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mc:AlternateContent xmlns:mc="http://schemas.openxmlformats.org/markup-compatibility/2006">
    <mc:Choice Requires="x15">
      <x15ac:absPath xmlns:x15ac="http://schemas.microsoft.com/office/spreadsheetml/2010/11/ac" url="D:\Du lieu Hung\Du toan - Quyet toan - Kiem toan - Thanh tra - Cong khai\Quyet toan NSNN\Nien do 2024\2. Trinh HDND (lan 1)\"/>
    </mc:Choice>
  </mc:AlternateContent>
  <xr:revisionPtr revIDLastSave="0" documentId="13_ncr:1_{02AFB734-4B4D-4538-A715-FD4461006780}" xr6:coauthVersionLast="47" xr6:coauthVersionMax="47" xr10:uidLastSave="{00000000-0000-0000-0000-000000000000}"/>
  <bookViews>
    <workbookView xWindow="-120" yWindow="-120" windowWidth="29040" windowHeight="15720" activeTab="3" xr2:uid="{00000000-000D-0000-FFFF-FFFF00000000}"/>
  </bookViews>
  <sheets>
    <sheet name="60 cân đối TT 342" sheetId="1" r:id="rId1"/>
    <sheet name="61 thu TT 342" sheetId="2" r:id="rId2"/>
    <sheet name="62 chi TT 342" sheetId="3" r:id="rId3"/>
    <sheet name="B 48 - NĐ 31" sheetId="14" r:id="rId4"/>
    <sheet name="B 49 - NĐ 31" sheetId="15" r:id="rId5"/>
    <sheet name="B 50 - NĐ 31" sheetId="16" r:id="rId6"/>
    <sheet name="B51- NĐ 31" sheetId="17" r:id="rId7"/>
    <sheet name="B52-NĐ 31" sheetId="18" r:id="rId8"/>
    <sheet name="B53-NĐ31" sheetId="19" r:id="rId9"/>
    <sheet name="Biểu 55" sheetId="30" r:id="rId10"/>
    <sheet name="Biểu 56" sheetId="31" r:id="rId11"/>
    <sheet name="Biểu 57" sheetId="32" r:id="rId12"/>
    <sheet name="Biểu 62" sheetId="33" r:id="rId13"/>
    <sheet name="B63-NĐ31" sheetId="36" r:id="rId14"/>
    <sheet name="Biểu 64" sheetId="35" r:id="rId15"/>
    <sheet name="B69" sheetId="25" r:id="rId16"/>
    <sheet name="Biểu 70" sheetId="23" r:id="rId17"/>
    <sheet name="No CQDP" sheetId="26" r:id="rId18"/>
    <sheet name="PL02.ChiNS2024" sheetId="13" state="hidden" r:id="rId19"/>
    <sheet name="63 thu theo MLNS" sheetId="5" state="hidden" r:id="rId20"/>
    <sheet name="64 chi theo MLNS" sheetId="8"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0051">#N/A</definedName>
    <definedName name="\0061">#N/A</definedName>
    <definedName name="\0061a">#N/A</definedName>
    <definedName name="\0062a">#N/A</definedName>
    <definedName name="\0062b">#N/A</definedName>
    <definedName name="\0062c">#N/A</definedName>
    <definedName name="\0063">#N/A</definedName>
    <definedName name="\0063a">#N/A</definedName>
    <definedName name="\0064">#N/A</definedName>
    <definedName name="\0081">#N/A</definedName>
    <definedName name="\0082">#N/A</definedName>
    <definedName name="\010">#N/A</definedName>
    <definedName name="\4001a">#N/A</definedName>
    <definedName name="\4001b">#N/A</definedName>
    <definedName name="\4002a">#N/A</definedName>
    <definedName name="\4002b">#N/A</definedName>
    <definedName name="\4003a">#N/A</definedName>
    <definedName name="\4003b">#N/A</definedName>
    <definedName name="\4004">#N/A</definedName>
    <definedName name="\4005">#N/A</definedName>
    <definedName name="\4006">#N/A</definedName>
    <definedName name="\4007">#N/A</definedName>
    <definedName name="\4013">#N/A</definedName>
    <definedName name="\4041">#N/A</definedName>
    <definedName name="\4042">#N/A</definedName>
    <definedName name="\4043">#N/A</definedName>
    <definedName name="\4044">#N/A</definedName>
    <definedName name="\4051">#N/A</definedName>
    <definedName name="\4052">#N/A</definedName>
    <definedName name="\4053">#N/A</definedName>
    <definedName name="\4054">#N/A</definedName>
    <definedName name="\4055">#N/A</definedName>
    <definedName name="\4056">#N/A</definedName>
    <definedName name="\4057">#N/A</definedName>
    <definedName name="\4061">#N/A</definedName>
    <definedName name="\4062">#N/A</definedName>
    <definedName name="\4063">#N/A</definedName>
    <definedName name="\4064">#N/A</definedName>
    <definedName name="\4065">#N/A</definedName>
    <definedName name="\4066">#N/A</definedName>
    <definedName name="\4071">#N/A</definedName>
    <definedName name="\4072">#N/A</definedName>
    <definedName name="\4073">#N/A</definedName>
    <definedName name="\4074">#N/A</definedName>
    <definedName name="\4075">#N/A</definedName>
    <definedName name="\4076">#N/A</definedName>
    <definedName name="\5001">#N/A</definedName>
    <definedName name="\50010a">#N/A</definedName>
    <definedName name="\50010b">#N/A</definedName>
    <definedName name="\50011a">#N/A</definedName>
    <definedName name="\50011b">#N/A</definedName>
    <definedName name="\50011c">#N/A</definedName>
    <definedName name="\5002">#N/A</definedName>
    <definedName name="\5003a">#N/A</definedName>
    <definedName name="\5003b">#N/A</definedName>
    <definedName name="\5004a">#N/A</definedName>
    <definedName name="\5004b">#N/A</definedName>
    <definedName name="\5004c">#N/A</definedName>
    <definedName name="\5004d">#N/A</definedName>
    <definedName name="\5004e">#N/A</definedName>
    <definedName name="\5004f">#N/A</definedName>
    <definedName name="\5004g">#N/A</definedName>
    <definedName name="\5005a">#N/A</definedName>
    <definedName name="\5005b">#N/A</definedName>
    <definedName name="\5005c">#N/A</definedName>
    <definedName name="\5006">#N/A</definedName>
    <definedName name="\5007">#N/A</definedName>
    <definedName name="\5008a">#N/A</definedName>
    <definedName name="\5008b">#N/A</definedName>
    <definedName name="\5009">#N/A</definedName>
    <definedName name="\5021">#N/A</definedName>
    <definedName name="\5022">#N/A</definedName>
    <definedName name="\5023">#N/A</definedName>
    <definedName name="\5041">#N/A</definedName>
    <definedName name="\5045">#N/A</definedName>
    <definedName name="\505">#N/A</definedName>
    <definedName name="\506">#N/A</definedName>
    <definedName name="\5081">#N/A</definedName>
    <definedName name="\5082">#N/A</definedName>
    <definedName name="\6001a">#N/A</definedName>
    <definedName name="\6001b">#N/A</definedName>
    <definedName name="\6001c">#N/A</definedName>
    <definedName name="\6002">#N/A</definedName>
    <definedName name="\6003">#N/A</definedName>
    <definedName name="\6004">#N/A</definedName>
    <definedName name="\6012">#N/A</definedName>
    <definedName name="\6021">#N/A</definedName>
    <definedName name="\6051">#N/A</definedName>
    <definedName name="\6052">#N/A</definedName>
    <definedName name="\6053">#N/A</definedName>
    <definedName name="\6055">#N/A</definedName>
    <definedName name="\6061">#N/A</definedName>
    <definedName name="\6101">#N/A</definedName>
    <definedName name="\6102">#N/A</definedName>
    <definedName name="\6121">#N/A</definedName>
    <definedName name="\6122">#N/A</definedName>
    <definedName name="\6123">#N/A</definedName>
    <definedName name="\6125">#N/A</definedName>
    <definedName name="\T">#REF!</definedName>
    <definedName name="_">#N/A</definedName>
    <definedName name="___">#N/A</definedName>
    <definedName name="_________a1" hidden="1">{"'Sheet1'!$L$16"}</definedName>
    <definedName name="_________ban2" hidden="1">{"'Sheet1'!$L$16"}</definedName>
    <definedName name="_________h1" hidden="1">{"'Sheet1'!$L$16"}</definedName>
    <definedName name="_________hu1" hidden="1">{"'Sheet1'!$L$16"}</definedName>
    <definedName name="_________hu2" hidden="1">{"'Sheet1'!$L$16"}</definedName>
    <definedName name="_________hu5" hidden="1">{"'Sheet1'!$L$16"}</definedName>
    <definedName name="_________hu6" hidden="1">{"'Sheet1'!$L$16"}</definedName>
    <definedName name="_________M36" hidden="1">{"'Sheet1'!$L$16"}</definedName>
    <definedName name="_________PA3" hidden="1">{"'Sheet1'!$L$16"}</definedName>
    <definedName name="_________Tru21" hidden="1">{"'Sheet1'!$L$16"}</definedName>
    <definedName name="________a1" hidden="1">{"'Sheet1'!$L$16"}</definedName>
    <definedName name="________h1" hidden="1">{"'Sheet1'!$L$16"}</definedName>
    <definedName name="________hu1" hidden="1">{"'Sheet1'!$L$16"}</definedName>
    <definedName name="________hu2" hidden="1">{"'Sheet1'!$L$16"}</definedName>
    <definedName name="________hu5" hidden="1">{"'Sheet1'!$L$16"}</definedName>
    <definedName name="________hu6" hidden="1">{"'Sheet1'!$L$16"}</definedName>
    <definedName name="_______a1" hidden="1">{"'Sheet1'!$L$16"}</definedName>
    <definedName name="_______a129" hidden="1">{"Offgrid",#N/A,FALSE,"OFFGRID";"Region",#N/A,FALSE,"REGION";"Offgrid -2",#N/A,FALSE,"OFFGRID";"WTP",#N/A,FALSE,"WTP";"WTP -2",#N/A,FALSE,"WTP";"Project",#N/A,FALSE,"PROJECT";"Summary -2",#N/A,FALSE,"SUMMARY"}</definedName>
    <definedName name="_______a130" hidden="1">{"Offgrid",#N/A,FALSE,"OFFGRID";"Region",#N/A,FALSE,"REGION";"Offgrid -2",#N/A,FALSE,"OFFGRID";"WTP",#N/A,FALSE,"WTP";"WTP -2",#N/A,FALSE,"WTP";"Project",#N/A,FALSE,"PROJECT";"Summary -2",#N/A,FALSE,"SUMMARY"}</definedName>
    <definedName name="_______ban2" hidden="1">{"'Sheet1'!$L$16"}</definedName>
    <definedName name="_______h1" hidden="1">{"'Sheet1'!$L$16"}</definedName>
    <definedName name="_______hu1" hidden="1">{"'Sheet1'!$L$16"}</definedName>
    <definedName name="_______hu2" hidden="1">{"'Sheet1'!$L$16"}</definedName>
    <definedName name="_______hu5" hidden="1">{"'Sheet1'!$L$16"}</definedName>
    <definedName name="_______hu6" hidden="1">{"'Sheet1'!$L$16"}</definedName>
    <definedName name="_______M36" hidden="1">{"'Sheet1'!$L$16"}</definedName>
    <definedName name="_______PA3" hidden="1">{"'Sheet1'!$L$16"}</definedName>
    <definedName name="_______Tru21" hidden="1">{"'Sheet1'!$L$16"}</definedName>
    <definedName name="______a1" hidden="1">{"'Sheet1'!$L$16"}</definedName>
    <definedName name="______B1" hidden="1">{"'Sheet1'!$L$16"}</definedName>
    <definedName name="______ban2" hidden="1">{"'Sheet1'!$L$16"}</definedName>
    <definedName name="______Goi8" hidden="1">{"'Sheet1'!$L$16"}</definedName>
    <definedName name="______h1" hidden="1">{"'Sheet1'!$L$16"}</definedName>
    <definedName name="______hu1" hidden="1">{"'Sheet1'!$L$16"}</definedName>
    <definedName name="______hu2" hidden="1">{"'Sheet1'!$L$16"}</definedName>
    <definedName name="______hu5" hidden="1">{"'Sheet1'!$L$16"}</definedName>
    <definedName name="______hu6" hidden="1">{"'Sheet1'!$L$16"}</definedName>
    <definedName name="______M36" hidden="1">{"'Sheet1'!$L$16"}</definedName>
    <definedName name="______PA3" hidden="1">{"'Sheet1'!$L$16"}</definedName>
    <definedName name="______Pl2" hidden="1">{"'Sheet1'!$L$16"}</definedName>
    <definedName name="______Tru21" hidden="1">{"'Sheet1'!$L$16"}</definedName>
    <definedName name="_____a1" hidden="1">{"'Sheet1'!$L$16"}</definedName>
    <definedName name="_____a129"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ban2" hidden="1">{"'Sheet1'!$L$16"}</definedName>
    <definedName name="_____cep1" hidden="1">{"'Sheet1'!$L$16"}</definedName>
    <definedName name="_____Coc39" hidden="1">{"'Sheet1'!$L$16"}</definedName>
    <definedName name="_____Goi8" hidden="1">{"'Sheet1'!$L$16"}</definedName>
    <definedName name="_____h1" hidden="1">{"'Sheet1'!$L$16"}</definedName>
    <definedName name="_____hu1" hidden="1">{"'Sheet1'!$L$16"}</definedName>
    <definedName name="_____hu2" hidden="1">{"'Sheet1'!$L$16"}</definedName>
    <definedName name="_____hu5" hidden="1">{"'Sheet1'!$L$16"}</definedName>
    <definedName name="_____hu6" hidden="1">{"'Sheet1'!$L$16"}</definedName>
    <definedName name="_____Lan1" hidden="1">{"'Sheet1'!$L$16"}</definedName>
    <definedName name="_____LAN3" hidden="1">{"'Sheet1'!$L$16"}</definedName>
    <definedName name="_____lk2" hidden="1">{"'Sheet1'!$L$16"}</definedName>
    <definedName name="_____M36" hidden="1">{"'Sheet1'!$L$16"}</definedName>
    <definedName name="_____NSO2" hidden="1">{"'Sheet1'!$L$16"}</definedName>
    <definedName name="_____PA3" hidden="1">{"'Sheet1'!$L$16"}</definedName>
    <definedName name="_____Tru21" hidden="1">{"'Sheet1'!$L$16"}</definedName>
    <definedName name="_____tt3" hidden="1">{"'Sheet1'!$L$16"}</definedName>
    <definedName name="_____TT31" hidden="1">{"'Sheet1'!$L$16"}</definedName>
    <definedName name="_____vl2" hidden="1">{"'Sheet1'!$L$16"}</definedName>
    <definedName name="____a1" hidden="1">{"'Sheet1'!$L$16"}</definedName>
    <definedName name="____a129"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hidden="1">{"'Sheet1'!$L$16"}</definedName>
    <definedName name="____ban2" hidden="1">{"'Sheet1'!$L$16"}</definedName>
    <definedName name="____cep1" hidden="1">{"'Sheet1'!$L$16"}</definedName>
    <definedName name="____Coc39" hidden="1">{"'Sheet1'!$L$16"}</definedName>
    <definedName name="____CON1">#REF!</definedName>
    <definedName name="____CON2">#REF!</definedName>
    <definedName name="____Goi8" hidden="1">{"'Sheet1'!$L$16"}</definedName>
    <definedName name="____h1" hidden="1">{"'Sheet1'!$L$16"}</definedName>
    <definedName name="____hom2">#REF!</definedName>
    <definedName name="____hu1" hidden="1">{"'Sheet1'!$L$16"}</definedName>
    <definedName name="____hu2" hidden="1">{"'Sheet1'!$L$16"}</definedName>
    <definedName name="____hu5" hidden="1">{"'Sheet1'!$L$16"}</definedName>
    <definedName name="____hu6" hidden="1">{"'Sheet1'!$L$16"}</definedName>
    <definedName name="____KH08" hidden="1">{#N/A,#N/A,FALSE,"Chi tiÆt"}</definedName>
    <definedName name="____KM188">#REF!</definedName>
    <definedName name="____km189">#REF!</definedName>
    <definedName name="____km193">#REF!</definedName>
    <definedName name="____km194">#REF!</definedName>
    <definedName name="____km195">#REF!</definedName>
    <definedName name="____km196">#REF!</definedName>
    <definedName name="____km197">#REF!</definedName>
    <definedName name="____km198">#REF!</definedName>
    <definedName name="____Lan1" hidden="1">{"'Sheet1'!$L$16"}</definedName>
    <definedName name="____LAN3" hidden="1">{"'Sheet1'!$L$16"}</definedName>
    <definedName name="____lk2" hidden="1">{"'Sheet1'!$L$16"}</definedName>
    <definedName name="____M36" hidden="1">{"'Sheet1'!$L$16"}</definedName>
    <definedName name="____NCL100">#REF!</definedName>
    <definedName name="____NCL200">#REF!</definedName>
    <definedName name="____NCL250">#REF!</definedName>
    <definedName name="____nin190">#REF!</definedName>
    <definedName name="____NSO2" hidden="1">{"'Sheet1'!$L$16"}</definedName>
    <definedName name="____PA3" hidden="1">{"'Sheet1'!$L$16"}</definedName>
    <definedName name="____Pl2" hidden="1">{"'Sheet1'!$L$16"}</definedName>
    <definedName name="____SN3">#REF!</definedName>
    <definedName name="____sua20">#REF!</definedName>
    <definedName name="____sua30">#REF!</definedName>
    <definedName name="____TB1">#REF!</definedName>
    <definedName name="____TL3">#REF!</definedName>
    <definedName name="____Tru21" hidden="1">{"'Sheet1'!$L$16"}</definedName>
    <definedName name="____tt3" hidden="1">{"'Sheet1'!$L$16"}</definedName>
    <definedName name="____TT31" hidden="1">{"'Sheet1'!$L$16"}</definedName>
    <definedName name="____VL100">#REF!</definedName>
    <definedName name="____vl2" hidden="1">{"'Sheet1'!$L$16"}</definedName>
    <definedName name="____VL250">#REF!</definedName>
    <definedName name="____xlfn.BAHTTEXT" hidden="1">#NAME?</definedName>
    <definedName name="___a1" hidden="1">{"'Sheet1'!$L$16"}</definedName>
    <definedName name="___a129"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tn1">#REF!</definedName>
    <definedName name="___atn10">#REF!</definedName>
    <definedName name="___atn2">#REF!</definedName>
    <definedName name="___atn3">#REF!</definedName>
    <definedName name="___atn4">#REF!</definedName>
    <definedName name="___atn5">#REF!</definedName>
    <definedName name="___atn6">#REF!</definedName>
    <definedName name="___atn7">#REF!</definedName>
    <definedName name="___atn8">#REF!</definedName>
    <definedName name="___atn9">#REF!</definedName>
    <definedName name="___B1" hidden="1">{"'Sheet1'!$L$16"}</definedName>
    <definedName name="___ban2" hidden="1">{"'Sheet1'!$L$16"}</definedName>
    <definedName name="___boi1">#REF!</definedName>
    <definedName name="___boi2">#REF!</definedName>
    <definedName name="___btm10">#REF!</definedName>
    <definedName name="___btm100">#REF!</definedName>
    <definedName name="___BTM250">#REF!</definedName>
    <definedName name="___btM300">#REF!</definedName>
    <definedName name="___cao1">#REF!</definedName>
    <definedName name="___cao2">#REF!</definedName>
    <definedName name="___cao3">#REF!</definedName>
    <definedName name="___cao4">#REF!</definedName>
    <definedName name="___cao5">#REF!</definedName>
    <definedName name="___cao6">#REF!</definedName>
    <definedName name="___cep1" hidden="1">{"'Sheet1'!$L$16"}</definedName>
    <definedName name="___Coc39" hidden="1">{"'Sheet1'!$L$16"}</definedName>
    <definedName name="___CON1">#REF!</definedName>
    <definedName name="___CON2">#REF!</definedName>
    <definedName name="___Cty501" hidden="1">{"'Sheet1'!$L$16"}</definedName>
    <definedName name="___d1500" hidden="1">{"'Sheet1'!$L$16"}</definedName>
    <definedName name="___dai1">#REF!</definedName>
    <definedName name="___dai2">#REF!</definedName>
    <definedName name="___dai3">#REF!</definedName>
    <definedName name="___dai4">#REF!</definedName>
    <definedName name="___dai5">#REF!</definedName>
    <definedName name="___dai6">#REF!</definedName>
    <definedName name="___dan1">#REF!</definedName>
    <definedName name="___dan2">#REF!</definedName>
    <definedName name="___ddn400">#REF!</definedName>
    <definedName name="___ddn600">#REF!</definedName>
    <definedName name="___deo1">#REF!</definedName>
    <definedName name="___deo10">#REF!</definedName>
    <definedName name="___deo2">#REF!</definedName>
    <definedName name="___deo3">#REF!</definedName>
    <definedName name="___deo4">#REF!</definedName>
    <definedName name="___deo5">#REF!</definedName>
    <definedName name="___deo6">#REF!</definedName>
    <definedName name="___deo7">#REF!</definedName>
    <definedName name="___deo8">#REF!</definedName>
    <definedName name="___deo9">#REF!</definedName>
    <definedName name="___Goi8" hidden="1">{"'Sheet1'!$L$16"}</definedName>
    <definedName name="___gon4">#REF!</definedName>
    <definedName name="___h1" hidden="1">{"'Sheet1'!$L$16"}</definedName>
    <definedName name="___h10" hidden="1">{#N/A,#N/A,FALSE,"Chi tiÆt"}</definedName>
    <definedName name="___h2" hidden="1">{"'Sheet1'!$L$16"}</definedName>
    <definedName name="___h3" hidden="1">{"'Sheet1'!$L$16"}</definedName>
    <definedName name="___h5" hidden="1">{"'Sheet1'!$L$16"}</definedName>
    <definedName name="___h6" hidden="1">{"'Sheet1'!$L$16"}</definedName>
    <definedName name="___h7" hidden="1">{"'Sheet1'!$L$16"}</definedName>
    <definedName name="___h8" hidden="1">{"'Sheet1'!$L$16"}</definedName>
    <definedName name="___h9" hidden="1">{"'Sheet1'!$L$16"}</definedName>
    <definedName name="___hsm2">1.1289</definedName>
    <definedName name="___hu1" hidden="1">{"'Sheet1'!$L$16"}</definedName>
    <definedName name="___hu2" hidden="1">{"'Sheet1'!$L$16"}</definedName>
    <definedName name="___hu5" hidden="1">{"'Sheet1'!$L$16"}</definedName>
    <definedName name="___hu6" hidden="1">{"'Sheet1'!$L$16"}</definedName>
    <definedName name="___isc1">0.035</definedName>
    <definedName name="___isc2">0.02</definedName>
    <definedName name="___isc3">0.054</definedName>
    <definedName name="___KH08" hidden="1">{#N/A,#N/A,FALSE,"Chi tiÆt"}</definedName>
    <definedName name="___km190">#REF!</definedName>
    <definedName name="___km191">#REF!</definedName>
    <definedName name="___km192">#REF!</definedName>
    <definedName name="___Lan1" hidden="1">{"'Sheet1'!$L$16"}</definedName>
    <definedName name="___LAN3" hidden="1">{"'Sheet1'!$L$16"}</definedName>
    <definedName name="___lap1">#REF!</definedName>
    <definedName name="___lap2">#REF!</definedName>
    <definedName name="___lk2" hidden="1">{"'Sheet1'!$L$16"}</definedName>
    <definedName name="___M2" hidden="1">{"'Sheet1'!$L$16"}</definedName>
    <definedName name="___M36" hidden="1">{"'Sheet1'!$L$16"}</definedName>
    <definedName name="___m4" hidden="1">{"'Sheet1'!$L$16"}</definedName>
    <definedName name="___MAC12">#REF!</definedName>
    <definedName name="___MAC46">#REF!</definedName>
    <definedName name="___NET2">#REF!</definedName>
    <definedName name="___NSO2" hidden="1">{"'Sheet1'!$L$16"}</definedName>
    <definedName name="___PA3" hidden="1">{"'Sheet1'!$L$16"}</definedName>
    <definedName name="___phi10">#REF!</definedName>
    <definedName name="___phi12">#REF!</definedName>
    <definedName name="___phi14">#REF!</definedName>
    <definedName name="___phi16">#REF!</definedName>
    <definedName name="___phi18">#REF!</definedName>
    <definedName name="___phi20">#REF!</definedName>
    <definedName name="___phi22">#REF!</definedName>
    <definedName name="___phi25">#REF!</definedName>
    <definedName name="___phi28">#REF!</definedName>
    <definedName name="___phi6">#REF!</definedName>
    <definedName name="___phi8">#REF!</definedName>
    <definedName name="___phu2" hidden="1">{"'Sheet1'!$L$16"}</definedName>
    <definedName name="___Pl2" hidden="1">{"'Sheet1'!$L$16"}</definedName>
    <definedName name="___PL3" hidden="1">#REF!</definedName>
    <definedName name="___sat16">#REF!</definedName>
    <definedName name="___sat20">#REF!</definedName>
    <definedName name="___sc1">#REF!</definedName>
    <definedName name="___SC2">#REF!</definedName>
    <definedName name="___sc3">#REF!</definedName>
    <definedName name="___slg1">#REF!</definedName>
    <definedName name="___slg2">#REF!</definedName>
    <definedName name="___slg3">#REF!</definedName>
    <definedName name="___slg4">#REF!</definedName>
    <definedName name="___slg5">#REF!</definedName>
    <definedName name="___slg6">#REF!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L1">#REF!</definedName>
    <definedName name="___TL2">#REF!</definedName>
    <definedName name="___TLA120">#REF!</definedName>
    <definedName name="___TLA35">#REF!</definedName>
    <definedName name="___TLA50">#REF!</definedName>
    <definedName name="___TLA70">#REF!</definedName>
    <definedName name="___TLA95">#REF!</definedName>
    <definedName name="___Tru21" hidden="1">{"'Sheet1'!$L$16"}</definedName>
    <definedName name="___tt3" hidden="1">{"'Sheet1'!$L$16"}</definedName>
    <definedName name="___TT31" hidden="1">{"'Sheet1'!$L$16"}</definedName>
    <definedName name="___vl2" hidden="1">{"'Sheet1'!$L$16"}</definedName>
    <definedName name="___VLP2" hidden="1">{"'Sheet1'!$L$16"}</definedName>
    <definedName name="___xl150">#REF!</definedName>
    <definedName name="___xlfn.BAHTTEXT" hidden="1">#NAME?</definedName>
    <definedName name="__a1" hidden="1">{"'Sheet1'!$L$16"}</definedName>
    <definedName name="__a129"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tn1">#REF!</definedName>
    <definedName name="__atn10">#REF!</definedName>
    <definedName name="__atn2">#REF!</definedName>
    <definedName name="__atn3">#REF!</definedName>
    <definedName name="__atn4">#REF!</definedName>
    <definedName name="__atn5">#REF!</definedName>
    <definedName name="__atn6">#REF!</definedName>
    <definedName name="__atn7">#REF!</definedName>
    <definedName name="__atn8">#REF!</definedName>
    <definedName name="__atn9">#REF!</definedName>
    <definedName name="__B1" hidden="1">{"'Sheet1'!$L$16"}</definedName>
    <definedName name="__bac3">#N/A</definedName>
    <definedName name="__ban1">#REF!</definedName>
    <definedName name="__ban2" hidden="1">{"'Sheet1'!$L$16"}</definedName>
    <definedName name="__bat1">#REF!</definedName>
    <definedName name="__boi1">#REF!</definedName>
    <definedName name="__boi2">#REF!</definedName>
    <definedName name="__boi3">#REF!</definedName>
    <definedName name="__boi4">#REF!</definedName>
    <definedName name="__btc20">#REF!</definedName>
    <definedName name="__btc30">#REF!</definedName>
    <definedName name="__btc35">#REF!</definedName>
    <definedName name="__btm10">#REF!</definedName>
    <definedName name="__btm100">#REF!</definedName>
    <definedName name="__BTM150">#REF!</definedName>
    <definedName name="__BTM200">#REF!</definedName>
    <definedName name="__BTM250">#REF!</definedName>
    <definedName name="__btm300">#REF!</definedName>
    <definedName name="__BTM50">#REF!</definedName>
    <definedName name="__bua25">#REF!</definedName>
    <definedName name="__but1">#REF!</definedName>
    <definedName name="__but11">#REF!</definedName>
    <definedName name="__but2">#REF!</definedName>
    <definedName name="__but22">#REF!</definedName>
    <definedName name="__but3">#REF!</definedName>
    <definedName name="__but33">#REF!</definedName>
    <definedName name="__but4">#REF!</definedName>
    <definedName name="__but44">#REF!</definedName>
    <definedName name="__but5">#REF!</definedName>
    <definedName name="__but55">#REF!</definedName>
    <definedName name="__but6">#REF!</definedName>
    <definedName name="__but66">#REF!</definedName>
    <definedName name="__Can2">#REF!</definedName>
    <definedName name="__cao1">#REF!</definedName>
    <definedName name="__cao2">#REF!</definedName>
    <definedName name="__cao3">#REF!</definedName>
    <definedName name="__cao4">#REF!</definedName>
    <definedName name="__cao5">#REF!</definedName>
    <definedName name="__cao6">#REF!</definedName>
    <definedName name="__cat2">#REF!</definedName>
    <definedName name="__cat3">#REF!</definedName>
    <definedName name="__cat4">#REF!</definedName>
    <definedName name="__cat5">#REF!</definedName>
    <definedName name="__cau10">#REF!</definedName>
    <definedName name="__cau16">#REF!</definedName>
    <definedName name="__cau25">#REF!</definedName>
    <definedName name="__cau40">#REF!</definedName>
    <definedName name="__cau5">#REF!</definedName>
    <definedName name="__cau50">#REF!</definedName>
    <definedName name="__cep1" hidden="1">{"'Sheet1'!$L$16"}</definedName>
    <definedName name="__ckn12">#REF!</definedName>
    <definedName name="__CNA50">#REF!</definedName>
    <definedName name="__Coc39" hidden="1">{"'Sheet1'!$L$16"}</definedName>
    <definedName name="__CON1">#REF!</definedName>
    <definedName name="__CON2">#REF!</definedName>
    <definedName name="__cpd1">#REF!</definedName>
    <definedName name="__cpd2">#REF!</definedName>
    <definedName name="__ct456789">IF(#REF!="","",#REF!*#REF!)</definedName>
    <definedName name="__Cty501" hidden="1">{"'Sheet1'!$L$16"}</definedName>
    <definedName name="__CVC1">#REF!</definedName>
    <definedName name="__d1500" hidden="1">{"'Sheet1'!$L$16"}</definedName>
    <definedName name="__D2">[1]SL!$E$5</definedName>
    <definedName name="__dai1">#REF!</definedName>
    <definedName name="__dai2">#REF!</definedName>
    <definedName name="__dai3">#REF!</definedName>
    <definedName name="__dai4">#REF!</definedName>
    <definedName name="__dai5">#REF!</definedName>
    <definedName name="__dai6">#REF!</definedName>
    <definedName name="__dam18">#REF!</definedName>
    <definedName name="__dan1">#REF!</definedName>
    <definedName name="__dan2">#REF!</definedName>
    <definedName name="__dao1">#REF!</definedName>
    <definedName name="__dbu1">#REF!</definedName>
    <definedName name="__dbu2">#REF!</definedName>
    <definedName name="__ddn400">#REF!</definedName>
    <definedName name="__ddn600">#REF!</definedName>
    <definedName name="__deo1">#REF!</definedName>
    <definedName name="__deo10">#REF!</definedName>
    <definedName name="__deo2">#REF!</definedName>
    <definedName name="__deo3">#REF!</definedName>
    <definedName name="__deo4">#REF!</definedName>
    <definedName name="__deo5">#REF!</definedName>
    <definedName name="__deo6">#REF!</definedName>
    <definedName name="__deo7">#REF!</definedName>
    <definedName name="__deo8">#REF!</definedName>
    <definedName name="__deo9">#REF!</definedName>
    <definedName name="__DT12" hidden="1">{"'Sheet1'!$L$16"}</definedName>
    <definedName name="__E99999">#REF!</definedName>
    <definedName name="__ech2">#REF!</definedName>
    <definedName name="__FIL2">#REF!</definedName>
    <definedName name="__gis150">#REF!</definedName>
    <definedName name="__Goi8" hidden="1">{"'Sheet1'!$L$16"}</definedName>
    <definedName name="__gon4">#REF!</definedName>
    <definedName name="__h1" hidden="1">{"'Sheet1'!$L$16"}</definedName>
    <definedName name="__h10" hidden="1">{#N/A,#N/A,FALSE,"Chi tiÆt"}</definedName>
    <definedName name="__h2" hidden="1">{"'Sheet1'!$L$16"}</definedName>
    <definedName name="__h3" hidden="1">{"'Sheet1'!$L$16"}</definedName>
    <definedName name="__h5" hidden="1">{"'Sheet1'!$L$16"}</definedName>
    <definedName name="__H500866">#REF!</definedName>
    <definedName name="__h6" hidden="1">{"'Sheet1'!$L$16"}</definedName>
    <definedName name="__h7" hidden="1">{"'Sheet1'!$L$16"}</definedName>
    <definedName name="__h8" hidden="1">{"'Sheet1'!$L$16"}</definedName>
    <definedName name="__h9" hidden="1">{"'Sheet1'!$L$16"}</definedName>
    <definedName name="__han23">#REF!</definedName>
    <definedName name="__hau1">#REF!</definedName>
    <definedName name="__hau12">#REF!</definedName>
    <definedName name="__hau2">#REF!</definedName>
    <definedName name="__hom2">#REF!</definedName>
    <definedName name="__hsm2">1.1289</definedName>
    <definedName name="__hso2">#REF!</definedName>
    <definedName name="__hu1" hidden="1">{"'Sheet1'!$L$16"}</definedName>
    <definedName name="__hu2" hidden="1">{"'Sheet1'!$L$16"}</definedName>
    <definedName name="__hu5" hidden="1">{"'Sheet1'!$L$16"}</definedName>
    <definedName name="__hu6" hidden="1">{"'Sheet1'!$L$16"}</definedName>
    <definedName name="__hvk1">#REF!</definedName>
    <definedName name="__hvk2">#REF!</definedName>
    <definedName name="__hvk3">#REF!</definedName>
    <definedName name="__IntlFixup" hidden="1">TRUE</definedName>
    <definedName name="__IntlFixupTable" hidden="1">#REF!</definedName>
    <definedName name="__isc1">0.035</definedName>
    <definedName name="__isc2">0.02</definedName>
    <definedName name="__isc3">0.054</definedName>
    <definedName name="__JK4">#REF!</definedName>
    <definedName name="__KH08" hidden="1">{#N/A,#N/A,FALSE,"Chi tiÆt"}</definedName>
    <definedName name="__kl1">#REF!</definedName>
    <definedName name="__KL2">#REF!</definedName>
    <definedName name="__KL3">#REF!</definedName>
    <definedName name="__KL4">#REF!</definedName>
    <definedName name="__KL5">#REF!</definedName>
    <definedName name="__KL6">#REF!</definedName>
    <definedName name="__KL7">#REF!</definedName>
    <definedName name="__KM188">#REF!</definedName>
    <definedName name="__km189">#REF!</definedName>
    <definedName name="__km190">#REF!</definedName>
    <definedName name="__km191">#REF!</definedName>
    <definedName name="__km192">#REF!</definedName>
    <definedName name="__km193">#REF!</definedName>
    <definedName name="__km194">#REF!</definedName>
    <definedName name="__km195">#REF!</definedName>
    <definedName name="__km196">#REF!</definedName>
    <definedName name="__km197">#REF!</definedName>
    <definedName name="__km198">#REF!</definedName>
    <definedName name="__kn12">#REF!</definedName>
    <definedName name="__Lan1" hidden="1">{"'Sheet1'!$L$16"}</definedName>
    <definedName name="__LAN3" hidden="1">{"'Sheet1'!$L$16"}</definedName>
    <definedName name="__lap1">#REF!</definedName>
    <definedName name="__lap2">#REF!</definedName>
    <definedName name="__lk2" hidden="1">{"'Sheet1'!$L$16"}</definedName>
    <definedName name="__lop16">#REF!</definedName>
    <definedName name="__lop25">#REF!</definedName>
    <definedName name="__lop9">#REF!</definedName>
    <definedName name="__lu13">#REF!</definedName>
    <definedName name="__lu85">#REF!</definedName>
    <definedName name="__M2" hidden="1">{"'Sheet1'!$L$16"}</definedName>
    <definedName name="__M36" hidden="1">{"'Sheet1'!$L$16"}</definedName>
    <definedName name="__m4" hidden="1">{"'Sheet1'!$L$16"}</definedName>
    <definedName name="__ma1">#REF!</definedName>
    <definedName name="__ma10">#REF!</definedName>
    <definedName name="__ma2">#REF!</definedName>
    <definedName name="__ma3">#REF!</definedName>
    <definedName name="__ma4">#REF!</definedName>
    <definedName name="__ma5">#REF!</definedName>
    <definedName name="__ma6">#REF!</definedName>
    <definedName name="__ma7">#REF!</definedName>
    <definedName name="__ma8">#REF!</definedName>
    <definedName name="__ma9">#REF!</definedName>
    <definedName name="__MAC12">#REF!</definedName>
    <definedName name="__MAC46">#REF!</definedName>
    <definedName name="__may2">#REF!</definedName>
    <definedName name="__may3">#REF!</definedName>
    <definedName name="__MDL1">#REF!</definedName>
    <definedName name="__Mgh2">#REF!</definedName>
    <definedName name="__mh1">#REF!</definedName>
    <definedName name="__Mh2">#REF!</definedName>
    <definedName name="__mh3">#REF!</definedName>
    <definedName name="__mh4">#REF!</definedName>
    <definedName name="__mix6">#REF!</definedName>
    <definedName name="__msl100">#REF!</definedName>
    <definedName name="__msl200">#REF!</definedName>
    <definedName name="__msl250">#REF!</definedName>
    <definedName name="__msl300">#REF!</definedName>
    <definedName name="__msl400">#REF!</definedName>
    <definedName name="__msl800">#REF!</definedName>
    <definedName name="__mt2">#REF!</definedName>
    <definedName name="__mt3">#REF!</definedName>
    <definedName name="__mt4">#REF!</definedName>
    <definedName name="__mt5">#REF!</definedName>
    <definedName name="__mt6">#REF!</definedName>
    <definedName name="__mt7">#REF!</definedName>
    <definedName name="__mt8">#REF!</definedName>
    <definedName name="__mtc1">#REF!</definedName>
    <definedName name="__mtc2">#REF!</definedName>
    <definedName name="__mtc3">#REF!</definedName>
    <definedName name="__mui100">#REF!</definedName>
    <definedName name="__mui105">#REF!</definedName>
    <definedName name="__mui108">#REF!</definedName>
    <definedName name="__mui130">#REF!</definedName>
    <definedName name="__mui140">#REF!</definedName>
    <definedName name="__mui160">#REF!</definedName>
    <definedName name="__mui180">#REF!</definedName>
    <definedName name="__mui250">#REF!</definedName>
    <definedName name="__mui271">#REF!</definedName>
    <definedName name="__mui320">#REF!</definedName>
    <definedName name="__mui45">#REF!</definedName>
    <definedName name="__mui50">#REF!</definedName>
    <definedName name="__mui54">#REF!</definedName>
    <definedName name="__mui65">#REF!</definedName>
    <definedName name="__mui75">#REF!</definedName>
    <definedName name="__mui80">#REF!</definedName>
    <definedName name="__mx1">#REF!</definedName>
    <definedName name="__mx2">#REF!</definedName>
    <definedName name="__mx3">#REF!</definedName>
    <definedName name="__mx4">#REF!</definedName>
    <definedName name="__nc1">#REF!</definedName>
    <definedName name="__nc10">#REF!</definedName>
    <definedName name="__nc151">#REF!</definedName>
    <definedName name="__nc2">#REF!</definedName>
    <definedName name="__nc3">#REF!</definedName>
    <definedName name="__nc6">#REF!</definedName>
    <definedName name="__nc7">#REF!</definedName>
    <definedName name="__nc8">#REF!</definedName>
    <definedName name="__nc9">#REF!</definedName>
    <definedName name="__NCL100">#REF!</definedName>
    <definedName name="__NCL200">#REF!</definedName>
    <definedName name="__NCL250">#REF!</definedName>
    <definedName name="__nct2">#REF!</definedName>
    <definedName name="__nct3">#REF!</definedName>
    <definedName name="__nct4">#REF!</definedName>
    <definedName name="__nct5">#REF!</definedName>
    <definedName name="__nct6">#REF!</definedName>
    <definedName name="__nct7">#REF!</definedName>
    <definedName name="__nct8">#REF!</definedName>
    <definedName name="__NET2">#REF!</definedName>
    <definedName name="__nin190">#REF!</definedName>
    <definedName name="__NSO2" hidden="1">{"'Sheet1'!$L$16"}</definedName>
    <definedName name="__off1">#REF!</definedName>
    <definedName name="__oto12">#REF!</definedName>
    <definedName name="__oto5">#REF!</definedName>
    <definedName name="__oto7">#REF!</definedName>
    <definedName name="__PA3" hidden="1">{"'Sheet1'!$L$16"}</definedName>
    <definedName name="__pb30">#REF!</definedName>
    <definedName name="__pb80">#REF!</definedName>
    <definedName name="__Ph30">#REF!</definedName>
    <definedName name="__phi10">#REF!</definedName>
    <definedName name="__phi1000">#REF!</definedName>
    <definedName name="__phi12">#REF!</definedName>
    <definedName name="__phi14">#REF!</definedName>
    <definedName name="__phi1500">#REF!</definedName>
    <definedName name="__phi16">#REF!</definedName>
    <definedName name="__phi18">#REF!</definedName>
    <definedName name="__phi20">#REF!</definedName>
    <definedName name="__phi2000">#REF!</definedName>
    <definedName name="__phi22">#REF!</definedName>
    <definedName name="__phi25">#REF!</definedName>
    <definedName name="__phi28">#REF!</definedName>
    <definedName name="__phi50">#REF!</definedName>
    <definedName name="__phi6">#REF!</definedName>
    <definedName name="__phi750">#REF!</definedName>
    <definedName name="__phi8">#REF!</definedName>
    <definedName name="__phu2" hidden="1">{"'Sheet1'!$L$16"}</definedName>
    <definedName name="__PL1">#REF!</definedName>
    <definedName name="__PL1242">#REF!</definedName>
    <definedName name="__Pl2" hidden="1">{"'Sheet1'!$L$16"}</definedName>
    <definedName name="__PXB80">#REF!</definedName>
    <definedName name="__qa7">#REF!</definedName>
    <definedName name="__qh1">#REF!</definedName>
    <definedName name="__qh2">#REF!</definedName>
    <definedName name="__qh3">#REF!</definedName>
    <definedName name="__qH30">#REF!</definedName>
    <definedName name="__qh4">#REF!</definedName>
    <definedName name="__qt1">#REF!</definedName>
    <definedName name="__qt2">#REF!</definedName>
    <definedName name="__qx1">#REF!</definedName>
    <definedName name="__qx2">#REF!</definedName>
    <definedName name="__qx3">#REF!</definedName>
    <definedName name="__qx4">#REF!</definedName>
    <definedName name="__qXB80">#REF!</definedName>
    <definedName name="__RF3">#REF!</definedName>
    <definedName name="__rp95">#REF!</definedName>
    <definedName name="__rt1">#REF!</definedName>
    <definedName name="__s6">{"ÿÿÿÿÿ"}</definedName>
    <definedName name="__san108">#REF!</definedName>
    <definedName name="__san180">#REF!</definedName>
    <definedName name="__san250">#REF!</definedName>
    <definedName name="__san54">#REF!</definedName>
    <definedName name="__san90">#REF!</definedName>
    <definedName name="__sat10">#REF!</definedName>
    <definedName name="__sat12">#REF!</definedName>
    <definedName name="__sat14">#REF!</definedName>
    <definedName name="__sat16">#REF!</definedName>
    <definedName name="__sat20">#REF!</definedName>
    <definedName name="__Sat27">#REF!</definedName>
    <definedName name="__Sat6">#REF!</definedName>
    <definedName name="__sat8">#REF!</definedName>
    <definedName name="__sc1">#REF!</definedName>
    <definedName name="__SC2">#REF!</definedName>
    <definedName name="__sc3">#REF!</definedName>
    <definedName name="__Sdd24">#REF!</definedName>
    <definedName name="__Sdd33">#REF!</definedName>
    <definedName name="__Sdh24">#REF!</definedName>
    <definedName name="__Sdh33">#REF!</definedName>
    <definedName name="__sl2">#REF!</definedName>
    <definedName name="__slg1">#REF!</definedName>
    <definedName name="__slg2">#REF!</definedName>
    <definedName name="__slg3">#REF!</definedName>
    <definedName name="__slg4">#REF!</definedName>
    <definedName name="__slg5">#REF!</definedName>
    <definedName name="__slg6">#REF!</definedName>
    <definedName name="__SN3">#REF!</definedName>
    <definedName name="__so1517">#REF!</definedName>
    <definedName name="__so1717">#REF!</definedName>
    <definedName name="__SOC10">0.3456</definedName>
    <definedName name="__SOC8">0.2827</definedName>
    <definedName name="__soi2">#REF!</definedName>
    <definedName name="__soi3">#REF!</definedName>
    <definedName name="__Sta1">531.877</definedName>
    <definedName name="__Sta2">561.952</definedName>
    <definedName name="__Sta3">712.202</definedName>
    <definedName name="__Sta4">762.202</definedName>
    <definedName name="__Stb24">#REF!</definedName>
    <definedName name="__Stb33">#REF!</definedName>
    <definedName name="__sua20">#REF!</definedName>
    <definedName name="__sua30">#REF!</definedName>
    <definedName name="__ta1">#REF!</definedName>
    <definedName name="__ta2">#REF!</definedName>
    <definedName name="__ta3">#REF!</definedName>
    <definedName name="__ta4">#REF!</definedName>
    <definedName name="__ta5">#REF!</definedName>
    <definedName name="__ta6">#REF!</definedName>
    <definedName name="__TB1">#REF!</definedName>
    <definedName name="__tb2">#REF!</definedName>
    <definedName name="__tb3">#REF!</definedName>
    <definedName name="__tb4">#REF!</definedName>
    <definedName name="__tc1">#REF!</definedName>
    <definedName name="__td1">#REF!</definedName>
    <definedName name="__te1">#REF!</definedName>
    <definedName name="__te2">#REF!</definedName>
    <definedName name="__tg1">#REF!</definedName>
    <definedName name="__tg427">#REF!</definedName>
    <definedName name="__TH1">#REF!</definedName>
    <definedName name="__TH2">#REF!</definedName>
    <definedName name="__TH20">#REF!</definedName>
    <definedName name="__TH3">#REF!</definedName>
    <definedName name="__TH35">#REF!</definedName>
    <definedName name="__TH50">#REF!</definedName>
    <definedName name="__TK155">#REF!</definedName>
    <definedName name="__TK422">#REF!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tld2">#REF!</definedName>
    <definedName name="__tlp3">#REF!</definedName>
    <definedName name="__tp2">#REF!</definedName>
    <definedName name="__tra100">#REF!</definedName>
    <definedName name="__tra102">#REF!</definedName>
    <definedName name="__tra104">#REF!</definedName>
    <definedName name="__tra106">#REF!</definedName>
    <definedName name="__tra108">#REF!</definedName>
    <definedName name="__tra110">#REF!</definedName>
    <definedName name="__tra112">#REF!</definedName>
    <definedName name="__tra114">#REF!</definedName>
    <definedName name="__tra116">#REF!</definedName>
    <definedName name="__tra118">#REF!</definedName>
    <definedName name="__tra120">#REF!</definedName>
    <definedName name="__tra122">#REF!</definedName>
    <definedName name="__tra124">#REF!</definedName>
    <definedName name="__tra126">#REF!</definedName>
    <definedName name="__tra128">#REF!</definedName>
    <definedName name="__tra130">#REF!</definedName>
    <definedName name="__tra132">#REF!</definedName>
    <definedName name="__tra134">#REF!</definedName>
    <definedName name="__tra136">#REF!</definedName>
    <definedName name="__tra138">#REF!</definedName>
    <definedName name="__tra140">#REF!</definedName>
    <definedName name="__tra2005">#REF!</definedName>
    <definedName name="__tra70">#REF!</definedName>
    <definedName name="__tra72">#REF!</definedName>
    <definedName name="__tra74">#REF!</definedName>
    <definedName name="__tra76">#REF!</definedName>
    <definedName name="__tra78">#REF!</definedName>
    <definedName name="__tra79">#REF!</definedName>
    <definedName name="__tra80">#REF!</definedName>
    <definedName name="__tra82">#REF!</definedName>
    <definedName name="__tra84">#REF!</definedName>
    <definedName name="__tra86">#REF!</definedName>
    <definedName name="__tra88">#REF!</definedName>
    <definedName name="__tra90">#REF!</definedName>
    <definedName name="__tra92">#REF!</definedName>
    <definedName name="__tra94">#REF!</definedName>
    <definedName name="__tra96">#REF!</definedName>
    <definedName name="__tra98">#REF!</definedName>
    <definedName name="__Tru21" hidden="1">{"'Sheet1'!$L$16"}</definedName>
    <definedName name="__TS2">#REF!</definedName>
    <definedName name="__tt3" hidden="1">{"'Sheet1'!$L$16"}</definedName>
    <definedName name="__TT31" hidden="1">{"'Sheet1'!$L$16"}</definedName>
    <definedName name="__TVL1">#REF!</definedName>
    <definedName name="__tz593">#REF!</definedName>
    <definedName name="__ui100">#REF!</definedName>
    <definedName name="__ui105">#REF!</definedName>
    <definedName name="__ui108">#REF!</definedName>
    <definedName name="__ui130">#REF!</definedName>
    <definedName name="__ui140">#REF!</definedName>
    <definedName name="__ui160">#REF!</definedName>
    <definedName name="__ui180">#REF!</definedName>
    <definedName name="__ui250">#REF!</definedName>
    <definedName name="__ui271">#REF!</definedName>
    <definedName name="__ui320">#REF!</definedName>
    <definedName name="__ui45">#REF!</definedName>
    <definedName name="__ui50">#REF!</definedName>
    <definedName name="__ui54">#REF!</definedName>
    <definedName name="__ui65">#REF!</definedName>
    <definedName name="__ui75">#REF!</definedName>
    <definedName name="__ui80">#REF!</definedName>
    <definedName name="__UT2">#REF!</definedName>
    <definedName name="__vc1">#REF!</definedName>
    <definedName name="__vc2">#REF!</definedName>
    <definedName name="__vc3">#REF!</definedName>
    <definedName name="__Vh2">#REF!</definedName>
    <definedName name="__VL1">#REF!</definedName>
    <definedName name="__vl10">#REF!</definedName>
    <definedName name="__VL100">#REF!</definedName>
    <definedName name="__vl2" hidden="1">{"'Sheet1'!$L$16"}</definedName>
    <definedName name="__VL200">#REF!</definedName>
    <definedName name="__VL250">#REF!</definedName>
    <definedName name="__vl3">#REF!</definedName>
    <definedName name="__vl4">#REF!</definedName>
    <definedName name="__vl5">#REF!</definedName>
    <definedName name="__vl6">#REF!</definedName>
    <definedName name="__vl7">#REF!</definedName>
    <definedName name="__vl8">#REF!</definedName>
    <definedName name="__vl9">#REF!</definedName>
    <definedName name="__VLP2" hidden="1">{"'Sheet1'!$L$16"}</definedName>
    <definedName name="__vlt2">#REF!</definedName>
    <definedName name="__vlt3">#REF!</definedName>
    <definedName name="__vlt4">#REF!</definedName>
    <definedName name="__vlt5">#REF!</definedName>
    <definedName name="__vlt6">#REF!</definedName>
    <definedName name="__vlt7">#REF!</definedName>
    <definedName name="__vlt8">#REF!</definedName>
    <definedName name="__xb80">#REF!</definedName>
    <definedName name="__xl150">#REF!</definedName>
    <definedName name="__xlfn.BAHTTEXT" hidden="1">#NAME?</definedName>
    <definedName name="__xm3">#REF!</definedName>
    <definedName name="__xm4">#REF!</definedName>
    <definedName name="__xm5">#REF!</definedName>
    <definedName name="_01_11_2001">#N/A</definedName>
    <definedName name="_02">#REF!</definedName>
    <definedName name="_1">#N/A</definedName>
    <definedName name="_1__xl150">#REF!</definedName>
    <definedName name="_1000A01">#N/A</definedName>
    <definedName name="_12SOÁ_CTÖØ">#REF!</definedName>
    <definedName name="_15SOÁ_LÖÔÏNG">#REF!</definedName>
    <definedName name="_18TEÂN_HAØNG">#REF!</definedName>
    <definedName name="_1BA2500">#REF!</definedName>
    <definedName name="_1BA3250">#REF!</definedName>
    <definedName name="_1BA400P">#REF!</definedName>
    <definedName name="_1CAP001">#REF!</definedName>
    <definedName name="_1CAP011">#REF!</definedName>
    <definedName name="_1CAP012">#REF!</definedName>
    <definedName name="_1CDHT03">#REF!</definedName>
    <definedName name="_1CHANG2">#REF!</definedName>
    <definedName name="_1DADOI1">#REF!</definedName>
    <definedName name="_1DAU002">#REF!</definedName>
    <definedName name="_1DDAY03">#REF!</definedName>
    <definedName name="_1DDTT01">#REF!</definedName>
    <definedName name="_1FCO101">#REF!</definedName>
    <definedName name="_1GIA101">#REF!</definedName>
    <definedName name="_1LA1001">#REF!</definedName>
    <definedName name="_1MCCBO2">#REF!</definedName>
    <definedName name="_1PKCAP1">#REF!</definedName>
    <definedName name="_1PKIEN2">#REF!</definedName>
    <definedName name="_1PKTT01">#REF!</definedName>
    <definedName name="_1TCD101">#REF!</definedName>
    <definedName name="_1TCD201">#REF!</definedName>
    <definedName name="_1TCD203">#REF!</definedName>
    <definedName name="_1TD2001">#REF!</definedName>
    <definedName name="_1TIHT01">#REF!</definedName>
    <definedName name="_1TIHT06">#REF!</definedName>
    <definedName name="_1TIHT07">#REF!</definedName>
    <definedName name="_1TRU121">#REF!</definedName>
    <definedName name="_2">#N/A</definedName>
    <definedName name="_21TEÂN_KHAÙCH_HAØ">#REF!</definedName>
    <definedName name="_24THAØNH_TIEÀN">#REF!</definedName>
    <definedName name="_27_02_01">#REF!</definedName>
    <definedName name="_27TRÒ_GIAÙ">#REF!</definedName>
    <definedName name="_2BLA100">#REF!</definedName>
    <definedName name="_2CHANG1">#REF!</definedName>
    <definedName name="_2CHANG2">#REF!</definedName>
    <definedName name="_2DADOI1">#REF!</definedName>
    <definedName name="_2DAL201">#REF!</definedName>
    <definedName name="_2KD0222">#REF!</definedName>
    <definedName name="_2TD2001">#REF!</definedName>
    <definedName name="_30TRÒ_GIAÙ__VAT">#REF!</definedName>
    <definedName name="_3BLXMD">#REF!</definedName>
    <definedName name="_3BOAG01">#REF!</definedName>
    <definedName name="_3COSSE1">#REF!</definedName>
    <definedName name="_3CTKHAC">#REF!</definedName>
    <definedName name="_3DMINO1">#REF!</definedName>
    <definedName name="_3DMINO2">#REF!</definedName>
    <definedName name="_3DUPSSS">#REF!</definedName>
    <definedName name="_3HTTR01">#REF!</definedName>
    <definedName name="_3HTTR02">#REF!</definedName>
    <definedName name="_3HTTR03">#REF!</definedName>
    <definedName name="_3HTTR04">#REF!</definedName>
    <definedName name="_3HTTR05">#REF!</definedName>
    <definedName name="_3PKDOM1">#REF!</definedName>
    <definedName name="_3PKDOM2">#REF!</definedName>
    <definedName name="_3TRU122">#REF!</definedName>
    <definedName name="_3TU0609">#REF!</definedName>
    <definedName name="_40x4">5100</definedName>
    <definedName name="_430.001">#REF!</definedName>
    <definedName name="_4CNT240">#REF!</definedName>
    <definedName name="_4CTL240">#REF!</definedName>
    <definedName name="_4FCO100">#REF!</definedName>
    <definedName name="_4HDCTT4">#REF!</definedName>
    <definedName name="_4HNCTT4">#REF!</definedName>
    <definedName name="_4LBCO01">#REF!</definedName>
    <definedName name="_4OSLCTT">#REF!</definedName>
    <definedName name="_5080591">#REF!</definedName>
    <definedName name="_5MAÕ_HAØNG">#REF!</definedName>
    <definedName name="_6MAÕ_SOÁ_THUEÁ">#REF!</definedName>
    <definedName name="_9ÑÔN_GIAÙ">#REF!</definedName>
    <definedName name="_a1" hidden="1">{"'Sheet1'!$L$16"}</definedName>
    <definedName name="_a129"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2" hidden="1">{"'Sheet1'!$L$16"}</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B">#REF!</definedName>
    <definedName name="_B1" hidden="1">{"'Sheet1'!$L$16"}</definedName>
    <definedName name="_b4" hidden="1">{"'Sheet1'!$L$16"}</definedName>
    <definedName name="_ba1" hidden="1">{#N/A,#N/A,FALSE,"Chi tiÆt"}</definedName>
    <definedName name="_bac4">#N/A</definedName>
    <definedName name="_bac5">#N/A</definedName>
    <definedName name="_ban1">#REF!</definedName>
    <definedName name="_ban2" hidden="1">{"'Sheet1'!$L$16"}</definedName>
    <definedName name="_bat1">#REF!</definedName>
    <definedName name="_ben10">#N/A</definedName>
    <definedName name="_ben12">#N/A</definedName>
    <definedName name="_boi1">#REF!</definedName>
    <definedName name="_boi2">#REF!</definedName>
    <definedName name="_boi3">#REF!</definedName>
    <definedName name="_boi4">#REF!</definedName>
    <definedName name="_btc20">#REF!</definedName>
    <definedName name="_btc30">#REF!</definedName>
    <definedName name="_btc35">#REF!</definedName>
    <definedName name="_btm10">#REF!</definedName>
    <definedName name="_btm100">#REF!</definedName>
    <definedName name="_BTM150">#REF!</definedName>
    <definedName name="_BTM200">#REF!</definedName>
    <definedName name="_BTM250">#REF!</definedName>
    <definedName name="_btM300">#REF!</definedName>
    <definedName name="_BTM50">#REF!</definedName>
    <definedName name="_bua25">#REF!</definedName>
    <definedName name="_Builtin0" hidden="1">#REF!</definedName>
    <definedName name="_Builtin155" hidden="1">#N/A</definedName>
    <definedName name="_but1">#REF!</definedName>
    <definedName name="_but11">#REF!</definedName>
    <definedName name="_but2">#REF!</definedName>
    <definedName name="_but22">#REF!</definedName>
    <definedName name="_but3">#REF!</definedName>
    <definedName name="_but33">#REF!</definedName>
    <definedName name="_but4">#REF!</definedName>
    <definedName name="_but44">#REF!</definedName>
    <definedName name="_but5">#REF!</definedName>
    <definedName name="_but55">#REF!</definedName>
    <definedName name="_but6">#REF!</definedName>
    <definedName name="_but66">#REF!</definedName>
    <definedName name="_C_Lphi_4ab">#REF!</definedName>
    <definedName name="_Can2">#REF!</definedName>
    <definedName name="_cao1">#REF!</definedName>
    <definedName name="_cao2">#REF!</definedName>
    <definedName name="_cao3">#REF!</definedName>
    <definedName name="_cao4">#REF!</definedName>
    <definedName name="_cao5">#REF!</definedName>
    <definedName name="_cao6">#REF!</definedName>
    <definedName name="_cat2">#REF!</definedName>
    <definedName name="_cat3">#REF!</definedName>
    <definedName name="_cat4">#REF!</definedName>
    <definedName name="_cat5">#REF!</definedName>
    <definedName name="_cau10">#N/A</definedName>
    <definedName name="_cau16">'[2]R&amp;P'!$G$225</definedName>
    <definedName name="_cau25">'[2]R&amp;P'!$G$226</definedName>
    <definedName name="_cau40">'[2]R&amp;P'!$G$227</definedName>
    <definedName name="_cau5">#REF!</definedName>
    <definedName name="_cau50">'[2]R&amp;P'!$G$228</definedName>
    <definedName name="_cau60">#N/A</definedName>
    <definedName name="_cau63">#N/A</definedName>
    <definedName name="_cau7">#N/A</definedName>
    <definedName name="_CD2" hidden="1">{"'Sheet1'!$L$16"}</definedName>
    <definedName name="_cep1" hidden="1">{"'Sheet1'!$L$16"}</definedName>
    <definedName name="_chk1">#REF!</definedName>
    <definedName name="_ckn12">#N/A</definedName>
    <definedName name="_CNA50">#REF!</definedName>
    <definedName name="_Coc39" hidden="1">{"'Sheet1'!$L$16"}</definedName>
    <definedName name="_CON1">#REF!</definedName>
    <definedName name="_CON2">#REF!</definedName>
    <definedName name="_cpd1">#REF!</definedName>
    <definedName name="_cpd2">#REF!</definedName>
    <definedName name="_CPhi_Bhiem">#REF!</definedName>
    <definedName name="_CPhi_BQLDA">#REF!</definedName>
    <definedName name="_CPhi_DBaoGT">#REF!</definedName>
    <definedName name="_CPhi_Kdinh">#REF!</definedName>
    <definedName name="_CPhi_Nthu_KThanh">#REF!</definedName>
    <definedName name="_CPhi_QToan">#REF!</definedName>
    <definedName name="_CPhiTKe_13">#REF!</definedName>
    <definedName name="_ct456789">IF(#REF!="","",#REF!*#REF!)</definedName>
    <definedName name="_Cty501" hidden="1">{"'Sheet1'!$L$16"}</definedName>
    <definedName name="_CVC1">#REF!</definedName>
    <definedName name="_D1">[1]SL!$E$5</definedName>
    <definedName name="_d1500" hidden="1">{"'Sheet1'!$L$16"}</definedName>
    <definedName name="_d2">#REF!</definedName>
    <definedName name="_dai1">#REF!</definedName>
    <definedName name="_dai2">#REF!</definedName>
    <definedName name="_dai3">#REF!</definedName>
    <definedName name="_dai4">#REF!</definedName>
    <definedName name="_dai5">#REF!</definedName>
    <definedName name="_dai6">#REF!</definedName>
    <definedName name="_dam18">#REF!</definedName>
    <definedName name="_dan1">#REF!</definedName>
    <definedName name="_dan2">#REF!</definedName>
    <definedName name="_dao1">#REF!</definedName>
    <definedName name="_dbu1">#REF!</definedName>
    <definedName name="_dbu2">#REF!</definedName>
    <definedName name="_ddn400">#REF!</definedName>
    <definedName name="_ddn600">#REF!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GCT">#REF!</definedName>
    <definedName name="_E99999">#REF!</definedName>
    <definedName name="_ech2">#REF!</definedName>
    <definedName name="_f5" hidden="1">{"'Sheet1'!$L$16"}</definedName>
    <definedName name="_FIL2">#REF!</definedName>
    <definedName name="_Fill" hidden="1">#REF!</definedName>
    <definedName name="_Fill_1">"#REF!"</definedName>
    <definedName name="_xlnm._FilterDatabase" localSheetId="1" hidden="1">'61 thu TT 342'!$A$8:$K$104</definedName>
    <definedName name="_xlnm._FilterDatabase" localSheetId="2" hidden="1">'62 chi TT 342'!$A$43:$J$68</definedName>
    <definedName name="_xlnm._FilterDatabase" localSheetId="20" hidden="1">'64 chi theo MLNS'!$A$8:$H$14055</definedName>
    <definedName name="_xlnm._FilterDatabase" localSheetId="10" hidden="1">'Biểu 56'!$A$6:$T$232</definedName>
    <definedName name="_xlnm._FilterDatabase" localSheetId="12" hidden="1">'Biểu 62'!$A$8:$R$563</definedName>
    <definedName name="_xlnm._FilterDatabase" localSheetId="17" hidden="1">'No CQDP'!$A$7:$T$28</definedName>
    <definedName name="_xlnm._FilterDatabase" localSheetId="18" hidden="1">'PL02.ChiNS2024'!$A$9:$N$207</definedName>
    <definedName name="_xlnm._FilterDatabase" hidden="1">#REF!</definedName>
    <definedName name="_g1">#N/A</definedName>
    <definedName name="_G15">[3]XL4Poppy!$C$4</definedName>
    <definedName name="_g2">#N/A</definedName>
    <definedName name="_gis150">#REF!</definedName>
    <definedName name="_Goi8" hidden="1">{"'Sheet1'!$L$16"}</definedName>
    <definedName name="_gon4">#REF!</definedName>
    <definedName name="_h1" hidden="1">{"'Sheet1'!$L$16"}</definedName>
    <definedName name="_h10" hidden="1">{#N/A,#N/A,FALSE,"Chi tiÆt"}</definedName>
    <definedName name="_h2" hidden="1">{"'Sheet1'!$L$16"}</definedName>
    <definedName name="_h3" hidden="1">{"'Sheet1'!$L$16"}</definedName>
    <definedName name="_h5" hidden="1">{"'Sheet1'!$L$16"}</definedName>
    <definedName name="_H500866">#REF!</definedName>
    <definedName name="_h6" hidden="1">{"'Sheet1'!$L$16"}</definedName>
    <definedName name="_h7" hidden="1">{"'Sheet1'!$L$16"}</definedName>
    <definedName name="_h8" hidden="1">{"'Sheet1'!$L$16"}</definedName>
    <definedName name="_h9" hidden="1">{"'Sheet1'!$L$16"}</definedName>
    <definedName name="_han23">#N/A</definedName>
    <definedName name="_hau1">#REF!</definedName>
    <definedName name="_hau12">#REF!</definedName>
    <definedName name="_hau2">#REF!</definedName>
    <definedName name="_hh1">[4]XL4Poppy!$C$9</definedName>
    <definedName name="_hh2">[4]XL4Poppy!$A$15</definedName>
    <definedName name="_hh3">[4]XL4Poppy!$C$27</definedName>
    <definedName name="_hom2">#REF!</definedName>
    <definedName name="_hsm2">1.1289</definedName>
    <definedName name="_hso2">#REF!</definedName>
    <definedName name="_hu1" hidden="1">{"'Sheet1'!$L$16"}</definedName>
    <definedName name="_hu2" hidden="1">{"'Sheet1'!$L$16"}</definedName>
    <definedName name="_hu5" hidden="1">{"'Sheet1'!$L$16"}</definedName>
    <definedName name="_hu6" hidden="1">{"'Sheet1'!$L$16"}</definedName>
    <definedName name="_hvk1">#REF!</definedName>
    <definedName name="_hvk2">#REF!</definedName>
    <definedName name="_hvk3">#REF!</definedName>
    <definedName name="_isc1">0.035</definedName>
    <definedName name="_isc2">0.02</definedName>
    <definedName name="_isc3">0.054</definedName>
    <definedName name="_JK4">#REF!</definedName>
    <definedName name="_K146" hidden="1">{"'Sheet1'!$L$16"}</definedName>
    <definedName name="_k27" hidden="1">{"'Sheet1'!$L$16"}</definedName>
    <definedName name="_Key1" hidden="1">#REF!</definedName>
    <definedName name="_Key1_1">"#REF!"</definedName>
    <definedName name="_Key2" hidden="1">#REF!</definedName>
    <definedName name="_Key2_1">"#REF!"</definedName>
    <definedName name="_KH08" hidden="1">{#N/A,#N/A,FALSE,"Chi tiÆt"}</definedName>
    <definedName name="_kl1">#REF!</definedName>
    <definedName name="_KL2">#REF!</definedName>
    <definedName name="_KL3">#REF!</definedName>
    <definedName name="_KL4">#REF!</definedName>
    <definedName name="_KL5">#REF!</definedName>
    <definedName name="_KL6">#REF!</definedName>
    <definedName name="_KL7">#REF!</definedName>
    <definedName name="_km03" hidden="1">{"'Sheet1'!$L$16"}</definedName>
    <definedName name="_KM188">#REF!</definedName>
    <definedName name="_km189">#REF!</definedName>
    <definedName name="_km190">#REF!</definedName>
    <definedName name="_km191">#REF!</definedName>
    <definedName name="_km192">#REF!</definedName>
    <definedName name="_km193">#REF!</definedName>
    <definedName name="_km194">#REF!</definedName>
    <definedName name="_km195">#REF!</definedName>
    <definedName name="_km196">#REF!</definedName>
    <definedName name="_km197">#REF!</definedName>
    <definedName name="_km198">#REF!</definedName>
    <definedName name="_kn12">#N/A</definedName>
    <definedName name="_L">#REF!</definedName>
    <definedName name="_L1">[5]XL4Poppy!$C$4</definedName>
    <definedName name="_L6">[6]XL4Poppy!$C$31</definedName>
    <definedName name="_Lan1" hidden="1">{"'Sheet1'!$L$16"}</definedName>
    <definedName name="_LAN3" hidden="1">{"'Sheet1'!$L$16"}</definedName>
    <definedName name="_lap1">#REF!</definedName>
    <definedName name="_lap2">#REF!</definedName>
    <definedName name="_lk2" hidden="1">{"'Sheet1'!$L$16"}</definedName>
    <definedName name="_lop16">#REF!</definedName>
    <definedName name="_lop25">#REF!</definedName>
    <definedName name="_lop9">#REF!</definedName>
    <definedName name="_Ls">#REF!</definedName>
    <definedName name="_lu13">#REF!</definedName>
    <definedName name="_lu8">#N/A</definedName>
    <definedName name="_lu85">#REF!</definedName>
    <definedName name="_M1">[5]XL4Poppy!$C$4</definedName>
    <definedName name="_m1233" hidden="1">{"'Sheet1'!$L$16"}</definedName>
    <definedName name="_M2" hidden="1">{"'Sheet1'!$L$16"}</definedName>
    <definedName name="_M36" hidden="1">{"'Sheet1'!$L$16"}</definedName>
    <definedName name="_m4" hidden="1">{"'Sheet1'!$L$16"}</definedName>
    <definedName name="_ma1">#REF!</definedName>
    <definedName name="_ma10">#REF!</definedName>
    <definedName name="_ma2">#REF!</definedName>
    <definedName name="_ma3">#REF!</definedName>
    <definedName name="_ma4">#REF!</definedName>
    <definedName name="_ma5">#REF!</definedName>
    <definedName name="_ma6">#REF!</definedName>
    <definedName name="_ma7">#REF!</definedName>
    <definedName name="_ma8">#REF!</definedName>
    <definedName name="_ma9">#REF!</definedName>
    <definedName name="_MAC12">#REF!</definedName>
    <definedName name="_MAC46">#REF!</definedName>
    <definedName name="_may2">#REF!</definedName>
    <definedName name="_may3">#REF!</definedName>
    <definedName name="_MDL1">#REF!</definedName>
    <definedName name="_Mgh2">#REF!</definedName>
    <definedName name="_mh1">#REF!</definedName>
    <definedName name="_Mh2">#REF!</definedName>
    <definedName name="_mh3">#REF!</definedName>
    <definedName name="_mh4">#REF!</definedName>
    <definedName name="_mix6">'[2]R&amp;P'!$G$207</definedName>
    <definedName name="_msl100">#REF!</definedName>
    <definedName name="_msl200">#REF!</definedName>
    <definedName name="_msl250">#REF!</definedName>
    <definedName name="_msl300">#REF!</definedName>
    <definedName name="_msl400">#REF!</definedName>
    <definedName name="_msl800">#REF!</definedName>
    <definedName name="_mt2">#REF!</definedName>
    <definedName name="_mt3">#REF!</definedName>
    <definedName name="_mt4">#REF!</definedName>
    <definedName name="_mt5">#REF!</definedName>
    <definedName name="_mt6">#REF!</definedName>
    <definedName name="_mt7">#REF!</definedName>
    <definedName name="_mt8">#REF!</definedName>
    <definedName name="_mtc1">#REF!</definedName>
    <definedName name="_mtc2">#REF!</definedName>
    <definedName name="_mtc3">#REF!</definedName>
    <definedName name="_MTL12" hidden="1">{"'Sheet1'!$L$16"}</definedName>
    <definedName name="_mui100">#REF!</definedName>
    <definedName name="_mui105">#REF!</definedName>
    <definedName name="_mui108">#REF!</definedName>
    <definedName name="_mui130">#REF!</definedName>
    <definedName name="_mui140">#REF!</definedName>
    <definedName name="_mui160">#REF!</definedName>
    <definedName name="_mui180">#REF!</definedName>
    <definedName name="_mui250">#REF!</definedName>
    <definedName name="_mui271">#REF!</definedName>
    <definedName name="_mui320">#REF!</definedName>
    <definedName name="_mui45">#REF!</definedName>
    <definedName name="_mui50">#REF!</definedName>
    <definedName name="_mui54">#REF!</definedName>
    <definedName name="_mui65">#REF!</definedName>
    <definedName name="_mui75">#REF!</definedName>
    <definedName name="_mui80">#REF!</definedName>
    <definedName name="_mx1">#REF!</definedName>
    <definedName name="_mx2">#REF!</definedName>
    <definedName name="_mx3">#REF!</definedName>
    <definedName name="_mx4">#REF!</definedName>
    <definedName name="_nam1" hidden="1">{"'Sheet1'!$L$16"}</definedName>
    <definedName name="_nam2" hidden="1">{#N/A,#N/A,FALSE,"Chi tiÆt"}</definedName>
    <definedName name="_nam3" hidden="1">{"'Sheet1'!$L$16"}</definedName>
    <definedName name="_nc1">#REF!</definedName>
    <definedName name="_nc10">#REF!</definedName>
    <definedName name="_nc151">#REF!</definedName>
    <definedName name="_nc2">#REF!</definedName>
    <definedName name="_nc3">#REF!</definedName>
    <definedName name="_nc6">#REF!</definedName>
    <definedName name="_nc7">#REF!</definedName>
    <definedName name="_nc8">#REF!</definedName>
    <definedName name="_nc9">#REF!</definedName>
    <definedName name="_NCL100">#REF!</definedName>
    <definedName name="_NCL200">#REF!</definedName>
    <definedName name="_NCL250">#REF!</definedName>
    <definedName name="_nct2">#REF!</definedName>
    <definedName name="_nct3">#REF!</definedName>
    <definedName name="_nct4">#REF!</definedName>
    <definedName name="_nct5">#REF!</definedName>
    <definedName name="_nct6">#REF!</definedName>
    <definedName name="_nct7">#REF!</definedName>
    <definedName name="_nct8">#REF!</definedName>
    <definedName name="_NET2">#REF!</definedName>
    <definedName name="_nh2" hidden="1">{#N/A,#N/A,FALSE,"Chi tiÆt"}</definedName>
    <definedName name="_nin190">#REF!</definedName>
    <definedName name="_NSO2" hidden="1">{"'Sheet1'!$L$16"}</definedName>
    <definedName name="_off1">#REF!</definedName>
    <definedName name="_Order1" hidden="1">255</definedName>
    <definedName name="_Order2" hidden="1">255</definedName>
    <definedName name="_oto12">'[2]R&amp;P'!$G$198</definedName>
    <definedName name="_oto5">#N/A</definedName>
    <definedName name="_oto7">#N/A</definedName>
    <definedName name="_PA3" hidden="1">{"'Sheet1'!$L$16"}</definedName>
    <definedName name="_Parse_Out" hidden="1">[7]Quantity!#REF!</definedName>
    <definedName name="_pb30">#REF!</definedName>
    <definedName name="_pb80">#REF!</definedName>
    <definedName name="_Ph30">#REF!</definedName>
    <definedName name="_phi10">#REF!</definedName>
    <definedName name="_phi1000">#REF!</definedName>
    <definedName name="_phi12">#REF!</definedName>
    <definedName name="_phi14">#REF!</definedName>
    <definedName name="_phi1500">#REF!</definedName>
    <definedName name="_phi16">#REF!</definedName>
    <definedName name="_phi18">#REF!</definedName>
    <definedName name="_phi20">#REF!</definedName>
    <definedName name="_phi2000">#REF!</definedName>
    <definedName name="_phi22">#REF!</definedName>
    <definedName name="_phi25">#REF!</definedName>
    <definedName name="_phi28">#REF!</definedName>
    <definedName name="_phi50">#REF!</definedName>
    <definedName name="_phi6">#REF!</definedName>
    <definedName name="_phi750">#REF!</definedName>
    <definedName name="_phi8">#REF!</definedName>
    <definedName name="_phu2" hidden="1">{"'Sheet1'!$L$16"}</definedName>
    <definedName name="_phu3" hidden="1">{"'Sheet1'!$L$16"}</definedName>
    <definedName name="_PL1">#REF!</definedName>
    <definedName name="_PL1242">#REF!</definedName>
    <definedName name="_Pl2" hidden="1">{"'Sheet1'!$L$16"}</definedName>
    <definedName name="_PL3" hidden="1">#REF!</definedName>
    <definedName name="_PXB80">#REF!</definedName>
    <definedName name="_qa7">#REF!</definedName>
    <definedName name="_qh1">#REF!</definedName>
    <definedName name="_qh2">#REF!</definedName>
    <definedName name="_qh3">#REF!</definedName>
    <definedName name="_qH30">#REF!</definedName>
    <definedName name="_qh4">#REF!</definedName>
    <definedName name="_QL10">#REF!</definedName>
    <definedName name="_qt1">#REF!</definedName>
    <definedName name="_qt2">#REF!</definedName>
    <definedName name="_qx1">#REF!</definedName>
    <definedName name="_qx2">#REF!</definedName>
    <definedName name="_qx3">#REF!</definedName>
    <definedName name="_qx4">#REF!</definedName>
    <definedName name="_qXB80">#REF!</definedName>
    <definedName name="_R">#N/A</definedName>
    <definedName name="_rai100">#N/A</definedName>
    <definedName name="_rai20">#N/A</definedName>
    <definedName name="_RF3">#REF!</definedName>
    <definedName name="_rp95">#REF!</definedName>
    <definedName name="_rt1">#REF!</definedName>
    <definedName name="_s6">{"ÿÿÿÿÿ"}</definedName>
    <definedName name="_san108">'[2]R&amp;P'!$G$160</definedName>
    <definedName name="_san180">#REF!</definedName>
    <definedName name="_san250">#REF!</definedName>
    <definedName name="_san54">#REF!</definedName>
    <definedName name="_san90">#REF!</definedName>
    <definedName name="_sat10">#REF!</definedName>
    <definedName name="_sat12">#REF!</definedName>
    <definedName name="_sat14">#REF!</definedName>
    <definedName name="_sat16">#REF!</definedName>
    <definedName name="_sat20">#REF!</definedName>
    <definedName name="_Sat27">#REF!</definedName>
    <definedName name="_Sat6">#REF!</definedName>
    <definedName name="_sat8">#REF!</definedName>
    <definedName name="_sc1">#REF!</definedName>
    <definedName name="_SC2">#REF!</definedName>
    <definedName name="_sc3">#REF!</definedName>
    <definedName name="_Sdd24">#REF!</definedName>
    <definedName name="_Sdd33">#REF!</definedName>
    <definedName name="_Sdh24">#REF!</definedName>
    <definedName name="_Sdh33">#REF!</definedName>
    <definedName name="_sl2">#N/A</definedName>
    <definedName name="_slg1">#REF!</definedName>
    <definedName name="_slg2">#REF!</definedName>
    <definedName name="_slg3">#REF!</definedName>
    <definedName name="_slg4">#REF!</definedName>
    <definedName name="_slg5">#REF!</definedName>
    <definedName name="_slg6">#REF!</definedName>
    <definedName name="_SN3">#REF!</definedName>
    <definedName name="_so1517">#REF!</definedName>
    <definedName name="_so1717">#REF!</definedName>
    <definedName name="_SOC10">0.3456</definedName>
    <definedName name="_SOC8">0.2827</definedName>
    <definedName name="_soi2">#REF!</definedName>
    <definedName name="_soi3">#REF!</definedName>
    <definedName name="_Sort" hidden="1">#REF!</definedName>
    <definedName name="_Sort_1">"#REF!"</definedName>
    <definedName name="_Sta1">531.877</definedName>
    <definedName name="_Sta2">561.952</definedName>
    <definedName name="_Sta3">712.202</definedName>
    <definedName name="_Sta4">762.202</definedName>
    <definedName name="_Stb24">#REF!</definedName>
    <definedName name="_Stb33">#REF!</definedName>
    <definedName name="_sua20">#REF!</definedName>
    <definedName name="_sua30">#REF!</definedName>
    <definedName name="_T12" hidden="1">{"'Sheet1'!$L$16"}</definedName>
    <definedName name="_ta1">#REF!</definedName>
    <definedName name="_ta2">#REF!</definedName>
    <definedName name="_ta3">#REF!</definedName>
    <definedName name="_ta4">#REF!</definedName>
    <definedName name="_ta5">#REF!</definedName>
    <definedName name="_ta6">#REF!</definedName>
    <definedName name="_TB1">#REF!</definedName>
    <definedName name="_tb2">#REF!</definedName>
    <definedName name="_tb3">#REF!</definedName>
    <definedName name="_tb4">#REF!</definedName>
    <definedName name="_TC07" hidden="1">{"'Sheet1'!$L$16"}</definedName>
    <definedName name="_tc1">#REF!</definedName>
    <definedName name="_tct5">#REF!</definedName>
    <definedName name="_td1">#REF!</definedName>
    <definedName name="_te1">#REF!</definedName>
    <definedName name="_te2">#REF!</definedName>
    <definedName name="_tg1">#REF!</definedName>
    <definedName name="_tg427">#REF!</definedName>
    <definedName name="_TH1">#REF!</definedName>
    <definedName name="_TH2" hidden="1">{"'Sheet1'!$L$16"}</definedName>
    <definedName name="_TH20">#REF!</definedName>
    <definedName name="_TH3">#REF!</definedName>
    <definedName name="_TH35">#REF!</definedName>
    <definedName name="_TH50">#REF!</definedName>
    <definedName name="_TK155">#REF!</definedName>
    <definedName name="_TK422">#REF!</definedName>
    <definedName name="_TL1">#REF!</definedName>
    <definedName name="_TL2">#REF!</definedName>
    <definedName name="_TL3">#REF!</definedName>
    <definedName name="_TLA120">#REF!</definedName>
    <definedName name="_TLA35">#REF!</definedName>
    <definedName name="_TLA50">#REF!</definedName>
    <definedName name="_TLA70">#REF!</definedName>
    <definedName name="_TLA95">#REF!</definedName>
    <definedName name="_tld2">#REF!</definedName>
    <definedName name="_tlp3">#REF!</definedName>
    <definedName name="_toi3">#N/A</definedName>
    <definedName name="_toi5">#N/A</definedName>
    <definedName name="_tp2">#REF!</definedName>
    <definedName name="_tra100">#REF!</definedName>
    <definedName name="_tra102">#REF!</definedName>
    <definedName name="_tra104">#REF!</definedName>
    <definedName name="_tra106">#REF!</definedName>
    <definedName name="_tra108">#REF!</definedName>
    <definedName name="_tra110">#REF!</definedName>
    <definedName name="_tra112">#REF!</definedName>
    <definedName name="_tra114">#REF!</definedName>
    <definedName name="_tra116">#REF!</definedName>
    <definedName name="_tra118">#REF!</definedName>
    <definedName name="_tra120">#REF!</definedName>
    <definedName name="_tra122">#REF!</definedName>
    <definedName name="_tra124">#REF!</definedName>
    <definedName name="_tra126">#REF!</definedName>
    <definedName name="_tra128">#REF!</definedName>
    <definedName name="_tra130">#REF!</definedName>
    <definedName name="_tra132">#REF!</definedName>
    <definedName name="_tra134">#REF!</definedName>
    <definedName name="_tra136">#REF!</definedName>
    <definedName name="_tra138">#REF!</definedName>
    <definedName name="_tra140">#REF!</definedName>
    <definedName name="_tra2005">#REF!</definedName>
    <definedName name="_tra70">#REF!</definedName>
    <definedName name="_tra72">#REF!</definedName>
    <definedName name="_tra74">#REF!</definedName>
    <definedName name="_tra76">#REF!</definedName>
    <definedName name="_tra78">#REF!</definedName>
    <definedName name="_tra79">#REF!</definedName>
    <definedName name="_tra80">#REF!</definedName>
    <definedName name="_tra82">#REF!</definedName>
    <definedName name="_tra84">#REF!</definedName>
    <definedName name="_tra86">#REF!</definedName>
    <definedName name="_tra88">#REF!</definedName>
    <definedName name="_tra90">#REF!</definedName>
    <definedName name="_tra92">#REF!</definedName>
    <definedName name="_tra94">#REF!</definedName>
    <definedName name="_tra96">#REF!</definedName>
    <definedName name="_tra98">#REF!</definedName>
    <definedName name="_Tru21" hidden="1">{"'Sheet1'!$L$16"}</definedName>
    <definedName name="_TS2">#REF!</definedName>
    <definedName name="_tt3" hidden="1">{"'Sheet1'!$L$16"}</definedName>
    <definedName name="_TT31" hidden="1">{"'Sheet1'!$L$16"}</definedName>
    <definedName name="_TVL1">#REF!</definedName>
    <definedName name="_tz593">#REF!</definedName>
    <definedName name="_ui100">#REF!</definedName>
    <definedName name="_ui105">#REF!</definedName>
    <definedName name="_ui108">'[2]R&amp;P'!$G$146</definedName>
    <definedName name="_ui130">#REF!</definedName>
    <definedName name="_ui140">#N/A</definedName>
    <definedName name="_ui160">#REF!</definedName>
    <definedName name="_ui180">'[2]R&amp;P'!$G$150</definedName>
    <definedName name="_ui250">#REF!</definedName>
    <definedName name="_ui271">#REF!</definedName>
    <definedName name="_ui320">#REF!</definedName>
    <definedName name="_ui45">#REF!</definedName>
    <definedName name="_ui50">#REF!</definedName>
    <definedName name="_ui54">#REF!</definedName>
    <definedName name="_ui65">#REF!</definedName>
    <definedName name="_ui75">#REF!</definedName>
    <definedName name="_ui80">#REF!</definedName>
    <definedName name="_UT2">#REF!</definedName>
    <definedName name="_vc1">#REF!</definedName>
    <definedName name="_vc2">#REF!</definedName>
    <definedName name="_vc3">#REF!</definedName>
    <definedName name="_Vh2">#REF!</definedName>
    <definedName name="_VL1">#REF!</definedName>
    <definedName name="_vl10">#REF!</definedName>
    <definedName name="_VL100">#REF!</definedName>
    <definedName name="_vl2" hidden="1">{"'Sheet1'!$L$16"}</definedName>
    <definedName name="_VL200">#REF!</definedName>
    <definedName name="_VL250">#REF!</definedName>
    <definedName name="_vl3">#REF!</definedName>
    <definedName name="_vl4">#REF!</definedName>
    <definedName name="_vl5">#REF!</definedName>
    <definedName name="_vl6">#REF!</definedName>
    <definedName name="_vl7">#REF!</definedName>
    <definedName name="_vl8">#REF!</definedName>
    <definedName name="_vl9">#REF!</definedName>
    <definedName name="_VLP2" hidden="1">{"'Sheet1'!$L$16"}</definedName>
    <definedName name="_vlt2">#REF!</definedName>
    <definedName name="_vlt3">#REF!</definedName>
    <definedName name="_vlt4">#REF!</definedName>
    <definedName name="_vlt5">#REF!</definedName>
    <definedName name="_vlt6">#REF!</definedName>
    <definedName name="_vlt7">#REF!</definedName>
    <definedName name="_vlt8">#REF!</definedName>
    <definedName name="_xb80">#REF!</definedName>
    <definedName name="_xl150">#REF!</definedName>
    <definedName name="_xm3">#REF!</definedName>
    <definedName name="_xm4">#REF!</definedName>
    <definedName name="_xm40">'[2]R&amp;P'!$G$27</definedName>
    <definedName name="_xm5">#REF!</definedName>
    <definedName name="µds" hidden="1">#REF!</definedName>
    <definedName name="a" hidden="1">{"'Sheet1'!$L$16"}</definedName>
    <definedName name="A.">#REF!</definedName>
    <definedName name="A.1">#REF!</definedName>
    <definedName name="A.2">#REF!</definedName>
    <definedName name="a_">#REF!</definedName>
    <definedName name="a_s">#REF!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#REF!</definedName>
    <definedName name="a1.1">#REF!</definedName>
    <definedName name="a10.">#REF!</definedName>
    <definedName name="a11.">#REF!</definedName>
    <definedName name="a12.">#REF!</definedName>
    <definedName name="A120_">#REF!</definedName>
    <definedName name="a129_xoa" hidden="1">{"Offgrid",#N/A,FALSE,"OFFGRID";"Region",#N/A,FALSE,"REGION";"Offgrid -2",#N/A,FALSE,"OFFGRID";"WTP",#N/A,FALSE,"WTP";"WTP -2",#N/A,FALSE,"WTP";"Project",#N/A,FALSE,"PROJECT";"Summary -2",#N/A,FALSE,"SUMMARY"}</definedName>
    <definedName name="a129_xoaxoa" hidden="1">{"Offgrid",#N/A,FALSE,"OFFGRID";"Region",#N/A,FALSE,"REGION";"Offgrid -2",#N/A,FALSE,"OFFGRID";"WTP",#N/A,FALSE,"WTP";"WTP -2",#N/A,FALSE,"WTP";"Project",#N/A,FALSE,"PROJECT";"Summary -2",#N/A,FALSE,"SUMMARY"}</definedName>
    <definedName name="a130_xoa" hidden="1">{"Offgrid",#N/A,FALSE,"OFFGRID";"Region",#N/A,FALSE,"REGION";"Offgrid -2",#N/A,FALSE,"OFFGRID";"WTP",#N/A,FALSE,"WTP";"WTP -2",#N/A,FALSE,"WTP";"Project",#N/A,FALSE,"PROJECT";"Summary -2",#N/A,FALSE,"SUMMARY"}</definedName>
    <definedName name="a130_xoaxoa" hidden="1">{"Offgrid",#N/A,FALSE,"OFFGRID";"Region",#N/A,FALSE,"REGION";"Offgrid -2",#N/A,FALSE,"OFFGRID";"WTP",#N/A,FALSE,"WTP";"WTP -2",#N/A,FALSE,"WTP";"Project",#N/A,FALSE,"PROJECT";"Summary -2",#N/A,FALSE,"SUMMARY"}</definedName>
    <definedName name="a1t">#REF!</definedName>
    <definedName name="a2.">#REF!</definedName>
    <definedName name="a277Print_Titles">#REF!</definedName>
    <definedName name="a3.">#REF!</definedName>
    <definedName name="A35_">#REF!</definedName>
    <definedName name="a4.">#REF!</definedName>
    <definedName name="a5.">#REF!</definedName>
    <definedName name="A50_">#REF!</definedName>
    <definedName name="a6.">#REF!</definedName>
    <definedName name="A6N2">#REF!</definedName>
    <definedName name="A6N3">#REF!</definedName>
    <definedName name="a7.">#REF!</definedName>
    <definedName name="A70_">#REF!</definedName>
    <definedName name="a8.">#REF!</definedName>
    <definedName name="a9.">#REF!</definedName>
    <definedName name="A95_">#REF!</definedName>
    <definedName name="aa" hidden="1">{"'Sheet1'!$L$16"}</definedName>
    <definedName name="aAAA">#REF!</definedName>
    <definedName name="aaaaa">#REF!</definedName>
    <definedName name="aaaaaaaaaaaaaaaa" hidden="1">{0}</definedName>
    <definedName name="aan">#REF!</definedName>
    <definedName name="Ab">#REF!</definedName>
    <definedName name="ABC" hidden="1">#REF!</definedName>
    <definedName name="abs">#REF!</definedName>
    <definedName name="ac">3</definedName>
    <definedName name="Ac_">#REF!</definedName>
    <definedName name="AC120_">#REF!</definedName>
    <definedName name="AC35_">#REF!</definedName>
    <definedName name="AC50_">#REF!</definedName>
    <definedName name="AC70_">#REF!</definedName>
    <definedName name="AC95_">#REF!</definedName>
    <definedName name="AccessDatabase" hidden="1">"C:\My Documents\LeBinh\Xls\VP Cong ty\FORM.mdb"</definedName>
    <definedName name="acdc">#REF!</definedName>
    <definedName name="aco">#REF!</definedName>
    <definedName name="Acv">#REF!</definedName>
    <definedName name="ad">3</definedName>
    <definedName name="ADADADD" hidden="1">{"'Sheet1'!$L$16"}</definedName>
    <definedName name="ADAY">#REF!</definedName>
    <definedName name="add">[2]Names!$D$6</definedName>
    <definedName name="addd">#REF!</definedName>
    <definedName name="Address">#REF!</definedName>
    <definedName name="âdf">{"Book5","sæ quü.xls","Dù to¸n x©y dùng nhµ s¶n xuÊt.xls","Than.xls","TiÕn ®é s¶n xuÊt - Th¸ng 9.xls"}</definedName>
    <definedName name="ADP">#REF!</definedName>
    <definedName name="ae" hidden="1">{"'Sheet1'!$L$16"}</definedName>
    <definedName name="af" hidden="1">[8]Main!#REF!</definedName>
    <definedName name="afdf" hidden="1">{"'Sheet1'!$L$16"}</definedName>
    <definedName name="Ag_">#REF!</definedName>
    <definedName name="ag15F80">#REF!</definedName>
    <definedName name="ah">#REF!</definedName>
    <definedName name="ai">#REF!</definedName>
    <definedName name="aii">#REF!</definedName>
    <definedName name="aiii">#REF!</definedName>
    <definedName name="AKHAC">#REF!</definedName>
    <definedName name="All_Item">#REF!</definedName>
    <definedName name="ALPIN">#N/A</definedName>
    <definedName name="ALPJYOU">#N/A</definedName>
    <definedName name="ALPTOI">#N/A</definedName>
    <definedName name="ALTINH">#REF!</definedName>
    <definedName name="am.">#REF!</definedName>
    <definedName name="an">#REF!</definedName>
    <definedName name="anfa_s">#REF!</definedName>
    <definedName name="ang">#REF!</definedName>
    <definedName name="ANN">#REF!</definedName>
    <definedName name="anpha">#REF!</definedName>
    <definedName name="ANQD">#REF!</definedName>
    <definedName name="anscount" hidden="1">1</definedName>
    <definedName name="Apstot">#REF!</definedName>
    <definedName name="Aq">#REF!</definedName>
    <definedName name="aqbnmjm" hidden="1">#REF!</definedName>
    <definedName name="As">#REF!</definedName>
    <definedName name="As_">#REF!</definedName>
    <definedName name="AS2DocOpenMode" hidden="1">"AS2DocumentEdit"</definedName>
    <definedName name="asb">#REF!</definedName>
    <definedName name="asd">#REF!</definedName>
    <definedName name="asega">{"Thuxm2.xls","Sheet1"}</definedName>
    <definedName name="asss" hidden="1">{"'Sheet1'!$L$16"}</definedName>
    <definedName name="astr">#REF!</definedName>
    <definedName name="at">#REF!</definedName>
    <definedName name="ata34yu">#REF!</definedName>
    <definedName name="ATGT" hidden="1">{"'Sheet1'!$L$16"}</definedName>
    <definedName name="ATRAM">#REF!</definedName>
    <definedName name="ATW">#REF!</definedName>
    <definedName name="Av">#REF!</definedName>
    <definedName name="Avf">#REF!</definedName>
    <definedName name="Avl">#REF!</definedName>
    <definedName name="B.4">#REF!</definedName>
    <definedName name="B.5">#REF!</definedName>
    <definedName name="B.6">#REF!</definedName>
    <definedName name="B.7">#REF!</definedName>
    <definedName name="b.8">#REF!</definedName>
    <definedName name="b.9">#REF!</definedName>
    <definedName name="B.nuamat">7.25</definedName>
    <definedName name="b_240">#REF!</definedName>
    <definedName name="b_260">#REF!</definedName>
    <definedName name="b_280">#REF!</definedName>
    <definedName name="b_320">#REF!</definedName>
    <definedName name="b_350">#REF!</definedName>
    <definedName name="b_dd1">#REF!</definedName>
    <definedName name="b_DL">#REF!</definedName>
    <definedName name="b_eh">#REF!</definedName>
    <definedName name="b_eh1">#REF!</definedName>
    <definedName name="b_ev">#REF!</definedName>
    <definedName name="b_ev1">#REF!</definedName>
    <definedName name="b_FR">#REF!</definedName>
    <definedName name="b_fr1">#REF!</definedName>
    <definedName name="B_Isc">#REF!</definedName>
    <definedName name="b_LL">#REF!</definedName>
    <definedName name="b_ll1">#REF!</definedName>
    <definedName name="B_tinh">#REF!</definedName>
    <definedName name="b_WL">#REF!</definedName>
    <definedName name="b_WL1">#REF!</definedName>
    <definedName name="b_WS">#REF!</definedName>
    <definedName name="b_ws1">#REF!</definedName>
    <definedName name="b1.">#REF!</definedName>
    <definedName name="b10.">#REF!</definedName>
    <definedName name="b11.">#REF!</definedName>
    <definedName name="b12.">#REF!</definedName>
    <definedName name="b1s">#REF!</definedName>
    <definedName name="b1s_">#REF!</definedName>
    <definedName name="b1t">#REF!</definedName>
    <definedName name="b2.">#REF!</definedName>
    <definedName name="b2t">#REF!</definedName>
    <definedName name="b3.">#REF!</definedName>
    <definedName name="B3a">#REF!</definedName>
    <definedName name="b3t">#REF!</definedName>
    <definedName name="b4.">#REF!</definedName>
    <definedName name="b4t">#REF!</definedName>
    <definedName name="b5.">#REF!</definedName>
    <definedName name="b6.">#REF!</definedName>
    <definedName name="b7.">#REF!</definedName>
    <definedName name="bac2.5">#N/A</definedName>
    <definedName name="bac25d">#REF!</definedName>
    <definedName name="bac27d">#REF!</definedName>
    <definedName name="bac2d">#REF!</definedName>
    <definedName name="bac3.5">#N/A</definedName>
    <definedName name="bac35d">#REF!</definedName>
    <definedName name="bac37d">#REF!</definedName>
    <definedName name="bac3d">#REF!</definedName>
    <definedName name="bac4.5">#N/A</definedName>
    <definedName name="bac45d">#REF!</definedName>
    <definedName name="bac47d">#REF!</definedName>
    <definedName name="bac4d">#REF!</definedName>
    <definedName name="bac4d1">#REF!</definedName>
    <definedName name="bactham">#REF!</definedName>
    <definedName name="Bai_ducdam_coc">#REF!</definedName>
    <definedName name="BaiChay">#REF!</definedName>
    <definedName name="BAMUA1">#REF!</definedName>
    <definedName name="BAMUA2">#REF!</definedName>
    <definedName name="ban">#REF!</definedName>
    <definedName name="ban_dan">#REF!</definedName>
    <definedName name="BANG_CHI_TIET_THI_NGHIEM_CONG_TO">#REF!</definedName>
    <definedName name="BANG_CHI_TIET_THI_NGHIEM_DZ0.4KV">#REF!</definedName>
    <definedName name="Bang_cly">#REF!</definedName>
    <definedName name="Bang_CVC">#REF!</definedName>
    <definedName name="bang_gia">#REF!</definedName>
    <definedName name="BANG_TONG_HOP_CONG_TO">#REF!</definedName>
    <definedName name="BANG_TONG_HOP_DZ0.4KV">#REF!</definedName>
    <definedName name="BANG_TONG_HOP_DZ22KV">#REF!</definedName>
    <definedName name="BANG_TONG_HOP_KHO_BAI">#REF!</definedName>
    <definedName name="BANG_TONG_HOP_TBA">#REF!</definedName>
    <definedName name="Bang_travl">#REF!</definedName>
    <definedName name="Bang1">#REF!</definedName>
    <definedName name="bangchu">#REF!</definedName>
    <definedName name="BangGiaVL_Q">#REF!</definedName>
    <definedName name="bangluong">#REF!</definedName>
    <definedName name="BangMa">#REF!</definedName>
    <definedName name="Bangtienluong">#REF!</definedName>
    <definedName name="banQL" hidden="1">{"'Sheet1'!$L$16"}</definedName>
    <definedName name="baotaibovay">#REF!</definedName>
    <definedName name="BarData">#REF!</definedName>
    <definedName name="Bardata1">#REF!</definedName>
    <definedName name="BB">#REF!</definedName>
    <definedName name="bbbb">#REF!</definedName>
    <definedName name="bbcn">#REF!</definedName>
    <definedName name="bbvuong">#REF!</definedName>
    <definedName name="bc_1">#REF!</definedName>
    <definedName name="bc_2">#REF!</definedName>
    <definedName name="BCBo" hidden="1">{"'Sheet1'!$L$16"}</definedName>
    <definedName name="BCT">#REF!</definedName>
    <definedName name="BDAY">#REF!</definedName>
    <definedName name="bdc">#REF!</definedName>
    <definedName name="bdd">1.5</definedName>
    <definedName name="BDIM">#REF!</definedName>
    <definedName name="bdw">#REF!</definedName>
    <definedName name="be">#REF!</definedName>
    <definedName name="Be_duc_dam">#REF!</definedName>
    <definedName name="Be1L">#REF!</definedName>
    <definedName name="beepsound">#REF!</definedName>
    <definedName name="bengam">#REF!</definedName>
    <definedName name="benuoc">#REF!</definedName>
    <definedName name="beta">#REF!</definedName>
    <definedName name="Bezugsfeld">#REF!</definedName>
    <definedName name="Bgiang" hidden="1">{"'Sheet1'!$L$16"}</definedName>
    <definedName name="BHDB" hidden="1">{"'Sheet1'!$L$16"}</definedName>
    <definedName name="bia">#REF!</definedName>
    <definedName name="bienbao">#REF!</definedName>
    <definedName name="biencn1200x1000">'[2]R&amp;P'!$G$106</definedName>
    <definedName name="biencn1600x1000">'[2]R&amp;P'!$G$107</definedName>
    <definedName name="biencn400x400">'[2]R&amp;P'!$G$104</definedName>
    <definedName name="biencn800x600">'[2]R&amp;P'!$G$105</definedName>
    <definedName name="bientamgiac900">'[2]R&amp;P'!$G$103</definedName>
    <definedName name="bientron900">'[2]R&amp;P'!$G$102</definedName>
    <definedName name="binh" hidden="1">{"'Sheet1'!$L$16"}</definedName>
    <definedName name="Bình_Định">#REF!</definedName>
    <definedName name="bitum">#REF!</definedName>
    <definedName name="BKH">#REF!</definedName>
    <definedName name="BKHĐT" comment="BKHĐT">[9]BKHDT!$B$3:$B$27</definedName>
    <definedName name="BKinh">#REF!</definedName>
    <definedName name="BL240HT">#REF!</definedName>
    <definedName name="BL280HT">#REF!</definedName>
    <definedName name="BL320HT">#REF!</definedName>
    <definedName name="blang">#REF!</definedName>
    <definedName name="blkh">#REF!</definedName>
    <definedName name="blkh1">#REF!</definedName>
    <definedName name="blneo">#REF!</definedName>
    <definedName name="BLOCK1">#REF!</definedName>
    <definedName name="BLOCK2">#REF!</definedName>
    <definedName name="BLOCK3">#REF!</definedName>
    <definedName name="blong">#REF!</definedName>
    <definedName name="Bm">3.5</definedName>
    <definedName name="Bmat">#REF!</definedName>
    <definedName name="Bn">6.5</definedName>
    <definedName name="bng">#REF!</definedName>
    <definedName name="BNV">#REF!</definedName>
    <definedName name="bom">#REF!</definedName>
    <definedName name="bombt50">'[2]R&amp;P'!$G$271</definedName>
    <definedName name="bombt60">'[2]R&amp;P'!$G$272</definedName>
    <definedName name="bomnuoc">#N/A</definedName>
    <definedName name="bomnuoc20cv">#N/A</definedName>
    <definedName name="bomnuoc20kw">'[2]R&amp;P'!$G$305</definedName>
    <definedName name="bomnuocdau10">#REF!</definedName>
    <definedName name="bomnuocdau100">#REF!</definedName>
    <definedName name="bomnuocdau15">#REF!</definedName>
    <definedName name="bomnuocdau150">#REF!</definedName>
    <definedName name="bomnuocdau20">#REF!</definedName>
    <definedName name="bomnuocdau37">#REF!</definedName>
    <definedName name="bomnuocdau45">#REF!</definedName>
    <definedName name="bomnuocdau5">#REF!</definedName>
    <definedName name="bomnuocdau5.5">#REF!</definedName>
    <definedName name="bomnuocdau7">#REF!</definedName>
    <definedName name="bomnuocdau7.5">#REF!</definedName>
    <definedName name="bomnuocdau75">#REF!</definedName>
    <definedName name="bomnuocdien0.55">#REF!</definedName>
    <definedName name="bomnuocdien0.75">#REF!</definedName>
    <definedName name="bomnuocdien1.5">#REF!</definedName>
    <definedName name="bomnuocdien10">#REF!</definedName>
    <definedName name="bomnuocdien113">#REF!</definedName>
    <definedName name="bomnuocdien14">#REF!</definedName>
    <definedName name="bomnuocdien2">#REF!</definedName>
    <definedName name="bomnuocdien2.8">#REF!</definedName>
    <definedName name="bomnuocdien20">#REF!</definedName>
    <definedName name="bomnuocdien22">#REF!</definedName>
    <definedName name="bomnuocdien28">#REF!</definedName>
    <definedName name="bomnuocdien30">#REF!</definedName>
    <definedName name="bomnuocdien4">#REF!</definedName>
    <definedName name="bomnuocdien4.5">#REF!</definedName>
    <definedName name="bomnuocdien40">#REF!</definedName>
    <definedName name="bomnuocdien50">#REF!</definedName>
    <definedName name="bomnuocdien55">#REF!</definedName>
    <definedName name="bomnuocdien7">#REF!</definedName>
    <definedName name="bomnuocdien75">#REF!</definedName>
    <definedName name="bomnuocxang3">#REF!</definedName>
    <definedName name="bomnuocxang4">#REF!</definedName>
    <definedName name="bomnuocxang6">#REF!</definedName>
    <definedName name="bomnuocxang7">#REF!</definedName>
    <definedName name="bomnuocxang8">#REF!</definedName>
    <definedName name="bomvua">#N/A</definedName>
    <definedName name="bomvua1.5">'[2]R&amp;P'!$G$277</definedName>
    <definedName name="bonnuocdien1.1">#REF!</definedName>
    <definedName name="book1">#REF!</definedName>
    <definedName name="Book2">#REF!</definedName>
    <definedName name="BOQ">#REF!</definedName>
    <definedName name="bp">#REF!</definedName>
    <definedName name="bql" hidden="1">{#N/A,#N/A,FALSE,"Chi tiÆt"}</definedName>
    <definedName name="BQLTB">#REF!</definedName>
    <definedName name="BQLXL">#REF!</definedName>
    <definedName name="BQP">'[10]BANCO (3)'!$N$124</definedName>
    <definedName name="bson">#REF!</definedName>
    <definedName name="BT">#REF!</definedName>
    <definedName name="BT_125">#REF!</definedName>
    <definedName name="BT_CT_Mong_Mo_Tru_Cau">#REF!</definedName>
    <definedName name="BT200_50">#REF!</definedName>
    <definedName name="btabd">#REF!</definedName>
    <definedName name="btadn">#REF!</definedName>
    <definedName name="btah">#REF!</definedName>
    <definedName name="btah1">#REF!</definedName>
    <definedName name="btaqn">#REF!</definedName>
    <definedName name="btaqt">#REF!</definedName>
    <definedName name="btbdn">#REF!</definedName>
    <definedName name="btbh">#REF!</definedName>
    <definedName name="btbqn">#REF!</definedName>
    <definedName name="btbqt">#REF!</definedName>
    <definedName name="BTC">[11]NSĐP!$AA$14:$AA$240</definedName>
    <definedName name="btcdn">#REF!</definedName>
    <definedName name="btch">#REF!</definedName>
    <definedName name="btch1">#REF!</definedName>
    <definedName name="btch2">#REF!</definedName>
    <definedName name="btchiuaxitm300">#REF!</definedName>
    <definedName name="BTchiuaxm200">#REF!</definedName>
    <definedName name="btcocM400">#REF!</definedName>
    <definedName name="BTcot">#REF!</definedName>
    <definedName name="Btcot1">#REF!</definedName>
    <definedName name="btcqn">#REF!</definedName>
    <definedName name="btcqt">#REF!</definedName>
    <definedName name="btd">#REF!</definedName>
    <definedName name="btdbd">#REF!</definedName>
    <definedName name="btddn">#REF!</definedName>
    <definedName name="btdh">#REF!</definedName>
    <definedName name="btdqn">#REF!</definedName>
    <definedName name="btdqt">#REF!</definedName>
    <definedName name="bteqn">#REF!</definedName>
    <definedName name="btham">#REF!</definedName>
    <definedName name="btkn">#N/A</definedName>
    <definedName name="btl" hidden="1">{"'Sheet1'!$L$16"}</definedName>
    <definedName name="BTlotm100">#REF!</definedName>
    <definedName name="BTLT1pm">#REF!</definedName>
    <definedName name="BTLT3pm">#REF!</definedName>
    <definedName name="BTLTHTDL">#REF!</definedName>
    <definedName name="BTLTHTHH">#REF!</definedName>
    <definedName name="BTLY">#REF!</definedName>
    <definedName name="btm">#N/A</definedName>
    <definedName name="BTN_CPDD_tuoi_nhua_lot">#REF!</definedName>
    <definedName name="BTNmin">#REF!</definedName>
    <definedName name="BTNtrung">#REF!</definedName>
    <definedName name="BTP">#REF!</definedName>
    <definedName name="BTRAM">#REF!</definedName>
    <definedName name="BU_CHENH_LECH_DZ0.4KV">#REF!</definedName>
    <definedName name="BU_CHENH_LECH_DZ22KV">#REF!</definedName>
    <definedName name="BU_CHENH_LECH_TBA">#REF!</definedName>
    <definedName name="bua1.2">'[2]R&amp;P'!$G$371</definedName>
    <definedName name="bua1.8">'[2]R&amp;P'!$G$372</definedName>
    <definedName name="bua3.5">#N/A</definedName>
    <definedName name="buacan">#N/A</definedName>
    <definedName name="buarung">#N/A</definedName>
    <definedName name="buarung170">'[2]R&amp;P'!$G$378</definedName>
    <definedName name="bùc">{"Book1","Dt tonghop.xls"}</definedName>
    <definedName name="BuGia">#REF!</definedName>
    <definedName name="Bulongma">8700</definedName>
    <definedName name="buoc">#REF!</definedName>
    <definedName name="Button_1">"FORM_Bao_cao_cong_no_List"</definedName>
    <definedName name="BVCISUMMARY">#REF!</definedName>
    <definedName name="BŸo_cŸo_täng_hìp_giŸ_trÙ_t_i_s_n_câ__Ùnh">#REF!</definedName>
    <definedName name="C.">#REF!</definedName>
    <definedName name="c..">#REF!</definedName>
    <definedName name="C.1.1..Phat_tuyen">#REF!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doc1">540</definedName>
    <definedName name="C.doc2">740</definedName>
    <definedName name="c_">#REF!</definedName>
    <definedName name="c_comp">#REF!</definedName>
    <definedName name="C_LENGTH">#REF!</definedName>
    <definedName name="c_n">#REF!</definedName>
    <definedName name="C_WIDTH">#REF!</definedName>
    <definedName name="c1.">#REF!</definedName>
    <definedName name="c2.">#REF!</definedName>
    <definedName name="C2.7">#REF!</definedName>
    <definedName name="c3.">#REF!</definedName>
    <definedName name="C3.0">#REF!</definedName>
    <definedName name="C3.5">#REF!</definedName>
    <definedName name="C3.7">#REF!</definedName>
    <definedName name="c4.">#REF!</definedName>
    <definedName name="C4.0">#REF!</definedName>
    <definedName name="CA">#REF!</definedName>
    <definedName name="ca.1111">#REF!</definedName>
    <definedName name="ca.1111.th">#REF!</definedName>
    <definedName name="Cà_Mau">#REF!</definedName>
    <definedName name="CA_PTVT">#REF!</definedName>
    <definedName name="CACAU">298161</definedName>
    <definedName name="cácte">#REF!</definedName>
    <definedName name="CAMTC">#REF!</definedName>
    <definedName name="Can_doi">#REF!</definedName>
    <definedName name="CanBQL">#REF!</definedName>
    <definedName name="CanLePhi">#REF!</definedName>
    <definedName name="CanMT">#REF!</definedName>
    <definedName name="cao">#REF!</definedName>
    <definedName name="cap">#REF!</definedName>
    <definedName name="cap_DUL_va_TC">#REF!</definedName>
    <definedName name="cap0.7">#REF!</definedName>
    <definedName name="capdul">'[2]R&amp;P'!$G$54</definedName>
    <definedName name="capphoithiennhien">#REF!</definedName>
    <definedName name="CAPT_2">#REF!</definedName>
    <definedName name="CAPT_3">#REF!</definedName>
    <definedName name="CAPT_4">#REF!</definedName>
    <definedName name="CAPT_5">#REF!</definedName>
    <definedName name="CAPT_6">#REF!</definedName>
    <definedName name="CAPT_7">#REF!</definedName>
    <definedName name="CAPT_8">#REF!</definedName>
    <definedName name="CAPT_9">#REF!</definedName>
    <definedName name="Capvon" hidden="1">{#N/A,#N/A,FALSE,"Chi tiÆt"}</definedName>
    <definedName name="casing">#N/A</definedName>
    <definedName name="Cat">#REF!</definedName>
    <definedName name="catcap">'[2]R&amp;P'!$G$355</definedName>
    <definedName name="catchuan">#REF!</definedName>
    <definedName name="catdap">#N/A</definedName>
    <definedName name="catdem">#REF!</definedName>
    <definedName name="Category_All">#REF!</definedName>
    <definedName name="cathatnho">#REF!</definedName>
    <definedName name="CATIN">#N/A</definedName>
    <definedName name="CATJYOU">#N/A</definedName>
    <definedName name="catm">#REF!</definedName>
    <definedName name="catmin">#REF!</definedName>
    <definedName name="catn">#REF!</definedName>
    <definedName name="catnen">#REF!</definedName>
    <definedName name="catong">#N/A</definedName>
    <definedName name="CATREC">#N/A</definedName>
    <definedName name="catsan">#REF!</definedName>
    <definedName name="CATSYU">#N/A</definedName>
    <definedName name="catthep">#N/A</definedName>
    <definedName name="catuon">#N/A</definedName>
    <definedName name="catvang">#REF!</definedName>
    <definedName name="catxay">#REF!</definedName>
    <definedName name="cau10T">#REF!</definedName>
    <definedName name="caubanhhoi10">#REF!</definedName>
    <definedName name="caubanhhoi16">#REF!</definedName>
    <definedName name="caubanhhoi25">#REF!</definedName>
    <definedName name="caubanhhoi3">#REF!</definedName>
    <definedName name="caubanhhoi4">#REF!</definedName>
    <definedName name="caubanhhoi40">#REF!</definedName>
    <definedName name="caubanhhoi5">#REF!</definedName>
    <definedName name="caubanhhoi6">#REF!</definedName>
    <definedName name="caubanhhoi65">#REF!</definedName>
    <definedName name="caubanhhoi7">#REF!</definedName>
    <definedName name="caubanhhoi8">#REF!</definedName>
    <definedName name="caubanhhoi90">#REF!</definedName>
    <definedName name="caubanhxich10">#REF!</definedName>
    <definedName name="caubanhxich100">#REF!</definedName>
    <definedName name="caubanhxich16">#REF!</definedName>
    <definedName name="caubanhxich25">#REF!</definedName>
    <definedName name="caubanhxich28">#REF!</definedName>
    <definedName name="caubanhxich40">#REF!</definedName>
    <definedName name="caubanhxich5">#REF!</definedName>
    <definedName name="caubanhxich50">#REF!</definedName>
    <definedName name="caubanhxich63">#REF!</definedName>
    <definedName name="caubanhxich7">#REF!</definedName>
    <definedName name="caunoi30">'[2]R&amp;P'!$G$232</definedName>
    <definedName name="CauQL1GD2">#REF!</definedName>
    <definedName name="CauQL1GD3">#REF!</definedName>
    <definedName name="cauthap10">#REF!</definedName>
    <definedName name="cauthap12">#REF!</definedName>
    <definedName name="cauthap15">#REF!</definedName>
    <definedName name="cauthap20">#REF!</definedName>
    <definedName name="cauthap25">#REF!</definedName>
    <definedName name="cauthap3">#REF!</definedName>
    <definedName name="cauthap30">#REF!</definedName>
    <definedName name="cauthap40">#REF!</definedName>
    <definedName name="cauthap5">#REF!</definedName>
    <definedName name="cauthap50">#REF!</definedName>
    <definedName name="cauthap8">#REF!</definedName>
    <definedName name="CAVT">#REF!</definedName>
    <definedName name="cayxoi108">#N/A</definedName>
    <definedName name="cayxoi110">#N/A</definedName>
    <definedName name="cayxoi75">#N/A</definedName>
    <definedName name="Cb">#REF!</definedName>
    <definedName name="CBA35HT">#REF!</definedName>
    <definedName name="CBA50HT">#REF!</definedName>
    <definedName name="CBA70HT">#REF!</definedName>
    <definedName name="CBPT_2">#REF!</definedName>
    <definedName name="CBPT_3">#REF!</definedName>
    <definedName name="CBPT_4">#REF!</definedName>
    <definedName name="CBPT_5">#REF!</definedName>
    <definedName name="CBPT_6">#REF!</definedName>
    <definedName name="CBPT_7">#REF!</definedName>
    <definedName name="CBPT_8">#REF!</definedName>
    <definedName name="CBPT_9">#REF!</definedName>
    <definedName name="CBTH" hidden="1">{"'Sheet1'!$L$16"}</definedName>
    <definedName name="CBVT">#REF!</definedName>
    <definedName name="CC">#REF!</definedName>
    <definedName name="ccc" hidden="1">{"'Sheet1'!$L$16"}</definedName>
    <definedName name="CCDohutam1" hidden="1">{"'Sheet1'!$L$16"}</definedName>
    <definedName name="cch">#REF!</definedName>
    <definedName name="cchong">#REF!</definedName>
    <definedName name="CCS">#REF!</definedName>
    <definedName name="cd">#REF!</definedName>
    <definedName name="CDAY">#REF!</definedName>
    <definedName name="CDD">#REF!</definedName>
    <definedName name="CDday">#REF!</definedName>
    <definedName name="cddc">#REF!</definedName>
    <definedName name="CDDD">#REF!</definedName>
    <definedName name="CDDD1P">#REF!</definedName>
    <definedName name="CDDD1PHA">#REF!</definedName>
    <definedName name="CDDD3PHA">#REF!</definedName>
    <definedName name="CDdinh">#REF!</definedName>
    <definedName name="CDHT">#REF!</definedName>
    <definedName name="cdn">#REF!</definedName>
    <definedName name="Cdnum">#REF!</definedName>
    <definedName name="CDTK_tim">31.77</definedName>
    <definedName name="CDVAÄN_CHUYEÅN">#REF!</definedName>
    <definedName name="CDVC">#REF!</definedName>
    <definedName name="cf">BlankMacro1</definedName>
    <definedName name="cfk">#REF!</definedName>
    <definedName name="CH">#REF!</definedName>
    <definedName name="chang1pm">#REF!</definedName>
    <definedName name="chang3pm">#REF!</definedName>
    <definedName name="changht">#REF!</definedName>
    <definedName name="changHTDL">#REF!</definedName>
    <definedName name="changHTHH">#REF!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i_tieát_phi">#REF!</definedName>
    <definedName name="chi_tiÕt_vËt_liÖu___nh_n_c_ng___m_y_thi_c_ng">#REF!</definedName>
    <definedName name="chialuong">#REF!</definedName>
    <definedName name="chie">BlankMacro1</definedName>
    <definedName name="Chiettinh" hidden="1">{"'Sheet1'!$L$16"}</definedName>
    <definedName name="chilk" hidden="1">{"'Sheet1'!$L$16"}</definedName>
    <definedName name="ChiPhiChung">#REF!</definedName>
    <definedName name="chitietbgiang2" hidden="1">{"'Sheet1'!$L$16"}</definedName>
    <definedName name="chk">#REF!</definedName>
    <definedName name="chl" hidden="1">{"'Sheet1'!$L$16"}</definedName>
    <definedName name="choiquet">#N/A</definedName>
    <definedName name="chon">#REF!</definedName>
    <definedName name="chon1">#REF!</definedName>
    <definedName name="chon2">#REF!</definedName>
    <definedName name="chon3">#REF!</definedName>
    <definedName name="chudautu">#REF!</definedName>
    <definedName name="chung">66</definedName>
    <definedName name="chuong_phuluc_48" localSheetId="3">'B 48 - NĐ 31'!$A$1</definedName>
    <definedName name="chuong_phuluc_48_name" localSheetId="3">'B 48 - NĐ 31'!$A$2</definedName>
    <definedName name="chuong_phuluc_49" localSheetId="4">'B 49 - NĐ 31'!$A$1</definedName>
    <definedName name="chuong_phuluc_49_name" localSheetId="4">'B 49 - NĐ 31'!$A$2</definedName>
    <definedName name="chuong_phuluc_50" localSheetId="5">'B 50 - NĐ 31'!$A$1</definedName>
    <definedName name="chuong_phuluc_50_name" localSheetId="5">'B 50 - NĐ 31'!$A$2</definedName>
    <definedName name="chuong_phuluc_51" localSheetId="6">'B51- NĐ 31'!$A$1</definedName>
    <definedName name="chuong_phuluc_51_name" localSheetId="6">'B51- NĐ 31'!$A$2</definedName>
    <definedName name="chuong_phuluc_52" localSheetId="7">'B52-NĐ 31'!$A$1</definedName>
    <definedName name="chuong_phuluc_52_name" localSheetId="7">'B52-NĐ 31'!$A$2</definedName>
    <definedName name="chuong_phuluc_53" localSheetId="8">'B53-NĐ31'!$A$1</definedName>
    <definedName name="chuong_phuluc_53_name" localSheetId="8">'B53-NĐ31'!$A$2</definedName>
    <definedName name="chuong_phuluc_63" localSheetId="13">'B63-NĐ31'!$A$1</definedName>
    <definedName name="chuong_phuluc_63_name" localSheetId="13">'B63-NĐ31'!$A$2</definedName>
    <definedName name="chuyen" hidden="1">{"'Sheet1'!$L$16"}</definedName>
    <definedName name="CI_PTVT">#REF!</definedName>
    <definedName name="City">#REF!</definedName>
    <definedName name="CK">#REF!</definedName>
    <definedName name="ckn">#N/A</definedName>
    <definedName name="ckna">#N/A</definedName>
    <definedName name="CL">#REF!</definedName>
    <definedName name="CLECH_0.4">#REF!</definedName>
    <definedName name="CLGia">#REF!</definedName>
    <definedName name="CLVC3">0.1</definedName>
    <definedName name="CLVC35">#REF!</definedName>
    <definedName name="CLVCTB">#REF!</definedName>
    <definedName name="clvl">#REF!</definedName>
    <definedName name="cm">#REF!</definedName>
    <definedName name="cn">#REF!</definedName>
    <definedName name="CNC">#REF!</definedName>
    <definedName name="CND">#REF!</definedName>
    <definedName name="CNG">#REF!</definedName>
    <definedName name="Co">#REF!</definedName>
    <definedName name="co.">#REF!</definedName>
    <definedName name="co..">#REF!</definedName>
    <definedName name="co_cau_ktqd" hidden="1">#N/A</definedName>
    <definedName name="co_cau_ktqd_1">"#REF!"</definedName>
    <definedName name="coc">#REF!</definedName>
    <definedName name="Coc_60" hidden="1">{"'Sheet1'!$L$16"}</definedName>
    <definedName name="Coc_BTCT">#REF!</definedName>
    <definedName name="CoCauN" hidden="1">{"'Sheet1'!$L$16"}</definedName>
    <definedName name="cocbtct">#REF!</definedName>
    <definedName name="cocot">#REF!</definedName>
    <definedName name="cocott">#REF!</definedName>
    <definedName name="coctram6m">'[2]R&amp;P'!$G$90</definedName>
    <definedName name="coctre">#REF!</definedName>
    <definedName name="cocvt">#N/A</definedName>
    <definedName name="Code" hidden="1">#REF!</definedName>
    <definedName name="Cöï_ly_vaän_chuyeãn">#REF!</definedName>
    <definedName name="CÖÏ_LY_VAÄN_CHUYEÅN">#REF!</definedName>
    <definedName name="Combined_A">#N/A</definedName>
    <definedName name="Combined_B">#N/A</definedName>
    <definedName name="Comm">BlankMacro1</definedName>
    <definedName name="COMMON">#REF!</definedName>
    <definedName name="comong">#REF!</definedName>
    <definedName name="Company">#REF!</definedName>
    <definedName name="CON_DUCT">#REF!</definedName>
    <definedName name="CON_EQP_COS">#REF!</definedName>
    <definedName name="CON_EQP_COST">#REF!</definedName>
    <definedName name="cong">#N/A</definedName>
    <definedName name="Cong_HM_DTCT">#REF!</definedName>
    <definedName name="Cong_M_DTCT">#REF!</definedName>
    <definedName name="Cong_NC_DTCT">#REF!</definedName>
    <definedName name="Cong_VL_DTCT">#REF!</definedName>
    <definedName name="congbengam">#REF!</definedName>
    <definedName name="congbenuoc">#REF!</definedName>
    <definedName name="congcoc">#REF!</definedName>
    <definedName name="congcocot">#REF!</definedName>
    <definedName name="congcocott">#REF!</definedName>
    <definedName name="congcomong">#REF!</definedName>
    <definedName name="congcottron">#REF!</definedName>
    <definedName name="congcotvuong">#REF!</definedName>
    <definedName name="congdam">#REF!</definedName>
    <definedName name="congdan1">#REF!</definedName>
    <definedName name="congdan2">#REF!</definedName>
    <definedName name="congdandusan">#REF!</definedName>
    <definedName name="conglanhto">#REF!</definedName>
    <definedName name="congmong">#REF!</definedName>
    <definedName name="congmongbang">#REF!</definedName>
    <definedName name="congmongdon">#REF!</definedName>
    <definedName name="CONGPA1" hidden="1">{"'Sheet1'!$L$16"}</definedName>
    <definedName name="congpanen">#REF!</definedName>
    <definedName name="congsan">#REF!</definedName>
    <definedName name="congthang">#REF!</definedName>
    <definedName name="CongVattu">#REF!</definedName>
    <definedName name="conroom">#REF!</definedName>
    <definedName name="CONST_EQ">#REF!</definedName>
    <definedName name="CONT">#REF!</definedName>
    <definedName name="Content1">ErrorHandler_1</definedName>
    <definedName name="Continue">#REF!</definedName>
    <definedName name="Cost">#REF!</definedName>
    <definedName name="COT">#REF!</definedName>
    <definedName name="cot7.5">#REF!</definedName>
    <definedName name="cot8.5">#REF!</definedName>
    <definedName name="cotbienbao">'[2]R&amp;P'!$G$100</definedName>
    <definedName name="cotdo">#REF!</definedName>
    <definedName name="CotM">#REF!</definedName>
    <definedName name="Cotsatma">9726</definedName>
    <definedName name="CotSau">#REF!</definedName>
    <definedName name="Cotthepma">9726</definedName>
    <definedName name="cottra">#REF!</definedName>
    <definedName name="cottron">#REF!</definedName>
    <definedName name="cotvuong">#REF!</definedName>
    <definedName name="COÙ">#REF!</definedName>
    <definedName name="Country">#REF!</definedName>
    <definedName name="COVER">#REF!</definedName>
    <definedName name="CP" hidden="1">#REF!</definedName>
    <definedName name="cp.1">#REF!</definedName>
    <definedName name="cp.2">#REF!</definedName>
    <definedName name="CP.M10.1a">#REF!</definedName>
    <definedName name="CP.M10.1b">#REF!</definedName>
    <definedName name="CP.M10.1c">#REF!</definedName>
    <definedName name="CP.M10.1d">#REF!</definedName>
    <definedName name="CP.M10.1e">#REF!</definedName>
    <definedName name="CP.M10.2a">#REF!</definedName>
    <definedName name="CP.M10.2b">#REF!</definedName>
    <definedName name="CP.M10.2c">#REF!</definedName>
    <definedName name="CP.M10.2d">#REF!</definedName>
    <definedName name="CP.M10.2e">#REF!</definedName>
    <definedName name="CP.MDTa">#REF!</definedName>
    <definedName name="CP.MDTb">#REF!</definedName>
    <definedName name="CP.MDTc">#REF!</definedName>
    <definedName name="CP.MDTd">#REF!</definedName>
    <definedName name="CP.MDTe">#REF!</definedName>
    <definedName name="CP_SKC">#REF!</definedName>
    <definedName name="cpc">#REF!</definedName>
    <definedName name="cpdd1">#REF!</definedName>
    <definedName name="cpddhh">#REF!</definedName>
    <definedName name="cpk">#REF!</definedName>
    <definedName name="cpmtc">#REF!</definedName>
    <definedName name="cpnc">#REF!</definedName>
    <definedName name="cps">#REF!</definedName>
    <definedName name="CPTK">#REF!</definedName>
    <definedName name="cptt">#REF!</definedName>
    <definedName name="CPVC100">#REF!</definedName>
    <definedName name="CPVC35">#REF!</definedName>
    <definedName name="CPVCDN">#REF!</definedName>
    <definedName name="cpvl">#REF!</definedName>
    <definedName name="cr">#REF!</definedName>
    <definedName name="CRD">#REF!</definedName>
    <definedName name="CRITINST">#REF!</definedName>
    <definedName name="CRITPURC">#REF!</definedName>
    <definedName name="CRS">#REF!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61">#REF!</definedName>
    <definedName name="CS_6S">#REF!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t" hidden="1">{"'Sheet1'!$L$16"}</definedName>
    <definedName name="CT.M10.1">#REF!</definedName>
    <definedName name="CT.M10.2">#REF!</definedName>
    <definedName name="CT.MDT">#REF!</definedName>
    <definedName name="CT_50">#REF!</definedName>
    <definedName name="CT_MCX">#REF!</definedName>
    <definedName name="ctbb">#REF!</definedName>
    <definedName name="CTCT1" hidden="1">{"'Sheet1'!$L$16"}</definedName>
    <definedName name="ctdn9697">#REF!</definedName>
    <definedName name="CTHT">#REF!</definedName>
    <definedName name="ctiep">#REF!</definedName>
    <definedName name="CTIET">#REF!</definedName>
    <definedName name="ctieu" hidden="1">{"'Sheet1'!$L$16"}</definedName>
    <definedName name="ctmai">#REF!</definedName>
    <definedName name="ctong">#REF!</definedName>
    <definedName name="CTRAM">#REF!</definedName>
    <definedName name="ctre">#REF!</definedName>
    <definedName name="CTY_TNHH_SX_TM__NHÖ_QUYEÀN">#N/A</definedName>
    <definedName name="cu">#REF!</definedName>
    <definedName name="CU_LY">#REF!</definedName>
    <definedName name="CU_LY_VAN_CHUYEN_GIA_QUYEN">#REF!</definedName>
    <definedName name="CU_LY_VAN_CHUYEN_THU_CONG">#REF!</definedName>
    <definedName name="cu_ly1">#REF!</definedName>
    <definedName name="cuaong">#N/A</definedName>
    <definedName name="cui">#REF!</definedName>
    <definedName name="CuLy">#REF!</definedName>
    <definedName name="CuLy_Q">#REF!</definedName>
    <definedName name="cun">#REF!</definedName>
    <definedName name="cuoc_vc">#REF!</definedName>
    <definedName name="cuoc_vc1">#REF!</definedName>
    <definedName name="CuocVC">#REF!</definedName>
    <definedName name="cuonong">#N/A</definedName>
    <definedName name="CURRENCY">#REF!</definedName>
    <definedName name="cutback">'[2]R&amp;P'!$G$24</definedName>
    <definedName name="cv">[12]gvl!$N$17</definedName>
    <definedName name="CV.M10.1">#REF!</definedName>
    <definedName name="CV.M10.2">#REF!</definedName>
    <definedName name="CV.MDT">#REF!</definedName>
    <definedName name="cvc">#REF!</definedName>
    <definedName name="CVC_Q">#REF!</definedName>
    <definedName name="cx">#REF!</definedName>
    <definedName name="Cy">#REF!</definedName>
    <definedName name="Cz">#REF!</definedName>
    <definedName name="d" hidden="1">{"'Sheet1'!$L$16"}</definedName>
    <definedName name="Ð">#N/A</definedName>
    <definedName name="d.">#REF!</definedName>
    <definedName name="D.M10.1a">#REF!</definedName>
    <definedName name="D.M10.1b">#REF!</definedName>
    <definedName name="D.M10.2a">#REF!</definedName>
    <definedName name="D.M10.2b">#REF!</definedName>
    <definedName name="D.MDTa">#REF!</definedName>
    <definedName name="D.MDTb">#REF!</definedName>
    <definedName name="d_">#REF!</definedName>
    <definedName name="D_7101A_B">#REF!</definedName>
    <definedName name="D_n">#REF!</definedName>
    <definedName name="d0.5">#REF!</definedName>
    <definedName name="d1.">#REF!</definedName>
    <definedName name="d1.2">#REF!</definedName>
    <definedName name="d1_">#REF!</definedName>
    <definedName name="d2.">#REF!</definedName>
    <definedName name="d2.4">#REF!</definedName>
    <definedName name="d2_">#REF!</definedName>
    <definedName name="d3.">#REF!</definedName>
    <definedName name="d3_">#REF!</definedName>
    <definedName name="d4.6">#REF!</definedName>
    <definedName name="d6.8">#REF!</definedName>
    <definedName name="da_hoc_xay">#REF!</definedName>
    <definedName name="da05.1">#REF!</definedName>
    <definedName name="da1.2">#REF!</definedName>
    <definedName name="da1x0.5">#N/A</definedName>
    <definedName name="da1x1">'[2]R&amp;P'!$G$39</definedName>
    <definedName name="da1x2">#REF!</definedName>
    <definedName name="da1x22">#REF!</definedName>
    <definedName name="da1x23">#REF!</definedName>
    <definedName name="da1x24">#REF!</definedName>
    <definedName name="da1x25">#REF!</definedName>
    <definedName name="da2.4">#REF!</definedName>
    <definedName name="da4.6">#REF!</definedName>
    <definedName name="DACAN">#REF!</definedName>
    <definedName name="dacat">#N/A</definedName>
    <definedName name="dahoc">#REF!</definedName>
    <definedName name="dam">78000</definedName>
    <definedName name="dam_24">#REF!</definedName>
    <definedName name="dam_cau_BTCT">#REF!</definedName>
    <definedName name="damban0.4">#REF!</definedName>
    <definedName name="damban0.6">#REF!</definedName>
    <definedName name="damban0.8">#REF!</definedName>
    <definedName name="damban1">#N/A</definedName>
    <definedName name="damban1kw">'[2]R&amp;P'!$G$281</definedName>
    <definedName name="dambaoGT">#REF!</definedName>
    <definedName name="damcanh1">#REF!</definedName>
    <definedName name="damchancuu5.5">#REF!</definedName>
    <definedName name="damchancuu9">#REF!</definedName>
    <definedName name="damcoc60">'[2]R&amp;P'!$G$164</definedName>
    <definedName name="damcoc80">'[2]R&amp;P'!$G$165</definedName>
    <definedName name="damdui1.5">'[2]R&amp;P'!$G$286</definedName>
    <definedName name="DamNgang">#REF!</definedName>
    <definedName name="damrung15">#REF!</definedName>
    <definedName name="damrung18">#REF!</definedName>
    <definedName name="damrung8">#REF!</definedName>
    <definedName name="damtay60">#REF!</definedName>
    <definedName name="damtay80">#REF!</definedName>
    <definedName name="Dan_dung">#REF!</definedName>
    <definedName name="danducsan">#REF!</definedName>
    <definedName name="Dang" hidden="1">#REF!</definedName>
    <definedName name="DANHMUC_NVL">#REF!</definedName>
    <definedName name="DANHMUC_TP">#REF!</definedName>
    <definedName name="dao">#REF!</definedName>
    <definedName name="dao_dap_dat">#REF!</definedName>
    <definedName name="dao0.4">#N/A</definedName>
    <definedName name="dao0.6">#N/A</definedName>
    <definedName name="dao0.65">'[2]R&amp;P'!$G$124</definedName>
    <definedName name="dao0.8">#N/A</definedName>
    <definedName name="dao1.0">'[2]R&amp;P'!$G$125</definedName>
    <definedName name="dao1.2">#N/A</definedName>
    <definedName name="dao1.25">#N/A</definedName>
    <definedName name="dap">#REF!</definedName>
    <definedName name="DAT">#REF!</definedName>
    <definedName name="DATA">#REF!</definedName>
    <definedName name="DATA_DATA2_List">#REF!</definedName>
    <definedName name="data1" hidden="1">#REF!</definedName>
    <definedName name="Data11">#REF!</definedName>
    <definedName name="data2" hidden="1">#REF!</definedName>
    <definedName name="data3" hidden="1">#REF!</definedName>
    <definedName name="Data41">#REF!</definedName>
    <definedName name="data5">#REF!</definedName>
    <definedName name="data6">#REF!</definedName>
    <definedName name="data7">#REF!</definedName>
    <definedName name="data8">#REF!</definedName>
    <definedName name="_xlnm.Database">#REF!</definedName>
    <definedName name="DataFilter">[13]!DataFilter</definedName>
    <definedName name="DataSort">[13]!DataSort</definedName>
    <definedName name="DATATKDT">#REF!</definedName>
    <definedName name="DATDAO">#REF!</definedName>
    <definedName name="datdo">#REF!</definedName>
    <definedName name="dathai">#REF!</definedName>
    <definedName name="datnen">#REF!</definedName>
    <definedName name="day">#REF!</definedName>
    <definedName name="dayccham">#REF!</definedName>
    <definedName name="daychay">#N/A</definedName>
    <definedName name="daydien">#REF!</definedName>
    <definedName name="dayno">#REF!</definedName>
    <definedName name="dba">#REF!</definedName>
    <definedName name="dban">#REF!</definedName>
    <definedName name="dbhdkx12.5">#REF!</definedName>
    <definedName name="dbhdkx18">#REF!</definedName>
    <definedName name="dbhdkx25">#REF!</definedName>
    <definedName name="dbhdkx26.5">#REF!</definedName>
    <definedName name="dbhdkx9">#REF!</definedName>
    <definedName name="dbhth16">#REF!</definedName>
    <definedName name="dbhth17.5">#REF!</definedName>
    <definedName name="dbhth25">#REF!</definedName>
    <definedName name="dbs">#REF!</definedName>
    <definedName name="dc">#REF!</definedName>
    <definedName name="dche">#REF!</definedName>
    <definedName name="DCL_22">12117600</definedName>
    <definedName name="DCL_35">25490000</definedName>
    <definedName name="dcp">#REF!</definedName>
    <definedName name="dct">#REF!</definedName>
    <definedName name="DD">#REF!</definedName>
    <definedName name="dđ" hidden="1">{"'Sheet1'!$L$16"}</definedName>
    <definedName name="DD.2002">#REF!</definedName>
    <definedName name="DD.T1">#REF!</definedName>
    <definedName name="DD.T2">#REF!</definedName>
    <definedName name="DD.T3">#REF!</definedName>
    <definedName name="DD.T4">#REF!</definedName>
    <definedName name="DD.T5">#REF!</definedName>
    <definedName name="DD.T6">#REF!</definedName>
    <definedName name="dd1x2">[12]gvl!$N$9</definedName>
    <definedName name="dd4x6">#REF!</definedName>
    <definedName name="ddam">#REF!</definedName>
    <definedName name="dday">#REF!</definedName>
    <definedName name="ddd" hidden="1">{"'Sheet1'!$L$16"}</definedName>
    <definedName name="dddem">0.1</definedName>
    <definedName name="dden">#REF!</definedName>
    <definedName name="DDHT">#REF!</definedName>
    <definedName name="ddia">#REF!</definedName>
    <definedName name="DDK">#REF!</definedName>
    <definedName name="de">#REF!</definedName>
    <definedName name="de_">#REF!</definedName>
    <definedName name="dec" hidden="1">{"Offgrid",#N/A,FALSE,"OFFGRID";"Region",#N/A,FALSE,"REGION";"Offgrid -2",#N/A,FALSE,"OFFGRID";"WTP",#N/A,FALSE,"WTP";"WTP -2",#N/A,FALSE,"WTP";"Project",#N/A,FALSE,"PROJECT";"Summary -2",#N/A,FALSE,"SUMMARY"}</definedName>
    <definedName name="Delta">#N/A</definedName>
    <definedName name="DEMI1">#N/A</definedName>
    <definedName name="DEMI2">#N/A</definedName>
    <definedName name="demunc">#REF!</definedName>
    <definedName name="den_bu">#REF!</definedName>
    <definedName name="denbu">#REF!</definedName>
    <definedName name="DenBuGiaiPhong">#REF!</definedName>
    <definedName name="DenDK" hidden="1">{"'Sheet1'!$L$16"}</definedName>
    <definedName name="DENEO">#REF!</definedName>
    <definedName name="DESC">#REF!</definedName>
    <definedName name="DESCRIPTION">#REF!</definedName>
    <definedName name="Det32x3">#REF!</definedName>
    <definedName name="Det35x3">#REF!</definedName>
    <definedName name="Det40x4">#REF!</definedName>
    <definedName name="Det50x5">#REF!</definedName>
    <definedName name="Det63x6">#REF!</definedName>
    <definedName name="Det75x6">#REF!</definedName>
    <definedName name="DEW">#REF!</definedName>
    <definedName name="df">#REF!</definedName>
    <definedName name="DFD" hidden="1">{"'Sheet1'!$L$16"}</definedName>
    <definedName name="DFext">#REF!</definedName>
    <definedName name="dfg" hidden="1">{"'Sheet1'!$L$16"}</definedName>
    <definedName name="dfggggggg" hidden="1">{"'Sheet1'!$L$16"}</definedName>
    <definedName name="dflk">#N/A</definedName>
    <definedName name="DFSDF" hidden="1">{"'Sheet1'!$L$16"}</definedName>
    <definedName name="DFvext">#REF!</definedName>
    <definedName name="dfvssd" hidden="1">#REF!</definedName>
    <definedName name="dg">#REF!</definedName>
    <definedName name="dg_5cau">#REF!</definedName>
    <definedName name="DG_M_C_X">#REF!</definedName>
    <definedName name="dgbdII">#REF!</definedName>
    <definedName name="dgc">#REF!</definedName>
    <definedName name="DGCT_T.Quy_P.Thuy_Q">#N/A</definedName>
    <definedName name="DGCT_TRAUQUYPHUTHUY_HN">#N/A</definedName>
    <definedName name="DGCTI592">#REF!</definedName>
    <definedName name="dgctp2" hidden="1">{"'Sheet1'!$L$16"}</definedName>
    <definedName name="dgd">#REF!</definedName>
    <definedName name="dgfg" hidden="1">{"'Sheet1'!$L$16"}</definedName>
    <definedName name="dghp">#REF!</definedName>
    <definedName name="DGIA">#REF!</definedName>
    <definedName name="DGIA2">#REF!</definedName>
    <definedName name="DGiaDZ">#REF!</definedName>
    <definedName name="DGiaNCTr">#REF!</definedName>
    <definedName name="DGiaTBA">#REF!</definedName>
    <definedName name="DGiaTr">#REF!</definedName>
    <definedName name="DGNC">#REF!</definedName>
    <definedName name="dgqndn">#REF!</definedName>
    <definedName name="dgthss3">#REF!</definedName>
    <definedName name="DGTV">#REF!</definedName>
    <definedName name="dgvl">#REF!</definedName>
    <definedName name="DGVT">#REF!</definedName>
    <definedName name="DGVtu">#REF!</definedName>
    <definedName name="DGVUA">#REF!</definedName>
    <definedName name="DGXDTT">#REF!</definedName>
    <definedName name="dh">#REF!</definedName>
    <definedName name="dhb">#REF!</definedName>
    <definedName name="dhoc">#REF!</definedName>
    <definedName name="dhom">#REF!</definedName>
    <definedName name="dien" hidden="1">{"'Sheet1'!$L$16"}</definedName>
    <definedName name="dienluc" hidden="1">{#N/A,#N/A,FALSE,"Chi tiÆt"}</definedName>
    <definedName name="dientichck">#REF!</definedName>
    <definedName name="dim">#REF!</definedName>
    <definedName name="dinh2">#REF!</definedName>
    <definedName name="dinhkhongphanquang">'[2]R&amp;P'!$G$110</definedName>
    <definedName name="Dinhmuc">#REF!</definedName>
    <definedName name="dinhphanquang">'[2]R&amp;P'!$G$109</definedName>
    <definedName name="dis_s">#REF!</definedName>
    <definedName name="Discount" hidden="1">#REF!</definedName>
    <definedName name="display_area_2" hidden="1">#REF!</definedName>
    <definedName name="dk">#REF!</definedName>
    <definedName name="DL10HT">#REF!</definedName>
    <definedName name="DL11HT">#REF!</definedName>
    <definedName name="DL12HT">#REF!</definedName>
    <definedName name="DL13HT">#REF!</definedName>
    <definedName name="DL14HT">#REF!</definedName>
    <definedName name="DL17HT">#REF!</definedName>
    <definedName name="DL18HT">#REF!</definedName>
    <definedName name="DL1HT">#REF!</definedName>
    <definedName name="DL21HT">#REF!</definedName>
    <definedName name="DL22HT">#REF!</definedName>
    <definedName name="DL23HT">#REF!</definedName>
    <definedName name="DL24HT">#REF!</definedName>
    <definedName name="DL25HT">#REF!</definedName>
    <definedName name="DL26HT">#REF!</definedName>
    <definedName name="DL2HT">#REF!</definedName>
    <definedName name="DL3HT">#REF!</definedName>
    <definedName name="DL4HT">#REF!</definedName>
    <definedName name="DL5HT">#REF!</definedName>
    <definedName name="DL6HT">#REF!</definedName>
    <definedName name="DL7HT">#REF!</definedName>
    <definedName name="DL8HT">#REF!</definedName>
    <definedName name="DL9HT">#REF!</definedName>
    <definedName name="DLCC">#REF!</definedName>
    <definedName name="DM">#REF!</definedName>
    <definedName name="dm56bxd">#REF!</definedName>
    <definedName name="dmat">#REF!</definedName>
    <definedName name="dmh">#REF!</definedName>
    <definedName name="dmoi">#REF!</definedName>
    <definedName name="DN">#REF!</definedName>
    <definedName name="DNNN">#REF!</definedName>
    <definedName name="DÑt45x4">#REF!</definedName>
    <definedName name="Do.dang.2001">#REF!</definedName>
    <definedName name="Do.dang.31.10">#REF!</definedName>
    <definedName name="doan1">#REF!</definedName>
    <definedName name="doan2">#REF!</definedName>
    <definedName name="doan3">#REF!</definedName>
    <definedName name="doan4">#REF!</definedName>
    <definedName name="doan5">#REF!</definedName>
    <definedName name="doan6">#REF!</definedName>
    <definedName name="dobt">#REF!</definedName>
    <definedName name="Doc">#REF!</definedName>
    <definedName name="docdoc">0.03125</definedName>
    <definedName name="Document_array">{"Book1"}</definedName>
    <definedName name="Documents_array">#REF!</definedName>
    <definedName name="Doku">#REF!</definedName>
    <definedName name="Domgia4">#REF!</definedName>
    <definedName name="Don.gia">#REF!</definedName>
    <definedName name="DON_GIA_3282">#REF!</definedName>
    <definedName name="DON_GIA_3283">#REF!</definedName>
    <definedName name="DON_GIA_3285">#REF!</definedName>
    <definedName name="DON_GIA_VAN_CHUYEN_36">#REF!</definedName>
    <definedName name="Dong_A">#N/A</definedName>
    <definedName name="Dong_B">#N/A</definedName>
    <definedName name="Dong_coc">#REF!</definedName>
    <definedName name="dongia">#REF!</definedName>
    <definedName name="Dongia2">#REF!</definedName>
    <definedName name="Dongia3">#REF!</definedName>
    <definedName name="Dongia4">#REF!</definedName>
    <definedName name="Dongia5">#REF!</definedName>
    <definedName name="Dongia6">#REF!</definedName>
    <definedName name="Dot" hidden="1">{"'Sheet1'!$L$16"}</definedName>
    <definedName name="dotcong">1</definedName>
    <definedName name="DPHT250">#REF!</definedName>
    <definedName name="DPHT350">#REF!</definedName>
    <definedName name="DPHT50">#REF!</definedName>
    <definedName name="dps">#REF!</definedName>
    <definedName name="drf" hidden="1">#REF!</definedName>
    <definedName name="drn">#REF!</definedName>
    <definedName name="Drop1">"Drop Down 3"</definedName>
    <definedName name="Drop2">#N/A</definedName>
    <definedName name="Drop3">#N/A</definedName>
    <definedName name="drop4">#N/A</definedName>
    <definedName name="dry..">#REF!</definedName>
    <definedName name="ds" hidden="1">{#N/A,#N/A,FALSE,"Chi tiÆt"}</definedName>
    <definedName name="ds_">#REF!</definedName>
    <definedName name="DS1p1vc">#REF!</definedName>
    <definedName name="ds1p2nc">#REF!</definedName>
    <definedName name="ds1p2vc">#REF!</definedName>
    <definedName name="ds1pnc">#REF!</definedName>
    <definedName name="ds1pvl">#REF!</definedName>
    <definedName name="ds3pctnc">#REF!</definedName>
    <definedName name="ds3pctvc">#REF!</definedName>
    <definedName name="ds3pctvl">#REF!</definedName>
    <definedName name="ds3pnc">#REF!</definedName>
    <definedName name="ds3pvl">#REF!</definedName>
    <definedName name="dsc">#REF!</definedName>
    <definedName name="dsc_">#REF!</definedName>
    <definedName name="dsd">#REF!</definedName>
    <definedName name="dsf">#REF!</definedName>
    <definedName name="dsfsd" hidden="1">#REF!</definedName>
    <definedName name="dsfsdf" hidden="1">{"'Sheet1'!$L$16"}</definedName>
    <definedName name="dsh" hidden="1">#REF!</definedName>
    <definedName name="dsjk" hidden="1">{"'Sheet1'!$L$16"}</definedName>
    <definedName name="DSPK1p1nc">#REF!</definedName>
    <definedName name="DSPK1p1vl">#REF!</definedName>
    <definedName name="DSPK1pm">#REF!</definedName>
    <definedName name="DSPK1pnc">#REF!</definedName>
    <definedName name="DSPK1pvl">#REF!</definedName>
    <definedName name="DSPK3pct">#REF!</definedName>
    <definedName name="DSPK3pm">#REF!</definedName>
    <definedName name="DSPKhtdl">#REF!</definedName>
    <definedName name="DSPKhthh">#REF!</definedName>
    <definedName name="DSTD_Clear">#N/A</definedName>
    <definedName name="DSUMDATA">#REF!</definedName>
    <definedName name="DSVN">#REF!</definedName>
    <definedName name="dt">#REF!</definedName>
    <definedName name="DT_SKC">#REF!</definedName>
    <definedName name="DT_VKHNN">#REF!</definedName>
    <definedName name="dt10.1" hidden="1">{"'Sheet1'!$L$16"}</definedName>
    <definedName name="DT12Dluc" hidden="1">{"'Sheet1'!$L$16"}</definedName>
    <definedName name="DT12HoangThach" hidden="1">{"'Sheet1'!$L$16"}</definedName>
    <definedName name="DT8.1" hidden="1">{"'Sheet1'!$L$16"}</definedName>
    <definedName name="DT8.2" hidden="1">{"'Sheet1'!$L$16"}</definedName>
    <definedName name="dt9.1" hidden="1">{#N/A,#N/A,FALSE,"Chi tiÆt"}</definedName>
    <definedName name="DTCTANG_BD">#REF!</definedName>
    <definedName name="DTCTANG_HT_BD">#REF!</definedName>
    <definedName name="DTCTANG_HT_KT">#REF!</definedName>
    <definedName name="DTCTANG_KT">#REF!</definedName>
    <definedName name="dtdt">#REF!</definedName>
    <definedName name="dthaihh">#REF!</definedName>
    <definedName name="dthft" hidden="1">{"'Sheet1'!$L$16"}</definedName>
    <definedName name="dtich1">#REF!</definedName>
    <definedName name="dtich2">#REF!</definedName>
    <definedName name="dtich3">#REF!</definedName>
    <definedName name="dtich4">#REF!</definedName>
    <definedName name="dtich5">#REF!</definedName>
    <definedName name="dtich6">#REF!</definedName>
    <definedName name="dtoan" hidden="1">{#N/A,#N/A,FALSE,"Chi tiÆt"}</definedName>
    <definedName name="DU_TOAN_CHI_TIET_CONG_TO">#REF!</definedName>
    <definedName name="DU_TOAN_CHI_TIET_DZ22KV">#REF!</definedName>
    <definedName name="DU_TOAN_CHI_TIET_KHO_BAI">#REF!</definedName>
    <definedName name="duc" hidden="1">{"'Sheet1'!$L$16"}</definedName>
    <definedName name="DUCANH" hidden="1">{"'Sheet1'!$L$16"}</definedName>
    <definedName name="duccong">#N/A</definedName>
    <definedName name="dui">#REF!</definedName>
    <definedName name="dung" hidden="1">{"'Sheet1'!$L$16"}</definedName>
    <definedName name="dungkh" hidden="1">{"'Sheet1'!$L$16"}</definedName>
    <definedName name="duoi">#REF!</definedName>
    <definedName name="Duong_dau_cau">#REF!</definedName>
    <definedName name="Duongnaco" hidden="1">{"'Sheet1'!$L$16"}</definedName>
    <definedName name="duongvt" hidden="1">{"'Sheet1'!$L$16"}</definedName>
    <definedName name="DuphongBCT">'[10]BANCO (3)'!$K$128</definedName>
    <definedName name="DuphongBGD">#REF!</definedName>
    <definedName name="DuphongBNG">'[10]BANCO (3)'!$K$126</definedName>
    <definedName name="DuphongBNV">#REF!</definedName>
    <definedName name="DuphongBQP">'[10]BANCO (3)'!$K$125</definedName>
    <definedName name="DuphongBTP">#REF!</definedName>
    <definedName name="DuphongCNCHL">#REF!</definedName>
    <definedName name="DuphongDHQGHN">#REF!</definedName>
    <definedName name="DuphongDSVN">#REF!</definedName>
    <definedName name="DuphongHCTD">#REF!</definedName>
    <definedName name="DuphongHVCT">#REF!</definedName>
    <definedName name="DuphongLVH">#REF!</definedName>
    <definedName name="DuphongNHCS">#REF!</definedName>
    <definedName name="DuphongNHNN">#REF!</definedName>
    <definedName name="DuphongNHPT">#REF!</definedName>
    <definedName name="DuphongVKS">'[14]BANCO (2)'!$F$123</definedName>
    <definedName name="DutoanDongmo">#REF!</definedName>
    <definedName name="dvgfsgdsdg" hidden="1">#REF!</definedName>
    <definedName name="DWPRICE" hidden="1">[15]Quantity!#REF!</definedName>
    <definedName name="DYÕ">#REF!</definedName>
    <definedName name="dyrrrr" hidden="1">{#N/A,#N/A,FALSE,"Chung"}</definedName>
    <definedName name="e">#REF!</definedName>
    <definedName name="E.chandoc">8.875</definedName>
    <definedName name="E.PC">10.438</definedName>
    <definedName name="E.PVI">12</definedName>
    <definedName name="Ea">2100000</definedName>
    <definedName name="eaya">#REF!</definedName>
    <definedName name="Eb">240000</definedName>
    <definedName name="Ebdam">#REF!</definedName>
    <definedName name="Ec_">#REF!</definedName>
    <definedName name="Ecoc">#REF!</definedName>
    <definedName name="Ecot1">#REF!</definedName>
    <definedName name="eee">#REF!</definedName>
    <definedName name="EI">#REF!</definedName>
    <definedName name="elan">#REF!</definedName>
    <definedName name="Email">#REF!</definedName>
    <definedName name="emb">#REF!</definedName>
    <definedName name="En">240000</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p">#REF!</definedName>
    <definedName name="epcoc">#N/A</definedName>
    <definedName name="epsilon">#REF!</definedName>
    <definedName name="epsilond">#REF!</definedName>
    <definedName name="EQP">#REF!</definedName>
    <definedName name="eqtrwy" hidden="1">{"'Sheet1'!$L$16"}</definedName>
    <definedName name="Es">#REF!</definedName>
    <definedName name="Es_">#REF!</definedName>
    <definedName name="Est._Vol">#REF!</definedName>
    <definedName name="eta">#REF!</definedName>
    <definedName name="etad">#REF!</definedName>
    <definedName name="ewe33e" hidden="1">{"'Sheet1'!$L$16"}</definedName>
    <definedName name="ex">#REF!</definedName>
    <definedName name="EXC">#N/A</definedName>
    <definedName name="EXCH">#N/A</definedName>
    <definedName name="EXPORT">#REF!</definedName>
    <definedName name="_xlnm.Extract">#REF!</definedName>
    <definedName name="ey">#REF!</definedName>
    <definedName name="f">#REF!</definedName>
    <definedName name="f_cs">#REF!</definedName>
    <definedName name="F20B86">#REF!</definedName>
    <definedName name="f82E46">#N/A</definedName>
    <definedName name="f92F56">#REF!</definedName>
    <definedName name="faasdf" hidden="1">#REF!</definedName>
    <definedName name="FACTOR">#REF!</definedName>
    <definedName name="factor_g">#REF!</definedName>
    <definedName name="Fax">#REF!</definedName>
    <definedName name="Fay">#REF!</definedName>
    <definedName name="fbsdggdsf">{"DZ-TDTB2.XLS","Dcksat.xls"}</definedName>
    <definedName name="fbsggdsf">{"DZ-TDTB2.XLS","Dcksat.xls"}</definedName>
    <definedName name="fc_">#REF!</definedName>
    <definedName name="FC5_total">#REF!</definedName>
    <definedName name="FC6_total">#REF!</definedName>
    <definedName name="fci">#REF!</definedName>
    <definedName name="Fcoc">#REF!</definedName>
    <definedName name="FCode" hidden="1">#REF!</definedName>
    <definedName name="fcs">#REF!</definedName>
    <definedName name="fD">#REF!</definedName>
    <definedName name="Fdam">#REF!</definedName>
    <definedName name="Fdaymong">#REF!</definedName>
    <definedName name="fdfsf" hidden="1">{#N/A,#N/A,FALSE,"Chi tiÆt"}</definedName>
    <definedName name="Fe">#REF!</definedName>
    <definedName name="ff">#REF!</definedName>
    <definedName name="fff" hidden="1">{"'Sheet1'!$L$16"}</definedName>
    <definedName name="fg" hidden="1">{"'Sheet1'!$L$16"}</definedName>
    <definedName name="fgh" hidden="1">{"'Sheet1'!$L$16"}</definedName>
    <definedName name="fghghgh">#REF!</definedName>
    <definedName name="fgn" hidden="1">{"'Sheet1'!$L$16"}</definedName>
    <definedName name="Fi">#REF!</definedName>
    <definedName name="FI_12">4820</definedName>
    <definedName name="FIL">#REF!</definedName>
    <definedName name="FILE">#REF!</definedName>
    <definedName name="FIT">BlankMacro1</definedName>
    <definedName name="FITT2">BlankMacro1</definedName>
    <definedName name="FITTING2">BlankMacro1</definedName>
    <definedName name="fjh">#REF!</definedName>
    <definedName name="fkgjk" hidden="1">{"'Sheet1'!$L$16"}</definedName>
    <definedName name="FL">#REF!</definedName>
    <definedName name="FLG">BlankMacro1</definedName>
    <definedName name="FO">#N/A</definedName>
    <definedName name="foo">ErrorHandler_1</definedName>
    <definedName name="fpe">#REF!</definedName>
    <definedName name="fpy">#REF!</definedName>
    <definedName name="fr">#REF!</definedName>
    <definedName name="frame">#REF!</definedName>
    <definedName name="fs">#REF!</definedName>
    <definedName name="fsd" hidden="1">{"'Sheet1'!$L$16"}</definedName>
    <definedName name="fsdfdsf" hidden="1">{"'Sheet1'!$L$16"}</definedName>
    <definedName name="fsdfsd" hidden="1">{#N/A,#N/A,FALSE,"Chi tiÆt"}</definedName>
    <definedName name="fse">#REF!</definedName>
    <definedName name="fsf">#N/A</definedName>
    <definedName name="fso">#REF!</definedName>
    <definedName name="Ft">#REF!</definedName>
    <definedName name="fuji">#REF!</definedName>
    <definedName name="fv">#REF!</definedName>
    <definedName name="Fvn_fri">#REF!</definedName>
    <definedName name="fy">#REF!</definedName>
    <definedName name="fy_">#REF!</definedName>
    <definedName name="g" hidden="1">{"'Sheet1'!$L$16"}</definedName>
    <definedName name="g_">#REF!</definedName>
    <definedName name="g_1">#REF!</definedName>
    <definedName name="G_2">#REF!</definedName>
    <definedName name="g_3">#REF!</definedName>
    <definedName name="G_ME">#REF!</definedName>
    <definedName name="Ga">#REF!</definedName>
    <definedName name="gach">#REF!</definedName>
    <definedName name="gachvo">#REF!</definedName>
    <definedName name="Gald">#REF!</definedName>
    <definedName name="Gamadam">#REF!</definedName>
    <definedName name="gas">#REF!</definedName>
    <definedName name="GBT">#REF!</definedName>
    <definedName name="GC">#REF!</definedName>
    <definedName name="gce">#REF!</definedName>
    <definedName name="gchi">#REF!</definedName>
    <definedName name="Gcpk">#REF!</definedName>
    <definedName name="gcs">#REF!</definedName>
    <definedName name="gd">#REF!</definedName>
    <definedName name="gdhgh" hidden="1">{"'Sheet1'!$L$16"}</definedName>
    <definedName name="GDL">#REF!</definedName>
    <definedName name="gDst">#REF!</definedName>
    <definedName name="geff">#REF!</definedName>
    <definedName name="geo">#REF!</definedName>
    <definedName name="Gerät">#N/A</definedName>
    <definedName name="getrtertertert">BlankMacro1</definedName>
    <definedName name="gfdgfd" hidden="1">{"'Sheet1'!$L$16"}</definedName>
    <definedName name="gfeh">#REF!</definedName>
    <definedName name="gfg" hidden="1">{"'Sheet1'!$L$16"}</definedName>
    <definedName name="GFJHJ" hidden="1">{"'Sheet1'!$L$16"}</definedName>
    <definedName name="gg" hidden="1">{"'Sheet1'!$L$16"}</definedName>
    <definedName name="ggg" hidden="1">{"'Sheet1'!$L$16"}</definedName>
    <definedName name="gggggggggggg" hidden="1">{"'Sheet1'!$L$16"}</definedName>
    <definedName name="gggggggggggggggg" hidden="1">{0}</definedName>
    <definedName name="ggh" hidden="1">{"'Sheet1'!$L$16"}</definedName>
    <definedName name="ggss" hidden="1">{"'Sheet1'!$L$16"}</definedName>
    <definedName name="gh" hidden="1">{"'Sheet1'!$L$16"}</definedName>
    <definedName name="ghcgcfdhfg">#N/A</definedName>
    <definedName name="GHDF" hidden="1">{"'Sheet1'!$L$16"}</definedName>
    <definedName name="ghg" hidden="1">{"'Sheet1'!$L$16"}</definedName>
    <definedName name="ghgh" hidden="1">{"'Sheet1'!$L$16"}</definedName>
    <definedName name="ghichu">#REF!</definedName>
    <definedName name="ghip">#REF!</definedName>
    <definedName name="gi">0.4</definedName>
    <definedName name="gia">#REF!</definedName>
    <definedName name="Gia_CT">#REF!</definedName>
    <definedName name="GIA_CU_LY_VAN_CHUYEN">#REF!</definedName>
    <definedName name="gia_den_bu">#REF!</definedName>
    <definedName name="gia_tien">#REF!</definedName>
    <definedName name="gia_tien_1">#REF!</definedName>
    <definedName name="gia_tien_2">#REF!</definedName>
    <definedName name="gia_tien_3">#REF!</definedName>
    <definedName name="gia_tien_BTN">#REF!</definedName>
    <definedName name="gia_tri_1BTN">#REF!</definedName>
    <definedName name="gia_tri_2BTN">#REF!</definedName>
    <definedName name="gia_tri_3BTN">#REF!</definedName>
    <definedName name="Gia_VT">#REF!</definedName>
    <definedName name="GIADNEO">#REF!</definedName>
    <definedName name="GIAGIAOVLHT">'[16]Gia giao VL den HT'!$M$49</definedName>
    <definedName name="giam">#REF!</definedName>
    <definedName name="giatien">#REF!</definedName>
    <definedName name="GIAVL_TRALY">#N/A</definedName>
    <definedName name="GIAVLHT">'[17]Gia VL den HT'!$K$48</definedName>
    <definedName name="GIAVLIEUTN">#REF!</definedName>
    <definedName name="GiaVtu">#REF!</definedName>
    <definedName name="Giocong">#REF!</definedName>
    <definedName name="giom">#N/A</definedName>
    <definedName name="giomoi">#N/A</definedName>
    <definedName name="gis">#REF!</definedName>
    <definedName name="gis150room">#REF!</definedName>
    <definedName name="gjgh" hidden="1">{"'Sheet1'!$L$16"}</definedName>
    <definedName name="gjh" hidden="1">{"'Sheet1'!$L$16"}</definedName>
    <definedName name="gkghk" hidden="1">#REF!</definedName>
    <definedName name="gkGTGT">#REF!</definedName>
    <definedName name="gkhon" hidden="1">#REF!</definedName>
    <definedName name="gl">#REF!</definedName>
    <definedName name="gl3p">#REF!</definedName>
    <definedName name="gld">#REF!</definedName>
    <definedName name="GLL">#REF!</definedName>
    <definedName name="gLst">#REF!</definedName>
    <definedName name="gm">#N/A</definedName>
    <definedName name="GMs">#REF!</definedName>
    <definedName name="GMSTC">#REF!</definedName>
    <definedName name="GNmd">#REF!</definedName>
    <definedName name="gntc">#REF!</definedName>
    <definedName name="GoBack">[13]Sheet1!GoBack</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chongda">#REF!</definedName>
    <definedName name="gonhom4">#REF!</definedName>
    <definedName name="govan">'[2]R&amp;P'!$G$86</definedName>
    <definedName name="govankhuon">#REF!</definedName>
    <definedName name="GPMB" hidden="1">{"Offgrid",#N/A,FALSE,"OFFGRID";"Region",#N/A,FALSE,"REGION";"Offgrid -2",#N/A,FALSE,"OFFGRID";"WTP",#N/A,FALSE,"WTP";"WTP -2",#N/A,FALSE,"WTP";"Project",#N/A,FALSE,"PROJECT";"Summary -2",#N/A,FALSE,"SUMMARY"}</definedName>
    <definedName name="gps">#REF!</definedName>
    <definedName name="Gqlda">#REF!</definedName>
    <definedName name="gra" hidden="1">{"'Sheet1'!$L$16"}</definedName>
    <definedName name="grB">#REF!</definedName>
    <definedName name="gse">#REF!</definedName>
    <definedName name="gt">10%</definedName>
    <definedName name="Gtb">#REF!</definedName>
    <definedName name="gtbtt">#REF!</definedName>
    <definedName name="gtc">#REF!</definedName>
    <definedName name="GTDTCTANG_HT_NC_BD">#REF!</definedName>
    <definedName name="GTDTCTANG_HT_NC_KT">#REF!</definedName>
    <definedName name="GTDTCTANG_HT_VL_BD">#REF!</definedName>
    <definedName name="GTDTCTANG_HT_VL_KT">#REF!</definedName>
    <definedName name="GTDTCTANG_NC_BD">#REF!</definedName>
    <definedName name="GTDTCTANG_NC_KT">#REF!</definedName>
    <definedName name="GTDTCTANG_VL_BD">#REF!</definedName>
    <definedName name="GTDTCTANG_VL_KT">#REF!</definedName>
    <definedName name="GTDTXL">#REF!</definedName>
    <definedName name="gthep">1</definedName>
    <definedName name="GTNT1">#REF!</definedName>
    <definedName name="GTNT2">#REF!</definedName>
    <definedName name="GTRI">#REF!</definedName>
    <definedName name="gtst">#REF!</definedName>
    <definedName name="GTTB">#REF!</definedName>
    <definedName name="GTXL">#REF!</definedName>
    <definedName name="GTXL_1">#REF!</definedName>
    <definedName name="GTXL3">#REF!</definedName>
    <definedName name="GVL_LDT">#N/A</definedName>
    <definedName name="gWst">#REF!</definedName>
    <definedName name="gx">#REF!</definedName>
    <definedName name="Gxd">#REF!</definedName>
    <definedName name="Gxl">#REF!</definedName>
    <definedName name="gxltt">#REF!</definedName>
    <definedName name="gxm">#REF!</definedName>
    <definedName name="GXMAX">#REF!</definedName>
    <definedName name="GXMIN">#REF!</definedName>
    <definedName name="GYMAX">#REF!</definedName>
    <definedName name="GYMIN">#REF!</definedName>
    <definedName name="h" hidden="1">{"'Sheet1'!$L$16"}</definedName>
    <definedName name="H.4">#REF!</definedName>
    <definedName name="H.5">#REF!</definedName>
    <definedName name="H.6">#REF!</definedName>
    <definedName name="H.7">#REF!</definedName>
    <definedName name="h.8">#REF!</definedName>
    <definedName name="h.9">#REF!</definedName>
    <definedName name="h_">#REF!</definedName>
    <definedName name="h__">#REF!</definedName>
    <definedName name="h_0">#REF!</definedName>
    <definedName name="H_1">#REF!</definedName>
    <definedName name="H_2">#REF!</definedName>
    <definedName name="H_3">#REF!</definedName>
    <definedName name="H_30">#REF!</definedName>
    <definedName name="h_d">#REF!</definedName>
    <definedName name="H_THUCHTHH">#REF!</definedName>
    <definedName name="H_THUCTT">#REF!</definedName>
    <definedName name="h_xoa" hidden="1">{"'Sheet1'!$L$16"}</definedName>
    <definedName name="h_xoa2" hidden="1">{"'Sheet1'!$L$16"}</definedName>
    <definedName name="h1t">#REF!</definedName>
    <definedName name="H21dai75">#REF!</definedName>
    <definedName name="H21dai9">#REF!</definedName>
    <definedName name="H22dai6">#REF!</definedName>
    <definedName name="H22dai75">#REF!</definedName>
    <definedName name="h2t">#REF!</definedName>
    <definedName name="h3t">#REF!</definedName>
    <definedName name="H43dai6">#REF!</definedName>
    <definedName name="H43dai75">#REF!</definedName>
    <definedName name="H43dai9">#REF!</definedName>
    <definedName name="H44dai6">#REF!</definedName>
    <definedName name="H44dai75">#REF!</definedName>
    <definedName name="H44dai9">#REF!</definedName>
    <definedName name="Ha">#REF!</definedName>
    <definedName name="Hà_Tĩnh">#REF!</definedName>
    <definedName name="hai">#N/A</definedName>
    <definedName name="Hải_Phòng">#REF!</definedName>
    <definedName name="hall1">#REF!</definedName>
    <definedName name="hall2">#REF!</definedName>
    <definedName name="handau10.2">#REF!</definedName>
    <definedName name="handau27.5">#REF!</definedName>
    <definedName name="handau4">#REF!</definedName>
    <definedName name="HANG" hidden="1">{#N/A,#N/A,FALSE,"Chi tiÆt"}</definedName>
    <definedName name="Hang_muc_khac">#REF!</definedName>
    <definedName name="hanmotchieu40">#REF!</definedName>
    <definedName name="hanmotchieu50">#REF!</definedName>
    <definedName name="hanxang20">#REF!</definedName>
    <definedName name="hanxang9">#REF!</definedName>
    <definedName name="hanxoaychieu23">#REF!</definedName>
    <definedName name="hanxoaychieu29.2">#REF!</definedName>
    <definedName name="hanxoaychieu33.5">#REF!</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b">#REF!</definedName>
    <definedName name="hban">#REF!</definedName>
    <definedName name="HbHcOnOff">#REF!</definedName>
    <definedName name="HBTFF">#REF!</definedName>
    <definedName name="hcd">#REF!</definedName>
    <definedName name="HCM">#REF!</definedName>
    <definedName name="HCNA" hidden="1">{"'Sheet1'!$L$16"}</definedName>
    <definedName name="hct">#REF!</definedName>
    <definedName name="Hdao">0.3</definedName>
    <definedName name="Hdap">5.2</definedName>
    <definedName name="hdi">#REF!</definedName>
    <definedName name="HDVDT" hidden="1">#REF!</definedName>
    <definedName name="He">#REF!</definedName>
    <definedName name="HE_SO_KHO_KHAN_CANG_DAY">#REF!</definedName>
    <definedName name="Heä_soá_laép_xaø_H">1.7</definedName>
    <definedName name="heä_soá_sình_laày">#REF!</definedName>
    <definedName name="height">#REF!</definedName>
    <definedName name="Hello">#N/A</definedName>
    <definedName name="Heso">'[14]MT DPin (2)'!$BP$99</definedName>
    <definedName name="hesoC">#REF!</definedName>
    <definedName name="HeSoPhuPhi">#REF!</definedName>
    <definedName name="hfdsh" hidden="1">#REF!</definedName>
    <definedName name="HFFTRB">#REF!</definedName>
    <definedName name="HFFTSF">#REF!</definedName>
    <definedName name="hgh" hidden="1">{"'Sheet1'!$L$16"}</definedName>
    <definedName name="HGLTB">#REF!</definedName>
    <definedName name="hh" hidden="1">{"'Sheet1'!$L$16"}</definedName>
    <definedName name="HH10HT">#REF!</definedName>
    <definedName name="HH11HT">#REF!</definedName>
    <definedName name="HH12HT">#REF!</definedName>
    <definedName name="HH13HT">#REF!</definedName>
    <definedName name="HH14HT">#REF!</definedName>
    <definedName name="HH17HT">#REF!</definedName>
    <definedName name="HH18HT">#REF!</definedName>
    <definedName name="HH1HT">#REF!</definedName>
    <definedName name="HH21HT">#REF!</definedName>
    <definedName name="HH22HT">#REF!</definedName>
    <definedName name="HH23HT">#REF!</definedName>
    <definedName name="HH24HT">#REF!</definedName>
    <definedName name="HH25HT">#REF!</definedName>
    <definedName name="HH26HT">#REF!</definedName>
    <definedName name="HH2HT">#REF!</definedName>
    <definedName name="HH3HT">#REF!</definedName>
    <definedName name="HH4HT">#REF!</definedName>
    <definedName name="HH5HT">#REF!</definedName>
    <definedName name="HH6HT">#REF!</definedName>
    <definedName name="HH7HT">#REF!</definedName>
    <definedName name="HH8HT">#REF!</definedName>
    <definedName name="HH9HT">#REF!</definedName>
    <definedName name="HHcat">#REF!</definedName>
    <definedName name="HHda">#REF!</definedName>
    <definedName name="hhhh">#REF!</definedName>
    <definedName name="HHHT">#REF!</definedName>
    <definedName name="HHTT">#REF!</definedName>
    <definedName name="HiddenRows" hidden="1">#REF!</definedName>
    <definedName name="hien">#REF!</definedName>
    <definedName name="HIHIHIHOI" hidden="1">{"'Sheet1'!$L$16"}</definedName>
    <definedName name="Hinh_thuc">"bangtra"</definedName>
    <definedName name="HiÕu">#REF!</definedName>
    <definedName name="HJ" hidden="1">{"'Sheet1'!$L$16"}</definedName>
    <definedName name="hjjkl" hidden="1">{"'Sheet1'!$L$16"}</definedName>
    <definedName name="hjk" hidden="1">{"'Sheet1'!$L$16"}</definedName>
    <definedName name="HJKL" hidden="1">{"'Sheet1'!$L$16"}</definedName>
    <definedName name="HM">#REF!</definedName>
    <definedName name="HMLK">#REF!</definedName>
    <definedName name="HMNAM">#REF!</definedName>
    <definedName name="HMÑK">#REF!</definedName>
    <definedName name="HMPS">#REF!</definedName>
    <definedName name="hnhmnm" hidden="1">{"'Sheet1'!$L$16"}</definedName>
    <definedName name="hnm" hidden="1">{"Offgrid",#N/A,FALSE,"OFFGRID";"Region",#N/A,FALSE,"REGION";"Offgrid -2",#N/A,FALSE,"OFFGRID";"WTP",#N/A,FALSE,"WTP";"WTP -2",#N/A,FALSE,"WTP";"Project",#N/A,FALSE,"PROJECT";"Summary -2",#N/A,FALSE,"SUMMARY"}</definedName>
    <definedName name="ho">#REF!</definedName>
    <definedName name="hoc">55000</definedName>
    <definedName name="HoI">#REF!</definedName>
    <definedName name="HoII">#REF!</definedName>
    <definedName name="HoIII">#REF!</definedName>
    <definedName name="holan">#REF!</definedName>
    <definedName name="HOME_MANP">#REF!</definedName>
    <definedName name="HOMEOFFICE_COST">#REF!</definedName>
    <definedName name="Hong" hidden="1">{"'Sheet1'!$L$16"}</definedName>
    <definedName name="hoten">#REF!</definedName>
    <definedName name="hotrongcay">#REF!</definedName>
    <definedName name="Hoü_vaì_tãn">#REF!</definedName>
    <definedName name="hs">3.36</definedName>
    <definedName name="hs_">#REF!</definedName>
    <definedName name="HS_may">#REF!</definedName>
    <definedName name="Hsc">#REF!</definedName>
    <definedName name="HSCG">#REF!</definedName>
    <definedName name="HSCT3">0.1</definedName>
    <definedName name="hsd">#REF!</definedName>
    <definedName name="hsdc">#REF!</definedName>
    <definedName name="hsdc1">#REF!</definedName>
    <definedName name="HSDN">2.5</definedName>
    <definedName name="HSFTRB">#REF!</definedName>
    <definedName name="HSGG">#N/A</definedName>
    <definedName name="HSHH">#REF!</definedName>
    <definedName name="HSHHUT">#REF!</definedName>
    <definedName name="hsk">#REF!</definedName>
    <definedName name="HSKK35">#REF!</definedName>
    <definedName name="HSLX">#REF!</definedName>
    <definedName name="HSLXH">1.7</definedName>
    <definedName name="HSLXP">#REF!</definedName>
    <definedName name="hsm">1.4</definedName>
    <definedName name="hsn">0.5</definedName>
    <definedName name="hsnc_cau">1.626</definedName>
    <definedName name="hsnc_cau2">1.626</definedName>
    <definedName name="hsnc_d">1.6356</definedName>
    <definedName name="hsnc_d2">1.6356</definedName>
    <definedName name="HSSL">#REF!</definedName>
    <definedName name="hßm4">#REF!</definedName>
    <definedName name="hstb">#REF!</definedName>
    <definedName name="hstdtk">#REF!</definedName>
    <definedName name="HSTH">'[10]BANCO (3)'!$K$122</definedName>
    <definedName name="hsthep">#REF!</definedName>
    <definedName name="hsUd">#REF!</definedName>
    <definedName name="HSVC1">#REF!</definedName>
    <definedName name="HSVC2">#REF!</definedName>
    <definedName name="HSVC3">#REF!</definedName>
    <definedName name="hsvl">1</definedName>
    <definedName name="hsvl2">1</definedName>
    <definedName name="HT">#REF!</definedName>
    <definedName name="HTHH">#REF!</definedName>
    <definedName name="htlm" hidden="1">{"'Sheet1'!$L$16"}</definedName>
    <definedName name="HTML_CodePage" hidden="1">950</definedName>
    <definedName name="HTML_Control" hidden="1">{"'Sheet1'!$L$16"}</definedName>
    <definedName name="html_control_xoa2"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"C:\2689\Q\??\00q3961????PTA3??\MyHTML.htm"</definedName>
    <definedName name="HTML_Title" hidden="1">"00Q3961-SUM"</definedName>
    <definedName name="HTMT" hidden="1">{"'Sheet1'!$L$16"}</definedName>
    <definedName name="HTMT1" hidden="1">{#N/A,#N/A,FALSE,"Sheet1"}</definedName>
    <definedName name="HTNC">#REF!</definedName>
    <definedName name="htrhrt" hidden="1">{"'Sheet1'!$L$16"}</definedName>
    <definedName name="HTVC">#REF!</definedName>
    <definedName name="HTVL">#REF!</definedName>
    <definedName name="hu" hidden="1">{"'Sheet1'!$L$16"}</definedName>
    <definedName name="HUB">#REF!</definedName>
    <definedName name="hui" hidden="1">{"'Sheet1'!$L$16"}</definedName>
    <definedName name="hung" hidden="1">{"'Sheet1'!$L$16"}</definedName>
    <definedName name="HUU" hidden="1">{"'Sheet1'!$L$16"}</definedName>
    <definedName name="huy" hidden="1">{"'Sheet1'!$L$16"}</definedName>
    <definedName name="huy_xoa" hidden="1">{"'Sheet1'!$L$16"}</definedName>
    <definedName name="huy_xoa2" hidden="1">{"'Sheet1'!$L$16"}</definedName>
    <definedName name="huynh" hidden="1">#REF!</definedName>
    <definedName name="HV">#N/A</definedName>
    <definedName name="hvac">#REF!</definedName>
    <definedName name="hvacctr">#REF!</definedName>
    <definedName name="hvacgis">#REF!</definedName>
    <definedName name="hvacgis4">#REF!</definedName>
    <definedName name="hvc">#REF!</definedName>
    <definedName name="hx">#REF!</definedName>
    <definedName name="I">#REF!</definedName>
    <definedName name="Ì">#REF!</definedName>
    <definedName name="I_A">#REF!</definedName>
    <definedName name="I_B">#REF!</definedName>
    <definedName name="I_c">#REF!</definedName>
    <definedName name="I_p">#REF!</definedName>
    <definedName name="i0">#REF!</definedName>
    <definedName name="Ic">#REF!</definedName>
    <definedName name="Icoc">#REF!</definedName>
    <definedName name="id">#REF!</definedName>
    <definedName name="Ìdfd" hidden="1">{"'Sheet1'!$L$16"}</definedName>
    <definedName name="IDLAB_COST">#REF!</definedName>
    <definedName name="Ig">#REF!</definedName>
    <definedName name="ii">#REF!</definedName>
    <definedName name="ÎÎ" hidden="1">#REF!</definedName>
    <definedName name="II_A">#REF!</definedName>
    <definedName name="II_B">#REF!</definedName>
    <definedName name="II_c">#REF!</definedName>
    <definedName name="III_a">#REF!</definedName>
    <definedName name="III_B">#REF!</definedName>
    <definedName name="III_c">#REF!</definedName>
    <definedName name="IMPORT">#REF!</definedName>
    <definedName name="IND_LAB">#REF!</definedName>
    <definedName name="INDMANP">#REF!</definedName>
    <definedName name="INPUT">#REF!</definedName>
    <definedName name="INPUT1">#REF!</definedName>
    <definedName name="iÒu_chØnh_theo_TT03">hsm</definedName>
    <definedName name="Ip">#REF!</definedName>
    <definedName name="IST">#REF!</definedName>
    <definedName name="it" hidden="1">{"'Sheet1'!$L$16"}</definedName>
    <definedName name="ITEM">#REF!</definedName>
    <definedName name="Iv">#REF!</definedName>
    <definedName name="ixy">#REF!</definedName>
    <definedName name="Îyrtytrytrytryyyyyyyyyyyyyy" hidden="1">{"'Sheet1'!$L$16"}</definedName>
    <definedName name="j" hidden="1">{"'Sheet1'!$L$16"}</definedName>
    <definedName name="j356C8">#REF!</definedName>
    <definedName name="J81j81">#REF!</definedName>
    <definedName name="JH" hidden="1">{"'Sheet1'!$L$16"}</definedName>
    <definedName name="JHJ" hidden="1">{"'Sheet1'!$L$16"}</definedName>
    <definedName name="jhk" hidden="1">{"'Sheet1'!$L$16"}</definedName>
    <definedName name="jhnjnn">#REF!</definedName>
    <definedName name="jkghj">#REF!</definedName>
    <definedName name="jkjhk" hidden="1">{"'Sheet1'!$L$16"}</definedName>
    <definedName name="JKJK" hidden="1">{"'Sheet1'!$L$16"}</definedName>
    <definedName name="JLJKL" hidden="1">{"'Sheet1'!$L$16"}</definedName>
    <definedName name="jrjthkghdkg" hidden="1">#REF!</definedName>
    <definedName name="Jxdam">#REF!</definedName>
    <definedName name="Jydam">#REF!</definedName>
    <definedName name="k" hidden="1">{"'Sheet1'!$L$16"}</definedName>
    <definedName name="k_">#REF!</definedName>
    <definedName name="k_xoa" hidden="1">{"Offgrid",#N/A,FALSE,"OFFGRID";"Region",#N/A,FALSE,"REGION";"Offgrid -2",#N/A,FALSE,"OFFGRID";"WTP",#N/A,FALSE,"WTP";"WTP -2",#N/A,FALSE,"WTP";"Project",#N/A,FALSE,"PROJECT";"Summary -2",#N/A,FALSE,"SUMMARY"}</definedName>
    <definedName name="k_xoa2" hidden="1">{"Offgrid",#N/A,FALSE,"OFFGRID";"Region",#N/A,FALSE,"REGION";"Offgrid -2",#N/A,FALSE,"OFFGRID";"WTP",#N/A,FALSE,"WTP";"WTP -2",#N/A,FALSE,"WTP";"Project",#N/A,FALSE,"PROJECT";"Summary -2",#N/A,FALSE,"SUMMARY"}</definedName>
    <definedName name="k2b">#REF!</definedName>
    <definedName name="KA">#REF!</definedName>
    <definedName name="KAE">#REF!</definedName>
    <definedName name="KAS">#REF!</definedName>
    <definedName name="kc">#REF!</definedName>
    <definedName name="kcg">#REF!</definedName>
    <definedName name="kcong">#REF!</definedName>
    <definedName name="kdien">#REF!</definedName>
    <definedName name="KE_HOACH_VON_PHU_THU">#REF!</definedName>
    <definedName name="KEHOACH2016">[18]NSĐP!$O$7:$O$184</definedName>
    <definedName name="kehoachTH">[18]NSĐP!$N$7:$N$184</definedName>
    <definedName name="KgBM">#REF!</definedName>
    <definedName name="Kgcot">#REF!</definedName>
    <definedName name="KgCTd4">#REF!</definedName>
    <definedName name="KgCTt4">#REF!</definedName>
    <definedName name="Kgdamd4">#REF!</definedName>
    <definedName name="Kgdamt4">#REF!</definedName>
    <definedName name="kghkgh" hidden="1">#REF!</definedName>
    <definedName name="Kgmong">#REF!</definedName>
    <definedName name="KgNXOLdk">#REF!</definedName>
    <definedName name="Kgsan">#REF!</definedName>
    <definedName name="KH">#REF!</definedName>
    <definedName name="KH.2003">#REF!</definedName>
    <definedName name="KH.6TCN">#REF!</definedName>
    <definedName name="KH.QUY2">#REF!</definedName>
    <definedName name="KH.QUY3">#REF!</definedName>
    <definedName name="KH.T1">#REF!</definedName>
    <definedName name="KH.T2">#REF!</definedName>
    <definedName name="KH.T3">#REF!</definedName>
    <definedName name="KH.T4">#REF!</definedName>
    <definedName name="KH.T5">#REF!</definedName>
    <definedName name="KH.T6">#REF!</definedName>
    <definedName name="KH.T7">#REF!</definedName>
    <definedName name="KH.XSKT">#REF!:#REF!</definedName>
    <definedName name="KH_Chang">#REF!</definedName>
    <definedName name="khac">2</definedName>
    <definedName name="khac1">#REF!</definedName>
    <definedName name="khac2">#REF!</definedName>
    <definedName name="Khánh_Hoà">#REF!</definedName>
    <definedName name="khla09" hidden="1">{"'Sheet1'!$L$16"}</definedName>
    <definedName name="KHldatcat">#REF!</definedName>
    <definedName name="khoanbt">#N/A</definedName>
    <definedName name="khoand">#N/A</definedName>
    <definedName name="khoanda">#N/A</definedName>
    <definedName name="khoannhoi">'[2]R&amp;P'!$G$385</definedName>
    <definedName name="khoansat">#N/A</definedName>
    <definedName name="khoanthep">#N/A</definedName>
    <definedName name="khoanxd">#N/A</definedName>
    <definedName name="KHOI_LUONG_DAT_DAO_DAP">#REF!</definedName>
    <definedName name="Khong_can_doi">#REF!</definedName>
    <definedName name="khongtruotgia" hidden="1">{"'Sheet1'!$L$16"}</definedName>
    <definedName name="KHTV.T3">#REF!</definedName>
    <definedName name="KHTV.T7">#REF!</definedName>
    <definedName name="Khung">#REF!</definedName>
    <definedName name="KhuyenmaiUPS">"AutoShape 264"</definedName>
    <definedName name="khvh09" hidden="1">{"'Sheet1'!$L$16"}</definedName>
    <definedName name="khvx09" hidden="1">{#N/A,#N/A,FALSE,"Chi tiÆt"}</definedName>
    <definedName name="KHYt09" hidden="1">{"'Sheet1'!$L$16"}</definedName>
    <definedName name="kich">#N/A</definedName>
    <definedName name="kich18">#N/A</definedName>
    <definedName name="kich250">'[2]R&amp;P'!$G$244</definedName>
    <definedName name="kich500">'[2]R&amp;P'!$G$248</definedName>
    <definedName name="kiem">#REF!</definedName>
    <definedName name="Kiem_tra_trung_ten">#REF!</definedName>
    <definedName name="Kiên_Giang">#REF!</definedName>
    <definedName name="KINH_PHI_DEN_BU">#REF!</definedName>
    <definedName name="KINH_PHI_DZ0.4KV">#REF!</definedName>
    <definedName name="KINH_PHI_KHAO_SAT__LAP_BCNCKT__TKKTTC">#REF!</definedName>
    <definedName name="KINH_PHI_KHO_BAI">#REF!</definedName>
    <definedName name="KINH_PHI_TBA">#REF!</definedName>
    <definedName name="kip">#N/A</definedName>
    <definedName name="kipdien">#REF!</definedName>
    <definedName name="kj">#REF!</definedName>
    <definedName name="kjgjyhb" hidden="1">{"Offgrid",#N/A,FALSE,"OFFGRID";"Region",#N/A,FALSE,"REGION";"Offgrid -2",#N/A,FALSE,"OFFGRID";"WTP",#N/A,FALSE,"WTP";"WTP -2",#N/A,FALSE,"WTP";"Project",#N/A,FALSE,"PROJECT";"Summary -2",#N/A,FALSE,"SUMMARY"}</definedName>
    <definedName name="kjk" hidden="1">{"'Sheet1'!$L$16"}</definedName>
    <definedName name="KKE_Sheet10_List">#REF!</definedName>
    <definedName name="KL" hidden="1">{"'Sheet1'!$L$16"}</definedName>
    <definedName name="KL.Thietke">#REF!</definedName>
    <definedName name="kl_ME">#REF!</definedName>
    <definedName name="KL1P">#REF!</definedName>
    <definedName name="klc">#REF!</definedName>
    <definedName name="klctbb">#REF!</definedName>
    <definedName name="KLDL">#REF!</definedName>
    <definedName name="KLduonggiaods" hidden="1">{"'Sheet1'!$L$16"}</definedName>
    <definedName name="kldv">[19]Sheet1!$I$2:$AE$3</definedName>
    <definedName name="KLHH">#REF!</definedName>
    <definedName name="KLTHDN">#REF!</definedName>
    <definedName name="KLVANKHUON">#REF!</definedName>
    <definedName name="KLVL1">#REF!</definedName>
    <definedName name="KLVLV">#REF!</definedName>
    <definedName name="klvt">#REF!</definedName>
    <definedName name="Kmc">#REF!</definedName>
    <definedName name="Kmd">#REF!</definedName>
    <definedName name="Knc">#REF!</definedName>
    <definedName name="Kncc">#REF!</definedName>
    <definedName name="Kncd">#REF!</definedName>
    <definedName name="KNEHT">#REF!</definedName>
    <definedName name="KÕ_ho_ch_Th_ng_10">#REF!</definedName>
    <definedName name="KP">#REF!</definedName>
    <definedName name="kp1ph">#REF!</definedName>
    <definedName name="Ks">#REF!</definedName>
    <definedName name="ksbn" hidden="1">{"'Sheet1'!$L$16"}</definedName>
    <definedName name="KSDA" hidden="1">{"'Sheet1'!$L$16"}</definedName>
    <definedName name="kshn" hidden="1">{"'Sheet1'!$L$16"}</definedName>
    <definedName name="ksls" hidden="1">{"'Sheet1'!$L$16"}</definedName>
    <definedName name="KSTK">#REF!</definedName>
    <definedName name="ktc">#REF!</definedName>
    <definedName name="KVC">#REF!</definedName>
    <definedName name="kvl">1.166</definedName>
    <definedName name="l" hidden="1">{"'Sheet1'!$L$16"}</definedName>
    <definedName name="l_1">#REF!</definedName>
    <definedName name="L_mong">#REF!</definedName>
    <definedName name="l1d">#REF!</definedName>
    <definedName name="l2pa1" hidden="1">{"'Sheet1'!$L$16"}</definedName>
    <definedName name="L63x6">5800</definedName>
    <definedName name="LABEL">#REF!</definedName>
    <definedName name="Laivay">#REF!</definedName>
    <definedName name="lan" hidden="1">{#N/A,#N/A,TRUE,"BT M200 da 10x20"}</definedName>
    <definedName name="lancan">#REF!</definedName>
    <definedName name="langson" hidden="1">{"'Sheet1'!$L$16"}</definedName>
    <definedName name="lanhto">#REF!</definedName>
    <definedName name="lantrai">#REF!</definedName>
    <definedName name="lao_keo_dam_cau">#REF!</definedName>
    <definedName name="LAP_DAT_TBA">#REF!</definedName>
    <definedName name="Lap_dat_td">'[20]M 67'!$A$37:$F$40</definedName>
    <definedName name="Last_Row">#N/A</definedName>
    <definedName name="Lban">#REF!</definedName>
    <definedName name="LBR">#REF!</definedName>
    <definedName name="LBS_22">107800000</definedName>
    <definedName name="lc" hidden="1">{"'Sheet1'!$L$16"}</definedName>
    <definedName name="LC5_total">#REF!</definedName>
    <definedName name="LC6_total">#REF!</definedName>
    <definedName name="Lcb">#REF!</definedName>
    <definedName name="lcc">#N/A</definedName>
    <definedName name="lcd">#REF!</definedName>
    <definedName name="Lcot">#REF!</definedName>
    <definedName name="lct">#REF!</definedName>
    <definedName name="LDAM">#REF!</definedName>
    <definedName name="Ldatcat">#REF!</definedName>
    <definedName name="Ldi">#REF!</definedName>
    <definedName name="LDIM">#REF!</definedName>
    <definedName name="Lf">#REF!</definedName>
    <definedName name="Lg">#REF!</definedName>
    <definedName name="LG_CB_N1">#REF!</definedName>
    <definedName name="LgL">#REF!</definedName>
    <definedName name="lh">#REF!</definedName>
    <definedName name="LIET_KE_VI_TRI_DZ0.4KV">#REF!</definedName>
    <definedName name="LIET_KE_VI_TRI_DZ22KV">#REF!</definedName>
    <definedName name="limcount" hidden="1">13</definedName>
    <definedName name="line15">#REF!</definedName>
    <definedName name="list">#REF!</definedName>
    <definedName name="ljkl" hidden="1">{"'Sheet1'!$L$16"}</definedName>
    <definedName name="LK" hidden="1">{"'Sheet1'!$L$16"}</definedName>
    <definedName name="LK.T2">#REF!</definedName>
    <definedName name="LK.T3">#REF!</definedName>
    <definedName name="LK.T4">#REF!</definedName>
    <definedName name="LK.T5">#REF!</definedName>
    <definedName name="LK.T6">#REF!</definedName>
    <definedName name="LK_hathe">#REF!</definedName>
    <definedName name="LLs">#REF!</definedName>
    <definedName name="Lmk">#REF!</definedName>
    <definedName name="Lms">#REF!</definedName>
    <definedName name="Lmt">#REF!</definedName>
    <definedName name="ln">1</definedName>
    <definedName name="lnm">#N/A</definedName>
    <definedName name="Lnsc">#REF!</definedName>
    <definedName name="lntt">#REF!</definedName>
    <definedName name="Lo">#REF!</definedName>
    <definedName name="LoadData">#REF!</definedName>
    <definedName name="LoadingData">#REF!</definedName>
    <definedName name="loai">#REF!</definedName>
    <definedName name="LoÁi_BQL">#REF!</definedName>
    <definedName name="LoÁi_CT">#REF!</definedName>
    <definedName name="LOAI_DUONG">#REF!</definedName>
    <definedName name="Loai_TD">#REF!</definedName>
    <definedName name="LoaiCT">#REF!</definedName>
    <definedName name="LoaixeH">#REF!</definedName>
    <definedName name="LoaixeXB">#REF!</definedName>
    <definedName name="loinhuan">#REF!</definedName>
    <definedName name="lón1">#REF!</definedName>
    <definedName name="lón4">#REF!</definedName>
    <definedName name="long">#REF!</definedName>
    <definedName name="LOOP">#REF!</definedName>
    <definedName name="LPTDDT">#REF!</definedName>
    <definedName name="LPTDTK">#REF!</definedName>
    <definedName name="lrung">#REF!</definedName>
    <definedName name="ltre">#REF!</definedName>
    <definedName name="lu12.2">#REF!</definedName>
    <definedName name="lu14.5">#REF!</definedName>
    <definedName name="lu15.5">#REF!</definedName>
    <definedName name="luc" hidden="1">{"'Sheet1'!$L$16"}</definedName>
    <definedName name="lulop16">'[2]R&amp;P'!$G$167</definedName>
    <definedName name="lulop25">#N/A</definedName>
    <definedName name="luoichanrac">#REF!</definedName>
    <definedName name="luoncap">'[2]R&amp;P'!$G$250</definedName>
    <definedName name="lurung16">'[2]R&amp;P'!$G$172</definedName>
    <definedName name="lurung25">#N/A</definedName>
    <definedName name="luthep10">'[2]R&amp;P'!$G$179</definedName>
    <definedName name="luthep12">#N/A</definedName>
    <definedName name="luthep8.5">#N/A</definedName>
    <definedName name="Luy.ke.30.11">#REF!</definedName>
    <definedName name="Luy.ke.31.10">#REF!</definedName>
    <definedName name="lv..">#REF!</definedName>
    <definedName name="lVC">#REF!</definedName>
    <definedName name="lvr..">#REF!</definedName>
    <definedName name="lvt">#REF!</definedName>
    <definedName name="m" hidden="1">{"'Sheet1'!$L$16"}</definedName>
    <definedName name="M_CSCT">#REF!</definedName>
    <definedName name="M_TD">#REF!</definedName>
    <definedName name="M0.4">#REF!</definedName>
    <definedName name="M10.1">#REF!</definedName>
    <definedName name="M10.1a">#REF!</definedName>
    <definedName name="M10.2">#REF!</definedName>
    <definedName name="M10.2a">#REF!</definedName>
    <definedName name="M102bn">#REF!</definedName>
    <definedName name="M102bnvc">#REF!</definedName>
    <definedName name="M10aa1p">#REF!</definedName>
    <definedName name="M10bbnc">#REF!</definedName>
    <definedName name="M10bbvc">#REF!</definedName>
    <definedName name="M10bbvl">#REF!</definedName>
    <definedName name="M122bnvc">#REF!</definedName>
    <definedName name="M12aavl">#REF!</definedName>
    <definedName name="M12ba3p">#REF!</definedName>
    <definedName name="M12bb1p">#REF!</definedName>
    <definedName name="M12cbnc">#REF!</definedName>
    <definedName name="M12cbvl">#REF!</definedName>
    <definedName name="M14bb1p">#REF!</definedName>
    <definedName name="M8a">#REF!</definedName>
    <definedName name="M8aa">#REF!</definedName>
    <definedName name="M8aaHT">#REF!</definedName>
    <definedName name="m8aanc">#REF!</definedName>
    <definedName name="m8aavl">#REF!</definedName>
    <definedName name="M8aHT">#REF!</definedName>
    <definedName name="MA">#N/A</definedName>
    <definedName name="MA_DML">#REF!</definedName>
    <definedName name="Ma3pnc">#REF!</definedName>
    <definedName name="Ma3pvl">#REF!</definedName>
    <definedName name="Maa3pnc">#REF!</definedName>
    <definedName name="Maa3pvl">#REF!</definedName>
    <definedName name="macbt">#REF!</definedName>
    <definedName name="MACRO">#REF!</definedName>
    <definedName name="Macro2">#REF!</definedName>
    <definedName name="Macro3">#REF!</definedName>
    <definedName name="MACTANG_BD">#REF!</definedName>
    <definedName name="MACTANG_HT_BD">#REF!</definedName>
    <definedName name="MACTANG_HT_KT">#REF!</definedName>
    <definedName name="MACTANG_KT">#REF!</definedName>
    <definedName name="mahang">#REF!</definedName>
    <definedName name="mahang_tondk">#REF!</definedName>
    <definedName name="MAHH_BCX_NL">#REF!</definedName>
    <definedName name="mahieu">#REF!</definedName>
    <definedName name="mai" hidden="1">{"'Sheet1'!$L$16"}</definedName>
    <definedName name="MAJ_CON_EQP">#REF!</definedName>
    <definedName name="MakeIt">#REF!</definedName>
    <definedName name="MaMay_Q">#N/A</definedName>
    <definedName name="Mat_cau">#REF!</definedName>
    <definedName name="matbang" hidden="1">{"'Sheet1'!$L$16"}</definedName>
    <definedName name="MATP_BCN_TP">#REF!</definedName>
    <definedName name="MATP_BCX_NL">#REF!</definedName>
    <definedName name="MATP_GIATHANH">#REF!</definedName>
    <definedName name="MATP_GT">#REF!</definedName>
    <definedName name="Maùy_thi_coâng">"mtc"</definedName>
    <definedName name="MAVANKHUON">#REF!</definedName>
    <definedName name="MaViet">#REF!</definedName>
    <definedName name="MAVLTHDN">#REF!</definedName>
    <definedName name="MAVLV">#REF!</definedName>
    <definedName name="maybua">#REF!</definedName>
    <definedName name="maycay">#REF!</definedName>
    <definedName name="maykhoan">#REF!</definedName>
    <definedName name="mayrhhbtn100">#REF!</definedName>
    <definedName name="mayrhhbtn65">#REF!</definedName>
    <definedName name="maythepnaphl">#REF!</definedName>
    <definedName name="mayui">#REF!</definedName>
    <definedName name="mayui110">#REF!</definedName>
    <definedName name="mb">#REF!</definedName>
    <definedName name="MB20nc">#REF!</definedName>
    <definedName name="MB20vc">#REF!</definedName>
    <definedName name="MB20vl">#REF!</definedName>
    <definedName name="Mba1p">#REF!</definedName>
    <definedName name="Mba3p">#REF!</definedName>
    <definedName name="mbangtai10">#REF!</definedName>
    <definedName name="mbangtai100">#REF!</definedName>
    <definedName name="mbangtai15">#REF!</definedName>
    <definedName name="mbangtai150">#REF!</definedName>
    <definedName name="mbangtai25">#REF!</definedName>
    <definedName name="Mbb3p">#REF!</definedName>
    <definedName name="Mbn1p">#REF!</definedName>
    <definedName name="mbombtth50">#REF!</definedName>
    <definedName name="mbombtth60">#REF!</definedName>
    <definedName name="mbomdien0.55">#REF!</definedName>
    <definedName name="mbomdien0.75">#REF!</definedName>
    <definedName name="mbomdien1.1">#REF!</definedName>
    <definedName name="mbomdien1.5">#REF!</definedName>
    <definedName name="mbomdien10">#REF!</definedName>
    <definedName name="mbomdien113">#REF!</definedName>
    <definedName name="mbomdien14">#REF!</definedName>
    <definedName name="mbomdien2">#REF!</definedName>
    <definedName name="mbomdien2.8">#REF!</definedName>
    <definedName name="mbomdien20">#REF!</definedName>
    <definedName name="mbomdien22">#REF!</definedName>
    <definedName name="mbomdien28">#REF!</definedName>
    <definedName name="mbomdien30">#REF!</definedName>
    <definedName name="mbomdien4">#REF!</definedName>
    <definedName name="mbomdien4.5">#REF!</definedName>
    <definedName name="mbomdien40">#REF!</definedName>
    <definedName name="mbomdien50">#REF!</definedName>
    <definedName name="mbomdien55">#REF!</definedName>
    <definedName name="mbomdien7">#REF!</definedName>
    <definedName name="mbomdien75">#REF!</definedName>
    <definedName name="mbomth10">#REF!</definedName>
    <definedName name="mbomth100">#REF!</definedName>
    <definedName name="mbomth15">#REF!</definedName>
    <definedName name="mbomth150">#REF!</definedName>
    <definedName name="mbomth20">#REF!</definedName>
    <definedName name="mbomth37">#REF!</definedName>
    <definedName name="mbomth45">#REF!</definedName>
    <definedName name="mbomth5">#REF!</definedName>
    <definedName name="mbomth5.5">#REF!</definedName>
    <definedName name="mbomth7">#REF!</definedName>
    <definedName name="mbomth7.5">#REF!</definedName>
    <definedName name="mbomth75">#REF!</definedName>
    <definedName name="mbomthxang3">#REF!</definedName>
    <definedName name="mbomthxang4">#REF!</definedName>
    <definedName name="mbomthxang6">#REF!</definedName>
    <definedName name="mbomthxang7">#REF!</definedName>
    <definedName name="mbomthxang8">#REF!</definedName>
    <definedName name="mbomvua2">#REF!</definedName>
    <definedName name="mbomvua4">#REF!</definedName>
    <definedName name="mbomvua6">#REF!</definedName>
    <definedName name="mbomvua9">#REF!</definedName>
    <definedName name="mbt">#REF!</definedName>
    <definedName name="mbuacankhi1.5">#REF!</definedName>
    <definedName name="mbuadcocnoi2.5">#REF!</definedName>
    <definedName name="mbuadray1.2">#REF!</definedName>
    <definedName name="mbuadray1.8">#REF!</definedName>
    <definedName name="mbuadray2.2">#REF!</definedName>
    <definedName name="mbuadray2.5">#REF!</definedName>
    <definedName name="mbuadray3.5">#REF!</definedName>
    <definedName name="mbuarung170">#REF!</definedName>
    <definedName name="mbuarung40">#REF!</definedName>
    <definedName name="mbuarung50">#REF!</definedName>
    <definedName name="mbuarungccatth60">#REF!</definedName>
    <definedName name="mbuathbx0.6">#REF!</definedName>
    <definedName name="mbuathbx1.2">#REF!</definedName>
    <definedName name="mbuathbx1.8">#REF!</definedName>
    <definedName name="mbuathbx3.5">#REF!</definedName>
    <definedName name="mbuathbx4.5">#REF!</definedName>
    <definedName name="MC">#REF!</definedName>
    <definedName name="mcambactham1">#REF!</definedName>
    <definedName name="mcano30">#REF!</definedName>
    <definedName name="mcano75">#REF!</definedName>
    <definedName name="mcap1g10">#REF!</definedName>
    <definedName name="mcap1g16">#REF!</definedName>
    <definedName name="mcap1g25">#REF!</definedName>
    <definedName name="mcap1g9">#REF!</definedName>
    <definedName name="mcatdot2.8">#REF!</definedName>
    <definedName name="mcatong5">#REF!</definedName>
    <definedName name="mcatton15">#REF!</definedName>
    <definedName name="mcatuonthep5">#REF!</definedName>
    <definedName name="mcaulongmon10">#REF!</definedName>
    <definedName name="mcaulongmon30">#REF!</definedName>
    <definedName name="mcaulongmon60">#REF!</definedName>
    <definedName name="mcauray20">#REF!</definedName>
    <definedName name="mcauray25">#REF!</definedName>
    <definedName name="mcayxoidk108">#REF!</definedName>
    <definedName name="mcayxoidk60">#REF!</definedName>
    <definedName name="mcayxoidk80">#REF!</definedName>
    <definedName name="mcbt">#REF!</definedName>
    <definedName name="mccaubh10">#REF!</definedName>
    <definedName name="mccaubh16">#REF!</definedName>
    <definedName name="mccaubh25">#REF!</definedName>
    <definedName name="mccaubh3">#REF!</definedName>
    <definedName name="mccaubh4">#REF!</definedName>
    <definedName name="mccaubh40">#REF!</definedName>
    <definedName name="mccaubh5">#REF!</definedName>
    <definedName name="mccaubh6">#REF!</definedName>
    <definedName name="mccaubh65">#REF!</definedName>
    <definedName name="mccaubh7">#REF!</definedName>
    <definedName name="mccaubh8">#REF!</definedName>
    <definedName name="mccaubh90">#REF!</definedName>
    <definedName name="mccaubx10">#REF!</definedName>
    <definedName name="mccaubx100">#REF!</definedName>
    <definedName name="mccaubx16">#REF!</definedName>
    <definedName name="mccaubx25">#REF!</definedName>
    <definedName name="mccaubx28">#REF!</definedName>
    <definedName name="mccaubx40">#REF!</definedName>
    <definedName name="mccaubx5">#REF!</definedName>
    <definedName name="mccaubx50">#REF!</definedName>
    <definedName name="mccaubx63">#REF!</definedName>
    <definedName name="mccaubx7">#REF!</definedName>
    <definedName name="mccauladam60">#REF!</definedName>
    <definedName name="mccaunoi100">#REF!</definedName>
    <definedName name="mccaunoi30">#REF!</definedName>
    <definedName name="mccauthap10">#REF!</definedName>
    <definedName name="mccauthap12">#REF!</definedName>
    <definedName name="mccauthap15">#REF!</definedName>
    <definedName name="mccauthap20">#REF!</definedName>
    <definedName name="mccauthap25">#REF!</definedName>
    <definedName name="mccauthap3">#REF!</definedName>
    <definedName name="mccauthap30">#REF!</definedName>
    <definedName name="mccauthap40">#REF!</definedName>
    <definedName name="mccauthap5">#REF!</definedName>
    <definedName name="mccauthap50">#REF!</definedName>
    <definedName name="mccauthap8">#REF!</definedName>
    <definedName name="mccautnhi0.5">#REF!</definedName>
    <definedName name="Mcom_I">#REF!</definedName>
    <definedName name="Mcr">#REF!</definedName>
    <definedName name="mcuakl1.7">#REF!</definedName>
    <definedName name="mdamban0.4">#REF!</definedName>
    <definedName name="mdamban0.6">#REF!</definedName>
    <definedName name="mdamban0.8">#REF!</definedName>
    <definedName name="mdamban1">#REF!</definedName>
    <definedName name="mdambhdkbx12.5">#REF!</definedName>
    <definedName name="mdambhdkbx18">#REF!</definedName>
    <definedName name="mdambhdkbx25">#REF!</definedName>
    <definedName name="mdambhdkbx26.5">#REF!</definedName>
    <definedName name="mdambhdkbx9">#REF!</definedName>
    <definedName name="mdambhth16">#REF!</definedName>
    <definedName name="mdambhth17.5">#REF!</definedName>
    <definedName name="mdambhth25">#REF!</definedName>
    <definedName name="mdambthepth10">#REF!</definedName>
    <definedName name="mdambthepth12.2">#REF!</definedName>
    <definedName name="mdambthepth13">#REF!</definedName>
    <definedName name="mdambthepth14.5">#REF!</definedName>
    <definedName name="mdambthepth15.5">#REF!</definedName>
    <definedName name="mdambthepth8.5">#REF!</definedName>
    <definedName name="mdamcanh1">#REF!</definedName>
    <definedName name="mdamccdk5.5">#REF!</definedName>
    <definedName name="mdamccdk9">#REF!</definedName>
    <definedName name="mdamdatct60">#REF!</definedName>
    <definedName name="mdamdatct80">#REF!</definedName>
    <definedName name="mdamdui0.6">#REF!</definedName>
    <definedName name="mdamdui0.8">#REF!</definedName>
    <definedName name="mdamdui1">#REF!</definedName>
    <definedName name="mdamdui1.5">#REF!</definedName>
    <definedName name="mdamdui2.8">#REF!</definedName>
    <definedName name="mdamrung15">#REF!</definedName>
    <definedName name="mdamrung18">#REF!</definedName>
    <definedName name="mdamrung8">#REF!</definedName>
    <definedName name="mdao1gbh0.15">#REF!</definedName>
    <definedName name="mdao1gbh0.25">#REF!</definedName>
    <definedName name="mdao1gbh0.30">#REF!</definedName>
    <definedName name="mdao1gbh0.35">#REF!</definedName>
    <definedName name="mdao1gbh0.40">#REF!</definedName>
    <definedName name="mdao1gbh0.65">#REF!</definedName>
    <definedName name="mdao1gbh0.75">#REF!</definedName>
    <definedName name="mdao1gbh1.25">#REF!</definedName>
    <definedName name="mdao1gbx0.22">#REF!</definedName>
    <definedName name="mdao1gbx0.25">#REF!</definedName>
    <definedName name="mdao1gbx0.30">#REF!</definedName>
    <definedName name="mdao1gbx0.35">#REF!</definedName>
    <definedName name="mdao1gbx0.40">#REF!</definedName>
    <definedName name="mdao1gbx0.50">#REF!</definedName>
    <definedName name="mdao1gbx0.65">#REF!</definedName>
    <definedName name="mdao1gbx1.00">#REF!</definedName>
    <definedName name="mdao1gbx1.20">#REF!</definedName>
    <definedName name="mdao1gbx1.25">#REF!</definedName>
    <definedName name="mdao1gbx1.60">#REF!</definedName>
    <definedName name="mdao1gbx2.00">#REF!</definedName>
    <definedName name="mdao1gbx2.50">#REF!</definedName>
    <definedName name="mdao1gbx4.00">#REF!</definedName>
    <definedName name="mdao1gbx4.60">#REF!</definedName>
    <definedName name="mdao1gbx5.00">#REF!</definedName>
    <definedName name="Mdls">#REF!</definedName>
    <definedName name="Mdls_">#REF!</definedName>
    <definedName name="Mdnc">#REF!</definedName>
    <definedName name="MDT">#REF!</definedName>
    <definedName name="MDTa">#REF!</definedName>
    <definedName name="me">#REF!</definedName>
    <definedName name="MENU1">#REF!</definedName>
    <definedName name="MENUVIEW">#REF!</definedName>
    <definedName name="mepcocsau1">#REF!</definedName>
    <definedName name="mepcoctr100">#REF!</definedName>
    <definedName name="mepcoctr60">#REF!</definedName>
    <definedName name="MESSAGE">#REF!</definedName>
    <definedName name="MESSAGE1">#REF!</definedName>
    <definedName name="MESSAGE2">#REF!</definedName>
    <definedName name="METAL">#REF!</definedName>
    <definedName name="MG_A">#REF!</definedName>
    <definedName name="mh0">#REF!</definedName>
    <definedName name="mhan1chieu40">#REF!</definedName>
    <definedName name="mhan1chieu50">#REF!</definedName>
    <definedName name="mhancatnuoc124">#REF!</definedName>
    <definedName name="mhand10.2">#REF!</definedName>
    <definedName name="mhand27.5">#REF!</definedName>
    <definedName name="mhand4">#REF!</definedName>
    <definedName name="mhanhoi1000">#REF!</definedName>
    <definedName name="mhanhoi2000">#REF!</definedName>
    <definedName name="mhanxang20">#REF!</definedName>
    <definedName name="mhanxang9">#REF!</definedName>
    <definedName name="mhanxchieu23">#REF!</definedName>
    <definedName name="mhanxchieu29.2">#REF!</definedName>
    <definedName name="mhanxchieu33.5">#REF!</definedName>
    <definedName name="mhy" hidden="1">{"'Sheet1'!$L$16"}</definedName>
    <definedName name="MINH">#REF!</definedName>
    <definedName name="minh_1">#REF!</definedName>
    <definedName name="minh_mtk">#REF!</definedName>
    <definedName name="miyu" hidden="1">{"'Sheet1'!$L$16"}</definedName>
    <definedName name="mkcnGPS15">#REF!</definedName>
    <definedName name="mkcnTRC15">#REF!</definedName>
    <definedName name="mkcnVRM">#REF!</definedName>
    <definedName name="mkeobh165">#REF!</definedName>
    <definedName name="mkeobh215">#REF!</definedName>
    <definedName name="mkeobh28">#REF!</definedName>
    <definedName name="mkeobh40">#REF!</definedName>
    <definedName name="mkeobh50">#REF!</definedName>
    <definedName name="mkeobh55">#REF!</definedName>
    <definedName name="mkeobh60">#REF!</definedName>
    <definedName name="mkeobh80">#REF!</definedName>
    <definedName name="mkeobx108">#REF!</definedName>
    <definedName name="mkeobx130">#REF!</definedName>
    <definedName name="mkeobx45">#REF!</definedName>
    <definedName name="mkeobx54">#REF!</definedName>
    <definedName name="mkeobx60">#REF!</definedName>
    <definedName name="mkeobx75">#REF!</definedName>
    <definedName name="mkhoanbttay24">#REF!</definedName>
    <definedName name="mkhoanbttay30">#REF!</definedName>
    <definedName name="mkhoanbttay38">#REF!</definedName>
    <definedName name="mkhoanbttay40">#REF!</definedName>
    <definedName name="mkhoandatay30">#REF!</definedName>
    <definedName name="mkhoandatay42">#REF!</definedName>
    <definedName name="mkhoandung4.5">#REF!</definedName>
    <definedName name="mkhoansattay13">#REF!</definedName>
    <definedName name="mkhoanxoayth110">#REF!</definedName>
    <definedName name="mkhoanxoayth95">#REF!</definedName>
    <definedName name="mkichck18">#REF!</definedName>
    <definedName name="mkichck250">#REF!</definedName>
    <definedName name="mkichday60">#REF!</definedName>
    <definedName name="mkichnang100">#REF!</definedName>
    <definedName name="mkichnang250">#REF!</definedName>
    <definedName name="mkichnang500">#REF!</definedName>
    <definedName name="mlan">#REF!</definedName>
    <definedName name="Mlc_">#REF!</definedName>
    <definedName name="Mlls">#REF!</definedName>
    <definedName name="Mlls_">#REF!</definedName>
    <definedName name="mluoncap15">#REF!</definedName>
    <definedName name="mmai2.7">#REF!</definedName>
    <definedName name="MN">#REF!</definedName>
    <definedName name="mnenkhid102">#REF!</definedName>
    <definedName name="mnenkhid120">#REF!</definedName>
    <definedName name="mnenkhid1200">#REF!</definedName>
    <definedName name="mnenkhid200">#REF!</definedName>
    <definedName name="mnenkhid240">#REF!</definedName>
    <definedName name="mnenkhid300">#REF!</definedName>
    <definedName name="mnenkhid360">#REF!</definedName>
    <definedName name="mnenkhid5.5">#REF!</definedName>
    <definedName name="mnenkhid540">#REF!</definedName>
    <definedName name="mnenkhid600">#REF!</definedName>
    <definedName name="mnenkhid660">#REF!</definedName>
    <definedName name="mnenkhid75">#REF!</definedName>
    <definedName name="mnenkhidien10">#REF!</definedName>
    <definedName name="mnenkhidien150">#REF!</definedName>
    <definedName name="mnenkhidien216">#REF!</definedName>
    <definedName name="mnenkhidien22">#REF!</definedName>
    <definedName name="mnenkhidien270">#REF!</definedName>
    <definedName name="mnenkhidien30">#REF!</definedName>
    <definedName name="mnenkhidien300">#REF!</definedName>
    <definedName name="mnenkhidien5">#REF!</definedName>
    <definedName name="mnenkhidien56">#REF!</definedName>
    <definedName name="mnenkhidien600">#REF!</definedName>
    <definedName name="mnenkhixang11">#REF!</definedName>
    <definedName name="mnenkhixang120">#REF!</definedName>
    <definedName name="mnenkhixang200">#REF!</definedName>
    <definedName name="mnenkhixang25">#REF!</definedName>
    <definedName name="mnenkhixang3">#REF!</definedName>
    <definedName name="mnenkhixang300">#REF!</definedName>
    <definedName name="mnenkhixang40">#REF!</definedName>
    <definedName name="mnenkhixang600">#REF!</definedName>
    <definedName name="Mnet_I">#REF!</definedName>
    <definedName name="mnghiendad25">#REF!</definedName>
    <definedName name="mnghiendadd20">#REF!</definedName>
    <definedName name="mnghiendadd6">#REF!</definedName>
    <definedName name="mnghiendatho14">#REF!</definedName>
    <definedName name="mnghiendatho200">#REF!</definedName>
    <definedName name="mnhogcaydk100">#REF!</definedName>
    <definedName name="mnhogcaydk54">#REF!</definedName>
    <definedName name="mnhogcaydk75">#REF!</definedName>
    <definedName name="MNHT">#REF!</definedName>
    <definedName name="mnkhi">#REF!</definedName>
    <definedName name="MNTC">#REF!</definedName>
    <definedName name="mo" hidden="1">{"'Sheet1'!$L$16"}</definedName>
    <definedName name="MODIFY">#REF!</definedName>
    <definedName name="moi" hidden="1">{"'Sheet1'!$L$16"}</definedName>
    <definedName name="Mong">#REF!</definedName>
    <definedName name="mong1pm">#REF!</definedName>
    <definedName name="mong3pm">#REF!</definedName>
    <definedName name="mongbang">#REF!</definedName>
    <definedName name="mongdon">#REF!</definedName>
    <definedName name="monght">#REF!</definedName>
    <definedName name="mongHTDL">#REF!</definedName>
    <definedName name="mongHTHH">#REF!</definedName>
    <definedName name="mongneo1pm">#REF!</definedName>
    <definedName name="mongneo3pm">#REF!</definedName>
    <definedName name="mongneoht">#REF!</definedName>
    <definedName name="mongneoHTDL">#REF!</definedName>
    <definedName name="mongneoHTHH">#REF!</definedName>
    <definedName name="Morning">#N/A</definedName>
    <definedName name="Morong">#REF!</definedName>
    <definedName name="Morong4054_85">#REF!</definedName>
    <definedName name="morong4054_98">#REF!</definedName>
    <definedName name="mot" hidden="1">{"'Sheet1'!$L$16"}</definedName>
    <definedName name="motodk150">#REF!</definedName>
    <definedName name="motodk180">#REF!</definedName>
    <definedName name="motodk200">#REF!</definedName>
    <definedName name="motodk240">#REF!</definedName>
    <definedName name="motodk255">#REF!</definedName>
    <definedName name="motodk272">#REF!</definedName>
    <definedName name="motothung10">#REF!</definedName>
    <definedName name="motothung12">#REF!</definedName>
    <definedName name="motothung12.5">#REF!</definedName>
    <definedName name="motothung2">#REF!</definedName>
    <definedName name="motothung2.5">#REF!</definedName>
    <definedName name="motothung20">#REF!</definedName>
    <definedName name="motothung4">#REF!</definedName>
    <definedName name="motothung5">#REF!</definedName>
    <definedName name="motothung6">#REF!</definedName>
    <definedName name="motothung7">#REF!</definedName>
    <definedName name="mototnuoc4">#REF!</definedName>
    <definedName name="mototnuoc5">#REF!</definedName>
    <definedName name="mototnuoc6">#REF!</definedName>
    <definedName name="mototnuoc7">#REF!</definedName>
    <definedName name="mototudo10">#REF!</definedName>
    <definedName name="mototudo12">#REF!</definedName>
    <definedName name="mototudo15">#REF!</definedName>
    <definedName name="mototudo2.5">#REF!</definedName>
    <definedName name="mototudo20">#REF!</definedName>
    <definedName name="mototudo25">#REF!</definedName>
    <definedName name="mototudo27">#REF!</definedName>
    <definedName name="mototudo3.5">#REF!</definedName>
    <definedName name="mototudo4">#REF!</definedName>
    <definedName name="mototudo5">#REF!</definedName>
    <definedName name="mototudo6">#REF!</definedName>
    <definedName name="mototudo7">#REF!</definedName>
    <definedName name="mototudo9">#REF!</definedName>
    <definedName name="motovcbt6">#REF!</definedName>
    <definedName name="Moùng">#REF!</definedName>
    <definedName name="mpha250">#REF!</definedName>
    <definedName name="mphaothep10">#REF!</definedName>
    <definedName name="mphaothep15">#REF!</definedName>
    <definedName name="mphatdienld10">#REF!</definedName>
    <definedName name="mphatdienld112">#REF!</definedName>
    <definedName name="mphatdienld122">#REF!</definedName>
    <definedName name="mphatdienld15">#REF!</definedName>
    <definedName name="mphatdienld20">#REF!</definedName>
    <definedName name="mphatdienld25">#REF!</definedName>
    <definedName name="mphatdienld30">#REF!</definedName>
    <definedName name="mphatdienld38">#REF!</definedName>
    <definedName name="mphatdienld45">#REF!</definedName>
    <definedName name="mphatdienld5.2">#REF!</definedName>
    <definedName name="mphatdienld50">#REF!</definedName>
    <definedName name="mphatdienld60">#REF!</definedName>
    <definedName name="mphatdienld75">#REF!</definedName>
    <definedName name="mphatdienld8">#REF!</definedName>
    <definedName name="mphunson400">#REF!</definedName>
    <definedName name="mphunvua2">#REF!</definedName>
    <definedName name="mphunvua4">#REF!</definedName>
    <definedName name="Mr">#REF!</definedName>
    <definedName name="Mr_">#REF!</definedName>
    <definedName name="Mr_s">#REF!</definedName>
    <definedName name="mrai">#REF!</definedName>
    <definedName name="mraibtsp500">#REF!</definedName>
    <definedName name="mraintn100">#REF!</definedName>
    <definedName name="mraintn65">#REF!</definedName>
    <definedName name="mromooc14">#REF!</definedName>
    <definedName name="mromooc15">#REF!</definedName>
    <definedName name="mromooc2">#REF!</definedName>
    <definedName name="mromooc21">#REF!</definedName>
    <definedName name="mromooc4">#REF!</definedName>
    <definedName name="mromooc7.5">#REF!</definedName>
    <definedName name="Ms">#REF!</definedName>
    <definedName name="Ms_">#REF!</definedName>
    <definedName name="msan">#REF!</definedName>
    <definedName name="msangbentontie1">#REF!</definedName>
    <definedName name="msangruada11">#REF!</definedName>
    <definedName name="msangruada35">#REF!</definedName>
    <definedName name="msangruada45">#REF!</definedName>
    <definedName name="msanth108">#REF!</definedName>
    <definedName name="msanth180">#REF!</definedName>
    <definedName name="msanth250">#REF!</definedName>
    <definedName name="msanth54">#REF!</definedName>
    <definedName name="msanth90">#REF!</definedName>
    <definedName name="MSCT">#REF!</definedName>
    <definedName name="msvt_bg">#REF!</definedName>
    <definedName name="MSVT_TAM">#REF!</definedName>
    <definedName name="mtaukeo150">#REF!</definedName>
    <definedName name="mtaukeo360">#REF!</definedName>
    <definedName name="mtaukeo600">#REF!</definedName>
    <definedName name="mtbipvlan150">#REF!</definedName>
    <definedName name="MTC">#REF!</definedName>
    <definedName name="mtcdg">#REF!</definedName>
    <definedName name="MTHI">#REF!</definedName>
    <definedName name="MTHII">#REF!</definedName>
    <definedName name="MTHIII">#REF!</definedName>
    <definedName name="mthungcapdkbx2.5">#REF!</definedName>
    <definedName name="mthungcapdkbx2.75">#REF!</definedName>
    <definedName name="mthungcapdkbx3">#REF!</definedName>
    <definedName name="mthungcapdkbx4.5">#REF!</definedName>
    <definedName name="mthungcapdkbx5">#REF!</definedName>
    <definedName name="mthungcapdkbx8">#REF!</definedName>
    <definedName name="mthungcapdkbx9">#REF!</definedName>
    <definedName name="mtien4.5">#REF!</definedName>
    <definedName name="mtk">#REF!</definedName>
    <definedName name="MTMAC12">#REF!</definedName>
    <definedName name="mtoidien0.5">#REF!</definedName>
    <definedName name="mtoidien1">#REF!</definedName>
    <definedName name="mtoidien1.5">#REF!</definedName>
    <definedName name="mtoidien2">#REF!</definedName>
    <definedName name="mtoidien2.5">#REF!</definedName>
    <definedName name="mtoidien3">#REF!</definedName>
    <definedName name="mtoidien4">#REF!</definedName>
    <definedName name="mtoidien5">#REF!</definedName>
    <definedName name="mtram">#REF!</definedName>
    <definedName name="mtrambomdau40">#REF!</definedName>
    <definedName name="mtrambomdau50">#REF!</definedName>
    <definedName name="mtramtronbt20">#REF!</definedName>
    <definedName name="mtramtronbt22">#REF!</definedName>
    <definedName name="mtramtronbt30">#REF!</definedName>
    <definedName name="mtramtronbt60">#REF!</definedName>
    <definedName name="mtramtronbtn25">#REF!</definedName>
    <definedName name="mtramtronbtn30">#REF!</definedName>
    <definedName name="mtramtronbtn40">#REF!</definedName>
    <definedName name="mtramtronbtn50">#REF!</definedName>
    <definedName name="mtramtronbtn60">#REF!</definedName>
    <definedName name="mtramtronbtn80">#REF!</definedName>
    <definedName name="mtronbentonite1">#REF!</definedName>
    <definedName name="mtronbt100">#REF!</definedName>
    <definedName name="mtronbt1150">#REF!</definedName>
    <definedName name="mtronbt150">#REF!</definedName>
    <definedName name="mtronbt1600">#REF!</definedName>
    <definedName name="mtronbt200">#REF!</definedName>
    <definedName name="mtronbt250">#REF!</definedName>
    <definedName name="mtronbt425">#REF!</definedName>
    <definedName name="mtronbt500">#REF!</definedName>
    <definedName name="mtronbt800">#REF!</definedName>
    <definedName name="mtronvua110">#REF!</definedName>
    <definedName name="mtronvua150">#REF!</definedName>
    <definedName name="mtronvua200">#REF!</definedName>
    <definedName name="mtronvua250">#REF!</definedName>
    <definedName name="mtronvua325">#REF!</definedName>
    <definedName name="mtronvua80">#REF!</definedName>
    <definedName name="MTXL">#REF!</definedName>
    <definedName name="Mu">#REF!</definedName>
    <definedName name="Mu_">#REF!</definedName>
    <definedName name="MucDauTu">#REF!</definedName>
    <definedName name="mui">#REF!</definedName>
    <definedName name="muonong2.8">#REF!</definedName>
    <definedName name="muy_fri">#REF!</definedName>
    <definedName name="mvanthang0.3">#REF!</definedName>
    <definedName name="mvanthang0.5">#REF!</definedName>
    <definedName name="mvanthang2">#REF!</definedName>
    <definedName name="mx0">#REF!</definedName>
    <definedName name="mxebombt90">#REF!</definedName>
    <definedName name="mxenanghang1.5">#REF!</definedName>
    <definedName name="mxenanghang12">#REF!</definedName>
    <definedName name="mxenanghang3">#REF!</definedName>
    <definedName name="mxenanghang3.2">#REF!</definedName>
    <definedName name="mxenanghang3.5">#REF!</definedName>
    <definedName name="mxenanghang5">#REF!</definedName>
    <definedName name="mxetuoinhua190">#REF!</definedName>
    <definedName name="mxlat">#REF!</definedName>
    <definedName name="mxuc">#REF!</definedName>
    <definedName name="mxuclat0.40">#REF!</definedName>
    <definedName name="mxuclat1.00">#REF!</definedName>
    <definedName name="mxuclat1.65">#REF!</definedName>
    <definedName name="mxuclat2.00">#REF!</definedName>
    <definedName name="mxuclat2.80">#REF!</definedName>
    <definedName name="myle">#REF!</definedName>
    <definedName name="n" hidden="1">{"'Sheet1'!$L$16"}</definedName>
    <definedName name="n_1">#REF!</definedName>
    <definedName name="n_2">#REF!</definedName>
    <definedName name="n_3">#REF!</definedName>
    <definedName name="n1_">#REF!</definedName>
    <definedName name="n1pig">#REF!</definedName>
    <definedName name="N1pIGnc">#REF!</definedName>
    <definedName name="N1pIGvc">#REF!</definedName>
    <definedName name="N1pIGvl">#REF!</definedName>
    <definedName name="n1pind">#REF!</definedName>
    <definedName name="N1pINDnc">#REF!</definedName>
    <definedName name="N1pINDvc">#REF!</definedName>
    <definedName name="N1pINDvl">#REF!</definedName>
    <definedName name="n1ping">#REF!</definedName>
    <definedName name="N1pINGvc">#REF!</definedName>
    <definedName name="n1pint">#REF!</definedName>
    <definedName name="n2_">#REF!</definedName>
    <definedName name="n3_">#REF!</definedName>
    <definedName name="n4_">#REF!</definedName>
    <definedName name="Na">#REF!</definedName>
    <definedName name="nam" hidden="1">{"'Sheet1'!$L$16"}</definedName>
    <definedName name="Name">#REF!</definedName>
    <definedName name="naunhua">#N/A</definedName>
    <definedName name="NB">#REF!</definedName>
    <definedName name="nc">#REF!</definedName>
    <definedName name="nc.3">#REF!</definedName>
    <definedName name="nc.4">#REF!</definedName>
    <definedName name="NC.M10.1">#REF!</definedName>
    <definedName name="NC.M10.2">#REF!</definedName>
    <definedName name="NC.MDT">#REF!</definedName>
    <definedName name="nc_btm10">#REF!</definedName>
    <definedName name="nc_btm100">#REF!</definedName>
    <definedName name="NC_CSCT">#REF!</definedName>
    <definedName name="NC_CTXD">#REF!</definedName>
    <definedName name="NC_RD">#REF!</definedName>
    <definedName name="NC_TD">#REF!</definedName>
    <definedName name="nc1p">#REF!</definedName>
    <definedName name="nc2.0">#REF!</definedName>
    <definedName name="nc2.1">#REF!</definedName>
    <definedName name="nc2.2">#REF!</definedName>
    <definedName name="nc2.3">#REF!</definedName>
    <definedName name="nc2.4">#REF!</definedName>
    <definedName name="nc2.5">#REF!</definedName>
    <definedName name="nc2.6">#REF!</definedName>
    <definedName name="nc2.7">#REF!</definedName>
    <definedName name="nc2.8">#REF!</definedName>
    <definedName name="nc2.9">#REF!</definedName>
    <definedName name="nc3.0">#REF!</definedName>
    <definedName name="nc3.1">#REF!</definedName>
    <definedName name="nc3.2">#REF!</definedName>
    <definedName name="nc3.3">#REF!</definedName>
    <definedName name="nc3.4">#REF!</definedName>
    <definedName name="nc3.5">#REF!</definedName>
    <definedName name="nc3.6">#REF!</definedName>
    <definedName name="nc3.7">#REF!</definedName>
    <definedName name="nc3.8">#REF!</definedName>
    <definedName name="nc3.9">#REF!</definedName>
    <definedName name="nc3p">#REF!</definedName>
    <definedName name="nc4.0">#REF!</definedName>
    <definedName name="nc4.1">#REF!</definedName>
    <definedName name="nc4.2">#REF!</definedName>
    <definedName name="nc4.3">#REF!</definedName>
    <definedName name="nc4.4">#REF!</definedName>
    <definedName name="nc4.5">#REF!</definedName>
    <definedName name="nc4.6">#REF!</definedName>
    <definedName name="nc4.7">#REF!</definedName>
    <definedName name="nc4.8">#REF!</definedName>
    <definedName name="nc4.9">#REF!</definedName>
    <definedName name="nc5.0">#REF!</definedName>
    <definedName name="nc5.1">#REF!</definedName>
    <definedName name="nc5.2">#REF!</definedName>
    <definedName name="nc5.3">#REF!</definedName>
    <definedName name="nc5.4">#REF!</definedName>
    <definedName name="nc5.5">#REF!</definedName>
    <definedName name="nc5.6">#REF!</definedName>
    <definedName name="nc5.7">#REF!</definedName>
    <definedName name="nc5.8">#REF!</definedName>
    <definedName name="nc5.9">#REF!</definedName>
    <definedName name="nc6.0">#REF!</definedName>
    <definedName name="nc6.1">#REF!</definedName>
    <definedName name="nc6.2">#REF!</definedName>
    <definedName name="nc6.3">#REF!</definedName>
    <definedName name="nc6.4">#REF!</definedName>
    <definedName name="nc6.5">#REF!</definedName>
    <definedName name="nc6.6">#REF!</definedName>
    <definedName name="nc6.7">#REF!</definedName>
    <definedName name="nc6.8">#REF!</definedName>
    <definedName name="nc6.9">#REF!</definedName>
    <definedName name="nc7.0">#REF!</definedName>
    <definedName name="ncbaotaibovay">#REF!</definedName>
    <definedName name="NCBD100">#REF!</definedName>
    <definedName name="NCBD200">#REF!</definedName>
    <definedName name="NCBD250">#REF!</definedName>
    <definedName name="ncc">1.183</definedName>
    <definedName name="NCcap0.7">#REF!</definedName>
    <definedName name="NCcap1">#REF!</definedName>
    <definedName name="NCCT3p">#REF!</definedName>
    <definedName name="ncd">1.066</definedName>
    <definedName name="ncdg">#REF!</definedName>
    <definedName name="NCKT">#REF!</definedName>
    <definedName name="ncong">#REF!</definedName>
    <definedName name="nct">#REF!</definedName>
    <definedName name="NCT_BKTC">#REF!</definedName>
    <definedName name="ncthepnaphl">#REF!</definedName>
    <definedName name="nctram">#REF!</definedName>
    <definedName name="NCVC100">#REF!</definedName>
    <definedName name="NCVC200">#REF!</definedName>
    <definedName name="NCVC250">#REF!</definedName>
    <definedName name="NCVC3P">#REF!</definedName>
    <definedName name="NCVCM100">#REF!</definedName>
    <definedName name="NCVCM200">#REF!</definedName>
    <definedName name="Ne" hidden="1">{"'Sheet1'!$L$16"}</definedName>
    <definedName name="Nen">#REF!</definedName>
    <definedName name="nenkhi">#N/A</definedName>
    <definedName name="nenkhi10m3">'[2]R&amp;P'!$G$337</definedName>
    <definedName name="nenkhi1200">'[2]R&amp;P'!$G$338</definedName>
    <definedName name="nenkhi17">#N/A</definedName>
    <definedName name="nenkhidau102">#REF!</definedName>
    <definedName name="nenkhidau120">#REF!</definedName>
    <definedName name="nenkhidau1200">#REF!</definedName>
    <definedName name="nenkhidau200">#REF!</definedName>
    <definedName name="nenkhidau240">#REF!</definedName>
    <definedName name="nenkhidau300">#REF!</definedName>
    <definedName name="nenkhidau360">#REF!</definedName>
    <definedName name="nenkhidau5.5">#REF!</definedName>
    <definedName name="nenkhidau540">#REF!</definedName>
    <definedName name="nenkhidau600">#REF!</definedName>
    <definedName name="nenkhidau660">#REF!</definedName>
    <definedName name="nenkhidau75">#REF!</definedName>
    <definedName name="nenkhidien10">#REF!</definedName>
    <definedName name="nenkhidien150">#REF!</definedName>
    <definedName name="nenkhidien216">#REF!</definedName>
    <definedName name="nenkhidien22">#REF!</definedName>
    <definedName name="nenkhidien270">#REF!</definedName>
    <definedName name="nenkhidien30">#REF!</definedName>
    <definedName name="nenkhidien300">#REF!</definedName>
    <definedName name="nenkhidien5">#REF!</definedName>
    <definedName name="nenkhidien56">#REF!</definedName>
    <definedName name="nenkhidien600">#REF!</definedName>
    <definedName name="nenkhixang11">#REF!</definedName>
    <definedName name="nenkhixang120">#REF!</definedName>
    <definedName name="nenkhixang200">#REF!</definedName>
    <definedName name="nenkhixang25">#REF!</definedName>
    <definedName name="nenkhixang3">#REF!</definedName>
    <definedName name="nenkhixang300">#REF!</definedName>
    <definedName name="nenkhixang40">#REF!</definedName>
    <definedName name="nenkhixang600">#REF!</definedName>
    <definedName name="neo32mm">'[2]R&amp;P'!$G$84</definedName>
    <definedName name="neo4T">#N/A</definedName>
    <definedName name="NET">#REF!</definedName>
    <definedName name="NET_1">#REF!</definedName>
    <definedName name="NET_ANA">#REF!</definedName>
    <definedName name="NET_ANA_1">#REF!</definedName>
    <definedName name="NET_ANA_2">#REF!</definedName>
    <definedName name="new" hidden="1">#N/A</definedName>
    <definedName name="new_1">"#REF!"</definedName>
    <definedName name="NEXT">#REF!</definedName>
    <definedName name="ng.cong.nhan" hidden="1">{"'Sheet1'!$L$16"}</definedName>
    <definedName name="NGAØY">#REF!</definedName>
    <definedName name="ngau">#REF!</definedName>
    <definedName name="Ngay">#REF!</definedName>
    <definedName name="Nghệ_An">#REF!</definedName>
    <definedName name="nght">#REF!</definedName>
    <definedName name="ngu" hidden="1">{"'Sheet1'!$L$16"}</definedName>
    <definedName name="NH">#REF!</definedName>
    <definedName name="NHAÂN_COÂNG">[0]!cap</definedName>
    <definedName name="Nhaân_coâng_baäc_3_0_7__Nhoùm_1">"nc"</definedName>
    <definedName name="Nhâm_CT">#REF!</definedName>
    <definedName name="Nhâm_Ctr">#REF!</definedName>
    <definedName name="Nhan_xet_cua_dai">"Picture 1"</definedName>
    <definedName name="Nhancong2">#REF!</definedName>
    <definedName name="NHANH2_CG4" hidden="1">{"'Sheet1'!$L$16"}</definedName>
    <definedName name="Nhapsolieu">#REF!</definedName>
    <definedName name="nhfffd">{"DZ-TDTB2.XLS","Dcksat.xls"}</definedName>
    <definedName name="nhm" hidden="1">{"'Sheet1'!$L$16"}</definedName>
    <definedName name="nhn">#REF!</definedName>
    <definedName name="nhoatH30">#REF!</definedName>
    <definedName name="NHot">#REF!</definedName>
    <definedName name="nhu">#REF!</definedName>
    <definedName name="nhua">#REF!</definedName>
    <definedName name="nhuad">#REF!</definedName>
    <definedName name="nhuaduong">#REF!</definedName>
    <definedName name="nhutuong">#N/A</definedName>
    <definedName name="nig">#REF!</definedName>
    <definedName name="nig1p">#REF!</definedName>
    <definedName name="nig3p">#REF!</definedName>
    <definedName name="NIGnc">#REF!</definedName>
    <definedName name="nignc1p">#REF!</definedName>
    <definedName name="NIGvc">#REF!</definedName>
    <definedName name="NIGvl">#REF!</definedName>
    <definedName name="nigvl1p">#REF!</definedName>
    <definedName name="nin">#REF!</definedName>
    <definedName name="nin14nc3p">#REF!</definedName>
    <definedName name="nin14vl3p">#REF!</definedName>
    <definedName name="nin1903p">#REF!</definedName>
    <definedName name="nin190nc3p">#REF!</definedName>
    <definedName name="nin190vl3p">#REF!</definedName>
    <definedName name="NIN20nc">#REF!</definedName>
    <definedName name="NIN20vc">#REF!</definedName>
    <definedName name="NIN20vl">#REF!</definedName>
    <definedName name="nin2903p">#REF!</definedName>
    <definedName name="nin290nc3p">#REF!</definedName>
    <definedName name="nin290vl3p">#REF!</definedName>
    <definedName name="nin3p">#REF!</definedName>
    <definedName name="NIN9020nc">#REF!</definedName>
    <definedName name="NIN9020vc">#REF!</definedName>
    <definedName name="NIN9020vl">#REF!</definedName>
    <definedName name="NIN90nc">#REF!</definedName>
    <definedName name="NIN90vc">#REF!</definedName>
    <definedName name="NIN90vl">#REF!</definedName>
    <definedName name="nind">#REF!</definedName>
    <definedName name="nind1p">#REF!</definedName>
    <definedName name="nind3p">#REF!</definedName>
    <definedName name="NINDnc">#REF!</definedName>
    <definedName name="nindnc1p">#REF!</definedName>
    <definedName name="nindnc3p">#REF!</definedName>
    <definedName name="NINDvc">#REF!</definedName>
    <definedName name="NINDvl">#REF!</definedName>
    <definedName name="nindvl1p">#REF!</definedName>
    <definedName name="nindvl3p">#REF!</definedName>
    <definedName name="ning1p">#REF!</definedName>
    <definedName name="ningnc1p">#REF!</definedName>
    <definedName name="ningvl1p">#REF!</definedName>
    <definedName name="NINnc">#REF!</definedName>
    <definedName name="ninnc3p">#REF!</definedName>
    <definedName name="nint1p">#REF!</definedName>
    <definedName name="nintnc1p">#REF!</definedName>
    <definedName name="nintvl1p">#REF!</definedName>
    <definedName name="NINvc">#REF!</definedName>
    <definedName name="NINvl">#REF!</definedName>
    <definedName name="ninvl3p">#REF!</definedName>
    <definedName name="nl">#REF!</definedName>
    <definedName name="nl1p">#REF!</definedName>
    <definedName name="nl3p">#REF!</definedName>
    <definedName name="nlht">#REF!</definedName>
    <definedName name="nlnc3p">#REF!</definedName>
    <definedName name="nlnc3pha">#REF!</definedName>
    <definedName name="NLTK1p">#REF!</definedName>
    <definedName name="nlvl3p">#REF!</definedName>
    <definedName name="nmj" hidden="1">{"'Sheet1'!$L$16"}</definedName>
    <definedName name="Nms">#REF!</definedName>
    <definedName name="nn">#REF!</definedName>
    <definedName name="nn1p">#REF!</definedName>
    <definedName name="nn3p">#REF!</definedName>
    <definedName name="nng">#REF!</definedName>
    <definedName name="nnn" hidden="1">{"'Sheet1'!$L$16"}</definedName>
    <definedName name="nnnc3p">#REF!</definedName>
    <definedName name="nnnn" hidden="1">{"'Sheet1'!$L$16"}</definedName>
    <definedName name="nnvl3p">#REF!</definedName>
    <definedName name="No">#REF!</definedName>
    <definedName name="No.9" hidden="1">{"'Sheet1'!$L$16"}</definedName>
    <definedName name="NoiSuy_TKP">#REF!</definedName>
    <definedName name="Np">#REF!</definedName>
    <definedName name="nps">#REF!</definedName>
    <definedName name="Nq">#REF!</definedName>
    <definedName name="NQD">#REF!</definedName>
    <definedName name="NS_ChonThauTB">#REF!</definedName>
    <definedName name="NS_ChonThauXL">#REF!</definedName>
    <definedName name="NS_CPQLDA">#REF!</definedName>
    <definedName name="NS_GiamSatTB">#REF!</definedName>
    <definedName name="NS_GiamSatXL">#REF!</definedName>
    <definedName name="NS_KiemToan">#REF!</definedName>
    <definedName name="NS_QToan">#REF!</definedName>
    <definedName name="NS_ThamTraDT">#REF!</definedName>
    <definedName name="NS_ThamTraTK">#REF!</definedName>
    <definedName name="NSĐP.2016">[11]NSĐP!$M$14:$M$240</definedName>
    <definedName name="nsl">#REF!</definedName>
    <definedName name="ntb">#REF!</definedName>
    <definedName name="ÑTHH">#REF!</definedName>
    <definedName name="Nu">#REF!</definedName>
    <definedName name="Number_of_Payments">MATCH(0.01,End_Bal,-1)+1</definedName>
    <definedName name="nuoc">[12]gvl!$N$38</definedName>
    <definedName name="nuoc2">#REF!</definedName>
    <definedName name="nuoc4">#REF!</definedName>
    <definedName name="nuoc5">#REF!</definedName>
    <definedName name="nx">#REF!</definedName>
    <definedName name="NXHT">#REF!</definedName>
    <definedName name="NXnc">#REF!</definedName>
    <definedName name="NXT_NL">#REF!</definedName>
    <definedName name="NXT_TP">#REF!</definedName>
    <definedName name="NXvl">#REF!</definedName>
    <definedName name="o" hidden="1">{"'Sheet1'!$L$16"}</definedName>
    <definedName name="O_N">#REF!</definedName>
    <definedName name="Ö135">#REF!</definedName>
    <definedName name="oa">#REF!</definedName>
    <definedName name="ob">#REF!</definedName>
    <definedName name="ODA" hidden="1">{"'Sheet1'!$L$16"}</definedName>
    <definedName name="ol">#REF!</definedName>
    <definedName name="ong_cong_duc_san">#REF!</definedName>
    <definedName name="Ong_cong_hinh_hop_do_tai_cho">#REF!</definedName>
    <definedName name="ongnuoc">#REF!</definedName>
    <definedName name="ophom">#REF!</definedName>
    <definedName name="OrderTable" hidden="1">#REF!</definedName>
    <definedName name="osc">#REF!</definedName>
    <definedName name="oto10T">#REF!</definedName>
    <definedName name="oto5T">#REF!</definedName>
    <definedName name="oto7T">#REF!</definedName>
    <definedName name="otonhua">#REF!</definedName>
    <definedName name="otothung10">#REF!</definedName>
    <definedName name="otothung12">#REF!</definedName>
    <definedName name="otothung12.5">#REF!</definedName>
    <definedName name="otothung2">#REF!</definedName>
    <definedName name="otothung2.5">#REF!</definedName>
    <definedName name="otothung20">#REF!</definedName>
    <definedName name="otothung4">#REF!</definedName>
    <definedName name="otothung5">#REF!</definedName>
    <definedName name="otothung6">#REF!</definedName>
    <definedName name="otothung7">#REF!</definedName>
    <definedName name="ototudo10">#REF!</definedName>
    <definedName name="ototudo12">#REF!</definedName>
    <definedName name="ototudo15">#REF!</definedName>
    <definedName name="ototudo2.5">#REF!</definedName>
    <definedName name="ototudo20">#REF!</definedName>
    <definedName name="ototudo25">#REF!</definedName>
    <definedName name="ototudo27">#REF!</definedName>
    <definedName name="ototudo3.5">#REF!</definedName>
    <definedName name="ototudo4">#REF!</definedName>
    <definedName name="ototudo5">#REF!</definedName>
    <definedName name="ototudo6">#REF!</definedName>
    <definedName name="ototudo7">#REF!</definedName>
    <definedName name="ototudo9">#REF!</definedName>
    <definedName name="ototuoinuoc4">#REF!</definedName>
    <definedName name="ototuoinuoc5">#REF!</definedName>
    <definedName name="ototuoinuoc6">#REF!</definedName>
    <definedName name="ototuoinuoc7">#REF!</definedName>
    <definedName name="Out">#N/A</definedName>
    <definedName name="ov">#REF!</definedName>
    <definedName name="oxy">#REF!</definedName>
    <definedName name="P_15">#REF!</definedName>
    <definedName name="p1_">#REF!</definedName>
    <definedName name="p2_">#REF!</definedName>
    <definedName name="P3_">#REF!</definedName>
    <definedName name="PA">#REF!</definedName>
    <definedName name="PA3.1" hidden="1">{"'Sheet1'!$L$16"}</definedName>
    <definedName name="PAIII_" hidden="1">{"'Sheet1'!$L$16"}</definedName>
    <definedName name="palang">#N/A</definedName>
    <definedName name="panen">#REF!</definedName>
    <definedName name="pantoi">#REF!</definedName>
    <definedName name="pbcpk">#REF!</definedName>
    <definedName name="pbng">#REF!</definedName>
    <definedName name="Pc">#REF!</definedName>
    <definedName name="PChe">#REF!</definedName>
    <definedName name="Pd">#REF!</definedName>
    <definedName name="PDo" hidden="1">{"'Sheet1'!$L$16"}</definedName>
    <definedName name="pgia">#REF!</definedName>
    <definedName name="Phan_cap">#REF!</definedName>
    <definedName name="PHAN_DIEN_DZ0.4KV">#REF!</definedName>
    <definedName name="PHAN_DIEN_TBA">#REF!</definedName>
    <definedName name="PHAN_MUA_SAM_DZ0.4KV">#REF!</definedName>
    <definedName name="phatdien10">#REF!</definedName>
    <definedName name="phatdien112">#REF!</definedName>
    <definedName name="phatdien122">#REF!</definedName>
    <definedName name="phatdien15">#REF!</definedName>
    <definedName name="phatdien20">#REF!</definedName>
    <definedName name="phatdien25">#REF!</definedName>
    <definedName name="phatdien30">#REF!</definedName>
    <definedName name="phatdien38">#REF!</definedName>
    <definedName name="phatdien45">#REF!</definedName>
    <definedName name="phatdien5.2">#REF!</definedName>
    <definedName name="phatdien50">#REF!</definedName>
    <definedName name="phatdien60">#REF!</definedName>
    <definedName name="phatdien75">#REF!</definedName>
    <definedName name="phatdien8">#REF!</definedName>
    <definedName name="phen">#REF!</definedName>
    <definedName name="phi">#REF!</definedName>
    <definedName name="phi_inertial">#REF!</definedName>
    <definedName name="Phi_le_phi">#REF!</definedName>
    <definedName name="phio">#REF!</definedName>
    <definedName name="Phone">#REF!</definedName>
    <definedName name="phson">#REF!</definedName>
    <definedName name="phu_luc_vua">#REF!</definedName>
    <definedName name="Phú_Yên">#REF!</definedName>
    <definedName name="phugia">#REF!</definedName>
    <definedName name="phugia2">#REF!</definedName>
    <definedName name="phugia3">#REF!</definedName>
    <definedName name="phugia4">#REF!</definedName>
    <definedName name="phugia5">#REF!</definedName>
    <definedName name="phunson">#N/A</definedName>
    <definedName name="phunvua">#N/A</definedName>
    <definedName name="PierData">#REF!</definedName>
    <definedName name="PIL">#REF!</definedName>
    <definedName name="PileSize">#REF!</definedName>
    <definedName name="PileType">#REF!</definedName>
    <definedName name="PIP">BlankMacro1</definedName>
    <definedName name="PIPE2">BlankMacro1</definedName>
    <definedName name="PK">#REF!</definedName>
    <definedName name="PL" hidden="1">{"'Sheet1'!$L$16"}</definedName>
    <definedName name="Plc_">#REF!</definedName>
    <definedName name="plctel">#REF!</definedName>
    <definedName name="PLKL">#REF!</definedName>
    <definedName name="PLM">#REF!</definedName>
    <definedName name="PLOT">#REF!</definedName>
    <definedName name="PlucBcaoTD" hidden="1">{"'Sheet1'!$L$16"}</definedName>
    <definedName name="PLV">#REF!</definedName>
    <definedName name="pm..">#REF!</definedName>
    <definedName name="PMS" hidden="1">{"'Sheet1'!$L$16"}</definedName>
    <definedName name="PMUX">#REF!</definedName>
    <definedName name="Pno">#REF!</definedName>
    <definedName name="Poppy">#REF!</definedName>
    <definedName name="pp_1XDM">#REF!</definedName>
    <definedName name="pp_3XDM">#REF!</definedName>
    <definedName name="PPP">BlankMacro1</definedName>
    <definedName name="PR">#REF!</definedName>
    <definedName name="PRICE">#REF!</definedName>
    <definedName name="PRICE1">#REF!</definedName>
    <definedName name="_xlnm.Print_Area" localSheetId="0">'60 cân đối TT 342'!$A$1:$J$25</definedName>
    <definedName name="_xlnm.Print_Area" localSheetId="1">'61 thu TT 342'!$A$1:$K$107</definedName>
    <definedName name="_xlnm.Print_Area" localSheetId="2">'62 chi TT 342'!$A$1:$J$70</definedName>
    <definedName name="_xlnm.Print_Area" localSheetId="3">'B 48 - NĐ 31'!$A$1:$F$41</definedName>
    <definedName name="_xlnm.Print_Area" localSheetId="4">'B 49 - NĐ 31'!$A$1:$E$45</definedName>
    <definedName name="_xlnm.Print_Area" localSheetId="5">'B 50 - NĐ 31'!$A$1:$H$70</definedName>
    <definedName name="_xlnm.Print_Area" localSheetId="6">'B51- NĐ 31'!$A$1:$E$38</definedName>
    <definedName name="_xlnm.Print_Area" localSheetId="7">'B52-NĐ 31'!$A$1:$F$52</definedName>
    <definedName name="_xlnm.Print_Area" localSheetId="8">'B53-NĐ31'!$A$1:$K$38</definedName>
    <definedName name="_xlnm.Print_Area" localSheetId="15">'B69'!$A$1:$I$242</definedName>
    <definedName name="_xlnm.Print_Area" localSheetId="9">'Biểu 55'!$A$1:$T$56</definedName>
    <definedName name="_xlnm.Print_Area" localSheetId="11">'Biểu 57'!$A$1:$K$236</definedName>
    <definedName name="_xlnm.Print_Area" localSheetId="12">'Biểu 62'!$A:$Q</definedName>
    <definedName name="_xlnm.Print_Area" localSheetId="14">'Biểu 64'!$A$1:$I$19</definedName>
    <definedName name="_xlnm.Print_Area" localSheetId="18">'PL02.ChiNS2024'!$A$1:$F$207</definedName>
    <definedName name="_xlnm.Print_Area">#REF!</definedName>
    <definedName name="PRINT_AREA_MI">#REF!</definedName>
    <definedName name="_xlnm.Print_Titles" localSheetId="1">'61 thu TT 342'!$6:$8</definedName>
    <definedName name="_xlnm.Print_Titles" localSheetId="2">'62 chi TT 342'!$6:$8</definedName>
    <definedName name="_xlnm.Print_Titles" localSheetId="7">'B52-NĐ 31'!$5:$7</definedName>
    <definedName name="_xlnm.Print_Titles" localSheetId="13">'B63-NĐ31'!$5:$7</definedName>
    <definedName name="_xlnm.Print_Titles" localSheetId="15">'B69'!$5:$6</definedName>
    <definedName name="_xlnm.Print_Titles" localSheetId="9">'Biểu 55'!$5:$7</definedName>
    <definedName name="_xlnm.Print_Titles" localSheetId="10">'Biểu 56'!$5:$7</definedName>
    <definedName name="_xlnm.Print_Titles" localSheetId="11">'Biểu 57'!$5:$7</definedName>
    <definedName name="_xlnm.Print_Titles" localSheetId="12">'Biểu 62'!$5:$8</definedName>
    <definedName name="_xlnm.Print_Titles" localSheetId="17">'No CQDP'!$6:$7</definedName>
    <definedName name="_xlnm.Print_Titles" localSheetId="18">'PL02.ChiNS2024'!$6:$9</definedName>
    <definedName name="_xlnm.Print_Titles">#REF!</definedName>
    <definedName name="Print_Titles_MI">#REF!</definedName>
    <definedName name="PRINTA">#REF!</definedName>
    <definedName name="PRINTB">#REF!</definedName>
    <definedName name="PRINTC">#REF!</definedName>
    <definedName name="prjName">#REF!</definedName>
    <definedName name="prjNo">#REF!</definedName>
    <definedName name="Pro_Soil">#REF!</definedName>
    <definedName name="ProdForm" hidden="1">#REF!</definedName>
    <definedName name="Product" hidden="1">#REF!</definedName>
    <definedName name="Profit">2%</definedName>
    <definedName name="PROPOSAL">#REF!</definedName>
    <definedName name="Province">#REF!</definedName>
    <definedName name="Pse">#REF!</definedName>
    <definedName name="Pso">#REF!</definedName>
    <definedName name="pt">#REF!</definedName>
    <definedName name="PT_Duong">#REF!</definedName>
    <definedName name="ptbc">#REF!</definedName>
    <definedName name="PTC">#REF!</definedName>
    <definedName name="ptdg">#REF!</definedName>
    <definedName name="PTDG_cau">#REF!</definedName>
    <definedName name="ptdg_cong">#REF!</definedName>
    <definedName name="PTDG_DCV">#REF!</definedName>
    <definedName name="ptdg_duong">#REF!</definedName>
    <definedName name="ptdg_ke">#REF!</definedName>
    <definedName name="PTE">#REF!</definedName>
    <definedName name="PtichDTL">#N/A</definedName>
    <definedName name="PTien72" hidden="1">{"'Sheet1'!$L$16"}</definedName>
    <definedName name="PTNC">#REF!</definedName>
    <definedName name="Pu">#REF!</definedName>
    <definedName name="pvd">#REF!</definedName>
    <definedName name="pw">#REF!</definedName>
    <definedName name="q">#REF!</definedName>
    <definedName name="Q__sè_721_Q__KH_T___27_5_03">__</definedName>
    <definedName name="qa" hidden="1">{"'Sheet1'!$L$16"}</definedName>
    <definedName name="Qc">#REF!</definedName>
    <definedName name="qd">#REF!</definedName>
    <definedName name="qh0">#REF!</definedName>
    <definedName name="ql">#REF!</definedName>
    <definedName name="QL18CLBC">#REF!</definedName>
    <definedName name="QL18conlai">#REF!</definedName>
    <definedName name="qlcan">#REF!</definedName>
    <definedName name="qp">#REF!</definedName>
    <definedName name="QQ" hidden="1">{"'Sheet1'!$L$16"}</definedName>
    <definedName name="qtdm">#REF!</definedName>
    <definedName name="qtinh">#REF!</definedName>
    <definedName name="qtrwey" hidden="1">{"'Sheet1'!$L$16"}</definedName>
    <definedName name="QTY">#REF!</definedName>
    <definedName name="qu">#REF!</definedName>
    <definedName name="quan.P12" hidden="1">{"'Sheet1'!$L$16"}</definedName>
    <definedName name="Quảng_Bình">#REF!</definedName>
    <definedName name="Quảng_Nam">#REF!</definedName>
    <definedName name="Quảng_Ngãi">#REF!</definedName>
    <definedName name="Quảng_Ninh">#REF!</definedName>
    <definedName name="Quantities">#REF!</definedName>
    <definedName name="quoan" hidden="1">{"'Sheet1'!$L$16"}</definedName>
    <definedName name="quy" hidden="1">{"'Sheet1'!$L$16"}</definedName>
    <definedName name="QUY.1">#REF!</definedName>
    <definedName name="qwerr" hidden="1">{#N/A,#N/A,FALSE,"Chung"}</definedName>
    <definedName name="qx">#REF!</definedName>
    <definedName name="qx0">#REF!</definedName>
    <definedName name="qy">#REF!</definedName>
    <definedName name="r_">#REF!</definedName>
    <definedName name="R_mong">#REF!</definedName>
    <definedName name="Ra">2100</definedName>
    <definedName name="Ra_">#REF!</definedName>
    <definedName name="ra11p">#REF!</definedName>
    <definedName name="ra13p">#REF!</definedName>
    <definedName name="rack1">#REF!</definedName>
    <definedName name="rack2">#REF!</definedName>
    <definedName name="rack3">#REF!</definedName>
    <definedName name="rack4">#REF!</definedName>
    <definedName name="Racot">#REF!</definedName>
    <definedName name="rad">#REF!</definedName>
    <definedName name="Radam">#REF!</definedName>
    <definedName name="RAFT">#REF!</definedName>
    <definedName name="raiasphalt100">'[2]R&amp;P'!$G$297</definedName>
    <definedName name="raiasphalt65">'[2]R&amp;P'!$G$296</definedName>
    <definedName name="raicp">#N/A</definedName>
    <definedName name="rain..">#REF!</definedName>
    <definedName name="rate">14000</definedName>
    <definedName name="ray">#N/A</definedName>
    <definedName name="raypb43">'[2]R&amp;P'!$G$58</definedName>
    <definedName name="RBL">#REF!</definedName>
    <definedName name="RBOHT">#REF!</definedName>
    <definedName name="RBOSHT">#REF!</definedName>
    <definedName name="RBSHT">#REF!</definedName>
    <definedName name="Rc_">#REF!</definedName>
    <definedName name="RC_frame">#REF!</definedName>
    <definedName name="RCArea" hidden="1">#REF!</definedName>
    <definedName name="Rcc">#REF!</definedName>
    <definedName name="re" hidden="1">{"'Sheet1'!$L$16"}</definedName>
    <definedName name="_xlnm.Recorder">#REF!</definedName>
    <definedName name="RECOUT">#N/A</definedName>
    <definedName name="Region">#REF!</definedName>
    <definedName name="relay">#REF!</definedName>
    <definedName name="REP">#REF!</definedName>
    <definedName name="RF">#REF!</definedName>
    <definedName name="Rfa">#REF!</definedName>
    <definedName name="Rfn">#REF!</definedName>
    <definedName name="RFP003A">#REF!</definedName>
    <definedName name="RFP003B">#REF!</definedName>
    <definedName name="RFP003C">#REF!</definedName>
    <definedName name="RFP003D">#REF!</definedName>
    <definedName name="RFP003E">#REF!</definedName>
    <definedName name="RFP003F">#REF!</definedName>
    <definedName name="RGHGSD" hidden="1">{"'Sheet1'!$L$16"}</definedName>
    <definedName name="Rhh">#REF!</definedName>
    <definedName name="Rhm">#REF!</definedName>
    <definedName name="RHSHT">#REF!</definedName>
    <definedName name="River">#REF!</definedName>
    <definedName name="River_Code">#REF!</definedName>
    <definedName name="rk">#N/A</definedName>
    <definedName name="Rmm">#REF!</definedName>
    <definedName name="RMSHT">#REF!</definedName>
    <definedName name="Rn">90</definedName>
    <definedName name="Rncot">#REF!</definedName>
    <definedName name="Rndam">#REF!</definedName>
    <definedName name="Ro">#REF!</definedName>
    <definedName name="Road_Code">#REF!</definedName>
    <definedName name="Road_Name">#REF!</definedName>
    <definedName name="RoadNo_373">#REF!</definedName>
    <definedName name="rod">#REF!</definedName>
    <definedName name="rong1">#REF!</definedName>
    <definedName name="rong2">#REF!</definedName>
    <definedName name="rong3">#REF!</definedName>
    <definedName name="rong4">#REF!</definedName>
    <definedName name="rong5">#REF!</definedName>
    <definedName name="rong6">#REF!</definedName>
    <definedName name="room20kv">#REF!</definedName>
    <definedName name="Rpp">#REF!</definedName>
    <definedName name="rps">#REF!</definedName>
    <definedName name="rr">{"doi chieu doanh thhu.xls","sua 1 (4doan da).xls","KLDaMoCoi169.170000.xls"}</definedName>
    <definedName name="Rrpo">#REF!</definedName>
    <definedName name="rrtr">#REF!</definedName>
    <definedName name="rs">#REF!</definedName>
    <definedName name="rs_">#REF!</definedName>
    <definedName name="rtr" hidden="1">{"'Sheet1'!$L$16"}</definedName>
    <definedName name="ruu">#REF!</definedName>
    <definedName name="ruv">#REF!</definedName>
    <definedName name="ruw">#REF!</definedName>
    <definedName name="rvu">#REF!</definedName>
    <definedName name="rvv">#REF!</definedName>
    <definedName name="rvw">#REF!</definedName>
    <definedName name="rwu">#REF!</definedName>
    <definedName name="rwv">#REF!</definedName>
    <definedName name="rww">#REF!</definedName>
    <definedName name="s">{"'Sheet1'!$L$16"}</definedName>
    <definedName name="s.">#REF!</definedName>
    <definedName name="S.dinh">640</definedName>
    <definedName name="S_">#REF!</definedName>
    <definedName name="s1_">#REF!</definedName>
    <definedName name="s2_">#REF!</definedName>
    <definedName name="s3_">#REF!</definedName>
    <definedName name="s4_">#REF!</definedName>
    <definedName name="salan200">'[2]R&amp;P'!$G$391</definedName>
    <definedName name="salan400">'[2]R&amp;P'!$G$392</definedName>
    <definedName name="san">#REF!</definedName>
    <definedName name="sand">#REF!</definedName>
    <definedName name="sangbentonite">#N/A</definedName>
    <definedName name="sas" hidden="1">{"'Sheet1'!$L$16"}</definedName>
    <definedName name="Sbc">#REF!</definedName>
    <definedName name="scao98">#REF!</definedName>
    <definedName name="SCCR">#REF!</definedName>
    <definedName name="SCDT">#REF!</definedName>
    <definedName name="SCH">#REF!</definedName>
    <definedName name="SCHUYEN">#REF!</definedName>
    <definedName name="SCT">#REF!</definedName>
    <definedName name="SCT_BKTC">#REF!</definedName>
    <definedName name="sd1p">#REF!</definedName>
    <definedName name="sd3p">#REF!</definedName>
    <definedName name="SDA">[11]NSĐP!$C$14:$C$240</definedName>
    <definedName name="sdbv" hidden="1">{"'Sheet1'!$L$16"}</definedName>
    <definedName name="sdfsdfs" hidden="1">#REF!</definedName>
    <definedName name="SDG" hidden="1">{"'Sheet1'!$L$16"}</definedName>
    <definedName name="sdgfjhfj" hidden="1">{"'Sheet1'!$L$16"}</definedName>
    <definedName name="SDMONG">#REF!</definedName>
    <definedName name="Sdnn">#REF!</definedName>
    <definedName name="Sdnt">#REF!</definedName>
    <definedName name="sduong">#REF!</definedName>
    <definedName name="Sè">#REF!</definedName>
    <definedName name="Seg">#N/A</definedName>
    <definedName name="sencount" hidden="1">13</definedName>
    <definedName name="sf" hidden="1">{"'Sheet1'!$L$16"}</definedName>
    <definedName name="sfasf" hidden="1">#REF!</definedName>
    <definedName name="SFL">#REF!</definedName>
    <definedName name="sfsd" hidden="1">{"'Sheet1'!$L$16"}</definedName>
    <definedName name="SH">#REF!</definedName>
    <definedName name="SHALL">#REF!</definedName>
    <definedName name="SHDG">#REF!</definedName>
    <definedName name="Sheet1">#REF!</definedName>
    <definedName name="Sheet3">BlankMacro1</definedName>
    <definedName name="sho">#REF!</definedName>
    <definedName name="Shoes">#REF!</definedName>
    <definedName name="sht">#REF!</definedName>
    <definedName name="sht1p">#REF!</definedName>
    <definedName name="sht3p">#REF!</definedName>
    <definedName name="sieucao">#REF!</definedName>
    <definedName name="SIGN">#REF!</definedName>
    <definedName name="SIZE">#REF!</definedName>
    <definedName name="SL">#REF!</definedName>
    <definedName name="SL_BCN_TP">#REF!</definedName>
    <definedName name="SL_BCX_NL">#REF!</definedName>
    <definedName name="SL_CRD">#REF!</definedName>
    <definedName name="SL_CRS">#REF!</definedName>
    <definedName name="SL_CS">#REF!</definedName>
    <definedName name="SL_DD">#REF!</definedName>
    <definedName name="slBTLT1pm">#REF!</definedName>
    <definedName name="slBTLT3pm">#REF!</definedName>
    <definedName name="slBTLTHTDL">#REF!</definedName>
    <definedName name="slBTLTHTHH">#REF!</definedName>
    <definedName name="slchang1pm">#REF!</definedName>
    <definedName name="slchang3pm">#REF!</definedName>
    <definedName name="slchanght">#REF!</definedName>
    <definedName name="slchangHTDL">#REF!</definedName>
    <definedName name="slchangHTHH">#REF!</definedName>
    <definedName name="SLF">#REF!</definedName>
    <definedName name="slg">#REF!</definedName>
    <definedName name="slmong1pm">#REF!</definedName>
    <definedName name="slmong3pm">#REF!</definedName>
    <definedName name="slmonght">#REF!</definedName>
    <definedName name="slmongHTDL">#REF!</definedName>
    <definedName name="slmongHTHH">#REF!</definedName>
    <definedName name="slmongneo1pm">#REF!</definedName>
    <definedName name="slmongneo3pm">#REF!</definedName>
    <definedName name="slmongneoht">#REF!</definedName>
    <definedName name="slmongneoHTDL">#REF!</definedName>
    <definedName name="slmongneoHTHH">#REF!</definedName>
    <definedName name="sltdll1pm">#REF!</definedName>
    <definedName name="sltdll3pm">#REF!</definedName>
    <definedName name="sltdllHTDL">#REF!</definedName>
    <definedName name="sltdllHTHH">#REF!</definedName>
    <definedName name="SLVtu">#REF!</definedName>
    <definedName name="slxa1pm">#REF!</definedName>
    <definedName name="slxa3pm">#REF!</definedName>
    <definedName name="SM">#REF!</definedName>
    <definedName name="smax">#REF!</definedName>
    <definedName name="smax1">#REF!</definedName>
    <definedName name="sn">#REF!</definedName>
    <definedName name="So_Chu.Drop1">#N/A</definedName>
    <definedName name="So_Chu.Drop3">#N/A</definedName>
    <definedName name="so_chu.So_Xau">#N/A</definedName>
    <definedName name="So_Xau">#N/A</definedName>
    <definedName name="SOÁ_CHUYEÁN">#REF!</definedName>
    <definedName name="soc3p">#REF!</definedName>
    <definedName name="sohieuthua">#REF!</definedName>
    <definedName name="SOHT">#REF!</definedName>
    <definedName name="Soi">#REF!</definedName>
    <definedName name="soichon12">#REF!</definedName>
    <definedName name="soichon24">#REF!</definedName>
    <definedName name="soichon46">#REF!</definedName>
    <definedName name="SoilType">#REF!</definedName>
    <definedName name="solieu">#REF!</definedName>
    <definedName name="sonduong">#REF!</definedName>
    <definedName name="SORT">#REF!</definedName>
    <definedName name="SortName">#REF!</definedName>
    <definedName name="Sosanh2" hidden="1">{"'Sheet1'!$L$16"}</definedName>
    <definedName name="Sothutu">#REF!</definedName>
    <definedName name="SOTIEN_BCN_TP">#REF!</definedName>
    <definedName name="SOTIEN_BCX_NL">#REF!</definedName>
    <definedName name="SOTIEN_BKTC">#REF!</definedName>
    <definedName name="SOTIEN_GT">#REF!</definedName>
    <definedName name="SOTIEN_TKC">#REF!</definedName>
    <definedName name="SPAN">#REF!</definedName>
    <definedName name="SPAN_No">#REF!</definedName>
    <definedName name="Spanner_Auto_File">"C:\My Documents\tinh cdo.x2a"</definedName>
    <definedName name="spchinhmoi" hidden="1">{"'Sheet1'!$L$16"}</definedName>
    <definedName name="SPEC">#REF!</definedName>
    <definedName name="SpecialPrice" hidden="1">#REF!</definedName>
    <definedName name="SPECSUMMARY">#REF!</definedName>
    <definedName name="srtg">#REF!</definedName>
    <definedName name="SS" hidden="1">{"'Sheet1'!$L$16"}</definedName>
    <definedName name="sss">#REF!</definedName>
    <definedName name="ST">#REF!</definedName>
    <definedName name="ST_TH2_131">3</definedName>
    <definedName name="st1p">#REF!</definedName>
    <definedName name="st3p">#REF!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te">#REF!</definedName>
    <definedName name="Stck.">#REF!</definedName>
    <definedName name="STEEL">#REF!</definedName>
    <definedName name="stor">#REF!</definedName>
    <definedName name="Stt">#REF!</definedName>
    <definedName name="SU">#REF!</definedName>
    <definedName name="Sua">BlankMacro1</definedName>
    <definedName name="sub">#REF!</definedName>
    <definedName name="sum">#REF!,#REF!</definedName>
    <definedName name="SumM">#REF!</definedName>
    <definedName name="SUMMARY">#REF!</definedName>
    <definedName name="SumMTC">#REF!</definedName>
    <definedName name="SumMTC2">#REF!</definedName>
    <definedName name="SumNC">#REF!</definedName>
    <definedName name="SumNC2">#REF!</definedName>
    <definedName name="SumVL">#REF!</definedName>
    <definedName name="sur">#REF!</definedName>
    <definedName name="svl">50</definedName>
    <definedName name="SW">#REF!</definedName>
    <definedName name="SX_Lapthao_khungV_Sdao">#REF!</definedName>
    <definedName name="t" hidden="1">{"'Sheet1'!$L$16"}</definedName>
    <definedName name="t.">#REF!</definedName>
    <definedName name="t..">#REF!</definedName>
    <definedName name="T.3" hidden="1">{"'Sheet1'!$L$16"}</definedName>
    <definedName name="T.nhËp">#REF!</definedName>
    <definedName name="T.Thuy" hidden="1">{"'Sheet1'!$L$16"}</definedName>
    <definedName name="t\25">#REF!</definedName>
    <definedName name="t\27">#REF!</definedName>
    <definedName name="t\30">#REF!</definedName>
    <definedName name="t\32">#REF!</definedName>
    <definedName name="t\35">#REF!</definedName>
    <definedName name="t\37">#REF!</definedName>
    <definedName name="t\40">#REF!</definedName>
    <definedName name="t\42">#REF!</definedName>
    <definedName name="t\43">#REF!</definedName>
    <definedName name="t\45">#REF!</definedName>
    <definedName name="t\52">#REF!</definedName>
    <definedName name="t\60">#REF!</definedName>
    <definedName name="t\70">#REF!</definedName>
    <definedName name="T_Hoanvon">#N/A</definedName>
    <definedName name="T_HOP">#REF!</definedName>
    <definedName name="T02_DANH_MUC_CONG_VIEC">#REF!</definedName>
    <definedName name="T09_DINH_MUC_DU_TOAN">#REF!</definedName>
    <definedName name="t101p">#REF!</definedName>
    <definedName name="t103p">#REF!</definedName>
    <definedName name="T10HT">#REF!</definedName>
    <definedName name="t10m">#REF!</definedName>
    <definedName name="t10nc1p">#REF!</definedName>
    <definedName name="t10vl1p">#REF!</definedName>
    <definedName name="t121p">#REF!</definedName>
    <definedName name="t123p">#REF!</definedName>
    <definedName name="T12nc">#REF!</definedName>
    <definedName name="t12nc3p">#REF!</definedName>
    <definedName name="T12vc">#REF!</definedName>
    <definedName name="T12vl">#REF!</definedName>
    <definedName name="t141p">#REF!</definedName>
    <definedName name="t143p">#REF!</definedName>
    <definedName name="t14nc3p">#REF!</definedName>
    <definedName name="t14vl3p">#REF!</definedName>
    <definedName name="T7HT">#REF!</definedName>
    <definedName name="t7m">#REF!</definedName>
    <definedName name="T8HT">#REF!</definedName>
    <definedName name="t8m">#REF!</definedName>
    <definedName name="ta">#REF!</definedName>
    <definedName name="tac_gia">"TrÇn §¹i Th¾ng"</definedName>
    <definedName name="tadao">#REF!</definedName>
    <definedName name="Tæng_c_ng_suÊt_hiÖn_t_i">"THOP"</definedName>
    <definedName name="Tai_trong">#REF!</definedName>
    <definedName name="Tam">#REF!</definedName>
    <definedName name="tamdan">#REF!</definedName>
    <definedName name="TAMTINH">#REF!</definedName>
    <definedName name="tamvia">#REF!</definedName>
    <definedName name="tamviab">#REF!</definedName>
    <definedName name="TANANH">#REF!</definedName>
    <definedName name="Tang">100</definedName>
    <definedName name="tao" hidden="1">{"'Sheet1'!$L$16"}</definedName>
    <definedName name="TatBo" hidden="1">{"'Sheet1'!$L$16"}</definedName>
    <definedName name="taukeo150">'[2]R&amp;P'!$G$403</definedName>
    <definedName name="Tax">#REF!</definedName>
    <definedName name="TaxTV">10%</definedName>
    <definedName name="TaxXL">5%</definedName>
    <definedName name="TB">#REF!</definedName>
    <definedName name="TB_CS">#REF!</definedName>
    <definedName name="TBA">#REF!</definedName>
    <definedName name="tbl_ProdInfo" hidden="1">#REF!</definedName>
    <definedName name="tbsokiemtra">#REF!</definedName>
    <definedName name="tbtram">#REF!</definedName>
    <definedName name="TBTT">#REF!</definedName>
    <definedName name="TBXD">#REF!</definedName>
    <definedName name="TC">#REF!</definedName>
    <definedName name="tc_1">#REF!</definedName>
    <definedName name="tc_2">#REF!</definedName>
    <definedName name="TC_NHANH1">#REF!</definedName>
    <definedName name="TCDHT">#REF!</definedName>
    <definedName name="Tchuan">#REF!</definedName>
    <definedName name="TCTRU">#REF!</definedName>
    <definedName name="TD">#REF!</definedName>
    <definedName name="TD12vl">#REF!</definedName>
    <definedName name="td1p">#REF!</definedName>
    <definedName name="TD1p1nc">#REF!</definedName>
    <definedName name="td1p1vc">#REF!</definedName>
    <definedName name="TD1p1vl">#REF!</definedName>
    <definedName name="td3p">#REF!</definedName>
    <definedName name="TDctnc">#REF!</definedName>
    <definedName name="TDctvc">#REF!</definedName>
    <definedName name="TDctvl">#REF!</definedName>
    <definedName name="tdia">#REF!</definedName>
    <definedName name="TdinhQT">#REF!</definedName>
    <definedName name="tdll1pm">#REF!</definedName>
    <definedName name="tdll3pm">#REF!</definedName>
    <definedName name="tdllHTDL">#REF!</definedName>
    <definedName name="tdllHTHH">#REF!</definedName>
    <definedName name="tdnc1p">#REF!</definedName>
    <definedName name="tdo">#REF!</definedName>
    <definedName name="tdt">#REF!</definedName>
    <definedName name="tdtr2cnc">#REF!</definedName>
    <definedName name="tdtr2cvl">#REF!</definedName>
    <definedName name="tdvl1p">#REF!</definedName>
    <definedName name="te">#REF!</definedName>
    <definedName name="tecco" hidden="1">{"'Sheet1'!$L$16"}</definedName>
    <definedName name="tecnuoc5">'[2]R&amp;P'!$G$209</definedName>
    <definedName name="temp">#REF!</definedName>
    <definedName name="Temp_Br">#REF!</definedName>
    <definedName name="TEMPBR">#REF!</definedName>
    <definedName name="ten">#REF!</definedName>
    <definedName name="ten_tra_1BTN">#REF!</definedName>
    <definedName name="ten_tra_2BTN">#REF!</definedName>
    <definedName name="ten_tra_3BTN">#REF!</definedName>
    <definedName name="TenBang">#REF!</definedName>
    <definedName name="tenck">#REF!</definedName>
    <definedName name="TENCT">#REF!</definedName>
    <definedName name="Tengoi">#REF!</definedName>
    <definedName name="TenHMuc">#REF!</definedName>
    <definedName name="TenVtu">#REF!</definedName>
    <definedName name="tenvung">#REF!</definedName>
    <definedName name="test">#REF!</definedName>
    <definedName name="Test5">#REF!</definedName>
    <definedName name="text">#REF!,#REF!,#REF!,#REF!,#REF!</definedName>
    <definedName name="TH.2002">#REF!</definedName>
    <definedName name="TH.QUY1">#REF!</definedName>
    <definedName name="TH.QUY2">#REF!</definedName>
    <definedName name="TH.T1">#REF!</definedName>
    <definedName name="TH.T2">#REF!</definedName>
    <definedName name="TH.T3">#REF!</definedName>
    <definedName name="TH.T4">#REF!</definedName>
    <definedName name="TH.T5">#REF!</definedName>
    <definedName name="TH.T6">#REF!</definedName>
    <definedName name="TH.Thang.1">#REF!</definedName>
    <definedName name="TH.Thang.10">#REF!</definedName>
    <definedName name="TH.Thang.11">#REF!</definedName>
    <definedName name="TH.Thang.12">#REF!</definedName>
    <definedName name="TH.Thang.2">#REF!</definedName>
    <definedName name="TH.Thang.3">#REF!</definedName>
    <definedName name="TH.Thang.4">#REF!</definedName>
    <definedName name="TH.Thang.5">#REF!</definedName>
    <definedName name="TH.Thang.6">#REF!</definedName>
    <definedName name="TH.Thang.7">#REF!</definedName>
    <definedName name="TH.Thang.8">#REF!</definedName>
    <definedName name="TH.Thang.9">#REF!</definedName>
    <definedName name="TH_VKHNN">#REF!</definedName>
    <definedName name="tha" hidden="1">{"'Sheet1'!$L$16"}</definedName>
    <definedName name="thai">#REF!</definedName>
    <definedName name="thang">#REF!</definedName>
    <definedName name="Thang1" hidden="1">{"'Sheet1'!$L$16"}</definedName>
    <definedName name="thang10" hidden="1">{"'Sheet1'!$L$16"}</definedName>
    <definedName name="thanh" hidden="1">{"'Sheet1'!$L$16"}</definedName>
    <definedName name="Thanh_Hoá">#REF!</definedName>
    <definedName name="Thanh_LC_tayvin">#REF!</definedName>
    <definedName name="thanhdul">'[2]R&amp;P'!$G$56</definedName>
    <definedName name="thanhtien">#REF!</definedName>
    <definedName name="ÞBM">#REF!</definedName>
    <definedName name="THchon">#REF!</definedName>
    <definedName name="Þcot">#REF!</definedName>
    <definedName name="ÞCTd4">#REF!</definedName>
    <definedName name="ÞCTt4">#REF!</definedName>
    <definedName name="THDA_copy" hidden="1">{"'Sheet1'!$L$16"}</definedName>
    <definedName name="Þdamd4">#REF!</definedName>
    <definedName name="Þdamt4">#REF!</definedName>
    <definedName name="THDS">#REF!</definedName>
    <definedName name="thdt">#REF!</definedName>
    <definedName name="THDT_CT_XOM_NOI">#REF!</definedName>
    <definedName name="THDT_HT_DAO_THUONG">#REF!</definedName>
    <definedName name="THDT_HT_XOM_NOI">#REF!</definedName>
    <definedName name="THDT_NPP_XOM_NOI">#REF!</definedName>
    <definedName name="THDT_TBA_XOM_NOI">#REF!</definedName>
    <definedName name="thep">#REF!</definedName>
    <definedName name="thepban">#REF!</definedName>
    <definedName name="thepgoc25_60">#REF!</definedName>
    <definedName name="thepgoc63_75">#REF!</definedName>
    <definedName name="thepgoc80_100">#REF!</definedName>
    <definedName name="thephinhmk">#N/A</definedName>
    <definedName name="thepma">10500</definedName>
    <definedName name="thepnaphl">#REF!</definedName>
    <definedName name="theptron">'[2]R&amp;P'!$G$50</definedName>
    <definedName name="theptron12">#REF!</definedName>
    <definedName name="theptron14_22">#REF!</definedName>
    <definedName name="theptron6_8">#REF!</definedName>
    <definedName name="thetichck">#REF!</definedName>
    <definedName name="THGO1pnc">#REF!</definedName>
    <definedName name="thht">#REF!</definedName>
    <definedName name="THI">#REF!</definedName>
    <definedName name="THkinhPhiToanBo">#REF!</definedName>
    <definedName name="THKL" hidden="1">{"'Sheet1'!$L$16"}</definedName>
    <definedName name="thkl2" hidden="1">{"'Sheet1'!$L$16"}</definedName>
    <definedName name="thkl3" hidden="1">{"'Sheet1'!$L$16"}</definedName>
    <definedName name="thkp3">#REF!</definedName>
    <definedName name="THKS" hidden="1">{"'Sheet1'!$L$16"}</definedName>
    <definedName name="Þmong">#REF!</definedName>
    <definedName name="ÞNXoldk">#REF!</definedName>
    <definedName name="thongso">#N/A</definedName>
    <definedName name="THOP">"THOP"</definedName>
    <definedName name="Þsan">#REF!</definedName>
    <definedName name="THT">#REF!</definedName>
    <definedName name="thtich1">#REF!</definedName>
    <definedName name="thtich2">#REF!</definedName>
    <definedName name="thtich3">#REF!</definedName>
    <definedName name="thtich4">#REF!</definedName>
    <definedName name="thtich5">#REF!</definedName>
    <definedName name="thtich6">#REF!</definedName>
    <definedName name="THTLMcap">#REF!</definedName>
    <definedName name="THToanBo">#REF!</definedName>
    <definedName name="thtt">#REF!</definedName>
    <definedName name="thu" hidden="1">{"'Sheet1'!$L$16"}</definedName>
    <definedName name="Thu.von.dot1">#REF!</definedName>
    <definedName name="Thu.von.dot2">#REF!</definedName>
    <definedName name="Thu.von.dot3">#REF!</definedName>
    <definedName name="Thu.von.dot4">#REF!</definedName>
    <definedName name="Thu.von.dot5">#REF!</definedName>
    <definedName name="Thừa_Thiên_Huế">#REF!</definedName>
    <definedName name="thue">6</definedName>
    <definedName name="thuocno">#REF!</definedName>
    <definedName name="Thuvondot5">#REF!</definedName>
    <definedName name="thuy" hidden="1">{"'Sheet1'!$L$16"}</definedName>
    <definedName name="THXD2" hidden="1">{"'Sheet1'!$L$16"}</definedName>
    <definedName name="Tien">#REF!</definedName>
    <definedName name="tiendo">1094</definedName>
    <definedName name="TIENLUONG">#REF!</definedName>
    <definedName name="TIENVC">#REF!</definedName>
    <definedName name="Tiepdiama">9500</definedName>
    <definedName name="TIEU_HAO_VAT_TU_DZ0.4KV">#REF!</definedName>
    <definedName name="TIEU_HAO_VAT_TU_DZ22KV">#REF!</definedName>
    <definedName name="TIEU_HAO_VAT_TU_TBA">#REF!</definedName>
    <definedName name="Tim_cong">#REF!</definedName>
    <definedName name="Tim_lan_xuat_hien">#REF!</definedName>
    <definedName name="Tim_lan_xuat_hien_cong">#REF!</definedName>
    <definedName name="Tim_lan_xuat_hien_duong">#REF!</definedName>
    <definedName name="tim_xuat_hien">#REF!</definedName>
    <definedName name="tinhtrang16">[18]NSĐP!$P$7:$P$184</definedName>
    <definedName name="tinhtrangTH">[18]NSĐP!$V$7:$V$184</definedName>
    <definedName name="TIT">#REF!</definedName>
    <definedName name="TITAN">#REF!</definedName>
    <definedName name="tk">#REF!</definedName>
    <definedName name="TKCO_TKC">#REF!</definedName>
    <definedName name="TKNO_TKC">#REF!</definedName>
    <definedName name="TKP">#REF!</definedName>
    <definedName name="TKYB">"TKYB"</definedName>
    <definedName name="TL">'[21]BM 1 NSNN'!$O$113</definedName>
    <definedName name="TL_PB">#REF!</definedName>
    <definedName name="TLAC120">#REF!</definedName>
    <definedName name="TLAC35">#REF!</definedName>
    <definedName name="TLAC50">#REF!</definedName>
    <definedName name="TLAC70">#REF!</definedName>
    <definedName name="TLAC95">#REF!</definedName>
    <definedName name="TLDPK">#REF!</definedName>
    <definedName name="Tle">#REF!</definedName>
    <definedName name="Tle_1">#REF!</definedName>
    <definedName name="TLODA">[21]BANCO!$E$123</definedName>
    <definedName name="TLTT_KHO1">#REF!</definedName>
    <definedName name="TLTT_UOT1">#REF!</definedName>
    <definedName name="TLTT_UOT2">#REF!</definedName>
    <definedName name="TLTT_UOT3">#REF!</definedName>
    <definedName name="TLTT_UOT4">#REF!</definedName>
    <definedName name="TLTT_UOT5">#REF!</definedName>
    <definedName name="TLTT_UOT6">#REF!</definedName>
    <definedName name="TLTT_UOT7">#REF!</definedName>
    <definedName name="tluong">#REF!</definedName>
    <definedName name="TLviet">100%-TLyen</definedName>
    <definedName name="TLyen">0.3</definedName>
    <definedName name="tn">#REF!</definedName>
    <definedName name="TN_b_qu_n">#REF!</definedName>
    <definedName name="TNChiuThue">#REF!</definedName>
    <definedName name="toi5t">'[2]R&amp;P'!$G$241</definedName>
    <definedName name="tole">#REF!</definedName>
    <definedName name="Tong">#REF!</definedName>
    <definedName name="Tong_co">#REF!</definedName>
    <definedName name="TONG_GIA_TRI_CONG_TRINH">#REF!</definedName>
    <definedName name="TONG_HOP_THI_NGHIEM_DZ0.4KV">#REF!</definedName>
    <definedName name="TONG_HOP_THI_NGHIEM_DZ22KV">#REF!</definedName>
    <definedName name="TONG_KE_TBA">#REF!</definedName>
    <definedName name="Tong_no">#REF!</definedName>
    <definedName name="tongbt">#REF!</definedName>
    <definedName name="tongcong">#REF!</definedName>
    <definedName name="tongdientich">#REF!</definedName>
    <definedName name="TONGDUTOAN">#REF!</definedName>
    <definedName name="tonghop" hidden="1">{"'Sheet1'!$L$16"}</definedName>
    <definedName name="tongmay">#REF!</definedName>
    <definedName name="tongnc">#REF!</definedName>
    <definedName name="tongthep">#REF!</definedName>
    <definedName name="tongthetich">#REF!</definedName>
    <definedName name="tongvl">#REF!</definedName>
    <definedName name="Tonmai">#REF!</definedName>
    <definedName name="TOP">#REF!</definedName>
    <definedName name="TOT_PR_1">#REF!</definedName>
    <definedName name="TOT_PR_2">#REF!</definedName>
    <definedName name="TOT_PR_3">#REF!</definedName>
    <definedName name="TOT_PR_4">#REF!</definedName>
    <definedName name="TotalLOSS">#REF!</definedName>
    <definedName name="totbtoi">#REF!</definedName>
    <definedName name="tp">#REF!</definedName>
    <definedName name="TPCP" hidden="1">{"'Sheet1'!$L$16"}</definedName>
    <definedName name="TPLRP">#REF!</definedName>
    <definedName name="tr_">#N/A</definedName>
    <definedName name="TR10HT">#REF!</definedName>
    <definedName name="TR11HT">#REF!</definedName>
    <definedName name="TR12HT">#REF!</definedName>
    <definedName name="TR13HT">#REF!</definedName>
    <definedName name="TR14HT">#REF!</definedName>
    <definedName name="TR17HT">#REF!</definedName>
    <definedName name="TR18HT">#REF!</definedName>
    <definedName name="TR1HT">#REF!</definedName>
    <definedName name="TR21HT">#REF!</definedName>
    <definedName name="TR22HT">#REF!</definedName>
    <definedName name="TR23HT">#REF!</definedName>
    <definedName name="TR24HT">#REF!</definedName>
    <definedName name="TR25HT">#REF!</definedName>
    <definedName name="TR26HT">#REF!</definedName>
    <definedName name="TR2HT">#REF!</definedName>
    <definedName name="TR3HT">#REF!</definedName>
    <definedName name="TR4HT">#REF!</definedName>
    <definedName name="TR5HT">#REF!</definedName>
    <definedName name="TR6HT">#REF!</definedName>
    <definedName name="TR7HT">#REF!</definedName>
    <definedName name="TR8HT">#REF!</definedName>
    <definedName name="TR9HT">#REF!</definedName>
    <definedName name="Tra_Cot">#REF!</definedName>
    <definedName name="Tra_DM_su_dung">#REF!</definedName>
    <definedName name="Tra_DM_su_dung_cau">#REF!</definedName>
    <definedName name="Tra_don_gia_KS">#REF!</definedName>
    <definedName name="Tra_DTCT">#REF!</definedName>
    <definedName name="Tra_gia">#REF!</definedName>
    <definedName name="Tra_gtxl_cong">#REF!</definedName>
    <definedName name="Tra_T_le_1">#REF!</definedName>
    <definedName name="Tra_ten_cong">#REF!</definedName>
    <definedName name="Tra_tim_hang_mucPT_trung">#REF!</definedName>
    <definedName name="Tra_TL">#REF!</definedName>
    <definedName name="Tra_ty_le">#REF!</definedName>
    <definedName name="Tra_ty_le2">#REF!</definedName>
    <definedName name="Tra_ty_le3">#REF!</definedName>
    <definedName name="Tra_ty_le4">#REF!</definedName>
    <definedName name="Tra_ty_le5">#REF!</definedName>
    <definedName name="TRA_VAT_LIEU">#REF!</definedName>
    <definedName name="Trà_Vinh">#REF!</definedName>
    <definedName name="TRA_VL">#REF!</definedName>
    <definedName name="tra_vl1">#REF!</definedName>
    <definedName name="tra_xlbtn">#REF!</definedName>
    <definedName name="traA103">#REF!</definedName>
    <definedName name="trab">#REF!</definedName>
    <definedName name="trabtn">#REF!</definedName>
    <definedName name="Tracp">#REF!</definedName>
    <definedName name="TraDAH_H">#REF!</definedName>
    <definedName name="TRADE2">#REF!</definedName>
    <definedName name="TraK">#REF!</definedName>
    <definedName name="TRAM">#REF!</definedName>
    <definedName name="tram30">#N/A</definedName>
    <definedName name="tram45">#N/A</definedName>
    <definedName name="tram60">#N/A</definedName>
    <definedName name="tram80">#N/A</definedName>
    <definedName name="tramatcong1">#REF!</definedName>
    <definedName name="tramatcong2">#REF!</definedName>
    <definedName name="trambitum">#N/A</definedName>
    <definedName name="trambt30">'[2]R&amp;P'!$G$263</definedName>
    <definedName name="trambt60">'[2]R&amp;P'!$G$264</definedName>
    <definedName name="tramtbtn25">#REF!</definedName>
    <definedName name="tramtbtn30">#REF!</definedName>
    <definedName name="tramtbtn40">#REF!</definedName>
    <definedName name="tramtbtn50">#REF!</definedName>
    <definedName name="tramtbtn60">#REF!</definedName>
    <definedName name="tramtbtn80">#REF!</definedName>
    <definedName name="tramtronbt30">'[2]R&amp;P'!$G$263</definedName>
    <definedName name="TRANG" hidden="1">{"'Sheet1'!$L$16"}</definedName>
    <definedName name="tranhietdo">#REF!</definedName>
    <definedName name="tratyle">#REF!</definedName>
    <definedName name="TRAvH">#REF!</definedName>
    <definedName name="TRAVL">#REF!</definedName>
    <definedName name="treoducbt">#N/A</definedName>
    <definedName name="TRHT">#REF!</definedName>
    <definedName name="TRISO">#REF!</definedName>
    <definedName name="tron250">#REF!</definedName>
    <definedName name="tron25th">#REF!</definedName>
    <definedName name="tron60th">#REF!</definedName>
    <definedName name="tronbentonit">#N/A</definedName>
    <definedName name="tronbentonite">#N/A</definedName>
    <definedName name="tronbetong100">#REF!</definedName>
    <definedName name="tronbetong1150">#REF!</definedName>
    <definedName name="tronbetong150">#REF!</definedName>
    <definedName name="tronbetong1600">#REF!</definedName>
    <definedName name="tronbetong200">#REF!</definedName>
    <definedName name="tronbetong250">#REF!</definedName>
    <definedName name="tronbetong425">#REF!</definedName>
    <definedName name="tronbetong500">#REF!</definedName>
    <definedName name="tronbetong800">#REF!</definedName>
    <definedName name="tronbt250">'[2]R&amp;P'!$G$253</definedName>
    <definedName name="tronvua110">#REF!</definedName>
    <definedName name="tronvua150">#REF!</definedName>
    <definedName name="tronvua200">#REF!</definedName>
    <definedName name="tronvua250">'[2]R&amp;P'!$G$260</definedName>
    <definedName name="tronvua325">#REF!</definedName>
    <definedName name="tronvua80">#N/A</definedName>
    <definedName name="trt">#REF!</definedName>
    <definedName name="tru_can">#REF!</definedName>
    <definedName name="trung">{"Thuxm2.xls","Sheet1"}</definedName>
    <definedName name="tsI">#REF!</definedName>
    <definedName name="tt">#REF!</definedName>
    <definedName name="TT.1">[11]NSĐP!$U$14:$U$240</definedName>
    <definedName name="TT.2">[11]NSĐP!$V$14:$V$240</definedName>
    <definedName name="TT_1P">#REF!</definedName>
    <definedName name="TT_3p">#REF!</definedName>
    <definedName name="ttam">#REF!</definedName>
    <definedName name="ttao">#REF!</definedName>
    <definedName name="ttbt">#REF!</definedName>
    <definedName name="ttc">1550</definedName>
    <definedName name="ttd">1600</definedName>
    <definedName name="TTDD1P">#REF!</definedName>
    <definedName name="TTDKKH">#REF!</definedName>
    <definedName name="tthi">#REF!</definedName>
    <definedName name="ttinh">#REF!</definedName>
    <definedName name="TTMTC">#REF!</definedName>
    <definedName name="TTNC">#REF!</definedName>
    <definedName name="tto">#REF!</definedName>
    <definedName name="ttoxtp">#REF!</definedName>
    <definedName name="ttronmk">#REF!</definedName>
    <definedName name="TTTH2" hidden="1">{"'Sheet1'!$L$16"}</definedName>
    <definedName name="tttt">#REF!</definedName>
    <definedName name="ttttt" hidden="1">{"'Sheet1'!$L$16"}</definedName>
    <definedName name="TTTTTTTTT" hidden="1">{"'Sheet1'!$L$16"}</definedName>
    <definedName name="ttttttttttt" hidden="1">{"'Sheet1'!$L$16"}</definedName>
    <definedName name="Tuong_chan">#REF!</definedName>
    <definedName name="TuVan">#REF!</definedName>
    <definedName name="tuyen">#REF!</definedName>
    <definedName name="tuyennhanh" hidden="1">{"'Sheet1'!$L$16"}</definedName>
    <definedName name="tuynen" hidden="1">{"'Sheet1'!$L$16"}</definedName>
    <definedName name="TV.QUY1">#REF!</definedName>
    <definedName name="TV.T1">#REF!</definedName>
    <definedName name="TV.T2">#REF!</definedName>
    <definedName name="TV.T3">#REF!</definedName>
    <definedName name="TV.T4">#REF!</definedName>
    <definedName name="TV.T5">#REF!</definedName>
    <definedName name="TV.T6">#REF!</definedName>
    <definedName name="tv75nc">#REF!</definedName>
    <definedName name="tv75vl">#REF!</definedName>
    <definedName name="tvbt">#REF!</definedName>
    <definedName name="tvg">#REF!</definedName>
    <definedName name="TW">#REF!</definedName>
    <definedName name="Ty_gia">#REF!</definedName>
    <definedName name="Ty_gia_yen">#REF!</definedName>
    <definedName name="ty_le">#REF!</definedName>
    <definedName name="ty_le_2">#REF!</definedName>
    <definedName name="ty_le_3">#REF!</definedName>
    <definedName name="ty_le_BTN">#REF!</definedName>
    <definedName name="Ty_le1">#REF!</definedName>
    <definedName name="tyle">#REF!</definedName>
    <definedName name="tyle2">#REF!</definedName>
    <definedName name="Type_1">#REF!</definedName>
    <definedName name="Type_2">#REF!</definedName>
    <definedName name="TYT">BlankMacro1</definedName>
    <definedName name="tytrong16so5nam">'[10]PLI CTrinh'!$CN$10</definedName>
    <definedName name="u">#N/A</definedName>
    <definedName name="ư" hidden="1">{"'Sheet1'!$L$16"}</definedName>
    <definedName name="U_tien">#REF!</definedName>
    <definedName name="Ucoc">#REF!</definedName>
    <definedName name="UNIT">#REF!</definedName>
    <definedName name="Unit_Price">#REF!</definedName>
    <definedName name="unitt">BlankMacro1</definedName>
    <definedName name="uonong">#N/A</definedName>
    <definedName name="UP">#REF!,#REF!,#REF!,#REF!,#REF!,#REF!,#REF!,#REF!,#REF!,#REF!,#REF!</definedName>
    <definedName name="upnoc">#REF!</definedName>
    <definedName name="usd">15720</definedName>
    <definedName name="ut">BlankMacro1</definedName>
    <definedName name="UT_1">#REF!</definedName>
    <definedName name="UT1_373">#REF!</definedName>
    <definedName name="utye" hidden="1">{"'Sheet1'!$L$16"}</definedName>
    <definedName name="uu">#REF!</definedName>
    <definedName name="v" hidden="1">{"'Sheet1'!$L$16"}</definedName>
    <definedName name="V.1">#REF!</definedName>
    <definedName name="V.10">#REF!</definedName>
    <definedName name="V.11">#REF!</definedName>
    <definedName name="V.12">#REF!</definedName>
    <definedName name="V.13">#REF!</definedName>
    <definedName name="V.14">#REF!</definedName>
    <definedName name="V.15">#REF!</definedName>
    <definedName name="V.16">#REF!</definedName>
    <definedName name="V.17">#REF!</definedName>
    <definedName name="V.18">#REF!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_25">#REF!</definedName>
    <definedName name="V_a_b__t_ng_M200____1x2">#N/A</definedName>
    <definedName name="VAÄT_LIEÄU">"ATRAM"</definedName>
    <definedName name="vaidia">#REF!</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lues_Entered">IF(Loan_Amount*Interest_Rate*Loan_Years*Loan_Start&gt;0,1,0)</definedName>
    <definedName name="VAN_CHUYEN_DUONG_DAI_DZ0.4KV">#REF!</definedName>
    <definedName name="VAN_CHUYEN_DUONG_DAI_DZ22KV">#REF!</definedName>
    <definedName name="VAN_CHUYEN_VAT_TU_CHUNG">#REF!</definedName>
    <definedName name="VAN_TRUNG_CHUYEN_VAT_TU_CHUNG">#REF!</definedName>
    <definedName name="vanchuyen">#REF!</definedName>
    <definedName name="VARIINST">#REF!</definedName>
    <definedName name="VARIPURC">#REF!</definedName>
    <definedName name="vat">#REF!</definedName>
    <definedName name="VAT_LIEU_DEN_CHAN_CONG_TRINH">#REF!</definedName>
    <definedName name="vat_lieu_KVIII">#REF!</definedName>
    <definedName name="Vat_tu">#REF!</definedName>
    <definedName name="Vatlieu1">#REF!</definedName>
    <definedName name="Vatlieu2">#REF!</definedName>
    <definedName name="Vatlieu3">#REF!</definedName>
    <definedName name="VatLieuKhac">#REF!</definedName>
    <definedName name="VATM" hidden="1">{"'Sheet1'!$L$16"}</definedName>
    <definedName name="Vattu">#REF!</definedName>
    <definedName name="vbtchongnuocm300">#REF!</definedName>
    <definedName name="vbtm150">#REF!</definedName>
    <definedName name="vbtm300">#REF!</definedName>
    <definedName name="vbtm400">#REF!</definedName>
    <definedName name="vc" hidden="1">{"'Sheet1'!$L$16"}</definedName>
    <definedName name="vcbo1" hidden="1">{"'Sheet1'!$L$16"}</definedName>
    <definedName name="vccot">#REF!</definedName>
    <definedName name="vcdc">#REF!</definedName>
    <definedName name="VCHT">#REF!</definedName>
    <definedName name="vcoto" hidden="1">{"'Sheet1'!$L$16"}</definedName>
    <definedName name="vct">#REF!</definedName>
    <definedName name="vctb">#REF!</definedName>
    <definedName name="VCTT">#REF!</definedName>
    <definedName name="VCVBT1">#REF!</definedName>
    <definedName name="VCVBT2">#REF!</definedName>
    <definedName name="vd">#REF!</definedName>
    <definedName name="vd3p">#REF!</definedName>
    <definedName name="vdv" hidden="1">#N/A</definedName>
    <definedName name="vdv_1">"#REF!"</definedName>
    <definedName name="Vf">#REF!</definedName>
    <definedName name="Vfri">#REF!</definedName>
    <definedName name="vgio">#REF!</definedName>
    <definedName name="vgk">#REF!</definedName>
    <definedName name="vgt">#REF!</definedName>
    <definedName name="VH" hidden="1">{"'Sheet1'!$L$16"}</definedName>
    <definedName name="Viet" hidden="1">{"'Sheet1'!$L$16"}</definedName>
    <definedName name="VIEW">#REF!</definedName>
    <definedName name="vk">#REF!</definedName>
    <definedName name="vkcauthang">#REF!</definedName>
    <definedName name="vkds">#REF!</definedName>
    <definedName name="VKS">#REF!</definedName>
    <definedName name="vksan">#REF!</definedName>
    <definedName name="vktc">#REF!</definedName>
    <definedName name="VL" hidden="1">{"'Sheet1'!$L$16"}</definedName>
    <definedName name="VL.M10.1">#REF!</definedName>
    <definedName name="VL.M10.2">#REF!</definedName>
    <definedName name="VL.MDT">#REF!</definedName>
    <definedName name="VL_CSC">#REF!</definedName>
    <definedName name="VL_CSCT">#REF!</definedName>
    <definedName name="VL_CTXD">#REF!</definedName>
    <definedName name="VL_RD">#REF!</definedName>
    <definedName name="VL_TD">#REF!</definedName>
    <definedName name="vl1p">#REF!</definedName>
    <definedName name="vl3p">#REF!</definedName>
    <definedName name="vlbaotaibovay">#REF!</definedName>
    <definedName name="VLBS">#N/A</definedName>
    <definedName name="vlc">#REF!</definedName>
    <definedName name="Vlcap0.7">#REF!</definedName>
    <definedName name="VLcap1">#REF!</definedName>
    <definedName name="vlct" hidden="1">{"'Sheet1'!$L$16"}</definedName>
    <definedName name="VLCT3p">#REF!</definedName>
    <definedName name="vlctbb">#REF!</definedName>
    <definedName name="vldg">#REF!</definedName>
    <definedName name="vldn400">#REF!</definedName>
    <definedName name="vldn600">#REF!</definedName>
    <definedName name="VLIEU">#REF!</definedName>
    <definedName name="VLM">#REF!</definedName>
    <definedName name="VLP" hidden="1">{"'Sheet1'!$L$16"}</definedName>
    <definedName name="vlthepnaphl">#REF!</definedName>
    <definedName name="vltram">#REF!</definedName>
    <definedName name="Vn_fri">#REF!</definedName>
    <definedName name="vothi" hidden="1">{"'Sheet1'!$L$16"}</definedName>
    <definedName name="vr3p">#REF!</definedName>
    <definedName name="Vs">#REF!</definedName>
    <definedName name="VT">#REF!</definedName>
    <definedName name="vthang">#REF!</definedName>
    <definedName name="vtu">#REF!</definedName>
    <definedName name="VTVUA">#REF!</definedName>
    <definedName name="Vu">#REF!</definedName>
    <definedName name="Vu_">#REF!</definedName>
    <definedName name="Vua">#REF!</definedName>
    <definedName name="vuabtD">#N/A</definedName>
    <definedName name="vuabtG">#N/A</definedName>
    <definedName name="VUNG_NH1">#REF!</definedName>
    <definedName name="vung_nh2">#REF!</definedName>
    <definedName name="vungbc">#REF!</definedName>
    <definedName name="vungz">#REF!</definedName>
    <definedName name="vvv">#REF!</definedName>
    <definedName name="vxadn">#REF!</definedName>
    <definedName name="vxah">#REF!</definedName>
    <definedName name="vxah1">#REF!</definedName>
    <definedName name="vxaqn">#REF!</definedName>
    <definedName name="vxaqn2">#REF!</definedName>
    <definedName name="vxbbd">#REF!</definedName>
    <definedName name="vxbdn">#REF!</definedName>
    <definedName name="vxbh">#REF!</definedName>
    <definedName name="vxbqn">#REF!</definedName>
    <definedName name="vxbqn2">#REF!</definedName>
    <definedName name="vxcbd">#REF!</definedName>
    <definedName name="vxcdn">#REF!</definedName>
    <definedName name="vxch">#REF!</definedName>
    <definedName name="vxcqn">#REF!</definedName>
    <definedName name="vxcqn2">#REF!</definedName>
    <definedName name="vxuan">#REF!</definedName>
    <definedName name="W">#REF!</definedName>
    <definedName name="watertruck">'[2]R&amp;P'!$G$210</definedName>
    <definedName name="wb">#REF!</definedName>
    <definedName name="wc">#REF!</definedName>
    <definedName name="WD">#REF!</definedName>
    <definedName name="Wdaymong">#REF!</definedName>
    <definedName name="WIRE1">5</definedName>
    <definedName name="Wl">#REF!</definedName>
    <definedName name="WPF">#REF!</definedName>
    <definedName name="wr" hidden="1">{#N/A,#N/A,FALSE,"Chi tiÆt"}</definedName>
    <definedName name="wrn.aaa." hidden="1">{#N/A,#N/A,FALSE,"Sheet1";#N/A,#N/A,FALSE,"Sheet1";#N/A,#N/A,FALSE,"Sheet1"}</definedName>
    <definedName name="wrn.aaa.1" hidden="1">{#N/A,#N/A,FALSE,"Sheet1";#N/A,#N/A,FALSE,"Sheet1";#N/A,#N/A,FALSE,"Sheet1"}</definedName>
    <definedName name="wrn.Bang._.ke._.nhan._.hang." hidden="1">{#N/A,#N/A,FALSE,"Ke khai NH"}</definedName>
    <definedName name="wrn.BAOCAO." hidden="1">{#N/A,#N/A,FALSE,"sum";#N/A,#N/A,FALSE,"MARTV";#N/A,#N/A,FALSE,"APRTV"}</definedName>
    <definedName name="wrn.Che._.do._.duoc._.huong." hidden="1">{#N/A,#N/A,FALSE,"BN (2)"}</definedName>
    <definedName name="wrn.chi._.tiÆt." hidden="1">{#N/A,#N/A,FALSE,"Chi tiÆt"}</definedName>
    <definedName name="wrn.cong." hidden="1">{#N/A,#N/A,FALSE,"Sheet1"}</definedName>
    <definedName name="wrn.Giáy._.bao._.no." hidden="1">{#N/A,#N/A,FALSE,"BN"}</definedName>
    <definedName name="wrn.re_xoa2"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thu." hidden="1">{#N/A,#N/A,FALSE,"Chung"}</definedName>
    <definedName name="wrn.vd." hidden="1">{#N/A,#N/A,TRUE,"BT M200 da 10x20"}</definedName>
    <definedName name="wrn.Work._.Report." hidden="1">{"accomplishment",#N/A,FALSE,"Summary Week 3"}</definedName>
    <definedName name="wrn_xoa2" hidden="1">{#N/A,#N/A,FALSE,"Chi tiÆt"}</definedName>
    <definedName name="wrnf.report" hidden="1">{"Offgrid",#N/A,FALSE,"OFFGRID";"Region",#N/A,FALSE,"REGION";"Offgrid -2",#N/A,FALSE,"OFFGRID";"WTP",#N/A,FALSE,"WTP";"WTP -2",#N/A,FALSE,"WTP";"Project",#N/A,FALSE,"PROJECT";"Summary -2",#N/A,FALSE,"SUMMARY"}</definedName>
    <definedName name="wrnf_xoa2" hidden="1">{"Offgrid",#N/A,FALSE,"OFFGRID";"Region",#N/A,FALSE,"REGION";"Offgrid -2",#N/A,FALSE,"OFFGRID";"WTP",#N/A,FALSE,"WTP";"WTP -2",#N/A,FALSE,"WTP";"Project",#N/A,FALSE,"PROJECT";"Summary -2",#N/A,FALSE,"SUMMARY"}</definedName>
    <definedName name="ws">#REF!</definedName>
    <definedName name="Wss">#REF!</definedName>
    <definedName name="Wst">#REF!</definedName>
    <definedName name="wt">#REF!</definedName>
    <definedName name="wup">#REF!</definedName>
    <definedName name="WW">#N/A</definedName>
    <definedName name="wwww" hidden="1">{0}</definedName>
    <definedName name="Wzb">#REF!</definedName>
    <definedName name="Wzt">#REF!</definedName>
    <definedName name="X">#REF!</definedName>
    <definedName name="X_">#REF!</definedName>
    <definedName name="x_list">#REF!</definedName>
    <definedName name="x1_">#REF!</definedName>
    <definedName name="x1pind">#REF!</definedName>
    <definedName name="X1pINDnc">#REF!</definedName>
    <definedName name="X1pINDvc">#REF!</definedName>
    <definedName name="X1pINDvl">#REF!</definedName>
    <definedName name="x1ping">#REF!</definedName>
    <definedName name="X1pINGnc">#REF!</definedName>
    <definedName name="X1pINGvc">#REF!</definedName>
    <definedName name="X1pINGvl">#REF!</definedName>
    <definedName name="x1pint">#REF!</definedName>
    <definedName name="x2_">#REF!</definedName>
    <definedName name="XA">#REF!</definedName>
    <definedName name="xa1pm">#REF!</definedName>
    <definedName name="xa3pm">#REF!</definedName>
    <definedName name="XayLapKhac">#REF!</definedName>
    <definedName name="XB_80">#REF!</definedName>
    <definedName name="XBCNCKT">5600</definedName>
    <definedName name="XCCT">0.5</definedName>
    <definedName name="xcp">#REF!</definedName>
    <definedName name="xd0.6">#REF!</definedName>
    <definedName name="xd1.3">#REF!</definedName>
    <definedName name="xd1.5">#REF!</definedName>
    <definedName name="XDTB">#REF!</definedName>
    <definedName name="XDTT">#REF!</definedName>
    <definedName name="xebt6">#N/A</definedName>
    <definedName name="xelaodam">'[2]R&amp;P'!$G$235</definedName>
    <definedName name="xenhua">#N/A</definedName>
    <definedName name="xethung10t">'[2]R&amp;P'!$G$191</definedName>
    <definedName name="xetreo">'[2]R&amp;P'!$G$274</definedName>
    <definedName name="xetuoinhua">#N/A</definedName>
    <definedName name="xetuoinhua190">#REF!</definedName>
    <definedName name="xfco">#REF!</definedName>
    <definedName name="xfco3p">#REF!</definedName>
    <definedName name="XFCOnc">#REF!</definedName>
    <definedName name="xfcotnc">#REF!</definedName>
    <definedName name="xfcotvl">#REF!</definedName>
    <definedName name="XFCOvl">#REF!</definedName>
    <definedName name="xgc100">#REF!</definedName>
    <definedName name="xgc150">#REF!</definedName>
    <definedName name="xgc200">#REF!</definedName>
    <definedName name="xh">#REF!</definedName>
    <definedName name="xhn">#REF!</definedName>
    <definedName name="xig">#REF!</definedName>
    <definedName name="xig1">#REF!</definedName>
    <definedName name="xig1p">#REF!</definedName>
    <definedName name="xig3p">#REF!</definedName>
    <definedName name="XIGnc">#REF!</definedName>
    <definedName name="xignc3p">#REF!</definedName>
    <definedName name="XIGvc">#REF!</definedName>
    <definedName name="XIGvl">#REF!</definedName>
    <definedName name="xigvl3p">#REF!</definedName>
    <definedName name="ximang">#REF!</definedName>
    <definedName name="xin">#REF!</definedName>
    <definedName name="xin190">#REF!</definedName>
    <definedName name="xin1903p">#REF!</definedName>
    <definedName name="xin2903p">#REF!</definedName>
    <definedName name="xin290nc3p">#REF!</definedName>
    <definedName name="xin290vl3p">#REF!</definedName>
    <definedName name="xin3p">#REF!</definedName>
    <definedName name="xind">#REF!</definedName>
    <definedName name="xind1p">#REF!</definedName>
    <definedName name="xind3p">#REF!</definedName>
    <definedName name="xindnc1p">#REF!</definedName>
    <definedName name="xindvl1p">#REF!</definedName>
    <definedName name="xing1p">#REF!</definedName>
    <definedName name="xingnc1p">#REF!</definedName>
    <definedName name="xingvl1p">#REF!</definedName>
    <definedName name="XINnc">#REF!</definedName>
    <definedName name="xinnc3p">#REF!</definedName>
    <definedName name="xint1p">#REF!</definedName>
    <definedName name="XINvc">#REF!</definedName>
    <definedName name="XINvl">#REF!</definedName>
    <definedName name="xinvl3p">#REF!</definedName>
    <definedName name="xit">#REF!</definedName>
    <definedName name="xit1">#REF!</definedName>
    <definedName name="xit1p">#REF!</definedName>
    <definedName name="xit23p">#REF!</definedName>
    <definedName name="xit2nc3p">#REF!</definedName>
    <definedName name="xit2vl3p">#REF!</definedName>
    <definedName name="xit3p">#REF!</definedName>
    <definedName name="XITnc">#REF!</definedName>
    <definedName name="xitnc3p">#REF!</definedName>
    <definedName name="XITvc">#REF!</definedName>
    <definedName name="XITvl">#REF!</definedName>
    <definedName name="xitvl3p">#REF!</definedName>
    <definedName name="xk">#REF!</definedName>
    <definedName name="xk0.6">#REF!</definedName>
    <definedName name="xk1.3">#REF!</definedName>
    <definedName name="xk1.5">#REF!</definedName>
    <definedName name="xkich">#REF!</definedName>
    <definedName name="xl">#REF!</definedName>
    <definedName name="xl3x250">#REF!</definedName>
    <definedName name="XL3X400">#REF!</definedName>
    <definedName name="xlc">#REF!</definedName>
    <definedName name="xld1.4">#REF!</definedName>
    <definedName name="xlk">#REF!</definedName>
    <definedName name="xlk1.4">#REF!</definedName>
    <definedName name="xls" hidden="1">{"'Sheet1'!$L$16"}</definedName>
    <definedName name="xlttbninh" hidden="1">{"'Sheet1'!$L$16"}</definedName>
    <definedName name="xm">[12]gvl!$N$16</definedName>
    <definedName name="XM.M10.1">#REF!</definedName>
    <definedName name="XM.M10.2">#REF!</definedName>
    <definedName name="XM.MDT">#REF!</definedName>
    <definedName name="XMAX">#REF!</definedName>
    <definedName name="XMB30">#REF!</definedName>
    <definedName name="XMB40">#REF!</definedName>
    <definedName name="xmcax">#REF!</definedName>
    <definedName name="XMIN">#REF!</definedName>
    <definedName name="xmp40">#REF!</definedName>
    <definedName name="xn">#REF!</definedName>
    <definedName name="xnkhung" hidden="1">{#N/A,#N/A,FALSE,"Chung"}</definedName>
    <definedName name="xoa1" hidden="1">{"'Sheet1'!$L$16"}</definedName>
    <definedName name="xoa2" hidden="1">{#N/A,#N/A,FALSE,"Chi tiÆt"}</definedName>
    <definedName name="xoa3" hidden="1">{"Offgrid",#N/A,FALSE,"OFFGRID";"Region",#N/A,FALSE,"REGION";"Offgrid -2",#N/A,FALSE,"OFFGRID";"WTP",#N/A,FALSE,"WTP";"WTP -2",#N/A,FALSE,"WTP";"Project",#N/A,FALSE,"PROJECT";"Summary -2",#N/A,FALSE,"SUMMARY"}</definedName>
    <definedName name="xoa4" hidden="1">{"Offgrid",#N/A,FALSE,"OFFGRID";"Region",#N/A,FALSE,"REGION";"Offgrid -2",#N/A,FALSE,"OFFGRID";"WTP",#N/A,FALSE,"WTP";"WTP -2",#N/A,FALSE,"WTP";"Project",#N/A,FALSE,"PROJECT";"Summary -2",#N/A,FALSE,"SUMMARY"}</definedName>
    <definedName name="xoaydap">#N/A</definedName>
    <definedName name="XTKKTTC">7500</definedName>
    <definedName name="xuchoi0.15">#REF!</definedName>
    <definedName name="xuchoi0.25">#REF!</definedName>
    <definedName name="xuchoi0.3">#REF!</definedName>
    <definedName name="xuchoi0.35">#REF!</definedName>
    <definedName name="xuchoi0.4">#REF!</definedName>
    <definedName name="xuchoi0.65">#REF!</definedName>
    <definedName name="xuchoi0.75">#REF!</definedName>
    <definedName name="xuchoi1.25">#REF!</definedName>
    <definedName name="xuclat0.4">#REF!</definedName>
    <definedName name="xuclat1">'[2]R&amp;P'!$G$138</definedName>
    <definedName name="xuclat1.65">#REF!</definedName>
    <definedName name="xuclat2">#N/A</definedName>
    <definedName name="xuclat2.8">#REF!</definedName>
    <definedName name="xucxich0.22">#REF!</definedName>
    <definedName name="xucxich0.25">#REF!</definedName>
    <definedName name="xucxich0.3">#REF!</definedName>
    <definedName name="xucxich0.35">#REF!</definedName>
    <definedName name="xucxich0.4">#REF!</definedName>
    <definedName name="xucxich0.5">#REF!</definedName>
    <definedName name="xucxich0.65">#REF!</definedName>
    <definedName name="xucxich1">#REF!</definedName>
    <definedName name="xucxich1.2">#REF!</definedName>
    <definedName name="xucxich1.25">#REF!</definedName>
    <definedName name="xucxich1.6">#REF!</definedName>
    <definedName name="xucxich2">#REF!</definedName>
    <definedName name="xucxich2.5">#REF!</definedName>
    <definedName name="xucxich4">#REF!</definedName>
    <definedName name="xucxich4.6">#REF!</definedName>
    <definedName name="xucxich5">#REF!</definedName>
    <definedName name="xvxcvxc" hidden="1">{"'Sheet1'!$L$16"}</definedName>
    <definedName name="xx">#REF!</definedName>
    <definedName name="xxx">#REF!</definedName>
    <definedName name="xxx2">#REF!</definedName>
    <definedName name="y">#REF!</definedName>
    <definedName name="y_list">#REF!</definedName>
    <definedName name="yb">#REF!</definedName>
    <definedName name="ycp">#REF!</definedName>
    <definedName name="yen">142.83</definedName>
    <definedName name="Yen_A">#N/A</definedName>
    <definedName name="Yen_B">#N/A</definedName>
    <definedName name="yen1">#REF!</definedName>
    <definedName name="yen2">#REF!</definedName>
    <definedName name="Yenthanh2" hidden="1">{"'Sheet1'!$L$16"}</definedName>
    <definedName name="yerua5">#REF!</definedName>
    <definedName name="yeu" hidden="1">{"'Sheet1'!$L$16"}</definedName>
    <definedName name="yiuti" hidden="1">{"'Sheet1'!$L$16"}</definedName>
    <definedName name="YMAX">#REF!</definedName>
    <definedName name="YMIN">#REF!</definedName>
    <definedName name="yo">#REF!</definedName>
    <definedName name="Yt">#REF!</definedName>
    <definedName name="ytd">#REF!</definedName>
    <definedName name="ytri" hidden="1">{"'Sheet1'!$L$16"}</definedName>
    <definedName name="ytru" hidden="1">{"'Sheet1'!$L$16"}</definedName>
    <definedName name="z">#REF!</definedName>
    <definedName name="Z_dh">#REF!</definedName>
    <definedName name="zbot">#REF!</definedName>
    <definedName name="zcg" hidden="1">{"'Sheet1'!$L$16"}</definedName>
    <definedName name="zcgxf" hidden="1">{"'Sheet1'!$L$16"}</definedName>
    <definedName name="Zip">#REF!</definedName>
    <definedName name="zl">#REF!</definedName>
    <definedName name="zt">#REF!</definedName>
    <definedName name="ztop">#REF!</definedName>
    <definedName name="Zw">#REF!</definedName>
    <definedName name="ZXD">#REF!</definedName>
    <definedName name="Zxl">#REF!</definedName>
    <definedName name="ZYX">#REF!</definedName>
    <definedName name="ZZZ">#REF!</definedName>
    <definedName name="전">#REF!</definedName>
    <definedName name="주택사업본부">#REF!</definedName>
    <definedName name="철구사업본부">#REF!</definedName>
    <definedName name="템플리트모듈1">BlankMacro1</definedName>
    <definedName name="템플리트모듈2">BlankMacro1</definedName>
    <definedName name="템플리트모듈3">BlankMacro1</definedName>
    <definedName name="템플리트모듈4">BlankMacro1</definedName>
    <definedName name="템플리트모듈5">BlankMacro1</definedName>
    <definedName name="템플리트모듈6">BlankMacro1</definedName>
    <definedName name="피팅">BlankMacro1</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3" i="14" l="1"/>
  <c r="L26" i="36" l="1"/>
  <c r="K26" i="36"/>
  <c r="G26" i="36"/>
  <c r="L22" i="36"/>
  <c r="K22" i="36"/>
  <c r="G22" i="36"/>
  <c r="L16" i="36"/>
  <c r="K16" i="36"/>
  <c r="J16" i="36"/>
  <c r="I16" i="36"/>
  <c r="H16" i="36"/>
  <c r="G16" i="36"/>
  <c r="F16" i="36"/>
  <c r="E16" i="36"/>
  <c r="D16" i="36"/>
  <c r="C16" i="36"/>
  <c r="F17" i="35" l="1"/>
  <c r="I17" i="35" s="1"/>
  <c r="C17" i="35"/>
  <c r="F16" i="35"/>
  <c r="I16" i="35" s="1"/>
  <c r="C16" i="35"/>
  <c r="F15" i="35"/>
  <c r="I15" i="35" s="1"/>
  <c r="C15" i="35"/>
  <c r="F14" i="35"/>
  <c r="I14" i="35" s="1"/>
  <c r="C14" i="35"/>
  <c r="F13" i="35"/>
  <c r="I13" i="35" s="1"/>
  <c r="C13" i="35"/>
  <c r="F12" i="35"/>
  <c r="I12" i="35" s="1"/>
  <c r="C12" i="35"/>
  <c r="F11" i="35"/>
  <c r="I11" i="35" s="1"/>
  <c r="C11" i="35"/>
  <c r="F10" i="35"/>
  <c r="F9" i="35" s="1"/>
  <c r="C10" i="35"/>
  <c r="C9" i="35" s="1"/>
  <c r="H9" i="35"/>
  <c r="G9" i="35"/>
  <c r="E9" i="35"/>
  <c r="D9" i="35"/>
  <c r="Q555" i="33"/>
  <c r="N555" i="33"/>
  <c r="Q554" i="33"/>
  <c r="N554" i="33"/>
  <c r="Q553" i="33"/>
  <c r="N553" i="33"/>
  <c r="Q550" i="33"/>
  <c r="N550" i="33"/>
  <c r="Q548" i="33"/>
  <c r="N548" i="33"/>
  <c r="Q541" i="33"/>
  <c r="N541" i="33"/>
  <c r="Q540" i="33"/>
  <c r="N540" i="33"/>
  <c r="Q539" i="33"/>
  <c r="N539" i="33"/>
  <c r="Q538" i="33"/>
  <c r="N538" i="33"/>
  <c r="Q537" i="33"/>
  <c r="N537" i="33"/>
  <c r="Q534" i="33"/>
  <c r="N534" i="33"/>
  <c r="Q533" i="33"/>
  <c r="N533" i="33"/>
  <c r="Q528" i="33"/>
  <c r="N528" i="33"/>
  <c r="Q527" i="33"/>
  <c r="N527" i="33"/>
  <c r="Q526" i="33"/>
  <c r="N526" i="33"/>
  <c r="Q525" i="33"/>
  <c r="N525" i="33"/>
  <c r="Q523" i="33"/>
  <c r="N523" i="33"/>
  <c r="Q521" i="33"/>
  <c r="N521" i="33"/>
  <c r="Q520" i="33"/>
  <c r="N520" i="33"/>
  <c r="Q519" i="33"/>
  <c r="N519" i="33"/>
  <c r="Q516" i="33"/>
  <c r="P516" i="33"/>
  <c r="O516" i="33"/>
  <c r="N516" i="33"/>
  <c r="Q513" i="33"/>
  <c r="N513" i="33"/>
  <c r="Q512" i="33"/>
  <c r="N512" i="33"/>
  <c r="Q509" i="33"/>
  <c r="N509" i="33"/>
  <c r="Q507" i="33"/>
  <c r="N507" i="33"/>
  <c r="Q498" i="33"/>
  <c r="P498" i="33"/>
  <c r="O498" i="33"/>
  <c r="N498" i="33"/>
  <c r="O497" i="33"/>
  <c r="N497" i="33"/>
  <c r="P496" i="33"/>
  <c r="N496" i="33"/>
  <c r="P495" i="33"/>
  <c r="N495" i="33"/>
  <c r="Q492" i="33"/>
  <c r="N492" i="33"/>
  <c r="Q491" i="33"/>
  <c r="N491" i="33"/>
  <c r="Q489" i="33"/>
  <c r="N489" i="33"/>
  <c r="Q488" i="33"/>
  <c r="N488" i="33"/>
  <c r="Q487" i="33"/>
  <c r="N487" i="33"/>
  <c r="Q486" i="33"/>
  <c r="N486" i="33"/>
  <c r="Q484" i="33"/>
  <c r="N484" i="33"/>
  <c r="Q483" i="33"/>
  <c r="N483" i="33"/>
  <c r="Q481" i="33"/>
  <c r="P481" i="33"/>
  <c r="N481" i="33"/>
  <c r="P478" i="33"/>
  <c r="N478" i="33"/>
  <c r="Q477" i="33"/>
  <c r="N477" i="33"/>
  <c r="Q476" i="33"/>
  <c r="N476" i="33"/>
  <c r="Q474" i="33"/>
  <c r="N474" i="33"/>
  <c r="Q473" i="33"/>
  <c r="N473" i="33"/>
  <c r="Q472" i="33"/>
  <c r="N472" i="33"/>
  <c r="Q470" i="33"/>
  <c r="N470" i="33"/>
  <c r="Q469" i="33"/>
  <c r="P469" i="33"/>
  <c r="N469" i="33"/>
  <c r="P468" i="33"/>
  <c r="N468" i="33"/>
  <c r="Q462" i="33"/>
  <c r="N462" i="33"/>
  <c r="Q460" i="33"/>
  <c r="N460" i="33"/>
  <c r="Q459" i="33"/>
  <c r="N459" i="33"/>
  <c r="Q458" i="33"/>
  <c r="N458" i="33"/>
  <c r="Q441" i="33"/>
  <c r="N441" i="33"/>
  <c r="Q439" i="33"/>
  <c r="N439" i="33"/>
  <c r="Q438" i="33"/>
  <c r="N438" i="33"/>
  <c r="Q437" i="33"/>
  <c r="N437" i="33"/>
  <c r="Q436" i="33"/>
  <c r="N436" i="33"/>
  <c r="Q434" i="33"/>
  <c r="N434" i="33"/>
  <c r="Q433" i="33"/>
  <c r="N433" i="33"/>
  <c r="Q431" i="33"/>
  <c r="P431" i="33"/>
  <c r="N431" i="33"/>
  <c r="P430" i="33"/>
  <c r="N430" i="33"/>
  <c r="Q424" i="33"/>
  <c r="N424" i="33"/>
  <c r="Q422" i="33"/>
  <c r="N422" i="33"/>
  <c r="Q421" i="33"/>
  <c r="N421" i="33"/>
  <c r="Q420" i="33"/>
  <c r="N420" i="33"/>
  <c r="Q419" i="33"/>
  <c r="N419" i="33"/>
  <c r="Q415" i="33"/>
  <c r="P415" i="33"/>
  <c r="N415" i="33"/>
  <c r="P414" i="33"/>
  <c r="N414" i="33"/>
  <c r="Q413" i="33"/>
  <c r="N413" i="33"/>
  <c r="Q410" i="33"/>
  <c r="P410" i="33"/>
  <c r="N410" i="33"/>
  <c r="P409" i="33"/>
  <c r="N409" i="33"/>
  <c r="Q401" i="33"/>
  <c r="N401" i="33"/>
  <c r="Q400" i="33"/>
  <c r="N400" i="33"/>
  <c r="Q399" i="33"/>
  <c r="N399" i="33"/>
  <c r="Q398" i="33"/>
  <c r="N398" i="33"/>
  <c r="Q397" i="33"/>
  <c r="N397" i="33"/>
  <c r="Q394" i="33"/>
  <c r="N394" i="33"/>
  <c r="Q389" i="33"/>
  <c r="P389" i="33"/>
  <c r="N389" i="33"/>
  <c r="P388" i="33"/>
  <c r="N388" i="33"/>
  <c r="Q387" i="33"/>
  <c r="N387" i="33"/>
  <c r="Q383" i="33"/>
  <c r="P383" i="33"/>
  <c r="N383" i="33"/>
  <c r="P382" i="33"/>
  <c r="N382" i="33"/>
  <c r="Q381" i="33"/>
  <c r="N381" i="33"/>
  <c r="Q380" i="33"/>
  <c r="N380" i="33"/>
  <c r="Q379" i="33"/>
  <c r="N379" i="33"/>
  <c r="Q378" i="33"/>
  <c r="N378" i="33"/>
  <c r="Q377" i="33"/>
  <c r="N377" i="33"/>
  <c r="Q373" i="33"/>
  <c r="P373" i="33"/>
  <c r="N373" i="33"/>
  <c r="P369" i="33"/>
  <c r="N369" i="33"/>
  <c r="P368" i="33"/>
  <c r="N368" i="33"/>
  <c r="Q363" i="33"/>
  <c r="N363" i="33"/>
  <c r="Q362" i="33"/>
  <c r="N362" i="33"/>
  <c r="Q361" i="33"/>
  <c r="N361" i="33"/>
  <c r="Q360" i="33"/>
  <c r="N360" i="33"/>
  <c r="Q359" i="33"/>
  <c r="N359" i="33"/>
  <c r="Q358" i="33"/>
  <c r="N358" i="33"/>
  <c r="Q352" i="33"/>
  <c r="N352" i="33"/>
  <c r="Q351" i="33"/>
  <c r="N351" i="33"/>
  <c r="Q349" i="33"/>
  <c r="N349" i="33"/>
  <c r="Q346" i="33"/>
  <c r="P346" i="33"/>
  <c r="N346" i="33"/>
  <c r="P344" i="33"/>
  <c r="N344" i="33"/>
  <c r="P343" i="33"/>
  <c r="N343" i="33"/>
  <c r="P342" i="33"/>
  <c r="N342" i="33"/>
  <c r="Q341" i="33"/>
  <c r="N341" i="33"/>
  <c r="Q339" i="33"/>
  <c r="N339" i="33"/>
  <c r="Q338" i="33"/>
  <c r="N338" i="33"/>
  <c r="Q335" i="33"/>
  <c r="N335" i="33"/>
  <c r="Q334" i="33"/>
  <c r="N334" i="33"/>
  <c r="Q331" i="33"/>
  <c r="N331" i="33"/>
  <c r="Q330" i="33"/>
  <c r="P330" i="33"/>
  <c r="N330" i="33"/>
  <c r="P329" i="33"/>
  <c r="N329" i="33"/>
  <c r="Q327" i="33"/>
  <c r="N327" i="33"/>
  <c r="Q326" i="33"/>
  <c r="N326" i="33"/>
  <c r="Q325" i="33"/>
  <c r="N325" i="33"/>
  <c r="Q324" i="33"/>
  <c r="N324" i="33"/>
  <c r="Q323" i="33"/>
  <c r="N323" i="33"/>
  <c r="Q321" i="33"/>
  <c r="P321" i="33"/>
  <c r="N321" i="33"/>
  <c r="P319" i="33"/>
  <c r="N319" i="33"/>
  <c r="P318" i="33"/>
  <c r="N318" i="33"/>
  <c r="P317" i="33"/>
  <c r="N317" i="33"/>
  <c r="Q316" i="33"/>
  <c r="N316" i="33"/>
  <c r="Q314" i="33"/>
  <c r="N314" i="33"/>
  <c r="Q312" i="33"/>
  <c r="N312" i="33"/>
  <c r="Q311" i="33"/>
  <c r="N311" i="33"/>
  <c r="Q310" i="33"/>
  <c r="N310" i="33"/>
  <c r="Q309" i="33"/>
  <c r="N309" i="33"/>
  <c r="Q308" i="33"/>
  <c r="N308" i="33"/>
  <c r="Q307" i="33"/>
  <c r="N307" i="33"/>
  <c r="Q306" i="33"/>
  <c r="N306" i="33"/>
  <c r="Q305" i="33"/>
  <c r="N305" i="33"/>
  <c r="Q304" i="33"/>
  <c r="N304" i="33"/>
  <c r="Q303" i="33"/>
  <c r="N303" i="33"/>
  <c r="Q299" i="33"/>
  <c r="P299" i="33"/>
  <c r="N299" i="33"/>
  <c r="P298" i="33"/>
  <c r="N298" i="33"/>
  <c r="P297" i="33"/>
  <c r="N297" i="33"/>
  <c r="P296" i="33"/>
  <c r="N296" i="33"/>
  <c r="P295" i="33"/>
  <c r="N295" i="33"/>
  <c r="P294" i="33"/>
  <c r="N294" i="33"/>
  <c r="P293" i="33"/>
  <c r="N293" i="33"/>
  <c r="P292" i="33"/>
  <c r="N292" i="33"/>
  <c r="Q291" i="33"/>
  <c r="N291" i="33"/>
  <c r="Q283" i="33"/>
  <c r="N283" i="33"/>
  <c r="Q282" i="33"/>
  <c r="N282" i="33"/>
  <c r="Q281" i="33"/>
  <c r="N281" i="33"/>
  <c r="Q274" i="33"/>
  <c r="N274" i="33"/>
  <c r="Q272" i="33"/>
  <c r="N272" i="33"/>
  <c r="Q271" i="33"/>
  <c r="N271" i="33"/>
  <c r="Q270" i="33"/>
  <c r="N270" i="33"/>
  <c r="Q269" i="33"/>
  <c r="N269" i="33"/>
  <c r="Q268" i="33"/>
  <c r="N268" i="33"/>
  <c r="Q252" i="33"/>
  <c r="P252" i="33"/>
  <c r="N252" i="33"/>
  <c r="P250" i="33"/>
  <c r="N250" i="33"/>
  <c r="P249" i="33"/>
  <c r="N249" i="33"/>
  <c r="P248" i="33"/>
  <c r="N248" i="33"/>
  <c r="P247" i="33"/>
  <c r="N247" i="33"/>
  <c r="P246" i="33"/>
  <c r="N246" i="33"/>
  <c r="P245" i="33"/>
  <c r="N245" i="33"/>
  <c r="P244" i="33"/>
  <c r="N244" i="33"/>
  <c r="P243" i="33"/>
  <c r="N243" i="33"/>
  <c r="P242" i="33"/>
  <c r="N242" i="33"/>
  <c r="P241" i="33"/>
  <c r="N241" i="33"/>
  <c r="P238" i="33"/>
  <c r="N238" i="33"/>
  <c r="P237" i="33"/>
  <c r="N237" i="33"/>
  <c r="P236" i="33"/>
  <c r="N236" i="33"/>
  <c r="Q233" i="33"/>
  <c r="N233" i="33"/>
  <c r="Q232" i="33"/>
  <c r="N232" i="33"/>
  <c r="Q231" i="33"/>
  <c r="N231" i="33"/>
  <c r="Q229" i="33"/>
  <c r="N229" i="33"/>
  <c r="Q228" i="33"/>
  <c r="N228" i="33"/>
  <c r="Q227" i="33"/>
  <c r="N227" i="33"/>
  <c r="Q226" i="33"/>
  <c r="N226" i="33"/>
  <c r="Q223" i="33"/>
  <c r="P223" i="33"/>
  <c r="N223" i="33"/>
  <c r="P222" i="33"/>
  <c r="N222" i="33"/>
  <c r="Q219" i="33"/>
  <c r="N219" i="33"/>
  <c r="Q217" i="33"/>
  <c r="N217" i="33"/>
  <c r="Q216" i="33"/>
  <c r="N216" i="33"/>
  <c r="Q213" i="33"/>
  <c r="N213" i="33"/>
  <c r="Q212" i="33"/>
  <c r="N212" i="33"/>
  <c r="Q211" i="33"/>
  <c r="N211" i="33"/>
  <c r="Q210" i="33"/>
  <c r="N210" i="33"/>
  <c r="Q209" i="33"/>
  <c r="P209" i="33"/>
  <c r="O209" i="33"/>
  <c r="N209" i="33"/>
  <c r="P208" i="33"/>
  <c r="N208" i="33"/>
  <c r="O207" i="33"/>
  <c r="N207" i="33"/>
  <c r="P206" i="33"/>
  <c r="N206" i="33"/>
  <c r="Q204" i="33"/>
  <c r="N204" i="33"/>
  <c r="Q202" i="33"/>
  <c r="N202" i="33"/>
  <c r="Q201" i="33"/>
  <c r="N201" i="33"/>
  <c r="Q199" i="33"/>
  <c r="P199" i="33"/>
  <c r="N199" i="33"/>
  <c r="P198" i="33"/>
  <c r="N198" i="33"/>
  <c r="P197" i="33"/>
  <c r="N197" i="33"/>
  <c r="Q184" i="33"/>
  <c r="N184" i="33"/>
  <c r="Q183" i="33"/>
  <c r="N183" i="33"/>
  <c r="Q182" i="33"/>
  <c r="N182" i="33"/>
  <c r="Q181" i="33"/>
  <c r="N181" i="33"/>
  <c r="Q180" i="33"/>
  <c r="N180" i="33"/>
  <c r="Q179" i="33"/>
  <c r="N179" i="33"/>
  <c r="Q176" i="33"/>
  <c r="N176" i="33"/>
  <c r="Q174" i="33"/>
  <c r="N174" i="33"/>
  <c r="Q173" i="33"/>
  <c r="N173" i="33"/>
  <c r="Q172" i="33"/>
  <c r="N172" i="33"/>
  <c r="Q170" i="33"/>
  <c r="N170" i="33"/>
  <c r="Q169" i="33"/>
  <c r="N169" i="33"/>
  <c r="Q166" i="33"/>
  <c r="N166" i="33"/>
  <c r="Q161" i="33"/>
  <c r="O161" i="33"/>
  <c r="N161" i="33"/>
  <c r="Q156" i="33"/>
  <c r="N156" i="33"/>
  <c r="Q154" i="33"/>
  <c r="N154" i="33"/>
  <c r="Q153" i="33"/>
  <c r="N153" i="33"/>
  <c r="Q152" i="33"/>
  <c r="N152" i="33"/>
  <c r="Q151" i="33"/>
  <c r="N151" i="33"/>
  <c r="Q150" i="33"/>
  <c r="N150" i="33"/>
  <c r="Q148" i="33"/>
  <c r="N148" i="33"/>
  <c r="Q147" i="33"/>
  <c r="N147" i="33"/>
  <c r="Q146" i="33"/>
  <c r="O146" i="33"/>
  <c r="N146" i="33"/>
  <c r="O145" i="33"/>
  <c r="N145" i="33"/>
  <c r="O144" i="33"/>
  <c r="N144" i="33"/>
  <c r="Q143" i="33"/>
  <c r="N143" i="33"/>
  <c r="Q142" i="33"/>
  <c r="N142" i="33"/>
  <c r="Q141" i="33"/>
  <c r="N141" i="33"/>
  <c r="Q137" i="33"/>
  <c r="O137" i="33"/>
  <c r="N137" i="33"/>
  <c r="O136" i="33"/>
  <c r="N136" i="33"/>
  <c r="O135" i="33"/>
  <c r="N135" i="33"/>
  <c r="Q134" i="33"/>
  <c r="N134" i="33"/>
  <c r="Q133" i="33"/>
  <c r="N133" i="33"/>
  <c r="Q132" i="33"/>
  <c r="N132" i="33"/>
  <c r="Q131" i="33"/>
  <c r="N131" i="33"/>
  <c r="Q130" i="33"/>
  <c r="N130" i="33"/>
  <c r="Q129" i="33"/>
  <c r="N129" i="33"/>
  <c r="Q126" i="33"/>
  <c r="N126" i="33"/>
  <c r="Q124" i="33"/>
  <c r="N124" i="33"/>
  <c r="Q117" i="33"/>
  <c r="N117" i="33"/>
  <c r="Q116" i="33"/>
  <c r="N116" i="33"/>
  <c r="Q115" i="33"/>
  <c r="N115" i="33"/>
  <c r="Q112" i="33"/>
  <c r="N112" i="33"/>
  <c r="Q110" i="33"/>
  <c r="N110" i="33"/>
  <c r="Q109" i="33"/>
  <c r="N109" i="33"/>
  <c r="Q108" i="33"/>
  <c r="N108" i="33"/>
  <c r="Q106" i="33"/>
  <c r="N106" i="33"/>
  <c r="Q105" i="33"/>
  <c r="N105" i="33"/>
  <c r="Q104" i="33"/>
  <c r="N104" i="33"/>
  <c r="Q103" i="33"/>
  <c r="N103" i="33"/>
  <c r="Q102" i="33"/>
  <c r="N102" i="33"/>
  <c r="Q100" i="33"/>
  <c r="N100" i="33"/>
  <c r="Q98" i="33"/>
  <c r="N98" i="33"/>
  <c r="Q95" i="33"/>
  <c r="N95" i="33"/>
  <c r="Q92" i="33"/>
  <c r="P92" i="33"/>
  <c r="N92" i="33"/>
  <c r="Q91" i="33"/>
  <c r="P91" i="33"/>
  <c r="N91" i="33"/>
  <c r="P90" i="33"/>
  <c r="N90" i="33"/>
  <c r="Q89" i="33"/>
  <c r="N89" i="33"/>
  <c r="Q88" i="33"/>
  <c r="N88" i="33"/>
  <c r="Q86" i="33"/>
  <c r="P86" i="33"/>
  <c r="N86" i="33"/>
  <c r="P84" i="33"/>
  <c r="N84" i="33"/>
  <c r="P82" i="33"/>
  <c r="N82" i="33"/>
  <c r="Q80" i="33"/>
  <c r="N80" i="33"/>
  <c r="Q79" i="33"/>
  <c r="N79" i="33"/>
  <c r="Q78" i="33"/>
  <c r="N78" i="33"/>
  <c r="Q77" i="33"/>
  <c r="N77" i="33"/>
  <c r="Q75" i="33"/>
  <c r="N75" i="33"/>
  <c r="Q73" i="33"/>
  <c r="N73" i="33"/>
  <c r="Q72" i="33"/>
  <c r="N72" i="33"/>
  <c r="Q70" i="33"/>
  <c r="N70" i="33"/>
  <c r="Q68" i="33"/>
  <c r="P68" i="33"/>
  <c r="N68" i="33"/>
  <c r="Q65" i="33"/>
  <c r="N65" i="33"/>
  <c r="Q64" i="33"/>
  <c r="N64" i="33"/>
  <c r="Q52" i="33"/>
  <c r="P52" i="33"/>
  <c r="N52" i="33"/>
  <c r="P51" i="33"/>
  <c r="N51" i="33"/>
  <c r="Q50" i="33"/>
  <c r="N50" i="33"/>
  <c r="Q41" i="33"/>
  <c r="N41" i="33"/>
  <c r="Q40" i="33"/>
  <c r="N40" i="33"/>
  <c r="Q39" i="33"/>
  <c r="N39" i="33"/>
  <c r="Q38" i="33"/>
  <c r="N38" i="33"/>
  <c r="Q37" i="33"/>
  <c r="N37" i="33"/>
  <c r="Q34" i="33"/>
  <c r="N34" i="33"/>
  <c r="Q33" i="33"/>
  <c r="N33" i="33"/>
  <c r="Q30" i="33"/>
  <c r="N30" i="33"/>
  <c r="Q29" i="33"/>
  <c r="N29" i="33"/>
  <c r="Q28" i="33"/>
  <c r="N28" i="33"/>
  <c r="Q27" i="33"/>
  <c r="N27" i="33"/>
  <c r="Q26" i="33"/>
  <c r="N26" i="33"/>
  <c r="Q23" i="33"/>
  <c r="N23" i="33"/>
  <c r="Q10" i="33"/>
  <c r="P10" i="33"/>
  <c r="O10" i="33"/>
  <c r="N10" i="33"/>
  <c r="I233" i="32"/>
  <c r="C233" i="32"/>
  <c r="I232" i="32"/>
  <c r="C232" i="32"/>
  <c r="C231" i="32"/>
  <c r="C230" i="32"/>
  <c r="C229" i="32"/>
  <c r="C228" i="32"/>
  <c r="C227" i="32"/>
  <c r="C226" i="32"/>
  <c r="H225" i="32"/>
  <c r="H8" i="32" s="1"/>
  <c r="F225" i="32"/>
  <c r="C225" i="32" s="1"/>
  <c r="C224" i="32"/>
  <c r="C223" i="32"/>
  <c r="C222" i="32"/>
  <c r="C221" i="32"/>
  <c r="C220" i="32"/>
  <c r="C219" i="32"/>
  <c r="C218" i="32"/>
  <c r="C217" i="32"/>
  <c r="C216" i="32"/>
  <c r="C215" i="32"/>
  <c r="C214" i="32"/>
  <c r="C213" i="32"/>
  <c r="C212" i="32"/>
  <c r="C211" i="32"/>
  <c r="C210" i="32"/>
  <c r="C209" i="32"/>
  <c r="C208" i="32"/>
  <c r="C207" i="32"/>
  <c r="C206" i="32"/>
  <c r="C205" i="32"/>
  <c r="C204" i="32"/>
  <c r="C203" i="32"/>
  <c r="C202" i="32"/>
  <c r="C201" i="32"/>
  <c r="C200" i="32"/>
  <c r="C199" i="32"/>
  <c r="C198" i="32"/>
  <c r="C197" i="32"/>
  <c r="C196" i="32"/>
  <c r="C195" i="32"/>
  <c r="C194" i="32"/>
  <c r="C193" i="32"/>
  <c r="C192" i="32"/>
  <c r="C191" i="32"/>
  <c r="C190" i="32"/>
  <c r="C189" i="32"/>
  <c r="C188" i="32"/>
  <c r="C187" i="32"/>
  <c r="C186" i="32"/>
  <c r="C185" i="32"/>
  <c r="C184" i="32"/>
  <c r="C183" i="32"/>
  <c r="C182" i="32"/>
  <c r="C181" i="32"/>
  <c r="C180" i="32"/>
  <c r="C179" i="32"/>
  <c r="C178" i="32"/>
  <c r="C177" i="32"/>
  <c r="C176" i="32"/>
  <c r="C175" i="32"/>
  <c r="C174" i="32"/>
  <c r="C173" i="32"/>
  <c r="C172" i="32"/>
  <c r="C171" i="32"/>
  <c r="C170" i="32"/>
  <c r="C169" i="32"/>
  <c r="C168" i="32"/>
  <c r="C167" i="32"/>
  <c r="C166" i="32"/>
  <c r="C165" i="32"/>
  <c r="C164" i="32"/>
  <c r="C163" i="32"/>
  <c r="C162" i="32"/>
  <c r="C161" i="32"/>
  <c r="C160" i="32"/>
  <c r="C159" i="32"/>
  <c r="C158" i="32"/>
  <c r="C157" i="32"/>
  <c r="C156" i="32"/>
  <c r="C155" i="32"/>
  <c r="C154" i="32"/>
  <c r="C153" i="32"/>
  <c r="C152" i="32"/>
  <c r="C151" i="32"/>
  <c r="C150" i="32"/>
  <c r="C149" i="32"/>
  <c r="C148" i="32"/>
  <c r="C147" i="32"/>
  <c r="C146" i="32"/>
  <c r="C145" i="32"/>
  <c r="C144" i="32"/>
  <c r="C143" i="32"/>
  <c r="C142" i="32"/>
  <c r="C141" i="32"/>
  <c r="C140" i="32"/>
  <c r="C139" i="32"/>
  <c r="C138" i="32"/>
  <c r="C137" i="32"/>
  <c r="C136" i="32"/>
  <c r="C135" i="32"/>
  <c r="C134" i="32"/>
  <c r="C133" i="32"/>
  <c r="C132" i="32"/>
  <c r="C131" i="32"/>
  <c r="C130" i="32"/>
  <c r="C129" i="32"/>
  <c r="C128" i="32"/>
  <c r="C127" i="32"/>
  <c r="C126" i="32"/>
  <c r="C125" i="32"/>
  <c r="C124" i="32"/>
  <c r="C123" i="32"/>
  <c r="C122" i="32"/>
  <c r="C121" i="32"/>
  <c r="C120" i="32"/>
  <c r="C119" i="32"/>
  <c r="C118" i="32"/>
  <c r="C117" i="32"/>
  <c r="C116" i="32"/>
  <c r="C115" i="32"/>
  <c r="C114" i="32"/>
  <c r="C113" i="32"/>
  <c r="C112" i="32"/>
  <c r="C111" i="32"/>
  <c r="C110" i="32"/>
  <c r="C109" i="32"/>
  <c r="C108" i="32"/>
  <c r="C107" i="32"/>
  <c r="C106" i="32"/>
  <c r="C105" i="32"/>
  <c r="C104" i="32"/>
  <c r="C103" i="32"/>
  <c r="C102" i="32"/>
  <c r="C101" i="32"/>
  <c r="C100" i="32"/>
  <c r="C99" i="32"/>
  <c r="C98" i="32"/>
  <c r="C97" i="32"/>
  <c r="C96" i="32"/>
  <c r="C95" i="32"/>
  <c r="C94" i="32"/>
  <c r="C93" i="32"/>
  <c r="C92" i="32"/>
  <c r="C91" i="32"/>
  <c r="C90" i="32"/>
  <c r="C89" i="32"/>
  <c r="C88" i="32"/>
  <c r="C87" i="32"/>
  <c r="C86" i="32"/>
  <c r="C85" i="32"/>
  <c r="C84" i="32"/>
  <c r="C83" i="32"/>
  <c r="C82" i="32"/>
  <c r="C81" i="32"/>
  <c r="C80" i="32"/>
  <c r="C79" i="32"/>
  <c r="C78" i="32"/>
  <c r="C77" i="32"/>
  <c r="C76" i="32"/>
  <c r="C75" i="32"/>
  <c r="C74" i="32"/>
  <c r="C73" i="32"/>
  <c r="C72" i="32"/>
  <c r="C71" i="32"/>
  <c r="C70" i="32"/>
  <c r="C69" i="32"/>
  <c r="C68" i="32"/>
  <c r="C67" i="32"/>
  <c r="C66" i="32"/>
  <c r="C65" i="32"/>
  <c r="C64" i="32"/>
  <c r="C63" i="32"/>
  <c r="C62" i="32"/>
  <c r="C61" i="32"/>
  <c r="C60" i="32"/>
  <c r="C59" i="32"/>
  <c r="C58" i="32"/>
  <c r="C57" i="32"/>
  <c r="C56" i="32"/>
  <c r="C55" i="32"/>
  <c r="C54" i="32"/>
  <c r="C53" i="32"/>
  <c r="C52" i="32"/>
  <c r="C51" i="32"/>
  <c r="C50" i="32"/>
  <c r="C49" i="32"/>
  <c r="C48" i="32"/>
  <c r="C47" i="32"/>
  <c r="C46" i="32"/>
  <c r="C45" i="32"/>
  <c r="C44" i="32"/>
  <c r="C43" i="32"/>
  <c r="C42" i="32"/>
  <c r="C41" i="32"/>
  <c r="C40" i="32"/>
  <c r="C39" i="32"/>
  <c r="C38" i="32"/>
  <c r="C37" i="32"/>
  <c r="C36" i="32"/>
  <c r="C35" i="32"/>
  <c r="C34" i="32"/>
  <c r="C33" i="32"/>
  <c r="C32" i="32"/>
  <c r="C31" i="32"/>
  <c r="C30" i="32"/>
  <c r="C29" i="32"/>
  <c r="C28" i="32"/>
  <c r="C27" i="32"/>
  <c r="C26" i="32"/>
  <c r="C25" i="32"/>
  <c r="C24" i="32"/>
  <c r="C23" i="32"/>
  <c r="C22" i="32"/>
  <c r="C21" i="32"/>
  <c r="C20" i="32"/>
  <c r="C19" i="32"/>
  <c r="C18" i="32"/>
  <c r="C17" i="32"/>
  <c r="C16" i="32"/>
  <c r="C15" i="32"/>
  <c r="C14" i="32"/>
  <c r="C13" i="32"/>
  <c r="C12" i="32"/>
  <c r="C11" i="32"/>
  <c r="C10" i="32"/>
  <c r="C9" i="32"/>
  <c r="K8" i="32"/>
  <c r="J8" i="32"/>
  <c r="I8" i="32"/>
  <c r="G8" i="32"/>
  <c r="E8" i="32"/>
  <c r="D8" i="32"/>
  <c r="D232" i="31"/>
  <c r="T232" i="31" s="1"/>
  <c r="D231" i="31"/>
  <c r="T231" i="31" s="1"/>
  <c r="D230" i="31"/>
  <c r="T230" i="31" s="1"/>
  <c r="D229" i="31"/>
  <c r="T229" i="31" s="1"/>
  <c r="D228" i="31"/>
  <c r="T228" i="31" s="1"/>
  <c r="D227" i="31"/>
  <c r="T227" i="31" s="1"/>
  <c r="D226" i="31"/>
  <c r="T226" i="31" s="1"/>
  <c r="D225" i="31"/>
  <c r="T225" i="31" s="1"/>
  <c r="D224" i="31"/>
  <c r="T224" i="31" s="1"/>
  <c r="D223" i="31"/>
  <c r="T223" i="31" s="1"/>
  <c r="D222" i="31"/>
  <c r="T222" i="31" s="1"/>
  <c r="D221" i="31"/>
  <c r="T221" i="31" s="1"/>
  <c r="D220" i="31"/>
  <c r="T220" i="31" s="1"/>
  <c r="D219" i="31"/>
  <c r="T219" i="31" s="1"/>
  <c r="D218" i="31"/>
  <c r="T218" i="31" s="1"/>
  <c r="D217" i="31"/>
  <c r="T217" i="31" s="1"/>
  <c r="D216" i="31"/>
  <c r="T216" i="31" s="1"/>
  <c r="D215" i="31"/>
  <c r="T215" i="31" s="1"/>
  <c r="D214" i="31"/>
  <c r="T214" i="31" s="1"/>
  <c r="D213" i="31"/>
  <c r="T213" i="31" s="1"/>
  <c r="D212" i="31"/>
  <c r="T212" i="31" s="1"/>
  <c r="D211" i="31"/>
  <c r="T211" i="31" s="1"/>
  <c r="D210" i="31"/>
  <c r="T210" i="31" s="1"/>
  <c r="D209" i="31"/>
  <c r="T209" i="31" s="1"/>
  <c r="D208" i="31"/>
  <c r="T208" i="31" s="1"/>
  <c r="D207" i="31"/>
  <c r="T207" i="31" s="1"/>
  <c r="D206" i="31"/>
  <c r="T206" i="31" s="1"/>
  <c r="D205" i="31"/>
  <c r="T205" i="31" s="1"/>
  <c r="D204" i="31"/>
  <c r="T204" i="31" s="1"/>
  <c r="D203" i="31"/>
  <c r="T203" i="31" s="1"/>
  <c r="D202" i="31"/>
  <c r="T202" i="31" s="1"/>
  <c r="D201" i="31"/>
  <c r="T201" i="31" s="1"/>
  <c r="D200" i="31"/>
  <c r="T200" i="31" s="1"/>
  <c r="D199" i="31"/>
  <c r="T199" i="31" s="1"/>
  <c r="D198" i="31"/>
  <c r="T198" i="31" s="1"/>
  <c r="D197" i="31"/>
  <c r="T197" i="31" s="1"/>
  <c r="D196" i="31"/>
  <c r="T196" i="31" s="1"/>
  <c r="D195" i="31"/>
  <c r="T195" i="31" s="1"/>
  <c r="D194" i="31"/>
  <c r="T194" i="31" s="1"/>
  <c r="D193" i="31"/>
  <c r="T193" i="31" s="1"/>
  <c r="D192" i="31"/>
  <c r="T192" i="31" s="1"/>
  <c r="D191" i="31"/>
  <c r="T191" i="31" s="1"/>
  <c r="D190" i="31"/>
  <c r="T190" i="31" s="1"/>
  <c r="D189" i="31"/>
  <c r="T189" i="31" s="1"/>
  <c r="D188" i="31"/>
  <c r="T188" i="31" s="1"/>
  <c r="D187" i="31"/>
  <c r="T187" i="31" s="1"/>
  <c r="D186" i="31"/>
  <c r="T186" i="31" s="1"/>
  <c r="D185" i="31"/>
  <c r="T185" i="31" s="1"/>
  <c r="D184" i="31"/>
  <c r="T184" i="31" s="1"/>
  <c r="D183" i="31"/>
  <c r="T183" i="31" s="1"/>
  <c r="D182" i="31"/>
  <c r="T182" i="31" s="1"/>
  <c r="D181" i="31"/>
  <c r="T181" i="31" s="1"/>
  <c r="D180" i="31"/>
  <c r="T180" i="31" s="1"/>
  <c r="D179" i="31"/>
  <c r="T179" i="31" s="1"/>
  <c r="D178" i="31"/>
  <c r="T178" i="31" s="1"/>
  <c r="D177" i="31"/>
  <c r="T177" i="31" s="1"/>
  <c r="D176" i="31"/>
  <c r="T176" i="31" s="1"/>
  <c r="D175" i="31"/>
  <c r="T175" i="31" s="1"/>
  <c r="D174" i="31"/>
  <c r="T174" i="31" s="1"/>
  <c r="D173" i="31"/>
  <c r="T173" i="31" s="1"/>
  <c r="D172" i="31"/>
  <c r="T172" i="31" s="1"/>
  <c r="D171" i="31"/>
  <c r="T171" i="31" s="1"/>
  <c r="D170" i="31"/>
  <c r="T170" i="31" s="1"/>
  <c r="D169" i="31"/>
  <c r="T169" i="31" s="1"/>
  <c r="D168" i="31"/>
  <c r="T168" i="31" s="1"/>
  <c r="D167" i="31"/>
  <c r="T167" i="31" s="1"/>
  <c r="D166" i="31"/>
  <c r="T166" i="31" s="1"/>
  <c r="D165" i="31"/>
  <c r="T165" i="31" s="1"/>
  <c r="D164" i="31"/>
  <c r="T164" i="31" s="1"/>
  <c r="D163" i="31"/>
  <c r="T163" i="31" s="1"/>
  <c r="D162" i="31"/>
  <c r="T162" i="31" s="1"/>
  <c r="D161" i="31"/>
  <c r="T161" i="31" s="1"/>
  <c r="D160" i="31"/>
  <c r="T160" i="31" s="1"/>
  <c r="D159" i="31"/>
  <c r="T159" i="31" s="1"/>
  <c r="D158" i="31"/>
  <c r="T158" i="31" s="1"/>
  <c r="D157" i="31"/>
  <c r="T157" i="31" s="1"/>
  <c r="D156" i="31"/>
  <c r="T156" i="31" s="1"/>
  <c r="D155" i="31"/>
  <c r="T155" i="31" s="1"/>
  <c r="D154" i="31"/>
  <c r="T154" i="31" s="1"/>
  <c r="D153" i="31"/>
  <c r="T153" i="31" s="1"/>
  <c r="D152" i="31"/>
  <c r="T152" i="31" s="1"/>
  <c r="D151" i="31"/>
  <c r="T151" i="31" s="1"/>
  <c r="D150" i="31"/>
  <c r="T150" i="31" s="1"/>
  <c r="D149" i="31"/>
  <c r="T149" i="31" s="1"/>
  <c r="D148" i="31"/>
  <c r="T148" i="31" s="1"/>
  <c r="D147" i="31"/>
  <c r="T147" i="31" s="1"/>
  <c r="D146" i="31"/>
  <c r="T146" i="31" s="1"/>
  <c r="D145" i="31"/>
  <c r="T145" i="31" s="1"/>
  <c r="D144" i="31"/>
  <c r="T144" i="31" s="1"/>
  <c r="D143" i="31"/>
  <c r="T143" i="31" s="1"/>
  <c r="D142" i="31"/>
  <c r="T142" i="31" s="1"/>
  <c r="D141" i="31"/>
  <c r="T141" i="31" s="1"/>
  <c r="D140" i="31"/>
  <c r="T140" i="31" s="1"/>
  <c r="D139" i="31"/>
  <c r="T139" i="31" s="1"/>
  <c r="D138" i="31"/>
  <c r="T138" i="31" s="1"/>
  <c r="D137" i="31"/>
  <c r="T137" i="31" s="1"/>
  <c r="D136" i="31"/>
  <c r="T136" i="31" s="1"/>
  <c r="D135" i="31"/>
  <c r="T135" i="31" s="1"/>
  <c r="D134" i="31"/>
  <c r="T134" i="31" s="1"/>
  <c r="D133" i="31"/>
  <c r="T133" i="31" s="1"/>
  <c r="D132" i="31"/>
  <c r="T132" i="31" s="1"/>
  <c r="D131" i="31"/>
  <c r="T131" i="31" s="1"/>
  <c r="D130" i="31"/>
  <c r="T130" i="31" s="1"/>
  <c r="D129" i="31"/>
  <c r="T129" i="31" s="1"/>
  <c r="D128" i="31"/>
  <c r="T128" i="31" s="1"/>
  <c r="D127" i="31"/>
  <c r="T127" i="31" s="1"/>
  <c r="D126" i="31"/>
  <c r="T126" i="31" s="1"/>
  <c r="D125" i="31"/>
  <c r="T125" i="31" s="1"/>
  <c r="D124" i="31"/>
  <c r="T124" i="31" s="1"/>
  <c r="D123" i="31"/>
  <c r="T123" i="31" s="1"/>
  <c r="D122" i="31"/>
  <c r="T122" i="31" s="1"/>
  <c r="D121" i="31"/>
  <c r="T121" i="31" s="1"/>
  <c r="D120" i="31"/>
  <c r="T120" i="31" s="1"/>
  <c r="D119" i="31"/>
  <c r="T119" i="31" s="1"/>
  <c r="D118" i="31"/>
  <c r="T118" i="31" s="1"/>
  <c r="D117" i="31"/>
  <c r="T117" i="31" s="1"/>
  <c r="D116" i="31"/>
  <c r="T116" i="31" s="1"/>
  <c r="D115" i="31"/>
  <c r="T115" i="31" s="1"/>
  <c r="D114" i="31"/>
  <c r="T114" i="31" s="1"/>
  <c r="D113" i="31"/>
  <c r="T113" i="31" s="1"/>
  <c r="D112" i="31"/>
  <c r="T112" i="31" s="1"/>
  <c r="D111" i="31"/>
  <c r="T111" i="31" s="1"/>
  <c r="D110" i="31"/>
  <c r="T110" i="31" s="1"/>
  <c r="D109" i="31"/>
  <c r="T109" i="31" s="1"/>
  <c r="D108" i="31"/>
  <c r="T108" i="31" s="1"/>
  <c r="D107" i="31"/>
  <c r="T107" i="31" s="1"/>
  <c r="D106" i="31"/>
  <c r="T106" i="31" s="1"/>
  <c r="D105" i="31"/>
  <c r="T105" i="31" s="1"/>
  <c r="D104" i="31"/>
  <c r="T104" i="31" s="1"/>
  <c r="D103" i="31"/>
  <c r="T103" i="31" s="1"/>
  <c r="D102" i="31"/>
  <c r="T102" i="31" s="1"/>
  <c r="D101" i="31"/>
  <c r="T101" i="31" s="1"/>
  <c r="D100" i="31"/>
  <c r="T100" i="31" s="1"/>
  <c r="D99" i="31"/>
  <c r="T99" i="31" s="1"/>
  <c r="D98" i="31"/>
  <c r="T98" i="31" s="1"/>
  <c r="D97" i="31"/>
  <c r="T97" i="31" s="1"/>
  <c r="D96" i="31"/>
  <c r="T96" i="31" s="1"/>
  <c r="D95" i="31"/>
  <c r="T95" i="31" s="1"/>
  <c r="D94" i="31"/>
  <c r="T94" i="31" s="1"/>
  <c r="D93" i="31"/>
  <c r="T93" i="31" s="1"/>
  <c r="D92" i="31"/>
  <c r="T92" i="31" s="1"/>
  <c r="D91" i="31"/>
  <c r="T91" i="31" s="1"/>
  <c r="D90" i="31"/>
  <c r="T90" i="31" s="1"/>
  <c r="D89" i="31"/>
  <c r="T89" i="31" s="1"/>
  <c r="D88" i="31"/>
  <c r="T88" i="31" s="1"/>
  <c r="D87" i="31"/>
  <c r="T87" i="31" s="1"/>
  <c r="D86" i="31"/>
  <c r="T86" i="31" s="1"/>
  <c r="D85" i="31"/>
  <c r="T85" i="31" s="1"/>
  <c r="D84" i="31"/>
  <c r="T84" i="31" s="1"/>
  <c r="D83" i="31"/>
  <c r="T83" i="31" s="1"/>
  <c r="D82" i="31"/>
  <c r="T82" i="31" s="1"/>
  <c r="D81" i="31"/>
  <c r="T81" i="31" s="1"/>
  <c r="D80" i="31"/>
  <c r="T80" i="31" s="1"/>
  <c r="D79" i="31"/>
  <c r="T79" i="31" s="1"/>
  <c r="D78" i="31"/>
  <c r="T78" i="31" s="1"/>
  <c r="D77" i="31"/>
  <c r="T77" i="31" s="1"/>
  <c r="D76" i="31"/>
  <c r="T76" i="31" s="1"/>
  <c r="D75" i="31"/>
  <c r="T75" i="31" s="1"/>
  <c r="D74" i="31"/>
  <c r="T74" i="31" s="1"/>
  <c r="D73" i="31"/>
  <c r="T73" i="31" s="1"/>
  <c r="D72" i="31"/>
  <c r="T72" i="31" s="1"/>
  <c r="D71" i="31"/>
  <c r="T71" i="31" s="1"/>
  <c r="D70" i="31"/>
  <c r="T70" i="31" s="1"/>
  <c r="D69" i="31"/>
  <c r="T69" i="31" s="1"/>
  <c r="D68" i="31"/>
  <c r="T68" i="31" s="1"/>
  <c r="D67" i="31"/>
  <c r="T67" i="31" s="1"/>
  <c r="D66" i="31"/>
  <c r="T66" i="31" s="1"/>
  <c r="D65" i="31"/>
  <c r="T65" i="31" s="1"/>
  <c r="D64" i="31"/>
  <c r="T64" i="31" s="1"/>
  <c r="D63" i="31"/>
  <c r="T63" i="31" s="1"/>
  <c r="D62" i="31"/>
  <c r="T62" i="31" s="1"/>
  <c r="D61" i="31"/>
  <c r="T61" i="31" s="1"/>
  <c r="D60" i="31"/>
  <c r="T60" i="31" s="1"/>
  <c r="D59" i="31"/>
  <c r="T59" i="31" s="1"/>
  <c r="D58" i="31"/>
  <c r="T58" i="31" s="1"/>
  <c r="D57" i="31"/>
  <c r="T57" i="31" s="1"/>
  <c r="D56" i="31"/>
  <c r="T56" i="31" s="1"/>
  <c r="D55" i="31"/>
  <c r="T55" i="31" s="1"/>
  <c r="D54" i="31"/>
  <c r="T54" i="31" s="1"/>
  <c r="D53" i="31"/>
  <c r="T53" i="31" s="1"/>
  <c r="D52" i="31"/>
  <c r="T52" i="31" s="1"/>
  <c r="D51" i="31"/>
  <c r="T51" i="31" s="1"/>
  <c r="D50" i="31"/>
  <c r="T50" i="31" s="1"/>
  <c r="D49" i="31"/>
  <c r="T49" i="31" s="1"/>
  <c r="D48" i="31"/>
  <c r="T48" i="31" s="1"/>
  <c r="D47" i="31"/>
  <c r="T47" i="31" s="1"/>
  <c r="D46" i="31"/>
  <c r="T46" i="31" s="1"/>
  <c r="D45" i="31"/>
  <c r="T45" i="31" s="1"/>
  <c r="D44" i="31"/>
  <c r="T44" i="31" s="1"/>
  <c r="D43" i="31"/>
  <c r="T43" i="31" s="1"/>
  <c r="D42" i="31"/>
  <c r="T42" i="31" s="1"/>
  <c r="D41" i="31"/>
  <c r="T41" i="31" s="1"/>
  <c r="D40" i="31"/>
  <c r="T40" i="31" s="1"/>
  <c r="D39" i="31"/>
  <c r="T39" i="31" s="1"/>
  <c r="D38" i="31"/>
  <c r="T38" i="31" s="1"/>
  <c r="D37" i="31"/>
  <c r="T37" i="31" s="1"/>
  <c r="D36" i="31"/>
  <c r="T36" i="31" s="1"/>
  <c r="D35" i="31"/>
  <c r="T35" i="31" s="1"/>
  <c r="D34" i="31"/>
  <c r="T34" i="31" s="1"/>
  <c r="D33" i="31"/>
  <c r="T33" i="31" s="1"/>
  <c r="D32" i="31"/>
  <c r="T32" i="31" s="1"/>
  <c r="D31" i="31"/>
  <c r="T31" i="31" s="1"/>
  <c r="D30" i="31"/>
  <c r="T30" i="31" s="1"/>
  <c r="D29" i="31"/>
  <c r="T29" i="31" s="1"/>
  <c r="D28" i="31"/>
  <c r="T28" i="31" s="1"/>
  <c r="D27" i="31"/>
  <c r="T27" i="31" s="1"/>
  <c r="D26" i="31"/>
  <c r="T26" i="31" s="1"/>
  <c r="D25" i="31"/>
  <c r="T25" i="31" s="1"/>
  <c r="D24" i="31"/>
  <c r="T24" i="31" s="1"/>
  <c r="D23" i="31"/>
  <c r="T23" i="31" s="1"/>
  <c r="D22" i="31"/>
  <c r="T22" i="31" s="1"/>
  <c r="D21" i="31"/>
  <c r="T21" i="31" s="1"/>
  <c r="D20" i="31"/>
  <c r="T20" i="31" s="1"/>
  <c r="D19" i="31"/>
  <c r="T19" i="31" s="1"/>
  <c r="D18" i="31"/>
  <c r="T18" i="31" s="1"/>
  <c r="D17" i="31"/>
  <c r="T17" i="31" s="1"/>
  <c r="D16" i="31"/>
  <c r="T16" i="31" s="1"/>
  <c r="D15" i="31"/>
  <c r="T15" i="31" s="1"/>
  <c r="D14" i="31"/>
  <c r="T14" i="31" s="1"/>
  <c r="D13" i="31"/>
  <c r="T13" i="31" s="1"/>
  <c r="D12" i="31"/>
  <c r="T12" i="31" s="1"/>
  <c r="D11" i="31"/>
  <c r="T11" i="31" s="1"/>
  <c r="D10" i="31"/>
  <c r="D8" i="31" s="1"/>
  <c r="D9" i="31"/>
  <c r="T9" i="31" s="1"/>
  <c r="S8" i="31"/>
  <c r="R8" i="31"/>
  <c r="Q8" i="31"/>
  <c r="P8" i="31"/>
  <c r="O8" i="31"/>
  <c r="N8" i="31"/>
  <c r="M8" i="31"/>
  <c r="L8" i="31"/>
  <c r="K8" i="31"/>
  <c r="J8" i="31"/>
  <c r="I8" i="31"/>
  <c r="H8" i="31"/>
  <c r="G8" i="31"/>
  <c r="F8" i="31"/>
  <c r="E8" i="31"/>
  <c r="C8" i="31"/>
  <c r="T54" i="30"/>
  <c r="T53" i="30"/>
  <c r="T52" i="30"/>
  <c r="T51" i="30"/>
  <c r="T50" i="30"/>
  <c r="T49" i="30"/>
  <c r="T48" i="30"/>
  <c r="T45" i="30"/>
  <c r="T44" i="30"/>
  <c r="T42" i="30"/>
  <c r="M41" i="30"/>
  <c r="D41" i="30"/>
  <c r="T41" i="30" s="1"/>
  <c r="T40" i="30"/>
  <c r="T39" i="30"/>
  <c r="T38" i="30"/>
  <c r="T37" i="30"/>
  <c r="O37" i="30"/>
  <c r="N37" i="30"/>
  <c r="T36" i="30"/>
  <c r="T35" i="30"/>
  <c r="T34" i="30"/>
  <c r="T33" i="30"/>
  <c r="T32" i="30"/>
  <c r="T31" i="30"/>
  <c r="T30" i="30"/>
  <c r="T29" i="30"/>
  <c r="T27" i="30"/>
  <c r="T26" i="30"/>
  <c r="T25" i="30"/>
  <c r="T24" i="30"/>
  <c r="T23" i="30"/>
  <c r="T22" i="30"/>
  <c r="T18" i="30"/>
  <c r="T17" i="30"/>
  <c r="T16" i="30"/>
  <c r="T15" i="30"/>
  <c r="T14" i="30"/>
  <c r="T12" i="30"/>
  <c r="T11" i="30"/>
  <c r="T10" i="30"/>
  <c r="T9" i="30"/>
  <c r="S8" i="30"/>
  <c r="R8" i="30"/>
  <c r="Q8" i="30"/>
  <c r="P8" i="30"/>
  <c r="O8" i="30"/>
  <c r="N8" i="30"/>
  <c r="M8" i="30"/>
  <c r="L8" i="30"/>
  <c r="K8" i="30"/>
  <c r="J8" i="30"/>
  <c r="I8" i="30"/>
  <c r="H8" i="30"/>
  <c r="G8" i="30"/>
  <c r="F8" i="30"/>
  <c r="E8" i="30"/>
  <c r="C8" i="30"/>
  <c r="C8" i="32" l="1"/>
  <c r="D8" i="30"/>
  <c r="T8" i="30" s="1"/>
  <c r="T10" i="31"/>
  <c r="I10" i="35"/>
  <c r="F8" i="32"/>
  <c r="L78" i="3" l="1"/>
  <c r="M78" i="3"/>
  <c r="N78" i="3"/>
  <c r="K78" i="3"/>
  <c r="L77" i="3"/>
  <c r="M77" i="3"/>
  <c r="N77" i="3"/>
  <c r="H65" i="3"/>
  <c r="E65" i="3"/>
  <c r="E56" i="3"/>
  <c r="X65" i="3"/>
  <c r="W65" i="3"/>
  <c r="V65" i="3"/>
  <c r="U65" i="3"/>
  <c r="R56" i="3"/>
  <c r="R43" i="3"/>
  <c r="P43" i="3"/>
  <c r="P56" i="3"/>
  <c r="X56" i="3"/>
  <c r="W56" i="3"/>
  <c r="V56" i="3"/>
  <c r="U56" i="3"/>
  <c r="H102" i="2"/>
  <c r="E102" i="2"/>
  <c r="G59" i="2"/>
  <c r="E59" i="2"/>
  <c r="P106" i="2"/>
  <c r="O106" i="2"/>
  <c r="O109" i="2" s="1"/>
  <c r="AD102" i="2" l="1"/>
  <c r="AC102" i="2"/>
  <c r="AB102" i="2"/>
  <c r="AA102" i="2"/>
  <c r="Z102" i="2"/>
  <c r="AD101" i="2"/>
  <c r="AC101" i="2"/>
  <c r="AB101" i="2"/>
  <c r="AA101" i="2"/>
  <c r="AD100" i="2"/>
  <c r="AC100" i="2"/>
  <c r="AB100" i="2"/>
  <c r="AA100" i="2"/>
  <c r="AD98" i="2"/>
  <c r="AC98" i="2"/>
  <c r="AB98" i="2"/>
  <c r="AA98" i="2"/>
  <c r="AD95" i="2"/>
  <c r="AC95" i="2"/>
  <c r="AB95" i="2"/>
  <c r="AA95" i="2"/>
  <c r="AD94" i="2"/>
  <c r="AC94" i="2"/>
  <c r="AB94" i="2"/>
  <c r="AA94" i="2"/>
  <c r="AD69" i="2"/>
  <c r="AC69" i="2"/>
  <c r="AB69" i="2"/>
  <c r="AA69" i="2"/>
  <c r="AD68" i="2"/>
  <c r="AC68" i="2"/>
  <c r="AB68" i="2"/>
  <c r="AA68" i="2"/>
  <c r="AD67" i="2"/>
  <c r="AC67" i="2"/>
  <c r="AB67" i="2"/>
  <c r="AA67" i="2"/>
  <c r="AD66" i="2"/>
  <c r="AC66" i="2"/>
  <c r="AB66" i="2"/>
  <c r="AA66" i="2"/>
  <c r="AD63" i="2"/>
  <c r="AC63" i="2"/>
  <c r="AB63" i="2"/>
  <c r="AA63" i="2"/>
  <c r="AD59" i="2"/>
  <c r="AC59" i="2"/>
  <c r="AB59" i="2"/>
  <c r="AA59" i="2"/>
  <c r="Z59" i="2"/>
  <c r="AD58" i="2"/>
  <c r="AC58" i="2"/>
  <c r="AB58" i="2"/>
  <c r="AA58" i="2"/>
  <c r="Z58" i="2"/>
  <c r="AD55" i="2"/>
  <c r="AC55" i="2"/>
  <c r="AB55" i="2"/>
  <c r="AA55" i="2"/>
  <c r="Z55" i="2"/>
  <c r="AD52" i="2"/>
  <c r="AC52" i="2"/>
  <c r="AB52" i="2"/>
  <c r="AA52" i="2"/>
  <c r="AD49" i="2"/>
  <c r="AC49" i="2"/>
  <c r="AB49" i="2"/>
  <c r="AA49" i="2"/>
  <c r="AD48" i="2"/>
  <c r="AC48" i="2"/>
  <c r="AB48" i="2"/>
  <c r="AA48" i="2"/>
  <c r="AA34" i="2"/>
  <c r="AB34" i="2"/>
  <c r="AC34" i="2"/>
  <c r="AD34" i="2"/>
  <c r="AA35" i="2"/>
  <c r="AB35" i="2"/>
  <c r="AC35" i="2"/>
  <c r="AD35" i="2"/>
  <c r="AA36" i="2"/>
  <c r="AB36" i="2"/>
  <c r="AC36" i="2"/>
  <c r="AD36" i="2"/>
  <c r="AA37" i="2"/>
  <c r="AB37" i="2"/>
  <c r="AC37" i="2"/>
  <c r="AD37" i="2"/>
  <c r="AA38" i="2"/>
  <c r="AB38" i="2"/>
  <c r="AC38" i="2"/>
  <c r="AD38" i="2"/>
  <c r="AA39" i="2"/>
  <c r="AB39" i="2"/>
  <c r="AC39" i="2"/>
  <c r="AD39" i="2"/>
  <c r="AA40" i="2"/>
  <c r="AB40" i="2"/>
  <c r="AC40" i="2"/>
  <c r="AD40" i="2"/>
  <c r="AA41" i="2"/>
  <c r="AB41" i="2"/>
  <c r="AC41" i="2"/>
  <c r="AD41" i="2"/>
  <c r="AA42" i="2"/>
  <c r="AB42" i="2"/>
  <c r="AC42" i="2"/>
  <c r="AD42" i="2"/>
  <c r="AA43" i="2"/>
  <c r="AB43" i="2"/>
  <c r="AC43" i="2"/>
  <c r="AD43" i="2"/>
  <c r="Z44" i="2"/>
  <c r="AA44" i="2"/>
  <c r="AB44" i="2"/>
  <c r="AC44" i="2"/>
  <c r="AD44" i="2"/>
  <c r="Z45" i="2"/>
  <c r="AA45" i="2"/>
  <c r="AB45" i="2"/>
  <c r="AC45" i="2"/>
  <c r="AD45" i="2"/>
  <c r="Z46" i="2"/>
  <c r="AA46" i="2"/>
  <c r="AB46" i="2"/>
  <c r="AC46" i="2"/>
  <c r="AD46" i="2"/>
  <c r="AA47" i="2"/>
  <c r="AB47" i="2"/>
  <c r="AC47" i="2"/>
  <c r="AD47" i="2"/>
  <c r="H232" i="25" l="1"/>
  <c r="H231" i="25"/>
  <c r="F231" i="25"/>
  <c r="F232" i="25"/>
  <c r="D49" i="3" l="1"/>
  <c r="D47" i="3"/>
  <c r="F63" i="2" l="1"/>
  <c r="E63" i="2"/>
  <c r="L49" i="2"/>
  <c r="L63" i="2"/>
  <c r="L59" i="2"/>
  <c r="L48" i="2"/>
  <c r="L47" i="2"/>
  <c r="L41" i="2"/>
  <c r="L38" i="2"/>
  <c r="L37" i="2"/>
  <c r="L36" i="2"/>
  <c r="L34" i="2"/>
  <c r="M6" i="2" l="1"/>
  <c r="L73" i="3"/>
  <c r="M98" i="2"/>
  <c r="Z98" i="2" s="1"/>
  <c r="M60" i="3"/>
  <c r="L60" i="3"/>
  <c r="M73" i="3"/>
  <c r="N73" i="3"/>
  <c r="P109" i="2"/>
  <c r="H240" i="25" l="1"/>
  <c r="H239" i="25"/>
  <c r="H238" i="25"/>
  <c r="H237" i="25"/>
  <c r="H236" i="25"/>
  <c r="H235" i="25"/>
  <c r="H233" i="25"/>
  <c r="F233" i="25"/>
  <c r="F236" i="25"/>
  <c r="F237" i="25"/>
  <c r="F238" i="25"/>
  <c r="F239" i="25"/>
  <c r="F240" i="25"/>
  <c r="F235" i="25"/>
  <c r="S25" i="26"/>
  <c r="R25" i="26"/>
  <c r="Q25" i="26"/>
  <c r="P25" i="26"/>
  <c r="L25" i="26"/>
  <c r="K25" i="26"/>
  <c r="J25" i="26"/>
  <c r="I25" i="26"/>
  <c r="H25" i="26"/>
  <c r="F25" i="26"/>
  <c r="S24" i="26"/>
  <c r="R24" i="26"/>
  <c r="Q24" i="26"/>
  <c r="P24" i="26"/>
  <c r="L24" i="26"/>
  <c r="K24" i="26"/>
  <c r="J24" i="26"/>
  <c r="I24" i="26"/>
  <c r="H24" i="26"/>
  <c r="F24" i="26"/>
  <c r="S23" i="26"/>
  <c r="R23" i="26"/>
  <c r="Q23" i="26"/>
  <c r="P23" i="26"/>
  <c r="N21" i="26"/>
  <c r="M21" i="26"/>
  <c r="E21" i="26"/>
  <c r="G21" i="26" s="1"/>
  <c r="N20" i="26"/>
  <c r="M20" i="26"/>
  <c r="E20" i="26"/>
  <c r="G20" i="26" s="1"/>
  <c r="N19" i="26"/>
  <c r="O19" i="26" s="1"/>
  <c r="M19" i="26"/>
  <c r="E19" i="26"/>
  <c r="G19" i="26" s="1"/>
  <c r="N18" i="26"/>
  <c r="M18" i="26"/>
  <c r="E18" i="26"/>
  <c r="G18" i="26" s="1"/>
  <c r="N17" i="26"/>
  <c r="M17" i="26"/>
  <c r="E17" i="26"/>
  <c r="G17" i="26" s="1"/>
  <c r="T16" i="26"/>
  <c r="N16" i="26"/>
  <c r="M16" i="26"/>
  <c r="E16" i="26"/>
  <c r="G16" i="26" s="1"/>
  <c r="T15" i="26"/>
  <c r="N15" i="26"/>
  <c r="M15" i="26"/>
  <c r="E15" i="26"/>
  <c r="G15" i="26" s="1"/>
  <c r="T14" i="26"/>
  <c r="N14" i="26"/>
  <c r="M14" i="26"/>
  <c r="E14" i="26"/>
  <c r="G14" i="26" s="1"/>
  <c r="T13" i="26"/>
  <c r="N13" i="26"/>
  <c r="M13" i="26"/>
  <c r="E13" i="26"/>
  <c r="G13" i="26" s="1"/>
  <c r="N12" i="26"/>
  <c r="M12" i="26"/>
  <c r="E12" i="26"/>
  <c r="G12" i="26" s="1"/>
  <c r="N11" i="26"/>
  <c r="M11" i="26"/>
  <c r="E11" i="26"/>
  <c r="O11" i="26" s="1"/>
  <c r="T10" i="26"/>
  <c r="L10" i="26"/>
  <c r="L23" i="26" s="1"/>
  <c r="K10" i="26"/>
  <c r="K23" i="26" s="1"/>
  <c r="J10" i="26"/>
  <c r="J23" i="26" s="1"/>
  <c r="I10" i="26"/>
  <c r="I23" i="26" s="1"/>
  <c r="H10" i="26"/>
  <c r="H23" i="26" s="1"/>
  <c r="F10" i="26"/>
  <c r="F23" i="26" s="1"/>
  <c r="E10" i="26"/>
  <c r="T9" i="26"/>
  <c r="T25" i="26" s="1"/>
  <c r="N9" i="26"/>
  <c r="N25" i="26" s="1"/>
  <c r="M9" i="26"/>
  <c r="M25" i="26" s="1"/>
  <c r="E9" i="26"/>
  <c r="G9" i="26" s="1"/>
  <c r="G25" i="26" s="1"/>
  <c r="T8" i="26"/>
  <c r="T24" i="26" s="1"/>
  <c r="N8" i="26"/>
  <c r="M8" i="26"/>
  <c r="E8" i="26"/>
  <c r="G8" i="26" s="1"/>
  <c r="G24" i="26" s="1"/>
  <c r="O16" i="26" l="1"/>
  <c r="O14" i="26"/>
  <c r="O17" i="26"/>
  <c r="O15" i="26"/>
  <c r="O13" i="26"/>
  <c r="T23" i="26"/>
  <c r="O20" i="26"/>
  <c r="M24" i="26"/>
  <c r="M27" i="26" s="1"/>
  <c r="N24" i="26"/>
  <c r="M10" i="26"/>
  <c r="M23" i="26" s="1"/>
  <c r="M29" i="26" s="1"/>
  <c r="O18" i="26"/>
  <c r="N10" i="26"/>
  <c r="N23" i="26" s="1"/>
  <c r="N29" i="26" s="1"/>
  <c r="F26" i="26"/>
  <c r="F27" i="26"/>
  <c r="F29" i="26"/>
  <c r="F28" i="26"/>
  <c r="I27" i="26"/>
  <c r="H27" i="26"/>
  <c r="L28" i="26"/>
  <c r="L29" i="26"/>
  <c r="L26" i="26"/>
  <c r="L27" i="26"/>
  <c r="H28" i="26"/>
  <c r="K28" i="26"/>
  <c r="K29" i="26"/>
  <c r="K26" i="26"/>
  <c r="J27" i="26"/>
  <c r="O10" i="26"/>
  <c r="H29" i="26"/>
  <c r="H26" i="26"/>
  <c r="I26" i="26"/>
  <c r="I29" i="26"/>
  <c r="J29" i="26"/>
  <c r="J26" i="26"/>
  <c r="I28" i="26"/>
  <c r="J28" i="26"/>
  <c r="K27" i="26"/>
  <c r="O21" i="26"/>
  <c r="G11" i="26"/>
  <c r="G10" i="26" s="1"/>
  <c r="G23" i="26" s="1"/>
  <c r="G22" i="26" s="1"/>
  <c r="O9" i="26"/>
  <c r="O25" i="26" s="1"/>
  <c r="O12" i="26"/>
  <c r="O8" i="26"/>
  <c r="N27" i="26" l="1"/>
  <c r="O23" i="26"/>
  <c r="M26" i="26"/>
  <c r="M28" i="26"/>
  <c r="N28" i="26"/>
  <c r="N26" i="26"/>
  <c r="O24" i="26"/>
  <c r="O22" i="26" s="1"/>
  <c r="G8" i="23" l="1"/>
  <c r="G15" i="23"/>
  <c r="L15" i="23" s="1"/>
  <c r="C15" i="23"/>
  <c r="G14" i="23"/>
  <c r="C14" i="23"/>
  <c r="G13" i="23"/>
  <c r="C13" i="23"/>
  <c r="G12" i="23"/>
  <c r="L12" i="23" s="1"/>
  <c r="C12" i="23"/>
  <c r="G11" i="23"/>
  <c r="C11" i="23"/>
  <c r="G10" i="23"/>
  <c r="C10" i="23"/>
  <c r="G9" i="23"/>
  <c r="L9" i="23" s="1"/>
  <c r="C9" i="23"/>
  <c r="C8" i="23"/>
  <c r="J7" i="23"/>
  <c r="I7" i="23"/>
  <c r="H7" i="23"/>
  <c r="G7" i="23"/>
  <c r="F7" i="23"/>
  <c r="E7" i="23"/>
  <c r="D7" i="23"/>
  <c r="L10" i="23" l="1"/>
  <c r="K10" i="23"/>
  <c r="L11" i="23"/>
  <c r="L13" i="23"/>
  <c r="K13" i="23"/>
  <c r="C7" i="23"/>
  <c r="L8" i="23"/>
  <c r="L14" i="23"/>
  <c r="K8" i="23"/>
  <c r="K11" i="23"/>
  <c r="K14" i="23"/>
  <c r="K9" i="23"/>
  <c r="K12" i="23"/>
  <c r="K15" i="23"/>
  <c r="G35" i="19" l="1"/>
  <c r="F35" i="19"/>
  <c r="H35" i="19" s="1"/>
  <c r="G36" i="19"/>
  <c r="F36" i="19"/>
  <c r="H36" i="19" s="1"/>
  <c r="G34" i="19"/>
  <c r="F34" i="19"/>
  <c r="H34" i="19" s="1"/>
  <c r="G28" i="19"/>
  <c r="F28" i="19"/>
  <c r="G26" i="19"/>
  <c r="F26" i="19"/>
  <c r="H26" i="19" s="1"/>
  <c r="G25" i="19"/>
  <c r="F25" i="19"/>
  <c r="G24" i="19"/>
  <c r="F24" i="19"/>
  <c r="H24" i="19" s="1"/>
  <c r="G23" i="19"/>
  <c r="F23" i="19"/>
  <c r="H23" i="19" s="1"/>
  <c r="G22" i="19"/>
  <c r="F22" i="19"/>
  <c r="H22" i="19" s="1"/>
  <c r="G19" i="19"/>
  <c r="F19" i="19"/>
  <c r="G14" i="19"/>
  <c r="F14" i="19"/>
  <c r="H14" i="19" s="1"/>
  <c r="G13" i="19"/>
  <c r="F13" i="19"/>
  <c r="H13" i="19" s="1"/>
  <c r="C25" i="19"/>
  <c r="C24" i="19"/>
  <c r="C23" i="19"/>
  <c r="D26" i="19"/>
  <c r="D23" i="19"/>
  <c r="D22" i="19"/>
  <c r="D11" i="19"/>
  <c r="D10" i="19"/>
  <c r="C34" i="19"/>
  <c r="C33" i="19"/>
  <c r="C32" i="19"/>
  <c r="C31" i="19"/>
  <c r="C30" i="19"/>
  <c r="C29" i="19"/>
  <c r="C28" i="19"/>
  <c r="F27" i="19"/>
  <c r="C27" i="19"/>
  <c r="F18" i="19"/>
  <c r="F17" i="19"/>
  <c r="F16" i="19"/>
  <c r="F15" i="19"/>
  <c r="D43" i="18"/>
  <c r="D42" i="18"/>
  <c r="D41" i="18"/>
  <c r="D40" i="18"/>
  <c r="D39" i="18"/>
  <c r="D38" i="18"/>
  <c r="D37" i="18"/>
  <c r="D36" i="18"/>
  <c r="D35" i="18"/>
  <c r="D34" i="18"/>
  <c r="D33" i="18"/>
  <c r="D32" i="18"/>
  <c r="D31" i="18"/>
  <c r="D30" i="18"/>
  <c r="D29" i="18"/>
  <c r="D25" i="18"/>
  <c r="D24" i="18"/>
  <c r="D23" i="18"/>
  <c r="D22" i="18"/>
  <c r="D21" i="18"/>
  <c r="D20" i="18"/>
  <c r="D19" i="18"/>
  <c r="D18" i="18"/>
  <c r="D17" i="18"/>
  <c r="D16" i="18"/>
  <c r="D15" i="18"/>
  <c r="D14" i="18"/>
  <c r="D13" i="18"/>
  <c r="D27" i="18"/>
  <c r="C43" i="18"/>
  <c r="D25" i="19" s="1"/>
  <c r="C42" i="18"/>
  <c r="D24" i="19" s="1"/>
  <c r="E23" i="19" l="1"/>
  <c r="J22" i="19"/>
  <c r="H19" i="19"/>
  <c r="H28" i="19"/>
  <c r="E25" i="19"/>
  <c r="J25" i="19"/>
  <c r="H25" i="19"/>
  <c r="J23" i="19"/>
  <c r="E24" i="19"/>
  <c r="I25" i="19"/>
  <c r="J24" i="19"/>
  <c r="J26" i="19"/>
  <c r="I24" i="19"/>
  <c r="I23" i="19"/>
  <c r="D46" i="18"/>
  <c r="E46" i="18" s="1"/>
  <c r="D47" i="18"/>
  <c r="E47" i="18" s="1"/>
  <c r="D48" i="18"/>
  <c r="D49" i="18"/>
  <c r="C9" i="18"/>
  <c r="E45" i="18"/>
  <c r="F44" i="18"/>
  <c r="E44" i="18"/>
  <c r="F43" i="18"/>
  <c r="E43" i="18"/>
  <c r="F42" i="18"/>
  <c r="E42" i="18"/>
  <c r="F41" i="18"/>
  <c r="E41" i="18"/>
  <c r="F40" i="18"/>
  <c r="E40" i="18"/>
  <c r="F39" i="18"/>
  <c r="E39" i="18"/>
  <c r="F35" i="18"/>
  <c r="E35" i="18"/>
  <c r="F34" i="18"/>
  <c r="E34" i="18"/>
  <c r="F33" i="18"/>
  <c r="E33" i="18"/>
  <c r="F30" i="18"/>
  <c r="E30" i="18"/>
  <c r="F29" i="18"/>
  <c r="E29" i="18"/>
  <c r="D28" i="18"/>
  <c r="E26" i="18"/>
  <c r="E25" i="18"/>
  <c r="E24" i="18"/>
  <c r="E23" i="18"/>
  <c r="E22" i="18"/>
  <c r="E21" i="18"/>
  <c r="E20" i="18"/>
  <c r="E19" i="18"/>
  <c r="E18" i="18"/>
  <c r="E17" i="18"/>
  <c r="E16" i="18"/>
  <c r="E15" i="18"/>
  <c r="E14" i="18"/>
  <c r="E13" i="18"/>
  <c r="D34" i="17"/>
  <c r="D33" i="17"/>
  <c r="D32" i="17"/>
  <c r="D35" i="17"/>
  <c r="D24" i="17"/>
  <c r="D23" i="17"/>
  <c r="D22" i="17"/>
  <c r="D21" i="17"/>
  <c r="D18" i="17"/>
  <c r="D13" i="17"/>
  <c r="D12" i="17"/>
  <c r="C25" i="17"/>
  <c r="E25" i="17" s="1"/>
  <c r="C24" i="17"/>
  <c r="C23" i="17"/>
  <c r="C22" i="17"/>
  <c r="A4" i="2"/>
  <c r="A4" i="3" s="1"/>
  <c r="E68" i="16"/>
  <c r="F68" i="16" s="1"/>
  <c r="E67" i="16"/>
  <c r="F67" i="16" s="1"/>
  <c r="E64" i="16"/>
  <c r="E63" i="16"/>
  <c r="G63" i="16" s="1"/>
  <c r="E61" i="16"/>
  <c r="G61" i="16" s="1"/>
  <c r="E62" i="16"/>
  <c r="G62" i="16" s="1"/>
  <c r="E60" i="16"/>
  <c r="E59" i="16"/>
  <c r="G59" i="16" s="1"/>
  <c r="E58" i="16"/>
  <c r="G58" i="16" s="1"/>
  <c r="E50" i="16"/>
  <c r="G50" i="16" s="1"/>
  <c r="E49" i="16"/>
  <c r="G49" i="16" s="1"/>
  <c r="E46" i="16"/>
  <c r="F46" i="16" s="1"/>
  <c r="H46" i="16" s="1"/>
  <c r="E45" i="16"/>
  <c r="F45" i="16" s="1"/>
  <c r="H45" i="16" s="1"/>
  <c r="E44" i="16"/>
  <c r="F44" i="16" s="1"/>
  <c r="H44" i="16" s="1"/>
  <c r="E38" i="16"/>
  <c r="F38" i="16" s="1"/>
  <c r="E37" i="16"/>
  <c r="G37" i="16" s="1"/>
  <c r="E34" i="16"/>
  <c r="F34" i="16" s="1"/>
  <c r="H34" i="16" s="1"/>
  <c r="E33" i="16"/>
  <c r="F33" i="16" s="1"/>
  <c r="H33" i="16" s="1"/>
  <c r="E30" i="16"/>
  <c r="F30" i="16" s="1"/>
  <c r="E31" i="16"/>
  <c r="F31" i="16" s="1"/>
  <c r="E32" i="16"/>
  <c r="F32" i="16" s="1"/>
  <c r="E29" i="16"/>
  <c r="F29" i="16" s="1"/>
  <c r="F24" i="16"/>
  <c r="F25" i="16"/>
  <c r="E26" i="16"/>
  <c r="F26" i="16" s="1"/>
  <c r="E23" i="16"/>
  <c r="F23" i="16" s="1"/>
  <c r="E22" i="16"/>
  <c r="E18" i="16"/>
  <c r="E19" i="16"/>
  <c r="F19" i="16" s="1"/>
  <c r="E20" i="16"/>
  <c r="F20" i="16" s="1"/>
  <c r="E17" i="16"/>
  <c r="F17" i="16" s="1"/>
  <c r="E13" i="16"/>
  <c r="F13" i="16" s="1"/>
  <c r="E14" i="16"/>
  <c r="F14" i="16" s="1"/>
  <c r="E15" i="16"/>
  <c r="F15" i="16" s="1"/>
  <c r="E12" i="16"/>
  <c r="F12" i="16" s="1"/>
  <c r="D49" i="16"/>
  <c r="D50" i="16"/>
  <c r="D38" i="16"/>
  <c r="D34" i="16"/>
  <c r="F57" i="16"/>
  <c r="D57" i="16"/>
  <c r="C57" i="16"/>
  <c r="G55" i="16"/>
  <c r="H42" i="16"/>
  <c r="G42" i="16"/>
  <c r="H41" i="16"/>
  <c r="G41" i="16"/>
  <c r="H40" i="16"/>
  <c r="G40" i="16"/>
  <c r="H39" i="16"/>
  <c r="G39" i="16"/>
  <c r="H36" i="16"/>
  <c r="G36" i="16"/>
  <c r="H35" i="16"/>
  <c r="G35" i="16"/>
  <c r="H27" i="16"/>
  <c r="G27" i="16"/>
  <c r="D10" i="16"/>
  <c r="C10" i="16"/>
  <c r="C39" i="15"/>
  <c r="C21" i="15"/>
  <c r="C9" i="15"/>
  <c r="E24" i="17" l="1"/>
  <c r="E21" i="16"/>
  <c r="G21" i="16" s="1"/>
  <c r="G33" i="16"/>
  <c r="G46" i="16"/>
  <c r="G34" i="16"/>
  <c r="E16" i="16"/>
  <c r="G16" i="16" s="1"/>
  <c r="F11" i="16"/>
  <c r="H11" i="16" s="1"/>
  <c r="E22" i="17"/>
  <c r="E23" i="17"/>
  <c r="F28" i="16"/>
  <c r="H28" i="16" s="1"/>
  <c r="F50" i="16"/>
  <c r="H50" i="16" s="1"/>
  <c r="G45" i="16"/>
  <c r="E28" i="16"/>
  <c r="G28" i="16" s="1"/>
  <c r="G38" i="16"/>
  <c r="H38" i="16"/>
  <c r="E57" i="16"/>
  <c r="G57" i="16" s="1"/>
  <c r="F37" i="16"/>
  <c r="H37" i="16" s="1"/>
  <c r="F49" i="16"/>
  <c r="H49" i="16" s="1"/>
  <c r="F18" i="16"/>
  <c r="F16" i="16" s="1"/>
  <c r="H16" i="16" s="1"/>
  <c r="F22" i="16"/>
  <c r="F21" i="16" s="1"/>
  <c r="H21" i="16" s="1"/>
  <c r="E11" i="16"/>
  <c r="G11" i="16" s="1"/>
  <c r="G44" i="16"/>
  <c r="C9" i="16"/>
  <c r="C8" i="16" s="1"/>
  <c r="D9" i="16"/>
  <c r="D8" i="16" s="1"/>
  <c r="D42" i="15" l="1"/>
  <c r="D41" i="15"/>
  <c r="D39" i="15"/>
  <c r="D35" i="15"/>
  <c r="D34" i="15"/>
  <c r="D33" i="15"/>
  <c r="D31" i="15"/>
  <c r="D25" i="15"/>
  <c r="D24" i="15"/>
  <c r="D23" i="15"/>
  <c r="D21" i="15"/>
  <c r="E21" i="15" s="1"/>
  <c r="D16" i="15"/>
  <c r="D15" i="15"/>
  <c r="D14" i="15"/>
  <c r="D11" i="15"/>
  <c r="E11" i="15" s="1"/>
  <c r="A3" i="15"/>
  <c r="A3" i="16" s="1"/>
  <c r="A3" i="17" s="1"/>
  <c r="A3" i="18" s="1"/>
  <c r="A3" i="19" s="1"/>
  <c r="A3" i="30" s="1"/>
  <c r="A3" i="31" s="1"/>
  <c r="E39" i="15"/>
  <c r="C38" i="15"/>
  <c r="C36" i="15" s="1"/>
  <c r="E31" i="15"/>
  <c r="C30" i="15"/>
  <c r="C28" i="15" s="1"/>
  <c r="C20" i="15"/>
  <c r="C10" i="15"/>
  <c r="C8" i="15" s="1"/>
  <c r="D30" i="14"/>
  <c r="E30" i="14" s="1"/>
  <c r="D35" i="14"/>
  <c r="D33" i="14" s="1"/>
  <c r="D31" i="14"/>
  <c r="D24" i="14"/>
  <c r="D23" i="14"/>
  <c r="D17" i="14"/>
  <c r="D16" i="14"/>
  <c r="E16" i="14" s="1"/>
  <c r="D13" i="14"/>
  <c r="D11" i="3"/>
  <c r="C25" i="14"/>
  <c r="C24" i="14"/>
  <c r="F24" i="14" s="1"/>
  <c r="C23" i="14"/>
  <c r="C17" i="14"/>
  <c r="E34" i="14"/>
  <c r="E31" i="14"/>
  <c r="E29" i="14"/>
  <c r="E28" i="14"/>
  <c r="E27" i="14"/>
  <c r="E26" i="14"/>
  <c r="E15" i="14"/>
  <c r="F11" i="14"/>
  <c r="E11" i="14"/>
  <c r="F10" i="14"/>
  <c r="E10" i="14"/>
  <c r="F8" i="14"/>
  <c r="E8" i="14"/>
  <c r="D51" i="3"/>
  <c r="C36" i="18" s="1"/>
  <c r="D26" i="3"/>
  <c r="C19" i="19" s="1"/>
  <c r="H54" i="3"/>
  <c r="H53" i="3"/>
  <c r="H51" i="3"/>
  <c r="H50" i="3"/>
  <c r="H49" i="3"/>
  <c r="H45" i="3"/>
  <c r="H23" i="3"/>
  <c r="H21" i="3"/>
  <c r="H20" i="3"/>
  <c r="H19" i="3"/>
  <c r="H17" i="3"/>
  <c r="H16" i="3"/>
  <c r="H15" i="3"/>
  <c r="H13" i="2"/>
  <c r="G13" i="2"/>
  <c r="I102" i="2"/>
  <c r="H92" i="2"/>
  <c r="G92" i="2"/>
  <c r="F92" i="2"/>
  <c r="H68" i="2"/>
  <c r="G68" i="2"/>
  <c r="G67" i="2"/>
  <c r="H65" i="2"/>
  <c r="G65" i="2"/>
  <c r="F65" i="2"/>
  <c r="H64" i="2"/>
  <c r="G64" i="2"/>
  <c r="F64" i="2"/>
  <c r="H62" i="2"/>
  <c r="G62" i="2"/>
  <c r="F62" i="2"/>
  <c r="H61" i="2"/>
  <c r="G61" i="2"/>
  <c r="F61" i="2"/>
  <c r="H60" i="2"/>
  <c r="G60" i="2"/>
  <c r="F60" i="2"/>
  <c r="D54" i="3"/>
  <c r="D55" i="3"/>
  <c r="D53" i="3"/>
  <c r="D67" i="3"/>
  <c r="C36" i="19" s="1"/>
  <c r="I36" i="19" s="1"/>
  <c r="H187" i="13"/>
  <c r="D46" i="3"/>
  <c r="D44" i="3"/>
  <c r="D52" i="3"/>
  <c r="D45" i="3"/>
  <c r="I17" i="1"/>
  <c r="J17" i="1"/>
  <c r="H17" i="1"/>
  <c r="F62" i="3"/>
  <c r="D22" i="15" s="1"/>
  <c r="G62" i="3"/>
  <c r="D40" i="15" s="1"/>
  <c r="H62" i="3"/>
  <c r="H59" i="3"/>
  <c r="H58" i="3"/>
  <c r="K68" i="3"/>
  <c r="K67" i="3"/>
  <c r="K66" i="3"/>
  <c r="K64" i="3"/>
  <c r="K63" i="3"/>
  <c r="K62" i="3"/>
  <c r="K61" i="3"/>
  <c r="K60" i="3"/>
  <c r="K59" i="3"/>
  <c r="K58" i="3"/>
  <c r="K57" i="3"/>
  <c r="H55" i="3"/>
  <c r="H52" i="3"/>
  <c r="H48" i="3"/>
  <c r="H47" i="3"/>
  <c r="H46" i="3"/>
  <c r="H44" i="3"/>
  <c r="H42" i="3"/>
  <c r="H25" i="3"/>
  <c r="H24" i="3"/>
  <c r="H22" i="3"/>
  <c r="H18" i="3"/>
  <c r="H14" i="3"/>
  <c r="H13" i="3"/>
  <c r="M43" i="3"/>
  <c r="W43" i="3" s="1"/>
  <c r="K42" i="3"/>
  <c r="K55" i="3"/>
  <c r="U55" i="3" s="1"/>
  <c r="K54" i="3"/>
  <c r="U54" i="3" s="1"/>
  <c r="K53" i="3"/>
  <c r="U53" i="3" s="1"/>
  <c r="K52" i="3"/>
  <c r="U52" i="3" s="1"/>
  <c r="K51" i="3"/>
  <c r="U51" i="3" s="1"/>
  <c r="K50" i="3"/>
  <c r="U50" i="3" s="1"/>
  <c r="K49" i="3"/>
  <c r="U49" i="3" s="1"/>
  <c r="K48" i="3"/>
  <c r="U48" i="3" s="1"/>
  <c r="K47" i="3"/>
  <c r="U47" i="3" s="1"/>
  <c r="K46" i="3"/>
  <c r="U46" i="3" s="1"/>
  <c r="K45" i="3"/>
  <c r="U45" i="3" s="1"/>
  <c r="K44" i="3"/>
  <c r="U44" i="3" s="1"/>
  <c r="N43" i="3"/>
  <c r="X43" i="3" s="1"/>
  <c r="L43" i="3"/>
  <c r="V43" i="3" s="1"/>
  <c r="K25" i="3"/>
  <c r="K26" i="3"/>
  <c r="H26" i="3" s="1"/>
  <c r="K24" i="3"/>
  <c r="K23" i="3"/>
  <c r="K22" i="3"/>
  <c r="K21" i="3"/>
  <c r="K20" i="3"/>
  <c r="K19" i="3"/>
  <c r="K18" i="3"/>
  <c r="K17" i="3"/>
  <c r="K16" i="3"/>
  <c r="K15" i="3"/>
  <c r="K14" i="3"/>
  <c r="K13" i="3"/>
  <c r="K12" i="3"/>
  <c r="N11" i="3"/>
  <c r="N10" i="3" s="1"/>
  <c r="X10" i="3" s="1"/>
  <c r="M11" i="3"/>
  <c r="M10" i="3" s="1"/>
  <c r="W10" i="3" s="1"/>
  <c r="L11" i="3"/>
  <c r="L10" i="3" s="1"/>
  <c r="V10" i="3" s="1"/>
  <c r="C43" i="3"/>
  <c r="C10" i="3"/>
  <c r="E85" i="2"/>
  <c r="I18" i="2"/>
  <c r="D98" i="2"/>
  <c r="I94" i="2"/>
  <c r="I91" i="2"/>
  <c r="N99" i="2"/>
  <c r="N97" i="2" s="1"/>
  <c r="N96" i="2" s="1"/>
  <c r="AA96" i="2" s="1"/>
  <c r="O99" i="2"/>
  <c r="O97" i="2" s="1"/>
  <c r="O96" i="2" s="1"/>
  <c r="AB96" i="2" s="1"/>
  <c r="P99" i="2"/>
  <c r="Q99" i="2"/>
  <c r="Q97" i="2" s="1"/>
  <c r="Q93" i="2"/>
  <c r="AD93" i="2" s="1"/>
  <c r="P93" i="2"/>
  <c r="AC93" i="2" s="1"/>
  <c r="O93" i="2"/>
  <c r="AB93" i="2" s="1"/>
  <c r="N93" i="2"/>
  <c r="AA93" i="2" s="1"/>
  <c r="Q90" i="2"/>
  <c r="P90" i="2"/>
  <c r="O90" i="2"/>
  <c r="N90" i="2"/>
  <c r="M91" i="2"/>
  <c r="M92" i="2"/>
  <c r="M94" i="2"/>
  <c r="Z94" i="2" s="1"/>
  <c r="M95" i="2"/>
  <c r="I98" i="2"/>
  <c r="M100" i="2"/>
  <c r="Z100" i="2" s="1"/>
  <c r="M101" i="2"/>
  <c r="M103" i="2"/>
  <c r="M104" i="2"/>
  <c r="I104" i="2" s="1"/>
  <c r="N80" i="2"/>
  <c r="O80" i="2"/>
  <c r="P80" i="2"/>
  <c r="Q80" i="2"/>
  <c r="Q70" i="2"/>
  <c r="P70" i="2"/>
  <c r="O70" i="2"/>
  <c r="N70" i="2"/>
  <c r="M36" i="2"/>
  <c r="Z36" i="2" s="1"/>
  <c r="M35" i="2"/>
  <c r="Z35" i="2" s="1"/>
  <c r="M34" i="2"/>
  <c r="Z34" i="2" s="1"/>
  <c r="A3" i="33" l="1"/>
  <c r="A3" i="36" s="1"/>
  <c r="A4" i="35" s="1"/>
  <c r="A3" i="25" s="1"/>
  <c r="A3" i="23" s="1"/>
  <c r="A3" i="26" s="1"/>
  <c r="A3" i="32"/>
  <c r="E24" i="14"/>
  <c r="C11" i="19"/>
  <c r="E11" i="19" s="1"/>
  <c r="C10" i="17"/>
  <c r="K77" i="3"/>
  <c r="K73" i="3"/>
  <c r="F36" i="18"/>
  <c r="E36" i="18"/>
  <c r="F25" i="14"/>
  <c r="C26" i="19"/>
  <c r="D38" i="15"/>
  <c r="E38" i="15" s="1"/>
  <c r="C22" i="19"/>
  <c r="C21" i="17"/>
  <c r="E21" i="17" s="1"/>
  <c r="C35" i="14"/>
  <c r="E35" i="14" s="1"/>
  <c r="I95" i="2"/>
  <c r="Z95" i="2"/>
  <c r="I101" i="2"/>
  <c r="Z101" i="2"/>
  <c r="C13" i="14"/>
  <c r="E13" i="14" s="1"/>
  <c r="L98" i="2"/>
  <c r="E23" i="14"/>
  <c r="M99" i="2"/>
  <c r="M97" i="2" s="1"/>
  <c r="M96" i="2" s="1"/>
  <c r="Z96" i="2" s="1"/>
  <c r="P97" i="2"/>
  <c r="Q96" i="2"/>
  <c r="AD96" i="2" s="1"/>
  <c r="E38" i="18"/>
  <c r="F38" i="18"/>
  <c r="F31" i="18"/>
  <c r="E31" i="18"/>
  <c r="F37" i="18"/>
  <c r="E37" i="18"/>
  <c r="F32" i="18"/>
  <c r="E32" i="18"/>
  <c r="J26" i="3"/>
  <c r="C27" i="18"/>
  <c r="C18" i="17"/>
  <c r="F23" i="14"/>
  <c r="J67" i="3"/>
  <c r="C49" i="18"/>
  <c r="D36" i="19" s="1"/>
  <c r="C35" i="17"/>
  <c r="F35" i="14"/>
  <c r="E22" i="15"/>
  <c r="D20" i="15"/>
  <c r="D9" i="18" s="1"/>
  <c r="E25" i="14"/>
  <c r="O89" i="2"/>
  <c r="E17" i="14"/>
  <c r="M93" i="2"/>
  <c r="Z93" i="2" s="1"/>
  <c r="N89" i="2"/>
  <c r="C43" i="15"/>
  <c r="C18" i="15"/>
  <c r="C26" i="15" s="1"/>
  <c r="Q89" i="2"/>
  <c r="E92" i="2"/>
  <c r="I92" i="2" s="1"/>
  <c r="G17" i="1"/>
  <c r="H12" i="3"/>
  <c r="I103" i="2"/>
  <c r="I100" i="2"/>
  <c r="I13" i="2"/>
  <c r="M90" i="2"/>
  <c r="H56" i="3"/>
  <c r="K43" i="3"/>
  <c r="U43" i="3" s="1"/>
  <c r="K11" i="3"/>
  <c r="K10" i="3" s="1"/>
  <c r="U10" i="3" s="1"/>
  <c r="E11" i="3"/>
  <c r="P89" i="2"/>
  <c r="M38" i="2"/>
  <c r="Z38" i="2" s="1"/>
  <c r="M88" i="2"/>
  <c r="I88" i="2" s="1"/>
  <c r="M87" i="2"/>
  <c r="I87" i="2" s="1"/>
  <c r="M86" i="2"/>
  <c r="I86" i="2" s="1"/>
  <c r="I85" i="2" s="1"/>
  <c r="M85" i="2"/>
  <c r="M84" i="2"/>
  <c r="I84" i="2" s="1"/>
  <c r="M83" i="2"/>
  <c r="M82" i="2"/>
  <c r="M81" i="2"/>
  <c r="M79" i="2"/>
  <c r="M78" i="2"/>
  <c r="M77" i="2"/>
  <c r="M76" i="2"/>
  <c r="I76" i="2" s="1"/>
  <c r="M75" i="2"/>
  <c r="M74" i="2"/>
  <c r="M73" i="2"/>
  <c r="M72" i="2"/>
  <c r="M71" i="2"/>
  <c r="M69" i="2"/>
  <c r="Z69" i="2" s="1"/>
  <c r="M68" i="2"/>
  <c r="M67" i="2"/>
  <c r="M66" i="2"/>
  <c r="M65" i="2"/>
  <c r="E65" i="2" s="1"/>
  <c r="M64" i="2"/>
  <c r="E64" i="2" s="1"/>
  <c r="M63" i="2"/>
  <c r="Z63" i="2" s="1"/>
  <c r="M62" i="2"/>
  <c r="E62" i="2" s="1"/>
  <c r="M61" i="2"/>
  <c r="E61" i="2" s="1"/>
  <c r="M60" i="2"/>
  <c r="E60" i="2" s="1"/>
  <c r="M54" i="2"/>
  <c r="M53" i="2"/>
  <c r="M52" i="2"/>
  <c r="Z52" i="2" s="1"/>
  <c r="M51" i="2"/>
  <c r="M50" i="2"/>
  <c r="M49" i="2"/>
  <c r="Z49" i="2" s="1"/>
  <c r="M48" i="2"/>
  <c r="Z48" i="2" s="1"/>
  <c r="M47" i="2"/>
  <c r="Z47" i="2" s="1"/>
  <c r="M42" i="2"/>
  <c r="Z42" i="2" s="1"/>
  <c r="M41" i="2"/>
  <c r="Z41" i="2" s="1"/>
  <c r="M40" i="2"/>
  <c r="Z40" i="2" s="1"/>
  <c r="M37" i="2"/>
  <c r="Z37" i="2" s="1"/>
  <c r="N29" i="2"/>
  <c r="AA29" i="2" s="1"/>
  <c r="O29" i="2"/>
  <c r="AB29" i="2" s="1"/>
  <c r="P29" i="2"/>
  <c r="AC29" i="2" s="1"/>
  <c r="Q29" i="2"/>
  <c r="AD29" i="2" s="1"/>
  <c r="M33" i="2"/>
  <c r="M32" i="2"/>
  <c r="M31" i="2"/>
  <c r="M30" i="2"/>
  <c r="Q22" i="2"/>
  <c r="AD22" i="2" s="1"/>
  <c r="P22" i="2"/>
  <c r="AC22" i="2" s="1"/>
  <c r="O22" i="2"/>
  <c r="AB22" i="2" s="1"/>
  <c r="N22" i="2"/>
  <c r="AA22" i="2" s="1"/>
  <c r="M28" i="2"/>
  <c r="M27" i="2"/>
  <c r="M26" i="2"/>
  <c r="M25" i="2"/>
  <c r="M24" i="2"/>
  <c r="M23" i="2"/>
  <c r="N17" i="2"/>
  <c r="AA17" i="2" s="1"/>
  <c r="O17" i="2"/>
  <c r="AB17" i="2" s="1"/>
  <c r="P17" i="2"/>
  <c r="AC17" i="2" s="1"/>
  <c r="Q17" i="2"/>
  <c r="AD17" i="2" s="1"/>
  <c r="M21" i="2"/>
  <c r="M20" i="2"/>
  <c r="M19" i="2"/>
  <c r="M18" i="2"/>
  <c r="Q12" i="2"/>
  <c r="AD12" i="2" s="1"/>
  <c r="P12" i="2"/>
  <c r="AC12" i="2" s="1"/>
  <c r="O12" i="2"/>
  <c r="AB12" i="2" s="1"/>
  <c r="N12" i="2"/>
  <c r="AA12" i="2" s="1"/>
  <c r="M14" i="2"/>
  <c r="M15" i="2"/>
  <c r="M16" i="2"/>
  <c r="M13" i="2"/>
  <c r="D10" i="3"/>
  <c r="C10" i="19" s="1"/>
  <c r="C206" i="13"/>
  <c r="C205" i="13"/>
  <c r="C204" i="13"/>
  <c r="C203" i="13"/>
  <c r="C202" i="13"/>
  <c r="D201" i="13"/>
  <c r="C201" i="13"/>
  <c r="C200" i="13"/>
  <c r="C199" i="13"/>
  <c r="C198" i="13"/>
  <c r="C197" i="13"/>
  <c r="C196" i="13"/>
  <c r="C195" i="13"/>
  <c r="C194" i="13"/>
  <c r="C193" i="13"/>
  <c r="D185" i="13"/>
  <c r="C185" i="13" s="1"/>
  <c r="D180" i="13"/>
  <c r="C180" i="13" s="1"/>
  <c r="C179" i="13"/>
  <c r="C178" i="13"/>
  <c r="C177" i="13"/>
  <c r="C176" i="13"/>
  <c r="D175" i="13"/>
  <c r="C175" i="13" s="1"/>
  <c r="C174" i="13"/>
  <c r="C173" i="13"/>
  <c r="C172" i="13"/>
  <c r="D166" i="13"/>
  <c r="C166" i="13"/>
  <c r="D145" i="13"/>
  <c r="D138" i="13" s="1"/>
  <c r="E138" i="13"/>
  <c r="D129" i="13"/>
  <c r="C129" i="13" s="1"/>
  <c r="D112" i="13"/>
  <c r="D111" i="13"/>
  <c r="C111" i="13" s="1"/>
  <c r="D110" i="13"/>
  <c r="D94" i="13" s="1"/>
  <c r="C94" i="13" s="1"/>
  <c r="C93" i="13"/>
  <c r="C92" i="13"/>
  <c r="C91" i="13"/>
  <c r="D90" i="13"/>
  <c r="C90" i="13" s="1"/>
  <c r="C89" i="13"/>
  <c r="C88" i="13"/>
  <c r="C87" i="13"/>
  <c r="D86" i="13"/>
  <c r="D82" i="13"/>
  <c r="C82" i="13" s="1"/>
  <c r="D79" i="13"/>
  <c r="C79" i="13" s="1"/>
  <c r="D71" i="13"/>
  <c r="C71" i="13" s="1"/>
  <c r="D63" i="13"/>
  <c r="D58" i="13"/>
  <c r="D55" i="13"/>
  <c r="D52" i="13" s="1"/>
  <c r="E51" i="13"/>
  <c r="D29" i="13"/>
  <c r="D27" i="13" s="1"/>
  <c r="C27" i="13" s="1"/>
  <c r="F26" i="13"/>
  <c r="C25" i="13"/>
  <c r="F17" i="13"/>
  <c r="F11" i="13" s="1"/>
  <c r="E17" i="13"/>
  <c r="E11" i="13" s="1"/>
  <c r="D17" i="13"/>
  <c r="C17" i="13"/>
  <c r="C16" i="13"/>
  <c r="C15" i="13"/>
  <c r="C14" i="13"/>
  <c r="C13" i="13"/>
  <c r="C12" i="13" s="1"/>
  <c r="D12" i="13"/>
  <c r="C33" i="14" l="1"/>
  <c r="E33" i="14" s="1"/>
  <c r="F13" i="14"/>
  <c r="F11" i="19"/>
  <c r="D10" i="17"/>
  <c r="E22" i="19"/>
  <c r="K22" i="19" s="1"/>
  <c r="I22" i="19"/>
  <c r="F9" i="18"/>
  <c r="E9" i="18"/>
  <c r="E20" i="15"/>
  <c r="I26" i="19"/>
  <c r="E26" i="19"/>
  <c r="K26" i="19" s="1"/>
  <c r="E66" i="2"/>
  <c r="L66" i="2" s="1"/>
  <c r="Z66" i="2"/>
  <c r="E68" i="2"/>
  <c r="Z68" i="2"/>
  <c r="E67" i="2"/>
  <c r="Z67" i="2"/>
  <c r="M89" i="2"/>
  <c r="E52" i="16"/>
  <c r="F52" i="16" s="1"/>
  <c r="H52" i="16" s="1"/>
  <c r="L67" i="2"/>
  <c r="E48" i="16"/>
  <c r="G48" i="16" s="1"/>
  <c r="L68" i="2"/>
  <c r="E36" i="19"/>
  <c r="J36" i="19"/>
  <c r="E10" i="19"/>
  <c r="E27" i="18"/>
  <c r="D19" i="19"/>
  <c r="E19" i="19" s="1"/>
  <c r="P96" i="2"/>
  <c r="AC96" i="2" s="1"/>
  <c r="C28" i="18"/>
  <c r="D20" i="19" s="1"/>
  <c r="C8" i="18"/>
  <c r="E49" i="18"/>
  <c r="C21" i="14"/>
  <c r="C9" i="17"/>
  <c r="C138" i="13"/>
  <c r="H193" i="13"/>
  <c r="P11" i="2"/>
  <c r="Q11" i="2"/>
  <c r="N11" i="2"/>
  <c r="O11" i="2"/>
  <c r="H198" i="13"/>
  <c r="J179" i="13"/>
  <c r="E26" i="13"/>
  <c r="C86" i="13"/>
  <c r="M39" i="2"/>
  <c r="Z39" i="2" s="1"/>
  <c r="M22" i="2"/>
  <c r="Z22" i="2" s="1"/>
  <c r="M17" i="2"/>
  <c r="Z17" i="2" s="1"/>
  <c r="M43" i="2"/>
  <c r="Z43" i="2" s="1"/>
  <c r="M80" i="2"/>
  <c r="M12" i="2"/>
  <c r="Z12" i="2" s="1"/>
  <c r="M70" i="2"/>
  <c r="M29" i="2"/>
  <c r="Z29" i="2" s="1"/>
  <c r="D11" i="13"/>
  <c r="C11" i="13"/>
  <c r="D51" i="13"/>
  <c r="C51" i="13" s="1"/>
  <c r="F10" i="13"/>
  <c r="E10" i="13"/>
  <c r="D65" i="2"/>
  <c r="D61" i="2"/>
  <c r="D43" i="2"/>
  <c r="D40" i="2"/>
  <c r="E51" i="16" l="1"/>
  <c r="G51" i="16" s="1"/>
  <c r="F10" i="19"/>
  <c r="I10" i="19" s="1"/>
  <c r="F48" i="16"/>
  <c r="H48" i="16" s="1"/>
  <c r="G52" i="16"/>
  <c r="F51" i="16"/>
  <c r="H51" i="16" s="1"/>
  <c r="O10" i="2"/>
  <c r="AB11" i="2"/>
  <c r="P10" i="2"/>
  <c r="AC10" i="2" s="1"/>
  <c r="AC11" i="2"/>
  <c r="N10" i="2"/>
  <c r="AA11" i="2"/>
  <c r="Q10" i="2"/>
  <c r="AD11" i="2"/>
  <c r="E10" i="16"/>
  <c r="G10" i="16" s="1"/>
  <c r="D9" i="19"/>
  <c r="F28" i="18"/>
  <c r="E28" i="18"/>
  <c r="F10" i="16"/>
  <c r="C26" i="13"/>
  <c r="C10" i="13" s="1"/>
  <c r="D26" i="13"/>
  <c r="D10" i="13" s="1"/>
  <c r="M11" i="2"/>
  <c r="P9" i="2" l="1"/>
  <c r="AC9" i="2" s="1"/>
  <c r="M10" i="2"/>
  <c r="Z11" i="2"/>
  <c r="Q9" i="2"/>
  <c r="AD9" i="2" s="1"/>
  <c r="AD10" i="2"/>
  <c r="N9" i="2"/>
  <c r="AA9" i="2" s="1"/>
  <c r="AA10" i="2"/>
  <c r="O9" i="2"/>
  <c r="AB9" i="2" s="1"/>
  <c r="AB10" i="2"/>
  <c r="D8" i="19"/>
  <c r="H10" i="16"/>
  <c r="D95" i="2"/>
  <c r="D92" i="2"/>
  <c r="C100" i="2"/>
  <c r="D100" i="2" s="1"/>
  <c r="C101" i="2"/>
  <c r="D101" i="2" s="1"/>
  <c r="J51" i="2"/>
  <c r="C43" i="2"/>
  <c r="M9" i="2" l="1"/>
  <c r="Z9" i="2" s="1"/>
  <c r="Z10" i="2"/>
  <c r="T8" i="2"/>
  <c r="H22" i="1"/>
  <c r="E70" i="2" l="1"/>
  <c r="G70" i="2"/>
  <c r="H70" i="2"/>
  <c r="F70" i="2" l="1"/>
  <c r="I16" i="1"/>
  <c r="D17" i="1"/>
  <c r="I11" i="1" l="1"/>
  <c r="J11" i="1"/>
  <c r="H11" i="1"/>
  <c r="F43" i="3"/>
  <c r="G20" i="19" s="1"/>
  <c r="J20" i="19" s="1"/>
  <c r="H43" i="3"/>
  <c r="D43" i="3" l="1"/>
  <c r="G43" i="3"/>
  <c r="H12" i="2"/>
  <c r="H22" i="2"/>
  <c r="F12" i="2"/>
  <c r="G12" i="2"/>
  <c r="E12" i="2"/>
  <c r="L12" i="2" s="1"/>
  <c r="D99" i="2"/>
  <c r="D90" i="2"/>
  <c r="C37" i="14" s="1"/>
  <c r="C39" i="14" s="1"/>
  <c r="D93" i="2"/>
  <c r="C38" i="14" s="1"/>
  <c r="D70" i="2"/>
  <c r="D11" i="2"/>
  <c r="C99" i="2"/>
  <c r="C97" i="2" s="1"/>
  <c r="C96" i="2" s="1"/>
  <c r="C93" i="2"/>
  <c r="C90" i="2"/>
  <c r="C70" i="2"/>
  <c r="C29" i="2"/>
  <c r="C22" i="2"/>
  <c r="C17" i="2"/>
  <c r="C12" i="2"/>
  <c r="L70" i="2" l="1"/>
  <c r="C19" i="17"/>
  <c r="C20" i="19"/>
  <c r="D10" i="2"/>
  <c r="F39" i="14"/>
  <c r="E39" i="14"/>
  <c r="C8" i="17"/>
  <c r="C7" i="17" s="1"/>
  <c r="D9" i="3"/>
  <c r="C22" i="14"/>
  <c r="C20" i="14" s="1"/>
  <c r="C19" i="14" s="1"/>
  <c r="D97" i="2"/>
  <c r="D96" i="2" s="1"/>
  <c r="C14" i="14"/>
  <c r="C12" i="14" s="1"/>
  <c r="C36" i="14"/>
  <c r="C32" i="14"/>
  <c r="D89" i="2"/>
  <c r="C11" i="2"/>
  <c r="C10" i="2" s="1"/>
  <c r="C89" i="2"/>
  <c r="E20" i="19" l="1"/>
  <c r="C9" i="19"/>
  <c r="D9" i="2"/>
  <c r="C18" i="14"/>
  <c r="C9" i="14"/>
  <c r="C9" i="2"/>
  <c r="E62" i="3"/>
  <c r="D62" i="3"/>
  <c r="D60" i="3" s="1"/>
  <c r="D68" i="3" s="1"/>
  <c r="C62" i="3"/>
  <c r="C60" i="3" s="1"/>
  <c r="J54" i="3"/>
  <c r="H11" i="3"/>
  <c r="K103" i="2"/>
  <c r="J101" i="2"/>
  <c r="K101" i="2"/>
  <c r="J100" i="2"/>
  <c r="K100" i="2"/>
  <c r="H99" i="2"/>
  <c r="D32" i="15" s="1"/>
  <c r="G99" i="2"/>
  <c r="L99" i="2" s="1"/>
  <c r="F99" i="2"/>
  <c r="F97" i="2" s="1"/>
  <c r="F96" i="2" s="1"/>
  <c r="E99" i="2"/>
  <c r="K98" i="2"/>
  <c r="J98" i="2"/>
  <c r="K95" i="2"/>
  <c r="J95" i="2"/>
  <c r="I93" i="2"/>
  <c r="H93" i="2"/>
  <c r="G93" i="2"/>
  <c r="F93" i="2"/>
  <c r="E93" i="2"/>
  <c r="K92" i="2"/>
  <c r="J92" i="2"/>
  <c r="I90" i="2"/>
  <c r="H90" i="2"/>
  <c r="G90" i="2"/>
  <c r="F90" i="2"/>
  <c r="E90" i="2"/>
  <c r="I83" i="2"/>
  <c r="E12" i="1" s="1"/>
  <c r="H85" i="2"/>
  <c r="D12" i="1" s="1"/>
  <c r="G85" i="2"/>
  <c r="F85" i="2"/>
  <c r="I82" i="2"/>
  <c r="I81" i="2"/>
  <c r="H80" i="2"/>
  <c r="G80" i="2"/>
  <c r="F80" i="2"/>
  <c r="E80" i="2"/>
  <c r="E65" i="16" s="1"/>
  <c r="I79" i="2"/>
  <c r="J70" i="2"/>
  <c r="K77" i="2"/>
  <c r="J77" i="2"/>
  <c r="I77" i="2"/>
  <c r="K76" i="2"/>
  <c r="J76" i="2"/>
  <c r="I75" i="2"/>
  <c r="K74" i="2"/>
  <c r="J74" i="2"/>
  <c r="I74" i="2"/>
  <c r="I73" i="2"/>
  <c r="K72" i="2"/>
  <c r="J72" i="2"/>
  <c r="I72" i="2"/>
  <c r="K71" i="2"/>
  <c r="I71" i="2"/>
  <c r="K68" i="2"/>
  <c r="J68" i="2"/>
  <c r="I68" i="2"/>
  <c r="K67" i="2"/>
  <c r="J67" i="2"/>
  <c r="I67" i="2"/>
  <c r="K66" i="2"/>
  <c r="J66" i="2"/>
  <c r="I66" i="2"/>
  <c r="J65" i="2"/>
  <c r="K63" i="2"/>
  <c r="J63" i="2"/>
  <c r="I63" i="2"/>
  <c r="K60" i="2"/>
  <c r="J60" i="2"/>
  <c r="I60" i="2"/>
  <c r="K59" i="2"/>
  <c r="J59" i="2"/>
  <c r="I59" i="2"/>
  <c r="I58" i="2"/>
  <c r="I57" i="2"/>
  <c r="I56" i="2"/>
  <c r="I55" i="2"/>
  <c r="I54" i="2"/>
  <c r="I53" i="2"/>
  <c r="I52" i="2"/>
  <c r="I51" i="2"/>
  <c r="K50" i="2"/>
  <c r="J50" i="2"/>
  <c r="I50" i="2"/>
  <c r="K49" i="2"/>
  <c r="J49" i="2"/>
  <c r="I49" i="2"/>
  <c r="K48" i="2"/>
  <c r="J48" i="2"/>
  <c r="I48" i="2"/>
  <c r="K47" i="2"/>
  <c r="J47" i="2"/>
  <c r="I47" i="2"/>
  <c r="J43" i="2"/>
  <c r="K42" i="2"/>
  <c r="J42" i="2"/>
  <c r="I42" i="2"/>
  <c r="K41" i="2"/>
  <c r="J41" i="2"/>
  <c r="I41" i="2"/>
  <c r="K40" i="2"/>
  <c r="J40" i="2"/>
  <c r="I40" i="2"/>
  <c r="K39" i="2"/>
  <c r="J39" i="2"/>
  <c r="I39" i="2"/>
  <c r="K38" i="2"/>
  <c r="J38" i="2"/>
  <c r="I38" i="2"/>
  <c r="K37" i="2"/>
  <c r="J37" i="2"/>
  <c r="I37" i="2"/>
  <c r="K36" i="2"/>
  <c r="J36" i="2"/>
  <c r="I36" i="2"/>
  <c r="I35" i="2"/>
  <c r="K34" i="2"/>
  <c r="J34" i="2"/>
  <c r="I34" i="2"/>
  <c r="J33" i="2"/>
  <c r="I33" i="2"/>
  <c r="J32" i="2"/>
  <c r="I32" i="2"/>
  <c r="J31" i="2"/>
  <c r="I31" i="2"/>
  <c r="J30" i="2"/>
  <c r="I30" i="2"/>
  <c r="H29" i="2"/>
  <c r="G29" i="2"/>
  <c r="F29" i="2"/>
  <c r="E29" i="2"/>
  <c r="I28" i="2"/>
  <c r="I27" i="2"/>
  <c r="I26" i="2"/>
  <c r="I25" i="2"/>
  <c r="J24" i="2"/>
  <c r="I24" i="2"/>
  <c r="J23" i="2"/>
  <c r="I23" i="2"/>
  <c r="G22" i="2"/>
  <c r="F22" i="2"/>
  <c r="E22" i="2"/>
  <c r="J21" i="2"/>
  <c r="I21" i="2"/>
  <c r="J20" i="2"/>
  <c r="I20" i="2"/>
  <c r="J19" i="2"/>
  <c r="I19" i="2"/>
  <c r="J18" i="2"/>
  <c r="H17" i="2"/>
  <c r="G17" i="2"/>
  <c r="F17" i="2"/>
  <c r="E17" i="2"/>
  <c r="I16" i="2"/>
  <c r="J15" i="2"/>
  <c r="I15" i="2"/>
  <c r="J14" i="2"/>
  <c r="I14" i="2"/>
  <c r="J13" i="2"/>
  <c r="K12" i="2"/>
  <c r="D19" i="1"/>
  <c r="C19" i="1"/>
  <c r="C17" i="1"/>
  <c r="H16" i="1"/>
  <c r="J15" i="1"/>
  <c r="I15" i="1"/>
  <c r="H15" i="1"/>
  <c r="D15" i="1"/>
  <c r="C15" i="1"/>
  <c r="D14" i="1"/>
  <c r="C14" i="1"/>
  <c r="I13" i="1"/>
  <c r="H13" i="1"/>
  <c r="D13" i="1"/>
  <c r="C13" i="1"/>
  <c r="J22" i="1"/>
  <c r="D11" i="1"/>
  <c r="C11" i="1"/>
  <c r="L29" i="2" l="1"/>
  <c r="L22" i="2"/>
  <c r="L17" i="2"/>
  <c r="C8" i="19"/>
  <c r="E9" i="19"/>
  <c r="F65" i="16"/>
  <c r="F9" i="16" s="1"/>
  <c r="E9" i="16"/>
  <c r="J93" i="2"/>
  <c r="D38" i="14"/>
  <c r="D30" i="15"/>
  <c r="E30" i="15" s="1"/>
  <c r="E32" i="15"/>
  <c r="K90" i="2"/>
  <c r="D37" i="14"/>
  <c r="G97" i="2"/>
  <c r="D12" i="15"/>
  <c r="D14" i="14"/>
  <c r="J50" i="3"/>
  <c r="G60" i="3"/>
  <c r="H60" i="3"/>
  <c r="J51" i="3"/>
  <c r="J46" i="3"/>
  <c r="H10" i="3"/>
  <c r="J10" i="1" s="1"/>
  <c r="J42" i="3"/>
  <c r="E19" i="1"/>
  <c r="B19" i="1" s="1"/>
  <c r="E17" i="1"/>
  <c r="E14" i="1"/>
  <c r="B14" i="1" s="1"/>
  <c r="E13" i="1"/>
  <c r="B13" i="1" s="1"/>
  <c r="E15" i="1"/>
  <c r="B15" i="1" s="1"/>
  <c r="D18" i="1"/>
  <c r="D16" i="1" s="1"/>
  <c r="H97" i="2"/>
  <c r="H96" i="2" s="1"/>
  <c r="E97" i="2"/>
  <c r="J44" i="3"/>
  <c r="F60" i="3"/>
  <c r="H14" i="1" s="1"/>
  <c r="G11" i="2"/>
  <c r="F11" i="2"/>
  <c r="E11" i="2"/>
  <c r="H11" i="2"/>
  <c r="I12" i="2"/>
  <c r="I22" i="2"/>
  <c r="I99" i="2"/>
  <c r="I97" i="2" s="1"/>
  <c r="I96" i="2" s="1"/>
  <c r="I89" i="2"/>
  <c r="E22" i="1" s="1"/>
  <c r="F89" i="2"/>
  <c r="H89" i="2"/>
  <c r="D22" i="1" s="1"/>
  <c r="C9" i="3"/>
  <c r="C68" i="3" s="1"/>
  <c r="G11" i="1"/>
  <c r="J12" i="1"/>
  <c r="I12" i="1"/>
  <c r="J45" i="3"/>
  <c r="G15" i="1"/>
  <c r="F11" i="3"/>
  <c r="I46" i="3"/>
  <c r="J55" i="3"/>
  <c r="K70" i="2"/>
  <c r="E89" i="2"/>
  <c r="J90" i="2"/>
  <c r="K93" i="2"/>
  <c r="J17" i="2"/>
  <c r="K17" i="2"/>
  <c r="I17" i="2"/>
  <c r="J29" i="2"/>
  <c r="K29" i="2"/>
  <c r="I29" i="2"/>
  <c r="E11" i="1"/>
  <c r="B11" i="1" s="1"/>
  <c r="K65" i="2"/>
  <c r="I80" i="2"/>
  <c r="G89" i="2"/>
  <c r="D17" i="15" s="1"/>
  <c r="E17" i="15" s="1"/>
  <c r="J99" i="2"/>
  <c r="K43" i="2"/>
  <c r="K99" i="2"/>
  <c r="K22" i="2"/>
  <c r="J22" i="2"/>
  <c r="I64" i="2"/>
  <c r="J64" i="2"/>
  <c r="J48" i="3"/>
  <c r="J52" i="3"/>
  <c r="J47" i="3"/>
  <c r="I47" i="3"/>
  <c r="I22" i="1"/>
  <c r="G22" i="1" s="1"/>
  <c r="J12" i="2"/>
  <c r="K64" i="2"/>
  <c r="G11" i="3"/>
  <c r="H12" i="1"/>
  <c r="C18" i="1"/>
  <c r="C16" i="1" s="1"/>
  <c r="I43" i="2"/>
  <c r="I65" i="2"/>
  <c r="J53" i="3"/>
  <c r="G11" i="19" l="1"/>
  <c r="D12" i="18"/>
  <c r="E12" i="18" s="1"/>
  <c r="G96" i="2"/>
  <c r="L97" i="2"/>
  <c r="E8" i="19"/>
  <c r="L11" i="2"/>
  <c r="D36" i="14"/>
  <c r="D32" i="14"/>
  <c r="E32" i="14" s="1"/>
  <c r="F37" i="14"/>
  <c r="E37" i="14"/>
  <c r="E14" i="14"/>
  <c r="F14" i="14"/>
  <c r="D12" i="14"/>
  <c r="E12" i="15"/>
  <c r="D10" i="15"/>
  <c r="E38" i="14"/>
  <c r="F38" i="14"/>
  <c r="G9" i="16"/>
  <c r="E8" i="16"/>
  <c r="G8" i="16" s="1"/>
  <c r="K89" i="2"/>
  <c r="D18" i="14"/>
  <c r="H9" i="16"/>
  <c r="F8" i="16"/>
  <c r="H8" i="16" s="1"/>
  <c r="B17" i="1"/>
  <c r="E96" i="2"/>
  <c r="J96" i="2" s="1"/>
  <c r="J97" i="2"/>
  <c r="K97" i="2"/>
  <c r="J49" i="3"/>
  <c r="J14" i="1"/>
  <c r="G10" i="3"/>
  <c r="I14" i="1"/>
  <c r="F10" i="3"/>
  <c r="E60" i="3"/>
  <c r="J56" i="3"/>
  <c r="C22" i="1"/>
  <c r="B22" i="1" s="1"/>
  <c r="C12" i="1"/>
  <c r="B12" i="1" s="1"/>
  <c r="E43" i="3"/>
  <c r="G12" i="1"/>
  <c r="E10" i="2"/>
  <c r="H10" i="2"/>
  <c r="G10" i="2"/>
  <c r="E18" i="1"/>
  <c r="E16" i="1" s="1"/>
  <c r="F10" i="2"/>
  <c r="I11" i="2"/>
  <c r="J89" i="2"/>
  <c r="I78" i="2"/>
  <c r="I70" i="2" s="1"/>
  <c r="J11" i="3"/>
  <c r="E10" i="3"/>
  <c r="K11" i="2"/>
  <c r="J11" i="2"/>
  <c r="G10" i="19" l="1"/>
  <c r="H11" i="19"/>
  <c r="H10" i="19" s="1"/>
  <c r="K10" i="19" s="1"/>
  <c r="D22" i="14"/>
  <c r="F22" i="14" s="1"/>
  <c r="F20" i="19"/>
  <c r="D19" i="17"/>
  <c r="E19" i="17" s="1"/>
  <c r="D19" i="15"/>
  <c r="E19" i="15" s="1"/>
  <c r="D11" i="18"/>
  <c r="D21" i="14"/>
  <c r="D9" i="17"/>
  <c r="D20" i="14"/>
  <c r="F21" i="14"/>
  <c r="E21" i="14"/>
  <c r="I10" i="1"/>
  <c r="D37" i="15"/>
  <c r="H9" i="2"/>
  <c r="D29" i="15"/>
  <c r="E10" i="15"/>
  <c r="D9" i="14"/>
  <c r="E12" i="14"/>
  <c r="F12" i="14"/>
  <c r="G9" i="2"/>
  <c r="D9" i="15"/>
  <c r="E9" i="15" s="1"/>
  <c r="E18" i="14"/>
  <c r="F18" i="14"/>
  <c r="F36" i="14"/>
  <c r="E36" i="14"/>
  <c r="I9" i="1"/>
  <c r="I8" i="1" s="1"/>
  <c r="K96" i="2"/>
  <c r="F9" i="3"/>
  <c r="F68" i="3" s="1"/>
  <c r="G14" i="1"/>
  <c r="H10" i="1"/>
  <c r="H9" i="1" s="1"/>
  <c r="G9" i="3"/>
  <c r="G68" i="3" s="1"/>
  <c r="I43" i="3"/>
  <c r="E9" i="2"/>
  <c r="R9" i="2" s="1"/>
  <c r="R12" i="2" s="1"/>
  <c r="F9" i="2"/>
  <c r="C10" i="1"/>
  <c r="B18" i="1"/>
  <c r="B16" i="1" s="1"/>
  <c r="J43" i="3"/>
  <c r="D10" i="1"/>
  <c r="J10" i="2"/>
  <c r="K10" i="2"/>
  <c r="J10" i="3"/>
  <c r="I10" i="3"/>
  <c r="D18" i="15" l="1"/>
  <c r="E18" i="15" s="1"/>
  <c r="E22" i="14"/>
  <c r="J10" i="19"/>
  <c r="G9" i="19"/>
  <c r="H20" i="19"/>
  <c r="F9" i="19"/>
  <c r="I20" i="19"/>
  <c r="E11" i="18"/>
  <c r="F11" i="18"/>
  <c r="D10" i="18"/>
  <c r="S10" i="2"/>
  <c r="R10" i="2"/>
  <c r="D8" i="17"/>
  <c r="E9" i="17"/>
  <c r="E37" i="15"/>
  <c r="D36" i="15"/>
  <c r="E36" i="15" s="1"/>
  <c r="D19" i="14"/>
  <c r="E20" i="14"/>
  <c r="F20" i="14"/>
  <c r="E9" i="14"/>
  <c r="F9" i="14"/>
  <c r="D8" i="15"/>
  <c r="E29" i="15"/>
  <c r="D28" i="15"/>
  <c r="H8" i="1"/>
  <c r="C9" i="1"/>
  <c r="C8" i="1" s="1"/>
  <c r="D9" i="1"/>
  <c r="D8" i="1" s="1"/>
  <c r="D20" i="1" s="1"/>
  <c r="G10" i="1"/>
  <c r="I10" i="2"/>
  <c r="I9" i="2" s="1"/>
  <c r="J9" i="2"/>
  <c r="K9" i="2"/>
  <c r="G8" i="19" l="1"/>
  <c r="J8" i="19" s="1"/>
  <c r="J9" i="19"/>
  <c r="F8" i="19"/>
  <c r="I8" i="19" s="1"/>
  <c r="I9" i="19"/>
  <c r="H9" i="19"/>
  <c r="K20" i="19"/>
  <c r="D8" i="18"/>
  <c r="F10" i="18"/>
  <c r="E10" i="18"/>
  <c r="D7" i="17"/>
  <c r="E7" i="17" s="1"/>
  <c r="E8" i="17"/>
  <c r="F19" i="14"/>
  <c r="E19" i="14"/>
  <c r="D43" i="15"/>
  <c r="E28" i="15"/>
  <c r="D26" i="15"/>
  <c r="E8" i="15"/>
  <c r="E10" i="1"/>
  <c r="B10" i="1" s="1"/>
  <c r="B9" i="1" s="1"/>
  <c r="B8" i="1" s="1"/>
  <c r="C20" i="1"/>
  <c r="H8" i="19" l="1"/>
  <c r="K8" i="19" s="1"/>
  <c r="K9" i="19"/>
  <c r="F8" i="18"/>
  <c r="E8" i="18"/>
  <c r="E9" i="1"/>
  <c r="E8" i="1" s="1"/>
  <c r="I57" i="3"/>
  <c r="J57" i="3"/>
  <c r="J13" i="1" l="1"/>
  <c r="G13" i="1" l="1"/>
  <c r="J16" i="1"/>
  <c r="H9" i="3"/>
  <c r="H68" i="3" s="1"/>
  <c r="E9" i="3" l="1"/>
  <c r="E68" i="3" s="1"/>
  <c r="J68" i="3" s="1"/>
  <c r="J9" i="1"/>
  <c r="J8" i="1" s="1"/>
  <c r="E20" i="1" s="1"/>
  <c r="B20" i="1" s="1"/>
  <c r="G16" i="1"/>
  <c r="J9" i="3" l="1"/>
  <c r="I9" i="3"/>
  <c r="G9" i="1"/>
  <c r="G8" i="1" s="1"/>
  <c r="I68" i="3"/>
  <c r="F30" i="19"/>
  <c r="H30" i="19"/>
  <c r="F32" i="19"/>
  <c r="H32" i="19"/>
  <c r="F29" i="19"/>
  <c r="H29" i="19"/>
  <c r="F31" i="19"/>
  <c r="H31" i="19"/>
  <c r="F33" i="19"/>
  <c r="H33"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Hung NS</author>
  </authors>
  <commentList>
    <comment ref="E63" authorId="0" shapeId="0" xr:uid="{26607C54-4A0B-425E-8D51-5AC0FBD037C7}">
      <text>
        <r>
          <rPr>
            <b/>
            <sz val="9"/>
            <color indexed="81"/>
            <rFont val="Tahoma"/>
            <family val="2"/>
          </rPr>
          <t>Hung NS:</t>
        </r>
        <r>
          <rPr>
            <sz val="9"/>
            <color indexed="81"/>
            <rFont val="Tahoma"/>
            <family val="2"/>
          </rPr>
          <t xml:space="preserve">
Loại trừ thu tiền sử dụng khu vực biển TM 1255, 1258</t>
        </r>
      </text>
    </comment>
    <comment ref="F63" authorId="0" shapeId="0" xr:uid="{464E46F5-88A8-4586-ABC9-53143C67C02E}">
      <text>
        <r>
          <rPr>
            <b/>
            <sz val="9"/>
            <color indexed="81"/>
            <rFont val="Tahoma"/>
            <family val="2"/>
          </rPr>
          <t>Hung NS:</t>
        </r>
        <r>
          <rPr>
            <sz val="9"/>
            <color indexed="81"/>
            <rFont val="Tahoma"/>
            <family val="2"/>
          </rPr>
          <t xml:space="preserve">
Loại trừ tiền sử dụng khu vực biển TM 1255, 1258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Hung NS</author>
  </authors>
  <commentList>
    <comment ref="C11" authorId="0" shapeId="0" xr:uid="{40F98423-4AFB-4CAE-9B36-1B5369CA0C7F}">
      <text>
        <r>
          <rPr>
            <b/>
            <sz val="9"/>
            <color indexed="81"/>
            <rFont val="Tahoma"/>
            <family val="2"/>
          </rPr>
          <t>Hung NS:</t>
        </r>
        <r>
          <rPr>
            <sz val="9"/>
            <color indexed="81"/>
            <rFont val="Tahoma"/>
            <family val="2"/>
          </rPr>
          <t xml:space="preserve">
Tổng DT ĐTPT trừ DT ĐTPT cấp huyện, xã</t>
        </r>
      </text>
    </comment>
  </commentList>
</comments>
</file>

<file path=xl/sharedStrings.xml><?xml version="1.0" encoding="utf-8"?>
<sst xmlns="http://schemas.openxmlformats.org/spreadsheetml/2006/main" count="111376" uniqueCount="3024">
  <si>
    <t>TỈNH HÀ TĨNH</t>
  </si>
  <si>
    <t>Đơn vị: triệu đồng</t>
  </si>
  <si>
    <t>Phần thu</t>
  </si>
  <si>
    <t>Tổng số</t>
  </si>
  <si>
    <t>Thu NS cấp tỉnh</t>
  </si>
  <si>
    <t>Thu NS cấp huyện</t>
  </si>
  <si>
    <t>Thu NS xã</t>
  </si>
  <si>
    <t>Phần chi</t>
  </si>
  <si>
    <t>Chi NS cấp tỉnh</t>
  </si>
  <si>
    <t>Chi NS cấp huyện</t>
  </si>
  <si>
    <t>Chi NS xã</t>
  </si>
  <si>
    <t>Tổng số thu</t>
  </si>
  <si>
    <t>Tổng số chi</t>
  </si>
  <si>
    <t>A Tổng số thu cân đối ngân sách</t>
  </si>
  <si>
    <t>A Tổng số chi cân đối ngân sách</t>
  </si>
  <si>
    <t>1 Các khoản thu NSĐP hưởng 100%</t>
  </si>
  <si>
    <t>1 Chi đầu tư phát triển</t>
  </si>
  <si>
    <t>2 Các khoản thu phân chia theo tỷ lệ %</t>
  </si>
  <si>
    <t>2 Chi trả nợ lãi, phí tiền vay</t>
  </si>
  <si>
    <t>3 Thu từ quỹ dự trữ tài chính</t>
  </si>
  <si>
    <t>3 Chi thường xuyên</t>
  </si>
  <si>
    <t>4 Thu kết dư năm trước</t>
  </si>
  <si>
    <t>4 Chi bổ sung quỹ dự trữ tài chính</t>
  </si>
  <si>
    <t>5 Thu chuyển nguồn từ năm trước sang</t>
  </si>
  <si>
    <t>5 Chi bổ sung cho ngân sách cấp dưới</t>
  </si>
  <si>
    <t>6 Thu viện trợ</t>
  </si>
  <si>
    <t>6 Chi nộp ngân sách cấp trên</t>
  </si>
  <si>
    <t>7 Thu bổ sung từ ngân sách cấp trên</t>
  </si>
  <si>
    <t>7 Chi chuyển nguồn sang năm sau</t>
  </si>
  <si>
    <t>Tr.đó: - Bổ sung cân đối ngân sách</t>
  </si>
  <si>
    <t xml:space="preserve">             - Bổ sung có mục tiêu</t>
  </si>
  <si>
    <t>8 Thu cấp dưới nộp lên</t>
  </si>
  <si>
    <r>
      <t>- Bội chi = chi - thu</t>
    </r>
    <r>
      <rPr>
        <b/>
        <vertAlign val="superscript"/>
        <sz val="13"/>
        <color rgb="FF000000"/>
        <rFont val="Times New Roman"/>
        <family val="1"/>
      </rPr>
      <t>1</t>
    </r>
  </si>
  <si>
    <t>B Thu vay</t>
  </si>
  <si>
    <t>B Chi trả nợ gốc</t>
  </si>
  <si>
    <t>STT</t>
  </si>
  <si>
    <t>Nội dung</t>
  </si>
  <si>
    <t>Dự toán năm</t>
  </si>
  <si>
    <t>Quyết toán năm</t>
  </si>
  <si>
    <t>Phân chia theo từng cấp ngân sách</t>
  </si>
  <si>
    <t>So sánh QT/DT (%)</t>
  </si>
  <si>
    <t>Cấp trên giao</t>
  </si>
  <si>
    <t>HĐND quyết định</t>
  </si>
  <si>
    <t>Thu NS TW</t>
  </si>
  <si>
    <t>A</t>
  </si>
  <si>
    <t>B</t>
  </si>
  <si>
    <t>(3)=(4)+(5)+(6)+(7)</t>
  </si>
  <si>
    <t>(8)=(3):(1)</t>
  </si>
  <si>
    <t>(9)=(3):(2)</t>
  </si>
  <si>
    <t>TỔNG SỐ (A+B+C+D+E)</t>
  </si>
  <si>
    <t>THU NGÂN SÁCH NHÀ NƯỚC</t>
  </si>
  <si>
    <t>I</t>
  </si>
  <si>
    <t>Thu nội địa</t>
  </si>
  <si>
    <t>Thu từ khu vực doanh nghiệp nhà nước do Trung ương quản lý</t>
  </si>
  <si>
    <t>- Thuế giá trị gia tăng</t>
  </si>
  <si>
    <t>- Thuế thu nhập doanh nghiệp</t>
  </si>
  <si>
    <t>- Thuế tiêu thụ đặc biệt</t>
  </si>
  <si>
    <t>- Thuế tài nguyên</t>
  </si>
  <si>
    <t>Thu từ khu vực doanh nghiệp nhà nước do địa phương quản lý</t>
  </si>
  <si>
    <t>Thu từ khu vực doanh nghiệp có vốn đầu tư nước ngoài</t>
  </si>
  <si>
    <t xml:space="preserve">- Thu từ khí thiên nhiên </t>
  </si>
  <si>
    <t>- Tiền thuê mặt đất, mặt nước</t>
  </si>
  <si>
    <t>Thu từ khu vực kinh tế ngoài quốc doanh</t>
  </si>
  <si>
    <t>Lệ phí trước bạ</t>
  </si>
  <si>
    <t>Thuế sử dụng đất nông nghiệp</t>
  </si>
  <si>
    <t>Thuế sử dụng đất phi nông nghiệp</t>
  </si>
  <si>
    <t>Thuế thu nhập cá nhân</t>
  </si>
  <si>
    <t>Thuế bảo vệ môi trường</t>
  </si>
  <si>
    <t>Trong đó: - Thu từ hàng hóa nhập khẩu</t>
  </si>
  <si>
    <t>- Thu từ hàng hóa sản xuất trong nước</t>
  </si>
  <si>
    <t>Phí, lệ phí</t>
  </si>
  <si>
    <t>Bao gồm: - Phí, lệ phí do cơ quan nhà nước trung ương thu</t>
  </si>
  <si>
    <t>Tiền sử dụng đất</t>
  </si>
  <si>
    <t>12</t>
  </si>
  <si>
    <t>Thu tiền thuê đất, mặt nước</t>
  </si>
  <si>
    <t>Thu tiền sử dụng khu vực biển</t>
  </si>
  <si>
    <t>Thu từ bán tài sản nhà nước</t>
  </si>
  <si>
    <t>Trong đó: - Do trung ương</t>
  </si>
  <si>
    <t xml:space="preserve">                - Do địa phương</t>
  </si>
  <si>
    <t>Thu từ tài sản được xác lập quyền sở hữu của nhà nước</t>
  </si>
  <si>
    <t>Trong đó: - Do trung ương xử lý</t>
  </si>
  <si>
    <t xml:space="preserve">                - Do địa phương xử lý</t>
  </si>
  <si>
    <t>Thu tiền cho thuê và bán nhà ở thuộc sở hữu nhà nước</t>
  </si>
  <si>
    <t>Thu khác ngân sách</t>
  </si>
  <si>
    <t>Thu tiền cấp quyền khai thác khoáng sản</t>
  </si>
  <si>
    <t>Thu từ quỹ đất công ích và thu hoa lợi công sản khác</t>
  </si>
  <si>
    <t>Thu cổ tức và lợi nhuận sau thuế</t>
  </si>
  <si>
    <t>Thu từ hoạt động xổ số kiến thiết (kể cả xổ số điện toán)</t>
  </si>
  <si>
    <t>II</t>
  </si>
  <si>
    <t>Thu về dầu thô</t>
  </si>
  <si>
    <t>III</t>
  </si>
  <si>
    <t>Thuế xuất khẩu</t>
  </si>
  <si>
    <t>Thuế nhập khẩu</t>
  </si>
  <si>
    <t>Thuế tiêu thụ đặc biệt hàng nhập khẩu</t>
  </si>
  <si>
    <t>Thuế giá trị gia tăng hàng nhập khẩu</t>
  </si>
  <si>
    <t>Thuế bổ sung đối với hàng hóa nhập khẩu vào Việt Nam</t>
  </si>
  <si>
    <t>Thuế bảo vệ môi trường do cơ quan hải quan thực hiện</t>
  </si>
  <si>
    <t>Phí, lệ phí hải quan</t>
  </si>
  <si>
    <t>Thu khác</t>
  </si>
  <si>
    <t>IV</t>
  </si>
  <si>
    <t>Thu Viện trợ</t>
  </si>
  <si>
    <t>V</t>
  </si>
  <si>
    <t>Các khoản huy động, đóng góp</t>
  </si>
  <si>
    <t>Các khoản huy động đóng góp xây dựng cơ sở hạ tầng</t>
  </si>
  <si>
    <t>Các khoản huy động đóng góp khác</t>
  </si>
  <si>
    <t>VI</t>
  </si>
  <si>
    <t>Thu hồi vốn của Nhà nước và thu từ quỹ dự trữ tài chính</t>
  </si>
  <si>
    <t>Thu từ bán cổ phần, vốn góp của Nhà nước nộp ngân sách</t>
  </si>
  <si>
    <t>Thu từ các khoản cho vay của ngân sách</t>
  </si>
  <si>
    <t>2.1</t>
  </si>
  <si>
    <t>Thu nợ gốc cho vay</t>
  </si>
  <si>
    <t>2.2</t>
  </si>
  <si>
    <t>Thu lãi cho vay</t>
  </si>
  <si>
    <t>Thu từ quỹ dự trữ tài chính</t>
  </si>
  <si>
    <t>VAY CỦA NGÂN SÁCH ĐỊA PHƯƠNG</t>
  </si>
  <si>
    <t>Vay bù đắp bội chi NSĐP</t>
  </si>
  <si>
    <t>Vay trong nước</t>
  </si>
  <si>
    <t>Vay lại từ nguồn Chính phủ vay ngoài nước</t>
  </si>
  <si>
    <t>Vay để trả nợ gốc vay</t>
  </si>
  <si>
    <t>C</t>
  </si>
  <si>
    <t>THU CHUYỂN GIAO NGÂN SÁCH</t>
  </si>
  <si>
    <t>Thu bổ sung từ ngân sách cấp trên</t>
  </si>
  <si>
    <t>1.</t>
  </si>
  <si>
    <t xml:space="preserve">Bổ sung cân đối </t>
  </si>
  <si>
    <t>2.</t>
  </si>
  <si>
    <t>Bổ sung có mục tiêu</t>
  </si>
  <si>
    <t xml:space="preserve">Bổ sung có mục tiêu bằng nguồn vốn trong nước </t>
  </si>
  <si>
    <t>Bổ sung có mục tiêu bằng nguồn vốn ngoài nước</t>
  </si>
  <si>
    <t>Thu từ ngân sách cấp dưới nộp lên</t>
  </si>
  <si>
    <t>D</t>
  </si>
  <si>
    <t>THU CHUYỂN NGUỒN</t>
  </si>
  <si>
    <t>E</t>
  </si>
  <si>
    <t>THU KẾT DƯ NGÂN SÁCH</t>
  </si>
  <si>
    <t>Nội dung chi</t>
  </si>
  <si>
    <t>So sánh QT/DT(%)</t>
  </si>
  <si>
    <t>Tổng số Chi NSĐP</t>
  </si>
  <si>
    <t>(3)=(4)+(5)+(6)</t>
  </si>
  <si>
    <t>(7)=(3):(1)</t>
  </si>
  <si>
    <t>(8)= (3):(2)</t>
  </si>
  <si>
    <t>CHI CÂN ĐỐI NGÂN SÁCH</t>
  </si>
  <si>
    <t>Chi đầu tư phát triển</t>
  </si>
  <si>
    <t>Chi đầu tư phát triển cho chương trình, dự án theo lĩnh vực</t>
  </si>
  <si>
    <t>1.1</t>
  </si>
  <si>
    <t>Chi quốc phòng</t>
  </si>
  <si>
    <t>1.2</t>
  </si>
  <si>
    <t>Chi an ninh và trật tự an toàn xã hội</t>
  </si>
  <si>
    <t>1.3</t>
  </si>
  <si>
    <t>Chi Giáo dục - đào tạo và dạy nghề</t>
  </si>
  <si>
    <t>1.4</t>
  </si>
  <si>
    <t>Chi Khoa học và công nghệ</t>
  </si>
  <si>
    <t>1.5</t>
  </si>
  <si>
    <t>Chi Y tế, dân số và gia đình</t>
  </si>
  <si>
    <t>1.6</t>
  </si>
  <si>
    <t>Chi Văn hóa thông tin</t>
  </si>
  <si>
    <t>1.7</t>
  </si>
  <si>
    <t>Chi Phát thanh, truyền hình, thông tấn</t>
  </si>
  <si>
    <t>1.8</t>
  </si>
  <si>
    <t>Chi Thể dục thể thao</t>
  </si>
  <si>
    <t>1.9</t>
  </si>
  <si>
    <t>Chi Bảo vệ môi trường</t>
  </si>
  <si>
    <t>1.10</t>
  </si>
  <si>
    <t>Chi các hoạt động kinh tế</t>
  </si>
  <si>
    <t>1.11</t>
  </si>
  <si>
    <t>Chi hoạt động của các cơ quan quản lý nhà nước, đảng, đoàn thể</t>
  </si>
  <si>
    <t>1.12</t>
  </si>
  <si>
    <t>Chi Bảo đảm xã hội</t>
  </si>
  <si>
    <t>1.13</t>
  </si>
  <si>
    <t>Chi ngành, lĩnh vực khác</t>
  </si>
  <si>
    <t>Chi đầu tư và hỗ trợ vốn cho các doanh nghiệp hoạt động công</t>
  </si>
  <si>
    <t>Chi đầu tư phát triển khác</t>
  </si>
  <si>
    <t>Chi thường xuyên</t>
  </si>
  <si>
    <t>2.3</t>
  </si>
  <si>
    <t>2.4</t>
  </si>
  <si>
    <t>2.5</t>
  </si>
  <si>
    <t>2.6</t>
  </si>
  <si>
    <t>2.7</t>
  </si>
  <si>
    <t>2.8</t>
  </si>
  <si>
    <t>2.9</t>
  </si>
  <si>
    <t>2.10</t>
  </si>
  <si>
    <t>2.11</t>
  </si>
  <si>
    <t>2.12</t>
  </si>
  <si>
    <t>2.13</t>
  </si>
  <si>
    <t>Chi bổ sung quỹ dự trữ tài chính</t>
  </si>
  <si>
    <t>Chi chuyển nguồn</t>
  </si>
  <si>
    <t>Dự phòng ngân sách</t>
  </si>
  <si>
    <t>CHI BỔ SUNG CHO NGÂN SÁCH CẤP DƯỚI</t>
  </si>
  <si>
    <t>Bổ sung cân đối</t>
  </si>
  <si>
    <t>Tr. đó: - Bằng nguồn vốn trong nước</t>
  </si>
  <si>
    <t xml:space="preserve">           - Bằng nguồn vốn ngoài nước</t>
  </si>
  <si>
    <t>CHI NỘP NGÂN SÁCH CẤP TRÊN</t>
  </si>
  <si>
    <t>TỔNG SỐ (A+B+C)</t>
  </si>
  <si>
    <t>Thu từ hoạt động xuất, nhập khẩu</t>
  </si>
  <si>
    <t>CHI TRẢ NỢ GỐC</t>
  </si>
  <si>
    <t>Các khoản chi khác theo quy định 
của pháp luật</t>
  </si>
  <si>
    <t>Chi trả nợ lãi, phí vay theo quy định</t>
  </si>
  <si>
    <t>Đơn vị tính: Đồng</t>
  </si>
  <si>
    <t>UBND TỈNH HÀ TĨNH</t>
  </si>
  <si>
    <t>TT342/2016/TT-BTC - Biểu số 63</t>
  </si>
  <si>
    <t>SỞ TÀI CHÍNH</t>
  </si>
  <si>
    <t>BÁO CÁO QUYẾT TOÁN THU NGÂN SÁCH NHÀ NƯỚC THEO MLNS NĂM  2023</t>
  </si>
  <si>
    <t>Quyết toán trên toàn địa bàn</t>
  </si>
  <si>
    <t/>
  </si>
  <si>
    <t>Cấp</t>
  </si>
  <si>
    <t>Chương</t>
  </si>
  <si>
    <t>Mục</t>
  </si>
  <si>
    <t>Tiểu mục</t>
  </si>
  <si>
    <t>Tổng thu NSNN</t>
  </si>
  <si>
    <t>NSTW</t>
  </si>
  <si>
    <t>NS Cấp Tỉnh</t>
  </si>
  <si>
    <t>NS Cấp Huyện</t>
  </si>
  <si>
    <t>NS Cấp xã</t>
  </si>
  <si>
    <t>1</t>
  </si>
  <si>
    <t>Trung ương</t>
  </si>
  <si>
    <t>003</t>
  </si>
  <si>
    <t>Tòa án nhân dân tối cao</t>
  </si>
  <si>
    <t>2800</t>
  </si>
  <si>
    <t>Lệ phí quản lý nhà nước liên quan đến quyền sở hữu, quyền sử dụng tài sản</t>
  </si>
  <si>
    <t>2802</t>
  </si>
  <si>
    <t>Lệ phí trước bạ ô tô</t>
  </si>
  <si>
    <t>4250</t>
  </si>
  <si>
    <t>Thu tiền phạt</t>
  </si>
  <si>
    <t>4271</t>
  </si>
  <si>
    <t>Tiền phạt do phạm tội theo quyết định của Tòa án</t>
  </si>
  <si>
    <t>4900</t>
  </si>
  <si>
    <t>Các khoản thu khác</t>
  </si>
  <si>
    <t>4914</t>
  </si>
  <si>
    <t>Thu tiền bảo vệ, phát triển đất trồng lúa</t>
  </si>
  <si>
    <t>004</t>
  </si>
  <si>
    <t>Viện kiểm sát nhân dân tối cao</t>
  </si>
  <si>
    <t>3350</t>
  </si>
  <si>
    <t>Thu từ bán và thanh lý tài sản khác</t>
  </si>
  <si>
    <t>3365</t>
  </si>
  <si>
    <t>Thu tiền bán tài sản nhà nước khác</t>
  </si>
  <si>
    <t>009</t>
  </si>
  <si>
    <t>Bộ Công an</t>
  </si>
  <si>
    <t>2100</t>
  </si>
  <si>
    <t>Phí trong lĩnh vực khác</t>
  </si>
  <si>
    <t>2106</t>
  </si>
  <si>
    <t>Phí thẩm định tiêu chuẩn, điều kiện hành nghề theo quy định của pháp luật</t>
  </si>
  <si>
    <t>2200</t>
  </si>
  <si>
    <t>Phí thuộc lĩnh vực ngoại giao</t>
  </si>
  <si>
    <t>2207</t>
  </si>
  <si>
    <t>Phí cấp thị thực và các giấy tờ có liên quan đến xuất nhập cảnh Việt Nam cho người nước ngoài</t>
  </si>
  <si>
    <t>2400</t>
  </si>
  <si>
    <t>Phí thuộc lĩnh vực an ninh, quốc phòng</t>
  </si>
  <si>
    <t>2404</t>
  </si>
  <si>
    <t>Phí phòng cháy, chữa cháy</t>
  </si>
  <si>
    <t>2418</t>
  </si>
  <si>
    <t>Phí thẩm định điều kiện, tiêu chuẩn hành nghề thuộc lĩnh vực an ninh, quốc phòng</t>
  </si>
  <si>
    <t>2750</t>
  </si>
  <si>
    <t>Lệ phí quản lý nhà nước liên quan đến quyền và nghĩa vụ của công dân</t>
  </si>
  <si>
    <t>2752</t>
  </si>
  <si>
    <t>Lệ phí cấp hộ chiếu</t>
  </si>
  <si>
    <t>2767</t>
  </si>
  <si>
    <t>Lệ phí đăng ký cư trú</t>
  </si>
  <si>
    <t>2768</t>
  </si>
  <si>
    <t>Lệ phí cấp chứng minh nhân dân, căn cước công dân</t>
  </si>
  <si>
    <t>2827</t>
  </si>
  <si>
    <t>Lệ phí quản lý phương tiện giao thông</t>
  </si>
  <si>
    <t>2850</t>
  </si>
  <si>
    <t>Lệ phí quản lý nhà nước liên quan đến sản xuất, kinh doanh</t>
  </si>
  <si>
    <t>2853</t>
  </si>
  <si>
    <t>Lệ phí về cấp chứng nhận, cấp bằng, cấp chứng chỉ, cấp phép, cấp giấy phép, cấp giấy chứng nhận, điều chỉnh giấy chứng nhận đối với các hoạt đ</t>
  </si>
  <si>
    <t>4252</t>
  </si>
  <si>
    <t>Phạt vi phạm hành chính trong lĩnh vực giao thông</t>
  </si>
  <si>
    <t>4261</t>
  </si>
  <si>
    <t>Phạt vi phạm hành chính về bảo vệ môi trường</t>
  </si>
  <si>
    <t>4263</t>
  </si>
  <si>
    <t>Phạt vi phạm hành chính trong lĩnh vực trật tự, an ninh, quốc phòng</t>
  </si>
  <si>
    <t>4267</t>
  </si>
  <si>
    <t>Phạt vi phạm hành chính về trật tự đô thị</t>
  </si>
  <si>
    <t>4276</t>
  </si>
  <si>
    <t>Phạt vi phạm hành chính về an toàn vệ sinh thực phẩm</t>
  </si>
  <si>
    <t>4278</t>
  </si>
  <si>
    <t>Phạt vi phạm hành chính trong các lĩnh vực khác</t>
  </si>
  <si>
    <t>4299</t>
  </si>
  <si>
    <t>Phạt vi phạm khác</t>
  </si>
  <si>
    <t>4300</t>
  </si>
  <si>
    <t>Thu tịch thu</t>
  </si>
  <si>
    <t>4349</t>
  </si>
  <si>
    <t>Tịch thu khác</t>
  </si>
  <si>
    <t>4902</t>
  </si>
  <si>
    <t>Thu hồi các khoản chi năm trước</t>
  </si>
  <si>
    <t>4943</t>
  </si>
  <si>
    <t>Tiền chậm nộp các khoản khác điều tiết 100% ngân sách trung ương theo quy định của pháp luật do ngành thuế quản lý</t>
  </si>
  <si>
    <t>4944</t>
  </si>
  <si>
    <t>Tiền chậm nộp các khoản khác điều tiết 100% ngân sách địa phương theo quy định của pháp luật do ngành thuế quản lý</t>
  </si>
  <si>
    <t>4949</t>
  </si>
  <si>
    <t>Các khoản thu khác (bao gồm các khoản thu nợ không được phản ảnh ở các tiểu mục thu nợ)</t>
  </si>
  <si>
    <t>010</t>
  </si>
  <si>
    <t>Bộ Quốc phòng</t>
  </si>
  <si>
    <t>1250</t>
  </si>
  <si>
    <t>Thu tiền cấp quyền khai thác tài nguyên khoáng sản, vùng trời, vùng biển</t>
  </si>
  <si>
    <t>1252</t>
  </si>
  <si>
    <t>Thu tiền cấp quyền khai thác khoáng sản đối với Giấy phép do Ủy ban nhân dân tỉnh cấp phép</t>
  </si>
  <si>
    <t>1550</t>
  </si>
  <si>
    <t>Thuế tài nguyên</t>
  </si>
  <si>
    <t>1555</t>
  </si>
  <si>
    <t>Khoáng sản phi kim loại</t>
  </si>
  <si>
    <t>1600</t>
  </si>
  <si>
    <t>1603</t>
  </si>
  <si>
    <t>Thu từ đất sản xuất, kinh doanh phi nông nghiệp</t>
  </si>
  <si>
    <t>1700</t>
  </si>
  <si>
    <t>Thuế giá trị gia tăng</t>
  </si>
  <si>
    <t>1701</t>
  </si>
  <si>
    <t>Thuế giá trị gia tăng hàng sản xuất, kinh doanh trong nước (gồm cả dịch vụ trong lĩnh vực dầu khí)</t>
  </si>
  <si>
    <t>2600</t>
  </si>
  <si>
    <t>Phí thuộc lĩnh vực tài nguyên và môi trường</t>
  </si>
  <si>
    <t>2625</t>
  </si>
  <si>
    <t>Phí bảo vệ môi trường đối với khai thác khoáng sản còn lại</t>
  </si>
  <si>
    <t>2864</t>
  </si>
  <si>
    <t>Lệ phí môn bài mức (bậc) 3</t>
  </si>
  <si>
    <t>3600</t>
  </si>
  <si>
    <t>Tiền cho thuê mặt đất, mặt nước</t>
  </si>
  <si>
    <t>3601</t>
  </si>
  <si>
    <t>Tiền thuê mặt đất hàng năm</t>
  </si>
  <si>
    <t>4254</t>
  </si>
  <si>
    <t>Phạt vi phạm hành chính trong lĩnh vực thuế thuộc thẩm quyền ra quyết định của cơ quan thuế (không bao gồm phạt vi phạm hành chính đối với Luật thuế thu nh</t>
  </si>
  <si>
    <t>011</t>
  </si>
  <si>
    <t>Bộ Ngoại giao</t>
  </si>
  <si>
    <t>4272</t>
  </si>
  <si>
    <t>Tiền nộp do chậm thi hành quyết định xử phạt vi phạm hành chính do cơ quan thuế quản lý.</t>
  </si>
  <si>
    <t>012</t>
  </si>
  <si>
    <t>Bộ Nông nghiệp và Phát triển nông thôn</t>
  </si>
  <si>
    <t>1050</t>
  </si>
  <si>
    <t>Thuế thu nhập doanh nghiệp</t>
  </si>
  <si>
    <t>1052</t>
  </si>
  <si>
    <t>Thuế thu nhập doanh nghiệp từ hoạt động sản xuất kinh doanh (gồm cả dịch vụ trong lĩnh vực dầu khí)</t>
  </si>
  <si>
    <t>013</t>
  </si>
  <si>
    <t>Bộ Kế hoạch và Đầu tư</t>
  </si>
  <si>
    <t>014</t>
  </si>
  <si>
    <t>Bộ Tư pháp</t>
  </si>
  <si>
    <t>1000</t>
  </si>
  <si>
    <t>1001</t>
  </si>
  <si>
    <t>Thuế thu nhập từ tiền lương, tiền công</t>
  </si>
  <si>
    <t>2700</t>
  </si>
  <si>
    <t>Phí thuộc lĩnh vực tư pháp</t>
  </si>
  <si>
    <t>2701</t>
  </si>
  <si>
    <t>Án phí</t>
  </si>
  <si>
    <t>2706</t>
  </si>
  <si>
    <t>Phí thi hành án dân sự</t>
  </si>
  <si>
    <t>2766</t>
  </si>
  <si>
    <t>Lệ phí tòa án</t>
  </si>
  <si>
    <t>4251</t>
  </si>
  <si>
    <t>Phạt vi phạm hành chính theo quyết định của Tòa án</t>
  </si>
  <si>
    <t>4301</t>
  </si>
  <si>
    <t>Tịch thu từ công tác chống lậu trong lĩnh vực thuế nội địa do cơ quan địa phương ra quyết định tịch thu</t>
  </si>
  <si>
    <t>4306</t>
  </si>
  <si>
    <t>Tịch thu do vi phạm hành chính theo quyết định của Tòa án, cơ quan thi hành án</t>
  </si>
  <si>
    <t>4311</t>
  </si>
  <si>
    <t>Tịch thu do phạm tội hoặc do liên quan tội phạm theo quyết định của Tòa án, cơ quan thi hành án</t>
  </si>
  <si>
    <t>4917</t>
  </si>
  <si>
    <t>Tiền chậm nộp thuế thu nhập cá nhân</t>
  </si>
  <si>
    <t>016</t>
  </si>
  <si>
    <t>Bộ Công thương</t>
  </si>
  <si>
    <t>3352</t>
  </si>
  <si>
    <t>Ô tô con, ô tô tải</t>
  </si>
  <si>
    <t>4281</t>
  </si>
  <si>
    <t>Thu tiền phạt vi phạm hành chính do lực lượng quản lý thị trường thực hiện</t>
  </si>
  <si>
    <t>018</t>
  </si>
  <si>
    <t>Bộ Tài chính</t>
  </si>
  <si>
    <t>2650</t>
  </si>
  <si>
    <t>Phí thuộc lĩnh vực tài chính, ngân hàng, bảo hiểm</t>
  </si>
  <si>
    <t>2652</t>
  </si>
  <si>
    <t>Phí dịch vụ thanh toán trong hoạt động của Kho bạc nhà nước</t>
  </si>
  <si>
    <t>3399</t>
  </si>
  <si>
    <t>Các tài sản khác</t>
  </si>
  <si>
    <t>4253</t>
  </si>
  <si>
    <t>Phạt vi phạm hành chính trong lĩnh vực hải quan thuộc thẩm quyền ra quyết định của cơ quan hải quan</t>
  </si>
  <si>
    <t>4906</t>
  </si>
  <si>
    <t>Tiền lãi thu được từ các khoản vay nợ, viện trợ của các dự án</t>
  </si>
  <si>
    <t>019</t>
  </si>
  <si>
    <t>Bộ Xây dựng</t>
  </si>
  <si>
    <t>021</t>
  </si>
  <si>
    <t>Bộ Giao thông - Vận tải</t>
  </si>
  <si>
    <t>2300</t>
  </si>
  <si>
    <t>Phí thuộc lĩnh vực giao thông vận tải</t>
  </si>
  <si>
    <t>2303</t>
  </si>
  <si>
    <t>Phí thuộc lĩnh vực đường biển</t>
  </si>
  <si>
    <t>2325</t>
  </si>
  <si>
    <t>Phí bảo đảm hàng hải</t>
  </si>
  <si>
    <t>3000</t>
  </si>
  <si>
    <t>Lệ phí quản lý nhà nước đặc biệt về chủ quyền quốc gia</t>
  </si>
  <si>
    <t>3001</t>
  </si>
  <si>
    <t>Lệ phí ra, vào cảng</t>
  </si>
  <si>
    <t>023</t>
  </si>
  <si>
    <t>Bộ Y tế</t>
  </si>
  <si>
    <t>024</t>
  </si>
  <si>
    <t>Bộ Lao động - Thương binh và Xã hội</t>
  </si>
  <si>
    <t>027</t>
  </si>
  <si>
    <t>Bộ Thông tin và Truyền thông</t>
  </si>
  <si>
    <t>036</t>
  </si>
  <si>
    <t>Ngân hàng Nhà nước Việt Nam</t>
  </si>
  <si>
    <t>040</t>
  </si>
  <si>
    <t>Đài Tiếng nói Việt Nam</t>
  </si>
  <si>
    <t>115</t>
  </si>
  <si>
    <t>Tổng Liên đoàn Lao động Việt Nam</t>
  </si>
  <si>
    <t>4918</t>
  </si>
  <si>
    <t>Tiền chậm nộp thuế thu nhập doanh nghiệp (không bao gồm tiền chậm nộp thuế thu nhập doanh nghiệp từ hoạt động thăm dò, khai thác dầu khí)</t>
  </si>
  <si>
    <t>119</t>
  </si>
  <si>
    <t>Tổng công ty Công nghiệp tàu thủy</t>
  </si>
  <si>
    <t>2862</t>
  </si>
  <si>
    <t>Lệ phí môn bài mức (bậc) 1</t>
  </si>
  <si>
    <t>2863</t>
  </si>
  <si>
    <t>Lệ phí môn bài mức (bậc) 2</t>
  </si>
  <si>
    <t>121</t>
  </si>
  <si>
    <t>Tập đoàn Dầu khí Việt Nam</t>
  </si>
  <si>
    <t>1255</t>
  </si>
  <si>
    <t>Thu tiền sử dụng khu vực biển do cơ quan trung ương cấp phép</t>
  </si>
  <si>
    <t>1702</t>
  </si>
  <si>
    <t>Thuế giá trị gia tăng hàng nhập khẩu</t>
  </si>
  <si>
    <t>1900</t>
  </si>
  <si>
    <t>1901</t>
  </si>
  <si>
    <t>2801</t>
  </si>
  <si>
    <t>Lệ phí trước bạ nhà đất</t>
  </si>
  <si>
    <t>4931</t>
  </si>
  <si>
    <t>Tiền chậm nộp thuế giá trị gia tăng từ hàng hóa sản xuất kinh doanh trong nước khác còn lại</t>
  </si>
  <si>
    <t>122</t>
  </si>
  <si>
    <t>Tập đoàn Công nghiệp Than - Khoáng sản Việt Nam</t>
  </si>
  <si>
    <t>123</t>
  </si>
  <si>
    <t>Tập đoàn Điện lực Việt Nam</t>
  </si>
  <si>
    <t>124</t>
  </si>
  <si>
    <t>Tập đoàn Bưu chính Viễn thông Việt Nam</t>
  </si>
  <si>
    <t>126</t>
  </si>
  <si>
    <t>Tập đoàn Công nghiệp Cao su Việt Nam</t>
  </si>
  <si>
    <t>1254</t>
  </si>
  <si>
    <t>Thu tiền cấp quyền khai thác tài nguyên nước đối với giấy phép do cơ quan địa phương cấp phép</t>
  </si>
  <si>
    <t>136</t>
  </si>
  <si>
    <t>Tập đoàn Xăng dầu Việt Nam</t>
  </si>
  <si>
    <t>1601</t>
  </si>
  <si>
    <t>Thu từ đất ở tại nông thôn</t>
  </si>
  <si>
    <t>2000</t>
  </si>
  <si>
    <t>2022</t>
  </si>
  <si>
    <t>Thuế bảo vệ môi trường mặt hàng xăng (trừ etanol) bán ra trong nước</t>
  </si>
  <si>
    <t>2023</t>
  </si>
  <si>
    <t>Thuế bảo vệ môi trường mặt hàng dầu diezel bán ra trong nước</t>
  </si>
  <si>
    <t>2824</t>
  </si>
  <si>
    <t>Lệ phí trước bạ xe máy</t>
  </si>
  <si>
    <t>137</t>
  </si>
  <si>
    <t>Tổng công ty Đường sắt Việt Nam</t>
  </si>
  <si>
    <t>139</t>
  </si>
  <si>
    <t>Ngân hàng thương mại cổ phần Ngoại thương Việt Nam</t>
  </si>
  <si>
    <t>140</t>
  </si>
  <si>
    <t>Ngân hàng thương mại cổ phần Công thương Việt Nam</t>
  </si>
  <si>
    <t>141</t>
  </si>
  <si>
    <t>Ngân hàng Nông nghiệp và Phát triển nông thôn Việt Nam</t>
  </si>
  <si>
    <t>1006</t>
  </si>
  <si>
    <t>Thuế thu nhập từ chuyển nhượng bất động sản nhận thừa kế và nhận quà tặng là bất động sản</t>
  </si>
  <si>
    <t>142</t>
  </si>
  <si>
    <t>Ngân hàng thương mại cổ phần Đầu tư và Phát triển Việt Nam</t>
  </si>
  <si>
    <t>143</t>
  </si>
  <si>
    <t>Ngân hàng Chính sách xã hội</t>
  </si>
  <si>
    <t>151</t>
  </si>
  <si>
    <t>Các đơn vị kinh tế có 100% vốn đầu tư nước ngoài vào Việt Nam</t>
  </si>
  <si>
    <t>1750</t>
  </si>
  <si>
    <t>Thuế tiêu thụ đặc biệt</t>
  </si>
  <si>
    <t>1751</t>
  </si>
  <si>
    <t>Hàng nhập khẩu</t>
  </si>
  <si>
    <t>1850</t>
  </si>
  <si>
    <t>1851</t>
  </si>
  <si>
    <t>1950</t>
  </si>
  <si>
    <t>Thuế nhập khẩu bổ sung đối với hàng hóa nhập khẩu vào Việt Nam</t>
  </si>
  <si>
    <t>1951</t>
  </si>
  <si>
    <t>Thuế chống bán phá giá</t>
  </si>
  <si>
    <t>2021</t>
  </si>
  <si>
    <t>Sản phẩm, hàng hóa nhập khẩu</t>
  </si>
  <si>
    <t>4928</t>
  </si>
  <si>
    <t>Tiền chậm nộp thuế giá trị gia tăng từ hàng hóa nhập khẩu</t>
  </si>
  <si>
    <t>4936</t>
  </si>
  <si>
    <t>Tiền chậm nộp thuế nhập khẩu</t>
  </si>
  <si>
    <t>152</t>
  </si>
  <si>
    <t>Các đơn vị có vốn nước ngoài từ 51% đến dưới 100% vốn điều lệ hoặc có đa số thành viên hợp danh là cá nhân người nước ngoài</t>
  </si>
  <si>
    <t>3003</t>
  </si>
  <si>
    <t>Lệ phí hàng hóa, phương tiện quá cảnh</t>
  </si>
  <si>
    <t>154</t>
  </si>
  <si>
    <t>Kinh tế hỗn hợp ngoài quốc doanh</t>
  </si>
  <si>
    <t>158</t>
  </si>
  <si>
    <t>Các đơn vị kinh tế hỗn hợp có vốn nhà nước trên 50% đến dưới 100% vốn điều lệ</t>
  </si>
  <si>
    <t>159</t>
  </si>
  <si>
    <t>Các đơn vị có vốn nhà nước từ 50% vốn điều lệ trở xuống</t>
  </si>
  <si>
    <t>160</t>
  </si>
  <si>
    <t>Các quan hệ khác của ngân sách</t>
  </si>
  <si>
    <t>4700</t>
  </si>
  <si>
    <t>Thu từ các khoản hoàn trả giữa các cấp ngân sách</t>
  </si>
  <si>
    <t>4702</t>
  </si>
  <si>
    <t>Các khoản hoàn trả phát sinh ngoài niên độ ngân sách năm trước</t>
  </si>
  <si>
    <t>5050</t>
  </si>
  <si>
    <t>Viện trợ cho đầu tư phát triển</t>
  </si>
  <si>
    <t>5052</t>
  </si>
  <si>
    <t>Của các tổ chức quốc tế</t>
  </si>
  <si>
    <t>161</t>
  </si>
  <si>
    <t>Nhà thầu chính ngoài nước</t>
  </si>
  <si>
    <t>162</t>
  </si>
  <si>
    <t>Nhà thầu phụ ngoài nước</t>
  </si>
  <si>
    <t>173</t>
  </si>
  <si>
    <t>Tập đoàn Tài chính Bảo hiểm - Bảo Việt (Tập đoàn Bảo Việt)</t>
  </si>
  <si>
    <t>174</t>
  </si>
  <si>
    <t>Tổng công ty cổ phần Bia - Rượu - Nước giải khát Sài Gòn</t>
  </si>
  <si>
    <t>1758</t>
  </si>
  <si>
    <t>Bia sản xuất trong nước</t>
  </si>
  <si>
    <t>176</t>
  </si>
  <si>
    <t>Các đơn vị có vốn nhà nước nắm giữ 100% vốn điều lệ (không thuộc các cơ quan chủ quản, các Chương Tập đoàn, Tổng công ty)</t>
  </si>
  <si>
    <t>1014</t>
  </si>
  <si>
    <t>Thuế thu nhập từ hoạt động cho thuê tài sản</t>
  </si>
  <si>
    <t>399</t>
  </si>
  <si>
    <t>Các đơn vị khác</t>
  </si>
  <si>
    <t>2</t>
  </si>
  <si>
    <t>Tỉnh/Thành phố</t>
  </si>
  <si>
    <t>405</t>
  </si>
  <si>
    <t>Văn phòng Ủy ban nhân dân</t>
  </si>
  <si>
    <t>1099</t>
  </si>
  <si>
    <t>Khác</t>
  </si>
  <si>
    <t>4274</t>
  </si>
  <si>
    <t>Phạt vi phạm hành chính trong lĩnh vực thuế do Ủy ban nhân dân ban hành quyết định phạt</t>
  </si>
  <si>
    <t>411</t>
  </si>
  <si>
    <t>Sở Ngoại vụ</t>
  </si>
  <si>
    <t>412</t>
  </si>
  <si>
    <t>Sở Nông nghiệp và Phát triển nông thôn</t>
  </si>
  <si>
    <t>1557</t>
  </si>
  <si>
    <t>Sản phẩm của rừng tự nhiên</t>
  </si>
  <si>
    <t>1558</t>
  </si>
  <si>
    <t>Nước thiên nhiên khác</t>
  </si>
  <si>
    <t>2150</t>
  </si>
  <si>
    <t>Phí thuộc lĩnh vực nông nghiệp, lâm nghiệp, thủy sản</t>
  </si>
  <si>
    <t>2151</t>
  </si>
  <si>
    <t>Phí kiểm dịch (kiểm dịch động vật, thực vật, sản phẩm động vật)</t>
  </si>
  <si>
    <t>2157</t>
  </si>
  <si>
    <t>Phí bảo vệ nguồn lợi thủy sản</t>
  </si>
  <si>
    <t>2162</t>
  </si>
  <si>
    <t>Phí bình tuyển, công nhận cây mẹ, cây đầu dòng, vườn giống cây lâm nghiệp, rừng giống</t>
  </si>
  <si>
    <t>2164</t>
  </si>
  <si>
    <t>Phí bảo hộ giống trong lĩnh vực nông nghiệp, lâm nghiệp, thủy sản</t>
  </si>
  <si>
    <t>2165</t>
  </si>
  <si>
    <t>Phí kiểm nghiệm an toàn thực phẩm nông nghiệp, lâm nghiệp, thủy sản nhập khẩu</t>
  </si>
  <si>
    <t>2166</t>
  </si>
  <si>
    <t>Phí thẩm định trong lĩnh vực nông nghiệp</t>
  </si>
  <si>
    <t>2167</t>
  </si>
  <si>
    <t>Phí đăng kiểm an toàn kỹ thuật tàu cá, kiểm định trang thiết bị nghề cá</t>
  </si>
  <si>
    <t>2250</t>
  </si>
  <si>
    <t>Phí thuộc lĩnh vực công nghiệp, thương mại, đầu tư, xây dựng</t>
  </si>
  <si>
    <t>2255</t>
  </si>
  <si>
    <t>Phí thẩm định đầu tư, dự án đầu tư</t>
  </si>
  <si>
    <t>2618</t>
  </si>
  <si>
    <t>Phí bảo vệ môi trường đối với nước thải, khí thải</t>
  </si>
  <si>
    <t>3050</t>
  </si>
  <si>
    <t>Lệ phí quản lý nhà nước trong các lĩnh vực khác</t>
  </si>
  <si>
    <t>3064</t>
  </si>
  <si>
    <t>Lệ phí cấp chứng chỉ hành nghề dịch vụ thú y; chế phẩm sinh học, vi sinh vật, hóa chất, chất xử lý cải tạo môi trường trong nuôi trồng thủy sản, chăn n</t>
  </si>
  <si>
    <t>3074</t>
  </si>
  <si>
    <t>Lệ phí cấp giấy phép khai thác, hoạt động thủy sản</t>
  </si>
  <si>
    <t>3354</t>
  </si>
  <si>
    <t>Tàu, thuyền</t>
  </si>
  <si>
    <t>413</t>
  </si>
  <si>
    <t>Sở Kế hoạch và Đầu tư</t>
  </si>
  <si>
    <t>2266</t>
  </si>
  <si>
    <t>Phí cung cấp thông tin doanh nghiệp</t>
  </si>
  <si>
    <t>2861</t>
  </si>
  <si>
    <t>Lệ phí đăng ký doanh nghiệp</t>
  </si>
  <si>
    <t>414</t>
  </si>
  <si>
    <t>Sở Tư pháp</t>
  </si>
  <si>
    <t>2715</t>
  </si>
  <si>
    <t>Phí công chứng</t>
  </si>
  <si>
    <t>2716</t>
  </si>
  <si>
    <t>Phí chứng thực</t>
  </si>
  <si>
    <t>2717</t>
  </si>
  <si>
    <t>Phí thẩm định điều kiện hoạt động thuộc lĩnh vực tư pháp</t>
  </si>
  <si>
    <t>2721</t>
  </si>
  <si>
    <t>Phí sử dụng thông tin</t>
  </si>
  <si>
    <t>416</t>
  </si>
  <si>
    <t>Sở Công Thương</t>
  </si>
  <si>
    <t>2263</t>
  </si>
  <si>
    <t>Phí thẩm định cấp phép sử dụng vật liệu nổ công nghiệp</t>
  </si>
  <si>
    <t>2264</t>
  </si>
  <si>
    <t>Phí trong lĩnh vực hóa chất</t>
  </si>
  <si>
    <t>2265</t>
  </si>
  <si>
    <t>Phí thẩm định điều kiện, tiêu chuẩn ngành nghề thuộc lĩnh vực công nghiệp, thương mại, xây dựng</t>
  </si>
  <si>
    <t>2350</t>
  </si>
  <si>
    <t>Phí thuộc lĩnh vực thông tin và truyền thông</t>
  </si>
  <si>
    <t>2367</t>
  </si>
  <si>
    <t>Phí thẩm định và chứng nhận hợp chuẩn, hợp quy về an toàn thông tin</t>
  </si>
  <si>
    <t>417</t>
  </si>
  <si>
    <t>Sở Khoa học và Công nghệ</t>
  </si>
  <si>
    <t>2500</t>
  </si>
  <si>
    <t>Phí thuộc lĩnh vực khoa học và công nghệ</t>
  </si>
  <si>
    <t>2507</t>
  </si>
  <si>
    <t>Phí thẩm định an toàn phóng xạ, bức xạ, an ninh hạt nhân</t>
  </si>
  <si>
    <t>2513</t>
  </si>
  <si>
    <t>Phí thẩm định điều kiện hoạt động về khoa học, công nghệ</t>
  </si>
  <si>
    <t>4268</t>
  </si>
  <si>
    <t>Phạt vi phạm hành chính đối với Luật thuế thu nhập cá nhân</t>
  </si>
  <si>
    <t>418</t>
  </si>
  <si>
    <t>Sở Tài chính</t>
  </si>
  <si>
    <t>2107</t>
  </si>
  <si>
    <t>Phí tuyển dụng, dự thi nâng ngạch, thăng hạng công chức, viên chức</t>
  </si>
  <si>
    <t>419</t>
  </si>
  <si>
    <t>Sở Xây dựng</t>
  </si>
  <si>
    <t>2815</t>
  </si>
  <si>
    <t>Lệ phí cấp giấy phép xây dựng</t>
  </si>
  <si>
    <t>4924</t>
  </si>
  <si>
    <t>Tiền chậm nộp tiền cấp quyền khai thác tài nguyên nước đối với giấy phép do cơ quan địa phương cấp phép</t>
  </si>
  <si>
    <t>421</t>
  </si>
  <si>
    <t>Sở Giao thông - Vận tải</t>
  </si>
  <si>
    <t>2301</t>
  </si>
  <si>
    <t>Phí thuộc lĩnh vực đường bộ (sử dụng đường bộ, sử dụng tạm thời lòng đường, hè phố, sát hạch lái xe)</t>
  </si>
  <si>
    <t>2828</t>
  </si>
  <si>
    <t>Lệ phí trong lĩnh vực hàng hải</t>
  </si>
  <si>
    <t>422</t>
  </si>
  <si>
    <t>Sở Giáo dục và Đào tạo</t>
  </si>
  <si>
    <t>423</t>
  </si>
  <si>
    <t>Sở Y tế</t>
  </si>
  <si>
    <t>2550</t>
  </si>
  <si>
    <t>Phí thuộc lĩnh vực y tế</t>
  </si>
  <si>
    <t>2561</t>
  </si>
  <si>
    <t>Phí thẩm định hoạt động, tiêu chuẩn, điều kiện hành nghề thuộc lĩnh vực y tế</t>
  </si>
  <si>
    <t>2565</t>
  </si>
  <si>
    <t>Phí thẩm định cấp giấy giám định y khoa</t>
  </si>
  <si>
    <t>2567</t>
  </si>
  <si>
    <t>Phí thẩm định cấp phép lưu hành, nhập khẩu, xác nhận, công bố</t>
  </si>
  <si>
    <t>424</t>
  </si>
  <si>
    <t>Sở Lao động - Thương binh và Xã hội</t>
  </si>
  <si>
    <t>1602</t>
  </si>
  <si>
    <t>Thu từ đất ở tại đô thị</t>
  </si>
  <si>
    <t>2763</t>
  </si>
  <si>
    <t>Lệ phí cấp giấy phép lao động cho người nước ngoài làm việc tại Việt Nam</t>
  </si>
  <si>
    <t>425</t>
  </si>
  <si>
    <t>Sở Văn hóa, Thể thao và Du lịch</t>
  </si>
  <si>
    <t>2450</t>
  </si>
  <si>
    <t>Phí thuộc lĩnh vực văn hóa, thể thao, du lịch</t>
  </si>
  <si>
    <t>2452</t>
  </si>
  <si>
    <t>Phí thăm quan</t>
  </si>
  <si>
    <t>2455</t>
  </si>
  <si>
    <t>Phí thẩm định tiêu chuẩn, điều kiện hành nghề thuộc lĩnh vực văn hóa, thể thao, du lịch</t>
  </si>
  <si>
    <t>426</t>
  </si>
  <si>
    <t>Sở Tài nguyên và Môi trường</t>
  </si>
  <si>
    <t>2627</t>
  </si>
  <si>
    <t>Phí thẩm định hồ sơ cấp giấy chứng nhận quyền sử dụng đất</t>
  </si>
  <si>
    <t>2632</t>
  </si>
  <si>
    <t>Phí thẩm định điều kiện hành nghề thuộc lĩnh vực tài nguyên môi trường</t>
  </si>
  <si>
    <t>2633</t>
  </si>
  <si>
    <t>Phí khai thác, sử dụng tài liệu, dữ liệu tài nguyên và môi trường (không bao gồm Phí khai thác và sử dụng tài liệu dầu khí)</t>
  </si>
  <si>
    <t>2634</t>
  </si>
  <si>
    <t>Phí thẩm định báo cáo đánh giá tác động môi trường, đề án bảo vệ môi trường chi tiết; thẩm định phương án cải tạo, phục hồi môi trường và phương</t>
  </si>
  <si>
    <t>2637</t>
  </si>
  <si>
    <t>Phí khai thác, sử dụng thông tin dữ liệu đo đạc và bản đồ</t>
  </si>
  <si>
    <t>2718</t>
  </si>
  <si>
    <t>Phí đăng ký giao dịch bảo đảm</t>
  </si>
  <si>
    <t>2805</t>
  </si>
  <si>
    <t>Lệ phí cấp giấy chứng nhận quyền sử dụng đất, quyền sở hữu nhà, tài sản gắn liền với đất</t>
  </si>
  <si>
    <t>427</t>
  </si>
  <si>
    <t>Sở Thông tin và Truyền thông</t>
  </si>
  <si>
    <t>2368</t>
  </si>
  <si>
    <t>Phí thẩm định cấp giấy phép kinh doanh sản phẩm, dịch vụ an toàn thông tin mạng</t>
  </si>
  <si>
    <t>435</t>
  </si>
  <si>
    <t>Sở Nội vụ</t>
  </si>
  <si>
    <t>2457</t>
  </si>
  <si>
    <t>Phí bảo quản ký gửi và sử dụng tài liệu lưu trữ</t>
  </si>
  <si>
    <t>437</t>
  </si>
  <si>
    <t>Thanh tra tỉnh</t>
  </si>
  <si>
    <t>441</t>
  </si>
  <si>
    <t>Đài Truyền hình</t>
  </si>
  <si>
    <t>442</t>
  </si>
  <si>
    <t>Đài Phát thanh - Truyền hình</t>
  </si>
  <si>
    <t>505</t>
  </si>
  <si>
    <t>Ban quản lý khu công nghiệp</t>
  </si>
  <si>
    <t>2267</t>
  </si>
  <si>
    <t>Phí sử dụng công trình kết cấu hạ tầng, công trình dịch vụ, tiện ích công cộng trong khu vực cửa khẩu</t>
  </si>
  <si>
    <t>2854</t>
  </si>
  <si>
    <t>Lệ phí cấp phép đặt chi nhánh, văn phòng đại diện của các tổ chức nước ngoài tại Việt Nam</t>
  </si>
  <si>
    <t>3850</t>
  </si>
  <si>
    <t>Thu tiền khai thác, cho thuê tài sản nhà nước</t>
  </si>
  <si>
    <t>3899</t>
  </si>
  <si>
    <t>509</t>
  </si>
  <si>
    <t>Văn phòng Tỉnh ủy</t>
  </si>
  <si>
    <t>511</t>
  </si>
  <si>
    <t>Tỉnh Đoàn Thanh niên Cộng sản Hồ Chí Minh</t>
  </si>
  <si>
    <t>513</t>
  </si>
  <si>
    <t>Hội Nông dân tỉnh</t>
  </si>
  <si>
    <t>551</t>
  </si>
  <si>
    <t>Các đơn vị có 100% vốn đầu tư nước ngoài vào Việt Nam</t>
  </si>
  <si>
    <t>1053</t>
  </si>
  <si>
    <t>Thuế thu nhập doanh nghiệp từ chuyển nhượng bất động sản</t>
  </si>
  <si>
    <t>4927</t>
  </si>
  <si>
    <t>Tiền chậm nộp thuế tài nguyên khác còn lại.</t>
  </si>
  <si>
    <t>552</t>
  </si>
  <si>
    <t>Các đơn vị có vốn đầu tư nước ngoài từ 51% đến dưới 100% vốn điều lệ hoặc có đa số thành viên hợp danh là cá nhân người nước ngoài</t>
  </si>
  <si>
    <t>554</t>
  </si>
  <si>
    <t>1015</t>
  </si>
  <si>
    <t>Thuế thu nhập từ chuyển nhượng chứng khoán</t>
  </si>
  <si>
    <t>1649</t>
  </si>
  <si>
    <t>Thu từ đất phi nông nghiệp khác</t>
  </si>
  <si>
    <t>1757</t>
  </si>
  <si>
    <t>Các dịch vụ, hàng hóa khác sản xuất trong nước</t>
  </si>
  <si>
    <t>2803</t>
  </si>
  <si>
    <t>Lệ phí trước bạ tàu thủy, thuyền</t>
  </si>
  <si>
    <t>3605</t>
  </si>
  <si>
    <t>Tiền thuê mặt đất thu một lần cho cả thời gian thuê</t>
  </si>
  <si>
    <t>4273</t>
  </si>
  <si>
    <t>Tiền nộp do chậm thi hành quyết định xử phạt vi phạm hành chính do cơ quan hải quan quản lý.</t>
  </si>
  <si>
    <t>4922</t>
  </si>
  <si>
    <t>Tiền chậm nộp tiền cấp quyền khai thác khoáng sản đối với Giấy phép do Ủy ban nhân dân tỉnh cấp phép</t>
  </si>
  <si>
    <t>4934</t>
  </si>
  <si>
    <t>Tiền chậm nộp thuế tiêu thụ đặc biệt hàng hóa sản xuất kinh doanh trong nước khác còn lại</t>
  </si>
  <si>
    <t>4935</t>
  </si>
  <si>
    <t>Tiền chậm nộp thuế xuất khẩu</t>
  </si>
  <si>
    <t>4939</t>
  </si>
  <si>
    <t>Tiền chậm nộp thuế bảo vệ môi trường thu từ hàng hóa sản xuất, kinh doanh trong nước khác còn lại</t>
  </si>
  <si>
    <t>555</t>
  </si>
  <si>
    <t>Doanh nghiệp tư nhân</t>
  </si>
  <si>
    <t>1004</t>
  </si>
  <si>
    <t>Thuế thu nhập từ đầu tư vốn của cá nhân</t>
  </si>
  <si>
    <t>1150</t>
  </si>
  <si>
    <t>Thu nhập sau thuế thu nhập</t>
  </si>
  <si>
    <t>1154</t>
  </si>
  <si>
    <t>Thu nhập từ cổ tức được chia từ phần vốn nhà nước đầu tư tại doanh nghiệp</t>
  </si>
  <si>
    <t>1251</t>
  </si>
  <si>
    <t>Thu tiền cấp quyền khai thác khoáng sản đối với Giấy phép do cơ quan trung ương cấp phép</t>
  </si>
  <si>
    <t>1253</t>
  </si>
  <si>
    <t>Thu tiền cấp quyền khai thác tài nguyên nước đối với giấy phép do cơ quan trung ương cấp phép</t>
  </si>
  <si>
    <t>1400</t>
  </si>
  <si>
    <t>Thu tiền sử dụng đất</t>
  </si>
  <si>
    <t>1408</t>
  </si>
  <si>
    <t>Đất thực hiện dự án đầu tư xây dựng nhà ở để bán hoặc để bán kết hợp cho thuê</t>
  </si>
  <si>
    <t>1552</t>
  </si>
  <si>
    <t>Nước thủy điện</t>
  </si>
  <si>
    <t>1599</t>
  </si>
  <si>
    <t>Tài nguyên khoáng sản khác</t>
  </si>
  <si>
    <t>1754</t>
  </si>
  <si>
    <t>Rượu sản xuất trong nước</t>
  </si>
  <si>
    <t>2025</t>
  </si>
  <si>
    <t>Thuế bảo vệ môi trường mặt hàng dầu mazut, dầu mỡ nhờn</t>
  </si>
  <si>
    <t>2871</t>
  </si>
  <si>
    <t>Lệ phí trong lĩnh vực tiêu chuẩn, đo lường chất lượng</t>
  </si>
  <si>
    <t>3649</t>
  </si>
  <si>
    <t>556</t>
  </si>
  <si>
    <t>Hợp tác xã</t>
  </si>
  <si>
    <t>557</t>
  </si>
  <si>
    <t>Hộ gia đình, cá nhân</t>
  </si>
  <si>
    <t>1003</t>
  </si>
  <si>
    <t>Thuế thu nhập từ hoạt động sản xuất, kinh doanh của cá nhân</t>
  </si>
  <si>
    <t>1007</t>
  </si>
  <si>
    <t>Thuế thu nhập từ trúng thưởng</t>
  </si>
  <si>
    <t>1012</t>
  </si>
  <si>
    <t>Thuế thu nhập từ thừa kế, quà biếu, quà tặng khác trừ bất động sản</t>
  </si>
  <si>
    <t>1401</t>
  </si>
  <si>
    <t>Đất được nhà nước giao</t>
  </si>
  <si>
    <t>1411</t>
  </si>
  <si>
    <t>Đất được nhà nước công nhận quyền sử dụng đất</t>
  </si>
  <si>
    <t>558</t>
  </si>
  <si>
    <t>Các đơn vị kinh tế hỗn hợp có vốn Nhà nước trên 50% đến dưới 100% vốn điều lệ</t>
  </si>
  <si>
    <t>559</t>
  </si>
  <si>
    <t>560</t>
  </si>
  <si>
    <t>0820</t>
  </si>
  <si>
    <t>Vay và trả nợ gốc vay trong nước của Ngân sách nhà nước</t>
  </si>
  <si>
    <t>0837</t>
  </si>
  <si>
    <t>Vay của địa phương từ nguồn vốn cho vay lại của Chính phủ</t>
  </si>
  <si>
    <t>0900</t>
  </si>
  <si>
    <t>Nguồn năm trước chuyển sang năm nay (thu chuyển nguồn)</t>
  </si>
  <si>
    <t>0911</t>
  </si>
  <si>
    <t>Vốn đầu tư phát triển thực hiện chuyển nguồn từ năm trước sang năm nay theo quy định của Luật Đầu tư công</t>
  </si>
  <si>
    <t>0912</t>
  </si>
  <si>
    <t xml:space="preserve">Kinh phí mua sắm trang thiết bị đã đầy đủ hồ sơ, hợp đồng mua sắm trang thiết bị ký trước ngày 31 tháng 12 năm thực hiện dự toán; kinh phí mua tăng, mua b </t>
  </si>
  <si>
    <t>0913</t>
  </si>
  <si>
    <t>Nguồn thực hiện chính sách tiền lương, phụ cấp, trợ cấp và các khoản tính theo tiền lương cơ sở, bảo trợ xã hội;</t>
  </si>
  <si>
    <t>0914</t>
  </si>
  <si>
    <t xml:space="preserve">Kinh phí được giao tự chủ của các đơn vị sự nghiệp công lập và các cơ quan nhà nước; các khoản viện trợ không hoàn lại đã xác định cụ thể nhiệm v </t>
  </si>
  <si>
    <t>0915</t>
  </si>
  <si>
    <t xml:space="preserve">Các khoản dự toán được cấp có thẩm quyền bổ sung sau ngày 30 tháng 9 năm thực hiện dự toán, không bao gồm các khoản bổ sung do các đơn vị dự toán cấp tr </t>
  </si>
  <si>
    <t>0916</t>
  </si>
  <si>
    <t>Kinh phí nghiên cứu khoa học bố trí trong thời gian thực hiện các đề tài, dự án nghiên cứu khoa học được cấp có thẩm quyền quyết định</t>
  </si>
  <si>
    <t>0917</t>
  </si>
  <si>
    <t>Các khoản tăng thu, tiết kiệm chi năm trước được phép chuyển sang năm nay theo quy định</t>
  </si>
  <si>
    <t>0918</t>
  </si>
  <si>
    <t>Kinh phí khác theo quy định của pháp luật</t>
  </si>
  <si>
    <t>2773</t>
  </si>
  <si>
    <t>Lệ phí đăng ký nuôi con nuôi</t>
  </si>
  <si>
    <t>4650</t>
  </si>
  <si>
    <t>4651</t>
  </si>
  <si>
    <t>Bổ sung cân đối ngân sách</t>
  </si>
  <si>
    <t>4652</t>
  </si>
  <si>
    <t>Bổ sung có mục tiêu bằng vốn vay nợ nước ngoài</t>
  </si>
  <si>
    <t>4653</t>
  </si>
  <si>
    <t>Bổ sung có mục tiêu bằng vốn viện trợ không hoàn lại</t>
  </si>
  <si>
    <t>4654</t>
  </si>
  <si>
    <t>Bổ sung có mục tiêu bằng vốn trong nước</t>
  </si>
  <si>
    <t>4800</t>
  </si>
  <si>
    <t>Thu kết dư ngân sách</t>
  </si>
  <si>
    <t>4801</t>
  </si>
  <si>
    <t>4802</t>
  </si>
  <si>
    <t>Nguồn kết dư ngân sách sử dụng để trả nợ gốc, lãi các khoản vay của NSNN</t>
  </si>
  <si>
    <t>4850</t>
  </si>
  <si>
    <t>Thu từ hỗ trợ của địa phương khác</t>
  </si>
  <si>
    <t>4851</t>
  </si>
  <si>
    <t>561</t>
  </si>
  <si>
    <t>562</t>
  </si>
  <si>
    <t>563</t>
  </si>
  <si>
    <t>Các Tổng công ty địa phương quản lý</t>
  </si>
  <si>
    <t>1553</t>
  </si>
  <si>
    <t>Khoáng sản kim loại</t>
  </si>
  <si>
    <t>564</t>
  </si>
  <si>
    <t>Các đơn vị có vốn nhà nước nắm giữ 100% vốn điều lệ (không thuộc các cơ quan chủ quản, các Chương Tập đoàn, Tổng công ty)</t>
  </si>
  <si>
    <t>1057</t>
  </si>
  <si>
    <t>Thuế thu nhập doanh nghiệp từ hoạt động xổ số kiến thiết</t>
  </si>
  <si>
    <t>1153</t>
  </si>
  <si>
    <t>Lợi nhuận sau thuế còn lại sau khi trích lập các quỹ từ hoạt động xổ số kiến thiết</t>
  </si>
  <si>
    <t>1705</t>
  </si>
  <si>
    <t>Thuế giá trị gia tăng từ hoạt động xổ số kiến thiết</t>
  </si>
  <si>
    <t>1761</t>
  </si>
  <si>
    <t>Thuế tiêu thụ đặc biệt từ hoạt động xổ số kiến thiết</t>
  </si>
  <si>
    <t>4941</t>
  </si>
  <si>
    <t>Tiền chậm nộp các khoản thu từ hoạt động xổ số kiến thiết</t>
  </si>
  <si>
    <t>599</t>
  </si>
  <si>
    <t>3</t>
  </si>
  <si>
    <t>Quận/Huyện</t>
  </si>
  <si>
    <t>605</t>
  </si>
  <si>
    <t>Văn phòng Hội đồng nhân dân và Ủy ban nhân dân</t>
  </si>
  <si>
    <t>2108</t>
  </si>
  <si>
    <t>Phí thẩm định cấp giấy chứng nhận lưu hành sản phẩm, hàng hóa theo quy định của pháp luật</t>
  </si>
  <si>
    <t>2153</t>
  </si>
  <si>
    <t>Phí kiểm soát giết mổ động vật</t>
  </si>
  <si>
    <t>2771</t>
  </si>
  <si>
    <t>Lệ phí hộ tịch</t>
  </si>
  <si>
    <t>2852</t>
  </si>
  <si>
    <t>Lệ phí đăng ký kinh doanh</t>
  </si>
  <si>
    <t>3900</t>
  </si>
  <si>
    <t>Thu khác từ quỹ đất</t>
  </si>
  <si>
    <t>3903</t>
  </si>
  <si>
    <t>Thu hỗ trợ khi nhà nước thu hồi đất theo chế độ quy định</t>
  </si>
  <si>
    <t>612</t>
  </si>
  <si>
    <t>Phòng Nông nghiệp và Phát triển nông thôn</t>
  </si>
  <si>
    <t>614</t>
  </si>
  <si>
    <t>Phòng Tư pháp</t>
  </si>
  <si>
    <t>618</t>
  </si>
  <si>
    <t>Phòng Tài chính - Kế hoạch</t>
  </si>
  <si>
    <t>3650</t>
  </si>
  <si>
    <t>Thu từ tài sản Nhà nước giao các tổ chức kinh tế</t>
  </si>
  <si>
    <t>3654</t>
  </si>
  <si>
    <t>Thanh lý tài sản cố định của Nhà nước</t>
  </si>
  <si>
    <t>619</t>
  </si>
  <si>
    <t>Phòng Quản lý đô thị</t>
  </si>
  <si>
    <t>620</t>
  </si>
  <si>
    <t>Phòng Kinh tế và Hạ tầng</t>
  </si>
  <si>
    <t>622</t>
  </si>
  <si>
    <t>Phòng Giáo dục và Đào tạo</t>
  </si>
  <si>
    <t>623</t>
  </si>
  <si>
    <t>Phòng Y tế</t>
  </si>
  <si>
    <t>624</t>
  </si>
  <si>
    <t>Phòng Lao động - Thương binh và Xã hội</t>
  </si>
  <si>
    <t>625</t>
  </si>
  <si>
    <t>Phòng Văn hóa và Thông tin</t>
  </si>
  <si>
    <t>626</t>
  </si>
  <si>
    <t>Phòng Tài nguyên và Môi trường</t>
  </si>
  <si>
    <t>635</t>
  </si>
  <si>
    <t>Phòng Nội vụ</t>
  </si>
  <si>
    <t>637</t>
  </si>
  <si>
    <t>Thanh tra huyện</t>
  </si>
  <si>
    <t>640</t>
  </si>
  <si>
    <t>Đài Phát thanh</t>
  </si>
  <si>
    <t>709</t>
  </si>
  <si>
    <t>Huyện ủy</t>
  </si>
  <si>
    <t>710</t>
  </si>
  <si>
    <t>Ủy ban Mặt trận Tổ quốc huyện</t>
  </si>
  <si>
    <t>715</t>
  </si>
  <si>
    <t>Liên đoàn Lao động huyện</t>
  </si>
  <si>
    <t>754</t>
  </si>
  <si>
    <t>3851</t>
  </si>
  <si>
    <t>Tiền thuê nhà ở thuộc sở hữu nhà nước</t>
  </si>
  <si>
    <t>4921</t>
  </si>
  <si>
    <t>Tiền chậm nộp tiền cấp quyền khai thác khoáng sản đối với Giấy phép do cơ quan trung ương cấp phép</t>
  </si>
  <si>
    <t>4937</t>
  </si>
  <si>
    <t>Tiền chậm nộp thuế bảo vệ môi trường thu từ hàng hóa nhập khẩu</t>
  </si>
  <si>
    <t>755</t>
  </si>
  <si>
    <t>2804</t>
  </si>
  <si>
    <t>Lệ phí trước bạ tài sản khác</t>
  </si>
  <si>
    <t>4938</t>
  </si>
  <si>
    <t>Tiền chậm nộp thuế bảo vệ môi trường thu từ hàng hóa nhập khẩu bán ra trong nước</t>
  </si>
  <si>
    <t>756</t>
  </si>
  <si>
    <t>1749</t>
  </si>
  <si>
    <t>Hàng hóa, dịch vụ khác</t>
  </si>
  <si>
    <t>757</t>
  </si>
  <si>
    <t>1005</t>
  </si>
  <si>
    <t>Thuế thu nhập từ chuyển nhượng vốn (không gồm chuyển nhượng chứng khoán)</t>
  </si>
  <si>
    <t>1049</t>
  </si>
  <si>
    <t>Thuế thu nhập cá nhân khác</t>
  </si>
  <si>
    <t>1763</t>
  </si>
  <si>
    <t>Rượu nhập khẩu bán ra trong nước</t>
  </si>
  <si>
    <t>3602</t>
  </si>
  <si>
    <t>Tiền thuê mặt nước hàng năm</t>
  </si>
  <si>
    <t>4947</t>
  </si>
  <si>
    <t>Tiền chậm nộp các khoản khác điều tiết 100% ngân sách địa phương theo quy định của pháp luật do ngành khác quản lý</t>
  </si>
  <si>
    <t>758</t>
  </si>
  <si>
    <t>760</t>
  </si>
  <si>
    <t>799</t>
  </si>
  <si>
    <t>4</t>
  </si>
  <si>
    <t>Phường/Xã</t>
  </si>
  <si>
    <t>805</t>
  </si>
  <si>
    <t>2751</t>
  </si>
  <si>
    <t>Lệ phí quốc tịch</t>
  </si>
  <si>
    <t>3450</t>
  </si>
  <si>
    <t>Thu từ bán tài sản được xác lập quyền sở hữu nhà nước</t>
  </si>
  <si>
    <t>3451</t>
  </si>
  <si>
    <t>Tài sản không xác định được chủ sở hữu</t>
  </si>
  <si>
    <t>3901</t>
  </si>
  <si>
    <t>Thu hoa lợi công sản từ quỹ đất công ích</t>
  </si>
  <si>
    <t>3902</t>
  </si>
  <si>
    <t>Thu hoa lợi công sản từ quỹ đất công</t>
  </si>
  <si>
    <t>3949</t>
  </si>
  <si>
    <t>4500</t>
  </si>
  <si>
    <t>Các khoản đóng góp tự nguyện</t>
  </si>
  <si>
    <t>4501</t>
  </si>
  <si>
    <t>Xây dựng kết cấu hạ tầng</t>
  </si>
  <si>
    <t>4549</t>
  </si>
  <si>
    <t>857</t>
  </si>
  <si>
    <t>860</t>
  </si>
  <si>
    <t>GIÁM ĐỐC KBNN TỈNH HÀ TĨNH</t>
  </si>
  <si>
    <t>SỞ TÀI CHÍNH TỈNH HÀ TĨNH</t>
  </si>
  <si>
    <t>Hà Tĩnh, Ngày     tháng      năm 2024</t>
  </si>
  <si>
    <t>Hà Tĩnh, Ngày       tháng      năm 2024</t>
  </si>
  <si>
    <t>Đơn vị: Triệu đồng</t>
  </si>
  <si>
    <t>TT</t>
  </si>
  <si>
    <t>Chương trình MTQG xây dựng nông thôn mới</t>
  </si>
  <si>
    <t>-</t>
  </si>
  <si>
    <t>Chương trình MTQG giảm nghèo bền vững</t>
  </si>
  <si>
    <t>Ủy ban Mặt trận Tổ quốc tỉnh</t>
  </si>
  <si>
    <t>TT342/2016/TT-BTC - Biểu số 64</t>
  </si>
  <si>
    <t>BÁO CÁO QUYẾT TOÁN CHI NGÂN SÁCH NHÀ NƯỚC THEO MLNS NĂM  2023</t>
  </si>
  <si>
    <t>Loại</t>
  </si>
  <si>
    <t>Khoản</t>
  </si>
  <si>
    <t>Số Quyết toán</t>
  </si>
  <si>
    <t>402</t>
  </si>
  <si>
    <t>Văn phòng Hội đồng nhân dân</t>
  </si>
  <si>
    <t>340</t>
  </si>
  <si>
    <t>Hoạt động của các cơ quan quản lý nhà nước, Đảng, đoàn thể</t>
  </si>
  <si>
    <t>341</t>
  </si>
  <si>
    <t>Quản lý nhà nước</t>
  </si>
  <si>
    <t>6000</t>
  </si>
  <si>
    <t>Tiền lương</t>
  </si>
  <si>
    <t>6001</t>
  </si>
  <si>
    <t>Lương theo ngạch, bậc</t>
  </si>
  <si>
    <t>6003</t>
  </si>
  <si>
    <t>Lương hợp đồng theo chế độ</t>
  </si>
  <si>
    <t>6050</t>
  </si>
  <si>
    <t>Tiền công trả cho vị trí lao động thường xuyên theo hợp đồng</t>
  </si>
  <si>
    <t>6051</t>
  </si>
  <si>
    <t>Tiền công trả cho vị trí lao động thường xuyên theo hợp đồng</t>
  </si>
  <si>
    <t>6100</t>
  </si>
  <si>
    <t>Phụ cấp lương</t>
  </si>
  <si>
    <t>6101</t>
  </si>
  <si>
    <t>Phụ cấp chức vụ</t>
  </si>
  <si>
    <t>6105</t>
  </si>
  <si>
    <t>Phụ cấp làm đêm; làm thêm giờ</t>
  </si>
  <si>
    <t>6107</t>
  </si>
  <si>
    <t>Phụ cấp nặng nhọc, độc hại, nguy hiểm</t>
  </si>
  <si>
    <t>6111</t>
  </si>
  <si>
    <t>Hoạt động phí đại biểu Quốc hội, đại biểu Hội đồng nhân dân</t>
  </si>
  <si>
    <t>6113</t>
  </si>
  <si>
    <t>Phụ cấp trách nhiệm theo nghề, theo công việc</t>
  </si>
  <si>
    <t>6115</t>
  </si>
  <si>
    <t>Phụ cấp thâm niên vượt khung; phụ cấp thâm niên nghề</t>
  </si>
  <si>
    <t>6124</t>
  </si>
  <si>
    <t>Phụ cấp công vụ</t>
  </si>
  <si>
    <t>6149</t>
  </si>
  <si>
    <t>Phụ cấp khác</t>
  </si>
  <si>
    <t>6150</t>
  </si>
  <si>
    <t>Học bổng và hỗ trợ khác cho học sinh, sinh viên, cán bộ đi học</t>
  </si>
  <si>
    <t>6199</t>
  </si>
  <si>
    <t>Các khoản hỗ trợ khác</t>
  </si>
  <si>
    <t>6250</t>
  </si>
  <si>
    <t>Phúc lợi tập thể</t>
  </si>
  <si>
    <t>6254</t>
  </si>
  <si>
    <t>Tiền y tế trong các cơ quan, đơn vị</t>
  </si>
  <si>
    <t>6299</t>
  </si>
  <si>
    <t>Chi khác</t>
  </si>
  <si>
    <t>6300</t>
  </si>
  <si>
    <t>Các khoản đóng góp</t>
  </si>
  <si>
    <t>6301</t>
  </si>
  <si>
    <t>Bảo hiểm xã hội</t>
  </si>
  <si>
    <t>6302</t>
  </si>
  <si>
    <t>Bảo hiểm y tế</t>
  </si>
  <si>
    <t>6303</t>
  </si>
  <si>
    <t>Kinh phí công đoàn</t>
  </si>
  <si>
    <t>6304</t>
  </si>
  <si>
    <t>Bảo hiểm thất nghiệp</t>
  </si>
  <si>
    <t>6400</t>
  </si>
  <si>
    <t>Các khoản thanh toán khác cho cá nhân</t>
  </si>
  <si>
    <t>6404</t>
  </si>
  <si>
    <t>Chi thu nhập tăng thêm theo cơ chế khoán, tự chủ</t>
  </si>
  <si>
    <t>6500</t>
  </si>
  <si>
    <t>Thanh toán dịch vụ công cộng</t>
  </si>
  <si>
    <t>6501</t>
  </si>
  <si>
    <t>Tiền điện</t>
  </si>
  <si>
    <t>6502</t>
  </si>
  <si>
    <t>Tiền nước</t>
  </si>
  <si>
    <t>6503</t>
  </si>
  <si>
    <t>Tiền nhiên liệu</t>
  </si>
  <si>
    <t>6504</t>
  </si>
  <si>
    <t>Tiền vệ sinh, môi trường</t>
  </si>
  <si>
    <t>6550</t>
  </si>
  <si>
    <t>Vật tư văn phòng</t>
  </si>
  <si>
    <t>6551</t>
  </si>
  <si>
    <t>Văn phòng phẩm</t>
  </si>
  <si>
    <t>6552</t>
  </si>
  <si>
    <t>Mua sắm công cụ, dụng cụ văn phòng</t>
  </si>
  <si>
    <t>6553</t>
  </si>
  <si>
    <t>Khoán văn phòng phẩm</t>
  </si>
  <si>
    <t>6599</t>
  </si>
  <si>
    <t>Vật tư văn phòng khác</t>
  </si>
  <si>
    <t>6600</t>
  </si>
  <si>
    <t>Thông tin, tuyên truyền, liên lạc</t>
  </si>
  <si>
    <t>6601</t>
  </si>
  <si>
    <t>Cước phí điện thoại (không bao gồm khoán điện thoại); thuê bao đường điện thoại; fax</t>
  </si>
  <si>
    <t>6603</t>
  </si>
  <si>
    <t>Cước phí bưu chính</t>
  </si>
  <si>
    <t>6605</t>
  </si>
  <si>
    <t>Thuê bao kênh vệ tinh; thuê bao cáp truyền hình; cước phí Internet; thuê đường truyền mạng</t>
  </si>
  <si>
    <t>6606</t>
  </si>
  <si>
    <t>Tuyên truyền; quảng cáo</t>
  </si>
  <si>
    <t>6608</t>
  </si>
  <si>
    <t>Phim ảnh; ấn phẩm truyền thông; sách, báo, tạp chí thư viện</t>
  </si>
  <si>
    <t>6618</t>
  </si>
  <si>
    <t>Khoán điện thoại</t>
  </si>
  <si>
    <t>6649</t>
  </si>
  <si>
    <t>6650</t>
  </si>
  <si>
    <t>Hội nghị</t>
  </si>
  <si>
    <t>6651</t>
  </si>
  <si>
    <t>In, mua tài liệu</t>
  </si>
  <si>
    <t>6652</t>
  </si>
  <si>
    <t>Bồi dưỡng giảng viên, báo cáo viên</t>
  </si>
  <si>
    <t>6654</t>
  </si>
  <si>
    <t>Tiền thuê phòng ngủ</t>
  </si>
  <si>
    <t>6655</t>
  </si>
  <si>
    <t>Thuê hội trường, phương tiện vận chuyển</t>
  </si>
  <si>
    <t>6658</t>
  </si>
  <si>
    <t>Chi bù tiền ăn</t>
  </si>
  <si>
    <t>6699</t>
  </si>
  <si>
    <t>Chi phí khác</t>
  </si>
  <si>
    <t>6700</t>
  </si>
  <si>
    <t>Công tác phí</t>
  </si>
  <si>
    <t>6701</t>
  </si>
  <si>
    <t>Tiền vé máy bay, tàu, xe</t>
  </si>
  <si>
    <t>6702</t>
  </si>
  <si>
    <t>Phụ cấp công tác phí</t>
  </si>
  <si>
    <t>6703</t>
  </si>
  <si>
    <t>6704</t>
  </si>
  <si>
    <t>Khoán công tác phí</t>
  </si>
  <si>
    <t>6750</t>
  </si>
  <si>
    <t>Chi phí thuê mướn</t>
  </si>
  <si>
    <t>6751</t>
  </si>
  <si>
    <t>Thuê phương tiện vận chuyển</t>
  </si>
  <si>
    <t>6757</t>
  </si>
  <si>
    <t>Thuê lao động trong nước</t>
  </si>
  <si>
    <t>6799</t>
  </si>
  <si>
    <t>Chi phí thuê mướn khác</t>
  </si>
  <si>
    <t>6850</t>
  </si>
  <si>
    <t>Chi đoàn vào</t>
  </si>
  <si>
    <t>6852</t>
  </si>
  <si>
    <t>Tiền ăn và tiền tiêu vặt</t>
  </si>
  <si>
    <t>6853</t>
  </si>
  <si>
    <t>6899</t>
  </si>
  <si>
    <t>6900</t>
  </si>
  <si>
    <t>Sửa chữa, duy tu tài sản phục vụ công tác chuyên môn và các công trình cơ sở hạ tầng</t>
  </si>
  <si>
    <t>6901</t>
  </si>
  <si>
    <t>Ô tô dùng chung</t>
  </si>
  <si>
    <t>6907</t>
  </si>
  <si>
    <t>Nhà cửa</t>
  </si>
  <si>
    <t>6912</t>
  </si>
  <si>
    <t>Các thiết bị công nghệ thông tin</t>
  </si>
  <si>
    <t>6913</t>
  </si>
  <si>
    <t>Tài sản và thiết bị văn phòng</t>
  </si>
  <si>
    <t>6921</t>
  </si>
  <si>
    <t>Đường điện, cấp thoát nước</t>
  </si>
  <si>
    <t>6949</t>
  </si>
  <si>
    <t>Các tài sản và công trình hạ tầng cơ sở khác</t>
  </si>
  <si>
    <t>6950</t>
  </si>
  <si>
    <t>Mua sắm tài sản phục vụ công tác chuyên môn</t>
  </si>
  <si>
    <t>6955</t>
  </si>
  <si>
    <t>6956</t>
  </si>
  <si>
    <t>7000</t>
  </si>
  <si>
    <t>Chi phí nghiệp vụ chuyên môn của từng ngành</t>
  </si>
  <si>
    <t>7004</t>
  </si>
  <si>
    <t>Đồng phục, trang phục; bảo hộ lao động</t>
  </si>
  <si>
    <t>7012</t>
  </si>
  <si>
    <t>Chi phí hoạt động nghiệp vụ chuyên ngành</t>
  </si>
  <si>
    <t>7049</t>
  </si>
  <si>
    <t>7750</t>
  </si>
  <si>
    <t>7756</t>
  </si>
  <si>
    <t>Chi các khoản phí và lệ phí</t>
  </si>
  <si>
    <t>7757</t>
  </si>
  <si>
    <t>Chi bảo hiểm tài sản và phương tiện</t>
  </si>
  <si>
    <t>7761</t>
  </si>
  <si>
    <t>Chi tiếp khách</t>
  </si>
  <si>
    <t>7799</t>
  </si>
  <si>
    <t>Chi các khoản khác</t>
  </si>
  <si>
    <t>070</t>
  </si>
  <si>
    <t>Giáo dục - đào tạo và dạy nghề</t>
  </si>
  <si>
    <t>074</t>
  </si>
  <si>
    <t>Giáo dục trung học phổ thông</t>
  </si>
  <si>
    <t>9300</t>
  </si>
  <si>
    <t>Chi xây dựng</t>
  </si>
  <si>
    <t>9301</t>
  </si>
  <si>
    <t>Chi xây dựng các công trình, hạng mục công trình</t>
  </si>
  <si>
    <t>9400</t>
  </si>
  <si>
    <t>9401</t>
  </si>
  <si>
    <t>Chi phí quản lý dự án</t>
  </si>
  <si>
    <t>9402</t>
  </si>
  <si>
    <t>Chi phí tư vấn đầu tư xây dựng</t>
  </si>
  <si>
    <t>9449</t>
  </si>
  <si>
    <t>081</t>
  </si>
  <si>
    <t>Giáo dục đại học</t>
  </si>
  <si>
    <t>083</t>
  </si>
  <si>
    <t>Đào tạo khác trong nước</t>
  </si>
  <si>
    <t>6505</t>
  </si>
  <si>
    <t>Tiền khoán phương tiện theo chế độ</t>
  </si>
  <si>
    <t>7001</t>
  </si>
  <si>
    <t>Chi mua hàng hóa, vật tư</t>
  </si>
  <si>
    <t>092</t>
  </si>
  <si>
    <t>Giáo dục nghề nghiệp trình độ trung cấp</t>
  </si>
  <si>
    <t>9200</t>
  </si>
  <si>
    <t>Chi chuẩn bị đầu tư</t>
  </si>
  <si>
    <t>9202</t>
  </si>
  <si>
    <t>Chi lập dự án đầu tư</t>
  </si>
  <si>
    <t>093</t>
  </si>
  <si>
    <t>Giáo dục nghề nghiệp trình độ cao đẳng</t>
  </si>
  <si>
    <t>130</t>
  </si>
  <si>
    <t>Y tế, dân số và gia đình</t>
  </si>
  <si>
    <t>131</t>
  </si>
  <si>
    <t>Y tế dự phòng</t>
  </si>
  <si>
    <t>9201</t>
  </si>
  <si>
    <t>Chi điều tra, khảo sát</t>
  </si>
  <si>
    <t>9204</t>
  </si>
  <si>
    <t>Chi đánh giá tác động của môi trường</t>
  </si>
  <si>
    <t>132</t>
  </si>
  <si>
    <t>Khám bệnh, chữa bệnh</t>
  </si>
  <si>
    <t>9249</t>
  </si>
  <si>
    <t>9350</t>
  </si>
  <si>
    <t>Chi thiết bị</t>
  </si>
  <si>
    <t>9351</t>
  </si>
  <si>
    <t>Chi mua sắm thiết bị</t>
  </si>
  <si>
    <t>Văn hóa thông tin</t>
  </si>
  <si>
    <t>Văn hóa</t>
  </si>
  <si>
    <t>6200</t>
  </si>
  <si>
    <t>Tiền thưởng</t>
  </si>
  <si>
    <t>6202</t>
  </si>
  <si>
    <t>Thưởng đột xuất</t>
  </si>
  <si>
    <t>9250</t>
  </si>
  <si>
    <t>Chi bồi thường, hỗ trợ, tái định cư khi Nhà nước thu hồi đất</t>
  </si>
  <si>
    <t>9251</t>
  </si>
  <si>
    <t>Chi bồi thường, hỗ trợ khi Nhà nước thu hồi đất</t>
  </si>
  <si>
    <t>171</t>
  </si>
  <si>
    <t>Thông tin</t>
  </si>
  <si>
    <t>220</t>
  </si>
  <si>
    <t>Thể dục thể thao</t>
  </si>
  <si>
    <t>221</t>
  </si>
  <si>
    <t>Thể dục thể thao</t>
  </si>
  <si>
    <t>250</t>
  </si>
  <si>
    <t>Bảo vệ môi trường</t>
  </si>
  <si>
    <t>272</t>
  </si>
  <si>
    <t>Ứng phó với biến đổi khí hậu</t>
  </si>
  <si>
    <t>9349</t>
  </si>
  <si>
    <t>280</t>
  </si>
  <si>
    <t>Các hoạt động kinh tế</t>
  </si>
  <si>
    <t>281</t>
  </si>
  <si>
    <t>Nông nghiệp và dịch vụ nông nghiệp</t>
  </si>
  <si>
    <t>282</t>
  </si>
  <si>
    <t>Lâm nghiệp và dịch vụ lâm nghiệp</t>
  </si>
  <si>
    <t>9254</t>
  </si>
  <si>
    <t>Chi phí sử dụng đất trong thời gian xây dựng</t>
  </si>
  <si>
    <t>283</t>
  </si>
  <si>
    <t>Thủy lợi và dịch vụ thủy lợi</t>
  </si>
  <si>
    <t>9203</t>
  </si>
  <si>
    <t>Chi tổ chức thẩm định dự án</t>
  </si>
  <si>
    <t>9253</t>
  </si>
  <si>
    <t>Chi tổ chức thực hiện bồi thường, hỗ trợ, tái định cư khi Nhà nước thu hồi đất</t>
  </si>
  <si>
    <t>9299</t>
  </si>
  <si>
    <t>284</t>
  </si>
  <si>
    <t>Thủy sản và dịch vụ thủy sản</t>
  </si>
  <si>
    <t>292</t>
  </si>
  <si>
    <t>Giao thông đường bộ</t>
  </si>
  <si>
    <t>295</t>
  </si>
  <si>
    <t>Giao thông hàng hải</t>
  </si>
  <si>
    <t>9255</t>
  </si>
  <si>
    <t>Chi đầu tư xây dựng hạ tầng kỹ thuật khu tái định cư</t>
  </si>
  <si>
    <t>309</t>
  </si>
  <si>
    <t>Công nghiệp khác</t>
  </si>
  <si>
    <t>311</t>
  </si>
  <si>
    <t>Cấp, thoát nước</t>
  </si>
  <si>
    <t>312</t>
  </si>
  <si>
    <t>Kiến thiết thị chính</t>
  </si>
  <si>
    <t>314</t>
  </si>
  <si>
    <t>Công nghệ thông tin</t>
  </si>
  <si>
    <t>7050</t>
  </si>
  <si>
    <t>Mua sắm tài sản vô hình</t>
  </si>
  <si>
    <t>7053</t>
  </si>
  <si>
    <t>Mua, bảo trì phần mềm công nghệ thông tin</t>
  </si>
  <si>
    <t>322</t>
  </si>
  <si>
    <t>Du lịch</t>
  </si>
  <si>
    <t>332</t>
  </si>
  <si>
    <t>Các hoạt động điều tra, thăm dò, khảo sát, tư vấn, quy hoạch trong các lĩnh vực kinh tế, xã hội, nhân văn</t>
  </si>
  <si>
    <t>9150</t>
  </si>
  <si>
    <t>Chi quy hoạch theo Luật Quy hoạch</t>
  </si>
  <si>
    <t>9199</t>
  </si>
  <si>
    <t>Chi quy hoạch khác</t>
  </si>
  <si>
    <t>338</t>
  </si>
  <si>
    <t>Sự nghiệp kinh tế và dịch vụ khác</t>
  </si>
  <si>
    <t>6201</t>
  </si>
  <si>
    <t>Thưởng thường xuyên</t>
  </si>
  <si>
    <t>6754</t>
  </si>
  <si>
    <t>Thuê thiết bị các loại</t>
  </si>
  <si>
    <t>6902</t>
  </si>
  <si>
    <t>Ô tô phục vụ chức danh</t>
  </si>
  <si>
    <t>370</t>
  </si>
  <si>
    <t>Bảo đảm xã hội</t>
  </si>
  <si>
    <t>371</t>
  </si>
  <si>
    <t>Chính sách và hoạt động phục vụ người có công với cách mạng</t>
  </si>
  <si>
    <t>400</t>
  </si>
  <si>
    <t>Tài chính và khác</t>
  </si>
  <si>
    <t>428</t>
  </si>
  <si>
    <t>Khác ngân sách</t>
  </si>
  <si>
    <t>085</t>
  </si>
  <si>
    <t>Đào tạo lại, bồi dưỡng nghiệp vụ khác cho cán bộ, công chức, viên chức (gồm cả đào tạo ngắn hạn nước ngoài)</t>
  </si>
  <si>
    <t>6656</t>
  </si>
  <si>
    <t>Thuê phiên dịch, biên dịch</t>
  </si>
  <si>
    <t>6749</t>
  </si>
  <si>
    <t>6752</t>
  </si>
  <si>
    <t>Thuê nhà; thuê đất</t>
  </si>
  <si>
    <t>6855</t>
  </si>
  <si>
    <t>Phí, lệ phí liên quan</t>
  </si>
  <si>
    <t>6800</t>
  </si>
  <si>
    <t>Chi đoàn ra</t>
  </si>
  <si>
    <t>6805</t>
  </si>
  <si>
    <t>6112</t>
  </si>
  <si>
    <t>Phụ cấp ưu đãi nghề</t>
  </si>
  <si>
    <t>6801</t>
  </si>
  <si>
    <t>Tiền vé tàu bay, tàu, xe, thuê xe</t>
  </si>
  <si>
    <t>6802</t>
  </si>
  <si>
    <t>6803</t>
  </si>
  <si>
    <t>6849</t>
  </si>
  <si>
    <t>262</t>
  </si>
  <si>
    <t>Xử lý chất thải lỏng</t>
  </si>
  <si>
    <t>271</t>
  </si>
  <si>
    <t>Bảo tồn thiên nhiên và đa dạng sinh học</t>
  </si>
  <si>
    <t>6102</t>
  </si>
  <si>
    <t>Phụ cấp khu vực</t>
  </si>
  <si>
    <t>6449</t>
  </si>
  <si>
    <t>6657</t>
  </si>
  <si>
    <t>Các khoản thuê mướn khác</t>
  </si>
  <si>
    <t>6903</t>
  </si>
  <si>
    <t>Ô tô chuyên dùng</t>
  </si>
  <si>
    <t>6905</t>
  </si>
  <si>
    <t>Tài sản và thiết bị chuyên dùng</t>
  </si>
  <si>
    <t>6922</t>
  </si>
  <si>
    <t>Đường sá, cầu cống, bến cảng, sân bay</t>
  </si>
  <si>
    <t>6954</t>
  </si>
  <si>
    <t>6999</t>
  </si>
  <si>
    <t>Tài sản và thiết bị khác</t>
  </si>
  <si>
    <t>7850</t>
  </si>
  <si>
    <t>Chi cho công tác Đảng ở tổ chức Đảng cơ sở và các cấp trên cơ sở, các đơn vị hành chính, sự nghiệp</t>
  </si>
  <si>
    <t>7854</t>
  </si>
  <si>
    <t xml:space="preserve">Chi thanh toán các dịch vụ công cộng, vật tư văn phòng, thông tin tuyên truyền, liên lạc; chi đào tạo, bồi dưỡng nghiệp vụ, công tác Đảng, các chi phí Đảng </t>
  </si>
  <si>
    <t>7900</t>
  </si>
  <si>
    <t>Chi cho các sự kiện lớn</t>
  </si>
  <si>
    <t>7903</t>
  </si>
  <si>
    <t>Chi kỷ niệm các ngày lễ lớn</t>
  </si>
  <si>
    <t>8000</t>
  </si>
  <si>
    <t>Chi hỗ trợ và giải quyết việc làm</t>
  </si>
  <si>
    <t>8006</t>
  </si>
  <si>
    <t>Chi tinh giản biên chế</t>
  </si>
  <si>
    <t>6249</t>
  </si>
  <si>
    <t>Thưởng khác</t>
  </si>
  <si>
    <t>6653</t>
  </si>
  <si>
    <t>Tiền vé máy bay, tàu xe</t>
  </si>
  <si>
    <t>6758</t>
  </si>
  <si>
    <t>Thuê đào tạo lại cán bộ</t>
  </si>
  <si>
    <t>6103</t>
  </si>
  <si>
    <t>Phụ cấp thu hút</t>
  </si>
  <si>
    <t>6121</t>
  </si>
  <si>
    <t>Phụ cấp công tác lâu năm ở vùng có điều kiện kinh tế - xã hội đặc biệt khó khăn</t>
  </si>
  <si>
    <t>6953</t>
  </si>
  <si>
    <t>7950</t>
  </si>
  <si>
    <t>Chi lập các quỹ của đơn vị thực hiện khoán chi và đơn vị sự nghiệp có thu theo chế độ quy định</t>
  </si>
  <si>
    <t>7951</t>
  </si>
  <si>
    <t>Chi lập Quỹ bổ sung thu nhập, Quỹ dự phòng ổn định thu nhập</t>
  </si>
  <si>
    <t>7952</t>
  </si>
  <si>
    <t>Chi lập Quỹ phúc lợi</t>
  </si>
  <si>
    <t>7953</t>
  </si>
  <si>
    <t>Chi lập Quỹ khen thưởng</t>
  </si>
  <si>
    <t>7954</t>
  </si>
  <si>
    <t>Chi lập Quỹ phát triển hoạt động sự nghiệp</t>
  </si>
  <si>
    <t>6116</t>
  </si>
  <si>
    <t>Phụ cấp đặc biệt khác của ngành</t>
  </si>
  <si>
    <t>6114</t>
  </si>
  <si>
    <t>Phụ cấp trực</t>
  </si>
  <si>
    <t>6123</t>
  </si>
  <si>
    <t>Phụ cấp công tác Đảng, Đoàn thể chính trị - xã hội</t>
  </si>
  <si>
    <t>6253</t>
  </si>
  <si>
    <t>Tiền tàu xe nghỉ phép năm</t>
  </si>
  <si>
    <t>6349</t>
  </si>
  <si>
    <t>Các khoản đóng góp khác</t>
  </si>
  <si>
    <t>6549</t>
  </si>
  <si>
    <t>100</t>
  </si>
  <si>
    <t>Khoa học và công nghệ</t>
  </si>
  <si>
    <t>103</t>
  </si>
  <si>
    <t>Khoa học và công nghệ khác</t>
  </si>
  <si>
    <t>8150</t>
  </si>
  <si>
    <t>Chi quy hoạch</t>
  </si>
  <si>
    <t>8151</t>
  </si>
  <si>
    <t>Chi quy hoạch tổng thể phát triển kinh tế - xã hội của cả nước, vùng, lãnh thổ</t>
  </si>
  <si>
    <t>9151</t>
  </si>
  <si>
    <t>Chi quy hoạch tổng thể phát triển kinh tế - xã hội của cả nước, vùng, lãnh thổ, tỉnh, thành phố</t>
  </si>
  <si>
    <t>6099</t>
  </si>
  <si>
    <t>Tiền công khác</t>
  </si>
  <si>
    <t>6756</t>
  </si>
  <si>
    <t>Thuê chuyên gia và giảng viên trong nước</t>
  </si>
  <si>
    <t>321</t>
  </si>
  <si>
    <t>Thương mại</t>
  </si>
  <si>
    <t>6806</t>
  </si>
  <si>
    <t>Khoán chi đoàn ra theo chế độ</t>
  </si>
  <si>
    <t>Đầu tư và hỗ trợ doanh nghiệp theo chế độ quy định</t>
  </si>
  <si>
    <t>082</t>
  </si>
  <si>
    <t>Giáo dục sau đại học</t>
  </si>
  <si>
    <t>7017</t>
  </si>
  <si>
    <t>Chi khoán thực hiện đề tài nghiên cứu khoa học</t>
  </si>
  <si>
    <t>7054</t>
  </si>
  <si>
    <t>Xây dựng phần mềm công nghệ thông tin</t>
  </si>
  <si>
    <t>361</t>
  </si>
  <si>
    <t>Hoạt động của các tổ chức chính trị - xã hội</t>
  </si>
  <si>
    <t>7999</t>
  </si>
  <si>
    <t>Chi lập các quỹ khác</t>
  </si>
  <si>
    <t>7099</t>
  </si>
  <si>
    <t>294</t>
  </si>
  <si>
    <t>Giao thông đường thủy nội địa</t>
  </si>
  <si>
    <t>071</t>
  </si>
  <si>
    <t>Giáo dục mầm non</t>
  </si>
  <si>
    <t>7766</t>
  </si>
  <si>
    <t>Cấp bù học phí cho cơ sở giáo dục đào tạo theo chế độ</t>
  </si>
  <si>
    <t>6151</t>
  </si>
  <si>
    <t>Học bổng học sinh, sinh viên học trong nước (không bao gồm học sinh dân tộc nội trú)</t>
  </si>
  <si>
    <t>6152</t>
  </si>
  <si>
    <t>Học sinh dân tộc nội trú</t>
  </si>
  <si>
    <t>6156</t>
  </si>
  <si>
    <t>Hỗ trợ đối tượng chính sách đóng học phí</t>
  </si>
  <si>
    <t>6157</t>
  </si>
  <si>
    <t>Hỗ trợ đối tượng chính sách chi phí học tập</t>
  </si>
  <si>
    <t>6918</t>
  </si>
  <si>
    <t>Công trình văn hóa, công viên, thể thao</t>
  </si>
  <si>
    <t>6923</t>
  </si>
  <si>
    <t>Đê điều, hồ đập, kênh mương</t>
  </si>
  <si>
    <t>7150</t>
  </si>
  <si>
    <t>Chi về công tác người có công với cách mạng</t>
  </si>
  <si>
    <t>7165</t>
  </si>
  <si>
    <t>Trợ cấp ưu đãi học tập</t>
  </si>
  <si>
    <t>7853</t>
  </si>
  <si>
    <t>Chi khen thưởng hoạt động công tác Đảng</t>
  </si>
  <si>
    <t>7899</t>
  </si>
  <si>
    <t>075</t>
  </si>
  <si>
    <t>Giáo dục nghề nghiệp - giáo dục thường xuyên</t>
  </si>
  <si>
    <t>098</t>
  </si>
  <si>
    <t>Các nhiệm vụ phục vụ cho giáo dục, đào tạo, giáo dục nghề nghiệp khác</t>
  </si>
  <si>
    <t>6155</t>
  </si>
  <si>
    <t>Sinh hoạt phí cán bộ đi học</t>
  </si>
  <si>
    <t>6049</t>
  </si>
  <si>
    <t>Lương khác</t>
  </si>
  <si>
    <t>6951</t>
  </si>
  <si>
    <t>6401</t>
  </si>
  <si>
    <t>Tiền ăn</t>
  </si>
  <si>
    <t>134</t>
  </si>
  <si>
    <t>Vệ sinh an toàn thực phẩm</t>
  </si>
  <si>
    <t>Y tế khác</t>
  </si>
  <si>
    <t>6761</t>
  </si>
  <si>
    <t>Dân số</t>
  </si>
  <si>
    <t>6154</t>
  </si>
  <si>
    <t>Học sinh, sinh viên đi học nước ngoài</t>
  </si>
  <si>
    <t>An ninh và trật tự an toàn xã hội</t>
  </si>
  <si>
    <t>041</t>
  </si>
  <si>
    <t>8049</t>
  </si>
  <si>
    <t>Chi hỗ trợ khác</t>
  </si>
  <si>
    <t>091</t>
  </si>
  <si>
    <t>Giáo dục nghề nghiệp trình độ sơ cấp</t>
  </si>
  <si>
    <t>8154</t>
  </si>
  <si>
    <t>Chi quy hoạch sử dụng đất</t>
  </si>
  <si>
    <t>6851</t>
  </si>
  <si>
    <t>7199</t>
  </si>
  <si>
    <t>7157</t>
  </si>
  <si>
    <t>Chi công tác nghĩa trang và mộ liệt sĩ</t>
  </si>
  <si>
    <t>7162</t>
  </si>
  <si>
    <t>Chi quà lễ, tết</t>
  </si>
  <si>
    <t>7166</t>
  </si>
  <si>
    <t>Điều trị, điều dưỡng</t>
  </si>
  <si>
    <t>372</t>
  </si>
  <si>
    <t>Hoạt động bảo vệ và chăm sóc trẻ em</t>
  </si>
  <si>
    <t>398</t>
  </si>
  <si>
    <t>Chính sách và hoạt động phục vụ các đối tượng bảo trợ xã hội và các đối tượng khác</t>
  </si>
  <si>
    <t>7011</t>
  </si>
  <si>
    <t>Chi nuôi phạm nhân, can phạm</t>
  </si>
  <si>
    <t>7155</t>
  </si>
  <si>
    <t>7158</t>
  </si>
  <si>
    <t>Chi hỗ trợ hoạt động cơ sở nuôi dưỡng thương binh tập trung và điều dưỡng luân phiên người có công với Cách mạng</t>
  </si>
  <si>
    <t>7450</t>
  </si>
  <si>
    <t>Chi về công tác bảo đảm xã hội</t>
  </si>
  <si>
    <t>7451</t>
  </si>
  <si>
    <t>Chi đóng, hỗ trợ tiền đóng tiền bảo hiểm y tế</t>
  </si>
  <si>
    <t>7452</t>
  </si>
  <si>
    <t>Phương tiện trợ giúp, dụng cụ chỉnh hình</t>
  </si>
  <si>
    <t>7453</t>
  </si>
  <si>
    <t>Trợ cấp cho các đối tượng xã hội trong cơ sở trợ giúp xã hội, cơ sở cai nghiện</t>
  </si>
  <si>
    <t>7456</t>
  </si>
  <si>
    <t>Chi trợ giúp đột xuất cho các đối tượng bảo trợ xã hội và các đối tượng khác</t>
  </si>
  <si>
    <t>7499</t>
  </si>
  <si>
    <t>Sự nghiệp gia đình</t>
  </si>
  <si>
    <t>251</t>
  </si>
  <si>
    <t>Điều tra quan trắc và phân tích môi trường</t>
  </si>
  <si>
    <t>278</t>
  </si>
  <si>
    <t>Bảo vệ môi trường khác</t>
  </si>
  <si>
    <t>285</t>
  </si>
  <si>
    <t>Định canh, định cư và kinh tế mới</t>
  </si>
  <si>
    <t>9252</t>
  </si>
  <si>
    <t>Chi thực hiện tái định cư</t>
  </si>
  <si>
    <t>429</t>
  </si>
  <si>
    <t>Sở Văn hóa - Thể thao</t>
  </si>
  <si>
    <t>430</t>
  </si>
  <si>
    <t>Chuyển giao, chuyển nguồn</t>
  </si>
  <si>
    <t>431</t>
  </si>
  <si>
    <t>Bổ sung cân đối cho ngân sách cấp dưới</t>
  </si>
  <si>
    <t>190</t>
  </si>
  <si>
    <t>Phát thanh, truyền hình, thông tấn</t>
  </si>
  <si>
    <t>201</t>
  </si>
  <si>
    <t>Truyền hình</t>
  </si>
  <si>
    <t>448</t>
  </si>
  <si>
    <t>Liên minh các hợp tác xã</t>
  </si>
  <si>
    <t>362</t>
  </si>
  <si>
    <t>Hỗ trợ các các tổ chức chính trị xã hội - nghề nghiệp, tổ chức xã hội, tổ chức xã hội - nghề nghiệp</t>
  </si>
  <si>
    <t>302</t>
  </si>
  <si>
    <t>Công nghiệp điện năng</t>
  </si>
  <si>
    <t>8199</t>
  </si>
  <si>
    <t>7851</t>
  </si>
  <si>
    <t>Chi mua báo, tạp chí của Đảng</t>
  </si>
  <si>
    <t>351</t>
  </si>
  <si>
    <t>Hoạt động của Đảng Cộng sản Việt Nam</t>
  </si>
  <si>
    <t>510</t>
  </si>
  <si>
    <t>512</t>
  </si>
  <si>
    <t>Hội Liên hiệp phụ nữ tỉnh</t>
  </si>
  <si>
    <t>406</t>
  </si>
  <si>
    <t>Các khoản đầu tư phát triển khác theo chế độ quy định</t>
  </si>
  <si>
    <t>8950</t>
  </si>
  <si>
    <t>Đầu tư vốn cho các doanh nghiệp, các quỹ</t>
  </si>
  <si>
    <t>8953</t>
  </si>
  <si>
    <t>Cấp vốn điều lệ cho các quỹ (cấp ban đầu và cấp bổ sung)</t>
  </si>
  <si>
    <t>514</t>
  </si>
  <si>
    <t>Hội Cựu chiến binh tỉnh</t>
  </si>
  <si>
    <t>515</t>
  </si>
  <si>
    <t>Liên đoàn lao động tỉnh</t>
  </si>
  <si>
    <t>Hỗ trợ các đơn vị cấp trên đóng trên địa bàn</t>
  </si>
  <si>
    <t>516</t>
  </si>
  <si>
    <t>Liên hiệp các hội khoa học và kỹ thuật</t>
  </si>
  <si>
    <t>517</t>
  </si>
  <si>
    <t>Liên hiệp các tổ chức hữu nghị</t>
  </si>
  <si>
    <t>518</t>
  </si>
  <si>
    <t>Liên hiệp các hội văn học nghệ thuật</t>
  </si>
  <si>
    <t>519</t>
  </si>
  <si>
    <t>Hội Nhà văn</t>
  </si>
  <si>
    <t>520</t>
  </si>
  <si>
    <t>Hội Nhà báo</t>
  </si>
  <si>
    <t>521</t>
  </si>
  <si>
    <t>Hội Luật gia</t>
  </si>
  <si>
    <t>522</t>
  </si>
  <si>
    <t>Hội Chữ thập đỏ</t>
  </si>
  <si>
    <t>528</t>
  </si>
  <si>
    <t>Hội Kiến trúc sư</t>
  </si>
  <si>
    <t>533</t>
  </si>
  <si>
    <t>Hội Người cao tuổi</t>
  </si>
  <si>
    <t>534</t>
  </si>
  <si>
    <t>Hội Người mù</t>
  </si>
  <si>
    <t>535</t>
  </si>
  <si>
    <t>Hội Đông y</t>
  </si>
  <si>
    <t>536</t>
  </si>
  <si>
    <t>Hội Nạn nhân chất độc da cam/dioxin</t>
  </si>
  <si>
    <t>537</t>
  </si>
  <si>
    <t>Hội Cựu thanh niên xung phong</t>
  </si>
  <si>
    <t>538</t>
  </si>
  <si>
    <t>Hội Bảo trợ người tàn tật và trẻ mồ côi</t>
  </si>
  <si>
    <t>539</t>
  </si>
  <si>
    <t>Hội Khuyến học</t>
  </si>
  <si>
    <t>8050</t>
  </si>
  <si>
    <t>Chi hỗ trợ doanh nghiệp và Quỹ tài chính của Nhà nước</t>
  </si>
  <si>
    <t>8051</t>
  </si>
  <si>
    <t>Hỗ trợ cho các doanh nghiệp</t>
  </si>
  <si>
    <t>297</t>
  </si>
  <si>
    <t>Hỗ trợ vận tải</t>
  </si>
  <si>
    <t>Quốc phòng</t>
  </si>
  <si>
    <t>7008</t>
  </si>
  <si>
    <t>Chi mật phí</t>
  </si>
  <si>
    <t>072</t>
  </si>
  <si>
    <t>Giáo dục tiểu học</t>
  </si>
  <si>
    <t>073</t>
  </si>
  <si>
    <t>Giáo dục trung học cơ sở</t>
  </si>
  <si>
    <t>133</t>
  </si>
  <si>
    <t>Hỗ trợ kinh phí mua thẻ bảo hiểm y tế cho các đối tượng chính sách</t>
  </si>
  <si>
    <t>261</t>
  </si>
  <si>
    <t>Xử lý chất thải rắn</t>
  </si>
  <si>
    <t>401</t>
  </si>
  <si>
    <t>Trả nợ lãi, phí và chi khác tiền vay</t>
  </si>
  <si>
    <t>8300</t>
  </si>
  <si>
    <t>Trả lãi tiền vay trong nước của ngân sách nhà nước</t>
  </si>
  <si>
    <t>8304</t>
  </si>
  <si>
    <t>8349</t>
  </si>
  <si>
    <t>Vay khác</t>
  </si>
  <si>
    <t>8550</t>
  </si>
  <si>
    <t>Trả các khoản phí và chi phí liên quan đến các khoản vay trong nước</t>
  </si>
  <si>
    <t>8557</t>
  </si>
  <si>
    <t>Phí quản lý</t>
  </si>
  <si>
    <t>8599</t>
  </si>
  <si>
    <t>Trả các khoản phí và chi phí khác</t>
  </si>
  <si>
    <t>8900</t>
  </si>
  <si>
    <t>Hỗ trợ hoạt động tín dụng Nhà nước</t>
  </si>
  <si>
    <t>8905</t>
  </si>
  <si>
    <t>Chi bổ sung nguồn vốn cho vay người nghèo và các đối tượng chính sách khác</t>
  </si>
  <si>
    <t>407</t>
  </si>
  <si>
    <t>Vay và trả nợ gốc</t>
  </si>
  <si>
    <t>0839</t>
  </si>
  <si>
    <t>408</t>
  </si>
  <si>
    <t>Bổ sung quỹ dự trữ tài chính</t>
  </si>
  <si>
    <t>7500</t>
  </si>
  <si>
    <t>Chi bổ sung Quỹ dự trữ tài chính</t>
  </si>
  <si>
    <t>7501</t>
  </si>
  <si>
    <t>7300</t>
  </si>
  <si>
    <t>Chi bổ sung cho ngân sách cấp dưới</t>
  </si>
  <si>
    <t>7301</t>
  </si>
  <si>
    <t>Chi bổ sung cân đối ngân sách</t>
  </si>
  <si>
    <t>432</t>
  </si>
  <si>
    <t>Bổ sung có mục tiêu cho ngân sách cấp dưới</t>
  </si>
  <si>
    <t>7304</t>
  </si>
  <si>
    <t>Chi bổ sung có mục tiêu bằng vốn trong nước</t>
  </si>
  <si>
    <t>433</t>
  </si>
  <si>
    <t>Nộp ngân sách cấp trên</t>
  </si>
  <si>
    <t>7700</t>
  </si>
  <si>
    <t>Chi hoàn trả giữa các cấp ngân sách</t>
  </si>
  <si>
    <t>7702</t>
  </si>
  <si>
    <t>Chi hoàn trả các khoản phát sinh niên độ ngân sách năm trước</t>
  </si>
  <si>
    <t>434</t>
  </si>
  <si>
    <t>Chuyển nguồn sang năm sau</t>
  </si>
  <si>
    <t>0950</t>
  </si>
  <si>
    <t>Chuyển nguồn năm nay sang năm sau (chi chuyển nguồn)</t>
  </si>
  <si>
    <t>0961</t>
  </si>
  <si>
    <t>Vốn đầu tư phát triển thực hiện chuyển nguồn từ năm nay sang năm sau theo quy định của Luật Đầu tư công</t>
  </si>
  <si>
    <t>0962</t>
  </si>
  <si>
    <t>Kinh phí mua sắm trang thiết bị đã đầy đủ hồ sơ, hợp đồng mua sắm trang thiết bị ký trước ngày 31 tháng 12 năm thực hiện dự toán; kinh phí mua tăng, mua b</t>
  </si>
  <si>
    <t>0963</t>
  </si>
  <si>
    <t>Nguồn thực hiện chính sách tiền lương, phụ cấp, trợ cấp và các khoản tính theo tiền lương cơ sở, bảo trợ xã hội;</t>
  </si>
  <si>
    <t>0964</t>
  </si>
  <si>
    <t xml:space="preserve">Kinh phí được giao tự chủ của các đơn vị sự nghiệp công lập và các cơ quan nhà nước; các khoản viện trợ không hoàn lại đã xác định cụ thể nhiệm v  </t>
  </si>
  <si>
    <t>0965</t>
  </si>
  <si>
    <t>0966</t>
  </si>
  <si>
    <t>0967</t>
  </si>
  <si>
    <t>Các khoản tăng thu, tiết kiệm chi năm nay được phép chuyển sang năm sau theo quy định</t>
  </si>
  <si>
    <t>0968</t>
  </si>
  <si>
    <t>8052</t>
  </si>
  <si>
    <t>Hỗ trợ doanh nghiệp công ích</t>
  </si>
  <si>
    <t>9356</t>
  </si>
  <si>
    <t>Các chi phí mua thiết bị, phần mền, lắp đặt, hiệu chỉnh, đào tạo, chuyển giao, vận chuyển, bảo hành, thuế, phí liên quan công nghệ thông tin</t>
  </si>
  <si>
    <t>9153</t>
  </si>
  <si>
    <t>Chi quy hoạch đô thị, nông thông, đơn vị hành chính kinh tế đặc biệt</t>
  </si>
  <si>
    <t>9154</t>
  </si>
  <si>
    <t>6252</t>
  </si>
  <si>
    <t>Trợ cấp khó khăn đột xuất</t>
  </si>
  <si>
    <t>7400</t>
  </si>
  <si>
    <t>Chi viện trợ</t>
  </si>
  <si>
    <t>7403</t>
  </si>
  <si>
    <t>Chi viện trợ khác cho Lào</t>
  </si>
  <si>
    <t>7764</t>
  </si>
  <si>
    <t>Chi lập quỹ khen thưởng theo chế độ quy định</t>
  </si>
  <si>
    <t>7151</t>
  </si>
  <si>
    <t>Trợ cấp hàng tháng</t>
  </si>
  <si>
    <t>7164</t>
  </si>
  <si>
    <t>Chi cho công tác quản lý</t>
  </si>
  <si>
    <t>7350</t>
  </si>
  <si>
    <t>Chi xúc tiến thương mại, du lịch và đầu tư</t>
  </si>
  <si>
    <t>7351</t>
  </si>
  <si>
    <t>Chi xúc tiến thương mại</t>
  </si>
  <si>
    <t>9399</t>
  </si>
  <si>
    <t>8008</t>
  </si>
  <si>
    <t>Hỗ trợ đào tạo trình độ sơ cấp và đào tạo dưới 3 tháng</t>
  </si>
  <si>
    <t>7100</t>
  </si>
  <si>
    <t>Chi hỗ trợ kinh tế tập thể và dân cư</t>
  </si>
  <si>
    <t>7149</t>
  </si>
  <si>
    <t>7152</t>
  </si>
  <si>
    <t>Trợ cấp một lần</t>
  </si>
  <si>
    <t>7250</t>
  </si>
  <si>
    <t>Chi lương hưu và trợ cấp bảo hiểm xã hội</t>
  </si>
  <si>
    <t>7257</t>
  </si>
  <si>
    <t>Trợ cấp mai táng</t>
  </si>
  <si>
    <t>7455</t>
  </si>
  <si>
    <t>Chi trợ cấp hàng tháng cho các đối tượng bảo trợ xã hội tại cộng đồng</t>
  </si>
  <si>
    <t>191</t>
  </si>
  <si>
    <t>Phát thanh</t>
  </si>
  <si>
    <t>711</t>
  </si>
  <si>
    <t>Huyện Đoàn Thanh niên Cộng sản Hồ Chí Minh</t>
  </si>
  <si>
    <t>712</t>
  </si>
  <si>
    <t>Hội Liên hiệp Phụ nữ huyện</t>
  </si>
  <si>
    <t>713</t>
  </si>
  <si>
    <t>Hội Nông dân huyện</t>
  </si>
  <si>
    <t>714</t>
  </si>
  <si>
    <t>Hội Cựu chiến binh huyện</t>
  </si>
  <si>
    <t>717</t>
  </si>
  <si>
    <t>718</t>
  </si>
  <si>
    <t>719</t>
  </si>
  <si>
    <t>721</t>
  </si>
  <si>
    <t>722</t>
  </si>
  <si>
    <t>723</t>
  </si>
  <si>
    <t>724</t>
  </si>
  <si>
    <t>7251</t>
  </si>
  <si>
    <t>404</t>
  </si>
  <si>
    <t>Cho vay theo chính sách Nhà nước theo quy định</t>
  </si>
  <si>
    <t>Các nhiệm vụ chi khác</t>
  </si>
  <si>
    <t>6350</t>
  </si>
  <si>
    <t>Chi cho cán bộ không chuyên trách xã, thôn, bản</t>
  </si>
  <si>
    <t>6353</t>
  </si>
  <si>
    <t>Phụ cấp cán bộ không chuyên trách</t>
  </si>
  <si>
    <t>800</t>
  </si>
  <si>
    <t>Tổng hợp ngân sách xã</t>
  </si>
  <si>
    <t>6399</t>
  </si>
  <si>
    <t>7252</t>
  </si>
  <si>
    <t>Lương hưu</t>
  </si>
  <si>
    <t>7103</t>
  </si>
  <si>
    <t>Chi trợ cấp dân cư</t>
  </si>
  <si>
    <t>7102</t>
  </si>
  <si>
    <t>Chi hỗ trợ các loại hình hợp tác xã</t>
  </si>
  <si>
    <t>263</t>
  </si>
  <si>
    <t>Xử lý chất thải khí</t>
  </si>
  <si>
    <t>293</t>
  </si>
  <si>
    <t>Giao thông đường sắt</t>
  </si>
  <si>
    <t>9352</t>
  </si>
  <si>
    <t>Chi lắp đặt, thí nghiệm, hiệu chỉnh thiết bị</t>
  </si>
  <si>
    <t>7262</t>
  </si>
  <si>
    <t>Trợ cấp hàng tháng cho cán bộ xã nghỉ việc theo chế độ</t>
  </si>
  <si>
    <t>8153</t>
  </si>
  <si>
    <t>Chi quy hoạch xây dựng đô thị, điểm dân cư nông thôn</t>
  </si>
  <si>
    <t>7852</t>
  </si>
  <si>
    <t>Chi tổ chức đại hội Đảng</t>
  </si>
  <si>
    <t>7299</t>
  </si>
  <si>
    <t>7449</t>
  </si>
  <si>
    <t>Các khoản chi viện trợ khác</t>
  </si>
  <si>
    <t>374</t>
  </si>
  <si>
    <t>Lương hưu và trợ cấp bảo hiểm xã hội</t>
  </si>
  <si>
    <t>7762</t>
  </si>
  <si>
    <t>Chi bồi thường thiệt hại cho các đối tượng bị oan do cơ quan tố tụng gây ra theo chế độ quy định</t>
  </si>
  <si>
    <t>7161</t>
  </si>
  <si>
    <t>Hỗ trợ người có công cải thiện nhà ở</t>
  </si>
  <si>
    <t>Sự nghiệp giáo dục</t>
  </si>
  <si>
    <t>Sự nghiệp y tế</t>
  </si>
  <si>
    <t>Sự nghiệp đảm bảo xã hội</t>
  </si>
  <si>
    <t>Sự nghiệp xây dựng</t>
  </si>
  <si>
    <t>Kết dư ngân sách</t>
  </si>
  <si>
    <t>Trong đó:</t>
  </si>
  <si>
    <t>Bao gồm: - Thu khác ngân sách trung ương</t>
  </si>
  <si>
    <t xml:space="preserve">                - Thu khác ngân sách địa phương</t>
  </si>
  <si>
    <t>Trong đó: Thu tiền bảo vệ và phát triển đất trồng lúa</t>
  </si>
  <si>
    <t xml:space="preserve">                - Phí, lệ phí do cơ quan nhà nước địa phương thu</t>
  </si>
  <si>
    <t>Trong đó: - Phí BVMT đối với khai thác khoáng sản</t>
  </si>
  <si>
    <t xml:space="preserve">               - Phí sử dụng công trình kết cấu hạ tầng, công trình dịch vụ, tiện ích công cộng trong khu vực cửa khẩu</t>
  </si>
  <si>
    <t xml:space="preserve">               - Phí BVMT đối với nước thải</t>
  </si>
  <si>
    <t>Trong đó: - Cơ quan Trung ương cấp</t>
  </si>
  <si>
    <t xml:space="preserve">                 - Cơ quan địa phương cấp</t>
  </si>
  <si>
    <t>Phụ lục số 02</t>
  </si>
  <si>
    <t>TỔNG HỢP DỰ TOÁN CHI NGÂN SÁCH  ĐỊA PHƯƠNG NĂM 2024</t>
  </si>
  <si>
    <t>Chỉ tiêu</t>
  </si>
  <si>
    <t>Dự toán năm 2024</t>
  </si>
  <si>
    <t xml:space="preserve">C¸c chØ tiªu </t>
  </si>
  <si>
    <t>Ngân sách tỉnh</t>
  </si>
  <si>
    <t>Ngân sách cấp huyện</t>
  </si>
  <si>
    <t>Ngân sách cấp xã</t>
  </si>
  <si>
    <t>TỔNG CHI NSĐP:</t>
  </si>
  <si>
    <t>CHI ĐẦU TƯ PHÁT TRIỂN</t>
  </si>
  <si>
    <t>Chi đầu tư XDCB</t>
  </si>
  <si>
    <t>a</t>
  </si>
  <si>
    <t>Chi XDCB vốn tập trung trong nước</t>
  </si>
  <si>
    <t>b</t>
  </si>
  <si>
    <t>Vốn nước ngoài nguồn NSTW</t>
  </si>
  <si>
    <t>c</t>
  </si>
  <si>
    <t>Vốn NSTW bổ sung có mục tiêu</t>
  </si>
  <si>
    <t>Chi thực hiện 3 chương trình MTQG</t>
  </si>
  <si>
    <t>Chi đầu tư từ nguồn để lại theo chế độ quy định</t>
  </si>
  <si>
    <t>Cấp lại có mục tiêu vốn xổ kiến thiết</t>
  </si>
  <si>
    <t xml:space="preserve"> * Phân bổ như sau:</t>
  </si>
  <si>
    <t>Hoàn trả chi phí đầu tư theo đề án phát triển quỹ đất (tạm tính 55% nguồn thu từ đề án quỹ đất)</t>
  </si>
  <si>
    <t>Thực hiện hiện công tác đo đạc, đăng ký đất đai, lập cơ sở dữ liệu hồ sơ địa chính và cấp giấy chứng nhận quyền sử dụng đất</t>
  </si>
  <si>
    <t>Vốn thực hiện Chương trình mục tiêu quốc gia xây dựng nông thôn mới</t>
  </si>
  <si>
    <t>Các dự án quan trọng, cấp bách của địa phương</t>
  </si>
  <si>
    <t>Chi từ nguồn bội chi</t>
  </si>
  <si>
    <t>CHI THƯỜNG XUYÊN</t>
  </si>
  <si>
    <t>Chi quản lý hành chính, nhà nước, đảng, đoàn thể</t>
  </si>
  <si>
    <t xml:space="preserve"> Quản lý nhà nước</t>
  </si>
  <si>
    <t>Các hoạt động của HĐND tỉnh  theo Nghị quyết số 82/2017/NQ-HĐND và KP hoạt động Đoàn ĐBQH (KP HĐND hoạt động tỉnh 22 tỷ đồng; KP hoạt động Đoàn ĐBQH 5 tỷ đồng)</t>
  </si>
  <si>
    <t xml:space="preserve">Hoạt động đột xuất UBND tỉnh và các ngành </t>
  </si>
  <si>
    <t>Kinh phí Đảng (Gồm PC cấp ủy, PC thâm niên, kiểm tra, tăng huy hiệu đảng bậc cao, khối DN, KCB định kỳ, chế độ phụ cấp, các nhiệm vụ đặc thù, đột xuất, bù lỗ phát hành và các nhiệm vụ khác theo quy định)</t>
  </si>
  <si>
    <t>Đề án đẩy mạnh ứng dụng CNTT trong hoạt động các cơ quan Đảng, MTTQ, các tổ chức CT-XH</t>
  </si>
  <si>
    <t>Tổ chức chính trị xã hội</t>
  </si>
  <si>
    <t xml:space="preserve">Sự nghiệp khác </t>
  </si>
  <si>
    <t>Đoàn ra, đoàn vào</t>
  </si>
  <si>
    <t>Các hội nghề nghiệp, xã hội</t>
  </si>
  <si>
    <t xml:space="preserve">Tuyên truyền giáo dục pháp luật; Kinh phí mua hộ tịch, hộ khẩu; Xây dựng văn bản PL, Hỗ trợ PL cho DN  </t>
  </si>
  <si>
    <t xml:space="preserve">Hoạt động xúc tiến đầu tư </t>
  </si>
  <si>
    <t>+</t>
  </si>
  <si>
    <t>Trung tâm hỗ trợ Doanh nghiệp và xúc tiến đầu tư tỉnh</t>
  </si>
  <si>
    <t>TT thuộc Khu kinh tế Vũng áng</t>
  </si>
  <si>
    <t>Kinh phí hoạt động TĐG NN, tổ chức đấu thầu MSTT (HĐ TĐG NN thường xuyên cấp tỉnh: 2 tỷ đồng; Hội đồng thẩm định giá đất, hội đồng tố tụng hình sự, hội đồng tố tụng dân sự và các nhiệm vụ khác của Sở Tài chính: 4,5 tỷ đồng)</t>
  </si>
  <si>
    <t xml:space="preserve">Công tác địa giới hành chính (Sở Nội vụ) </t>
  </si>
  <si>
    <t>Hỗ trợ hoạt động các Ban kiêm nhiệm</t>
  </si>
  <si>
    <t>Sữa chữa công sở, MSSC tài sản các đơn vị HCSN</t>
  </si>
  <si>
    <t>Quỹ hỗ trợ Hội nông dân</t>
  </si>
  <si>
    <t>Đối ứng các dự án HCSN; hỗ trợ kinh phí về CB BCT, thôn, chi hội; các TCCS Đảng</t>
  </si>
  <si>
    <t>Hỗ trợ các nhiệm vụ thanh tra, kiểm tra</t>
  </si>
  <si>
    <t>Chính sách khuyến khích phát triển nguồn nhân lực chất lượng cao theo Nghị quyết số 46/2021/NQ-HĐND</t>
  </si>
  <si>
    <t>Chính sách tôn giáo</t>
  </si>
  <si>
    <t>Bổ sung, hoàn thiện đầu tư trang thiết bị đảm bảo an ninh, an toàn hệ thống thông tin, các hệ thống thông tin quản lý, chỉ đạo điều hành của UBND tỉnh phục vụ việc triển khai đề án 06 và các nhiệm vụ khác gắn với chuyển đổi số</t>
  </si>
  <si>
    <t>Sự nghiệp giáo dục đào tạo và dạy nghề</t>
  </si>
  <si>
    <t>Ngân sách đảm bảo</t>
  </si>
  <si>
    <t>Thi tốt nghiệp THPT và các nhiệm vụ khác tỉnh giao</t>
  </si>
  <si>
    <t>Đánh giá, kiểm định chất lượng giáo dục</t>
  </si>
  <si>
    <t>Biên soạn, thẩm định tài liệu địa phương</t>
  </si>
  <si>
    <t>Hỗ trợ chi sự nghiệp chung của ngành: Thi học sinh giỏi, giáo viên giỏi; hội thi KHKT; sơ kết, tổng kết, khen thưởng và các nhiệm vụ khác tỉnh giao</t>
  </si>
  <si>
    <t>Mua sắm, sửa chữa, nâng cấp, tăng cường CSVC thuộc các đề án, chính sách, nhiệm vụ theo quy định</t>
  </si>
  <si>
    <t>Chính sách đối với giáo dục mầm non, giáo dục phổ thông và giáo dục thường xuyên giai đoạn 2023 - 2025 và nội dung, mức chi thực hiện Đề án “Xây dựng xã hội học tập giai đoạn 2021 - 2030” (theo NQ 92/2022/NQ-HĐND)</t>
  </si>
  <si>
    <t>Đề án ngoại ngữ, ứng dụng CNTT cho chuyển đổi số</t>
  </si>
  <si>
    <t>Bảo hiểm Y tế cho học sinh sinh viên</t>
  </si>
  <si>
    <t>Sự nghiệp đào tạo, dạy nghề</t>
  </si>
  <si>
    <t>Ngân sách đảm bảo (bao gồm kinh phí thực hiện chính sách miễn, giảm học phí, hỗ trợ chi phí học tập; giá dịch vụ trong lĩnh vực giáo dục, đào tạo theo Nghị định số 81/2021/NĐ-CP)</t>
  </si>
  <si>
    <t>Tăng cường CSVC Trường Đại học Hà Tĩnh</t>
  </si>
  <si>
    <t>Chính sách hỗ trợ đào tạo nghề, giải quyết việc làm theo NQ 70/2022/NQ-HĐND</t>
  </si>
  <si>
    <t>Đào tạo cán bộ quân sự xã, phường, thị trấn (BCHQS tỉnh)</t>
  </si>
  <si>
    <t>Chế độ, chính sách đối với sĩ quan dự bị và học viên đào tạo sĩ quan dự bị (BCHQS tỉnh)</t>
  </si>
  <si>
    <t>Chính sách hỗ trợ đối với lưu học sinh Lào thuộc diện chỉ tiêu hỗ trợ</t>
  </si>
  <si>
    <t>Dự kiến bổ sung hệ số lương định kỳ, đảm bảo tỷ lệ (%) chi hoạt động sự nghiệp GD; các chế độ, chính sách giáo dục đào tạo, dạy nghề khác theo quy định</t>
  </si>
  <si>
    <t>Hỗ trợ các đơn vị y tế dự phòng; Tăng chi y tế dự phòng, …</t>
  </si>
  <si>
    <t xml:space="preserve">Dự kiến bù hụt quỹ lương khi đưa lương vào giá viện phí và các chế độ khác liên quan đến con người </t>
  </si>
  <si>
    <t>Đề án phát triển kỹ thuật cao, chuyên sâu tại Bệnh viện Đa khoa tỉnh (theo QĐ 3948/QĐ-UBND ngày 02/12/2021 của UBND tỉnh)</t>
  </si>
  <si>
    <t>Chính sách về công tác dân số và phát triển theo Nghị quyết số 221/2020/NQ-HĐND của HĐND tỉnh</t>
  </si>
  <si>
    <t>Chính sách đối với lĩnh vực y tế công lập theo NQ 71/2022/NQ-HĐND (Bao gồm cả tăng cường cơ sở vật chất các cơ sở y tế)</t>
  </si>
  <si>
    <t>BHYT người nghèo, DTTS, vùng khó khăn, người đang sinh sống tại vùng ĐBKK; Đối tượng CCB,TNXP, trẻ em, cận nghèo, nông lâm ngư, diêm nghiệp, các đối tượng khác; các nhiệm vụ khác theo quy định</t>
  </si>
  <si>
    <t>Sự nghiệp văn hóa, thể thao, du lịch</t>
  </si>
  <si>
    <t>Ngân sách cấp (bao gồm KP thường xuyên, trợ cấp thi đấu, chế độ HLV, VĐV, bảo vệ di tích, chế độ đội thông tin lưu động, ...)</t>
  </si>
  <si>
    <t>Các đề án, chính sách lĩnh vực văn hóa, thể thao và du lịch</t>
  </si>
  <si>
    <t>Sự nghiệp phát thanh, truyền hình</t>
  </si>
  <si>
    <t>Ngân sách cấp (bao gồm: KP thường xuyên; bổ sung các trạm phát lại; Quản lý, vận hành; thuê bao tín hiệu; 5 tỷ đồng nhuận bút; ...)</t>
  </si>
  <si>
    <t>Phát sóng kênh truyền hình Hà Tĩnh lên vệ tinh</t>
  </si>
  <si>
    <t>ĐA PS quảng bá  kênh THHT trên hạ tầng số mặt đất khu vực miền Trung và miền Nam (năm 2024)</t>
  </si>
  <si>
    <t>Sự nghiệp thông tin truyền thông</t>
  </si>
  <si>
    <t>Ngân sách cấp (KP thường xuyên)</t>
  </si>
  <si>
    <t>Kinh phí thực hiện đề án, kế hoạch của tỉnh; nhiệm vụ nâng cao chỉ số chuyển đổi số cấp tỉnh (DTI)</t>
  </si>
  <si>
    <t>Kế hoạch thuê dịch vụ CNTT, xây dựng, kết nối mạng truyền số liệu dùng cấp II, an toàn thông tin; Đề án Phát triển chính quyền số, đô thị thông minh và kinh tế số; các nhiệm vụ CNTT gắn với chuyển đổi số</t>
  </si>
  <si>
    <t>Sự nghiệp khoa học công nghệ</t>
  </si>
  <si>
    <t>Ngân sách cấp (trong đó: bổ sung vốn Điều lệ Quỹ Khoa học 3 tỷ đồng)</t>
  </si>
  <si>
    <t>Hỗ trợ thực hiện một số đề án, dự án Khoa học công nghệ (NSTW)</t>
  </si>
  <si>
    <t>Chính sách Phát triển khoa học và công nghệ</t>
  </si>
  <si>
    <t>Chi thường xuyên các đơn vị</t>
  </si>
  <si>
    <t>Sự nghiệp chăm sóc trẻ em và KHH gia đình</t>
  </si>
  <si>
    <t>CT CS Trẻ em có hoàn cảnh ĐB KK (Qũy BTTE)</t>
  </si>
  <si>
    <t>SN chăm sóc trẻ em (Sở LĐ-TBXH)</t>
  </si>
  <si>
    <t>Chính sách chế độ đảm bảo xã hội khác</t>
  </si>
  <si>
    <t>Đón hài cốt, quà, thăm viếng đối tượng ngày lễ tết, QL đối tượng theo QĐ 16, Phổ biến PL lao động, hỗ trợ người có công tiêu biểu, điều tra cầu lao động</t>
  </si>
  <si>
    <t xml:space="preserve">Các KH chương trình của ngành lao động theo QĐ của UBND tỉnh </t>
  </si>
  <si>
    <t>Điều tra hộ nghèo, cận nghèo; cập nhật hộ nghèo, cận nghèo, hộ có mức sống TB vào phần mềm quản lý (Sở LĐ-TBXH)</t>
  </si>
  <si>
    <t>Chính sách về củng cố, phát triển hệ thống mạng lưới cơ sở trợ giúp xã hội theo Nghị quyết 98/2018/NQ-HĐND</t>
  </si>
  <si>
    <t>Kinh phí thực hiện chính sách giảm nghèo và đảm bảo ASXH theo NQ 72/2022/NQ-HĐND của HĐND tỉnh</t>
  </si>
  <si>
    <t>Kinh phí đối ứng thực hiện CTMTQG Giảm nghèo bền vững theo NQ 74/2022/NQ-HĐND của HĐND tỉnh</t>
  </si>
  <si>
    <t>Chính sách hỗ trợ đối với người thuộc hộ nghèo và một số đối tượng có hoàn cảnh khó khăn khi khám bệnh, chữa bệnh tại các cơ sở y tế giai đoạn 2023-2025 theo Nghị quyết số 108/2023/NQ-HĐND ngày 14/7/2023 của HĐND tỉnh</t>
  </si>
  <si>
    <t>Chính sách hỗ trợ người cai nghiện ma tuý; người được giao nhiệm vụ hỗ trợ cai nghiện ma túy tại gia đình, cộng đồng và trợ cấp đặc thù đối với viên chức, người lao động làm việc tại cơ sở cai nghiện ma túy và cơ sở trợ giúp xã hội công lập</t>
  </si>
  <si>
    <t>Chính sách hỗ trợ người  được phân công trực tiếp giúp đỡ người được áp dụng biện pháp giáo dục tại xã, phường, thị trấn trên đìa bạn tỉnh Hà Tĩnh</t>
  </si>
  <si>
    <t>Kinh phí hỗ trợ một số chế độ, thực hiện các đề án, chính sách và một số nhiệm vụ khác theo quy định</t>
  </si>
  <si>
    <t>Chi quân sự địa phương (BCHQS tỉnh)</t>
  </si>
  <si>
    <t>Thực hiện nhiệm vụ hậu cần tại chỗ</t>
  </si>
  <si>
    <t>Tổ chức và huy động lực lượng dự bị động viên thuộc nhiệm vụ chi của địa phương</t>
  </si>
  <si>
    <t>Thực hiện nghĩa vụ quân sự và công tác tuyển quân</t>
  </si>
  <si>
    <t>Thực hiện chính sách hậu phương quân đội và chính sách đối với lực lượng vũ trang nhân dân ở địa phương (gồm: Thăm quà các cán bộ, chiến sĩ xuất ngũ, nhập ngũ, làm nhiệm vụ ở Lào, biên giới hải đảo, nhà giàn DK1)</t>
  </si>
  <si>
    <t>Hoạt động Ban chỉ đạo An toàn làm chủ</t>
  </si>
  <si>
    <t>Hoạt động Hội đồng GDAN-QP</t>
  </si>
  <si>
    <t>Công tác phòng không nhân dân, quân báo nhân dân; hoạt động tổ chức cơ sở Đảng</t>
  </si>
  <si>
    <t xml:space="preserve">Thực hiện công tác quản lý, bảo vệ biên giới quốc gia, chủ quyền, quyền chủ quyền của các vùng biển; sữa chữa, bảo dưỡng đường tuần tra biên giới, biển cảnh báo biên giới, công trình bảo vệ cột mốc biên giới; Chi công tác động viên công quốc phòng </t>
  </si>
  <si>
    <t xml:space="preserve">Thực hiện nhiệm vụ bảo vệ các mục tiêu chính trị, kinh tế, xã hội và các công trình quốc phòng, khu quân sự theo phân cấp </t>
  </si>
  <si>
    <t>Hỗ trợ thực hiện các nhiệm vụ tuần tra đảo Sơn Dương; hỗ trợ các đơn vị trực thuộc quân đội thực hiện sửa chữa CSVC, mua sắm trang bị, phương tiện hoạt động. Thực hiện công tác đối ngoại, hợp tác quốc tế</t>
  </si>
  <si>
    <t>Kinh phí thực hiện hiện đường hầm CH3-02</t>
  </si>
  <si>
    <t>Dự kiến hỗ trợ kinh phí diễn tập phòng thủ, tìm kiếm cứu nạn và PCLB, PCCR trên địa bàn</t>
  </si>
  <si>
    <t>Bảo đảm nguồn nhân lực, tàu thuyền, phương tiên dân sự và thực hiện huy động tham gia bảo vệ chủ quyền, quyền chủ quyền các vùng biển</t>
  </si>
  <si>
    <t>Xây dựng, sửa chữa, nâng cấp các sở chỉ huy, trụ sở làm việc, doanh trại, kho tàng, trung tâm huấn luyện DBĐV và mua sắm, sửa chữa các loại trang thiết bị, phương tiện hoạt động của cơ quan Bộ chỉ huy, các đơn vị trực thuộc</t>
  </si>
  <si>
    <t>Chi công tác biên phòng, biên giới (BCH Bộ đội Biên phòng tỉnh)</t>
  </si>
  <si>
    <t>Chi các nhiệm vụ quốc phòng đột xuất, phát sinh theo quy định</t>
  </si>
  <si>
    <t xml:space="preserve">Chi an ninh </t>
  </si>
  <si>
    <t>Kinh phí thực hiện nhiệm vụ an ninh và trật tự, an toàn xã hội của Công an tỉnh theo quy định (đã bao gồm kinh phí hoạt động của các Ban chỉ đạo, Tổ công tác, tổ giúp việc… do Công an tỉnh làm cơ quan thường trực;....)</t>
  </si>
  <si>
    <t>Mua sắm trang phục công an xã (theo pháp lệnh CAX), bảo vệ dân phố</t>
  </si>
  <si>
    <t>Đảm bảo an toàn, an ninh mạng phòng chống tội phạm sử dụng công nghệ cao</t>
  </si>
  <si>
    <t xml:space="preserve">Đề án phát triển ứng dụng dữ liệu dân cư, định danh và xác thực điện tử phục vụ chuyển đổi số quốc gia giai đoạn 2022-2025 (ĐA 06/CP) </t>
  </si>
  <si>
    <t>Đề án bảo đảm cơ sở vật chất cho Công an xã, thị trấn theo NQ 37/NQ-HĐND ngày 06/11/2021 của HĐND tỉnh</t>
  </si>
  <si>
    <t>Đề án bảo đảm an ninh nông thôn, đô thị phục vụ phát triển kinh tế xã hội theo NQ 39/NQ-HĐND ngày 06/11/2021 của HĐND tỉnh</t>
  </si>
  <si>
    <t>Đề án nâng cao hiệu quả công tác phòng, chống ma tuý trên địa bàn tỉnh theo NQ 38/NQ-HĐND ngày 06/11/2021 của HĐND tỉnh</t>
  </si>
  <si>
    <t>Các chính sách, nhiệm vụ đột xuất liên quan, hỗ trợ công tác an ninh trật tự</t>
  </si>
  <si>
    <t>Sự nghiệp kinh tế</t>
  </si>
  <si>
    <t xml:space="preserve">Chi sự nghiệp nông nghiệp và PTNT, TL, thủy sản </t>
  </si>
  <si>
    <t>Sự nghiệp Kiểm Lâm</t>
  </si>
  <si>
    <t>Sự nghiệp công thương (trong đó, KP thực hiện chính sách khuyến công 2 tỷ đồng )</t>
  </si>
  <si>
    <t>Phòng chống khắc phục thiên tai</t>
  </si>
  <si>
    <t>Hỗ trợ hoạt động của Ban PCLB tỉnh</t>
  </si>
  <si>
    <t>Hỗ trợ kinh phí vận hành Trạm Thuỷ văn Sơn Kim, Hương Trạch</t>
  </si>
  <si>
    <t xml:space="preserve">Sự nghiệp quản lý tài nguyên, đất đai </t>
  </si>
  <si>
    <t>Kinh phí thường xuyên</t>
  </si>
  <si>
    <t>Hỗ trợ thực hiện một số đề án, chính sách, nhiệm vụ theo quy định</t>
  </si>
  <si>
    <t>Sự nghiệp giao thông</t>
  </si>
  <si>
    <t>Chi nhiệm vụ tuyên truyền, đảm bảo trật tự an toàn giao thông (trong đó, Ban ATGT: KP ATGT 1.200 triệu đồng; xử lý điểm đen giao thông 500 triệu đồng (Ban ATGT); Thanh tra GT 1.300 triệu đồng; Trạm kiểm soát TTr 250 triệu đồng)</t>
  </si>
  <si>
    <t>Kinh phí bảo trì hệ thống đường bộ, đường thủy nội địa địa phương</t>
  </si>
  <si>
    <t>Hỗ trợ một số đơn vị thực hiện nhiệm vụ phối hợp công tác thu ngân sách (các cơ quan thu)</t>
  </si>
  <si>
    <t>Chính sách miễn thu thủy lợi phí</t>
  </si>
  <si>
    <t>Hỗ trợ bảo vệ và phát triển đất lúa</t>
  </si>
  <si>
    <t xml:space="preserve">Chương trình phát triển lâm nghiệp bền vững </t>
  </si>
  <si>
    <t>Chính sách nông nghiệp, nông thôn</t>
  </si>
  <si>
    <t>Chính sách nông thôn mới (trong đó: hỗ trợ KP phục hồi, nâng cấp mặt đường 35 tỷ đồng; hỗ trợ KP xi măng 60 tỷ đồng)</t>
  </si>
  <si>
    <t>Chính sách hỗ trợ thực hiện Bố trí dân cư các vùng: thiên tai, đặc biệt khó khăn, biên giới, di cư tự do</t>
  </si>
  <si>
    <t>Chính sách phát triển công nghiệp, tiểu thủ công nghiệp</t>
  </si>
  <si>
    <t>Chính sách, Đề án phát triển kinh tế tập thể, hợp tác xã theo NQ 56/2021/NQ-HĐND của HĐND tỉnh</t>
  </si>
  <si>
    <t>Chính sách khuyến khích, hỗ trợ, ưu đãi hành khách đi lại bằng xe buýt và đơn vị kinh doanh vận tải bằng xe buýt theo NQ 53/2021/NQ-HĐND của HĐND tỉnh</t>
  </si>
  <si>
    <t>Chính sách hỗ trợ các hãng tàu biển mở tuyến vận chuyển container và đối tượng có hàng hóa vận chuyển bằng container qua cảng Vũng Áng theo NQ 276/2021/NQ-HĐND của HĐND tỉnh</t>
  </si>
  <si>
    <t>Chính sách hỗ trợ kinh phí thành lập mới DN và phần mềm kế toán cho doanh nghiệp theo các Nghị quyết: số 87/2018/NQ-HĐND, số 216/2020/NQ-HĐND của HĐND tỉnh</t>
  </si>
  <si>
    <t>Bổ sung kinh phí hỗ trợ Ngân hàng chính sách để cho vay hộ nghèo và các đối tượng chính sách</t>
  </si>
  <si>
    <t>Dành nguồn bổ sung vốn điều lệ Quỹ Đầu tư phát triển</t>
  </si>
  <si>
    <t>Chi sự nghiệp môi trường</t>
  </si>
  <si>
    <t>Tăng dự toán ĐA Quan trắc mạng lưới môi trưởng tỉnh, do thực hiện đầu thầu (tính bổ sung thuế phải nộp, khấu hao TSCĐ)</t>
  </si>
  <si>
    <t>Dành nguồn vốn điều lệ Quỹ Bảo vệ môi trường</t>
  </si>
  <si>
    <t>Đề án chính sách hỗ trợ hoạt động bảo vệ môi trường</t>
  </si>
  <si>
    <t>Các đề án, chính sách, nhiệm vụ khác theo quy định</t>
  </si>
  <si>
    <t>Các chế độ, chính sách, nhiệm vụ đột xuất … do các cấp địa phương đảm bảo</t>
  </si>
  <si>
    <t>Chi kỷ niệm ngày lễ lớn, kỷ niệm ngành</t>
  </si>
  <si>
    <t>Chi hỗ trợ từ kết quả thu liên quan đến xử phạt, phí, lệ phí</t>
  </si>
  <si>
    <r>
      <t xml:space="preserve">Hỗ trợ một số cơ quan, đơn vị phối hợp thực hiện các nhiệm vụ trên địa bàn </t>
    </r>
    <r>
      <rPr>
        <sz val="11"/>
        <rFont val="Times New Roman"/>
        <family val="1"/>
      </rPr>
      <t>(Viện KSND 800 triệu đồng; Tòa án Nhân dân 800 triệu đồng; Cục thi hành án dân sự 800 triệu đồng; Hội thẩm Tòa án ND tỉnh 200 triệu đồng; Cục Thống kê 700 triệu đồng)</t>
    </r>
  </si>
  <si>
    <t>Hỗ trợ phần mềm, tập huấn, quản lý tài chính, ngân sách, kế toán, giá, …</t>
  </si>
  <si>
    <t>Một số đề án, nhiệm vụ, mua sắm trang thiết bị ứng dụng CNTT gắn với chuyển đổi số của tỉnh</t>
  </si>
  <si>
    <t>19</t>
  </si>
  <si>
    <t>Chi thực hiện các đề án, chính sách mới do tỉnh ban hành (bao gồm cả Chính sách tín dụng hỗ trợ Thanh niên khởi nghiệp, lập nghiệp)</t>
  </si>
  <si>
    <t>20</t>
  </si>
  <si>
    <t>Chi khác ngân sách</t>
  </si>
  <si>
    <t>21</t>
  </si>
  <si>
    <t>Thực hiện Luật DQTV: Tổ chức và hoạt động của lực lượng dân quân tự vệ (BCHQS tỉnh)</t>
  </si>
  <si>
    <t>Huy động, đảm bảo chế độ cho lực lượng dân quân tự vệ thực hiện các nhiệm vụ; tập huấn, bồi dưỡng, huấn luyện quân sự, hội thi, hội thao diễn tập và các nhiệm vụ khác</t>
  </si>
  <si>
    <t>Trang phục Dân quân tự vệ</t>
  </si>
  <si>
    <t>Dụng cụ hỗ trợ cho DQTV</t>
  </si>
  <si>
    <t>Các nhiệm vụ, CĐCS khác về DQTV</t>
  </si>
  <si>
    <t>22</t>
  </si>
  <si>
    <t>Chi thực hiện một số chính sách và chương trình mục tiêu từ NSTW</t>
  </si>
  <si>
    <t>Kinh phí chuẩn bị động viên (Bộ Chỉ huy Quân sự tỉnh)</t>
  </si>
  <si>
    <t>Chương trình phát triển lâm nghiệp bền vững</t>
  </si>
  <si>
    <t>Vốn sự nghiệp thực hiện 3 chương trình MTQG</t>
  </si>
  <si>
    <t>Chương trình MTQG phát triển KTXH vùng đồng bào DTTS&amp;MN</t>
  </si>
  <si>
    <t>Kinh phí quản lý, bảo trì đường bộ địa phương</t>
  </si>
  <si>
    <t>HỖ TRỢ CÁC ĐÔ THỊ THEO NGHỊ QUYẾT HĐND TỈNH</t>
  </si>
  <si>
    <t>CHI MỘT SỐ NHIỆM VỤ TRỌNG TÂM, ĐỀ ÁN, CHÍNH SÁCH CÂN ĐỐI THEO QUY ĐỊNH</t>
  </si>
  <si>
    <t>DỰ PHÒNG NGÂN SÁCH</t>
  </si>
  <si>
    <t>CHI BỔ SUNG QUỸ DỰ TRỮ TÀI CHÍNH</t>
  </si>
  <si>
    <t>VII</t>
  </si>
  <si>
    <t>CHI THỰC HIỆN CÁC NHIỆM VỤ QUY HOẠCH</t>
  </si>
  <si>
    <t>VIII</t>
  </si>
  <si>
    <t xml:space="preserve">CHI BẢO DƯỠNG, SỬA CHỮA, CẢI TẠO, NÂNG CẤP TÀI SẢN CÔNG; MUA SẮM VÀ CÁC NHIỆM VỤ ĐỘT XUẤT KHÁC </t>
  </si>
  <si>
    <t>IX</t>
  </si>
  <si>
    <t>CHI BẢO TRÌ, SỮA CHỮA CÁC CÔNG TRÌNH THUỶ LỢI VÀ CÁC NHIỆM VỤ KHÁC</t>
  </si>
  <si>
    <t>X</t>
  </si>
  <si>
    <t>GHI THU GHI CHI TIỀN BTGPMB NHÀ ĐẦU TƯ ỨNG TRƯỚC VÀO TIỀN SỬ DỤNG ĐẤT, TIỀN THUÊ ĐẤT</t>
  </si>
  <si>
    <t>XI</t>
  </si>
  <si>
    <r>
      <t xml:space="preserve">CHI NGUỒN CCTL, CĐCS THEO TIỀN LƯƠNG </t>
    </r>
    <r>
      <rPr>
        <b/>
        <i/>
        <sz val="11"/>
        <rFont val="Times New Roman"/>
        <family val="1"/>
      </rPr>
      <t>(Tổng số 997.672 trđ; chi đảm bảo CCTL khối tỉnh 69.544 trđ; chi bổ sung NS cấp huyện xã 580.743 trđ; nguồn còn lại 347.385 trđ)</t>
    </r>
  </si>
  <si>
    <t>XII</t>
  </si>
  <si>
    <t>HỖ TRỢ CÁC NHIỆM VỤ KHỐI HUYỆN XÃ</t>
  </si>
  <si>
    <t>XIII</t>
  </si>
  <si>
    <t>CHÍNH SÁCH BÌNH ỔN GIÁ</t>
  </si>
  <si>
    <t>XIV</t>
  </si>
  <si>
    <t>DỰ KIẾN BỐ TRÍ NGUỒN ĐỂ THU HỒI TẠM ỨNG CHI ĐẦU TƯ DỰ ÁN GPMB KHU LIÊN HỢP GANG THÉP VÀ CẢNG SƠN DƯƠNG</t>
  </si>
  <si>
    <t>XV</t>
  </si>
  <si>
    <t>CHI TRẢ NỢ VAY ĐẾN HẠN (trong đó, chi trả nợ vay Dự án năng lượng nông thôn II qua Ngân hàng phát triển tỉnh 10 tỷ đồng)</t>
  </si>
  <si>
    <t>XVI</t>
  </si>
  <si>
    <t>DỰ KIẾN CHI CÁC NHIỆM VỤ  CỦA TỈNH TỪ THU CHUYỂN NGUỒN NĂM TRƯỚC</t>
  </si>
  <si>
    <t>HỘI ĐỒNG NHÂN DÂN TỈNH</t>
  </si>
  <si>
    <t>ĐT</t>
  </si>
  <si>
    <t>QS</t>
  </si>
  <si>
    <t>Dành nguồn bổ sung vốn điều lệ Quỹ Phát triển hợp tác xã (NQ56)</t>
  </si>
  <si>
    <t>ĐT (vốn điều lệ)</t>
  </si>
  <si>
    <t>ĐBXH</t>
  </si>
  <si>
    <t>xem lại</t>
  </si>
  <si>
    <t>kiểm tra lại</t>
  </si>
  <si>
    <t>KT</t>
  </si>
  <si>
    <t>QLNN</t>
  </si>
  <si>
    <t>KHCN</t>
  </si>
  <si>
    <t>Vốn điều lệ Quỹ KHCN</t>
  </si>
  <si>
    <t>Ủy thác QĐ 22/2023/QĐ-TTg</t>
  </si>
  <si>
    <t>Ủy thác thanh niên lập nghiệp</t>
  </si>
  <si>
    <t>CHI HỖ TRỢ ĐỊA PHƯƠNG KHÁC</t>
  </si>
  <si>
    <t>8 Chi hỗ trợ địa phương khác</t>
  </si>
  <si>
    <t>GDDT</t>
  </si>
  <si>
    <t>(Ban hành kèm theo Nghị quyết số         /NQ-HĐND ngày      /12/2023 của Hội đồng nhân dân tỉnh)</t>
  </si>
  <si>
    <t>CÂN ĐỐI QUYẾT TOÁN NGÂN SÁCH ĐỊA PHƯƠNG NĂM 2024</t>
  </si>
  <si>
    <t>QUYẾT TOÁN THU NSNN, VAY NSĐP NĂM 2024</t>
  </si>
  <si>
    <t>QUYẾT TOÁN CHI NGÂN SÁCH ĐỊA PHƯƠNG NĂM 2024</t>
  </si>
  <si>
    <t>Nội dung (1)</t>
  </si>
  <si>
    <t>Dự toán</t>
  </si>
  <si>
    <t>Quyết toán</t>
  </si>
  <si>
    <t>So sánh</t>
  </si>
  <si>
    <t>Tuyệt đối</t>
  </si>
  <si>
    <t>Tương đối (%)</t>
  </si>
  <si>
    <t>3=2-1</t>
  </si>
  <si>
    <t>4=2/1</t>
  </si>
  <si>
    <t>TỔNG NGUỒN THU NSĐP</t>
  </si>
  <si>
    <t>Thu NSĐP được hưởng theo phân cấp</t>
  </si>
  <si>
    <t>Thu NSĐP hưởng 100%</t>
  </si>
  <si>
    <t>Thu NSĐP hưởng từ các khoản thu phân chia</t>
  </si>
  <si>
    <t xml:space="preserve">Thu bổ sung từ ngân sách cấp trên </t>
  </si>
  <si>
    <t>Thu bổ sung cân đối ngân sách</t>
  </si>
  <si>
    <t>Thu bổ sung có mục tiêu</t>
  </si>
  <si>
    <t>Thu kết dư</t>
  </si>
  <si>
    <t>Thu chuyển nguồn từ năm trước chuyển sang</t>
  </si>
  <si>
    <t>Thu vay</t>
  </si>
  <si>
    <t>TỔNG CHI NSĐP</t>
  </si>
  <si>
    <t xml:space="preserve">Tổng chi cân đối NSĐP </t>
  </si>
  <si>
    <t>Chi trả nợ lãi các khoản do chính quyền địa phương vay</t>
  </si>
  <si>
    <t>Chi tạo nguồn, điều chỉnh tiền lương</t>
  </si>
  <si>
    <t>Chi các chương trình mục tiêu</t>
  </si>
  <si>
    <t>Chi các chương trình mục tiêu quốc gia</t>
  </si>
  <si>
    <t>Chi các chương trình mục tiêu, nhiệm vụ</t>
  </si>
  <si>
    <t>Chi chuyển nguồn sang năm sau</t>
  </si>
  <si>
    <t>Chi nộp ngân sách cấp trên</t>
  </si>
  <si>
    <t>BỘI CHI NSĐP/BỘI THU NSĐP/KẾT DƯ NSĐP</t>
  </si>
  <si>
    <t>CHI TRẢ NỢ GỐC CỦA NSĐP</t>
  </si>
  <si>
    <t>Từ nguồn vay để trả nợ gốc</t>
  </si>
  <si>
    <t>Từ nguồn bội thu, tăng thu, tiết kiệm chi, kết dư ngân sách cấp tỉnh</t>
  </si>
  <si>
    <t>TỔNG MỨC VAY CỦA NSĐP</t>
  </si>
  <si>
    <t>Vay để bù đắp bội chi</t>
  </si>
  <si>
    <t>Vay để trả nợ gốc</t>
  </si>
  <si>
    <t>G</t>
  </si>
  <si>
    <t>TỔNG MỨC DƯ NỢ VAY CUỐI NĂM CỦA NSĐP</t>
  </si>
  <si>
    <t>QUYẾT TOÁN CÂN ĐỐI NGÂN SÁCH ĐỊA PHƯƠNG NĂM 2024</t>
  </si>
  <si>
    <t>Biểu mẫu số 04</t>
  </si>
  <si>
    <t>So sánh (%)</t>
  </si>
  <si>
    <t>NGÂN SÁCH CẤP TỈNH</t>
  </si>
  <si>
    <t>Nguồn thu ngân sách</t>
  </si>
  <si>
    <t>Thu ngân sách được hưởng theo phân cấp</t>
  </si>
  <si>
    <t>Thu từ cấp dưới nộp lên</t>
  </si>
  <si>
    <t>Chi ngân sách</t>
  </si>
  <si>
    <t>Chi thuộc nhiệm vụ của ngân sách cấp tỉnh</t>
  </si>
  <si>
    <t>Chi bổ sung có mục tiêu</t>
  </si>
  <si>
    <t>Chi trả nợ gốc từ nguồn bội thu, tăng thu, tiết kiệm, kết dư ngân sách cấp tỉnh</t>
  </si>
  <si>
    <t>Kết dư ngân sách cấp tỉnh</t>
  </si>
  <si>
    <t xml:space="preserve">Chi thuộc nhiệm vụ của ngân sách huyện </t>
  </si>
  <si>
    <t>Kết dư</t>
  </si>
  <si>
    <t>QUYẾT TOÁN CÂN ĐỐI NGUỒN THU, CHI NGÂN SÁCH CẤP TỈNH VÀ NGÂN SÁCH HUYỆN NĂM 2024</t>
  </si>
  <si>
    <t>Biểu mẫu số 05</t>
  </si>
  <si>
    <t>NGÂN SÁCH CẤP HUYỆN</t>
  </si>
  <si>
    <t>Thu NSĐP</t>
  </si>
  <si>
    <t>5=3/1</t>
  </si>
  <si>
    <t>6=4/2</t>
  </si>
  <si>
    <t>TỔNG NGUỒN THU NSNN (A+B+C+D)</t>
  </si>
  <si>
    <t>TỔNG THU CÂN ĐỐI NSNN</t>
  </si>
  <si>
    <t>Thu từ khu vực DNNN do trung ương quản lý</t>
  </si>
  <si>
    <t xml:space="preserve">Thu từ khu vực DNNN do địa phương quản lý </t>
  </si>
  <si>
    <t>Thuế BVMT thu từ hàng hóa sản xuất, kinh doanh trong nước</t>
  </si>
  <si>
    <t>Thuế BVMT thu từ hàng hóa nhập khẩu</t>
  </si>
  <si>
    <t xml:space="preserve">Thu phí, lệ phí </t>
  </si>
  <si>
    <t>Phí và lệ phí trung ương</t>
  </si>
  <si>
    <t>Phí và lệ phí tỉnh</t>
  </si>
  <si>
    <t>Phí và lệ phí huyện</t>
  </si>
  <si>
    <t>Phí và lệ phí xã, phường</t>
  </si>
  <si>
    <t>Tiền cho thuê đất, thuê mặt nước</t>
  </si>
  <si>
    <t>Tiền cho thuê và tiền bán nhà ở thuộc sở hữu nhà nước</t>
  </si>
  <si>
    <t>Thu từ hoạt động xổ số kiến thiết</t>
  </si>
  <si>
    <t>Thu từ quỹ đất công ích, hoa lợi công sản khác</t>
  </si>
  <si>
    <t>Thu hồi vốn, thu cổ tức</t>
  </si>
  <si>
    <t>Lợi nhuận được chia của Nhà nước và lợi nhuận sau thuế còn lại sau khi trích lập các quỹ của doanh nghiệp nhà nước</t>
  </si>
  <si>
    <t>Chênh lệch thu chi Ngân hàng Nhà nước</t>
  </si>
  <si>
    <t>Thu từ dầu thô</t>
  </si>
  <si>
    <t xml:space="preserve">Thu từ hoạt động xuất nhập khẩu </t>
  </si>
  <si>
    <t>Thuế tiêu thụ đặc biệt thu từ hàng hóa nhập khẩu</t>
  </si>
  <si>
    <t>Thuế bảo vệ môi trường thu từ hàng hóa nhập khẩu</t>
  </si>
  <si>
    <t>Thuế giá trị gia tăng thu từ hàng hóa nhập khẩu</t>
  </si>
  <si>
    <t>Thu viện trợ</t>
  </si>
  <si>
    <t>THU TỪ QUỸ DỰ TRỮ TÀI CHÍNH</t>
  </si>
  <si>
    <t>THU KẾT DƯ NĂM TRƯỚC</t>
  </si>
  <si>
    <t>THU CHUYỂN NGUỒN TỪ NĂM TRƯỚC CHUYỂN SANG</t>
  </si>
  <si>
    <t>QUYẾT TOÁN NGUỒN THU NGÂN SÁCH NHÀ NƯỚC TRÊN ĐỊA BÀN THEO LĨNH VỰC NĂM 2024</t>
  </si>
  <si>
    <t>Biểu mẫu số 06</t>
  </si>
  <si>
    <t>3=2/1</t>
  </si>
  <si>
    <t>TỔNG CHI NGÂN SÁCH ĐỊA PHƯƠNG</t>
  </si>
  <si>
    <t>CHI CÂN ĐỐI NGÂN SÁCH ĐỊA PHƯƠNG</t>
  </si>
  <si>
    <t xml:space="preserve">Chi đầu tư cho các dự án </t>
  </si>
  <si>
    <t>Trong đó: Chia theo lĩnh vực</t>
  </si>
  <si>
    <t>Chi giáo dục - đào tạo và dạy nghề</t>
  </si>
  <si>
    <t xml:space="preserve">Chi khoa học và công nghệ </t>
  </si>
  <si>
    <t>Trong đó: Chia theo nguồn vốn</t>
  </si>
  <si>
    <t>Chi đầu tư từ nguồn thu tiền sử dụng đất</t>
  </si>
  <si>
    <t>Chi đầu tư từ nguồn thu xổ số kiến thiết</t>
  </si>
  <si>
    <t>Chi đầu tư và hỗ trợ vốn cho các doanh nghiệp cung cấp sản phẩm, dịch vụ công ích do Nhà nước đặt hàng, các tổ chức kinh tế, các tổ chức tài chính của địa phương theo quy định của pháp luật</t>
  </si>
  <si>
    <t>Chi khoa học và công nghệ</t>
  </si>
  <si>
    <t>CHI CÁC CHƯƠNG TRÌNH MỤC TIÊU</t>
  </si>
  <si>
    <t>(Chi tiết theo từng Chương trình mục tiêu quốc gia)</t>
  </si>
  <si>
    <t xml:space="preserve">Chi các chương trình mục tiêu, nhiệm vụ </t>
  </si>
  <si>
    <t>(Chi tiết theo từng chương trình mục tiêu, nhiệm vụ)</t>
  </si>
  <si>
    <t>CHI CHUYỂN NGUỒN SANG NĂM SAU</t>
  </si>
  <si>
    <t>QUYẾT TOÁN CHI NGÂN SÁCH ĐỊA PHƯƠNG THEO LĨNH VỰC NĂM 2024</t>
  </si>
  <si>
    <t>Biểu mẫu số 07</t>
  </si>
  <si>
    <r>
      <rPr>
        <b/>
        <sz val="11"/>
        <color theme="1"/>
        <rFont val="Times New Roman"/>
        <family val="1"/>
      </rPr>
      <t xml:space="preserve">Ghi chú: 
(1) </t>
    </r>
    <r>
      <rPr>
        <sz val="11"/>
        <color theme="1"/>
        <rFont val="Times New Roman"/>
        <family val="1"/>
      </rPr>
      <t xml:space="preserve">Dự phòng NS được tổng hợp, quyết toán trong các sự nghiệp chi đầu tư, chi thường xuyên theo từng nhiệm vụ cụ thể khi sử dụng.
</t>
    </r>
    <r>
      <rPr>
        <b/>
        <sz val="11"/>
        <color theme="1"/>
        <rFont val="Times New Roman"/>
        <family val="1"/>
      </rPr>
      <t>(2)</t>
    </r>
    <r>
      <rPr>
        <sz val="11"/>
        <color theme="1"/>
        <rFont val="Times New Roman"/>
        <family val="1"/>
      </rPr>
      <t xml:space="preserve"> Trong năm được bổ sung 92.120 triệu đồng từ nguồn kết dư ngân sách năm 2023 để bổ sung nguồn vốn trả nợ gốc, lãi, phí.</t>
    </r>
  </si>
  <si>
    <t>CHI BỔ SUNG CÂN ĐỐI CHO NGÂN SÁCH CẤP DƯỚI</t>
  </si>
  <si>
    <t>CHI NGÂN SÁCH CẤP TỈNH THEO LĨNH VỰC</t>
  </si>
  <si>
    <t xml:space="preserve">Chi đầu tư phát triển </t>
  </si>
  <si>
    <t>Chi đầu tư cho các dự án</t>
  </si>
  <si>
    <t>Chi y tế, dân số và gia đình</t>
  </si>
  <si>
    <t>Chi văn hóa thông tin</t>
  </si>
  <si>
    <t>Chi phát thanh, truyền hình, thông tấn</t>
  </si>
  <si>
    <t>Chi thể dục thể thao</t>
  </si>
  <si>
    <t>Chi bảo vệ môi trường</t>
  </si>
  <si>
    <t>Chi hoạt động của cơ quan quản lý nhà nước, đảng, đoàn thể</t>
  </si>
  <si>
    <t>Chi bảo đảm xã hội</t>
  </si>
  <si>
    <t>Chi đầu tư khác</t>
  </si>
  <si>
    <t>Chi thường xuyên khác</t>
  </si>
  <si>
    <t>Biểu mẫu số 08</t>
  </si>
  <si>
    <t>QUYẾT TOÁN CHI NGÂN SÁCH CẤP TỈNH THEO LĨNH VỰC NĂM 2024</t>
  </si>
  <si>
    <r>
      <t>Ghi chú: 
(1)</t>
    </r>
    <r>
      <rPr>
        <sz val="11"/>
        <color theme="1"/>
        <rFont val="Times New Roman"/>
        <family val="1"/>
      </rPr>
      <t xml:space="preserve"> Dự phòng NS được tổng hợp, quyết toán trong các sự nghiệp chi đầu tư, chi thường xuyên theo từng nhiệm vụ cụ thể khi sử dụng.
</t>
    </r>
    <r>
      <rPr>
        <b/>
        <sz val="11"/>
        <color theme="1"/>
        <rFont val="Times New Roman"/>
        <family val="1"/>
      </rPr>
      <t>(2)</t>
    </r>
    <r>
      <rPr>
        <sz val="11"/>
        <color theme="1"/>
        <rFont val="Times New Roman"/>
        <family val="1"/>
      </rPr>
      <t xml:space="preserve"> Trong năm được bổ sung 92.120 triệu đồng từ nguồn kết dư ngân sách năm 2023 để bổ sung nguồn vốn trả nợ gốc, lãi, phí.</t>
    </r>
  </si>
  <si>
    <t>Bao gồm</t>
  </si>
  <si>
    <t>Ngân sách cấp tỉnh</t>
  </si>
  <si>
    <t>Ngân sách huyện</t>
  </si>
  <si>
    <t>Ngân sách địa phương</t>
  </si>
  <si>
    <t>1=2+3</t>
  </si>
  <si>
    <t>4=5+6</t>
  </si>
  <si>
    <t>7=4/1</t>
  </si>
  <si>
    <t>8=5/2</t>
  </si>
  <si>
    <t>9=6/3</t>
  </si>
  <si>
    <t>CHI CÂN ĐỐI NSĐP</t>
  </si>
  <si>
    <t>Biểu mẫu số 09</t>
  </si>
  <si>
    <t>QUYẾT TOÁN CHI NGÂN SÁCH ĐỊA PHƯƠNG, CHI NGÂN SÁCH CẤP TỈNH VÀ CHI NGÂN SÁCH HUYỆN THEO CƠ CẤU CHI NĂM 2024</t>
  </si>
  <si>
    <t>QUYẾT TOÁN CHI ĐẦU TƯ PHÁT TRIỂN CỦA NGÂN SÁCH CẤP TỈNH CHO TỪNG CƠ QUAN, TỔ CHỨC THEO LĨNH VỰC NĂM 2024</t>
  </si>
  <si>
    <t>Tên đơn vị</t>
  </si>
  <si>
    <t>Trong đó</t>
  </si>
  <si>
    <t>Chi giao thông</t>
  </si>
  <si>
    <t>Chi nông nghiệp, lâm nghiệp, thủy lợi, thủy sản</t>
  </si>
  <si>
    <t>18=2/1</t>
  </si>
  <si>
    <t>Tổng cộng</t>
  </si>
  <si>
    <t xml:space="preserve"> Ban quản lý dự án đầu tư xây dựng khu vực Khu kinh tế tỉnh </t>
  </si>
  <si>
    <t xml:space="preserve">Ban quản lý dự án đầu tư xây dựng công trình dân dụng và công nghiệp tỉnh </t>
  </si>
  <si>
    <t xml:space="preserve">Ban quản lý dự án đầu tư xây dựng công trình giao thông tỉnh </t>
  </si>
  <si>
    <t xml:space="preserve">Ban Quản lý dự án đầu tư xây dựng công trình Nông nghiệp và Phát triển nông thôn tỉnh </t>
  </si>
  <si>
    <t xml:space="preserve">Ban Quản lý Khu kinh tế tỉnh </t>
  </si>
  <si>
    <t xml:space="preserve">Báo Hà Tĩnh </t>
  </si>
  <si>
    <t xml:space="preserve">Bệnh viện Đa khoa tỉnh </t>
  </si>
  <si>
    <t xml:space="preserve">Công an tỉnh Hà Tĩnh </t>
  </si>
  <si>
    <t xml:space="preserve">Công ty TNHH MTV Thủy lợi Bắc Hà Tĩnh </t>
  </si>
  <si>
    <t xml:space="preserve">Công ty TNHH MTV thủy lợi Nam Hà Tĩnh </t>
  </si>
  <si>
    <t xml:space="preserve">Hội đồng bồi thường, GPMB huyện Nghi Xuân </t>
  </si>
  <si>
    <t xml:space="preserve">Hội đồng bồi thường, TĐC thị xã Kỳ Anh </t>
  </si>
  <si>
    <t xml:space="preserve">Sở Giáo dục và đào tạo </t>
  </si>
  <si>
    <t xml:space="preserve">Sở Giao thông Vận tải </t>
  </si>
  <si>
    <t xml:space="preserve">Sở Tài nguyên và Môi trường </t>
  </si>
  <si>
    <t xml:space="preserve">Thanh tra tỉnh </t>
  </si>
  <si>
    <t xml:space="preserve">Trung tâm nước sạch và Vệ sinh môi trường nông thôn </t>
  </si>
  <si>
    <t xml:space="preserve">Trung tâm Phát triển Quỹ đất và Kỹ thuật Địa chính </t>
  </si>
  <si>
    <t xml:space="preserve">Trường Cao đẳng Y tế Hà Tĩnh </t>
  </si>
  <si>
    <t xml:space="preserve">Trường Chính trị Trần Phú </t>
  </si>
  <si>
    <t xml:space="preserve">UBND huyện Cẩm Xuyên </t>
  </si>
  <si>
    <t xml:space="preserve">UBND huyện Can Lộc </t>
  </si>
  <si>
    <t xml:space="preserve">UBND huyện Đức Thọ </t>
  </si>
  <si>
    <t xml:space="preserve">UBND huyện Hương Khê </t>
  </si>
  <si>
    <t xml:space="preserve">UBND huyện Hương Sơn </t>
  </si>
  <si>
    <t xml:space="preserve">UBND huyện Kỳ Anh </t>
  </si>
  <si>
    <t xml:space="preserve">UBND huyện Lộc Hà </t>
  </si>
  <si>
    <t xml:space="preserve">UBND huyện Nghi Xuân </t>
  </si>
  <si>
    <t xml:space="preserve">UBND huyện Thạch Hà </t>
  </si>
  <si>
    <t xml:space="preserve">UBND huyện Vũ Quang </t>
  </si>
  <si>
    <t xml:space="preserve">UBND thành phố Hà Tĩnh </t>
  </si>
  <si>
    <t xml:space="preserve">UBND thị xã Hồng Lĩnh </t>
  </si>
  <si>
    <t xml:space="preserve">UBND thị xã Kỳ Anh </t>
  </si>
  <si>
    <t xml:space="preserve">UBND xã Đức Hương </t>
  </si>
  <si>
    <t xml:space="preserve">UBND xã Khánh Vĩnh Yên </t>
  </si>
  <si>
    <t xml:space="preserve">UBND xã Mỹ Lộc </t>
  </si>
  <si>
    <t xml:space="preserve">UBND xã Thạch Đài </t>
  </si>
  <si>
    <t xml:space="preserve">UBND xã Thạch Hải </t>
  </si>
  <si>
    <t xml:space="preserve">Ủy ban nhân dân tỉnh 
(Sở Kế hoạch và Đầu tư) </t>
  </si>
  <si>
    <t xml:space="preserve">Văn phòng Tỉnh uỷ </t>
  </si>
  <si>
    <t xml:space="preserve"> Quỹ Hỗ trợ Nông dân tỉnh Hà Tĩnh(3022086)</t>
  </si>
  <si>
    <t xml:space="preserve"> Tỉnh chi BSNS  Chi nhánh Ngân Hàng Chính sách  Xã hội tỉnh Hà Tĩnh</t>
  </si>
  <si>
    <t xml:space="preserve"> Tỉnh chi BSNS  Quỹ hỗ trợ phát triển Hợp tác xã Hà Tĩnh</t>
  </si>
  <si>
    <t xml:space="preserve"> Tỉnh chi BSNS  Quỹ Đầu tư phát triển Hà Tĩnh</t>
  </si>
  <si>
    <t xml:space="preserve"> Tỉnh chi BSNS  Quỹ Bảo vệ Môi trường Hà Tĩnh</t>
  </si>
  <si>
    <t xml:space="preserve"> Tỉnh chi BSNS  Bồi thường, GPMB, hỗ trợ tái định cư tỉnh Hà Tĩnh</t>
  </si>
  <si>
    <t>18= 2/1</t>
  </si>
  <si>
    <t>TỔNG SỐ</t>
  </si>
  <si>
    <t>hội LH văn học nghệ thuật</t>
  </si>
  <si>
    <t>Hội Văn nghệ dân gian</t>
  </si>
  <si>
    <t xml:space="preserve"> Quỹ khuyến học đất Hồng Lam(3031511)</t>
  </si>
  <si>
    <t xml:space="preserve"> Hội Kế hoạch hoá gia đình tỉnh Hà Tĩnh(1049112)</t>
  </si>
  <si>
    <t xml:space="preserve"> Hội Châm cứu Hà Tĩnh(1068505)</t>
  </si>
  <si>
    <t xml:space="preserve"> Hội Liên hiệp thanh niên Hà Tĩnh(1076091)</t>
  </si>
  <si>
    <t xml:space="preserve"> Ban chấp hành Hội Tâm năng dưỡng sinh - Phục hồi sức khỏe tỉnh Hà Tĩnh(1082941)</t>
  </si>
  <si>
    <t xml:space="preserve"> Hội Cựu Giáo chức Hà Tĩnh(1095907)</t>
  </si>
  <si>
    <t xml:space="preserve"> Hội Bảo vệ quyền lợi người tiêu dùng tỉnh Hà Tĩnh(1103930)</t>
  </si>
  <si>
    <t xml:space="preserve"> Hiệp Hội Doanh nghiệp Hà Tĩnh(1116439)</t>
  </si>
  <si>
    <t xml:space="preserve"> Hội Làm vườn và Trang trại Hà Tĩnh(1117613)</t>
  </si>
  <si>
    <t xml:space="preserve"> Hội khoa học kinh tế Hà Tĩnh(1127634)</t>
  </si>
  <si>
    <t xml:space="preserve"> Hội Tin học Hà Tĩnh(1131589)</t>
  </si>
  <si>
    <t xml:space="preserve"> Hội Doanh nhân trẻ Hà Tĩnh(1131606)</t>
  </si>
  <si>
    <t xml:space="preserve"> Chi hội Nhà văn Việt Nam tại Hà Tĩnh(3010858)</t>
  </si>
  <si>
    <t xml:space="preserve"> Hội khoa học Lịch sử tỉnh Hà Tĩnh(3034167)</t>
  </si>
  <si>
    <t>Hiệp hội doanh nghiệp nữ</t>
  </si>
  <si>
    <t xml:space="preserve"> Hội truyền thống Trường Sơn - Đường Hồ Chí Minh tỉnh Hà Tĩnh(3034270)</t>
  </si>
  <si>
    <t xml:space="preserve"> Công ty cổ phần sợi Nghệ Tĩnh(3034334)</t>
  </si>
  <si>
    <t xml:space="preserve"> Công ty cổ phần xây dựng Phượng Hoàng(3034335)</t>
  </si>
  <si>
    <t xml:space="preserve"> Hiệp hội Du lịch Hà Tĩnh(3027111)</t>
  </si>
  <si>
    <t>Văn phòng Sở VH TT DL</t>
  </si>
  <si>
    <t>Trung tâm Văn hóa, Điện ảnh và Xúc tiến Du lịch tỉnh</t>
  </si>
  <si>
    <t>Nhà hát Nghệ thuật truyền thống tỉnh</t>
  </si>
  <si>
    <t>Thư viện tỉnh</t>
  </si>
  <si>
    <t>Bảo tàng tỉnh</t>
  </si>
  <si>
    <t>Ban Quản lý di tích Trần Phú</t>
  </si>
  <si>
    <t>Ban Quản lý di tích Nguyễn Du</t>
  </si>
  <si>
    <t>Ban Quản lý di tích CTBT Hà Huy Tập</t>
  </si>
  <si>
    <t>Trung tâm Huấn luyện và Thi đấu TDTT</t>
  </si>
  <si>
    <t xml:space="preserve"> Văn phòng Sở Giao thông vận tải Hà Tĩnh(1049675)</t>
  </si>
  <si>
    <t xml:space="preserve"> Sở Giao thông - Vận tải Hà Tĩnh(1049680)</t>
  </si>
  <si>
    <t xml:space="preserve"> Thanh Tra Sở giao thông vận tải Hà Tĩnh(1049681)</t>
  </si>
  <si>
    <t xml:space="preserve"> Văn phòng Ban an toàn giao thông tỉnh(1108233)</t>
  </si>
  <si>
    <t xml:space="preserve"> Ban QLDA ĐTXD công trình giao thông tỉnh Hà Tĩnh(1126228)</t>
  </si>
  <si>
    <t xml:space="preserve"> Văn phòng Sở Xây dựng Hà Tĩnh(1041834)</t>
  </si>
  <si>
    <t xml:space="preserve"> Trung tâm Ứng dụng tiến bộ khoa học và công nghệ Hà Tĩnh(1043510)</t>
  </si>
  <si>
    <t xml:space="preserve"> Trung tâm Kỹ thuật tiêu chuẩn đo lường chất lượng Hà Tĩnh(1060746)</t>
  </si>
  <si>
    <t xml:space="preserve"> Chi cục Tiêu chuẩn Đo lường chất lượng Hà Tĩnh(1061920)</t>
  </si>
  <si>
    <t xml:space="preserve"> Văn phòng Sở Khoa học và Công nghệ  Hà Tĩnh(1081735)</t>
  </si>
  <si>
    <t xml:space="preserve"> Trung tâm Nghiên cứu phát triển nấm và Tài nguyên sinh vật tỉnh Hà Tĩnh(1118095)</t>
  </si>
  <si>
    <t xml:space="preserve"> Trường Chính trị Trần Phú(1050923)</t>
  </si>
  <si>
    <t xml:space="preserve"> Đoàn Luật sư Hà Tĩnh(1049226)</t>
  </si>
  <si>
    <t xml:space="preserve"> Văn phòng Sở Tư pháp Hà Tĩnh(1049438)</t>
  </si>
  <si>
    <t xml:space="preserve"> Trung tâm trợ giúp pháp lý Hà Tĩnh(1049439)</t>
  </si>
  <si>
    <t xml:space="preserve"> Phòng Công chứng số 1 Hà Tĩnh(1053352)</t>
  </si>
  <si>
    <t xml:space="preserve"> Phòng Công chứng số 2 Hà Tĩnh(1053551)</t>
  </si>
  <si>
    <t xml:space="preserve"> Trung tâm Dịch vụ đấu giá tài sản tỉnh Hà Tĩnh(1114055)</t>
  </si>
  <si>
    <t xml:space="preserve"> Trung tâm công nghệ thông tin và truyền thông Hà Tĩnh(1021810)</t>
  </si>
  <si>
    <t xml:space="preserve"> Văn phòng  Sở Thông tin và Truyền thông Hà Tĩnh(1049456)</t>
  </si>
  <si>
    <t xml:space="preserve"> Văn phòng Sở Nội vụ Hà Tĩnh(1049911)</t>
  </si>
  <si>
    <t xml:space="preserve"> Ban thi đua - Khen thưởng(1084435)</t>
  </si>
  <si>
    <t xml:space="preserve"> Ban Tôn giáo Tỉnh(1084440)</t>
  </si>
  <si>
    <t xml:space="preserve"> Trung tâm Lưu trữ lịch sử tỉnh Hà Tĩnh(1105276)</t>
  </si>
  <si>
    <t xml:space="preserve"> Đài Phát thanh truyền hình tỉnh(1080635)</t>
  </si>
  <si>
    <t xml:space="preserve"> Trường Cao đẳng Nguyễn Du</t>
  </si>
  <si>
    <t xml:space="preserve"> Trường Cao đẳng Y tế Hà Tĩnh(1030046)</t>
  </si>
  <si>
    <t>BQL Mỏ sắt Thạch Khê</t>
  </si>
  <si>
    <t xml:space="preserve"> Văn phòng Sở Ngoại vụ Hà Tĩnh(1068947)</t>
  </si>
  <si>
    <t xml:space="preserve"> Trung tâm Dịch thuật và dịch vụ đối ngoại(1081102)</t>
  </si>
  <si>
    <t xml:space="preserve"> Trung tâm Tư vấn và Dịch vụ tài chính Hà Tĩnh(1049367)</t>
  </si>
  <si>
    <t xml:space="preserve"> Văn phòng Sở Tài chính Hà Tĩnh(1069255)</t>
  </si>
  <si>
    <t xml:space="preserve"> Hội đồng thẩm định giá nhà nước thường xuyên cấp tỉnh(1131321)</t>
  </si>
  <si>
    <t xml:space="preserve"> Văn phòng Ban quản lý Khu kinh tế tỉnh Hà Tĩnh(1119453)</t>
  </si>
  <si>
    <t xml:space="preserve"> Trung tâm Xúc tiến đầu tư và Cung ứng dịch vụ Khu kinh tế tỉnh Hà Tĩnh(1120717)</t>
  </si>
  <si>
    <t>VP Đoàn ĐBQH và HĐND tỉnh</t>
  </si>
  <si>
    <t>VP UBND tỉnh</t>
  </si>
  <si>
    <t>Trung tâm hỗ trợ PTDN và XTĐT</t>
  </si>
  <si>
    <t>Trung tâm Công báo - Tin học</t>
  </si>
  <si>
    <t>Trường Cao đẳng Kỹ thuật Việt- Đức HT</t>
  </si>
  <si>
    <t>Trường Đại học Hà Tĩnh</t>
  </si>
  <si>
    <t>Sở Công thương</t>
  </si>
  <si>
    <t>Trung tâm KC và XTTM</t>
  </si>
  <si>
    <t xml:space="preserve"> Văn phòng Sở Tài nguyên và Môi trường Hà Tĩnh</t>
  </si>
  <si>
    <t xml:space="preserve"> Trung tâm Quan trắc tài nguyên và môi trường</t>
  </si>
  <si>
    <t xml:space="preserve"> Văn phòng Đăng ký đất đai Hà Tĩnh</t>
  </si>
  <si>
    <t xml:space="preserve"> Trung tâm Phát triển quỹ đất và Kỹ thuật địa chính</t>
  </si>
  <si>
    <t>VP Sở Y tế</t>
  </si>
  <si>
    <t>Chi cục Dân số - Kế hoạch hóa gia đình Hà Tĩnh</t>
  </si>
  <si>
    <t>Chi cục An toàn vệ sinh thực phẩm</t>
  </si>
  <si>
    <t>Trung tâm kiểm nghiệm thuốc, mỹ phẩm, thực phẩm HT</t>
  </si>
  <si>
    <t>Trung tâm kiểm soát bệnh tật</t>
  </si>
  <si>
    <t xml:space="preserve"> Trung Trung tâm Pháp y và Giám định Y khoa Hà Tĩnh</t>
  </si>
  <si>
    <t xml:space="preserve"> Bệnh viện Tâm thần Hà Tĩnh</t>
  </si>
  <si>
    <t>BVĐK tỉnh</t>
  </si>
  <si>
    <t>BV Phổi</t>
  </si>
  <si>
    <t>BV Phục hồi chức năng</t>
  </si>
  <si>
    <t>BV Mắt</t>
  </si>
  <si>
    <t>BV Y học cổ truyền</t>
  </si>
  <si>
    <t>BVĐK TX Kỳ Anh</t>
  </si>
  <si>
    <t>BVĐK huyện Cẩm Xuyên</t>
  </si>
  <si>
    <t>BVĐK huyện Đức Thọ</t>
  </si>
  <si>
    <t xml:space="preserve"> Bệnh viện Đa khoa huyện Lộc Hà</t>
  </si>
  <si>
    <t>BVĐK TP Hà Tĩnh</t>
  </si>
  <si>
    <t>Văn phòng Sở Nông nghiệp</t>
  </si>
  <si>
    <t>Chi cục QLCCL NLTS</t>
  </si>
  <si>
    <t>Chi cục  thủy sản</t>
  </si>
  <si>
    <t xml:space="preserve">Chi cục Bảo vệ thực vật </t>
  </si>
  <si>
    <t>Chi cục Thú y</t>
  </si>
  <si>
    <t>Chi cục Thủy lợi</t>
  </si>
  <si>
    <t>Chi cục Phát triển nông thôn</t>
  </si>
  <si>
    <t>TT Nước sinh hoạt VSMTNT</t>
  </si>
  <si>
    <t>TT Khuyến nông</t>
  </si>
  <si>
    <t>Đoàn Điều tra QH nông lâm</t>
  </si>
  <si>
    <t>Ban QL các Cảng cá</t>
  </si>
  <si>
    <t>Vườn QG Vũ Quang</t>
  </si>
  <si>
    <t>Ban QL RPH Hương Khê</t>
  </si>
  <si>
    <t>Ban QL RPH Ngàn Phố</t>
  </si>
  <si>
    <t>Ban QL RPH Nam Hà Tĩnh</t>
  </si>
  <si>
    <t>Ban QL Khu bảo tồn TN Kẻ GỖ</t>
  </si>
  <si>
    <t>Ban QL RPH Hồng Lĩnh</t>
  </si>
  <si>
    <t>Chi cục Kiểm lâm</t>
  </si>
  <si>
    <t xml:space="preserve"> Văn phòng Điều phối thực hiện Chương trình mục tiêu quốc gia xây dựng nông thôn mới(1108642)</t>
  </si>
  <si>
    <t xml:space="preserve"> Văn phòng Thường trực Ban chỉ huy Phòng, chống thiên tai và Tìm kiếm cứu nạn tỉnh(1124614)</t>
  </si>
  <si>
    <t xml:space="preserve"> Trường Trung học phổ thông Vũ Quang(1027981)</t>
  </si>
  <si>
    <t xml:space="preserve"> Trường Trung học Phổ thông Nguyễn Công Trứ(1044938)</t>
  </si>
  <si>
    <t xml:space="preserve"> Trường Phổ thông Trung học Nguyễn Du(1044939)</t>
  </si>
  <si>
    <t xml:space="preserve"> Trường Trung học Phổ thông Hương Sơn(1046541)</t>
  </si>
  <si>
    <t xml:space="preserve"> Trường Trung học Phổ thông Lê Hữu Trác(1046544)</t>
  </si>
  <si>
    <t xml:space="preserve"> Trường THPT Nguyễn Thị Minh Khai(1046545)</t>
  </si>
  <si>
    <t xml:space="preserve"> Trường Trung học Phổ thông Đức Thọ(1046546)</t>
  </si>
  <si>
    <t xml:space="preserve"> Trường Trung học Phổ thông Cao Thắng(1046547)</t>
  </si>
  <si>
    <t xml:space="preserve"> Trường Trung học Phổ thông Trần Phú(1046548)</t>
  </si>
  <si>
    <t xml:space="preserve"> Trường Trung học phổ thông Lý Chính Thắng(1046549)</t>
  </si>
  <si>
    <t xml:space="preserve"> Trường Trung học Phổ thông Hồng Lĩnh(1046552)</t>
  </si>
  <si>
    <t xml:space="preserve"> Trường THPT Lê Quảng Chí(1049459)</t>
  </si>
  <si>
    <t xml:space="preserve"> Trường Trung học phổ thông Mai Thúc Loan(1061325)</t>
  </si>
  <si>
    <t xml:space="preserve"> Trường Trung học phổ thông Lê Quý Đôn(1074371)</t>
  </si>
  <si>
    <t xml:space="preserve"> Trường Trung học phổ thông Lý Tự Trọng(1074372)</t>
  </si>
  <si>
    <t xml:space="preserve"> Trường Trung học phổ thông Cẩm Bình(1074373)</t>
  </si>
  <si>
    <t xml:space="preserve"> Trường Trung học phổ thông Chuyên Hà Tĩnh(1074377)</t>
  </si>
  <si>
    <t xml:space="preserve"> Trường Trung học phổ thông Nguyễn Trung Thiên(1074378)</t>
  </si>
  <si>
    <t xml:space="preserve"> Trường Trung học phổ thông Phan Đình Phùng(1074379)</t>
  </si>
  <si>
    <t xml:space="preserve"> Trường Trung học phổ thông Hà Huy Tập(1074380)</t>
  </si>
  <si>
    <t xml:space="preserve"> Trường Trung học phổ thông Nguyễn Huệ(1074607)</t>
  </si>
  <si>
    <t xml:space="preserve"> Trường Trung học phổ thông Kỳ Anh(1074608)</t>
  </si>
  <si>
    <t xml:space="preserve"> Văn phòng Sở Giáo dục và Đào tạo Hà Tĩnh(1074609)</t>
  </si>
  <si>
    <t xml:space="preserve"> Trường Trung học phổ thông Cẩm Xuyên(1074613)</t>
  </si>
  <si>
    <t xml:space="preserve"> Trường Trung học phổ thông Kỳ Lâm(1074614)</t>
  </si>
  <si>
    <t xml:space="preserve"> Trường Trung học Phổ thông Nghèn(1074616)</t>
  </si>
  <si>
    <t xml:space="preserve"> Trường Trung học Phổ thông Đồng Lộc(1074704)</t>
  </si>
  <si>
    <t xml:space="preserve"> Trường Trung học Phổ thông Can Lộc(1074705)</t>
  </si>
  <si>
    <t xml:space="preserve"> Trường Trung học cơ sở và Trung học phổ thông dân tộc nội trú Hà Tĩnh(1078072)</t>
  </si>
  <si>
    <t xml:space="preserve"> Trường Trung học phổ thông Nguyễn Văn Trỗi(1079825)</t>
  </si>
  <si>
    <t xml:space="preserve"> Trường Trung học phổ thông Phúc Trạch(1080636)</t>
  </si>
  <si>
    <t xml:space="preserve"> Trường Trung học phổ thông Hàm Nghi(1080637)</t>
  </si>
  <si>
    <t xml:space="preserve"> Trường Trung học phổ thông Hương Khê(1080638)</t>
  </si>
  <si>
    <t xml:space="preserve"> Trường THPT Thành Sen(1082972)</t>
  </si>
  <si>
    <t xml:space="preserve"> Trường Trung học phổ thông Nguyễn Đổng Chi(1084209)</t>
  </si>
  <si>
    <t xml:space="preserve"> Trường trung học phổ thông Nghi Xuân(1099922)</t>
  </si>
  <si>
    <t xml:space="preserve"> Trường THPT Cù Huy Cận(1105038)</t>
  </si>
  <si>
    <t xml:space="preserve"> Trường THPT Nguyễn Thị Bích Châu(1105146)</t>
  </si>
  <si>
    <t xml:space="preserve"> Trường THPT Nguyễn Đình Liễn(1109027)</t>
  </si>
  <si>
    <t xml:space="preserve"> Trung tâm Giáo dục thường xuyên tỉnh(1114487)</t>
  </si>
  <si>
    <t xml:space="preserve"> Thanh tra tỉnh Hà Tĩnh(1049434)</t>
  </si>
  <si>
    <t xml:space="preserve"> Ban vận động Quỹ "Vì người nghèo" tỉnh Hà Tĩnh(1053428)</t>
  </si>
  <si>
    <t xml:space="preserve"> Văn phòng UBMTTQ tỉnh Hà Tĩnh(1064912)</t>
  </si>
  <si>
    <t xml:space="preserve"> Tổng đội TNXP xây dựng vùng KTM Tây sơn(1041667)</t>
  </si>
  <si>
    <t xml:space="preserve"> Văn phòng Tỉnh đoàn Hà Tĩnh(1049673)</t>
  </si>
  <si>
    <t xml:space="preserve"> Ban Quản lý khu di tích Ngã ba Đồng Lộc(1068504)</t>
  </si>
  <si>
    <t xml:space="preserve"> Tổng đội TNXP xây dựng vùng kinh tế Phúc Trạch(1088613)</t>
  </si>
  <si>
    <t xml:space="preserve"> Trung tâm hướng nghiệp  PTKT thủy sản TNXP Hà Tĩnh(1100852)</t>
  </si>
  <si>
    <t xml:space="preserve"> Trung tâm hoạt động Thanh thiếu nhi tỉnh(1105068)</t>
  </si>
  <si>
    <t xml:space="preserve"> Trường Trung cấp nghề Lý Tự Trọng(1117816)</t>
  </si>
  <si>
    <t xml:space="preserve"> Ban Quản lý Khu tưởng niệm Lý Tự Trọng(1120677)</t>
  </si>
  <si>
    <t xml:space="preserve"> Hội Liên hiệp Phụ nữ Hà Tĩnh(1064913)</t>
  </si>
  <si>
    <t xml:space="preserve"> Văn phòng Hội Nông dân Hà Tĩnh(1064914)</t>
  </si>
  <si>
    <t xml:space="preserve"> Trung tâm hỗ trợ nông dân tỉnh Hà Tĩnh(1100633)</t>
  </si>
  <si>
    <t xml:space="preserve"> Hội Cựu chiến binh tỉnh Hà Tĩnh(1064905)</t>
  </si>
  <si>
    <t xml:space="preserve"> Trường Trung cấp nghề Hà Tĩnh(1028775)</t>
  </si>
  <si>
    <t xml:space="preserve"> Trường Trung cấp kỹ nghệ Hà Tĩnh(1043508)</t>
  </si>
  <si>
    <t xml:space="preserve"> Văn phòng Sở Lao động - Thương binh và Xã hội Hà Tĩnh(1047072)</t>
  </si>
  <si>
    <t xml:space="preserve"> Làng trẻ em mồ côi Hà Tĩnh(1047118)</t>
  </si>
  <si>
    <t xml:space="preserve"> Trung tâm Điều dưỡng người có công và Bảo trợ xã hội Hà Tĩnh(1047119)</t>
  </si>
  <si>
    <t xml:space="preserve"> Trung tâm Dịch vụ việc làm Hà Tĩnh(1084436)</t>
  </si>
  <si>
    <t xml:space="preserve"> Trung tâm Chữa bệnh - Giáo dục - Lao động xã hội(1106468)</t>
  </si>
  <si>
    <t xml:space="preserve"> Trung tâm Công tác xã hội - Giáo dục nghề nghiệp cho người khuyết tật(1129042)</t>
  </si>
  <si>
    <t xml:space="preserve"> Tỉnh uỷ Hà Tĩnh(1061795)</t>
  </si>
  <si>
    <t xml:space="preserve"> Liên đoàn Lao động tỉnh Hà Tĩnh(3007465)</t>
  </si>
  <si>
    <t xml:space="preserve"> Công ty cổ phần Misa(3030189)</t>
  </si>
  <si>
    <t xml:space="preserve"> CÔNG TY CỔ PHẦN VẬN TẢI BIỂN TÂN CẢNG(3031174)</t>
  </si>
  <si>
    <t xml:space="preserve"> Công ty TNHH sản xuất cấu kiện công nghệ cao Viết Hải(3033854)</t>
  </si>
  <si>
    <t xml:space="preserve"> Hợp tác xã Môi trường và Thương mại tổng hợp xã Sơn Châu(3018330)</t>
  </si>
  <si>
    <t xml:space="preserve"> HTX môi trường liên kết và dịch vụ tổng hợp Lưu Vĩnh Sơn(3034279)</t>
  </si>
  <si>
    <t xml:space="preserve"> HTX môi tường và dịch vụ công ích Đức Thọ(3034280)</t>
  </si>
  <si>
    <t xml:space="preserve"> HTX dịch vụ vệ sinh môi trường Tây Sơn(3034281)</t>
  </si>
  <si>
    <t xml:space="preserve"> HTX môi trường và quản lý đô thị huyện Kỳ Anh(3034282)</t>
  </si>
  <si>
    <t xml:space="preserve"> HTX Tân Phát(3034283)</t>
  </si>
  <si>
    <t xml:space="preserve"> HTX nông nghiệp và dịch vụ môi trường Vũ Phong(3034285)</t>
  </si>
  <si>
    <t xml:space="preserve"> HTX môi trường Vũ Quang(3034286)</t>
  </si>
  <si>
    <t xml:space="preserve"> Tỉnh chi BSNS  Văn phòng Tòa án Nhân dân Tỉnh Hà Tĩnh(1003412)</t>
  </si>
  <si>
    <t xml:space="preserve"> Tỉnh chi BSNS  Công an Tỉnh(1053629)</t>
  </si>
  <si>
    <t xml:space="preserve"> Tỉnh chi BSNS  Tỉnh đội(1053630)</t>
  </si>
  <si>
    <t xml:space="preserve"> Tỉnh chi BSNS  Văn phòng Viện Kiểm sát Nhân dân Tỉnh Hà Tĩnh(1053817)</t>
  </si>
  <si>
    <t xml:space="preserve"> Tỉnh chi BSNS  Văn phòng Cục Thi hành án dân sự Tỉnh Hà Tĩnh(1054180)</t>
  </si>
  <si>
    <t xml:space="preserve"> Tỉnh chi BSNS  Kho bạc Nhà nước Hà Tĩnh(1055422)</t>
  </si>
  <si>
    <t xml:space="preserve"> Tỉnh chi BSNS  Cục thuế tỉnh Hà Tĩnh(1055970)</t>
  </si>
  <si>
    <t xml:space="preserve"> Tỉnh chi BSNS  Văn phòng Cục thuế tỉnh Hà Tĩnh(1055971)</t>
  </si>
  <si>
    <t xml:space="preserve"> Tỉnh chi BSNS  Văn phòng Cục Thống kê Tỉnh Hà Tĩnh(1059136)</t>
  </si>
  <si>
    <t xml:space="preserve"> Tỉnh chi BSNS  Chi nhánh ngân hàng nhà nước tỉnh Hà Tĩnh(3001391)</t>
  </si>
  <si>
    <t xml:space="preserve"> Tỉnh chi BSNS  Bảo hiểm xã hội tỉnh Hà Tĩnh(3004719)</t>
  </si>
  <si>
    <t xml:space="preserve"> Tỉnh chi BSNS  Công đoàn Viên chức Hà Tĩnh(3011134)</t>
  </si>
  <si>
    <t xml:space="preserve"> Tỉnh chi BSNS  Đài Khí tượng Thủy văn tỉnh Hà Tĩnh(3011603)</t>
  </si>
  <si>
    <t xml:space="preserve"> Công ty TNHH một thành viên Cao su Hương Khê Hà Tĩnh(3011754)</t>
  </si>
  <si>
    <t xml:space="preserve"> Công ty trách nhiệm hữu hạn một thành viên Lâm nghiệp và Dịch vụ Chúc A(3011920)</t>
  </si>
  <si>
    <t xml:space="preserve"> Công ty TNHH một thành viên Lâm nghiệp  DV Hương Sơn(3012110)</t>
  </si>
  <si>
    <t xml:space="preserve"> Công ty TNHH một thành viên Cao su Hà Tĩnh(3012280)</t>
  </si>
  <si>
    <t xml:space="preserve"> Công ty trách nhiệm hữu hạn một thành viên Thủy lợi Bắc Hà Tĩnh(3019736)</t>
  </si>
  <si>
    <t xml:space="preserve"> Công ty TNHH một thành viên Thủy lợi Nam Hà Tĩnh(3019779)</t>
  </si>
  <si>
    <t>QUYẾT TOÁN VỐN ĐẦU TƯ CÁC CHƯƠNG TRÌNH, DỰ ÁN SỬ DỤNG VỐN NGÂN SÁCH NHÀ NƯỚC NĂM 2024</t>
  </si>
  <si>
    <t>Danh mục dự án</t>
  </si>
  <si>
    <t>Tổng mức đầu tư được duyệt  (tất cả các nguồn vốn)</t>
  </si>
  <si>
    <t>Giá trị khối lượng thực hiện từ khởi công đến 31/12/2023</t>
  </si>
  <si>
    <t>Lũy kế vốn đã bố trí đến 31/12/2023</t>
  </si>
  <si>
    <t>DỰ TOÁN</t>
  </si>
  <si>
    <t>QUYẾT TOÁN</t>
  </si>
  <si>
    <t>Chia theo nguồn vốn</t>
  </si>
  <si>
    <t>Ngoài nước</t>
  </si>
  <si>
    <t>Ngân sách trung ương</t>
  </si>
  <si>
    <t>Vốn NSĐP</t>
  </si>
  <si>
    <t>25=21/17</t>
  </si>
  <si>
    <t>26=22/18</t>
  </si>
  <si>
    <t>27=23/19</t>
  </si>
  <si>
    <t>28=24/20</t>
  </si>
  <si>
    <t>Đồn Biên phòng Cầu treo</t>
  </si>
  <si>
    <t xml:space="preserve">BCH Bộ đội biên phòng tỉnh </t>
  </si>
  <si>
    <t>Trồng rừng lộc hà (trước đây BCH quân sự Lộc Hà CĐT)</t>
  </si>
  <si>
    <t>Đường Liên huyện miền núi Hồng Lĩnh - Can Lộc - Lộc Hà</t>
  </si>
  <si>
    <t>Cảng Sơn Dương</t>
  </si>
  <si>
    <t>Nhà ở tiểu đoàn BB2</t>
  </si>
  <si>
    <t xml:space="preserve">Trường quân sự </t>
  </si>
  <si>
    <t>Đường quốc phòng xã Hòa Hải, tuyến biên giới phía Tây huyện Hương Khê, tỉnh Hà Tĩnh</t>
  </si>
  <si>
    <t xml:space="preserve">Bộ Chỉ huy quân sự tỉnh </t>
  </si>
  <si>
    <t>Tổng</t>
  </si>
  <si>
    <t>Trụ sở làm việc Đội Tuần tra kiểm soát giao thông Quốc lộ 8A thuộc phòng Cảnh sát giao thông Công an tỉnh Hà Tĩnh</t>
  </si>
  <si>
    <t xml:space="preserve">Trụ sở làm việc Công an 6 phường thuộc Công an thị xã Kỳ Anh </t>
  </si>
  <si>
    <t>Trụ sở làm việc công an 15 xã, thị trấn tại các huyện: Thạch Hà, Can Lộc, Nghi Xuân, Cẩm Xuyên, Kỳ Anh và thị xã Kỳ Anh</t>
  </si>
  <si>
    <t>Dự án: Trụ sở làm việc Công an các xã biên giới đất liền tại các huyện Hương Sơn, Hương Khê và Vũ Quang</t>
  </si>
  <si>
    <t>Cơ sở làm việc Công an huyện Vũ Quang thuộc Công an tỉnh Hà Tĩnh</t>
  </si>
  <si>
    <t>Dự án: Trụ sở làm việc Công an 15 xã, thị trấn tại các huyện Thạch Hà, Lộc Hà, Can Lộc, Nghi Xuân, Cẩm Xuyên, Kỳ Anh và thị xã Kỳ Anh</t>
  </si>
  <si>
    <t>Dự án: Kênh mương nước xung quanh và bồi thường, giải phóng mặt bằng khu đất Trại Tạm giam Công an tỉnh</t>
  </si>
  <si>
    <t>Trụ sở làm việc công an các xã, thị trấn tại các huyện Kỳ Anh, Cẩm Xuyên, Thạch Hà, Lộc Hà, Can Lộc, Nghi Xuân, Hương Sơn, Hương Khê</t>
  </si>
  <si>
    <t>Kênh mương nước xung quanh trại tạm giam công an tỉnh</t>
  </si>
  <si>
    <t>Đầu tư xây dựng Trường nghề chất lượng cao, Trường Cao đẳng nghề Việt - Đức</t>
  </si>
  <si>
    <t>Đầu tư xây dựng trường nghề chất lượng cao, Trường cao đẳng Kỹ thuật Việt - Đức Hà Tĩnh</t>
  </si>
  <si>
    <t>Nhà ký túc xá học sinh, trường THPT chuyên Hà Tĩnh</t>
  </si>
  <si>
    <t>Dự án Nhà học 5 tầng Trường Trung cấp nghề Hà Tĩnh</t>
  </si>
  <si>
    <t>Đầu tư xây dựng một số hạng mục của trường chính trị Trần Phú</t>
  </si>
  <si>
    <t>Cơ sở đào tạo nghề Vũng Áng</t>
  </si>
  <si>
    <t xml:space="preserve">Liên đoàn lao động tỉnh </t>
  </si>
  <si>
    <t>Sàn Giao Dịch việc làm</t>
  </si>
  <si>
    <t xml:space="preserve">Trung tâm dịch vụ việc làm Hà Tĩnh </t>
  </si>
  <si>
    <t xml:space="preserve">Trung tâm xúc tiến việc làm Hà Tĩnh </t>
  </si>
  <si>
    <t>Cải tạo, nâng cấp trường TCVHNT thành trường Cao đẳng VHNT và DL Nguyễn Du</t>
  </si>
  <si>
    <t xml:space="preserve">Trường Cao đẳng Nguyễn Du </t>
  </si>
  <si>
    <t>Trường Cao đẳng Y tế Hà Tĩnh - Giai đoạn II</t>
  </si>
  <si>
    <t>Trường Cao đẳng Y tế Hà Tĩnh (giai đoạn 2)</t>
  </si>
  <si>
    <t>Dự án mở rộng trường chính trị Trần Phú (giai đoạn 1)</t>
  </si>
  <si>
    <t>Xây dựng một số hạng mục kỹ thuật của Trường Chính trị Trần Phú</t>
  </si>
  <si>
    <t>Dự án mở rộng và nâng cấp Trường Chính trị Trần Phú Hà Tĩnh (giai đoạn 1)</t>
  </si>
  <si>
    <t>Nâng cấp, cải tạo cơ sở vật chất Trường THPT Hương Khê, huyện Hương Khê</t>
  </si>
  <si>
    <t>Nhà học bộ môn 02 tầng, 06 phòng trường tiểu học xã  Thịnh Lộc, huyện Lộc Hà</t>
  </si>
  <si>
    <t>7331691 - Trung tâm GDTX - HN và dạy nghề huyện Lộc Hà</t>
  </si>
  <si>
    <t>Trường Phan Đình Phùng (Giai đoạn I) Vũ Quang, Hà Tĩnh</t>
  </si>
  <si>
    <t>Xây dựng một số hạng mục trường THPT Phan Đình Phùng</t>
  </si>
  <si>
    <t>Xây dựng điểm trường mầm non tại bản Rào Tre, xã Hương Liên</t>
  </si>
  <si>
    <t xml:space="preserve">UBND xã Hương Liên </t>
  </si>
  <si>
    <t>Y tế, dân số và gia đình</t>
  </si>
  <si>
    <t>Trung tâm y tế huyện Kỳ Anh</t>
  </si>
  <si>
    <t>Đầu tư xây dựng công trình Khu nhà Khoa sản, Khoa nhi, Khoa ngoại, Khoa 3 CK và các hạng mục phụ trợ Bệnh viện Đa khoa huyện Thạch Hà</t>
  </si>
  <si>
    <t>Đầu tư xây dựng công trình Khu nhà Khám bệnh, Khoa cấp cứu - Điều trị tích cực, Khoa sản, Khoa phẩu thuật và hành chính tổng hợp - Bệnh viện đa khoa huyện Nghi Xuân</t>
  </si>
  <si>
    <t>Khoa dinh dưỡng và một số hạng mục hạ tầng kỹ thuật - Bệnh viện phục hồi chức năng hà tĩnh</t>
  </si>
  <si>
    <t>Nâng cấp, cải tạo Bệnh viện đa khoa huyện Cẩm Xuyên</t>
  </si>
  <si>
    <t>Dự án đầu tư xây mới, nâng cấp, cải tạo 19 Trạm y tế xã, tỉnh Hà Tĩnh</t>
  </si>
  <si>
    <t>Dự án đầu tư xây dựng nâng cấp, cải tạo và mua sắm trang thiết bị cho 04 Bệnh viện đa khoa, Trung tâm y tế huyện huyện, tỉnh Hà Tĩnh</t>
  </si>
  <si>
    <t>Chương trình đầu tư phát triển mạng lưới YTCS vùng khó khăn sử dụng vốn vay ADB (vốn đối ứng)</t>
  </si>
  <si>
    <t>Chương trình đầu tư phát triển mạng lưới y tế cơ sở vùng khó khăn (Dự án đầu tư xây dựng, cải tạo và nâng cấp cơ sở hạ tầng, cung cấp trang thiết bị cho các Trạm y tế xã trên địa bàn tỉnh Hà Tĩnh)</t>
  </si>
  <si>
    <t>Nâng cấp trụ sở làm việc Sở Y tế</t>
  </si>
  <si>
    <t>Bệnh viện Y học cổ truyền Hà Tĩnh (giai đoạn 2)</t>
  </si>
  <si>
    <t>Đầu tư xây mới, nâng cấp, cải tạo 19 trạm y tế tuyến xã,  tỉnh Hà Tĩnh</t>
  </si>
  <si>
    <t>Đầu tư xây dựng nâng cấp cái tạo, mua sắm trang thiết bị 04 bệnh viện  đa khoa, trung tâm y tế tuyến</t>
  </si>
  <si>
    <t>Khu xạ trị tại Bệnh viện Đa khoa tỉnh Hà Tĩnh</t>
  </si>
  <si>
    <t>Khu xạ trị tại Bệnh viện đa khoa tỉnh Hà Tĩnh</t>
  </si>
  <si>
    <t>TT sản nhi bệnh viện đa khoa tỉnh</t>
  </si>
  <si>
    <t>Dự án Trung tâm Sản nhi tại Bệnh viện Đa khoa tỉnh Hà Tĩnh</t>
  </si>
  <si>
    <t>Văn hóa thông tin</t>
  </si>
  <si>
    <t>Đầu tư xây dựng Bảo Tàng Hà Tĩnh</t>
  </si>
  <si>
    <t xml:space="preserve">Tu bổ, tôn tạo các di tích gốc và xây dựng cơ sở hạ tầng Khu di tích quốc gia đặc biệt Đại thi hào Nguyễn Du (giai đoạn 1) </t>
  </si>
  <si>
    <t>Cải tạo nâng cấp Hồ sinh thái khu di tích Ngã Ba Đồng Lộc gđ 2</t>
  </si>
  <si>
    <t>Cải tạo, nâng cấp Hồ sinh thái Khu di tích Ngã ba Đồng Lộc (Giai đoạn 2)</t>
  </si>
  <si>
    <t>Tu bổ, tôn tạo các di tích gốc và xây dựng cơ sở hạ tầng Khu Di tích Quốc gia đặc biệt Đại thi hào Nguyễn Du, tỉnh Hà Tĩnh (giai đoạn 1)</t>
  </si>
  <si>
    <t>Xây dựng di tích Làng K130 xã Tiến Lộc (nay là thị trấn Nghèn)</t>
  </si>
  <si>
    <t>Xây dựng di tích làng K130, xã Tiến Lộc (nay là thị trấn Nghèn), huyện Can Lộc</t>
  </si>
  <si>
    <t>Dự án tu bổ, tôn tạo di tích khu mộ và tượng đài Hải Thượng Lãn Ông Lê Hữu Trác</t>
  </si>
  <si>
    <t>Trung tâm văn hóa truyền thông huyện Kỳ Anh</t>
  </si>
  <si>
    <t>Trung tâm văn hóa - Truyền thông huyện Lộc Hà</t>
  </si>
  <si>
    <t>Quảng trường biển Cửa sót Lộc Hà</t>
  </si>
  <si>
    <t>Hạ tầng khu du lịch biển huyện Lộc Hà</t>
  </si>
  <si>
    <t>Dự án: Phục hồi và phát huy giá trị di tích Văn Miếu Hà Tĩnh</t>
  </si>
  <si>
    <t>Trung tâm văn hoá, thể thao thị xã Kỳ Anh</t>
  </si>
  <si>
    <t>CBĐT sân vận động tỉnh</t>
  </si>
  <si>
    <t xml:space="preserve">Sở Văn hóa Thể thao và Du lịch tỉnh </t>
  </si>
  <si>
    <t>Dự án " Cải thiện cơ sở hạ tầng cho các xã bị ảnh hưởng bởi ngập lụt của tỉnh Hà Tĩnh"</t>
  </si>
  <si>
    <t>Dự án "Cải thiện cơ sở hạ tầng cho các xã bị ảnh hưởng bởi ngập lụt của tỉnh Hà Tĩnh"</t>
  </si>
  <si>
    <t>DA đa dạng SH Bắc Trường Sơn</t>
  </si>
  <si>
    <t xml:space="preserve">Hội liên hiệp khoa học kĩ thuật </t>
  </si>
  <si>
    <t>Dự án Tăng cường năng lực quan trắc môi trường và nâng cấp hệ thống nhận, truyền, quản lý dữ liệu quan trắc tự động, liên tục tỉnh Hà Tĩnh</t>
  </si>
  <si>
    <t>Khu xử lý chất thải rắn tại huyện Hương Khê</t>
  </si>
  <si>
    <t>Tiểu Dự án: Cải thiện cơ sở hạ tầng đô thị Hương Khê, huyện Hương Khê, tỉnh Hà Tĩnh thuộc Dự án: Cải thiện cơ sở hạ tầng đô thị nhằm giảm thiểu tác động của biến đổi khí hậu cho 04 tỉnh ven biển Bắc Trung Bộ</t>
  </si>
  <si>
    <t>Tiểu dự án cải thiện cơ sở hạ tầng đô thị Hương Khê, huyện Hương Khê, tỉnh Hà Tĩnh. Thuộc dự án Cải thiện cơ sở hạ tầng đô thị nhằm giảm thiểu tác động của biến đổi khí hậu cho 04 tỉnh ven biển Bắc Trung Bộ. (Vốn đối ứng)</t>
  </si>
  <si>
    <t>Tiểu dự án cải thiện cơ sở hạ tầng đô thị Hương Khê, huyện Hương Khê, tỉnh Hà Tĩnh. Thuộc dự án Cải thiện cơ sở hạ tầng đô thị nhằm giảm thiểu tác động của biến đổi khí hậu cho 04 tỉnh ven biển Bắc Trung Bộ.</t>
  </si>
  <si>
    <t>7842443 - Bồi thường, hỗ trợ, di dời, tái định cư các hộ dân xung quang nhà máy xử lý rác thải tại xã Kỳ Tân</t>
  </si>
  <si>
    <t>DA Bồi thường hỗ trợ TĐC, bảo vệ môi trường khu vực thượng nguồn và ven hồ Bộc Nguyên GĐ 2</t>
  </si>
  <si>
    <t>Tiểu dự án cải thiện cơ sở hạ tầng đô thị Thạch Hà, huyện Thạch Hà, tỉnh Hà Tĩnh. Thuộc dự án Cải thiện cơ sở hạ tầng đô thị nhằm giảm thiểu tác động của biến đổi khí hậu cho 04 tỉnh ven biển Bắc Trung Bộ.</t>
  </si>
  <si>
    <t>Dự án sống chung với lũ huyện Vũ Quang</t>
  </si>
  <si>
    <t xml:space="preserve">Dự án “Hạ tầng ưu tiên và phát triển đô thị thích ứng với biến đổi khí hậu thành phố Hà Tĩnh” </t>
  </si>
  <si>
    <t>Dự án Hạ tầng ưu tiên và phát triển đô thị thích ứng với biến đổi khí hậu thành phố Hà Tĩnh</t>
  </si>
  <si>
    <t>Mở rộng nghĩa trang xã Kỳ Lợi tại phường Hưng Trí, thị xã Kỳ Anh</t>
  </si>
  <si>
    <t xml:space="preserve">Khu xử lý rác thải sinh hoạt 
huyện Vũ Quang tại xã Đức Hương </t>
  </si>
  <si>
    <t>7877280 - Khu xử lý rác thải sinh hoạt huyện Vũ Quang xã Đức Hương, huyện Vũ Quang</t>
  </si>
  <si>
    <t>Mở rộng và Cải tạo nghĩa trang Luồng Miếu xã Thạch Hải, huyện Thạch Hà, Tỉnh Hà Tĩnh</t>
  </si>
  <si>
    <t xml:space="preserve">Dự án đầu tư xây dựng cơ sở hạ tầng Vườn quốc gia Vũ Quang giai đoạn 2016-2020, </t>
  </si>
  <si>
    <t xml:space="preserve">Vườn QG Vũ Quang </t>
  </si>
  <si>
    <t>Đường bao phía Tây QL 1A (GĐ I), đoạn từ Kỳ Phương đi Kỳ Trinh thuộc Khu kinh tế Vũng Áng, huyện Kỳ Anh, tỉnh Hà Tĩnh</t>
  </si>
  <si>
    <t>Hệ thống tách nước phân lũ, phòng chống ngập úng cho các xã vùng phía Nam huyện Kỳ Anh</t>
  </si>
  <si>
    <t>Đường giao thông giữa 2 cửa khẩu Quốc tế Cầu Treo (Việt Nam) và Nậm Phao (Lào), đoạn thuộc lãnh thổ Việt Nam</t>
  </si>
  <si>
    <t>Khu công nghiệp Gia Lách huyện Nghi Xuân, tỉnh Hà Tĩnh</t>
  </si>
  <si>
    <t>Đường trục ngang Khu đô thị Trung tâm - Khu đô thị du lịch Kỳ Ninh, huyện Kỳ Anh, tỉnh Hà Tĩnh</t>
  </si>
  <si>
    <t>Đường trục ngang khu đô thị Trung tâm-Khu đô thị du lịch Kỳ Ninh (giai đoạn 1), huyện Kỳ Anh</t>
  </si>
  <si>
    <t>Đường trục ngang trung tâm Khu đô thị du lịch Kỳ Nam</t>
  </si>
  <si>
    <t>Đường từ Quốc lộ 1 A đi cảng Sơn Dương giai đoạn II</t>
  </si>
  <si>
    <t>Đường từ Quốc lộ 1A đi Cảng Sơn Dương (giai đoạn 2)</t>
  </si>
  <si>
    <t xml:space="preserve">Hạ tầng kỹ thuật khu vực hậu cảng Vũng Áng, tỉnh Hà Tĩnh </t>
  </si>
  <si>
    <t>Đường từ cảng Vũng Áng đến Khu liên hợp gang thép Formosa (giai đoạn 2), tỉnh Hà Tĩnh</t>
  </si>
  <si>
    <t>Đường từ Khu TĐC xã Kỳ Phương đến Nhà máy nhiệt điện Vũng Áng III và KCN phụ trợ, KKT Vũng Áng</t>
  </si>
  <si>
    <t>Hạ tầng kỹ thuật KCN Gia Lách, huyện Nghi Xuân</t>
  </si>
  <si>
    <t>Hạ tầng kỹ thuật khu vực cổng A, Khu kinh tế cửa khẩu quốc tế Cầu Treo, tỉnh Hà Tĩnh</t>
  </si>
  <si>
    <t>Quy hoạch chi tiết XD Trung tâm Logistics và dịch vụ hậu cảng Sơn Dương, Khu Kinh tế Vũng Áng, tỷ lệ 1/500</t>
  </si>
  <si>
    <t>Đường vành đai phía Nam Khu kinh tế Vũng Áng</t>
  </si>
  <si>
    <t>Xử lý ngập úng tại Khu công nghiệp Gia Lách, huyện Nghi Xuân</t>
  </si>
  <si>
    <t>Chỉnh trang, hoàn thiện hạ tầng kỹ thuật Khu Công nghiệp Vũng Áng 1</t>
  </si>
  <si>
    <t>Đường từ Quốc lộ 12C đi khu liên hợp gang thép Formosa, tỉnh Hà Tĩnh.</t>
  </si>
  <si>
    <t>Hạ tầng khu vực cổng B, xã Sơn Tây, huyện Hương Sơn, tỉnh Hà Tĩnh</t>
  </si>
  <si>
    <t>Đường từ UBND xã Kỳ Ninh đến các khu tái định cư thuộc Kỳ Ninh - Kỳ Khang (giai đoạn 1)</t>
  </si>
  <si>
    <t>Đường giao thông từ bến số 1 vào khu kho gas, xăng dầu</t>
  </si>
  <si>
    <t>Bồi thường GPMB, tái định cư DA Khu liên hợp gang thép và cảng Sơn Dương, Hà Tĩnh</t>
  </si>
  <si>
    <t>San lấp mặt bằng, trồng cây xanh hành lang cách ly đường QL 1A và Khu công nghiệp (đoạn từ KCN Vũng Áng I - cầu Tây Yên), huyện Kỳ Anh, tỉnh Hà Tĩnh</t>
  </si>
  <si>
    <t>San lấp mặt bằng trồng cây xanh cách ly KCN và đường 12 xuống cảng Vũng Áng (GĐ1)</t>
  </si>
  <si>
    <t>Đường từ cảng Vũng Áng đi khu liên hợp gang thép và cảng Sơn Dương</t>
  </si>
  <si>
    <t>Hệ thống tách nước, phân lũ, phòng chống ngập úng cho các xã vùng phía nam huyện Kỳ Anh</t>
  </si>
  <si>
    <t>Đường QL 1A cảng Sơn Dương (GĐ 2)</t>
  </si>
  <si>
    <t>Đường từ khu tái định cư Kỳ Phương đến nhà máy nhiệt điện Vũng Áng II</t>
  </si>
  <si>
    <t>Đường trục ngang khu đô thị trung tâm khu du lịch Kỳ Ninh (GĐ2)</t>
  </si>
  <si>
    <t>Dự án Đường vành đai phía Nam Khu kinh tế Vũng Áng</t>
  </si>
  <si>
    <t>Đường trục chính trung tâm nối Quốc lộ 1 đoạn tránh thị xã Kỳ Anh đến cụm Cảng nước sâu Vũng Áng - Sơn Dương, tỉnh Hà Tĩnh</t>
  </si>
  <si>
    <t xml:space="preserve">Dự án Đường từ Quốc lộ 12C đi khu liên hợp gang thép Formosa, tỉnh Hà Tĩnh </t>
  </si>
  <si>
    <t>Quản lý nguồn nước tổng hợp và phát triển đô thị liên quan đến biến đổi khí hậu tại tỉnh Hà Tĩnh (IWMC)</t>
  </si>
  <si>
    <t>Dự án Hạ tầng cơ bản cho phát triển toàn diện tỉnh Hà Tĩnh thuộc Dự án BIIG2</t>
  </si>
  <si>
    <t>Trụ sở làm việc trạm kiểm dịch động vật nội địa</t>
  </si>
  <si>
    <t>Dự án Đầu tư xây dựng Sàn giao dịch việc làm tại thành phố Hà Tĩnh</t>
  </si>
  <si>
    <t>Sàn giao dịch việc làm tại thành phố Hà Tĩnh</t>
  </si>
  <si>
    <t xml:space="preserve">Ban Quản lý dự án đầu tư xây dựng công trình dân dụng và công nghiệp tỉnh </t>
  </si>
  <si>
    <t>Dự án cải tạo, nâng cấp đường tỉnh ĐT.553 đoạn từ Km49+900 ÷ Km74+680 (đường Hồ Chí Minh vào Đồn 575, Bản Giàng), huyện Hương Khê</t>
  </si>
  <si>
    <t>Dự án cầu Thọ Tường bắc qua Sông La, huyện Đức Thọ</t>
  </si>
  <si>
    <t>Dự án đường nối Quốc lộ 1 đi Khu du lịch biển Kỳ Xuân</t>
  </si>
  <si>
    <t>Dự án cải tạo mặt đường, chỉnh trang hạ tầng kỹ thuật đường Quang Trung đoạn từ đường Nguyễn Huy Lung đến cầu Hộ Độ và bổ sung 01 đơn nguyên cầu Hộ Độ</t>
  </si>
  <si>
    <t xml:space="preserve">Dự án xây dựng đường Hàm Nghi kéo dài </t>
  </si>
  <si>
    <t>Dự án cải tạo, nâng cấp đường tỉnh ĐT.553 đoạn từ Lộc Yên - đường Hồ Chí Minh (đoạn Km39+030 ÷ Km47+830)</t>
  </si>
  <si>
    <t>Xây dựng hệ thống điện trang trí cầu Cửa Hội bắc qua sông Lam, tỉnh Nghệ An và tỉnh Hà Tĩnh (phía tỉnh Hà Tĩnh) và đèn chiếu sáng đường đầu cầu phía huyện Nghi Xuân, tỉnh Hà Tĩnh</t>
  </si>
  <si>
    <t>Đường Xô Viết Nghệ Tĩnh kéo dài về phía Đông</t>
  </si>
  <si>
    <t>Cải tạo, nâng cấp đường tỉnh ĐT.553 đoạn từ Km49+900 - Km74+680 (đường Hồ Chí Minh vào Đồn 575, Bản Giàng)</t>
  </si>
  <si>
    <t>Dự án cải tạo, nâng cấp đường tỉnh ĐT.553 đoạn từ Lộc Yên - Đường Hồ Chí Minh (đoạn từ  Km39+030 - Km47+830)</t>
  </si>
  <si>
    <t>Dự án thành phần Sửa chữa và nâng cao an toàn đập, tỉnh Hà tĩnh (WB8).</t>
  </si>
  <si>
    <t>Tiểu dự án Sửa chữa và nâng cao an toàn đập, tỉnh Hà tĩnh (WB8)</t>
  </si>
  <si>
    <t xml:space="preserve">Dự án sửa chữa, nâng cấp tràn xã lũ hồ chứa nước Cồn Tranh, huyện Nghi Xuân </t>
  </si>
  <si>
    <t>Hệ thống thủy lợi  Ngàn Trươi - Cẩm Trang (GĐ 2)</t>
  </si>
  <si>
    <t>Dự án Khắc phục hậu quả thiên tai tại một số tỉnh Miền Trung</t>
  </si>
  <si>
    <t>Dự án Hiện đại hóa ngành Lâm nghiệp và tăng cường tính chống chịu vùng ven biểntỉnh Hà Tĩnh (Dự án FMCR tỉnh Hà Tĩnh)</t>
  </si>
  <si>
    <t>Khu neo đậu tránh trú bảo cho tàu cá cửa khẩu Kỳ Anh (GĐ II)</t>
  </si>
  <si>
    <t>Khu neo đậu tránh trú bão tàu cá Cửa Khẩu, Kỳ Hà (giai đoạn 2)</t>
  </si>
  <si>
    <t>Dự án Xử lý sạt lở bờ biển xã Kỳ Nam, thị xã Kỳ Anh</t>
  </si>
  <si>
    <t>Dự án Nạo vét Cửa Sót (Sông Nghèn), xã Thạch Kim, huyện Lộc Hà, Hà Tĩnh</t>
  </si>
  <si>
    <t>Hồ chứa nước thượng nguồn sông trí</t>
  </si>
  <si>
    <t>Hệ thống thủy lợi Ngàn Trươi - Cẩm Trang (giai đoạn 2)</t>
  </si>
  <si>
    <t>Dự án Âu tránh trú bão cho tàu cá Cửa Khẩu, thị xã Kỳ Anh Giai đoạn II</t>
  </si>
  <si>
    <t>Hệ thống tiêu úng các xã trọng điểm sản xuất nông nghiệp huyện Đức Thọ, huyện Can Lộc và thị xã Hồng Lĩnh</t>
  </si>
  <si>
    <t>Hệ thống tiêu thoát lũ, chống ngập úng khu vực Trung tâm hành chính huyện Kỳ Anh và vùng phụ cận</t>
  </si>
  <si>
    <t>Kè bảo vệ bờ sông Ngàn sâu đoạn qua xã Hòa Lạc huyện Đức Thọ</t>
  </si>
  <si>
    <t>Dự án sửa chữa hệ thống cấp nước sinh hoạt xã Hương Liên, huyện Hương Khê</t>
  </si>
  <si>
    <t>Dự án hệ thống cấp nước sinh hoạt xã Hương Lâm</t>
  </si>
  <si>
    <t>Dự án đầu tư xây dựng Hệ thống cấp nước sinh hoạt Đá Hàn, huyện Hương Khê (Giai đoạn 1)</t>
  </si>
  <si>
    <t>Mở rộng mạng lưới cấp nước nhà máy nước Nghi Xuân cấp cho xã Xuân Hải, huyện Nghi Xuân</t>
  </si>
  <si>
    <t>Mở rộng mạng lưới cấp nước nhà máy nước Nghi Xuân cấp cho xã Xuân Phổ,  huyện Nghi Xuân</t>
  </si>
  <si>
    <t>Dự án đầu tư xây dựng mở rộng hệ thống cấp nước sinh hoạt vùng Trà Sơn huyện Can Lộc (Giai đoạn 2)</t>
  </si>
  <si>
    <t>Dự án đầu tư xây dựng mở rộng Hệ thống cấp nước sinh hoạt Khe Xai, huyện Thạch Hà (Giai đoạn 2)</t>
  </si>
  <si>
    <t xml:space="preserve">Dự án đầu tư xây dựng Hệ thống cấp nước sinh hoạt Kỳ Lạc huyện Kỳ Anh </t>
  </si>
  <si>
    <t>Dự án đầu tư mở rộng hệ thống đường ống cấp nước cho xã Kỳ Hoa từ nhà máy nước Khu Kinh tế Vũng Áng</t>
  </si>
  <si>
    <t>Dự án đầu tư xây dựng hệ thống cấp nước sinh hoạt Khe Cò huyện Hương Sơn (giai đoạn 1)</t>
  </si>
  <si>
    <t>Dự án đầu tư xây dựng hệ thống cấp nước sinh hoạt Đức Đồng và vùng phụ cận, huyện Đức Thọ</t>
  </si>
  <si>
    <t>QH chi tiết TĐC Sơn Kim 1</t>
  </si>
  <si>
    <t>Đường giao thông giữa khu vực kho cảng và khu nhà máy, khu công nghiệp cảng Vũng Áng, huyện Kỳ Anh, tỉnh Hà Tĩnh</t>
  </si>
  <si>
    <t>Bồi thường, hộ trợ GPMB xây dựng Khu hậu cảng Vũng Áng, huyện Kỳ Anh, tỉnh Hà Tĩnh</t>
  </si>
  <si>
    <t>Bồi thường, GPMB Nhà máy chế biến gỗ HongLin, huyện Kỳ Anh, tỉnh Hà Tĩnh</t>
  </si>
  <si>
    <t>Đường Đại Kim- Nông trường Tây Sơn- Thượng Kim, xã Sơn Kim, huyện Hương Sơn, tỉnh Hà Tĩnh</t>
  </si>
  <si>
    <t>Dự toán công tác tiếp thị, quan hệ giao dịch kêu gọi đầu tư của Ban chuẩn bị khu công nghiệp cảng Vũng Áng, tỉnh Hà Tĩnh</t>
  </si>
  <si>
    <t>Kênh phòng lũ phía Tây Khu tái đinh cư xã Kỳ Thịnh, huyện Kỳ Anh, tỉnh Hà Tĩnh</t>
  </si>
  <si>
    <t>Đường trục trung tâm khu đô thị Kỳ Nam</t>
  </si>
  <si>
    <t>Bồi thường, hỗ trợ, GPMB dự án thu hồi diện tích đất vùi lấp do trôi đất, cát tại các công trình trong KCN Vũng Áng 1</t>
  </si>
  <si>
    <t>Đường biên giới Khe Sinh</t>
  </si>
  <si>
    <t>Đường 58</t>
  </si>
  <si>
    <t>Sửa chữa, nâng cấp hồ chứa nước An Hùng, xã Thượng Lộc</t>
  </si>
  <si>
    <t>Tiểu dự án Hồ chứa nước Khe Xai</t>
  </si>
  <si>
    <t>Sửa chữa, nâng cấp hồ chứa nước Bộc Nguyên, tỉnh Hà Tĩnh</t>
  </si>
  <si>
    <t>Dự án Đường ứng cứu hồ Kẻ Gỗ, huyện Cẩm Xuyên</t>
  </si>
  <si>
    <t>Xử lý sạt lở hạ lưu tràn xả lũ hồ chứa nước thường Sông Trí</t>
  </si>
  <si>
    <t>Tiểu dự án bồi thường, GPMB huyện Kỳ Anh Dự án Nâng cấp tuyến đường ven biển Xuân Hội - Thạch Khê - Vũng Áng</t>
  </si>
  <si>
    <t xml:space="preserve">Hội đồng bồi thường, GPMB huyện Kỳ Anh </t>
  </si>
  <si>
    <t>Tiểu dự án bồi thường, GPMB huyện Nghi Xuân Dự án Nâng cấp tuyến đường ven biển Xuân Hội - Thạch Khê - Vũng Áng</t>
  </si>
  <si>
    <t>Dự án Cải tạo, nâng cấp Quốc lộ 8C đoạn Thiên Cầm - Quốc lộ 1 và đoạn từ Quốc lộ 8 đến đường Hồ Chí Minh, tỉnh Hà Tĩnh</t>
  </si>
  <si>
    <t>CBĐT Hồ Rào Trỗ</t>
  </si>
  <si>
    <t xml:space="preserve">Sở Nông nghiệp và phát triển nông thôn Hà Tĩnh </t>
  </si>
  <si>
    <t>Hạ tầng kỹ thuật KDL Bắc Thiên Cầm</t>
  </si>
  <si>
    <t>Kiên cố hóa kênh mương Trung tâm giống cây trồng Hà Tĩnh; Hạng mục: Kênh chính, kênh nhánh N1-2, N2-4, kênh nội đồng N2-1, N3-3</t>
  </si>
  <si>
    <t>Xây dựng cơ sở khảo nghiệm và sản xuất giống màu - cây công nghiệp ngắn ngày tỉnh Hà Tĩnh</t>
  </si>
  <si>
    <t xml:space="preserve">Trung tâm giống cây trồng Hà Tĩnh </t>
  </si>
  <si>
    <t>Dự án Đầu tư xây dựng công trình thay thế nguồn cấp nước thô cho Nhà máy nước Bắc Thạch Hà</t>
  </si>
  <si>
    <t>Thay thế nguồn cấp nước cho Hệ thống cấp nước sinh hoạt xã Thạch Sơn, huyện Thạch Hà</t>
  </si>
  <si>
    <t>Dự án đầu tư xây dựng mở rộng Hệ thống cấp nước sinh hoạt Bắc Cẩm Xuyên cấp cho xã Cẩm Mỹ, huyện Cẩm Xuyên (GĐ3)</t>
  </si>
  <si>
    <t>Dự án đầu tư xây dựng mở rộng Hệ thống cấp nước sinh hoạt Bắc Cẩm Xuyên cấp cho xã Cẩm Quang (GĐ2)</t>
  </si>
  <si>
    <t>Dự án đầu tư xây dựng mở rộng Hệ thống cấp nước sinh hoạt Thiên Lộc cấp cho xã Vượng Lộc, huyện Can Lộc (GĐ2)</t>
  </si>
  <si>
    <t>Sữa chữa nâng cấp mở rộng công trình cấp nước xã Thạch Bằng (cấp nước xã Bình An và Tân Lộc)</t>
  </si>
  <si>
    <t>Sữa chữa nâng cấp hệ thống mạng lưới công trình Bắc Cẩm Xuyên cấp cho xã Cẩm Vịnh</t>
  </si>
  <si>
    <t>Nâng cấp mở rộng công trình cấp nước Thiên Lộc Cấp cho xã Vượng Lộc</t>
  </si>
  <si>
    <t>Hạ tầng khu tái định cư xen dắm xóm Thanh Cao, xã Thạch Khê, huyện Thạch Hà, tỉnh Hà Tĩnh (giai đoạn 2)</t>
  </si>
  <si>
    <t>Hạ Tầng khu tái định cư xen dắm xóm Gia Ngãi 1, xã Thạch Long, Huyện Thạch Hà</t>
  </si>
  <si>
    <t>Lập điều chỉnh Quy hoạch phân khu xây dựng Khu đô thị Hàm Nghi kéo dài; tỷ lệ 1/2000</t>
  </si>
  <si>
    <t>Lập Quy hoạch chi tiết các Khu tái định cư phục vụ Dự án đường Hàm Nghi kéo dài và Dự án bồi thường GPMB tạo quỹ đất sạch hai bên đường để đấu giá đất, tỷ lệ 1/500</t>
  </si>
  <si>
    <t xml:space="preserve">Tu bổ, nâng cấp đê biển, đê cửa sông Lộc - Hà, huyện Cẩm Xuyên </t>
  </si>
  <si>
    <t>Hoàn thiện hạ tầng kỹ thuật Cụm công nghiệp - Tiểu thủ công nghiệp Bắc Cẩm Xuyên</t>
  </si>
  <si>
    <t>Nâng cấp, mở rộng tuyến đường Cẩm Thạch - Thạch Hội, huyện Cẩm Xuyên, tỉnh Hà Tĩnh</t>
  </si>
  <si>
    <t>Hạ tầng khu du lịch Nam Thiên Cầm, huyện Cẩm Xuyên</t>
  </si>
  <si>
    <t>Dự án cải tạo, nâng cấp Quốc lộ 8C đoạn từ Thiên Cầm - Quốc lộ 1 và đoạn từ Quốc lộ 8 đến đường Hồ Chí Minh, tỉnh Hà Tĩnh</t>
  </si>
  <si>
    <t>Đường LX.03 đoạn từ Thiên Cầm đến xã Cẩm Hòa, huyện Cẩm Xuyên</t>
  </si>
  <si>
    <t>Xử lý khắc phục hư hỏng Kè biển Cẩm Nhượng, huyện Cẩm Xuyên</t>
  </si>
  <si>
    <t>Hệ thống điện chiếu sáng khu du lịch Thiên Cầm đoạn từ quốc lộ 15B (từ Km44+950 đến Km52+120) và hệ thống đèn trang trí cầu Cửa Nhượng, huyện Cẩm Xuyên</t>
  </si>
  <si>
    <t>Nâng cấp, mở rộng tuyến đường Cẩm Thạch - Thạch Hội, huyện Cẩm Xuyên</t>
  </si>
  <si>
    <t>Dự án Xây dựng hạ tầng khu du lịch Nam Thiên Cầm huyện Cẩm Xuyên</t>
  </si>
  <si>
    <t>Khắc phục sạt lở bờ sông Ngàn Mọ, hạ lưu cầu chợ Vực, huyện Cẩm Xuyên</t>
  </si>
  <si>
    <t>Mạng lưới cấp nước cấp 2 và cấp 3 thuộc hệ thống cấp nước thị trấn Nghèn, huyện Can Lộc, tỉnh Hà Tĩnh</t>
  </si>
  <si>
    <t>Sửa chữa, nâng cấp hệ thống thuỷ lợi Bà Nái, huyện Can Lộc</t>
  </si>
  <si>
    <t>Đường thị trấn Nghèn - Đồng Lộc</t>
  </si>
  <si>
    <t>Nâng cấp, mở rộng tuyến đường ĐH 36 (Chợ Đình - Quán Trại) huyện Can Lộc</t>
  </si>
  <si>
    <t>Đường giao thông liên xã Khánh Vĩnh Yên - Thanh Lộc, huyện Can Lộc đi thị xã Hồng Lĩnh</t>
  </si>
  <si>
    <t>Dự án Đường thị trấn Nghèn - Đồng Lộc, huyện Can Lộc</t>
  </si>
  <si>
    <t xml:space="preserve">UBND huyện Can lộc </t>
  </si>
  <si>
    <t>Dự án Kè chống sạt lở bờ tả Sông La đoạn qua xã Trường Sơn - Liên Minh, huyện Đức Thọ</t>
  </si>
  <si>
    <t>Nâng cấp tuyến đường nối Trung Lương - Yên Hồ - Quốc lộ 8A, huyện Đức Thọ, tỉnh Hà Tĩnh</t>
  </si>
  <si>
    <t>Nâng cấp trạm bơm và hệ thống tưới, tiêu vùng trọng điểm lúa huyện Đức Thọ, tỉnh Hà Tĩnh</t>
  </si>
  <si>
    <t>Dự án Hệ thống tiêu úng các xã Tùng Ảnh - Thị trấn - Đức Yên</t>
  </si>
  <si>
    <t>Dự án Đường liên xã Đức Đồng - Đức Lập - Tân Hương, huyện Đức Thọ</t>
  </si>
  <si>
    <t>Đường nối từ QL8A vào trung tâm xã Đức Thủy, huyện Đức Thọ</t>
  </si>
  <si>
    <t xml:space="preserve">Nâng cấp tuyến đường nối QL15 đi qua trung tâm xã Đức Dũng, hồ chứa nước Khe Lang, huyện Đức Thọ </t>
  </si>
  <si>
    <t>Dự án Kè chống sạt lở bờ hữu sông Ngàn Sâu đoạn qua xã Đức Đồng - Đức Lạc, huyện Đức Thọ</t>
  </si>
  <si>
    <t>Dự án Khôi phục đường giao thông thôn Vĩnh Yên, xã Đức Lạng, huyện Đức Thọ</t>
  </si>
  <si>
    <t>Dự án Đường nối QL8A - Cụm Công nghiệp Thái Yên - QL15A, huyện Đức Thọ</t>
  </si>
  <si>
    <t>Đường huyện lộ ĐH56 đoạn qua xã Hòa Lạc, huyện Đức Thọ</t>
  </si>
  <si>
    <t>Dự án Đường từ Thị trấn Đức Thọ đến khu lưu niệm Trần Phú, huyện Đức Thọ</t>
  </si>
  <si>
    <t>Dự án Đường nối Quốc lộ 8A - Cụm Công nghiệp Thái Yên - Quốc lộ 15A, huyện Đức Thọ</t>
  </si>
  <si>
    <t>Khắc phục hậu quả thiên tai, sạt lở cho UBND huyện Đức Thọ</t>
  </si>
  <si>
    <t>Nhà máy nước Hương khê</t>
  </si>
  <si>
    <t>Đường Phúc Trạch - Hương Liên, huyện Hương Khê</t>
  </si>
  <si>
    <t>Nhà máy nước và hệ thống cung cấp nước sạch cho Nhân dân thị trấn Hương Khê và 8 xã vùng phụ cận thuộc huyện Hương Khê</t>
  </si>
  <si>
    <t>Đường giao thông từ đường Hồ Chí Minh vào trung tâm các xã Phúc Đồng, Hà Linh, Phương Điền, Phương Mỹ</t>
  </si>
  <si>
    <t>Đường giao thông từ đường Hồ Chí Minh vào trung tâm xã Hương Thuỷ</t>
  </si>
  <si>
    <t xml:space="preserve">Kè chống sạt lở bờ sông Ngàn Sâu đoạn qua xã Gia Phố huyện Hương Khê </t>
  </si>
  <si>
    <t>Cầu Hương Giang huyện Hương Khê</t>
  </si>
  <si>
    <t>Cầu Hương Giang, huyện Hương Khê</t>
  </si>
  <si>
    <t>Cầu Cây Trồ, xã Hương Giang, huyện Hương Khê</t>
  </si>
  <si>
    <t>Cầu Khe Con, xã Hương Giang, huyện Hương Khê</t>
  </si>
  <si>
    <t>Cầu Hói Địa, cầu Chăm Trèng và khắc phục các vị trí hư hỏng cục bộ tuyến đường liên xã 8 (Hà Linh-Phương Mỹ) huyện Hương Khê</t>
  </si>
  <si>
    <t>Bảo tồn, nhân giống và phát triển bưởi Phúc Trạch, giai đoạn 2016-2020, huyện Hương Khê</t>
  </si>
  <si>
    <t>Xử lý sạt lở bờ sông Ngàn Sâu đoạn qua xã Lộc Yên, huyện Hương Khê</t>
  </si>
  <si>
    <t>Xử lý sạt lở bờ sông Ngàn Sâu đoạn qua các xã: Hương Trạch, Hương Đô huyện Hương Khê</t>
  </si>
  <si>
    <t>Đường giao thông bảo vệ an ninh biên giới, kết hợp bảo vệ phát triển thác Vũ Môn và phát triển Vùng huyện Hương Khê Giai đoạn I</t>
  </si>
  <si>
    <t>Đường vào các xã Hà Linh, Hương Thủy, Hương Giang, Lộc Yên, Hương Đô và Phúc Trạch, huyện Hương Khê (đoạn K15+642,72 đến K25+252,86)</t>
  </si>
  <si>
    <t>Đường giao thông nối từ đường Hồ Chí Minh vào khu vực biên giới xã Hòa Hải, huyện Hương Khê</t>
  </si>
  <si>
    <t>Khắc phục sạt lở bờ sông Ngàn Sâu đoạn qua thôn 5 và thôn 2, xa Hà Linh, huyện Hương Khê</t>
  </si>
  <si>
    <t>Khắc phục, sửa chữa đập Tắt, xã Hoà Hải, huyện Hương Khê</t>
  </si>
  <si>
    <t>Khắc phục, sửa chữa đập Cây Sắn, xã Gia Phố</t>
  </si>
  <si>
    <t>Nâng cấp mở rộng đường 8B nối quốc lộ 8A huyện Hương Sơn ( đoạn Km5+399,96 - Km6+66,02)</t>
  </si>
  <si>
    <t>Nâng cấp đường giao thông biên giới Tây – Lĩnh – Hồng huyện Hương Sơn</t>
  </si>
  <si>
    <t>Xử lý sạt lở bờ sông Ngàn Phố, huyện Hương Sơn</t>
  </si>
  <si>
    <t>Đường giao thông liên xã An Hòa Thịnh - Sơn Tiến, huyện Hương Sơn</t>
  </si>
  <si>
    <t>Đường giao thông trục chính nối các xã sát nhập xã Kim Hoa, huyện Hương Sơn</t>
  </si>
  <si>
    <t>Cầu vượt lũ Phố Giang, huyện Hương Sơn</t>
  </si>
  <si>
    <t>Nâng cấp đường huyện ĐH.63 (Sơn Bình Kim Hoa) huyện Hương Sơn</t>
  </si>
  <si>
    <t>Đường cứu hộ kim sơn Sông trí</t>
  </si>
  <si>
    <t>Dự án củng cố nâng cấp đê biển Kỳ Ninh, đoạn từ K8 đến đồn biên phòng Kỳ Ninh</t>
  </si>
  <si>
    <t>Dự án đường nối Quốc lộ 1 đi Khu du lịch biển Kỳ Xuân, huyện Kỳ Anh</t>
  </si>
  <si>
    <t>7043149 - Đường giao thông liên xã huyện Lộc Hà</t>
  </si>
  <si>
    <t>7043166 - Củng cố, nâng cấp tuyến đê biển đê cửa sông kết hợp GT</t>
  </si>
  <si>
    <t>Đường cứu hộ, cứu nạn cho nhân dân các xã ven biển huyện Lộc Hà</t>
  </si>
  <si>
    <t>7398566 - Kè chống xâm thực huyện Lộc Hà (Thạch Bằng - Th Lộc)</t>
  </si>
  <si>
    <t>Hạ tầng khu du lịch biển huyện Lộc Hà, tỉnh Hà Tĩnh</t>
  </si>
  <si>
    <t>Nâng cấp, mở rộng tuyến đường từ Thạch Kênh đến Hồng Lộc, huyện Lộc Hà</t>
  </si>
  <si>
    <t>7853227 - Xử lý cấp bách đê Tả Nghèn huyện Lộc Hà</t>
  </si>
  <si>
    <t>Xử lý cấp bách đê tả nghèn, huyện Lộc Hà</t>
  </si>
  <si>
    <t>Đê Tả Nghèn huyện Lộc Hà đoạn qua chùa Phổ Độ nối với tỉnh lộ 9</t>
  </si>
  <si>
    <t>Hạ tầng ngoài hàng rào cụm công nghiệp Thạch Bằng huyện Lộc Hà</t>
  </si>
  <si>
    <t>Đường giao thông huyện lộ ĐH.116, đoạn Mai Phụ - Ích Hậu, huyện Lộc Hà</t>
  </si>
  <si>
    <t>7145963 - Cũng cố, nấng cấp đê Tả nghèn K16+300 đến K26+00</t>
  </si>
  <si>
    <t>7275750 - Đường cứu hộ cứu nạn cho nhân dân ven biển Lộc Hà</t>
  </si>
  <si>
    <t>7292327 - Nâng cấp kênh, trạm bơm Đầu Cầu xã Hồng Lộc</t>
  </si>
  <si>
    <t>7305121 - Trạm bơm, kênh dẫn các xã Thạch Mỹ, Mai Phụ, Hộ Độ</t>
  </si>
  <si>
    <t>Hạ tầng nuôi trồng thủy sản xã Mai Phụ và Hộ độ, huyện Lộc Hà</t>
  </si>
  <si>
    <t>Xử lý cấp bách đê tả Nghèn, huyện Lộc Hà</t>
  </si>
  <si>
    <t>Hạ tầng ngoài hàng rào cụm công nghiệp Thạch Bằng, huyện Lộc Hà</t>
  </si>
  <si>
    <t>Tuyến đê biển huyện Nghi Xuân (đoạn K27+00- K37+411,66) từ xã Cổ Đạm đến đê Đại Đồng xã Cương Gián huyện Nghi Xuân</t>
  </si>
  <si>
    <t>Xây dựng các tuyến đường nội thị của thị Trấn Xuân An, huyện Nghi Xuân</t>
  </si>
  <si>
    <t>Hạ tầng Khu du lịch biển Xuân Thành, huyện Nghi Xuân</t>
  </si>
  <si>
    <t>Hạ tầng khu du lịch biển Xuân Thành, huyện Nghi Xuân</t>
  </si>
  <si>
    <t>7043186 - NC đường tỉnh lộ 9, từ cầu Hộ Độ đến trung tâm huy</t>
  </si>
  <si>
    <t>Nâng cấp, mở rộng đường Tỉnh lộ 21, huyện Thạch Hà, tỉnh Hà Tĩnh</t>
  </si>
  <si>
    <t>TDA hồ chứa nước Khe Giao thuộc hệ thống thủy lợi Khe Giao- TPCP</t>
  </si>
  <si>
    <t>Dự án Cải tạo và nâng cấp Hệ thống tưới, tiêu phục vụ sản xuất nông nghiệp và thoát lũ cho vùng Bắc Thạch Hà, huyện Thạch Hà, tỉnh Hà Tĩnh nhằm ứng phó với biến đổi khí hậu</t>
  </si>
  <si>
    <t>Củng cố, nâng cấp tuyến đê Hữu Phủ đoạn từ cầu Cửa Sót đến núi Nam Giới, huyện Thạch Hà</t>
  </si>
  <si>
    <t>Cải thiện cơ sở hạ tầng cho các xã chịu ảnh hưởng dự án khai thác mỏ sắt Thạch Khê, thực hiện đề án phát triển bền vững kinh tế - xã hội các xã chịu ảnh hưởng của dự án khai Thác mỏ sắt Thạch Khê (đề án 946) – giai đoạn 2</t>
  </si>
  <si>
    <t xml:space="preserve">Xử lý cấp bách đê Hữu Phủ, đoạn từ K10+00-K15+315, huyện Thạch Hà. </t>
  </si>
  <si>
    <t>Dự án nâng cấp, mở rộng đường nối Quốc lộ 1A tại ngã ba Thạch Long đi đường tỉnh ĐT.549</t>
  </si>
  <si>
    <t>Nâng cấp tuyến đường trục xã TX.01 đoạn từ Quốc lộ 15B đến thôn Vĩnh Hoà, xã Đỉnh Bản, huyện Thạch Hà</t>
  </si>
  <si>
    <t>Củng cố nâng cấp đê Hữu Phủ đoạn từ cầu Cửa Sót đến núi Nam Giới, huyện Thạch Hà, tỉnh Hà Tĩnh</t>
  </si>
  <si>
    <t>Cải thiện cơ sở hạ tầng cho các xã chịu ảnh hưởng của Dự án khai thác mỏ sắt Thạch Khê, thực hiện đề án phát triển bền vững kinh tế -  xã hội các xã chịu ảnh hưởng của Dự án khai thác mỏ sắt Thạch Khê</t>
  </si>
  <si>
    <t>Xử lý cấp bách đê Hữu Phủ, huyện Thạch Hà, đoạn từ K10 đến K15+315</t>
  </si>
  <si>
    <t>Dự án nâng cấp, mở rộng đường nối Quốc lộ 1 tại ngã ba Thạch Long đi đường tỉnh ĐT.549</t>
  </si>
  <si>
    <t>Đường trục ngang ven biển huyện Thạch Hà</t>
  </si>
  <si>
    <t>Hợp phần 2  BT TĐC Ngàn Trươi- Cẩm Trang</t>
  </si>
  <si>
    <t>Đường GTNT xã Đức Hương, Đức Bồng huyện Vũ Quang</t>
  </si>
  <si>
    <t>Hạng mục bổ sung đoạn tuyến kết nối từ đường đầu cầu Liên Hòa đến đập Khe Nảy thuộc dự án Cầu Liên Hòa xã Đức Liên huyện Vũ Quang</t>
  </si>
  <si>
    <t>Cầu Cửa Rào, huyện Vũ Quang</t>
  </si>
  <si>
    <t xml:space="preserve"> Đường dốc Bà Toàn - Hương Thọ (đoạn từ thôn Đồng Minh xã Hương Minh đến thôn 2 xã Hương Thọ), huyện Vũ Quang</t>
  </si>
  <si>
    <t>Kè chống sạt lở sông Ngàn Trươi đoạn qua xã Hương Minh, huyện Vũ Quang (Từ K0+239,8 đến K0+673,4).</t>
  </si>
  <si>
    <t>Cầu Hốp Chuối, thị trấn Vũ Quang, huyện Vũ Quang</t>
  </si>
  <si>
    <t>Khắc phục sạt lở đường liên xã LX04 từ cầu Hương Đại tổ dân phố 3, thị trấn Vũ Quang – Giao đường ĐH.81 tại thôn 1 xã Quang Thọ, huyện Vũ Quang</t>
  </si>
  <si>
    <t xml:space="preserve">Công viên trung tâm Thành phố </t>
  </si>
  <si>
    <t>7014723 - Đê Đồng môn Cầu Cày Cầu Phủ đoạn (K11+263-K23+400)</t>
  </si>
  <si>
    <t>7288979 - Đường vào trung tâm các xã Thạch Trung - Thạch Hạ</t>
  </si>
  <si>
    <t>Dự án Phát triển thành phố loại II- TP Hà Tĩnh (do ADB tài trợ tại khoản vay 3044-VIE)</t>
  </si>
  <si>
    <t>Dự án: Đường Lê Duẩn kéo dài đoạn phía Nam dự án Vincom đến đường Nguyễn Xí, phường Hà Huy Tập, thành phố Hà Tĩnh</t>
  </si>
  <si>
    <t>Đường giao thông nối đường Nguyễn Biểu và đường Võ Liêm Sơn</t>
  </si>
  <si>
    <t>Đường Lê Duân nối thông ra đường Vũ Quang, thành phố Hà Tĩnh</t>
  </si>
  <si>
    <t>Dự án: Đường bao sông Cụt đoạn nối từ đường 26/3 đến đường Nguyễn Chí Thanh, TP Hà Tĩnh</t>
  </si>
  <si>
    <t>Đường Lê Duẩn kéo dài đoạn từ đường Nguyễn Xí đến Quốc lộ 1A thành phố Hà Tĩnh</t>
  </si>
  <si>
    <t>7601740 - De  Dong Mon  tu cau Cay (K0) den cau Ho Do (K5+340)</t>
  </si>
  <si>
    <t>Dự án: Đường Nguyễn Công Trứ đoạn từ đường Phan Đình Phùng đến đường Hải Thượng Lãn Ông, thành phố Hà Tĩnh (giai đoạn 1)</t>
  </si>
  <si>
    <t>Xây dựng hệ thống giám sát trật tự đô thị và an toàn giao thông tại TP Hà Tĩnh hướng đến mô hình TP thông minh</t>
  </si>
  <si>
    <t>Đường Trung Tiết (đoạn từ đường Nguyễn Huy Tự đến đường Nguyễn Công Trứ), thành phố Hà Tĩnh</t>
  </si>
  <si>
    <t>Đường vành đai phía Đông, thành phố Hà Tĩnh</t>
  </si>
  <si>
    <t>Đường Xuân Diệu kéo dài đoạn từ đường bao khu đô thị Bắc đến đường Ngô Quyền, thành phố Hà Tĩnh</t>
  </si>
  <si>
    <t>Đường Xô Viết Nghệ Tĩnh kéo dài về phía Đông - Chi phí GPMB</t>
  </si>
  <si>
    <t>Dự án: Đê phía Tây bờ tả sông Phủ đoạn từ cầu Nủi đến cầu Phủ</t>
  </si>
  <si>
    <t>Haạ tầng kỹ thuật cụm công nghiệp Nam Hồng, thị xã Hồng Linh</t>
  </si>
  <si>
    <t>7722728 - Kè chống sạt lở hai bờ khe Bình Lạng (đoạn cầu Bình Lạng đến cầu Đôi)</t>
  </si>
  <si>
    <t>Kè chống sạt lở hai bờ khe Bình Lạng, thị xã Hồng Lĩnh (đoạn từ cầu Bình Lạng đến cầu Đôi)</t>
  </si>
  <si>
    <t>Kè chống sạt lở hai bờ khe Bình Lạng, thị xã Hồng Lĩnh (Đoạn từ cầu Đôi đến hồ điều hòa Bắc Hồng và đoạn từ cầu Đức Thuận đến kênh Nhà Lê</t>
  </si>
  <si>
    <t>Công trình: Tiêu thoát lũ hạ lưu hồ Khe Dọc, thị xã Hồng Lĩnh</t>
  </si>
  <si>
    <t>Hạ tầng giao thông kết nối trong và ngoài hàng rào Cụm công nghiệp Cổng Khánh 1, thị xã Hồng Lĩnh</t>
  </si>
  <si>
    <t>Đường vành đai thị xã Hồng Lĩnh (đoạn từ Quốc lộ 8 đến đường Tiên Sơn)</t>
  </si>
  <si>
    <t>Nâng cấp, mở rộng đường Nguyễn Thiếp, thị xã Hồng Lĩnh (giai đoạn 1)</t>
  </si>
  <si>
    <t>Khắc phục sạt lở bờ kenh thuong luu cong Trung Luong, thi xa Hong Linh</t>
  </si>
  <si>
    <t>Đường trục chính QL1A đến khu đô thị trung tâm khu KTVA</t>
  </si>
  <si>
    <t>Dự án Phát triển tổng hợp các đô thị động lực - Tiểu dự án đô thị Kỳ Anh (vay vốn WB)</t>
  </si>
  <si>
    <t>Di dời TDP THắng Lợi - Nhân Thắng phường Kỳ Phương.</t>
  </si>
  <si>
    <t>Dự án Đường trục chính trung tâm nối Quốc lộ 1 đoạn tránh thị xã Kỳ Anh đến cụm Cảng nước sâu Vũng Áng - Sơn Dương, tỉnh Hà Tĩnh</t>
  </si>
  <si>
    <t>Đường trục dọc Khu đô thị trung tâm thị xã Kỳ Anh</t>
  </si>
  <si>
    <t>Kè biển dọc theo Khu tái định cư thôn Minh Huệ, xã Kỳ Nam, thị xã Kỳ Anh</t>
  </si>
  <si>
    <t xml:space="preserve"> Đường trục chính QL1A đến khu đô thị trung tâm khu KTVA</t>
  </si>
  <si>
    <t>Bồi thường, hỗ trợ, GPMB và tái định cư dự án trọng điểm quốc gia " Khu liên hợp gang thép và cảng Sơn Dương, tại Khu kinh tế Vũng Áng, Kỳ Anh, Hà Tĩnh "</t>
  </si>
  <si>
    <t>Xây dựng đường giao thông nông thôn bản Rào Tre, xã Hương Liên</t>
  </si>
  <si>
    <t>Đầu tư xây dựng một số tuyến đường giao thông trục chính tại Bản Giàng, xã Hương Vĩnh</t>
  </si>
  <si>
    <t xml:space="preserve">UBND xã Hương Vĩnh </t>
  </si>
  <si>
    <t>Mở rộng, nâng cấp, sửa chữa hệ thống mạng lưới công trình cấp nước xã Khánh Vĩnh Yên (xã Khánh Lộc cũ ), huyện Can Lộc</t>
  </si>
  <si>
    <t>Hệ thống cấp nước sinh hoạt vùng Trà Sơn, huyện Can Lộc</t>
  </si>
  <si>
    <t xml:space="preserve"> Hệ thống cấp nước sinh hoạt vùng Trà Sơn huyện Can Lộc</t>
  </si>
  <si>
    <t>Xây dựng Cầu Vải xã Thạch Đài</t>
  </si>
  <si>
    <t>Hạ tầng khu chăn nuôi tập trung xã Thạch Đài</t>
  </si>
  <si>
    <t>Hạ tầng khu chăn nuôi tập trung xã Thạch Đài, huyện Thạch Hà,</t>
  </si>
  <si>
    <t>Dự án rà soát, điều chỉnh Quy hoạch tổng thể phát triển kinh tế - xã hội đến năm 2020, lập Quy hoạch tỉnh giai đoạn 2021-2030, tầm nhìn đến năm 2050</t>
  </si>
  <si>
    <t xml:space="preserve">Hạ tầng khu vực cổng B, xã Sơn Tây huyện Hương Sơn </t>
  </si>
  <si>
    <t>Nhà làm việc 2 tầng và các hạng mục phụ trợ - Trụ sở làm việc Ban Quản lý dự án đầu tư xây dựng khu vực Khu kinh tế tỉnh Hà Tĩnh</t>
  </si>
  <si>
    <t>Trụ sở làm việc Ban Quản lý KKT tỉnh</t>
  </si>
  <si>
    <t>Cải tạo, nâng cấp tăng cường cơ sở vật chất Trụ sở làm việc Cơ quan Tỉnh ủy</t>
  </si>
  <si>
    <t>Xây dựng TTHN trực tuyến, TTTH dữ liệu, TTDH thông minh; nâng cấp sửa chữa Trung tâm Công báo - Tin học tỉnh và một số hạng mục hạ tầng kỹ thuật trong khuôn viên Trụ sở làm việc Đoàn ĐBQH, HDND và UBND tỉnh</t>
  </si>
  <si>
    <t>Cải tạo nâng cấp một số cơ sở vật chất thiết yếu của UBND tỉnh</t>
  </si>
  <si>
    <t xml:space="preserve">Xây dựng Trụ Sở làm việc Sở Nông nghiệp và Phát triển nông thôn </t>
  </si>
  <si>
    <t>Kho bãi kiểm hóa cửa khẩu quốc tế Cầu Treo, tỉnh Hà Tĩnh</t>
  </si>
  <si>
    <t>Bồi thường, hỗ trợ GPMB dự án xây dựng Khu du lịch sinh thái Hồ Tàu Voi tại xã Kỳ Thịnh, huyện Kỳ Anh</t>
  </si>
  <si>
    <t>Giải phóng mặt bằng thực hiện dự án Quy hoạch phát triển khu du lịch, dịch vụ hồ Tàu Voi (GĐ 1) của Công ty TNHH Quốc tế Polaris Kty Việt Nam, huyện Kỳ Anh</t>
  </si>
  <si>
    <t xml:space="preserve">Chi phí chuẩn bị đầu tư dự án Trụ sở làm việc Báo Hà Tĩnh và các cơ quan tại khu nhà liên cơ </t>
  </si>
  <si>
    <t>Cải tạo, nâng cấp Trụ sở làm việc Sở Giáo dục và Đào tạo</t>
  </si>
  <si>
    <t xml:space="preserve">Công trình Cải tạo, sửa chữa, nâng cấp và mở rộng Trụ sở làm việc Trung tâm Quan trắc tài nguyên và môi trường </t>
  </si>
  <si>
    <t xml:space="preserve">Công trình Nâng cấp, cải tạo Trụ sở làm việc và kho lưu trữ tài liệu Văn phòng đăng ký đất đai </t>
  </si>
  <si>
    <t>Nâng cấp Nhà làm việc và các hạng mục phụ trợ Trụ sở Thanh tra tỉnh</t>
  </si>
  <si>
    <t>Xây dựng trụ sở làm việc UBND huyện Cẩm Xuyên, tỉnh Hà Tĩnh</t>
  </si>
  <si>
    <t>Xây dựng mới nhà văn hóa Bản giàng, xã Hương Vĩnh</t>
  </si>
  <si>
    <t>Đẩy mạnh ứng dụng CNTTT trong hoạt động của các cơ quan Đảng, mặt trận tổ quốc, các tổ chức chính trị xã hội tỉnh hà tĩnh giai đoạn 2023-2025</t>
  </si>
  <si>
    <t>Dự án Mở rộng khuôn viên Trung tâm Điều dưỡng Người có công và Bảo trợ xã hội tỉnh</t>
  </si>
  <si>
    <t>BÁO CÁO CHI CHUYỂN NGUỒN NĂM 2024 SANG NĂM 2025</t>
  </si>
  <si>
    <t>Đơn vị tính: Triệu Đồng</t>
  </si>
  <si>
    <t>Năm 2023</t>
  </si>
  <si>
    <t>Năm 2024</t>
  </si>
  <si>
    <t>NS Tỉnh</t>
  </si>
  <si>
    <t>NS huyện</t>
  </si>
  <si>
    <t>NS xã</t>
  </si>
  <si>
    <t>Số tuyệt đối</t>
  </si>
  <si>
    <t>Số tương đối (%)</t>
  </si>
  <si>
    <t>TỔNG CỘNG</t>
  </si>
  <si>
    <t>Chi đầu tư phát triển thực hiện chuyển sang năm sau theo quy định của Luật đầu tư công. Trường hợp đặc biệt, Thủ tướng Chính phủ quyết định về việc cho phép chuyển nguồn sang năm sau nữa, nhưng không quá thời hạn giải ngân của dự án nằm trong kế hoạch đầu tư công trung hạn (0961)</t>
  </si>
  <si>
    <t>Chi mua sắm trang thiết bị đã đầy đủ hồ sơ, hợp đồng mua sắm trang thiết bị ký bước ngày 31 tháng 12 năm thực hiện dự toán (0962)</t>
  </si>
  <si>
    <t>Nguồn thực hiện chính sách tiền lương, phụ cấp, trợ cấp và các khoản tính theo tiền lương cơ sở, bảo trợ xã hội (0963)</t>
  </si>
  <si>
    <t>Kinh phí được giao tự chủ của các đơn vị sự nghiệp công lập và các cơ quan nhà nước; các khoản viện trợ không hoàn lại đã xác định cụ thể nhiệm vụ chi (0964)</t>
  </si>
  <si>
    <t>Các khoản dự toán được cấp có thẩm quyền bổ sung sau ngày 30 tháng 9 năm thực hiện dự toán, không bao gồm các khoản bổ sung do các đơn vị dự toán cấp trên điều chỉnh dự toán đã giao của các đơn vị dự toán trực thuộc (0965_</t>
  </si>
  <si>
    <t>Kinh phí nghiên cứu khoa học bố trí cho các đề tài, dự án nghiên cứu khoa học được cấp có thẩm quyền quyết định đang trong thời gian thực hiện (0966)</t>
  </si>
  <si>
    <t>Các khoản tăng thu, tiết kiệm chi được sử dụng theo quy định tại khoản 2 Điều 59 của Luật ngân sách nhà nước được cấp có thẩm quyền quyết định cho phép sử dụng vào năm sau (0967)</t>
  </si>
  <si>
    <t>Kinh phí khác theo quy định của pháp luật (0968)</t>
  </si>
  <si>
    <t>Biểu mẫu số 10</t>
  </si>
  <si>
    <t>QUYẾT TOÁN CHI THƯỜNG XUYÊN CỦA NGÂN SÁCH CẤP TỈNH CHO TỪNG CƠ QUAN, TỔ CHỨC THEO LĨNH VỰC NĂM 2024</t>
  </si>
  <si>
    <t>Biểu mẫu số 11</t>
  </si>
  <si>
    <t>Biểu mẫu số 12</t>
  </si>
  <si>
    <t>Biểu mẫu số 13</t>
  </si>
  <si>
    <t>Tên Quỹ</t>
  </si>
  <si>
    <r>
      <t xml:space="preserve">Dư nguồn đến ngày 31/12/2023 </t>
    </r>
    <r>
      <rPr>
        <sz val="13"/>
        <color rgb="FF000000"/>
        <rFont val="Times New Roman"/>
        <family val="1"/>
      </rPr>
      <t>(năm trước)</t>
    </r>
  </si>
  <si>
    <t>Kế hoạch năm 2024</t>
  </si>
  <si>
    <t>Thực hiện năm 2024</t>
  </si>
  <si>
    <t>Dư nguồn đến 31/12/2024</t>
  </si>
  <si>
    <t>Tổng nguồn vốn phát sinh trong năm</t>
  </si>
  <si>
    <t>Tổng sử dụng nguồn vốn trong năm</t>
  </si>
  <si>
    <t>Chênh lệch nguồn trong năm</t>
  </si>
  <si>
    <r>
      <t xml:space="preserve">Trong đó: Hỗ trợ từ NSĐP </t>
    </r>
    <r>
      <rPr>
        <sz val="13"/>
        <color rgb="FF000000"/>
        <rFont val="Times New Roman"/>
        <family val="1"/>
      </rPr>
      <t>(nếu có)</t>
    </r>
  </si>
  <si>
    <t>5=2-4</t>
  </si>
  <si>
    <t>9=6-8</t>
  </si>
  <si>
    <t>10=1+6-8</t>
  </si>
  <si>
    <t>Quỹ Đầu tư phát triển</t>
  </si>
  <si>
    <t>Quỹ Phát triển đất</t>
  </si>
  <si>
    <t>Quỹ Bảo vệ và phát triển rừng</t>
  </si>
  <si>
    <t>Quỹ Bảo vệ môi trường</t>
  </si>
  <si>
    <t>Quỹ Bảo lãnh tín dụng cho DNNVV</t>
  </si>
  <si>
    <t>Quỹ phát triển phụ nữ</t>
  </si>
  <si>
    <t>Quỹ Vì người nghèo</t>
  </si>
  <si>
    <t>Quỹ Cứu trợ</t>
  </si>
  <si>
    <t>Quỹ Cứu trợ (nguồn Covid-19)</t>
  </si>
  <si>
    <t>Quỹ Đền ơn đáp nghĩa</t>
  </si>
  <si>
    <t>Quỹ Phòng, chống thiên tai</t>
  </si>
  <si>
    <t>Quỹ Phát triển Khoa học công nghệ</t>
  </si>
  <si>
    <t>Quỹ khuyến học đất Hồng Lam</t>
  </si>
  <si>
    <t>Quỹ Bảo trợ trẻ em</t>
  </si>
  <si>
    <t xml:space="preserve">Quỹ hỗ trợ Nông dân tỉnh </t>
  </si>
  <si>
    <t>Quỹ Nạn nhân chất độc da cam/Dioxin Hà Tĩnh</t>
  </si>
  <si>
    <t>Quỹ Hỗ trợ phát triển hợp tác xã</t>
  </si>
  <si>
    <t>BÁO CÁO TÌNH HÌNH KIỂM TOÁN, THANH TRA NĂM 2024</t>
  </si>
  <si>
    <t>Số kiến nghị của</t>
  </si>
  <si>
    <t>Số xử lý năm 2024</t>
  </si>
  <si>
    <t>Số tồn tại chưa xử lý</t>
  </si>
  <si>
    <t>Ghi chú</t>
  </si>
  <si>
    <t>Thanh tra</t>
  </si>
  <si>
    <t>Kiểm toán</t>
  </si>
  <si>
    <t>KIỂM TOÁN THƯỜNG NIÊN</t>
  </si>
  <si>
    <t>NĂM 2024 NIÊN ĐỘ 2023</t>
  </si>
  <si>
    <t>Đôn đốc thu hồi tạm ứng quá hạn</t>
  </si>
  <si>
    <t>Kho bạc Nhà nước tỉnh</t>
  </si>
  <si>
    <t>Ban QLDA đầu tư XDCT Nông nghiệp và Phát triển nông thôn Hà Tĩnh</t>
  </si>
  <si>
    <t>Hệ thống kênh trục sông Nghèn</t>
  </si>
  <si>
    <t>Hồ chứa nước thượng nguồn sông Trí, huyện Kỳ Anh, tỉnh Hà Tĩnh</t>
  </si>
  <si>
    <t>Ban QLDA ĐTXD khu vực Khu kinh tế tỉnh</t>
  </si>
  <si>
    <t>Hệ thống tách nước phân lũ khu Kinh tế</t>
  </si>
  <si>
    <t>Đường Quốc lộ 1A đi cảng Sơn Dương (Giai đoạn 2), huyện Kỳ Anh, tỉnh Hà Tĩnh</t>
  </si>
  <si>
    <t>Đường từ khu TĐC Kỳ Phương đến nhà máy nhiệt điện VA IIII và KCN phụ trợ khu KTVA</t>
  </si>
  <si>
    <t>Đường trục ngang Khu đô thị Trung tâm - Khu đô thị du lịch Kỳ Ninh (giai đoạn 2), huyện Kỳ Anh, tỉnh Hà Tĩnh</t>
  </si>
  <si>
    <t>Bộ chỉ huy quân sự tỉnh Hà Tĩnh</t>
  </si>
  <si>
    <t>Đường Quốc phòng hoà Hải</t>
  </si>
  <si>
    <t>UBND huyện Lộc Hà</t>
  </si>
  <si>
    <t>Nâng cấp đường giao thông liên xã huyện Lộc Hà, tỉnh Hà Tĩnh</t>
  </si>
  <si>
    <t>Đường cứu hộ, cứu nạn cho nhân dân các xã ven biển huyện Lộc Hà, tỉnh Hà Tĩnh</t>
  </si>
  <si>
    <t>Kè biển chống xâm thực huyện Lộc Hà, đoạn từ K3 00 đến K11 105 thuộc địa bàn xã Thạch Bằng và Thịnh Lộc, huyện Lộc Hà, tỉnh Hà Tĩnh</t>
  </si>
  <si>
    <t>Hạ tầng Khu du lịch biển Lộc Hà, tỉnh Hà Tĩnh</t>
  </si>
  <si>
    <t>UBND huyện Thạch Hà</t>
  </si>
  <si>
    <t>Bồi thường, hỗ trợ, GPMB Dự án đường ven biển Thạch Khê, huyện Thạch Hà</t>
  </si>
  <si>
    <t>UBND thành phố Hà Tĩnh</t>
  </si>
  <si>
    <t>Đường Lê Duẩn nối thông ra đường Vũ Quang</t>
  </si>
  <si>
    <t>Đường bao sông Cụt, đoạn nối từ đường 26/3 đến Nguyễn Trung Thiên, phường Văn Yên, thành phố Hà Tĩnh</t>
  </si>
  <si>
    <t>Đường Lê Duẫn kéo dài đoạn từ đường Nguyễn Xí đến Quốc lộ 1A, thành phố Hà Tĩnh</t>
  </si>
  <si>
    <t>Xây dựng hệ thống giám sát trật tự đô thị và an toàn giao thông tại thành phố Hà Tĩnh hướng đến mô hình thành phố thông minh</t>
  </si>
  <si>
    <t>Đường Trung Tiết (Đoạn từ đường Nguyễn Huy Tự đến đường Nguyễn Công Trứ) Thành phố Hà Tĩnh</t>
  </si>
  <si>
    <t>UBND thị xã Kỳ Anh</t>
  </si>
  <si>
    <t>Bồi thường GPMB khu gang thép và cảng sơn Dương</t>
  </si>
  <si>
    <t>UBND xã Đức Hương</t>
  </si>
  <si>
    <t>Khu xử lý rác thải sinh hoạt huyện Vũ Quang tại xã Đức Hương, huyện Vũ Quang</t>
  </si>
  <si>
    <t>Vườn quốc gia Vũ Quang</t>
  </si>
  <si>
    <t>Dự án đầu tư xây dựng cơ sở hạ tầng Vườn Quốc gia Vũ Quang, giai đoạn 2016-2020, tỉnh Hà Tĩnh</t>
  </si>
  <si>
    <t>Bố trí trả lại nguồn</t>
  </si>
  <si>
    <t>*</t>
  </si>
  <si>
    <t>Kiểm toán tổng hợp tại Sở Tài chính</t>
  </si>
  <si>
    <t>Tiết kiệm thêm 10% kinh phí các cơ quan hành chính nhà nước</t>
  </si>
  <si>
    <t>NĂM 2023 NIÊN ĐỘ 2022</t>
  </si>
  <si>
    <t>Giảm chi thường xuyên</t>
  </si>
  <si>
    <t>Công ty TNHH MTV Thủy lợi Bắc Hà Tĩnh</t>
  </si>
  <si>
    <t>KP hỗ trợ sử dụng sản phẩm, dịch vụ công ích thủy lợi</t>
  </si>
  <si>
    <t>Giảm chi đầu tư XDCB</t>
  </si>
  <si>
    <t xml:space="preserve">Giảm dự toán, giảm thanh toán năm sau </t>
  </si>
  <si>
    <t xml:space="preserve">Ban Quản lý dự án đầu tư xây dựng công trình dân dụng và công nghiệp tỉnh Hà Tĩnh </t>
  </si>
  <si>
    <t>Tu bổ, tôn tạo các di tích gốc và xây dựng cơ sở Hạ tầng Khu di tích quốc gia đặc biệt Đại thi hào Nguyễn Du, tỉnh Hà Tĩnh (Giai đoạn 1), các hạng mục đợt 2 thuộc dự án Tu bổ, tôn tạo các di tích gốc và xây dựng cơ sở Hạ tầng Khu di tích quốc gia đặc biệt Đại thi hào Nguyễn Du, tỉnh Hà Tĩnh (Giai đoạn 1)</t>
  </si>
  <si>
    <t>Nâng cấp tuyến đường An Viên Mỹ Thành, huyện Nghi Xuân, thuộc Dự án Hạ tầng cơ bản cho phát triển toàn diện tỉnh Hà Tĩnh thuộc (BIIG2-Hà Tĩnh), vay vốn Ngân hàng Phát triển Châu Á (ADB)</t>
  </si>
  <si>
    <t>NĂM 2022 NIÊN ĐỘ 2021</t>
  </si>
  <si>
    <t>Tăng thu NSNN</t>
  </si>
  <si>
    <t>Thuế GTGT</t>
  </si>
  <si>
    <t xml:space="preserve">Công ty TNHH Ngàn Phố </t>
  </si>
  <si>
    <t>Thuế TNDN</t>
  </si>
  <si>
    <t>Giảm chi đầu tư xây dựng</t>
  </si>
  <si>
    <t>Giảm dự toán, giảm thanh toán năm sau</t>
  </si>
  <si>
    <t>Ban QL các dự án ĐT&amp;XD huyện Hương Sơn</t>
  </si>
  <si>
    <t>Xây dựng Cầu Trốc Vạc xã Sơn Kim 2, huyện Hương Sơn</t>
  </si>
  <si>
    <t>Kiến nghị khác</t>
  </si>
  <si>
    <t>Kho bạc nhà nước Đức Thọ</t>
  </si>
  <si>
    <t>Đường giao thông nội vùng xã Đức Dũng - mã DA: 7742342</t>
  </si>
  <si>
    <t>Ban QLDA ĐTXDCT dân dụng và công nghiệp tỉnh Hà Tĩnh</t>
  </si>
  <si>
    <t xml:space="preserve">Dự án Xây dựng Bảo tàng Hà Tĩnh </t>
  </si>
  <si>
    <t>Giảm giá trị hợp đồng phần không thực hiện</t>
  </si>
  <si>
    <t>Ban QLDAĐTXD thị xã Hồng Lĩnh</t>
  </si>
  <si>
    <t>Lắp đặt hệ thống camera an ninh trật tự; xây dựng phần mềm thành phần phục vụ cổng điều hành nội bộ trên địa bàn thị xã</t>
  </si>
  <si>
    <t>Đôn đúc thu hồi các khoản phải nộp nhưng chưa nộp</t>
  </si>
  <si>
    <t>Ban QLDA xây dựng huyện Cẩm Xuyên</t>
  </si>
  <si>
    <t>Dự án: Nâng cấp, cải tạo nghĩa trang liệt sỹ huyện Cẩm Xuyên</t>
  </si>
  <si>
    <t>NĂM 2021 NIÊN ĐỘ 2020</t>
  </si>
  <si>
    <t>TĂNG THU NSNN</t>
  </si>
  <si>
    <t>Doanh nghiệp tư nhân Hoàng Dũng</t>
  </si>
  <si>
    <t>THUẾ TNDN</t>
  </si>
  <si>
    <t>GIẢM CHI THƯỜNG XUYÊN</t>
  </si>
  <si>
    <t xml:space="preserve">C </t>
  </si>
  <si>
    <t>GIẢM CHI ĐẦU TƯ</t>
  </si>
  <si>
    <t>Thu hồi kinh phí thừa</t>
  </si>
  <si>
    <t>Ban QLDA ĐTXD huyện Hương Khê</t>
  </si>
  <si>
    <t>Kinh phí thực hiện dự án đường vào khu trang trại Neo, Đông Rú xã Phúc Trạch</t>
  </si>
  <si>
    <t>Dự án đầu tư xây dựng công trình Trung tâm Y tế huyện Kỳ Anh</t>
  </si>
  <si>
    <t>Nạo vét Cửa Sót (Sông Nghèn), xã Thạch Kim, huyện Lộc Hà, tỉnh Hà Tĩnh</t>
  </si>
  <si>
    <t>Giảm giá trị trúng thầu, hợp đồng</t>
  </si>
  <si>
    <t>Ban quản lý dự án đầu tư xây dựng công trình dân dụng và công nghiệp tỉnh Hà Tĩnh</t>
  </si>
  <si>
    <t>Cải thiện cơ sở hạ tầng các xã vùng ngập lụt tỉnh Hà Tĩnh nhằm ứng phó biến đổi khí hậu và phát triển bền vững</t>
  </si>
  <si>
    <t>KIẾN NGHỊ KHÁC</t>
  </si>
  <si>
    <t>Quỹ đầu tư phát triển</t>
  </si>
  <si>
    <t xml:space="preserve">Thu hồi khoản vay </t>
  </si>
  <si>
    <t>Kho bạc nhà nước Hà Tĩnh</t>
  </si>
  <si>
    <t>Đôn đốc thu hồi, hoàn tạm ứng quá hạn</t>
  </si>
  <si>
    <t>Trụ sở BCHQS Lộc Hà</t>
  </si>
  <si>
    <t>Đường đến trung tâm xã Kỳ Tây</t>
  </si>
  <si>
    <t>NĂM 2020 NIÊN ĐỘ 2019</t>
  </si>
  <si>
    <t>Giảm chi đầu tư Xây dựng</t>
  </si>
  <si>
    <t>Ban quản lý dự án đầu tư xây dựng thành phố Hà Tĩnh</t>
  </si>
  <si>
    <t xml:space="preserve">Đường Lê Duẩn kéo dài, đoạn từ đường Nguyễn Xí đến Quốc lộ 1A, thành phố Hà Tĩnh </t>
  </si>
  <si>
    <t>Kiểm toán chi tiết tại các huyện</t>
  </si>
  <si>
    <t>Ban Quản lý dự án đầu tư xây dựng cơ bản huyện Cẩm Xuyên</t>
  </si>
  <si>
    <t>Đường Cẩm Dương - Cẩm Thịnh, huyện Cẩm Xuyên</t>
  </si>
  <si>
    <t>Hạ tầng khu dân cư tổ dân phố 7, phường Hà Huy Tập</t>
  </si>
  <si>
    <t>Đường Lê Duẩn kéo dài đoạn phía Nam Trung tâm thương mại và nhà ở Vincom đến đường Nguyễn Xí, phường Hà Huy Tập, thành phố Hà Tĩnh (giai đoạn 1)</t>
  </si>
  <si>
    <t>Đường trục chính khu du lịch Nam Thiên Cầm, huyện Cẩm Xuyên</t>
  </si>
  <si>
    <t>NĂM 2019 NIÊN ĐỘ 2018</t>
  </si>
  <si>
    <t>Thu hồi nộp NSNN các khoản chi sai quy định</t>
  </si>
  <si>
    <t>Bệnh viện đa khoa tỉnh Hà Tĩnh</t>
  </si>
  <si>
    <t>Dự án Cải tạo, nâng cấp Nhà đa khoa nghiệp vụ thành Khu khám bệnh và điều trị ngoại trú - Khối hành chính, Bệnh viện đa khoa tỉnh Hà Tĩnh</t>
  </si>
  <si>
    <t>Huyện Đức Thọ</t>
  </si>
  <si>
    <t>Dự án Chợ Hôm thị trấn Đức Thọ, huyện Đức Thọ, tỉnh Hà Tĩnh</t>
  </si>
  <si>
    <t>Dự án Kênh mương nội đồng xã Đức Thủy</t>
  </si>
  <si>
    <t>Huyện Cẩm Xuyên</t>
  </si>
  <si>
    <t>Dự án Kè chống xói lở hai bờ sông Hội đoạn qua thị trấn huyện Cẩm Xuyên, tỉnh Hà Tĩnh</t>
  </si>
  <si>
    <t>Ban quản lý dự án mở rộng và nâng cấp Trường Chính trị Trần Phú giai đoạn I</t>
  </si>
  <si>
    <t>Dự án mở rộng và nâng cấp Trường Chính trị Trần Phú giai đoạn I</t>
  </si>
  <si>
    <t>Kiến nghị xử lý tài chính khác</t>
  </si>
  <si>
    <t>KIỂM TOÁN CHƯƠNG TRÌNH MTQG GIẢM NGHÈO BỀN VỮNG TẠI TỈNH HÀ TĨNH GIAI ĐOẠN 2016-2018</t>
  </si>
  <si>
    <t>Dự án Mương thoát nước thôn Trung Dương, Mai Thành, xã Cẩm Dương.</t>
  </si>
  <si>
    <t>NĂM 2018 NIÊN ĐỘ 2017</t>
  </si>
  <si>
    <t>Ban Quản lý các dự án xây dựng cơ bản ngành Nông nghiệp và phát triển nông thôn (Sở NN&amp;PTNT)</t>
  </si>
  <si>
    <t>Dự án: Sửa chữa, nâng cấp hồ chứa nước Mộc Hương - Đá Cát</t>
  </si>
  <si>
    <t>Ban quản lý dự án: Trung tâm Giáo dục Lao động xã hội tỉnh Hà Tĩnh</t>
  </si>
  <si>
    <t>Dự án: Trung tâm Giáo dục - Lao động xã hội Hà Tĩnh</t>
  </si>
  <si>
    <t>Ban quản lý dự án Trường Đại học Hà Tĩnh</t>
  </si>
  <si>
    <t>Dự án: Kênh tiêu úng và đường giao thông nội đồng, nắn kênh N3-3, N3-3-5 thuộc Trường Đại học Hà Tĩnh</t>
  </si>
  <si>
    <t>Sở Văn hóa, thể thao và du lịch</t>
  </si>
  <si>
    <t>Dự án: Đầu tư xây dựng Thư viện tỉnh Hà Tĩnh</t>
  </si>
  <si>
    <t>Giảm lỗ</t>
  </si>
  <si>
    <t xml:space="preserve">Công ty CP tư vấn và xây dựng Lam Hồng </t>
  </si>
  <si>
    <t>NĂM 2017 NIÊN ĐỘ 2016</t>
  </si>
  <si>
    <t>Công ty Cổ phần Xây dựng Nam Trường</t>
  </si>
  <si>
    <t xml:space="preserve">Công ty CPTVXD vàVTQuốc Cường Kỳ Anh </t>
  </si>
  <si>
    <t>BVMT</t>
  </si>
  <si>
    <t>Phạt</t>
  </si>
  <si>
    <t>Giảm chi đầu tư xây dựng</t>
  </si>
  <si>
    <t xml:space="preserve">Thu hồi nộp NSNN </t>
  </si>
  <si>
    <t>Ban quản lý các dự án xây dựng cơ bản huyện Đức Thọ</t>
  </si>
  <si>
    <t>Dự án: Đường giao thông kết hợp vào trang trại chăn nuôi tập trung tại xã Đức Lạng, xã Tân Hương, xã Đức Dũng</t>
  </si>
  <si>
    <t xml:space="preserve">Dự án: Đường từ Tỉnh lộ 5 vào trung tâm xã Đức Lạc, huyện Đức Thọ </t>
  </si>
  <si>
    <t xml:space="preserve">Ban QLDA bom mìn Bộ chỉ huy Quân sự tỉnh Hà Tĩnh </t>
  </si>
  <si>
    <t>Dự án rà phá bom mìn vật nổ còn sót lại sau chiến tranh trên địa bàn tỉnh Hà Tĩnh, giai đoạn 1 (năm 2010-2015)</t>
  </si>
  <si>
    <t>NĂM 2016 NIÊN ĐỘ 2015</t>
  </si>
  <si>
    <t>Các khoản tăng thu NSNN</t>
  </si>
  <si>
    <t>Cơ quan thuế quản lý</t>
  </si>
  <si>
    <t>Công ty cổ phần XD  20-11</t>
  </si>
  <si>
    <t>Tiền phạt</t>
  </si>
  <si>
    <t>Công ty CP Tư Vấn XD  Sơn An</t>
  </si>
  <si>
    <t xml:space="preserve">Công ty CP tư vấn và XD Miền Trung  </t>
  </si>
  <si>
    <t>Công ty CP ĐT và PT Vĩnh Hóa</t>
  </si>
  <si>
    <t>Thuế TN</t>
  </si>
  <si>
    <t>Phí Bảo vệ môi trường</t>
  </si>
  <si>
    <t>Công ty CP ĐT và XD Bắc Trường Lợi</t>
  </si>
  <si>
    <t>Các khoản giảm chi</t>
  </si>
  <si>
    <t>HTX nuôi trồng thủy sản và KD tổng hợp Việt Hải</t>
  </si>
  <si>
    <t>Công ty CP sản xuất nuôi trồng thủy sản Hoàng Dương</t>
  </si>
  <si>
    <t>Ban quản lý các Dự án XDCB huyện Đức Thọ</t>
  </si>
  <si>
    <t>NĂM 2013 NIÊN ĐỘ 2012</t>
  </si>
  <si>
    <t>Huyện Hương Sơn</t>
  </si>
  <si>
    <t xml:space="preserve"> - Xã Sơn Kim 2</t>
  </si>
  <si>
    <t>Công trinh: Sửa chữa , nâng cấp đường GTNT trục chính xã Sơn Kim 2</t>
  </si>
  <si>
    <t>Khắc phục hậu quả lũ lụt cầu Ô</t>
  </si>
  <si>
    <t>Ban QLDA xã Thạch Châu</t>
  </si>
  <si>
    <t xml:space="preserve"> Công trình: Đường trục chính trung tâm sân vận động xã Thạch Châu</t>
  </si>
  <si>
    <t>Các khoản phải nộp, hoàn trả và quản lý qua NSNN</t>
  </si>
  <si>
    <t>Quỹ phục hồi môi trường Sở Tài nguyên và Môi trường</t>
  </si>
  <si>
    <t>KIỂM TOÁN CHUYÊN ĐỀ</t>
  </si>
  <si>
    <t>Kiểm toán Chuyên đề Hoạt động quản lý, sử dụng ngân sách năm 2016 của huyện Can Lộc</t>
  </si>
  <si>
    <t>Cải tạo, nâng cấp đường từ Tỉnh lộ 7 
đi Chùa Hương Tích, huyện Can Lộc</t>
  </si>
  <si>
    <t>Đoàn kiểm toán hoạt động xây dựng và việc quản lý, sử dụng vốn đầu tư Dự án cấp nước cho khu vực kinh tế Vũng Áng, tỉnh Hà Tĩnh</t>
  </si>
  <si>
    <t>Công ty Cổ phần Đầu tư và Phát triển Vũng Áng</t>
  </si>
  <si>
    <t>Giảm giá trị hợp đồng</t>
  </si>
  <si>
    <t>Gói thầu trích đo BĐĐC tỉ lệ 1/1000; 1/2000; 1/5000 phục vụ GPMB vẽ địa chính tiểu dự án Xây dựng hồ Rào Trổ, đập dâng Lạc Tiến và kênh dẫn nước về Hồ Sông Trí thuộc dự án cấp nước cho KKT Vũng Áng</t>
  </si>
  <si>
    <t>Dự án công trình Hệ thống thủy lợi Ngàn Tươi - Cẩm Trang tỉnh Hà Tĩnh</t>
  </si>
  <si>
    <t>Ban chuyên trách bồi thường, hỗ trợ, tái định cư công trình thủy lợi - thủy điện Ngàn Trươi - Cẩm Trang huyện Vũ Quang</t>
  </si>
  <si>
    <t xml:space="preserve">Giảm thanh toán </t>
  </si>
  <si>
    <t xml:space="preserve">Giảm giá trị dự toán </t>
  </si>
  <si>
    <t>Chuyên đề quản lý sử dụng quỹ bảo vệ và phát triển rừng giai đoạn 2020-2022</t>
  </si>
  <si>
    <t>Kinh phí TRTT quá thời hạn 12 tháng</t>
  </si>
  <si>
    <t>CHUYÊN ĐỀ VIỆC QUẢN LÝ, SỬ DỤNG KINH PHÍ THỰC HIỆN CÁC CHÍNH SÁCH ƯU ĐÃI NGƯỜI CÓ CÔNG GIAI ĐOẠN 2021-2023 CỦA TỈNH HÀ TĨNH</t>
  </si>
  <si>
    <t>Kinh phí chi cho công tác quản lý</t>
  </si>
  <si>
    <t xml:space="preserve">Sở Lao động - Thương binh và Xã hội </t>
  </si>
  <si>
    <t xml:space="preserve"> Huyện Kỳ Anh</t>
  </si>
  <si>
    <t>Thị xã Kỳ Anh</t>
  </si>
  <si>
    <t>Huyện Nghi Xuân</t>
  </si>
  <si>
    <t>Thị xã Hồng Lĩnh</t>
  </si>
  <si>
    <t>Huyện Hương Khê</t>
  </si>
  <si>
    <t>TỔNG HỢP CÁC QUỸ TÀI CHÍNH NHÀ NƯỚC NGOÀI NGÂN SÁCH DO ĐỊA PHƯƠNG QUẢN LÝ NĂM 2024</t>
  </si>
  <si>
    <t>Biểu mẫu số 15</t>
  </si>
  <si>
    <t>Mẫu 1.01</t>
  </si>
  <si>
    <t>Đơn vị: Nguyên tệ</t>
  </si>
  <si>
    <t>Chương trình/Dự án</t>
  </si>
  <si>
    <t>Nguồn vốn vay lại</t>
  </si>
  <si>
    <t>Nguyên tệ</t>
  </si>
  <si>
    <t>Tỷ giá</t>
  </si>
  <si>
    <t>Dư nợ đầu kỳ</t>
  </si>
  <si>
    <t>Dư nợ đầu kỳ quy đổi VNĐ 
(triệu đồng)</t>
  </si>
  <si>
    <t>Rút vốn trong kỳ</t>
  </si>
  <si>
    <t>Trả nợ trong kỳ</t>
  </si>
  <si>
    <t>Dư nợ cuối kỳ</t>
  </si>
  <si>
    <t>Dư nợ cuối kỳ quy đổi VNĐ 
(triệu đồng)</t>
  </si>
  <si>
    <t>Nợ quá hạn</t>
  </si>
  <si>
    <t>Gốc</t>
  </si>
  <si>
    <t>Lãi</t>
  </si>
  <si>
    <t>Phí nhà tài trợ</t>
  </si>
  <si>
    <t>Phí QLCVL</t>
  </si>
  <si>
    <t>Cộng</t>
  </si>
  <si>
    <t>Cải tạo và nâng cấp hệ thống kênh tưới, tiêu phục vụ sản xuất nông nghiệp và thoát lũ cho vùng Bắc Thạch Hà, huyện Thạch Hà, tỉnh Hà Tĩnh nhằm ứng phó với biến đổi khí hậu</t>
  </si>
  <si>
    <t>AFD</t>
  </si>
  <si>
    <t>EUR</t>
  </si>
  <si>
    <t>Cải thiện cơ sở hạ tầng vùng ngập lụt tỉnh Hà Tĩnh</t>
  </si>
  <si>
    <t>Quỹ phát triển Ả rập</t>
  </si>
  <si>
    <t>SAR</t>
  </si>
  <si>
    <t>Hạ tầng cơ bản cho phát triển toàn diện tỉnh Hà Tĩnh (BIIG2)</t>
  </si>
  <si>
    <t>ADB</t>
  </si>
  <si>
    <t>USD</t>
  </si>
  <si>
    <t>Khoản vay 3634- VIE</t>
  </si>
  <si>
    <t>Khoản vay 3635-VIE (COL)</t>
  </si>
  <si>
    <t>Tiểu Dự án Chuẩn bị dự án Hạ tầng cơ bản cho phát triển toàn diện tỉnh Hà Tĩnh (PBIIG2)</t>
  </si>
  <si>
    <t>Dự án xây dựng cầu dân sinh và quản lý tài sản đường địa phương (LRAMP), hợp phần đường, tỉnh Hà Tĩnh</t>
  </si>
  <si>
    <t>IDA</t>
  </si>
  <si>
    <t>Dự án Sửa chữa và nâng cao an toàn đập (WB8), tỉnh Hà Tĩnh</t>
  </si>
  <si>
    <t>Dự án hiện đại hóa ngành lâm nghiệp và tăng cường tính chống chịu vùng ven biển (FCMR)</t>
  </si>
  <si>
    <t>Dự án tăng cường quản lý đất đai và cơ sỡ dữ liệu đất đai</t>
  </si>
  <si>
    <t>Dự án Phát triển nông thôn bền vững vì người nghèo Hà Tĩnh (SRDP)</t>
  </si>
  <si>
    <t>IFAD</t>
  </si>
  <si>
    <t>Dự án phát triển tổng hợp các đô thị Động lực - Tiểu dự án Đô thị Kỳ Anh</t>
  </si>
  <si>
    <t>Tiểu dự án đầu tư xây dựng công trình Cải thiện cơ sở hậ tầng đô thị Thạch Hà, huyện Thạch Hà, tỉnh Hà Tĩnh</t>
  </si>
  <si>
    <t>Tiểu dự án đầu tư xây dựng công trình Cải thiện cơ sở hậ tầng đô thị Hương Khê, huyện Hương Khê, tỉnh Hà Tĩnh</t>
  </si>
  <si>
    <t>Tổng quy USD</t>
  </si>
  <si>
    <t>Tổng quy EUR</t>
  </si>
  <si>
    <t>Tổng quy SAR</t>
  </si>
  <si>
    <t>Tổng quy triệu VNĐ</t>
  </si>
  <si>
    <t>Ghi chú: Tỷ giá quy đổi áp dụng tỷ giá do KBNN thông báo thời điểm cuối kỳ (tháng 12/2024: 1 USD = 24.277 VNĐ; 1 EUR = 25.898 VNĐ; 1 SAR = 6.457 VNĐ)</t>
  </si>
  <si>
    <t>* 03 dự án rút vốn âm (&lt;0) do hoàn trả vốn thừa cho nhà tài trợ, không phải trả nợ gốc</t>
  </si>
  <si>
    <t xml:space="preserve"> TÌNH HÌNH NỢ CHÍNH QUYỀN ĐỊA PHƯƠNG NĂM 2024</t>
  </si>
  <si>
    <t>Đơn vị:đồng</t>
  </si>
  <si>
    <t>loại trừ số thu tiền sử dụng khu vực biển TM 1255</t>
  </si>
  <si>
    <t>TỔNG HỢP QUYẾT TOÁN CHI THƯỜNG XUYÊN NGÂN SÁCH CẤP TỈNH CỦA TỪNG CƠ QUAN, TỔ CHỨC THEO NGUỒN VỐN NĂM 2024</t>
  </si>
  <si>
    <t>Dự toán được cấp</t>
  </si>
  <si>
    <t>Nguồn năm trước chuyển sang</t>
  </si>
  <si>
    <t>Kinh phí thực hiện trong năm</t>
  </si>
  <si>
    <t>Nguồn còn lại</t>
  </si>
  <si>
    <t>Dự toán đầu năm</t>
  </si>
  <si>
    <r>
      <t xml:space="preserve">Bổ sung trong năm </t>
    </r>
    <r>
      <rPr>
        <sz val="10"/>
        <color rgb="FF000000"/>
        <rFont val="Times New Roman"/>
        <family val="1"/>
      </rPr>
      <t>(nếu có)</t>
    </r>
  </si>
  <si>
    <r>
      <t xml:space="preserve">Giảm trừ trong năm </t>
    </r>
    <r>
      <rPr>
        <sz val="10"/>
        <color rgb="FF000000"/>
        <rFont val="Times New Roman"/>
        <family val="1"/>
      </rPr>
      <t>(nếu có)</t>
    </r>
  </si>
  <si>
    <t>Chuyển nguồn năm sau</t>
  </si>
  <si>
    <t>Hủy bỏ</t>
  </si>
  <si>
    <t>1=2+3-4</t>
  </si>
  <si>
    <t>6=0+1-5</t>
  </si>
  <si>
    <t>BVĐK huyện Hương Khê</t>
  </si>
  <si>
    <t xml:space="preserve"> Văn phòng Điều phối thực hiện Chương trình mục tiêu quốc gia xây dựng nông thôn mới</t>
  </si>
  <si>
    <t xml:space="preserve"> Văn phòng Thường trực Ban chỉ huy Phòng, chống thiên tai và Tìm kiếm cứu nạn tỉnh</t>
  </si>
  <si>
    <t xml:space="preserve"> Tỉnh uỷ Hà Tĩnh</t>
  </si>
  <si>
    <t xml:space="preserve"> Tỉnh chi BSNS  Văn phòng Tòa án Nhân dân Tỉnh Hà Tĩnh</t>
  </si>
  <si>
    <t xml:space="preserve"> Tỉnh chi BSNS  Công an Tỉnh</t>
  </si>
  <si>
    <t xml:space="preserve"> Tỉnh chi BSNS  Tỉnh đội</t>
  </si>
  <si>
    <t xml:space="preserve"> Tỉnh chi BSNS  Văn phòng Viện Kiểm sát Nhân dân Tỉnh Hà Tĩnh</t>
  </si>
  <si>
    <t xml:space="preserve"> Tỉnh chi BSNS  Văn phòng Cục Thi hành án dân sự Tỉnh Hà Tĩnh</t>
  </si>
  <si>
    <t xml:space="preserve"> Tỉnh chi BSNS  Kho bạc Nhà nước Hà Tĩnh</t>
  </si>
  <si>
    <t xml:space="preserve"> Tỉnh chi BSNS  Cục thuế tỉnh Hà Tĩnh</t>
  </si>
  <si>
    <t xml:space="preserve"> Tỉnh chi BSNS  Văn phòng Cục thuế tỉnh Hà Tĩnh</t>
  </si>
  <si>
    <t xml:space="preserve"> Tỉnh chi BSNS  Văn phòng Cục Thống kê Tỉnh Hà Tĩnh</t>
  </si>
  <si>
    <t xml:space="preserve"> Tỉnh chi BSNS  Chi nhánh ngân hàng nhà nước tỉnh Hà Tĩnh</t>
  </si>
  <si>
    <t xml:space="preserve"> Tỉnh chi BSNS  Bảo hiểm xã hội tỉnh Hà Tĩnh</t>
  </si>
  <si>
    <t xml:space="preserve"> Tỉnh chi BSNS  Công đoàn Viên chức Hà Tĩnh</t>
  </si>
  <si>
    <t xml:space="preserve"> Tỉnh chi BSNS  Đài Khí tượng Thủy văn tỉnh Hà Tĩnh</t>
  </si>
  <si>
    <t>TỔNG HỢP THU DỊCH VỤ CỦA ĐƠN VỊ SỰ NGHIỆP CÔNG NĂM 2024</t>
  </si>
  <si>
    <t>(KHÔNG BAO GỒM NGUỒN NGÂN SÁCH NHÀ NƯỚC)</t>
  </si>
  <si>
    <t xml:space="preserve">Ngân sách huyện xã </t>
  </si>
  <si>
    <t>Sự nghiệp giáo dục - đào tạo và dạy nghề</t>
  </si>
  <si>
    <t>Sự nghiệp khoa học và công nghệ</t>
  </si>
  <si>
    <t>Sự nghiệp văn hóa thông tin</t>
  </si>
  <si>
    <t>Sự nghiệp phát thanh truyền hình</t>
  </si>
  <si>
    <t>Sự nghiệp thể dục thể thao</t>
  </si>
  <si>
    <t>Sự nghiệp bảo đảm xã hội</t>
  </si>
  <si>
    <t>Biểu mẫu số 14</t>
  </si>
  <si>
    <t>Mẫu biểu số 16</t>
  </si>
  <si>
    <t>Biểu mẫu số 17</t>
  </si>
  <si>
    <t>Biều mẫu số 18</t>
  </si>
  <si>
    <t>HỘI ĐỒNG NHÂN DÂN TỈNH HÀ TĨNH</t>
  </si>
  <si>
    <t>(Kèm theo Nghị quyết số             /NQ-HĐND ngày 27/6/2025 của HĐND tỉnh Hà Tĩnh)</t>
  </si>
  <si>
    <t>Biểu mẫu số 03</t>
  </si>
  <si>
    <t>Biểu mẫu số 02</t>
  </si>
  <si>
    <t>Biểu mẫu số 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</si>
</sst>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_);_(* \(#,##0\);_(* &quot;-&quot;_);_(@_)"/>
    <numFmt numFmtId="165" formatCode="_(* #,##0.00_);_(* \(#,##0.00\);_(* &quot;-&quot;??_);_(@_)"/>
    <numFmt numFmtId="166" formatCode="_-* #,##0_-;\-* #,##0_-;_-* &quot;-&quot;??_-;_-@_-"/>
    <numFmt numFmtId="167" formatCode="\(#\)"/>
    <numFmt numFmtId="168" formatCode="_(* #,##0_);_(* \(#,##0\);_(* &quot;-&quot;??_);_(@_)"/>
    <numFmt numFmtId="169" formatCode="#,###"/>
    <numFmt numFmtId="170" formatCode="_-* #,##0.00\ _₫_-;\-* #,##0.00\ _₫_-;_-* &quot;-&quot;??\ _₫_-;_-@_-"/>
    <numFmt numFmtId="171" formatCode="0.0"/>
    <numFmt numFmtId="172" formatCode="#,##0\ _₫"/>
    <numFmt numFmtId="173" formatCode="#############"/>
    <numFmt numFmtId="174" formatCode="0.0%"/>
  </numFmts>
  <fonts count="74">
    <font>
      <sz val="11"/>
      <color theme="1"/>
      <name val="Calibri"/>
      <family val="2"/>
      <scheme val="minor"/>
    </font>
    <font>
      <sz val="11"/>
      <color theme="1"/>
      <name val="Calibri"/>
      <family val="2"/>
      <scheme val="minor"/>
    </font>
    <font>
      <sz val="13"/>
      <color theme="1"/>
      <name val="Times New Roman"/>
      <family val="1"/>
    </font>
    <font>
      <b/>
      <sz val="13"/>
      <color theme="1"/>
      <name val="Times New Roman"/>
      <family val="1"/>
    </font>
    <font>
      <b/>
      <sz val="13"/>
      <color rgb="FF000000"/>
      <name val="Times New Roman"/>
      <family val="1"/>
    </font>
    <font>
      <i/>
      <sz val="13"/>
      <color theme="1"/>
      <name val="Times New Roman"/>
      <family val="1"/>
    </font>
    <font>
      <sz val="10"/>
      <color rgb="FF000000"/>
      <name val="Times New Roman"/>
      <family val="1"/>
    </font>
    <font>
      <sz val="10"/>
      <color theme="1"/>
      <name val="Times New Roman"/>
      <family val="1"/>
    </font>
    <font>
      <sz val="13"/>
      <color rgb="FF000000"/>
      <name val="Times New Roman"/>
      <family val="1"/>
    </font>
    <font>
      <b/>
      <vertAlign val="superscript"/>
      <sz val="13"/>
      <color rgb="FF000000"/>
      <name val="Times New Roman"/>
      <family val="1"/>
    </font>
    <font>
      <i/>
      <sz val="13"/>
      <color rgb="FF000000"/>
      <name val="Times New Roman"/>
      <family val="1"/>
    </font>
    <font>
      <b/>
      <i/>
      <sz val="13"/>
      <color rgb="FF000000"/>
      <name val="Times New Roman"/>
      <family val="1"/>
    </font>
    <font>
      <sz val="13"/>
      <name val="Times New Roman"/>
      <family val="1"/>
    </font>
    <font>
      <b/>
      <sz val="13"/>
      <name val="Times New Roman"/>
      <family val="1"/>
    </font>
    <font>
      <i/>
      <sz val="13"/>
      <name val="Times New Roman"/>
      <family val="1"/>
    </font>
    <font>
      <sz val="8"/>
      <color rgb="FF000000"/>
      <name val="Times New Roman"/>
      <family val="1"/>
    </font>
    <font>
      <sz val="8"/>
      <color theme="1"/>
      <name val="Times New Roman"/>
      <family val="1"/>
    </font>
    <font>
      <sz val="8"/>
      <name val="Times New Roman"/>
      <family val="1"/>
    </font>
    <font>
      <b/>
      <sz val="12"/>
      <name val="Times New Roman"/>
      <family val="1"/>
    </font>
    <font>
      <i/>
      <sz val="12"/>
      <name val="Times New Roman"/>
      <family val="1"/>
    </font>
    <font>
      <sz val="10"/>
      <name val="Times New Roman"/>
      <family val="1"/>
    </font>
    <font>
      <b/>
      <sz val="10"/>
      <color rgb="FF000000"/>
      <name val="Arial"/>
      <family val="2"/>
    </font>
    <font>
      <i/>
      <sz val="12"/>
      <color rgb="FF000000"/>
      <name val="Times New Roman"/>
      <family val="1"/>
    </font>
    <font>
      <b/>
      <sz val="10"/>
      <color theme="1"/>
      <name val="Arial"/>
      <family val="2"/>
    </font>
    <font>
      <b/>
      <sz val="14"/>
      <color theme="1"/>
      <name val="Arial"/>
      <family val="2"/>
    </font>
    <font>
      <sz val="10"/>
      <color theme="1"/>
      <name val="Arial"/>
      <family val="2"/>
    </font>
    <font>
      <sz val="12"/>
      <color theme="1"/>
      <name val="Times New Roman"/>
      <family val="2"/>
    </font>
    <font>
      <i/>
      <sz val="10"/>
      <name val="Arial"/>
      <family val="2"/>
    </font>
    <font>
      <b/>
      <sz val="10"/>
      <name val="Arial"/>
      <family val="2"/>
    </font>
    <font>
      <sz val="14"/>
      <color theme="1"/>
      <name val="Times New Roman"/>
      <family val="2"/>
    </font>
    <font>
      <sz val="11"/>
      <name val="Times New Roman"/>
      <family val="1"/>
    </font>
    <font>
      <b/>
      <sz val="11"/>
      <name val="Times New Roman"/>
      <family val="1"/>
    </font>
    <font>
      <sz val="10"/>
      <name val="Arial"/>
      <family val="2"/>
    </font>
    <font>
      <b/>
      <sz val="14"/>
      <name val="Times New Roman"/>
      <family val="1"/>
    </font>
    <font>
      <i/>
      <sz val="11"/>
      <name val="Times New Roman"/>
      <family val="1"/>
    </font>
    <font>
      <sz val="10"/>
      <name val=".VnTime"/>
      <family val="2"/>
    </font>
    <font>
      <sz val="11"/>
      <color indexed="8"/>
      <name val="Calibri"/>
      <family val="2"/>
    </font>
    <font>
      <sz val="12"/>
      <name val=".VnTime"/>
      <family val="2"/>
    </font>
    <font>
      <sz val="10"/>
      <name val="Times New Roman"/>
      <family val="1"/>
      <charset val="163"/>
    </font>
    <font>
      <sz val="14"/>
      <name val=".VNTIME"/>
      <family val="2"/>
    </font>
    <font>
      <sz val="12"/>
      <color indexed="8"/>
      <name val="Times New Roman"/>
      <family val="2"/>
    </font>
    <font>
      <sz val="11"/>
      <color rgb="FFFF0000"/>
      <name val="Times New Roman"/>
      <family val="1"/>
    </font>
    <font>
      <sz val="12"/>
      <name val=".VnArial Narrow"/>
      <family val="2"/>
    </font>
    <font>
      <sz val="10"/>
      <name val="VNI-Avo"/>
    </font>
    <font>
      <b/>
      <i/>
      <sz val="11"/>
      <name val="Times New Roman"/>
      <family val="1"/>
    </font>
    <font>
      <b/>
      <i/>
      <sz val="13"/>
      <color theme="1"/>
      <name val="Times New Roman"/>
      <family val="1"/>
    </font>
    <font>
      <sz val="13"/>
      <color rgb="FFFF0000"/>
      <name val="Times New Roman"/>
      <family val="1"/>
    </font>
    <font>
      <b/>
      <sz val="10"/>
      <color rgb="FF000000"/>
      <name val="Times New Roman"/>
      <family val="1"/>
    </font>
    <font>
      <sz val="11"/>
      <color theme="1"/>
      <name val="Times New Roman"/>
      <family val="1"/>
    </font>
    <font>
      <i/>
      <sz val="10"/>
      <color rgb="FF000000"/>
      <name val="Times New Roman"/>
      <family val="1"/>
    </font>
    <font>
      <b/>
      <sz val="11"/>
      <color rgb="FF000000"/>
      <name val="Times New Roman"/>
      <family val="1"/>
    </font>
    <font>
      <b/>
      <sz val="11"/>
      <color theme="1"/>
      <name val="Times New Roman"/>
      <family val="1"/>
    </font>
    <font>
      <sz val="11"/>
      <color rgb="FF000000"/>
      <name val="Times New Roman"/>
      <family val="1"/>
    </font>
    <font>
      <i/>
      <sz val="11"/>
      <color rgb="FF000000"/>
      <name val="Times New Roman"/>
      <family val="1"/>
    </font>
    <font>
      <i/>
      <sz val="11"/>
      <color theme="1"/>
      <name val="Times New Roman"/>
      <family val="1"/>
    </font>
    <font>
      <b/>
      <sz val="8"/>
      <color rgb="FF000000"/>
      <name val="Times New Roman"/>
      <family val="1"/>
    </font>
    <font>
      <b/>
      <sz val="9"/>
      <color indexed="81"/>
      <name val="Tahoma"/>
      <family val="2"/>
    </font>
    <font>
      <sz val="9"/>
      <color indexed="81"/>
      <name val="Tahoma"/>
      <family val="2"/>
    </font>
    <font>
      <b/>
      <i/>
      <sz val="11"/>
      <color rgb="FF000000"/>
      <name val="Times New Roman"/>
      <family val="1"/>
    </font>
    <font>
      <b/>
      <sz val="10"/>
      <name val="Times New Roman"/>
      <family val="1"/>
    </font>
    <font>
      <i/>
      <sz val="10"/>
      <name val="Times New Roman"/>
      <family val="1"/>
    </font>
    <font>
      <sz val="12"/>
      <name val="Times New Roman"/>
      <family val="1"/>
    </font>
    <font>
      <sz val="12"/>
      <color rgb="FF000000"/>
      <name val="Times New Roman"/>
      <family val="1"/>
    </font>
    <font>
      <sz val="12"/>
      <color theme="1"/>
      <name val="Times New Roman"/>
      <family val="1"/>
    </font>
    <font>
      <b/>
      <sz val="12"/>
      <color rgb="FF000000"/>
      <name val="Times New Roman"/>
      <family val="1"/>
    </font>
    <font>
      <sz val="11"/>
      <color theme="1"/>
      <name val="Arial"/>
      <family val="2"/>
    </font>
    <font>
      <sz val="12"/>
      <name val="Arial"/>
      <family val="2"/>
    </font>
    <font>
      <sz val="10"/>
      <name val="Arial"/>
      <family val="2"/>
      <charset val="163"/>
    </font>
    <font>
      <sz val="12"/>
      <name val="Times New Roman"/>
      <family val="2"/>
    </font>
    <font>
      <i/>
      <sz val="12"/>
      <name val="Times New Roman"/>
      <family val="2"/>
    </font>
    <font>
      <b/>
      <sz val="12"/>
      <name val="Times New Roman"/>
      <family val="2"/>
    </font>
    <font>
      <sz val="11"/>
      <name val="Times New Roman"/>
      <family val="2"/>
    </font>
    <font>
      <sz val="10"/>
      <name val="Times New Roman"/>
      <family val="2"/>
    </font>
    <font>
      <b/>
      <sz val="12"/>
      <color theme="1"/>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auto="1"/>
      </left>
      <right style="thin">
        <color auto="1"/>
      </right>
      <top style="dotted">
        <color auto="1"/>
      </top>
      <bottom style="thin">
        <color auto="1"/>
      </bottom>
      <diagonal/>
    </border>
  </borders>
  <cellStyleXfs count="55">
    <xf numFmtId="0" fontId="0"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6" fillId="0" borderId="0"/>
    <xf numFmtId="0" fontId="29" fillId="0" borderId="0"/>
    <xf numFmtId="9" fontId="1" fillId="0" borderId="0" applyFont="0" applyFill="0" applyBorder="0" applyAlignment="0" applyProtection="0"/>
    <xf numFmtId="0" fontId="32" fillId="0" borderId="0"/>
    <xf numFmtId="165" fontId="1" fillId="0" borderId="0" applyFont="0" applyFill="0" applyBorder="0" applyAlignment="0" applyProtection="0"/>
    <xf numFmtId="165" fontId="32" fillId="0" borderId="0" applyFont="0" applyFill="0" applyBorder="0" applyAlignment="0" applyProtection="0"/>
    <xf numFmtId="0" fontId="32" fillId="0" borderId="0"/>
    <xf numFmtId="43" fontId="32" fillId="0" borderId="0" applyFont="0" applyFill="0" applyBorder="0" applyAlignment="0" applyProtection="0"/>
    <xf numFmtId="0" fontId="35" fillId="0" borderId="0"/>
    <xf numFmtId="170" fontId="32" fillId="0" borderId="0" applyFont="0" applyFill="0" applyBorder="0" applyAlignment="0" applyProtection="0"/>
    <xf numFmtId="165" fontId="36" fillId="0" borderId="0" applyFont="0" applyFill="0" applyBorder="0" applyAlignment="0" applyProtection="0"/>
    <xf numFmtId="164" fontId="1" fillId="0" borderId="0" applyFont="0" applyFill="0" applyBorder="0" applyAlignment="0" applyProtection="0"/>
    <xf numFmtId="0" fontId="32" fillId="0" borderId="0"/>
    <xf numFmtId="0" fontId="1" fillId="0" borderId="0"/>
    <xf numFmtId="165" fontId="37" fillId="0" borderId="0" applyFont="0" applyFill="0" applyBorder="0" applyAlignment="0" applyProtection="0"/>
    <xf numFmtId="0" fontId="1" fillId="0" borderId="0"/>
    <xf numFmtId="165" fontId="1" fillId="0" borderId="0" applyFont="0" applyFill="0" applyBorder="0" applyAlignment="0" applyProtection="0"/>
    <xf numFmtId="0" fontId="38" fillId="0" borderId="0"/>
    <xf numFmtId="0" fontId="32" fillId="0" borderId="0"/>
    <xf numFmtId="0" fontId="39" fillId="0" borderId="0"/>
    <xf numFmtId="0" fontId="1" fillId="0" borderId="0"/>
    <xf numFmtId="165" fontId="36" fillId="0" borderId="0" applyFont="0" applyFill="0" applyBorder="0" applyAlignment="0" applyProtection="0"/>
    <xf numFmtId="43" fontId="32" fillId="0" borderId="0" applyFont="0" applyFill="0" applyBorder="0" applyAlignment="0" applyProtection="0"/>
    <xf numFmtId="0" fontId="37" fillId="0" borderId="0"/>
    <xf numFmtId="0" fontId="32" fillId="0" borderId="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40" fillId="0" borderId="0"/>
    <xf numFmtId="0" fontId="42" fillId="0" borderId="0"/>
    <xf numFmtId="0" fontId="30" fillId="0" borderId="0"/>
    <xf numFmtId="0" fontId="43" fillId="0" borderId="0"/>
    <xf numFmtId="0" fontId="32" fillId="0" borderId="0"/>
    <xf numFmtId="0" fontId="32" fillId="0" borderId="0"/>
    <xf numFmtId="165" fontId="1" fillId="0" borderId="0" applyFont="0" applyFill="0" applyBorder="0" applyAlignment="0" applyProtection="0"/>
    <xf numFmtId="170" fontId="32" fillId="0" borderId="0" applyFont="0" applyFill="0" applyBorder="0" applyAlignment="0" applyProtection="0"/>
    <xf numFmtId="0" fontId="1" fillId="0" borderId="0"/>
    <xf numFmtId="0" fontId="37" fillId="0" borderId="0"/>
    <xf numFmtId="0" fontId="32" fillId="0" borderId="0"/>
    <xf numFmtId="0" fontId="32" fillId="0" borderId="0"/>
    <xf numFmtId="0" fontId="65" fillId="0" borderId="0"/>
    <xf numFmtId="0" fontId="66" fillId="0" borderId="0"/>
    <xf numFmtId="170" fontId="36" fillId="0" borderId="0" applyFont="0" applyFill="0" applyBorder="0" applyAlignment="0" applyProtection="0"/>
    <xf numFmtId="165" fontId="61" fillId="0" borderId="0" applyFont="0" applyFill="0" applyBorder="0" applyAlignment="0" applyProtection="0"/>
    <xf numFmtId="170" fontId="67" fillId="0" borderId="0" applyFont="0" applyFill="0" applyBorder="0" applyAlignment="0" applyProtection="0"/>
    <xf numFmtId="0" fontId="42" fillId="0" borderId="0"/>
    <xf numFmtId="165" fontId="42" fillId="0" borderId="0" applyFont="0" applyFill="0" applyBorder="0" applyAlignment="0" applyProtection="0"/>
    <xf numFmtId="0" fontId="26" fillId="0" borderId="0"/>
    <xf numFmtId="43" fontId="26" fillId="0" borderId="0" applyFont="0" applyFill="0" applyBorder="0" applyAlignment="0" applyProtection="0"/>
  </cellStyleXfs>
  <cellXfs count="561">
    <xf numFmtId="0" fontId="0" fillId="0" borderId="0" xfId="0"/>
    <xf numFmtId="0" fontId="4" fillId="0" borderId="1" xfId="0" applyFont="1" applyBorder="1" applyAlignment="1">
      <alignment horizontal="center" vertical="center" wrapText="1"/>
    </xf>
    <xf numFmtId="0" fontId="6" fillId="0" borderId="1" xfId="0" applyFont="1" applyBorder="1" applyAlignment="1">
      <alignment horizontal="center" vertical="center" wrapText="1"/>
    </xf>
    <xf numFmtId="166" fontId="4" fillId="0" borderId="1" xfId="1" applyNumberFormat="1" applyFont="1" applyBorder="1" applyAlignment="1">
      <alignment horizontal="center" vertical="center" wrapText="1"/>
    </xf>
    <xf numFmtId="0" fontId="4" fillId="0" borderId="1" xfId="0" applyFont="1" applyBorder="1" applyAlignment="1">
      <alignment vertical="center" wrapText="1"/>
    </xf>
    <xf numFmtId="166" fontId="4" fillId="0" borderId="1" xfId="1" applyNumberFormat="1" applyFont="1" applyBorder="1" applyAlignment="1">
      <alignment vertical="center" wrapText="1"/>
    </xf>
    <xf numFmtId="0" fontId="8" fillId="0" borderId="1" xfId="0" applyFont="1" applyBorder="1" applyAlignment="1">
      <alignment vertical="center" wrapText="1"/>
    </xf>
    <xf numFmtId="166" fontId="8" fillId="0" borderId="1" xfId="1" applyNumberFormat="1" applyFont="1" applyBorder="1" applyAlignment="1">
      <alignment vertical="center" wrapText="1"/>
    </xf>
    <xf numFmtId="166" fontId="8" fillId="0" borderId="1" xfId="1" applyNumberFormat="1" applyFont="1" applyBorder="1" applyAlignment="1">
      <alignment horizontal="center" vertical="center" wrapText="1"/>
    </xf>
    <xf numFmtId="0" fontId="4" fillId="0" borderId="1" xfId="0" applyFont="1" applyBorder="1" applyAlignment="1">
      <alignment vertical="center"/>
    </xf>
    <xf numFmtId="166" fontId="4" fillId="0" borderId="1" xfId="1" applyNumberFormat="1" applyFont="1" applyBorder="1" applyAlignment="1">
      <alignment vertical="center"/>
    </xf>
    <xf numFmtId="0" fontId="2" fillId="0" borderId="0" xfId="0" applyFont="1" applyAlignment="1">
      <alignment vertical="center" wrapText="1"/>
    </xf>
    <xf numFmtId="0" fontId="3" fillId="0" borderId="0" xfId="0" applyFont="1" applyAlignment="1">
      <alignment horizontal="right" vertical="center"/>
    </xf>
    <xf numFmtId="166" fontId="2" fillId="0" borderId="0" xfId="1" applyNumberFormat="1" applyFont="1" applyAlignment="1">
      <alignment vertical="center" wrapText="1"/>
    </xf>
    <xf numFmtId="166" fontId="2" fillId="0" borderId="0" xfId="0" applyNumberFormat="1" applyFont="1" applyAlignment="1">
      <alignment vertical="center" wrapText="1"/>
    </xf>
    <xf numFmtId="0" fontId="5" fillId="0" borderId="0" xfId="0" applyFont="1" applyAlignment="1">
      <alignment horizontal="right" vertical="center"/>
    </xf>
    <xf numFmtId="9" fontId="8" fillId="0" borderId="1" xfId="2" applyFont="1" applyBorder="1" applyAlignment="1">
      <alignment horizontal="center" vertical="center" wrapText="1"/>
    </xf>
    <xf numFmtId="0" fontId="3" fillId="0" borderId="0" xfId="0" applyFont="1" applyAlignment="1">
      <alignment vertical="center" wrapText="1"/>
    </xf>
    <xf numFmtId="0" fontId="8" fillId="0" borderId="1" xfId="0" applyFont="1" applyBorder="1" applyAlignment="1">
      <alignment horizontal="center" vertical="center" wrapText="1"/>
    </xf>
    <xf numFmtId="0" fontId="10" fillId="0" borderId="1" xfId="0" applyFont="1" applyBorder="1" applyAlignment="1">
      <alignment vertical="center" wrapText="1"/>
    </xf>
    <xf numFmtId="0" fontId="10" fillId="0" borderId="1" xfId="0" applyFont="1" applyBorder="1" applyAlignment="1">
      <alignment horizontal="center" vertical="center" wrapText="1"/>
    </xf>
    <xf numFmtId="166" fontId="10" fillId="0" borderId="1" xfId="1" applyNumberFormat="1" applyFont="1" applyBorder="1" applyAlignment="1">
      <alignment horizontal="center" vertical="center" wrapText="1"/>
    </xf>
    <xf numFmtId="9" fontId="10" fillId="0" borderId="1" xfId="2" applyFont="1" applyBorder="1" applyAlignment="1">
      <alignment horizontal="center" vertical="center" wrapText="1"/>
    </xf>
    <xf numFmtId="0" fontId="5" fillId="0" borderId="0" xfId="0" applyFont="1" applyAlignment="1">
      <alignment vertical="center" wrapText="1"/>
    </xf>
    <xf numFmtId="0" fontId="11" fillId="0" borderId="1" xfId="0" applyFont="1" applyBorder="1" applyAlignment="1">
      <alignment vertical="center" wrapText="1"/>
    </xf>
    <xf numFmtId="9" fontId="4" fillId="0" borderId="1" xfId="2" applyFont="1" applyBorder="1" applyAlignment="1">
      <alignment horizontal="center" vertical="center" wrapText="1"/>
    </xf>
    <xf numFmtId="0" fontId="11" fillId="0" borderId="1" xfId="0" applyFont="1" applyBorder="1" applyAlignment="1">
      <alignment horizontal="center" vertical="center" wrapText="1"/>
    </xf>
    <xf numFmtId="0" fontId="12" fillId="0" borderId="0" xfId="0" applyFont="1"/>
    <xf numFmtId="0" fontId="12" fillId="0" borderId="0" xfId="0" applyFont="1" applyAlignment="1">
      <alignment wrapText="1"/>
    </xf>
    <xf numFmtId="0" fontId="14" fillId="0" borderId="0" xfId="0" applyFont="1" applyAlignment="1">
      <alignment horizontal="right"/>
    </xf>
    <xf numFmtId="0" fontId="13"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3" fillId="0" borderId="1" xfId="0" applyFont="1" applyBorder="1" applyAlignment="1">
      <alignment vertical="center" wrapText="1"/>
    </xf>
    <xf numFmtId="166" fontId="13" fillId="0" borderId="1" xfId="1" applyNumberFormat="1" applyFont="1" applyBorder="1" applyAlignment="1">
      <alignment horizontal="center" vertical="center" wrapText="1"/>
    </xf>
    <xf numFmtId="9" fontId="13" fillId="0" borderId="1" xfId="2" applyFont="1" applyBorder="1" applyAlignment="1">
      <alignment horizontal="center" vertical="center" wrapText="1"/>
    </xf>
    <xf numFmtId="0" fontId="13" fillId="0" borderId="0" xfId="0" applyFont="1" applyAlignment="1">
      <alignment wrapText="1"/>
    </xf>
    <xf numFmtId="166" fontId="13" fillId="0" borderId="1" xfId="1" applyNumberFormat="1" applyFont="1" applyFill="1" applyBorder="1" applyAlignment="1">
      <alignment horizontal="center" vertical="center" wrapText="1"/>
    </xf>
    <xf numFmtId="0" fontId="12" fillId="0" borderId="1" xfId="0" applyFont="1" applyBorder="1" applyAlignment="1">
      <alignment vertical="center" wrapText="1"/>
    </xf>
    <xf numFmtId="166" fontId="12" fillId="0" borderId="1" xfId="1" applyNumberFormat="1" applyFont="1" applyBorder="1" applyAlignment="1">
      <alignment horizontal="center" vertical="center" wrapText="1"/>
    </xf>
    <xf numFmtId="9" fontId="12" fillId="0" borderId="1" xfId="2" applyFont="1" applyBorder="1" applyAlignment="1">
      <alignment horizontal="center" vertical="center" wrapText="1"/>
    </xf>
    <xf numFmtId="166" fontId="12" fillId="0" borderId="1" xfId="1" applyNumberFormat="1" applyFont="1" applyFill="1" applyBorder="1" applyAlignment="1">
      <alignment horizontal="center" vertical="center" wrapText="1"/>
    </xf>
    <xf numFmtId="0" fontId="14" fillId="0" borderId="1" xfId="0" applyFont="1" applyBorder="1" applyAlignment="1">
      <alignment vertical="center" wrapText="1"/>
    </xf>
    <xf numFmtId="166" fontId="12" fillId="0" borderId="1" xfId="1" applyNumberFormat="1" applyFont="1" applyBorder="1" applyAlignment="1">
      <alignment vertical="center" wrapText="1"/>
    </xf>
    <xf numFmtId="9" fontId="12" fillId="0" borderId="1" xfId="2" applyFont="1" applyBorder="1" applyAlignment="1">
      <alignment vertical="center" wrapText="1"/>
    </xf>
    <xf numFmtId="167" fontId="15" fillId="0" borderId="1" xfId="0" applyNumberFormat="1" applyFont="1" applyBorder="1" applyAlignment="1">
      <alignment horizontal="center" vertical="center" wrapText="1"/>
    </xf>
    <xf numFmtId="0" fontId="16" fillId="0" borderId="0" xfId="0" applyFont="1" applyAlignment="1">
      <alignment vertical="center" wrapText="1"/>
    </xf>
    <xf numFmtId="0" fontId="17" fillId="0" borderId="1" xfId="0" applyFont="1" applyBorder="1" applyAlignment="1">
      <alignment horizontal="center" vertical="center" wrapText="1"/>
    </xf>
    <xf numFmtId="167" fontId="17" fillId="0" borderId="1" xfId="0" applyNumberFormat="1" applyFont="1" applyBorder="1" applyAlignment="1">
      <alignment horizontal="center" vertical="center" wrapText="1"/>
    </xf>
    <xf numFmtId="0" fontId="17" fillId="0" borderId="0" xfId="0" applyFont="1" applyAlignment="1">
      <alignment wrapText="1"/>
    </xf>
    <xf numFmtId="0" fontId="23" fillId="0" borderId="0" xfId="0" applyFont="1" applyAlignment="1">
      <alignment horizontal="right" vertical="center"/>
    </xf>
    <xf numFmtId="0" fontId="23" fillId="0" borderId="0" xfId="0" applyFont="1" applyAlignment="1">
      <alignment horizontal="left" vertical="center"/>
    </xf>
    <xf numFmtId="0" fontId="23" fillId="0" borderId="1" xfId="0" applyFont="1" applyBorder="1" applyAlignment="1">
      <alignment horizontal="center" vertical="center"/>
    </xf>
    <xf numFmtId="0" fontId="25" fillId="0" borderId="1" xfId="0" applyFont="1" applyBorder="1" applyAlignment="1">
      <alignment horizontal="center" vertical="center" wrapText="1"/>
    </xf>
    <xf numFmtId="169" fontId="23" fillId="0" borderId="1" xfId="0" applyNumberFormat="1" applyFont="1" applyBorder="1" applyAlignment="1">
      <alignment horizontal="right" vertical="center" wrapText="1"/>
    </xf>
    <xf numFmtId="0" fontId="23" fillId="0" borderId="1" xfId="0" applyFont="1" applyBorder="1" applyAlignment="1">
      <alignment horizontal="center" vertical="center" wrapText="1"/>
    </xf>
    <xf numFmtId="0" fontId="23" fillId="0" borderId="1" xfId="0" applyFont="1" applyBorder="1" applyAlignment="1">
      <alignment horizontal="left" vertical="center" wrapText="1"/>
    </xf>
    <xf numFmtId="0" fontId="25" fillId="0" borderId="1" xfId="0" applyFont="1" applyBorder="1" applyAlignment="1">
      <alignment horizontal="left" vertical="center" wrapText="1"/>
    </xf>
    <xf numFmtId="169" fontId="25" fillId="0" borderId="1" xfId="0" applyNumberFormat="1" applyFont="1" applyBorder="1" applyAlignment="1">
      <alignment horizontal="right" vertical="center" wrapText="1"/>
    </xf>
    <xf numFmtId="3" fontId="27" fillId="0" borderId="0" xfId="5" applyNumberFormat="1" applyFont="1"/>
    <xf numFmtId="3" fontId="28" fillId="0" borderId="0" xfId="5" applyNumberFormat="1" applyFont="1"/>
    <xf numFmtId="0" fontId="30" fillId="2" borderId="1" xfId="0" applyFont="1" applyFill="1" applyBorder="1" applyAlignment="1">
      <alignment vertical="center" wrapText="1"/>
    </xf>
    <xf numFmtId="3" fontId="30" fillId="2" borderId="1" xfId="0" applyNumberFormat="1" applyFont="1" applyFill="1" applyBorder="1" applyAlignment="1">
      <alignment vertical="center" wrapText="1"/>
    </xf>
    <xf numFmtId="3" fontId="31" fillId="2" borderId="1" xfId="0" applyNumberFormat="1" applyFont="1" applyFill="1" applyBorder="1" applyAlignment="1">
      <alignment horizontal="center" vertical="center" wrapText="1"/>
    </xf>
    <xf numFmtId="3" fontId="31" fillId="2" borderId="1" xfId="0" applyNumberFormat="1" applyFont="1" applyFill="1" applyBorder="1" applyAlignment="1">
      <alignment vertical="center" wrapText="1"/>
    </xf>
    <xf numFmtId="166" fontId="3" fillId="0" borderId="0" xfId="0" applyNumberFormat="1" applyFont="1" applyAlignment="1">
      <alignment vertical="center" wrapText="1"/>
    </xf>
    <xf numFmtId="166" fontId="12" fillId="0" borderId="0" xfId="0" applyNumberFormat="1" applyFont="1" applyAlignment="1">
      <alignment wrapText="1"/>
    </xf>
    <xf numFmtId="166" fontId="12" fillId="0" borderId="0" xfId="1" applyNumberFormat="1" applyFont="1" applyAlignment="1">
      <alignment wrapText="1"/>
    </xf>
    <xf numFmtId="166" fontId="17" fillId="0" borderId="0" xfId="1" applyNumberFormat="1" applyFont="1" applyAlignment="1">
      <alignment wrapText="1"/>
    </xf>
    <xf numFmtId="166" fontId="13" fillId="0" borderId="0" xfId="1" applyNumberFormat="1" applyFont="1" applyAlignment="1">
      <alignment wrapText="1"/>
    </xf>
    <xf numFmtId="166" fontId="4" fillId="0" borderId="1" xfId="1" applyNumberFormat="1" applyFont="1" applyFill="1" applyBorder="1" applyAlignment="1">
      <alignment horizontal="center" vertical="center" wrapText="1"/>
    </xf>
    <xf numFmtId="0" fontId="22" fillId="0" borderId="1" xfId="0" applyFont="1" applyBorder="1" applyAlignment="1">
      <alignment vertical="center" wrapText="1"/>
    </xf>
    <xf numFmtId="166" fontId="5" fillId="0" borderId="0" xfId="1" applyNumberFormat="1" applyFont="1" applyAlignment="1">
      <alignment vertical="center" wrapText="1"/>
    </xf>
    <xf numFmtId="166" fontId="12" fillId="0" borderId="1" xfId="1" applyNumberFormat="1" applyFont="1" applyFill="1" applyBorder="1" applyAlignment="1">
      <alignment vertical="center" wrapText="1"/>
    </xf>
    <xf numFmtId="0" fontId="20" fillId="2" borderId="0" xfId="0" applyFont="1" applyFill="1"/>
    <xf numFmtId="3" fontId="14" fillId="2" borderId="0" xfId="0" applyNumberFormat="1" applyFont="1" applyFill="1" applyAlignment="1">
      <alignment horizontal="center" vertical="center" wrapText="1"/>
    </xf>
    <xf numFmtId="49" fontId="14" fillId="2" borderId="0" xfId="0" applyNumberFormat="1" applyFont="1" applyFill="1" applyAlignment="1">
      <alignment horizontal="center" vertical="center" wrapText="1"/>
    </xf>
    <xf numFmtId="0" fontId="14" fillId="2" borderId="0" xfId="0" applyFont="1" applyFill="1" applyAlignment="1">
      <alignment horizontal="center" vertical="center" wrapText="1"/>
    </xf>
    <xf numFmtId="49" fontId="14" fillId="2" borderId="0" xfId="0" applyNumberFormat="1" applyFont="1" applyFill="1" applyAlignment="1">
      <alignment horizontal="center" wrapText="1"/>
    </xf>
    <xf numFmtId="0" fontId="14" fillId="2" borderId="0" xfId="0" applyFont="1" applyFill="1" applyAlignment="1">
      <alignment horizontal="center"/>
    </xf>
    <xf numFmtId="0" fontId="19" fillId="2" borderId="0" xfId="0" applyFont="1" applyFill="1" applyAlignment="1">
      <alignment horizontal="right"/>
    </xf>
    <xf numFmtId="49" fontId="31" fillId="2" borderId="1" xfId="0" applyNumberFormat="1" applyFont="1" applyFill="1" applyBorder="1" applyAlignment="1">
      <alignment horizontal="center" vertical="center" wrapText="1"/>
    </xf>
    <xf numFmtId="0" fontId="30" fillId="2" borderId="0" xfId="0" applyFont="1" applyFill="1" applyAlignment="1">
      <alignment vertical="center" wrapText="1"/>
    </xf>
    <xf numFmtId="49" fontId="30" fillId="2" borderId="1" xfId="0" applyNumberFormat="1" applyFont="1" applyFill="1" applyBorder="1" applyAlignment="1">
      <alignment horizontal="center" vertical="center" wrapText="1"/>
    </xf>
    <xf numFmtId="3" fontId="31" fillId="2" borderId="1" xfId="0" applyNumberFormat="1" applyFont="1" applyFill="1" applyBorder="1" applyAlignment="1">
      <alignment horizontal="right" vertical="center" wrapText="1"/>
    </xf>
    <xf numFmtId="0" fontId="31" fillId="2" borderId="0" xfId="0" applyFont="1" applyFill="1" applyAlignment="1">
      <alignment vertical="center" wrapText="1"/>
    </xf>
    <xf numFmtId="3" fontId="44" fillId="2" borderId="1" xfId="0" applyNumberFormat="1" applyFont="1" applyFill="1" applyBorder="1" applyAlignment="1">
      <alignment vertical="center" wrapText="1"/>
    </xf>
    <xf numFmtId="3" fontId="30" fillId="2" borderId="1" xfId="44" applyNumberFormat="1" applyFont="1" applyFill="1" applyBorder="1" applyAlignment="1">
      <alignment horizontal="left" vertical="center" wrapText="1"/>
    </xf>
    <xf numFmtId="3" fontId="30" fillId="2" borderId="1" xfId="0" applyNumberFormat="1" applyFont="1" applyFill="1" applyBorder="1" applyAlignment="1">
      <alignment horizontal="left" vertical="center" wrapText="1"/>
    </xf>
    <xf numFmtId="3" fontId="34" fillId="2" borderId="1" xfId="0" applyNumberFormat="1" applyFont="1" applyFill="1" applyBorder="1" applyAlignment="1">
      <alignment vertical="center" wrapText="1"/>
    </xf>
    <xf numFmtId="0" fontId="34" fillId="2" borderId="0" xfId="0" applyFont="1" applyFill="1" applyAlignment="1">
      <alignment vertical="center" wrapText="1"/>
    </xf>
    <xf numFmtId="0" fontId="30" fillId="2" borderId="1" xfId="45" applyFont="1" applyFill="1" applyBorder="1" applyAlignment="1">
      <alignment horizontal="justify" vertical="center" wrapText="1"/>
    </xf>
    <xf numFmtId="168" fontId="30" fillId="2" borderId="1" xfId="3" applyNumberFormat="1" applyFont="1" applyFill="1" applyBorder="1" applyAlignment="1">
      <alignment horizontal="justify" vertical="center" wrapText="1"/>
    </xf>
    <xf numFmtId="0" fontId="41" fillId="2" borderId="0" xfId="0" applyFont="1" applyFill="1" applyAlignment="1">
      <alignment vertical="center" wrapText="1"/>
    </xf>
    <xf numFmtId="0" fontId="30" fillId="2" borderId="1" xfId="3" applyNumberFormat="1" applyFont="1" applyFill="1" applyBorder="1" applyAlignment="1">
      <alignment horizontal="justify" vertical="center" wrapText="1"/>
    </xf>
    <xf numFmtId="168" fontId="30" fillId="2" borderId="1" xfId="33" applyNumberFormat="1" applyFont="1" applyFill="1" applyBorder="1" applyAlignment="1">
      <alignment horizontal="justify" vertical="center" wrapText="1"/>
    </xf>
    <xf numFmtId="49" fontId="34" fillId="2" borderId="1" xfId="0" applyNumberFormat="1" applyFont="1" applyFill="1" applyBorder="1" applyAlignment="1">
      <alignment horizontal="center" vertical="center" wrapText="1"/>
    </xf>
    <xf numFmtId="0" fontId="30" fillId="2" borderId="1" xfId="0" applyFont="1" applyFill="1" applyBorder="1" applyAlignment="1">
      <alignment horizontal="left" vertical="center" wrapText="1"/>
    </xf>
    <xf numFmtId="0" fontId="30" fillId="2" borderId="1" xfId="3" applyNumberFormat="1" applyFont="1" applyFill="1" applyBorder="1" applyAlignment="1">
      <alignment vertical="center" wrapText="1"/>
    </xf>
    <xf numFmtId="0" fontId="31" fillId="2" borderId="1" xfId="0" applyFont="1" applyFill="1" applyBorder="1" applyAlignment="1">
      <alignment horizontal="left" vertical="center" wrapText="1"/>
    </xf>
    <xf numFmtId="3" fontId="31" fillId="2" borderId="1" xfId="0" applyNumberFormat="1" applyFont="1" applyFill="1" applyBorder="1" applyAlignment="1">
      <alignment horizontal="left" vertical="center" wrapText="1"/>
    </xf>
    <xf numFmtId="49" fontId="30" fillId="2" borderId="0" xfId="0" applyNumberFormat="1" applyFont="1" applyFill="1" applyAlignment="1">
      <alignment horizontal="center" wrapText="1"/>
    </xf>
    <xf numFmtId="0" fontId="30" fillId="2" borderId="0" xfId="0" applyFont="1" applyFill="1" applyAlignment="1">
      <alignment wrapText="1"/>
    </xf>
    <xf numFmtId="49" fontId="30" fillId="2" borderId="0" xfId="0" applyNumberFormat="1" applyFont="1" applyFill="1" applyAlignment="1">
      <alignment horizontal="center"/>
    </xf>
    <xf numFmtId="0" fontId="30" fillId="2" borderId="0" xfId="0" applyFont="1" applyFill="1"/>
    <xf numFmtId="49" fontId="20" fillId="2" borderId="0" xfId="0" applyNumberFormat="1" applyFont="1" applyFill="1" applyAlignment="1">
      <alignment horizontal="center"/>
    </xf>
    <xf numFmtId="49" fontId="30" fillId="3" borderId="1" xfId="0" applyNumberFormat="1" applyFont="1" applyFill="1" applyBorder="1" applyAlignment="1">
      <alignment horizontal="center" vertical="center" wrapText="1"/>
    </xf>
    <xf numFmtId="3" fontId="30" fillId="3" borderId="1" xfId="0" applyNumberFormat="1" applyFont="1" applyFill="1" applyBorder="1" applyAlignment="1">
      <alignment horizontal="left" vertical="center" wrapText="1"/>
    </xf>
    <xf numFmtId="3" fontId="30" fillId="3" borderId="1" xfId="0" applyNumberFormat="1" applyFont="1" applyFill="1" applyBorder="1" applyAlignment="1">
      <alignment vertical="center" wrapText="1"/>
    </xf>
    <xf numFmtId="0" fontId="30" fillId="3" borderId="0" xfId="0" applyFont="1" applyFill="1" applyAlignment="1">
      <alignment vertical="center" wrapText="1"/>
    </xf>
    <xf numFmtId="3" fontId="30" fillId="3" borderId="1" xfId="0" applyNumberFormat="1" applyFont="1" applyFill="1" applyBorder="1" applyAlignment="1">
      <alignment horizontal="left" vertical="center" wrapText="1" shrinkToFit="1"/>
    </xf>
    <xf numFmtId="0" fontId="31" fillId="3" borderId="0" xfId="0" applyFont="1" applyFill="1" applyAlignment="1">
      <alignment vertical="center" wrapText="1"/>
    </xf>
    <xf numFmtId="166" fontId="12" fillId="0" borderId="0" xfId="1" applyNumberFormat="1" applyFont="1" applyAlignment="1"/>
    <xf numFmtId="166" fontId="16" fillId="0" borderId="0" xfId="1" applyNumberFormat="1" applyFont="1" applyAlignment="1">
      <alignment vertical="center" wrapText="1"/>
    </xf>
    <xf numFmtId="166" fontId="3" fillId="0" borderId="0" xfId="1" applyNumberFormat="1" applyFont="1" applyAlignment="1">
      <alignment vertical="center" wrapText="1"/>
    </xf>
    <xf numFmtId="167" fontId="15" fillId="0" borderId="0" xfId="0" applyNumberFormat="1" applyFont="1" applyAlignment="1">
      <alignment horizontal="center" vertical="center" wrapText="1"/>
    </xf>
    <xf numFmtId="166" fontId="8" fillId="0" borderId="0" xfId="2" applyNumberFormat="1" applyFont="1" applyBorder="1" applyAlignment="1">
      <alignment horizontal="center" vertical="center" wrapText="1"/>
    </xf>
    <xf numFmtId="43" fontId="4" fillId="0" borderId="0" xfId="1" applyFont="1" applyBorder="1" applyAlignment="1">
      <alignment horizontal="center" vertical="center" wrapText="1"/>
    </xf>
    <xf numFmtId="166" fontId="4" fillId="0" borderId="0" xfId="1" applyNumberFormat="1" applyFont="1" applyBorder="1" applyAlignment="1">
      <alignment horizontal="center" vertical="center" wrapText="1"/>
    </xf>
    <xf numFmtId="166" fontId="45" fillId="0" borderId="0" xfId="1" applyNumberFormat="1" applyFont="1" applyAlignment="1">
      <alignment vertical="center" wrapText="1"/>
    </xf>
    <xf numFmtId="3" fontId="5" fillId="0" borderId="0" xfId="0" applyNumberFormat="1" applyFont="1" applyAlignment="1">
      <alignment horizontal="right" vertical="center"/>
    </xf>
    <xf numFmtId="3" fontId="4" fillId="0" borderId="0" xfId="0" applyNumberFormat="1" applyFont="1" applyAlignment="1">
      <alignment horizontal="center" vertical="center" wrapText="1"/>
    </xf>
    <xf numFmtId="43" fontId="4" fillId="0" borderId="0" xfId="1" applyFont="1" applyAlignment="1">
      <alignment horizontal="center" vertical="center" wrapText="1"/>
    </xf>
    <xf numFmtId="166" fontId="3" fillId="0" borderId="0" xfId="0" applyNumberFormat="1" applyFont="1" applyAlignment="1">
      <alignment horizontal="right" vertical="center"/>
    </xf>
    <xf numFmtId="166" fontId="12" fillId="0" borderId="0" xfId="0" applyNumberFormat="1" applyFont="1"/>
    <xf numFmtId="3" fontId="12" fillId="0" borderId="0" xfId="0" applyNumberFormat="1" applyFont="1" applyAlignment="1">
      <alignment wrapText="1"/>
    </xf>
    <xf numFmtId="3" fontId="13" fillId="0" borderId="0" xfId="0" applyNumberFormat="1" applyFont="1" applyAlignment="1">
      <alignment wrapText="1"/>
    </xf>
    <xf numFmtId="0" fontId="12" fillId="3" borderId="1" xfId="0" applyFont="1" applyFill="1" applyBorder="1" applyAlignment="1">
      <alignment horizontal="center" vertical="center" wrapText="1"/>
    </xf>
    <xf numFmtId="0" fontId="12" fillId="3" borderId="1" xfId="0" applyFont="1" applyFill="1" applyBorder="1" applyAlignment="1">
      <alignment vertical="center" wrapText="1"/>
    </xf>
    <xf numFmtId="166" fontId="12" fillId="3" borderId="1" xfId="1" applyNumberFormat="1" applyFont="1" applyFill="1" applyBorder="1" applyAlignment="1">
      <alignment horizontal="center" vertical="center" wrapText="1"/>
    </xf>
    <xf numFmtId="9" fontId="12" fillId="3" borderId="1" xfId="2" applyFont="1" applyFill="1" applyBorder="1" applyAlignment="1">
      <alignment horizontal="center" vertical="center" wrapText="1"/>
    </xf>
    <xf numFmtId="0" fontId="12" fillId="3" borderId="0" xfId="0" applyFont="1" applyFill="1" applyAlignment="1">
      <alignment wrapText="1"/>
    </xf>
    <xf numFmtId="166" fontId="12" fillId="3" borderId="0" xfId="1" applyNumberFormat="1" applyFont="1" applyFill="1" applyAlignment="1">
      <alignment wrapText="1"/>
    </xf>
    <xf numFmtId="0" fontId="46" fillId="3" borderId="1" xfId="0" applyFont="1" applyFill="1" applyBorder="1" applyAlignment="1">
      <alignment horizontal="center" vertical="center" wrapText="1"/>
    </xf>
    <xf numFmtId="0" fontId="46" fillId="3" borderId="1" xfId="0" applyFont="1" applyFill="1" applyBorder="1" applyAlignment="1">
      <alignment vertical="center" wrapText="1"/>
    </xf>
    <xf numFmtId="166" fontId="46" fillId="3" borderId="1" xfId="1" applyNumberFormat="1" applyFont="1" applyFill="1" applyBorder="1" applyAlignment="1">
      <alignment horizontal="center" vertical="center" wrapText="1"/>
    </xf>
    <xf numFmtId="9" fontId="46" fillId="3" borderId="1" xfId="2" applyFont="1" applyFill="1" applyBorder="1" applyAlignment="1">
      <alignment horizontal="center" vertical="center" wrapText="1"/>
    </xf>
    <xf numFmtId="166" fontId="46" fillId="3" borderId="0" xfId="1" applyNumberFormat="1" applyFont="1" applyFill="1" applyAlignment="1">
      <alignment wrapText="1"/>
    </xf>
    <xf numFmtId="0" fontId="46" fillId="3" borderId="0" xfId="0" applyFont="1" applyFill="1" applyAlignment="1">
      <alignment wrapText="1"/>
    </xf>
    <xf numFmtId="3" fontId="31" fillId="2" borderId="0" xfId="0" applyNumberFormat="1" applyFont="1" applyFill="1" applyAlignment="1">
      <alignment vertical="center" wrapText="1"/>
    </xf>
    <xf numFmtId="3" fontId="30" fillId="2" borderId="0" xfId="0" applyNumberFormat="1" applyFont="1" applyFill="1" applyAlignment="1">
      <alignment vertical="center" wrapText="1"/>
    </xf>
    <xf numFmtId="0" fontId="20" fillId="2" borderId="0" xfId="0" applyFont="1" applyFill="1" applyAlignment="1">
      <alignment horizontal="center"/>
    </xf>
    <xf numFmtId="0" fontId="30" fillId="2" borderId="0" xfId="0" applyFont="1" applyFill="1" applyAlignment="1">
      <alignment horizontal="center" vertical="center" wrapText="1"/>
    </xf>
    <xf numFmtId="0" fontId="31" fillId="2" borderId="0" xfId="0" applyFont="1" applyFill="1" applyAlignment="1">
      <alignment horizontal="center" vertical="center" wrapText="1"/>
    </xf>
    <xf numFmtId="0" fontId="34" fillId="2" borderId="0" xfId="0" applyFont="1" applyFill="1" applyAlignment="1">
      <alignment horizontal="center" vertical="center" wrapText="1"/>
    </xf>
    <xf numFmtId="0" fontId="41" fillId="2" borderId="0" xfId="0" applyFont="1" applyFill="1" applyAlignment="1">
      <alignment horizontal="center" vertical="center" wrapText="1"/>
    </xf>
    <xf numFmtId="0" fontId="30" fillId="3" borderId="0" xfId="0" applyFont="1" applyFill="1" applyAlignment="1">
      <alignment horizontal="center" vertical="center" wrapText="1"/>
    </xf>
    <xf numFmtId="0" fontId="31" fillId="3" borderId="0" xfId="0" applyFont="1" applyFill="1" applyAlignment="1">
      <alignment horizontal="center" vertical="center" wrapText="1"/>
    </xf>
    <xf numFmtId="0" fontId="30" fillId="2" borderId="0" xfId="0" applyFont="1" applyFill="1" applyAlignment="1">
      <alignment horizontal="center" wrapText="1"/>
    </xf>
    <xf numFmtId="0" fontId="30" fillId="2" borderId="0" xfId="0" applyFont="1" applyFill="1" applyAlignment="1">
      <alignment horizontal="center"/>
    </xf>
    <xf numFmtId="0" fontId="2" fillId="0" borderId="0" xfId="0" applyFont="1" applyAlignment="1">
      <alignment vertical="center"/>
    </xf>
    <xf numFmtId="0" fontId="7" fillId="0" borderId="0" xfId="0" applyFont="1" applyAlignment="1">
      <alignment vertical="center"/>
    </xf>
    <xf numFmtId="166" fontId="2" fillId="0" borderId="0" xfId="0" applyNumberFormat="1" applyFont="1" applyAlignment="1">
      <alignment vertical="center"/>
    </xf>
    <xf numFmtId="0" fontId="48" fillId="0" borderId="0" xfId="0" applyFont="1"/>
    <xf numFmtId="0" fontId="50" fillId="0" borderId="1" xfId="0" applyFont="1" applyBorder="1" applyAlignment="1">
      <alignment horizontal="center" vertical="center" wrapText="1"/>
    </xf>
    <xf numFmtId="0" fontId="50" fillId="0" borderId="1" xfId="0" applyFont="1" applyBorder="1" applyAlignment="1">
      <alignment vertical="center" wrapText="1"/>
    </xf>
    <xf numFmtId="166" fontId="50" fillId="0" borderId="1" xfId="1" applyNumberFormat="1" applyFont="1" applyBorder="1" applyAlignment="1">
      <alignment horizontal="center" vertical="center" wrapText="1"/>
    </xf>
    <xf numFmtId="9" fontId="50" fillId="0" borderId="1" xfId="2" applyFont="1" applyBorder="1" applyAlignment="1">
      <alignment horizontal="center" vertical="center" wrapText="1"/>
    </xf>
    <xf numFmtId="166" fontId="51" fillId="0" borderId="0" xfId="0" applyNumberFormat="1" applyFont="1"/>
    <xf numFmtId="0" fontId="51" fillId="0" borderId="0" xfId="0" applyFont="1"/>
    <xf numFmtId="0" fontId="52" fillId="0" borderId="1" xfId="0" applyFont="1" applyBorder="1" applyAlignment="1">
      <alignment horizontal="center" vertical="center" wrapText="1"/>
    </xf>
    <xf numFmtId="0" fontId="52" fillId="0" borderId="1" xfId="0" applyFont="1" applyBorder="1" applyAlignment="1">
      <alignment vertical="center" wrapText="1"/>
    </xf>
    <xf numFmtId="166" fontId="52" fillId="0" borderId="1" xfId="1" applyNumberFormat="1" applyFont="1" applyBorder="1" applyAlignment="1">
      <alignment horizontal="center" vertical="center" wrapText="1"/>
    </xf>
    <xf numFmtId="9" fontId="52" fillId="0" borderId="1" xfId="2" applyFont="1" applyBorder="1" applyAlignment="1">
      <alignment horizontal="center" vertical="center" wrapText="1"/>
    </xf>
    <xf numFmtId="0" fontId="6" fillId="0" borderId="0" xfId="0" applyFont="1" applyAlignment="1">
      <alignment vertical="center"/>
    </xf>
    <xf numFmtId="0" fontId="47" fillId="0" borderId="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1" xfId="0" applyFont="1" applyBorder="1" applyAlignment="1">
      <alignment vertical="center" wrapText="1"/>
    </xf>
    <xf numFmtId="166" fontId="53" fillId="0" borderId="1" xfId="1" applyNumberFormat="1" applyFont="1" applyBorder="1" applyAlignment="1">
      <alignment horizontal="center" vertical="center" wrapText="1"/>
    </xf>
    <xf numFmtId="9" fontId="53" fillId="0" borderId="1" xfId="2" applyFont="1" applyBorder="1" applyAlignment="1">
      <alignment horizontal="center" vertical="center" wrapText="1"/>
    </xf>
    <xf numFmtId="0" fontId="54" fillId="0" borderId="0" xfId="0" applyFont="1"/>
    <xf numFmtId="166" fontId="48" fillId="0" borderId="0" xfId="0" applyNumberFormat="1" applyFont="1"/>
    <xf numFmtId="0" fontId="55" fillId="0" borderId="1" xfId="0" applyFont="1" applyBorder="1" applyAlignment="1">
      <alignment horizontal="center" vertical="center" wrapText="1"/>
    </xf>
    <xf numFmtId="0" fontId="16" fillId="0" borderId="0" xfId="0" applyFont="1"/>
    <xf numFmtId="0" fontId="47" fillId="0" borderId="1" xfId="0" applyFont="1" applyBorder="1" applyAlignment="1">
      <alignment vertical="center" wrapText="1"/>
    </xf>
    <xf numFmtId="166" fontId="47" fillId="0" borderId="1" xfId="1" applyNumberFormat="1" applyFont="1" applyBorder="1" applyAlignment="1">
      <alignment horizontal="center" vertical="center" wrapText="1"/>
    </xf>
    <xf numFmtId="9" fontId="47" fillId="0" borderId="1" xfId="2" applyFont="1" applyBorder="1" applyAlignment="1">
      <alignment horizontal="center" vertical="center" wrapText="1"/>
    </xf>
    <xf numFmtId="0" fontId="6" fillId="0" borderId="1" xfId="0" applyFont="1" applyBorder="1" applyAlignment="1">
      <alignment vertical="center" wrapText="1"/>
    </xf>
    <xf numFmtId="166" fontId="6" fillId="0" borderId="1" xfId="1" applyNumberFormat="1" applyFont="1" applyBorder="1" applyAlignment="1">
      <alignment horizontal="center" vertical="center" wrapText="1"/>
    </xf>
    <xf numFmtId="9" fontId="6" fillId="0" borderId="1" xfId="2" applyFont="1" applyBorder="1" applyAlignment="1">
      <alignment horizontal="center" vertical="center" wrapText="1"/>
    </xf>
    <xf numFmtId="0" fontId="49" fillId="0" borderId="1" xfId="0" applyFont="1" applyBorder="1" applyAlignment="1">
      <alignment horizontal="center" vertical="center" wrapText="1"/>
    </xf>
    <xf numFmtId="0" fontId="49" fillId="0" borderId="1" xfId="0" applyFont="1" applyBorder="1" applyAlignment="1">
      <alignment vertical="center" wrapText="1"/>
    </xf>
    <xf numFmtId="166" fontId="49" fillId="0" borderId="1" xfId="1" applyNumberFormat="1" applyFont="1" applyBorder="1" applyAlignment="1">
      <alignment horizontal="center" vertical="center" wrapText="1"/>
    </xf>
    <xf numFmtId="9" fontId="49" fillId="0" borderId="1" xfId="2" applyFont="1" applyBorder="1" applyAlignment="1">
      <alignment horizontal="center" vertical="center" wrapText="1"/>
    </xf>
    <xf numFmtId="0" fontId="48" fillId="0" borderId="0" xfId="0" applyFont="1" applyAlignment="1">
      <alignment vertical="center"/>
    </xf>
    <xf numFmtId="166" fontId="50" fillId="0" borderId="1" xfId="1" applyNumberFormat="1" applyFont="1" applyBorder="1" applyAlignment="1">
      <alignment vertical="center" wrapText="1"/>
    </xf>
    <xf numFmtId="0" fontId="51" fillId="0" borderId="0" xfId="0" applyFont="1" applyAlignment="1">
      <alignment vertical="center"/>
    </xf>
    <xf numFmtId="166" fontId="52" fillId="0" borderId="1" xfId="1" applyNumberFormat="1" applyFont="1" applyBorder="1" applyAlignment="1">
      <alignment vertical="center" wrapText="1"/>
    </xf>
    <xf numFmtId="0" fontId="50" fillId="3" borderId="1" xfId="0" applyFont="1" applyFill="1" applyBorder="1" applyAlignment="1">
      <alignment horizontal="center" vertical="center" wrapText="1"/>
    </xf>
    <xf numFmtId="0" fontId="50" fillId="3" borderId="1" xfId="0" applyFont="1" applyFill="1" applyBorder="1" applyAlignment="1">
      <alignment vertical="center" wrapText="1"/>
    </xf>
    <xf numFmtId="166" fontId="50" fillId="3" borderId="1" xfId="1" applyNumberFormat="1" applyFont="1" applyFill="1" applyBorder="1" applyAlignment="1">
      <alignment vertical="center" wrapText="1"/>
    </xf>
    <xf numFmtId="9" fontId="50" fillId="3" borderId="1" xfId="2" applyFont="1" applyFill="1" applyBorder="1" applyAlignment="1">
      <alignment horizontal="center" vertical="center" wrapText="1"/>
    </xf>
    <xf numFmtId="0" fontId="51" fillId="3" borderId="0" xfId="0" applyFont="1" applyFill="1" applyAlignment="1">
      <alignment vertical="center"/>
    </xf>
    <xf numFmtId="166" fontId="51" fillId="0" borderId="0" xfId="0" applyNumberFormat="1" applyFont="1" applyAlignment="1">
      <alignment vertical="center"/>
    </xf>
    <xf numFmtId="166" fontId="54" fillId="0" borderId="0" xfId="0" applyNumberFormat="1" applyFont="1"/>
    <xf numFmtId="0" fontId="53" fillId="0" borderId="0" xfId="0" applyFont="1" applyAlignment="1">
      <alignment vertical="center"/>
    </xf>
    <xf numFmtId="0" fontId="7" fillId="0" borderId="0" xfId="0" applyFont="1"/>
    <xf numFmtId="166" fontId="50" fillId="0" borderId="1" xfId="1" applyNumberFormat="1" applyFont="1" applyBorder="1" applyAlignment="1">
      <alignment horizontal="right" vertical="center" wrapText="1"/>
    </xf>
    <xf numFmtId="9" fontId="50" fillId="0" borderId="1" xfId="2" applyFont="1" applyBorder="1" applyAlignment="1">
      <alignment horizontal="right" vertical="center" wrapText="1"/>
    </xf>
    <xf numFmtId="3" fontId="51" fillId="0" borderId="0" xfId="0" applyNumberFormat="1" applyFont="1"/>
    <xf numFmtId="166" fontId="52" fillId="0" borderId="1" xfId="1" applyNumberFormat="1" applyFont="1" applyBorder="1" applyAlignment="1">
      <alignment horizontal="right" vertical="center" wrapText="1"/>
    </xf>
    <xf numFmtId="9" fontId="52" fillId="0" borderId="1" xfId="2" applyFont="1" applyBorder="1" applyAlignment="1">
      <alignment horizontal="right" vertical="center" wrapText="1"/>
    </xf>
    <xf numFmtId="166" fontId="53" fillId="0" borderId="1" xfId="1" applyNumberFormat="1" applyFont="1" applyBorder="1" applyAlignment="1">
      <alignment horizontal="right" vertical="center" wrapText="1"/>
    </xf>
    <xf numFmtId="9" fontId="53" fillId="0" borderId="1" xfId="2" applyFont="1" applyBorder="1" applyAlignment="1">
      <alignment horizontal="right" vertical="center" wrapText="1"/>
    </xf>
    <xf numFmtId="0" fontId="58" fillId="0" borderId="0" xfId="0" applyFont="1" applyAlignment="1">
      <alignment vertical="center"/>
    </xf>
    <xf numFmtId="0" fontId="52" fillId="0" borderId="0" xfId="0" applyFont="1" applyAlignment="1">
      <alignment vertical="center"/>
    </xf>
    <xf numFmtId="0" fontId="53" fillId="0" borderId="0" xfId="0" applyFont="1" applyAlignment="1">
      <alignment horizontal="right" vertical="center"/>
    </xf>
    <xf numFmtId="0" fontId="31" fillId="0" borderId="1" xfId="0" applyFont="1" applyBorder="1" applyAlignment="1">
      <alignment horizontal="center" vertical="center" wrapText="1"/>
    </xf>
    <xf numFmtId="3" fontId="31" fillId="0" borderId="1" xfId="0" applyNumberFormat="1" applyFont="1" applyBorder="1" applyAlignment="1">
      <alignment horizontal="right" vertical="center" wrapText="1"/>
    </xf>
    <xf numFmtId="0" fontId="30" fillId="0" borderId="1" xfId="0" applyFont="1" applyBorder="1" applyAlignment="1">
      <alignment horizontal="left" vertical="center" wrapText="1"/>
    </xf>
    <xf numFmtId="3" fontId="30" fillId="0" borderId="1" xfId="0" applyNumberFormat="1" applyFont="1" applyBorder="1"/>
    <xf numFmtId="0" fontId="20" fillId="0" borderId="0" xfId="0" applyFont="1" applyAlignment="1">
      <alignment wrapText="1"/>
    </xf>
    <xf numFmtId="0" fontId="59" fillId="0" borderId="1" xfId="0" applyFont="1" applyBorder="1" applyAlignment="1">
      <alignment horizontal="center" vertical="center" wrapText="1"/>
    </xf>
    <xf numFmtId="0" fontId="59" fillId="0" borderId="1" xfId="0" applyFont="1" applyBorder="1" applyAlignment="1">
      <alignment vertical="center" wrapText="1"/>
    </xf>
    <xf numFmtId="168" fontId="59" fillId="0" borderId="1" xfId="3" applyNumberFormat="1" applyFont="1" applyFill="1" applyBorder="1" applyAlignment="1">
      <alignment horizontal="center"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xf>
    <xf numFmtId="168" fontId="20" fillId="0" borderId="1" xfId="3" applyNumberFormat="1" applyFont="1" applyFill="1" applyBorder="1" applyAlignment="1">
      <alignment wrapText="1"/>
    </xf>
    <xf numFmtId="9" fontId="20" fillId="0" borderId="1" xfId="0" applyNumberFormat="1" applyFont="1" applyBorder="1" applyAlignment="1">
      <alignment horizontal="center" vertical="center" wrapText="1"/>
    </xf>
    <xf numFmtId="3" fontId="20" fillId="0" borderId="0" xfId="0" applyNumberFormat="1" applyFont="1" applyAlignment="1">
      <alignment wrapText="1"/>
    </xf>
    <xf numFmtId="0" fontId="20" fillId="0" borderId="1" xfId="0" applyFont="1" applyBorder="1" applyAlignment="1">
      <alignment vertical="center" wrapText="1"/>
    </xf>
    <xf numFmtId="3" fontId="20" fillId="0" borderId="1" xfId="0" applyNumberFormat="1" applyFont="1" applyBorder="1" applyAlignment="1">
      <alignment horizontal="left" vertical="center" wrapText="1"/>
    </xf>
    <xf numFmtId="168" fontId="20" fillId="0" borderId="0" xfId="0" applyNumberFormat="1" applyFont="1" applyAlignment="1">
      <alignment wrapText="1"/>
    </xf>
    <xf numFmtId="0" fontId="20" fillId="0" borderId="0" xfId="0" applyFont="1"/>
    <xf numFmtId="3" fontId="59" fillId="0" borderId="1" xfId="0" applyNumberFormat="1" applyFont="1" applyBorder="1" applyAlignment="1">
      <alignment horizontal="right" vertical="center" wrapText="1"/>
    </xf>
    <xf numFmtId="0" fontId="61" fillId="0" borderId="0" xfId="0" applyFont="1" applyAlignment="1">
      <alignment vertical="center"/>
    </xf>
    <xf numFmtId="0" fontId="19" fillId="0" borderId="0" xfId="0" applyFont="1" applyAlignment="1">
      <alignment horizontal="center" vertical="center"/>
    </xf>
    <xf numFmtId="166" fontId="61" fillId="0" borderId="0" xfId="3" applyNumberFormat="1" applyFont="1" applyFill="1" applyAlignment="1">
      <alignment vertical="center"/>
    </xf>
    <xf numFmtId="168" fontId="61" fillId="0" borderId="0" xfId="0" applyNumberFormat="1" applyFont="1" applyAlignment="1">
      <alignment vertical="center"/>
    </xf>
    <xf numFmtId="0" fontId="18" fillId="0" borderId="1" xfId="0" applyFont="1" applyBorder="1" applyAlignment="1">
      <alignment horizontal="center" vertical="center" wrapText="1"/>
    </xf>
    <xf numFmtId="3" fontId="18" fillId="0" borderId="1" xfId="0" applyNumberFormat="1" applyFont="1" applyBorder="1" applyAlignment="1">
      <alignment horizontal="center" vertical="center" wrapText="1"/>
    </xf>
    <xf numFmtId="0" fontId="61" fillId="0" borderId="0" xfId="0" applyFont="1"/>
    <xf numFmtId="168" fontId="18" fillId="0" borderId="1" xfId="3" applyNumberFormat="1" applyFont="1" applyFill="1" applyBorder="1" applyAlignment="1">
      <alignment horizontal="right" vertical="center" wrapText="1"/>
    </xf>
    <xf numFmtId="3" fontId="18" fillId="0" borderId="1" xfId="0" applyNumberFormat="1" applyFont="1" applyBorder="1" applyAlignment="1">
      <alignment horizontal="right" vertical="center" wrapText="1"/>
    </xf>
    <xf numFmtId="0" fontId="18" fillId="0" borderId="0" xfId="0" applyFont="1" applyAlignment="1">
      <alignment vertical="center"/>
    </xf>
    <xf numFmtId="0" fontId="61" fillId="0" borderId="1" xfId="0" applyFont="1" applyBorder="1" applyAlignment="1">
      <alignment horizontal="center" vertical="center" wrapText="1"/>
    </xf>
    <xf numFmtId="0" fontId="61" fillId="0" borderId="1" xfId="0" applyFont="1" applyBorder="1" applyAlignment="1">
      <alignment vertical="center" wrapText="1"/>
    </xf>
    <xf numFmtId="168" fontId="61" fillId="0" borderId="1" xfId="3" applyNumberFormat="1" applyFont="1" applyFill="1" applyBorder="1" applyAlignment="1">
      <alignment horizontal="right" vertical="center" wrapText="1"/>
    </xf>
    <xf numFmtId="168" fontId="61" fillId="0" borderId="1" xfId="3" applyNumberFormat="1" applyFont="1" applyBorder="1" applyAlignment="1">
      <alignment vertical="center"/>
    </xf>
    <xf numFmtId="9" fontId="61" fillId="0" borderId="1" xfId="4" applyNumberFormat="1" applyFont="1" applyFill="1" applyBorder="1" applyAlignment="1">
      <alignment horizontal="right" vertical="center" wrapText="1"/>
    </xf>
    <xf numFmtId="0" fontId="61" fillId="0" borderId="0" xfId="0" applyFont="1" applyAlignment="1">
      <alignment horizontal="center" vertical="center"/>
    </xf>
    <xf numFmtId="0" fontId="30" fillId="0" borderId="1" xfId="0" applyFont="1" applyBorder="1"/>
    <xf numFmtId="2" fontId="59" fillId="0" borderId="1" xfId="0" applyNumberFormat="1" applyFont="1" applyBorder="1" applyAlignment="1">
      <alignment horizontal="center" vertical="center" wrapText="1"/>
    </xf>
    <xf numFmtId="2" fontId="20" fillId="0" borderId="1" xfId="0" applyNumberFormat="1" applyFont="1" applyBorder="1" applyAlignment="1">
      <alignment horizontal="center" vertical="center" wrapText="1"/>
    </xf>
    <xf numFmtId="0" fontId="2" fillId="0" borderId="0" xfId="0" applyFont="1"/>
    <xf numFmtId="0" fontId="62" fillId="2" borderId="1" xfId="0" applyFont="1" applyFill="1" applyBorder="1" applyAlignment="1">
      <alignment horizontal="center" vertical="center" wrapText="1"/>
    </xf>
    <xf numFmtId="168" fontId="62" fillId="2" borderId="1" xfId="0" applyNumberFormat="1" applyFont="1" applyFill="1" applyBorder="1" applyAlignment="1">
      <alignment vertical="center" wrapText="1"/>
    </xf>
    <xf numFmtId="0" fontId="2" fillId="2" borderId="0" xfId="0" applyFont="1" applyFill="1"/>
    <xf numFmtId="0" fontId="62" fillId="0" borderId="1" xfId="0" applyFont="1" applyBorder="1" applyAlignment="1">
      <alignment horizontal="center" vertical="center" wrapText="1"/>
    </xf>
    <xf numFmtId="168" fontId="62" fillId="0" borderId="1" xfId="0" applyNumberFormat="1" applyFont="1" applyBorder="1" applyAlignment="1">
      <alignment vertical="center" wrapText="1"/>
    </xf>
    <xf numFmtId="0" fontId="61" fillId="2" borderId="1" xfId="0" applyFont="1" applyFill="1" applyBorder="1" applyAlignment="1">
      <alignment horizontal="center" vertical="center"/>
    </xf>
    <xf numFmtId="0" fontId="62" fillId="0" borderId="1" xfId="0" applyFont="1" applyBorder="1" applyAlignment="1">
      <alignment vertical="center" wrapText="1"/>
    </xf>
    <xf numFmtId="3" fontId="62" fillId="0" borderId="1" xfId="0" applyNumberFormat="1" applyFont="1" applyBorder="1" applyAlignment="1">
      <alignment vertical="center"/>
    </xf>
    <xf numFmtId="0" fontId="61" fillId="0" borderId="1" xfId="0" applyFont="1" applyBorder="1" applyAlignment="1">
      <alignment horizontal="center"/>
    </xf>
    <xf numFmtId="0" fontId="19" fillId="0" borderId="1" xfId="0" quotePrefix="1" applyFont="1" applyBorder="1" applyAlignment="1">
      <alignment horizontal="center"/>
    </xf>
    <xf numFmtId="3" fontId="61" fillId="2" borderId="1" xfId="3" applyNumberFormat="1" applyFont="1" applyFill="1" applyBorder="1" applyAlignment="1">
      <alignment vertical="center" wrapText="1"/>
    </xf>
    <xf numFmtId="3" fontId="62" fillId="0" borderId="1" xfId="3" applyNumberFormat="1" applyFont="1" applyBorder="1" applyAlignment="1">
      <alignment vertical="center" wrapText="1"/>
    </xf>
    <xf numFmtId="0" fontId="61" fillId="0" borderId="1" xfId="0" applyFont="1" applyBorder="1" applyAlignment="1">
      <alignment horizontal="center" vertical="center"/>
    </xf>
    <xf numFmtId="0" fontId="63" fillId="0" borderId="1" xfId="0" applyFont="1" applyBorder="1" applyAlignment="1">
      <alignment horizontal="center" vertical="center"/>
    </xf>
    <xf numFmtId="0" fontId="63" fillId="2" borderId="1" xfId="0" applyFont="1" applyFill="1" applyBorder="1" applyAlignment="1">
      <alignment horizontal="center" vertical="center"/>
    </xf>
    <xf numFmtId="3" fontId="63" fillId="2" borderId="1" xfId="0" applyNumberFormat="1" applyFont="1" applyFill="1" applyBorder="1"/>
    <xf numFmtId="0" fontId="50" fillId="0" borderId="5" xfId="0" applyFont="1" applyBorder="1" applyAlignment="1">
      <alignment horizontal="center" vertical="center" wrapText="1"/>
    </xf>
    <xf numFmtId="0" fontId="31" fillId="0" borderId="1" xfId="11" applyFont="1" applyBorder="1" applyAlignment="1">
      <alignment horizontal="center" vertical="center" wrapText="1"/>
    </xf>
    <xf numFmtId="166" fontId="31" fillId="0" borderId="1" xfId="41" applyNumberFormat="1" applyFont="1" applyFill="1" applyBorder="1" applyAlignment="1">
      <alignment horizontal="center" vertical="center"/>
    </xf>
    <xf numFmtId="0" fontId="31" fillId="0" borderId="1" xfId="0" applyFont="1" applyBorder="1" applyAlignment="1">
      <alignment horizontal="center" vertical="center"/>
    </xf>
    <xf numFmtId="0" fontId="31" fillId="0" borderId="1" xfId="46" applyFont="1" applyBorder="1" applyAlignment="1">
      <alignment horizontal="justify" vertical="center" wrapText="1"/>
    </xf>
    <xf numFmtId="166" fontId="31" fillId="0" borderId="1" xfId="40" applyNumberFormat="1" applyFont="1" applyFill="1" applyBorder="1" applyAlignment="1">
      <alignment horizontal="right" vertical="center" wrapText="1"/>
    </xf>
    <xf numFmtId="0" fontId="31" fillId="0" borderId="1" xfId="0" applyFont="1" applyBorder="1" applyAlignment="1">
      <alignment horizontal="justify" vertical="center" wrapText="1"/>
    </xf>
    <xf numFmtId="3" fontId="52" fillId="0" borderId="1" xfId="0" applyNumberFormat="1" applyFont="1" applyBorder="1" applyAlignment="1">
      <alignment horizontal="center" vertical="center" wrapText="1"/>
    </xf>
    <xf numFmtId="0" fontId="31" fillId="0" borderId="1" xfId="0" quotePrefix="1" applyFont="1" applyBorder="1" applyAlignment="1">
      <alignment horizontal="center" vertical="center" wrapText="1"/>
    </xf>
    <xf numFmtId="0" fontId="31" fillId="0" borderId="1" xfId="0" applyFont="1" applyBorder="1" applyAlignment="1">
      <alignment horizontal="justify" vertical="center"/>
    </xf>
    <xf numFmtId="168" fontId="31" fillId="0" borderId="1" xfId="3" applyNumberFormat="1" applyFont="1" applyFill="1" applyBorder="1" applyAlignment="1">
      <alignment horizontal="right" vertical="center" wrapText="1"/>
    </xf>
    <xf numFmtId="0" fontId="30" fillId="0" borderId="1" xfId="0" quotePrefix="1" applyFont="1" applyBorder="1" applyAlignment="1">
      <alignment horizontal="center" vertical="center" wrapText="1"/>
    </xf>
    <xf numFmtId="0" fontId="30" fillId="0" borderId="1" xfId="0" applyFont="1" applyBorder="1" applyAlignment="1">
      <alignment horizontal="justify" vertical="center"/>
    </xf>
    <xf numFmtId="168" fontId="30" fillId="0" borderId="1" xfId="41" applyNumberFormat="1" applyFont="1" applyFill="1" applyBorder="1" applyAlignment="1">
      <alignment horizontal="right" vertical="center" wrapText="1"/>
    </xf>
    <xf numFmtId="168" fontId="41" fillId="0" borderId="1" xfId="41" applyNumberFormat="1" applyFont="1" applyFill="1" applyBorder="1" applyAlignment="1">
      <alignment horizontal="right" vertical="center" wrapText="1"/>
    </xf>
    <xf numFmtId="0" fontId="30" fillId="0" borderId="1" xfId="42" quotePrefix="1" applyFont="1" applyBorder="1" applyAlignment="1">
      <alignment horizontal="center" vertical="center"/>
    </xf>
    <xf numFmtId="0" fontId="30" fillId="0" borderId="1" xfId="42" quotePrefix="1" applyFont="1" applyBorder="1" applyAlignment="1">
      <alignment horizontal="left" vertical="center" wrapText="1"/>
    </xf>
    <xf numFmtId="168" fontId="30" fillId="0" borderId="1" xfId="47" applyNumberFormat="1" applyFont="1" applyBorder="1" applyAlignment="1">
      <alignment horizontal="right" vertical="center" wrapText="1"/>
    </xf>
    <xf numFmtId="0" fontId="30" fillId="0" borderId="1" xfId="43" applyFont="1" applyBorder="1" applyAlignment="1">
      <alignment horizontal="center" vertical="center" wrapText="1"/>
    </xf>
    <xf numFmtId="168" fontId="30" fillId="0" borderId="1" xfId="43" applyNumberFormat="1" applyFont="1" applyBorder="1" applyAlignment="1">
      <alignment vertical="center"/>
    </xf>
    <xf numFmtId="0" fontId="30" fillId="0" borderId="1" xfId="0" applyFont="1" applyBorder="1" applyAlignment="1">
      <alignment horizontal="center" vertical="center"/>
    </xf>
    <xf numFmtId="168" fontId="30" fillId="0" borderId="1" xfId="0" applyNumberFormat="1" applyFont="1" applyBorder="1" applyAlignment="1">
      <alignment vertical="center"/>
    </xf>
    <xf numFmtId="0" fontId="31" fillId="0" borderId="1" xfId="0" applyFont="1" applyBorder="1" applyAlignment="1">
      <alignment vertical="center"/>
    </xf>
    <xf numFmtId="168" fontId="31" fillId="0" borderId="1" xfId="3" applyNumberFormat="1" applyFont="1" applyFill="1" applyBorder="1" applyAlignment="1">
      <alignment vertical="center"/>
    </xf>
    <xf numFmtId="0" fontId="30" fillId="0" borderId="1" xfId="0" applyFont="1" applyBorder="1" applyAlignment="1">
      <alignment vertical="center"/>
    </xf>
    <xf numFmtId="168" fontId="48" fillId="0" borderId="1" xfId="0" applyNumberFormat="1" applyFont="1" applyBorder="1" applyAlignment="1">
      <alignment vertical="center"/>
    </xf>
    <xf numFmtId="0" fontId="30" fillId="0" borderId="1" xfId="0" applyFont="1" applyBorder="1" applyAlignment="1">
      <alignment vertical="center" wrapText="1"/>
    </xf>
    <xf numFmtId="0" fontId="31" fillId="0" borderId="1" xfId="42" applyFont="1" applyBorder="1" applyAlignment="1">
      <alignment horizontal="center" vertical="center" wrapText="1"/>
    </xf>
    <xf numFmtId="0" fontId="31" fillId="0" borderId="1" xfId="42" applyFont="1" applyBorder="1" applyAlignment="1">
      <alignment horizontal="justify" vertical="center" wrapText="1"/>
    </xf>
    <xf numFmtId="166" fontId="31" fillId="0" borderId="1" xfId="15" applyNumberFormat="1" applyFont="1" applyFill="1" applyBorder="1" applyAlignment="1">
      <alignment horizontal="right" vertical="center" wrapText="1"/>
    </xf>
    <xf numFmtId="0" fontId="31" fillId="0" borderId="1" xfId="0" applyFont="1" applyBorder="1" applyAlignment="1">
      <alignment vertical="center" wrapText="1"/>
    </xf>
    <xf numFmtId="166" fontId="30" fillId="0" borderId="1" xfId="15" applyNumberFormat="1" applyFont="1" applyFill="1" applyBorder="1" applyAlignment="1">
      <alignment horizontal="right" vertical="center" wrapText="1"/>
    </xf>
    <xf numFmtId="166" fontId="30" fillId="0" borderId="1" xfId="41" applyNumberFormat="1" applyFont="1" applyFill="1" applyBorder="1" applyAlignment="1">
      <alignment horizontal="center" vertical="center"/>
    </xf>
    <xf numFmtId="0" fontId="31" fillId="0" borderId="1" xfId="42" applyFont="1" applyBorder="1" applyAlignment="1">
      <alignment horizontal="center" vertical="center"/>
    </xf>
    <xf numFmtId="0" fontId="30" fillId="0" borderId="1" xfId="0" applyFont="1" applyBorder="1" applyAlignment="1">
      <alignment horizontal="justify" vertical="center" wrapText="1"/>
    </xf>
    <xf numFmtId="3" fontId="31" fillId="0" borderId="1" xfId="15" applyNumberFormat="1" applyFont="1" applyFill="1" applyBorder="1" applyAlignment="1">
      <alignment horizontal="right" vertical="center" wrapText="1"/>
    </xf>
    <xf numFmtId="0" fontId="48" fillId="0" borderId="1" xfId="0" applyFont="1" applyBorder="1"/>
    <xf numFmtId="0" fontId="50" fillId="0" borderId="1" xfId="0" applyFont="1" applyBorder="1" applyAlignment="1">
      <alignment horizontal="left" vertical="center" wrapText="1"/>
    </xf>
    <xf numFmtId="0" fontId="31" fillId="0" borderId="1" xfId="13" applyFont="1" applyBorder="1" applyAlignment="1">
      <alignment horizontal="left" vertical="center" wrapText="1"/>
    </xf>
    <xf numFmtId="0" fontId="30" fillId="0" borderId="1" xfId="13" applyFont="1" applyBorder="1" applyAlignment="1">
      <alignment horizontal="left" vertical="center" wrapText="1"/>
    </xf>
    <xf numFmtId="3" fontId="30" fillId="0" borderId="1" xfId="0" applyNumberFormat="1" applyFont="1" applyBorder="1" applyAlignment="1">
      <alignment horizontal="right" vertical="center" wrapText="1"/>
    </xf>
    <xf numFmtId="0" fontId="31" fillId="0" borderId="1" xfId="13" applyFont="1" applyBorder="1" applyAlignment="1">
      <alignment horizontal="center" vertical="center"/>
    </xf>
    <xf numFmtId="2" fontId="31" fillId="0" borderId="1" xfId="14" quotePrefix="1" applyNumberFormat="1" applyFont="1" applyFill="1" applyBorder="1" applyAlignment="1">
      <alignment horizontal="left" vertical="center" wrapText="1"/>
    </xf>
    <xf numFmtId="0" fontId="30" fillId="0" borderId="1" xfId="13" quotePrefix="1" applyFont="1" applyBorder="1" applyAlignment="1">
      <alignment horizontal="center" vertical="center"/>
    </xf>
    <xf numFmtId="0" fontId="31" fillId="0" borderId="1" xfId="11" applyFont="1" applyBorder="1" applyAlignment="1">
      <alignment horizontal="center" vertical="center"/>
    </xf>
    <xf numFmtId="0" fontId="31" fillId="0" borderId="1" xfId="11" applyFont="1" applyBorder="1" applyAlignment="1">
      <alignment horizontal="left" vertical="center" wrapText="1"/>
    </xf>
    <xf numFmtId="164" fontId="31" fillId="0" borderId="1" xfId="16" applyFont="1" applyFill="1" applyBorder="1" applyAlignment="1">
      <alignment vertical="center"/>
    </xf>
    <xf numFmtId="0" fontId="30" fillId="0" borderId="1" xfId="17" applyFont="1" applyBorder="1" applyAlignment="1">
      <alignment horizontal="center" vertical="center"/>
    </xf>
    <xf numFmtId="0" fontId="30" fillId="0" borderId="1" xfId="18" applyFont="1" applyBorder="1" applyAlignment="1">
      <alignment vertical="center" wrapText="1"/>
    </xf>
    <xf numFmtId="164" fontId="30" fillId="0" borderId="1" xfId="16" applyFont="1" applyFill="1" applyBorder="1" applyAlignment="1">
      <alignment vertical="center"/>
    </xf>
    <xf numFmtId="172" fontId="31" fillId="0" borderId="1" xfId="48" applyNumberFormat="1" applyFont="1" applyFill="1" applyBorder="1" applyAlignment="1">
      <alignment horizontal="left" vertical="center" wrapText="1"/>
    </xf>
    <xf numFmtId="0" fontId="30" fillId="0" borderId="1" xfId="42" applyFont="1" applyBorder="1" applyAlignment="1">
      <alignment horizontal="center" vertical="center" wrapText="1"/>
    </xf>
    <xf numFmtId="0" fontId="31" fillId="0" borderId="1" xfId="42" applyFont="1" applyBorder="1" applyAlignment="1">
      <alignment horizontal="left" vertical="center" wrapText="1"/>
    </xf>
    <xf numFmtId="0" fontId="31" fillId="0" borderId="1" xfId="11" applyFont="1" applyBorder="1" applyAlignment="1">
      <alignment vertical="center" wrapText="1"/>
    </xf>
    <xf numFmtId="166" fontId="31" fillId="0" borderId="1" xfId="41" applyNumberFormat="1" applyFont="1" applyFill="1" applyBorder="1" applyAlignment="1">
      <alignment vertical="center"/>
    </xf>
    <xf numFmtId="0" fontId="30" fillId="0" borderId="1" xfId="11" applyFont="1" applyBorder="1" applyAlignment="1">
      <alignment horizontal="center" vertical="center"/>
    </xf>
    <xf numFmtId="0" fontId="30" fillId="0" borderId="1" xfId="11" applyFont="1" applyBorder="1" applyAlignment="1">
      <alignment vertical="center" wrapText="1"/>
    </xf>
    <xf numFmtId="168" fontId="31" fillId="0" borderId="1" xfId="21" applyNumberFormat="1" applyFont="1" applyFill="1" applyBorder="1" applyAlignment="1">
      <alignment horizontal="right" vertical="center"/>
    </xf>
    <xf numFmtId="0" fontId="31" fillId="0" borderId="1" xfId="46" applyFont="1" applyBorder="1" applyAlignment="1">
      <alignment horizontal="left" vertical="center" wrapText="1"/>
    </xf>
    <xf numFmtId="0" fontId="31" fillId="0" borderId="1" xfId="23" applyFont="1" applyBorder="1" applyAlignment="1">
      <alignment horizontal="center" vertical="center" wrapText="1"/>
    </xf>
    <xf numFmtId="0" fontId="31" fillId="0" borderId="1" xfId="23" applyFont="1" applyBorder="1" applyAlignment="1">
      <alignment horizontal="left" vertical="center" wrapText="1"/>
    </xf>
    <xf numFmtId="0" fontId="30" fillId="0" borderId="1" xfId="23" applyFont="1" applyBorder="1" applyAlignment="1">
      <alignment horizontal="left" vertical="center" wrapText="1"/>
    </xf>
    <xf numFmtId="0" fontId="31" fillId="0" borderId="1" xfId="24" applyFont="1" applyBorder="1" applyAlignment="1">
      <alignment horizontal="center" vertical="center"/>
    </xf>
    <xf numFmtId="3" fontId="31" fillId="0" borderId="1" xfId="24" applyNumberFormat="1" applyFont="1" applyBorder="1" applyAlignment="1">
      <alignment horizontal="left" vertical="center" wrapText="1"/>
    </xf>
    <xf numFmtId="0" fontId="30" fillId="0" borderId="1" xfId="24" applyFont="1" applyBorder="1" applyAlignment="1">
      <alignment horizontal="left" vertical="center" wrapText="1"/>
    </xf>
    <xf numFmtId="0" fontId="31" fillId="0" borderId="1" xfId="0" applyFont="1" applyBorder="1" applyAlignment="1">
      <alignment horizontal="left" vertical="center" wrapText="1"/>
    </xf>
    <xf numFmtId="168" fontId="31" fillId="0" borderId="1" xfId="21" applyNumberFormat="1" applyFont="1" applyFill="1" applyBorder="1" applyAlignment="1">
      <alignment horizontal="left" vertical="center" wrapText="1"/>
    </xf>
    <xf numFmtId="168" fontId="30" fillId="0" borderId="1" xfId="21" applyNumberFormat="1" applyFont="1" applyFill="1" applyBorder="1" applyAlignment="1">
      <alignment horizontal="left" vertical="center" wrapText="1"/>
    </xf>
    <xf numFmtId="0" fontId="31" fillId="0" borderId="1" xfId="25" applyFont="1" applyBorder="1" applyAlignment="1">
      <alignment vertical="center" wrapText="1"/>
    </xf>
    <xf numFmtId="166" fontId="30" fillId="0" borderId="1" xfId="24" applyNumberFormat="1" applyFont="1" applyBorder="1" applyAlignment="1">
      <alignment horizontal="right" vertical="center" wrapText="1"/>
    </xf>
    <xf numFmtId="3" fontId="31" fillId="0" borderId="1" xfId="49" applyNumberFormat="1" applyFont="1" applyFill="1" applyBorder="1" applyAlignment="1">
      <alignment vertical="center"/>
    </xf>
    <xf numFmtId="0" fontId="31" fillId="0" borderId="1" xfId="11" applyFont="1" applyBorder="1" applyAlignment="1">
      <alignment vertical="center"/>
    </xf>
    <xf numFmtId="0" fontId="30" fillId="0" borderId="1" xfId="18" applyFont="1" applyBorder="1" applyAlignment="1">
      <alignment horizontal="left" vertical="center" wrapText="1"/>
    </xf>
    <xf numFmtId="3" fontId="30" fillId="0" borderId="1" xfId="49" applyNumberFormat="1" applyFont="1" applyFill="1" applyBorder="1" applyAlignment="1">
      <alignment vertical="center"/>
    </xf>
    <xf numFmtId="172" fontId="30" fillId="0" borderId="1" xfId="42" applyNumberFormat="1" applyFont="1" applyBorder="1" applyAlignment="1">
      <alignment horizontal="left" vertical="center" wrapText="1"/>
    </xf>
    <xf numFmtId="172" fontId="31" fillId="0" borderId="1" xfId="42" applyNumberFormat="1" applyFont="1" applyBorder="1" applyAlignment="1">
      <alignment horizontal="left" vertical="center" wrapText="1"/>
    </xf>
    <xf numFmtId="0" fontId="31" fillId="0" borderId="1" xfId="18" applyFont="1" applyBorder="1" applyAlignment="1">
      <alignment horizontal="center" vertical="center" wrapText="1"/>
    </xf>
    <xf numFmtId="0" fontId="31" fillId="0" borderId="1" xfId="18" applyFont="1" applyBorder="1" applyAlignment="1">
      <alignment horizontal="left" vertical="center" wrapText="1"/>
    </xf>
    <xf numFmtId="166" fontId="31" fillId="0" borderId="1" xfId="40" applyNumberFormat="1" applyFont="1" applyFill="1" applyBorder="1" applyAlignment="1">
      <alignment horizontal="right" vertical="center"/>
    </xf>
    <xf numFmtId="0" fontId="30" fillId="0" borderId="1" xfId="18" quotePrefix="1" applyFont="1" applyBorder="1" applyAlignment="1">
      <alignment horizontal="center" vertical="center" wrapText="1"/>
    </xf>
    <xf numFmtId="166" fontId="31" fillId="0" borderId="1" xfId="50" applyNumberFormat="1" applyFont="1" applyFill="1" applyBorder="1" applyAlignment="1">
      <alignment horizontal="right" vertical="center" wrapText="1"/>
    </xf>
    <xf numFmtId="166" fontId="31" fillId="0" borderId="1" xfId="50" applyNumberFormat="1" applyFont="1" applyFill="1" applyBorder="1" applyAlignment="1">
      <alignment horizontal="left" vertical="center" wrapText="1"/>
    </xf>
    <xf numFmtId="0" fontId="30" fillId="0" borderId="1" xfId="11" applyFont="1" applyBorder="1" applyAlignment="1">
      <alignment horizontal="center" vertical="center" wrapText="1"/>
    </xf>
    <xf numFmtId="0" fontId="30" fillId="0" borderId="1" xfId="11" applyFont="1" applyBorder="1" applyAlignment="1">
      <alignment horizontal="left" vertical="center" wrapText="1"/>
    </xf>
    <xf numFmtId="173" fontId="30" fillId="0" borderId="1" xfId="11" applyNumberFormat="1" applyFont="1" applyBorder="1" applyAlignment="1">
      <alignment horizontal="left" vertical="center" wrapText="1"/>
    </xf>
    <xf numFmtId="3" fontId="31" fillId="0" borderId="1" xfId="11" applyNumberFormat="1" applyFont="1" applyBorder="1" applyAlignment="1">
      <alignment horizontal="right" vertical="center"/>
    </xf>
    <xf numFmtId="0" fontId="31" fillId="0" borderId="1" xfId="28" applyFont="1" applyBorder="1" applyAlignment="1">
      <alignment horizontal="left" vertical="center" wrapText="1"/>
    </xf>
    <xf numFmtId="0" fontId="30" fillId="0" borderId="1" xfId="28" applyFont="1" applyBorder="1" applyAlignment="1">
      <alignment horizontal="left" vertical="center" wrapText="1"/>
    </xf>
    <xf numFmtId="3" fontId="30" fillId="0" borderId="1" xfId="11" applyNumberFormat="1" applyFont="1" applyBorder="1" applyAlignment="1">
      <alignment horizontal="right" vertical="center"/>
    </xf>
    <xf numFmtId="0" fontId="30" fillId="0" borderId="1" xfId="29" applyFont="1" applyBorder="1" applyAlignment="1">
      <alignment vertical="center" wrapText="1"/>
    </xf>
    <xf numFmtId="0" fontId="31" fillId="0" borderId="1" xfId="29" applyFont="1" applyBorder="1" applyAlignment="1">
      <alignment horizontal="left" vertical="center" wrapText="1"/>
    </xf>
    <xf numFmtId="3" fontId="30" fillId="0" borderId="1" xfId="11" applyNumberFormat="1" applyFont="1" applyBorder="1" applyAlignment="1">
      <alignment horizontal="right" vertical="center" wrapText="1"/>
    </xf>
    <xf numFmtId="3" fontId="31" fillId="0" borderId="1" xfId="11" applyNumberFormat="1" applyFont="1" applyBorder="1" applyAlignment="1">
      <alignment horizontal="right" vertical="center" wrapText="1"/>
    </xf>
    <xf numFmtId="0" fontId="30" fillId="0" borderId="1" xfId="29" applyFont="1" applyBorder="1" applyAlignment="1">
      <alignment horizontal="left" vertical="center" wrapText="1"/>
    </xf>
    <xf numFmtId="166" fontId="31" fillId="0" borderId="1" xfId="41" applyNumberFormat="1" applyFont="1" applyFill="1" applyBorder="1" applyAlignment="1">
      <alignment horizontal="center" vertical="center" wrapText="1"/>
    </xf>
    <xf numFmtId="0" fontId="30" fillId="0" borderId="1" xfId="11" applyFont="1" applyBorder="1" applyAlignment="1">
      <alignment vertical="center"/>
    </xf>
    <xf numFmtId="3" fontId="48" fillId="0" borderId="1" xfId="0" applyNumberFormat="1" applyFont="1" applyBorder="1" applyAlignment="1">
      <alignment horizontal="right" vertical="center"/>
    </xf>
    <xf numFmtId="0" fontId="30" fillId="0" borderId="1" xfId="11" applyFont="1" applyBorder="1" applyAlignment="1">
      <alignment horizontal="justify" vertical="center" wrapText="1"/>
    </xf>
    <xf numFmtId="3" fontId="31" fillId="0" borderId="1" xfId="11" applyNumberFormat="1" applyFont="1" applyBorder="1" applyAlignment="1">
      <alignment vertical="center"/>
    </xf>
    <xf numFmtId="0" fontId="31" fillId="0" borderId="1" xfId="51" applyFont="1" applyBorder="1" applyAlignment="1">
      <alignment horizontal="center" vertical="center"/>
    </xf>
    <xf numFmtId="0" fontId="31" fillId="0" borderId="1" xfId="51" applyFont="1" applyBorder="1" applyAlignment="1">
      <alignment vertical="center" wrapText="1"/>
    </xf>
    <xf numFmtId="3" fontId="31" fillId="0" borderId="1" xfId="51" applyNumberFormat="1" applyFont="1" applyBorder="1" applyAlignment="1">
      <alignment horizontal="right" vertical="center"/>
    </xf>
    <xf numFmtId="168" fontId="31" fillId="0" borderId="1" xfId="52" applyNumberFormat="1" applyFont="1" applyFill="1" applyBorder="1" applyAlignment="1">
      <alignment horizontal="right" vertical="center"/>
    </xf>
    <xf numFmtId="0" fontId="30" fillId="0" borderId="1" xfId="32" applyFont="1" applyBorder="1" applyAlignment="1">
      <alignment horizontal="center" vertical="center"/>
    </xf>
    <xf numFmtId="0" fontId="30" fillId="0" borderId="1" xfId="51" applyFont="1" applyBorder="1" applyAlignment="1">
      <alignment vertical="center" wrapText="1"/>
    </xf>
    <xf numFmtId="3" fontId="30" fillId="0" borderId="1" xfId="51" applyNumberFormat="1" applyFont="1" applyBorder="1" applyAlignment="1">
      <alignment horizontal="right" vertical="center"/>
    </xf>
    <xf numFmtId="0" fontId="31" fillId="0" borderId="1" xfId="32" applyFont="1" applyBorder="1" applyAlignment="1">
      <alignment vertical="center" wrapText="1"/>
    </xf>
    <xf numFmtId="168" fontId="31" fillId="0" borderId="1" xfId="33" applyNumberFormat="1" applyFont="1" applyFill="1" applyBorder="1" applyAlignment="1">
      <alignment vertical="center"/>
    </xf>
    <xf numFmtId="0" fontId="31" fillId="0" borderId="1" xfId="32" applyFont="1" applyBorder="1" applyAlignment="1">
      <alignment horizontal="center" vertical="center"/>
    </xf>
    <xf numFmtId="0" fontId="30" fillId="0" borderId="1" xfId="32" applyFont="1" applyBorder="1" applyAlignment="1">
      <alignment vertical="center" wrapText="1"/>
    </xf>
    <xf numFmtId="166" fontId="30" fillId="0" borderId="1" xfId="14" applyNumberFormat="1" applyFont="1" applyFill="1" applyBorder="1" applyAlignment="1">
      <alignment vertical="center"/>
    </xf>
    <xf numFmtId="3" fontId="30" fillId="0" borderId="1" xfId="32" applyNumberFormat="1" applyFont="1" applyBorder="1" applyAlignment="1">
      <alignment vertical="center"/>
    </xf>
    <xf numFmtId="3" fontId="31" fillId="0" borderId="1" xfId="53" applyNumberFormat="1" applyFont="1" applyBorder="1" applyAlignment="1">
      <alignment vertical="center"/>
    </xf>
    <xf numFmtId="0" fontId="31" fillId="0" borderId="1" xfId="11" quotePrefix="1" applyFont="1" applyBorder="1" applyAlignment="1">
      <alignment horizontal="center" vertical="center"/>
    </xf>
    <xf numFmtId="0" fontId="30" fillId="0" borderId="1" xfId="53" applyFont="1" applyBorder="1" applyAlignment="1">
      <alignment vertical="center" wrapText="1"/>
    </xf>
    <xf numFmtId="3" fontId="30" fillId="0" borderId="1" xfId="53" applyNumberFormat="1" applyFont="1" applyBorder="1" applyAlignment="1">
      <alignment vertical="center"/>
    </xf>
    <xf numFmtId="0" fontId="31" fillId="0" borderId="1" xfId="39" applyFont="1" applyBorder="1" applyAlignment="1">
      <alignment horizontal="center" vertical="center"/>
    </xf>
    <xf numFmtId="0" fontId="48" fillId="0" borderId="1" xfId="0" applyFont="1" applyBorder="1" applyAlignment="1">
      <alignment horizontal="center" vertical="center"/>
    </xf>
    <xf numFmtId="3" fontId="30" fillId="0" borderId="1" xfId="43" applyNumberFormat="1" applyFont="1" applyBorder="1" applyAlignment="1">
      <alignment horizontal="right" vertical="center"/>
    </xf>
    <xf numFmtId="3" fontId="31" fillId="0" borderId="1" xfId="38" applyNumberFormat="1" applyFont="1" applyBorder="1" applyAlignment="1">
      <alignment horizontal="center" vertical="center"/>
    </xf>
    <xf numFmtId="3" fontId="31" fillId="0" borderId="1" xfId="38" applyNumberFormat="1" applyFont="1" applyBorder="1" applyAlignment="1">
      <alignment vertical="center" wrapText="1"/>
    </xf>
    <xf numFmtId="3" fontId="31" fillId="0" borderId="1" xfId="38" applyNumberFormat="1" applyFont="1" applyBorder="1" applyAlignment="1">
      <alignment horizontal="right" vertical="center" wrapText="1"/>
    </xf>
    <xf numFmtId="3" fontId="30" fillId="0" borderId="1" xfId="38" applyNumberFormat="1" applyFont="1" applyBorder="1" applyAlignment="1">
      <alignment horizontal="center" vertical="center"/>
    </xf>
    <xf numFmtId="3" fontId="30" fillId="0" borderId="1" xfId="38" applyNumberFormat="1" applyFont="1" applyBorder="1" applyAlignment="1">
      <alignment horizontal="right" vertical="center"/>
    </xf>
    <xf numFmtId="168" fontId="30" fillId="0" borderId="1" xfId="40" applyNumberFormat="1" applyFont="1" applyFill="1" applyBorder="1" applyAlignment="1">
      <alignment horizontal="right" vertical="center" wrapText="1"/>
    </xf>
    <xf numFmtId="43" fontId="68" fillId="0" borderId="9" xfId="54" applyFont="1" applyFill="1" applyBorder="1" applyAlignment="1">
      <alignment vertical="center" wrapText="1"/>
    </xf>
    <xf numFmtId="166" fontId="68" fillId="0" borderId="9" xfId="54" applyNumberFormat="1" applyFont="1" applyFill="1" applyBorder="1" applyAlignment="1">
      <alignment vertical="center" wrapText="1"/>
    </xf>
    <xf numFmtId="43" fontId="68" fillId="0" borderId="10" xfId="54" applyFont="1" applyFill="1" applyBorder="1" applyAlignment="1">
      <alignment vertical="center" wrapText="1"/>
    </xf>
    <xf numFmtId="43" fontId="68" fillId="0" borderId="10" xfId="54" applyFont="1" applyFill="1" applyBorder="1" applyAlignment="1">
      <alignment vertical="center"/>
    </xf>
    <xf numFmtId="43" fontId="70" fillId="0" borderId="10" xfId="54" applyFont="1" applyFill="1" applyBorder="1" applyAlignment="1">
      <alignment horizontal="center" vertical="center"/>
    </xf>
    <xf numFmtId="166" fontId="70" fillId="0" borderId="10" xfId="54" applyNumberFormat="1" applyFont="1" applyFill="1" applyBorder="1" applyAlignment="1">
      <alignment horizontal="center" vertical="center"/>
    </xf>
    <xf numFmtId="43" fontId="68" fillId="0" borderId="10" xfId="54" applyFont="1" applyFill="1" applyBorder="1" applyAlignment="1">
      <alignment horizontal="center" vertical="center"/>
    </xf>
    <xf numFmtId="166" fontId="68" fillId="0" borderId="10" xfId="54" applyNumberFormat="1" applyFont="1" applyFill="1" applyBorder="1" applyAlignment="1">
      <alignment horizontal="center" vertical="center"/>
    </xf>
    <xf numFmtId="43" fontId="68" fillId="0" borderId="11" xfId="54" applyFont="1" applyFill="1" applyBorder="1" applyAlignment="1">
      <alignment horizontal="center" vertical="center"/>
    </xf>
    <xf numFmtId="166" fontId="68" fillId="0" borderId="11" xfId="54" applyNumberFormat="1" applyFont="1" applyFill="1" applyBorder="1" applyAlignment="1">
      <alignment horizontal="center" vertical="center"/>
    </xf>
    <xf numFmtId="43" fontId="68" fillId="0" borderId="12" xfId="54" applyFont="1" applyFill="1" applyBorder="1" applyAlignment="1">
      <alignment vertical="center"/>
    </xf>
    <xf numFmtId="43" fontId="68" fillId="0" borderId="0" xfId="54" applyFont="1" applyFill="1" applyAlignment="1">
      <alignment vertical="center"/>
    </xf>
    <xf numFmtId="166" fontId="68" fillId="0" borderId="0" xfId="54" applyNumberFormat="1" applyFont="1" applyFill="1" applyAlignment="1">
      <alignment vertical="center"/>
    </xf>
    <xf numFmtId="43" fontId="72" fillId="0" borderId="0" xfId="54" applyFont="1" applyFill="1" applyAlignment="1">
      <alignment vertical="center"/>
    </xf>
    <xf numFmtId="166" fontId="72" fillId="0" borderId="0" xfId="54" applyNumberFormat="1" applyFont="1" applyFill="1" applyAlignment="1">
      <alignment vertical="center"/>
    </xf>
    <xf numFmtId="0" fontId="68" fillId="0" borderId="0" xfId="5" applyFont="1" applyAlignment="1">
      <alignment horizontal="left" vertical="center"/>
    </xf>
    <xf numFmtId="0" fontId="68" fillId="0" borderId="0" xfId="5" applyFont="1" applyAlignment="1">
      <alignment vertical="center"/>
    </xf>
    <xf numFmtId="0" fontId="70" fillId="0" borderId="0" xfId="5" applyFont="1" applyAlignment="1">
      <alignment horizontal="center" vertical="center"/>
    </xf>
    <xf numFmtId="0" fontId="68" fillId="0" borderId="0" xfId="5" applyFont="1" applyAlignment="1">
      <alignment horizontal="center" vertical="center"/>
    </xf>
    <xf numFmtId="43" fontId="68" fillId="0" borderId="0" xfId="5" applyNumberFormat="1" applyFont="1" applyAlignment="1">
      <alignment vertical="center"/>
    </xf>
    <xf numFmtId="0" fontId="68" fillId="0" borderId="1" xfId="5" applyFont="1" applyBorder="1" applyAlignment="1">
      <alignment horizontal="center" vertical="center" wrapText="1"/>
    </xf>
    <xf numFmtId="0" fontId="68" fillId="0" borderId="0" xfId="5" applyFont="1" applyAlignment="1">
      <alignment horizontal="center" vertical="center" wrapText="1"/>
    </xf>
    <xf numFmtId="3" fontId="68" fillId="0" borderId="0" xfId="5" applyNumberFormat="1" applyFont="1" applyAlignment="1">
      <alignment horizontal="center" vertical="center" wrapText="1"/>
    </xf>
    <xf numFmtId="0" fontId="68" fillId="0" borderId="9" xfId="5" applyFont="1" applyBorder="1" applyAlignment="1">
      <alignment horizontal="center" vertical="center" wrapText="1"/>
    </xf>
    <xf numFmtId="0" fontId="68" fillId="0" borderId="9" xfId="5" applyFont="1" applyBorder="1" applyAlignment="1">
      <alignment horizontal="justify" vertical="center" wrapText="1"/>
    </xf>
    <xf numFmtId="166" fontId="68" fillId="0" borderId="9" xfId="54" applyNumberFormat="1" applyFont="1" applyFill="1" applyBorder="1" applyAlignment="1">
      <alignment horizontal="center" vertical="center" wrapText="1"/>
    </xf>
    <xf numFmtId="166" fontId="68" fillId="0" borderId="0" xfId="5" applyNumberFormat="1" applyFont="1" applyAlignment="1">
      <alignment vertical="center" wrapText="1"/>
    </xf>
    <xf numFmtId="3" fontId="68" fillId="0" borderId="0" xfId="5" applyNumberFormat="1" applyFont="1" applyAlignment="1">
      <alignment vertical="center" wrapText="1"/>
    </xf>
    <xf numFmtId="0" fontId="68" fillId="0" borderId="0" xfId="5" applyFont="1" applyAlignment="1">
      <alignment vertical="center" wrapText="1"/>
    </xf>
    <xf numFmtId="0" fontId="68" fillId="0" borderId="10" xfId="5" applyFont="1" applyBorder="1" applyAlignment="1">
      <alignment horizontal="center" vertical="center" wrapText="1"/>
    </xf>
    <xf numFmtId="0" fontId="71" fillId="0" borderId="10" xfId="5" applyFont="1" applyBorder="1" applyAlignment="1">
      <alignment horizontal="justify" vertical="center"/>
    </xf>
    <xf numFmtId="0" fontId="71" fillId="0" borderId="10" xfId="5" applyFont="1" applyBorder="1" applyAlignment="1">
      <alignment horizontal="center" vertical="center" wrapText="1"/>
    </xf>
    <xf numFmtId="166" fontId="68" fillId="0" borderId="10" xfId="54" applyNumberFormat="1" applyFont="1" applyFill="1" applyBorder="1" applyAlignment="1">
      <alignment horizontal="center" vertical="center" wrapText="1"/>
    </xf>
    <xf numFmtId="0" fontId="68" fillId="0" borderId="10" xfId="5" applyFont="1" applyBorder="1" applyAlignment="1">
      <alignment horizontal="center" vertical="center"/>
    </xf>
    <xf numFmtId="0" fontId="70" fillId="0" borderId="10" xfId="5" applyFont="1" applyBorder="1" applyAlignment="1">
      <alignment horizontal="center" vertical="center"/>
    </xf>
    <xf numFmtId="0" fontId="68" fillId="0" borderId="11" xfId="5" applyFont="1" applyBorder="1" applyAlignment="1">
      <alignment horizontal="center" vertical="center"/>
    </xf>
    <xf numFmtId="0" fontId="68" fillId="0" borderId="12" xfId="5" applyFont="1" applyBorder="1" applyAlignment="1">
      <alignment horizontal="left" vertical="center"/>
    </xf>
    <xf numFmtId="0" fontId="68" fillId="0" borderId="12" xfId="5" applyFont="1" applyBorder="1" applyAlignment="1">
      <alignment vertical="center"/>
    </xf>
    <xf numFmtId="16" fontId="68" fillId="0" borderId="0" xfId="5" applyNumberFormat="1" applyFont="1" applyAlignment="1">
      <alignment vertical="center"/>
    </xf>
    <xf numFmtId="17" fontId="68" fillId="0" borderId="0" xfId="5" applyNumberFormat="1" applyFont="1" applyAlignment="1">
      <alignment vertical="center"/>
    </xf>
    <xf numFmtId="0" fontId="72" fillId="0" borderId="0" xfId="5" applyFont="1" applyAlignment="1">
      <alignment horizontal="left" vertical="center"/>
    </xf>
    <xf numFmtId="0" fontId="72" fillId="0" borderId="0" xfId="5" applyFont="1" applyAlignment="1">
      <alignment vertical="center"/>
    </xf>
    <xf numFmtId="3" fontId="68" fillId="0" borderId="0" xfId="5" applyNumberFormat="1" applyFont="1" applyAlignment="1">
      <alignment vertical="center"/>
    </xf>
    <xf numFmtId="168" fontId="30" fillId="0" borderId="1" xfId="0" applyNumberFormat="1" applyFont="1" applyBorder="1"/>
    <xf numFmtId="3" fontId="31" fillId="0" borderId="1" xfId="0" applyNumberFormat="1" applyFont="1" applyBorder="1"/>
    <xf numFmtId="166" fontId="31" fillId="0" borderId="1" xfId="1" applyNumberFormat="1" applyFont="1" applyBorder="1" applyAlignment="1">
      <alignment horizontal="right" vertical="center" wrapText="1"/>
    </xf>
    <xf numFmtId="166" fontId="30" fillId="0" borderId="1" xfId="1" applyNumberFormat="1" applyFont="1" applyBorder="1" applyAlignment="1">
      <alignment horizontal="right" vertical="center"/>
    </xf>
    <xf numFmtId="166" fontId="30" fillId="0" borderId="1" xfId="1" applyNumberFormat="1" applyFont="1" applyFill="1" applyBorder="1" applyAlignment="1">
      <alignment horizontal="right" vertical="center" wrapText="1"/>
    </xf>
    <xf numFmtId="166" fontId="50" fillId="0" borderId="1" xfId="1" applyNumberFormat="1" applyFont="1" applyFill="1" applyBorder="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center" vertical="center" wrapText="1"/>
    </xf>
    <xf numFmtId="9" fontId="3" fillId="0" borderId="0" xfId="2" applyFont="1" applyAlignment="1">
      <alignment vertical="center" wrapText="1"/>
    </xf>
    <xf numFmtId="174" fontId="3" fillId="0" borderId="0" xfId="2" applyNumberFormat="1" applyFont="1" applyAlignment="1">
      <alignment vertical="center" wrapText="1"/>
    </xf>
    <xf numFmtId="3" fontId="2" fillId="0" borderId="0" xfId="0" applyNumberFormat="1" applyFont="1" applyAlignment="1">
      <alignment vertical="center"/>
    </xf>
    <xf numFmtId="166" fontId="2" fillId="0" borderId="0" xfId="1" applyNumberFormat="1" applyFont="1" applyAlignment="1">
      <alignment vertical="center"/>
    </xf>
    <xf numFmtId="166" fontId="13" fillId="0" borderId="0" xfId="0" applyNumberFormat="1" applyFont="1" applyAlignment="1">
      <alignment wrapText="1"/>
    </xf>
    <xf numFmtId="43" fontId="13" fillId="0" borderId="0" xfId="1" applyFont="1" applyAlignment="1">
      <alignment wrapText="1"/>
    </xf>
    <xf numFmtId="43" fontId="12" fillId="0" borderId="0" xfId="1" applyFont="1" applyAlignment="1">
      <alignment wrapText="1"/>
    </xf>
    <xf numFmtId="9" fontId="4" fillId="0" borderId="0" xfId="2" applyFont="1" applyBorder="1" applyAlignment="1">
      <alignment horizontal="center" vertical="center" wrapText="1"/>
    </xf>
    <xf numFmtId="174" fontId="4" fillId="0" borderId="0" xfId="2" applyNumberFormat="1" applyFont="1" applyBorder="1" applyAlignment="1">
      <alignment horizontal="center" vertical="center" wrapText="1"/>
    </xf>
    <xf numFmtId="9" fontId="8" fillId="0" borderId="0" xfId="2" applyFont="1" applyBorder="1" applyAlignment="1">
      <alignment horizontal="center" vertical="center" wrapText="1"/>
    </xf>
    <xf numFmtId="9" fontId="10" fillId="0" borderId="0" xfId="2" applyFont="1" applyBorder="1" applyAlignment="1">
      <alignment horizontal="center" vertical="center" wrapText="1"/>
    </xf>
    <xf numFmtId="166" fontId="4" fillId="0" borderId="1" xfId="2" applyNumberFormat="1" applyFont="1" applyBorder="1" applyAlignment="1">
      <alignment horizontal="center" vertical="center" wrapText="1"/>
    </xf>
    <xf numFmtId="166" fontId="3" fillId="0" borderId="0" xfId="0" applyNumberFormat="1" applyFont="1" applyAlignment="1">
      <alignment horizontal="left" vertical="center"/>
    </xf>
    <xf numFmtId="3" fontId="3" fillId="0" borderId="0" xfId="0" applyNumberFormat="1" applyFont="1" applyAlignment="1">
      <alignment vertical="center" wrapText="1"/>
    </xf>
    <xf numFmtId="166" fontId="16" fillId="0" borderId="0" xfId="0" applyNumberFormat="1" applyFont="1" applyAlignment="1">
      <alignment vertical="center" wrapText="1"/>
    </xf>
    <xf numFmtId="3" fontId="5" fillId="0" borderId="0" xfId="0" applyNumberFormat="1" applyFont="1" applyAlignment="1">
      <alignment vertical="center" wrapText="1"/>
    </xf>
    <xf numFmtId="168" fontId="47" fillId="0" borderId="1" xfId="3" applyNumberFormat="1" applyFont="1" applyFill="1" applyBorder="1" applyAlignment="1">
      <alignment vertical="center" wrapText="1"/>
    </xf>
    <xf numFmtId="0" fontId="7" fillId="0" borderId="1" xfId="0" applyFont="1" applyBorder="1" applyAlignment="1">
      <alignment horizontal="left" vertical="center" wrapText="1"/>
    </xf>
    <xf numFmtId="168" fontId="7" fillId="0" borderId="1" xfId="3" applyNumberFormat="1" applyFont="1" applyFill="1" applyBorder="1"/>
    <xf numFmtId="166" fontId="20" fillId="0" borderId="1" xfId="1" applyNumberFormat="1" applyFont="1" applyBorder="1"/>
    <xf numFmtId="3" fontId="7" fillId="0" borderId="1" xfId="0" applyNumberFormat="1" applyFont="1" applyBorder="1" applyAlignment="1">
      <alignment horizontal="left" vertical="center" wrapText="1"/>
    </xf>
    <xf numFmtId="3" fontId="6" fillId="0" borderId="1" xfId="0" applyNumberFormat="1" applyFont="1" applyBorder="1" applyAlignment="1">
      <alignment vertical="center" wrapText="1"/>
    </xf>
    <xf numFmtId="0" fontId="63" fillId="0" borderId="0" xfId="0" applyFont="1"/>
    <xf numFmtId="0" fontId="64" fillId="0" borderId="1" xfId="0" applyFont="1" applyBorder="1" applyAlignment="1">
      <alignment horizontal="center" vertical="center" wrapText="1"/>
    </xf>
    <xf numFmtId="0" fontId="64" fillId="0" borderId="1" xfId="0" applyFont="1" applyBorder="1" applyAlignment="1">
      <alignment vertical="center" wrapText="1"/>
    </xf>
    <xf numFmtId="168" fontId="64" fillId="0" borderId="1" xfId="3" applyNumberFormat="1" applyFont="1" applyBorder="1" applyAlignment="1">
      <alignment vertical="center" wrapText="1"/>
    </xf>
    <xf numFmtId="168" fontId="62" fillId="0" borderId="1" xfId="3" applyNumberFormat="1" applyFont="1" applyBorder="1" applyAlignment="1">
      <alignment vertical="center" wrapText="1"/>
    </xf>
    <xf numFmtId="168" fontId="63" fillId="0" borderId="1" xfId="3" applyNumberFormat="1" applyFont="1" applyBorder="1"/>
    <xf numFmtId="9" fontId="62" fillId="0" borderId="1" xfId="0" applyNumberFormat="1" applyFont="1" applyBorder="1" applyAlignment="1">
      <alignment vertical="center" wrapText="1"/>
    </xf>
    <xf numFmtId="171" fontId="59" fillId="0" borderId="1" xfId="0" applyNumberFormat="1" applyFont="1" applyBorder="1" applyAlignment="1">
      <alignment horizontal="center" vertical="center" wrapText="1"/>
    </xf>
    <xf numFmtId="0" fontId="20" fillId="0" borderId="1" xfId="0" applyFont="1" applyBorder="1" applyAlignment="1">
      <alignment horizontal="center"/>
    </xf>
    <xf numFmtId="171" fontId="20" fillId="0" borderId="1" xfId="0" applyNumberFormat="1" applyFont="1" applyBorder="1" applyAlignment="1">
      <alignment horizontal="center" vertical="center" wrapText="1"/>
    </xf>
    <xf numFmtId="0" fontId="20" fillId="0" borderId="0" xfId="0" applyFont="1" applyAlignment="1">
      <alignment horizontal="center"/>
    </xf>
    <xf numFmtId="0" fontId="20" fillId="0" borderId="0" xfId="0" applyFont="1" applyAlignment="1">
      <alignment vertical="center"/>
    </xf>
    <xf numFmtId="166" fontId="59" fillId="0" borderId="1" xfId="1" applyNumberFormat="1" applyFont="1" applyFill="1" applyBorder="1" applyAlignment="1">
      <alignment vertical="center"/>
    </xf>
    <xf numFmtId="0" fontId="59" fillId="0" borderId="0" xfId="0" applyFont="1" applyAlignment="1">
      <alignment vertical="center"/>
    </xf>
    <xf numFmtId="166" fontId="20" fillId="0" borderId="1" xfId="1" applyNumberFormat="1" applyFont="1" applyFill="1" applyBorder="1" applyAlignment="1">
      <alignment vertical="center"/>
    </xf>
    <xf numFmtId="0" fontId="20" fillId="0" borderId="1" xfId="0" applyFont="1" applyBorder="1" applyAlignment="1">
      <alignment vertical="center"/>
    </xf>
    <xf numFmtId="2" fontId="20" fillId="0" borderId="1" xfId="0" applyNumberFormat="1" applyFont="1" applyBorder="1" applyAlignment="1">
      <alignment horizontal="center" vertical="center"/>
    </xf>
    <xf numFmtId="0" fontId="62" fillId="2" borderId="1" xfId="0" applyFont="1" applyFill="1" applyBorder="1" applyAlignment="1">
      <alignment horizontal="left" vertical="center" wrapText="1"/>
    </xf>
    <xf numFmtId="168" fontId="2" fillId="2" borderId="0" xfId="0" applyNumberFormat="1" applyFont="1" applyFill="1"/>
    <xf numFmtId="0" fontId="62" fillId="0" borderId="1" xfId="0" applyFont="1" applyBorder="1" applyAlignment="1">
      <alignment horizontal="left" vertical="center" wrapText="1"/>
    </xf>
    <xf numFmtId="0" fontId="22" fillId="0" borderId="1" xfId="0" applyFont="1" applyBorder="1" applyAlignment="1">
      <alignment horizontal="left" vertical="center" wrapText="1"/>
    </xf>
    <xf numFmtId="3" fontId="22" fillId="0" borderId="1" xfId="0" applyNumberFormat="1" applyFont="1" applyBorder="1" applyAlignment="1">
      <alignment horizontal="right" vertical="center"/>
    </xf>
    <xf numFmtId="0" fontId="63" fillId="0" borderId="1" xfId="0" applyFont="1" applyBorder="1" applyAlignment="1">
      <alignment horizontal="left" vertical="center" wrapText="1"/>
    </xf>
    <xf numFmtId="168" fontId="63" fillId="2" borderId="1" xfId="3" applyNumberFormat="1" applyFont="1" applyFill="1" applyBorder="1" applyAlignment="1">
      <alignment horizontal="left" vertical="center" wrapText="1"/>
    </xf>
    <xf numFmtId="3" fontId="63" fillId="0" borderId="0" xfId="0" applyNumberFormat="1" applyFont="1"/>
    <xf numFmtId="3" fontId="2" fillId="0" borderId="0" xfId="0" applyNumberFormat="1" applyFont="1"/>
    <xf numFmtId="0" fontId="63" fillId="2" borderId="1" xfId="0" applyFont="1" applyFill="1" applyBorder="1" applyAlignment="1">
      <alignment horizontal="left" vertical="center"/>
    </xf>
    <xf numFmtId="0" fontId="21" fillId="0" borderId="0" xfId="0" applyFont="1" applyAlignment="1">
      <alignment horizontal="center" vertical="center" wrapText="1"/>
    </xf>
    <xf numFmtId="0" fontId="4" fillId="0" borderId="0" xfId="0" applyFont="1" applyAlignment="1">
      <alignment horizontal="center" vertical="center"/>
    </xf>
    <xf numFmtId="0" fontId="8" fillId="0" borderId="1" xfId="0" applyFont="1" applyBorder="1" applyAlignment="1">
      <alignment vertical="center" wrapText="1"/>
    </xf>
    <xf numFmtId="166" fontId="8" fillId="0" borderId="1" xfId="1" applyNumberFormat="1" applyFont="1" applyBorder="1" applyAlignment="1">
      <alignment horizontal="center" vertical="center" wrapText="1"/>
    </xf>
    <xf numFmtId="0" fontId="10" fillId="0" borderId="0" xfId="0" applyFont="1" applyAlignment="1">
      <alignment horizontal="center" vertical="center"/>
    </xf>
    <xf numFmtId="0" fontId="18" fillId="0" borderId="0" xfId="0" applyFont="1" applyAlignment="1">
      <alignment horizontal="center" vertical="center"/>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5" fillId="0" borderId="0" xfId="0" applyFont="1" applyAlignment="1">
      <alignment horizontal="center" vertical="center" wrapText="1"/>
    </xf>
    <xf numFmtId="0" fontId="14" fillId="0" borderId="1" xfId="0" applyFont="1" applyBorder="1" applyAlignment="1">
      <alignment horizontal="center" vertical="center" wrapText="1"/>
    </xf>
    <xf numFmtId="0" fontId="13" fillId="0" borderId="0" xfId="0" applyFont="1" applyAlignment="1">
      <alignment horizontal="center"/>
    </xf>
    <xf numFmtId="0" fontId="13" fillId="0" borderId="1" xfId="0" applyFont="1" applyBorder="1" applyAlignment="1">
      <alignment horizontal="center" vertical="center" wrapText="1"/>
    </xf>
    <xf numFmtId="0" fontId="14" fillId="0" borderId="0" xfId="0" applyFont="1" applyAlignment="1">
      <alignment horizontal="center"/>
    </xf>
    <xf numFmtId="0" fontId="49" fillId="0" borderId="2" xfId="0" applyFont="1" applyBorder="1" applyAlignment="1">
      <alignment horizontal="left" vertical="center" wrapText="1"/>
    </xf>
    <xf numFmtId="0" fontId="47" fillId="0" borderId="0" xfId="0" applyFont="1" applyAlignment="1">
      <alignment horizontal="center" vertical="center"/>
    </xf>
    <xf numFmtId="0" fontId="49" fillId="0" borderId="0" xfId="0" applyFont="1" applyAlignment="1">
      <alignment horizontal="center" vertical="center"/>
    </xf>
    <xf numFmtId="0" fontId="49" fillId="0" borderId="0" xfId="0" applyFont="1" applyAlignment="1">
      <alignment horizontal="right" vertical="center"/>
    </xf>
    <xf numFmtId="0" fontId="50"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50" fillId="0" borderId="0" xfId="0" applyFont="1" applyAlignment="1">
      <alignment horizontal="center" vertical="center"/>
    </xf>
    <xf numFmtId="0" fontId="53" fillId="0" borderId="0" xfId="0" applyFont="1" applyAlignment="1">
      <alignment horizontal="center" vertical="center"/>
    </xf>
    <xf numFmtId="0" fontId="53" fillId="0" borderId="0" xfId="0" applyFont="1" applyAlignment="1">
      <alignment horizontal="right" vertical="center"/>
    </xf>
    <xf numFmtId="0" fontId="48" fillId="0" borderId="2" xfId="0" applyFont="1" applyBorder="1" applyAlignment="1">
      <alignment horizontal="left" vertical="center" wrapText="1"/>
    </xf>
    <xf numFmtId="0" fontId="51" fillId="0" borderId="2" xfId="0" applyFont="1" applyBorder="1" applyAlignment="1">
      <alignment horizontal="left" vertical="center" wrapText="1"/>
    </xf>
    <xf numFmtId="0" fontId="50" fillId="0" borderId="0" xfId="0" applyFont="1" applyAlignment="1">
      <alignment horizontal="center" vertical="center" wrapText="1"/>
    </xf>
    <xf numFmtId="0" fontId="53" fillId="0" borderId="3" xfId="0" applyFont="1" applyBorder="1" applyAlignment="1">
      <alignment horizontal="right" vertical="center"/>
    </xf>
    <xf numFmtId="0" fontId="59" fillId="0" borderId="1" xfId="0" applyFont="1" applyBorder="1" applyAlignment="1">
      <alignment horizontal="center" vertical="center" wrapText="1"/>
    </xf>
    <xf numFmtId="0" fontId="59" fillId="0" borderId="0" xfId="0" applyFont="1" applyAlignment="1">
      <alignment horizontal="center" vertical="center"/>
    </xf>
    <xf numFmtId="0" fontId="60" fillId="0" borderId="0" xfId="0" applyFont="1" applyAlignment="1">
      <alignment horizontal="center" vertical="center"/>
    </xf>
    <xf numFmtId="0" fontId="60" fillId="0" borderId="0" xfId="0" applyFont="1" applyAlignment="1">
      <alignment horizontal="right" vertical="center"/>
    </xf>
    <xf numFmtId="0" fontId="59" fillId="0" borderId="0" xfId="0" applyFont="1" applyAlignment="1">
      <alignment horizontal="center" vertical="center" wrapText="1"/>
    </xf>
    <xf numFmtId="0" fontId="60" fillId="0" borderId="0" xfId="0" applyFont="1" applyAlignment="1">
      <alignment horizontal="center" vertical="center" wrapText="1"/>
    </xf>
    <xf numFmtId="0" fontId="60" fillId="0" borderId="0" xfId="0" applyFont="1" applyAlignment="1">
      <alignment horizontal="right" vertical="center" wrapText="1"/>
    </xf>
    <xf numFmtId="0" fontId="6" fillId="0" borderId="0" xfId="0" applyFont="1" applyAlignment="1">
      <alignment horizontal="right" vertical="center"/>
    </xf>
    <xf numFmtId="0" fontId="10" fillId="0" borderId="0" xfId="0" applyFont="1" applyAlignment="1">
      <alignment horizontal="right" vertical="center"/>
    </xf>
    <xf numFmtId="0" fontId="64" fillId="0" borderId="4" xfId="0" applyFont="1" applyBorder="1" applyAlignment="1">
      <alignment horizontal="center" vertical="center" wrapText="1"/>
    </xf>
    <xf numFmtId="0" fontId="64" fillId="0" borderId="5" xfId="0" applyFont="1" applyBorder="1" applyAlignment="1">
      <alignment horizontal="center" vertical="center" wrapText="1"/>
    </xf>
    <xf numFmtId="0" fontId="64" fillId="0" borderId="1" xfId="0" applyFont="1" applyBorder="1" applyAlignment="1">
      <alignment horizontal="center" vertical="center" wrapText="1"/>
    </xf>
    <xf numFmtId="0" fontId="64" fillId="0" borderId="0" xfId="0" applyFont="1" applyAlignment="1">
      <alignment horizontal="center" vertical="center"/>
    </xf>
    <xf numFmtId="0" fontId="22" fillId="0" borderId="0" xfId="0" applyFont="1" applyAlignment="1">
      <alignment horizontal="center" vertical="center"/>
    </xf>
    <xf numFmtId="0" fontId="22" fillId="0" borderId="3" xfId="0" applyFont="1" applyBorder="1" applyAlignment="1">
      <alignment horizontal="right" vertical="center"/>
    </xf>
    <xf numFmtId="3" fontId="18" fillId="0" borderId="1" xfId="0" applyNumberFormat="1" applyFont="1" applyBorder="1" applyAlignment="1">
      <alignment horizontal="center" vertical="center" wrapText="1"/>
    </xf>
    <xf numFmtId="0" fontId="61" fillId="0" borderId="0" xfId="0" applyFont="1" applyAlignment="1">
      <alignment horizontal="center" vertical="center"/>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9" fillId="0" borderId="0" xfId="0" applyFont="1" applyAlignment="1">
      <alignment horizontal="center" vertical="center"/>
    </xf>
    <xf numFmtId="0" fontId="19" fillId="0" borderId="3" xfId="0" applyFont="1" applyBorder="1" applyAlignment="1">
      <alignment horizontal="center" vertical="center"/>
    </xf>
    <xf numFmtId="0" fontId="18" fillId="0" borderId="1" xfId="0" applyFont="1" applyBorder="1" applyAlignment="1">
      <alignment horizontal="center" vertical="center" wrapText="1"/>
    </xf>
    <xf numFmtId="0" fontId="68" fillId="0" borderId="1" xfId="5" applyFont="1" applyBorder="1" applyAlignment="1">
      <alignment horizontal="center" vertical="center" wrapText="1"/>
    </xf>
    <xf numFmtId="0" fontId="68" fillId="0" borderId="1" xfId="5" applyFont="1" applyBorder="1" applyAlignment="1">
      <alignment horizontal="left" vertical="center" wrapText="1"/>
    </xf>
    <xf numFmtId="0" fontId="68" fillId="0" borderId="4" xfId="5" applyFont="1" applyBorder="1" applyAlignment="1">
      <alignment horizontal="center" vertical="center" wrapText="1"/>
    </xf>
    <xf numFmtId="0" fontId="68" fillId="0" borderId="5" xfId="5" applyFont="1" applyBorder="1" applyAlignment="1">
      <alignment horizontal="center" vertical="center" wrapText="1"/>
    </xf>
    <xf numFmtId="0" fontId="69" fillId="0" borderId="0" xfId="5" applyFont="1" applyAlignment="1">
      <alignment horizontal="center" vertical="center"/>
    </xf>
    <xf numFmtId="0" fontId="70" fillId="0" borderId="0" xfId="5" applyFont="1" applyAlignment="1">
      <alignment horizontal="center" vertical="center"/>
    </xf>
    <xf numFmtId="0" fontId="18" fillId="0" borderId="0" xfId="5" applyFont="1" applyAlignment="1">
      <alignment horizontal="center" vertical="center"/>
    </xf>
    <xf numFmtId="0" fontId="31" fillId="2" borderId="1" xfId="0" applyFont="1" applyFill="1" applyBorder="1" applyAlignment="1">
      <alignment horizontal="center" vertical="center" wrapText="1"/>
    </xf>
    <xf numFmtId="0" fontId="31" fillId="2" borderId="0" xfId="0" applyFont="1" applyFill="1" applyAlignment="1">
      <alignment horizontal="right" wrapText="1"/>
    </xf>
    <xf numFmtId="3" fontId="33" fillId="2" borderId="0" xfId="0" applyNumberFormat="1" applyFont="1" applyFill="1" applyAlignment="1">
      <alignment horizontal="center"/>
    </xf>
    <xf numFmtId="0" fontId="33" fillId="2" borderId="0" xfId="0" applyFont="1" applyFill="1" applyAlignment="1">
      <alignment horizontal="center"/>
    </xf>
    <xf numFmtId="3" fontId="14" fillId="2" borderId="0" xfId="0" applyNumberFormat="1" applyFont="1" applyFill="1" applyAlignment="1">
      <alignment horizontal="center" vertical="center" wrapText="1"/>
    </xf>
    <xf numFmtId="0" fontId="19" fillId="2" borderId="0" xfId="0" applyFont="1" applyFill="1" applyAlignment="1">
      <alignment horizontal="right"/>
    </xf>
    <xf numFmtId="49" fontId="31" fillId="2" borderId="1" xfId="0" applyNumberFormat="1" applyFont="1" applyFill="1" applyBorder="1" applyAlignment="1">
      <alignment horizontal="center" vertical="center" wrapText="1"/>
    </xf>
    <xf numFmtId="49" fontId="30" fillId="2" borderId="1" xfId="0" applyNumberFormat="1" applyFont="1" applyFill="1" applyBorder="1" applyAlignment="1">
      <alignment horizontal="center" vertical="center" wrapText="1"/>
    </xf>
    <xf numFmtId="0" fontId="30" fillId="2" borderId="1" xfId="0" applyFont="1" applyFill="1" applyBorder="1" applyAlignment="1">
      <alignment horizontal="center" vertical="center" wrapText="1"/>
    </xf>
    <xf numFmtId="0" fontId="44" fillId="2" borderId="1" xfId="0" applyFont="1" applyFill="1" applyBorder="1" applyAlignment="1">
      <alignment horizontal="center" vertical="center" wrapText="1"/>
    </xf>
    <xf numFmtId="3" fontId="28" fillId="0" borderId="0" xfId="5" applyNumberFormat="1" applyFont="1" applyAlignment="1">
      <alignment horizontal="center"/>
    </xf>
    <xf numFmtId="0" fontId="23" fillId="0" borderId="0" xfId="0" applyFont="1" applyAlignment="1">
      <alignment horizontal="left" vertical="center"/>
    </xf>
    <xf numFmtId="0" fontId="0" fillId="0" borderId="0" xfId="0"/>
    <xf numFmtId="0" fontId="24" fillId="0" borderId="0" xfId="0" applyFont="1" applyAlignment="1">
      <alignment horizontal="center" vertical="center"/>
    </xf>
    <xf numFmtId="0" fontId="25" fillId="0" borderId="0" xfId="0" applyFont="1" applyAlignment="1">
      <alignment horizontal="center" vertical="center"/>
    </xf>
    <xf numFmtId="3" fontId="27" fillId="0" borderId="0" xfId="5" applyNumberFormat="1" applyFont="1" applyAlignment="1">
      <alignment horizontal="center"/>
    </xf>
    <xf numFmtId="166" fontId="5" fillId="0" borderId="0" xfId="0" applyNumberFormat="1" applyFont="1" applyAlignment="1">
      <alignment vertical="center"/>
    </xf>
    <xf numFmtId="0" fontId="3" fillId="0" borderId="0" xfId="0" applyFont="1" applyAlignment="1">
      <alignment horizontal="centerContinuous" vertical="center"/>
    </xf>
    <xf numFmtId="0" fontId="2" fillId="0" borderId="0" xfId="0" applyFont="1" applyAlignment="1">
      <alignment horizontal="centerContinuous" vertical="center"/>
    </xf>
    <xf numFmtId="0" fontId="73" fillId="0" borderId="0" xfId="0" applyFont="1" applyAlignment="1">
      <alignment horizontal="centerContinuous" vertical="center"/>
    </xf>
  </cellXfs>
  <cellStyles count="55">
    <cellStyle name="Bình thường 10 2" xfId="20" xr:uid="{00000000-0005-0000-0000-000000000000}"/>
    <cellStyle name="Bình thường 10 2 2" xfId="42" xr:uid="{F77DE2C6-02F4-479A-966C-A1F05BB9C0E1}"/>
    <cellStyle name="Bình thường 6 2" xfId="13" xr:uid="{00000000-0005-0000-0000-000001000000}"/>
    <cellStyle name="Comma" xfId="1" builtinId="3"/>
    <cellStyle name="Comma [0] 2 5" xfId="16" xr:uid="{00000000-0005-0000-0000-000003000000}"/>
    <cellStyle name="Comma 10 10" xfId="15" xr:uid="{00000000-0005-0000-0000-000004000000}"/>
    <cellStyle name="Comma 18" xfId="27" xr:uid="{00000000-0005-0000-0000-000005000000}"/>
    <cellStyle name="Comma 18 2" xfId="50" xr:uid="{F3F8B1DB-5311-4F78-B280-9C2182BD1A05}"/>
    <cellStyle name="Comma 2" xfId="3" xr:uid="{00000000-0005-0000-0000-000006000000}"/>
    <cellStyle name="Comma 2 12 2" xfId="41" xr:uid="{2E16CF5A-D828-4EE6-9CDB-FF9E196F4C56}"/>
    <cellStyle name="Comma 2 2" xfId="9" xr:uid="{00000000-0005-0000-0000-000007000000}"/>
    <cellStyle name="Comma 2 2 3 2" xfId="14" xr:uid="{00000000-0005-0000-0000-000008000000}"/>
    <cellStyle name="Comma 2 3" xfId="31" xr:uid="{00000000-0005-0000-0000-000009000000}"/>
    <cellStyle name="Comma 2 3 2" xfId="52" xr:uid="{FDB9E9BD-8F95-41C8-8697-EA71A9AF1919}"/>
    <cellStyle name="Comma 26 7" xfId="26" xr:uid="{00000000-0005-0000-0000-00000A000000}"/>
    <cellStyle name="Comma 26 7 2" xfId="33" xr:uid="{00000000-0005-0000-0000-00000B000000}"/>
    <cellStyle name="Comma 26 7 3 2" xfId="40" xr:uid="{B53A137E-7EAB-43CD-B7D2-8566B608A223}"/>
    <cellStyle name="Comma 3" xfId="54" xr:uid="{2D15EE4C-9E3A-4A0B-A32F-E955B6966031}"/>
    <cellStyle name="Comma 3 2" xfId="4" xr:uid="{00000000-0005-0000-0000-00000C000000}"/>
    <cellStyle name="Comma 3 2 2" xfId="10" xr:uid="{00000000-0005-0000-0000-00000D000000}"/>
    <cellStyle name="Comma 3 3" xfId="19" xr:uid="{00000000-0005-0000-0000-00000E000000}"/>
    <cellStyle name="Comma 3 3 2" xfId="48" xr:uid="{63F2BA3E-A71B-4AD6-A21D-82292E79C121}"/>
    <cellStyle name="Comma 36 2" xfId="21" xr:uid="{00000000-0005-0000-0000-00000F000000}"/>
    <cellStyle name="Comma 4 2" xfId="12" xr:uid="{00000000-0005-0000-0000-000010000000}"/>
    <cellStyle name="Comma 4 2 2" xfId="49" xr:uid="{DA3F0381-C347-4D52-ADED-AF115C665A32}"/>
    <cellStyle name="Normal" xfId="0" builtinId="0"/>
    <cellStyle name="Normal 100 2" xfId="39" xr:uid="{FE57F391-1F35-4787-B8F2-94890F24E8D5}"/>
    <cellStyle name="Normal 100 5" xfId="32" xr:uid="{00000000-0005-0000-0000-000012000000}"/>
    <cellStyle name="Normal 11 2" xfId="11" xr:uid="{00000000-0005-0000-0000-000013000000}"/>
    <cellStyle name="Normal 13 3 2 2" xfId="18" xr:uid="{00000000-0005-0000-0000-000014000000}"/>
    <cellStyle name="Normal 139 3" xfId="25" xr:uid="{00000000-0005-0000-0000-000015000000}"/>
    <cellStyle name="Normal 14" xfId="43" xr:uid="{AA7B274F-70C6-4ED3-901C-6EE68FF57C33}"/>
    <cellStyle name="Normal 140" xfId="29" xr:uid="{00000000-0005-0000-0000-000016000000}"/>
    <cellStyle name="Normal 143 2" xfId="24" xr:uid="{00000000-0005-0000-0000-000017000000}"/>
    <cellStyle name="Normal 2" xfId="5" xr:uid="{00000000-0005-0000-0000-000018000000}"/>
    <cellStyle name="Normal 2 12" xfId="34" xr:uid="{00000000-0005-0000-0000-000019000000}"/>
    <cellStyle name="Normal 2 12 2" xfId="53" xr:uid="{ED4038CF-CCC1-4C42-9771-513EC890D498}"/>
    <cellStyle name="Normal 2 2" xfId="45" xr:uid="{BE79431D-6C04-4FC1-A517-E109C5EA9202}"/>
    <cellStyle name="Normal 2 2 2 3" xfId="35" xr:uid="{BD09EE04-5B05-4B50-B477-2F9C321A4E0C}"/>
    <cellStyle name="Normal 26" xfId="36" xr:uid="{E82384D7-305E-4A0B-805F-DFC7092F1EBD}"/>
    <cellStyle name="Normal 28" xfId="38" xr:uid="{56EDBF7A-682B-468B-B2BB-311EBF13A694}"/>
    <cellStyle name="Normal 3" xfId="6" xr:uid="{00000000-0005-0000-0000-00001A000000}"/>
    <cellStyle name="Normal 3 2 2" xfId="30" xr:uid="{00000000-0005-0000-0000-00001B000000}"/>
    <cellStyle name="Normal 3 2 2 2" xfId="51" xr:uid="{52DE496F-6D5F-45C4-BC0A-1F7509406F4A}"/>
    <cellStyle name="Normal 36 2 2" xfId="8" xr:uid="{00000000-0005-0000-0000-00001C000000}"/>
    <cellStyle name="Normal 4 3 2" xfId="28" xr:uid="{00000000-0005-0000-0000-00001D000000}"/>
    <cellStyle name="Normal 49 2" xfId="37" xr:uid="{17219757-8BF0-4E16-9993-CDB905821BDD}"/>
    <cellStyle name="Normal 6 2" xfId="22" xr:uid="{00000000-0005-0000-0000-00001E000000}"/>
    <cellStyle name="Normal 6 2 2" xfId="46" xr:uid="{181726A6-048B-48F6-8B37-66D2CDFE277E}"/>
    <cellStyle name="Normal 8 2 4" xfId="17" xr:uid="{00000000-0005-0000-0000-00001F000000}"/>
    <cellStyle name="Normal 8 3 2" xfId="23" xr:uid="{00000000-0005-0000-0000-000020000000}"/>
    <cellStyle name="Normal_Bieu mau (CV )" xfId="44" xr:uid="{ED8F84F4-E656-4607-97A5-26BEF020556E}"/>
    <cellStyle name="Normal_Phu bieu trinh sau trinh cap vu" xfId="47" xr:uid="{071D5C46-1880-4AD0-807D-C2D609E0DD15}"/>
    <cellStyle name="Percent" xfId="2" builtinId="5"/>
    <cellStyle name="Percent 2" xfId="7" xr:uid="{00000000-0005-0000-0000-00002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Y4\SharedDocs\LAN\Ha%20Tay\QuangNinh\NGOCHA\TBGieng\GiengH1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2F14288C\TH%202016-2020%200910201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H2C/Downloads/TPC/AppData/Local/Microsoft/Windows/Temporary%20Internet%20Files/Content.IE5/ZRITJB1Y/KH%202016%20(NSTW%20-%20NSDP)%20Ch&#237;nh%20th&#7913;c%20nhap%20bieu%208123%20ngay%2026-11-2015%20o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Sonla\DTOAN\phong%20nen\DT-THL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Gia%20VL%20den%20HT"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Qlxd2\c\BCNCKT\B_Can\Ba_b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H2C/Downloads/nguyenduy/Downloads/giangdtt318a/THANH%20SON/KE%20HOACH%202016/TRUC%20GUI/ke%20hoach%202016.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6"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hda\news\DOCUME~1\VTDKHO~1.VIN\LOCALS~1\Temp\Rar$DI00.375\ANH\BCDT-05\BANRA\BCDT-05\LE\03-05(KHAITHU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DD95149\TH%202017%20BC%20QH%2016.1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Gia%20giao%20VL%20den%20HT"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Worksheet%20in%20CTHUY-TC-09.dwg"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02\d\Tuan_829\DThau_CaiLan\469\DTC.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2067"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thang%20bn/Desktop/SongCau/TRUONG/B14/new/may6/CROSSHEADp16-b14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8ADE18F0\CSDLmoi_2011-2020_25.8.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
      <sheetName val="Bia "/>
      <sheetName val="th17"/>
      <sheetName val="H17"/>
      <sheetName val="XXXXXXXX"/>
      <sheetName val="XL4Poppy"/>
      <sheetName val="SL"/>
      <sheetName val="dongia (2)"/>
      <sheetName val="thao-go"/>
      <sheetName val="GiengH17"/>
      <sheetName val="Sheet1"/>
      <sheetName val="02. Du toan"/>
      <sheetName val="vua(c)"/>
      <sheetName val="Agg-Require-Asphalt"/>
      <sheetName val="Payment"/>
    </sheetNames>
    <sheetDataSet>
      <sheetData sheetId="0" refreshError="1"/>
      <sheetData sheetId="1"/>
      <sheetData sheetId="2"/>
      <sheetData sheetId="3"/>
      <sheetData sheetId="4" refreshError="1"/>
      <sheetData sheetId="5">
        <row r="4">
          <cell r="C4" t="str">
            <v>Delete</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II NSTW"/>
      <sheetName val="III ODA"/>
      <sheetName val="IV TPCP"/>
      <sheetName val="Bieu IV TPCP"/>
      <sheetName val="IV a TPCP"/>
      <sheetName val="Bieu mau V (Lam VX)"/>
      <sheetName val="VI KCH"/>
      <sheetName val="VII KCH"/>
      <sheetName val=" ĐP (son TH)"/>
      <sheetName val="NSĐP"/>
      <sheetName val="NSTW bieu II"/>
      <sheetName val="Bieu II"/>
      <sheetName val="tong hop von"/>
    </sheetNames>
    <sheetDataSet>
      <sheetData sheetId="0"/>
      <sheetData sheetId="1"/>
      <sheetData sheetId="2"/>
      <sheetData sheetId="3"/>
      <sheetData sheetId="4"/>
      <sheetData sheetId="5"/>
      <sheetData sheetId="6"/>
      <sheetData sheetId="7"/>
      <sheetData sheetId="8"/>
      <sheetData sheetId="9">
        <row r="14">
          <cell r="C14">
            <v>1</v>
          </cell>
          <cell r="M14">
            <v>1020</v>
          </cell>
          <cell r="U14" t="str">
            <v>Chuyển tiếp</v>
          </cell>
          <cell r="V14" t="str">
            <v>Trả nợ</v>
          </cell>
        </row>
        <row r="15">
          <cell r="C15">
            <v>1</v>
          </cell>
          <cell r="M15">
            <v>1790</v>
          </cell>
          <cell r="U15" t="str">
            <v>Chuyển tiếp</v>
          </cell>
          <cell r="V15" t="str">
            <v>Trả nợ</v>
          </cell>
        </row>
        <row r="16">
          <cell r="C16">
            <v>1</v>
          </cell>
          <cell r="M16">
            <v>1700</v>
          </cell>
          <cell r="U16" t="str">
            <v>Chuyển tiếp</v>
          </cell>
          <cell r="V16" t="str">
            <v>Trả nợ</v>
          </cell>
        </row>
        <row r="17">
          <cell r="C17">
            <v>1</v>
          </cell>
          <cell r="M17">
            <v>4668</v>
          </cell>
          <cell r="U17" t="str">
            <v>Chuyển tiếp</v>
          </cell>
          <cell r="V17" t="str">
            <v>Trả nợ</v>
          </cell>
        </row>
        <row r="18">
          <cell r="C18">
            <v>1</v>
          </cell>
          <cell r="M18">
            <v>174</v>
          </cell>
          <cell r="U18" t="str">
            <v>Chuyển tiếp</v>
          </cell>
          <cell r="V18" t="str">
            <v>Trả nợ</v>
          </cell>
        </row>
        <row r="19">
          <cell r="C19">
            <v>1</v>
          </cell>
          <cell r="M19">
            <v>370</v>
          </cell>
          <cell r="U19" t="str">
            <v>Chuyển tiếp</v>
          </cell>
          <cell r="V19" t="str">
            <v>Trả nợ</v>
          </cell>
        </row>
        <row r="20">
          <cell r="C20">
            <v>1</v>
          </cell>
          <cell r="M20">
            <v>5500</v>
          </cell>
          <cell r="U20" t="str">
            <v>Chuyển tiếp</v>
          </cell>
          <cell r="V20" t="str">
            <v>Trả nợ</v>
          </cell>
          <cell r="AA20">
            <v>1</v>
          </cell>
        </row>
        <row r="21">
          <cell r="C21">
            <v>1</v>
          </cell>
          <cell r="M21">
            <v>1837</v>
          </cell>
          <cell r="U21" t="str">
            <v>Chuyển tiếp</v>
          </cell>
          <cell r="V21" t="str">
            <v>Trả nợ</v>
          </cell>
        </row>
        <row r="22">
          <cell r="C22">
            <v>1</v>
          </cell>
          <cell r="M22">
            <v>3911</v>
          </cell>
          <cell r="U22" t="str">
            <v>Chuyển tiếp</v>
          </cell>
          <cell r="V22" t="str">
            <v>Trả nợ</v>
          </cell>
        </row>
        <row r="23">
          <cell r="C23">
            <v>1</v>
          </cell>
          <cell r="M23">
            <v>2050</v>
          </cell>
          <cell r="U23" t="str">
            <v>Chuyển tiếp</v>
          </cell>
          <cell r="V23" t="str">
            <v>Trả nợ</v>
          </cell>
        </row>
        <row r="24">
          <cell r="C24">
            <v>4</v>
          </cell>
          <cell r="M24">
            <v>31700</v>
          </cell>
        </row>
        <row r="25">
          <cell r="C25">
            <v>1</v>
          </cell>
          <cell r="M25">
            <v>4000</v>
          </cell>
          <cell r="U25" t="str">
            <v>Chuyển tiếp</v>
          </cell>
          <cell r="V25" t="str">
            <v>Dứt điểm</v>
          </cell>
          <cell r="AA25">
            <v>1</v>
          </cell>
        </row>
        <row r="26">
          <cell r="C26">
            <v>1</v>
          </cell>
          <cell r="M26">
            <v>4000</v>
          </cell>
          <cell r="U26" t="str">
            <v>Chuyển tiếp</v>
          </cell>
          <cell r="V26" t="str">
            <v>Dứt điểm</v>
          </cell>
          <cell r="AA26">
            <v>1</v>
          </cell>
        </row>
        <row r="27">
          <cell r="C27">
            <v>1</v>
          </cell>
          <cell r="M27">
            <v>15000</v>
          </cell>
          <cell r="U27" t="str">
            <v>Chuyển tiếp</v>
          </cell>
          <cell r="V27" t="str">
            <v>Dứt điểm</v>
          </cell>
          <cell r="AA27">
            <v>-1</v>
          </cell>
        </row>
        <row r="28">
          <cell r="C28">
            <v>1</v>
          </cell>
          <cell r="M28">
            <v>8700</v>
          </cell>
          <cell r="U28" t="str">
            <v>Chuyển tiếp</v>
          </cell>
          <cell r="V28" t="str">
            <v>Dứt điểm</v>
          </cell>
          <cell r="AA28">
            <v>1</v>
          </cell>
        </row>
        <row r="29">
          <cell r="C29">
            <v>12</v>
          </cell>
          <cell r="M29">
            <v>138000</v>
          </cell>
        </row>
        <row r="30">
          <cell r="C30">
            <v>1</v>
          </cell>
          <cell r="M30">
            <v>8000</v>
          </cell>
          <cell r="U30" t="str">
            <v>Chuyển tiếp</v>
          </cell>
          <cell r="V30" t="str">
            <v>Chuyển tiếp</v>
          </cell>
          <cell r="AA30">
            <v>1</v>
          </cell>
        </row>
        <row r="31">
          <cell r="C31">
            <v>1</v>
          </cell>
          <cell r="M31">
            <v>3000</v>
          </cell>
          <cell r="U31" t="str">
            <v>Chuyển tiếp</v>
          </cell>
          <cell r="V31" t="str">
            <v>Chuyển tiếp</v>
          </cell>
          <cell r="AA31">
            <v>2</v>
          </cell>
        </row>
        <row r="32">
          <cell r="C32">
            <v>1</v>
          </cell>
          <cell r="M32">
            <v>10000</v>
          </cell>
          <cell r="U32" t="str">
            <v>Chuyển tiếp</v>
          </cell>
          <cell r="V32" t="str">
            <v>Chuyển tiếp</v>
          </cell>
          <cell r="AA32">
            <v>2</v>
          </cell>
        </row>
        <row r="33">
          <cell r="C33">
            <v>1</v>
          </cell>
          <cell r="M33">
            <v>15000</v>
          </cell>
          <cell r="U33" t="str">
            <v>Chuyển tiếp</v>
          </cell>
          <cell r="V33" t="str">
            <v>Chuyển tiếp</v>
          </cell>
          <cell r="AA33">
            <v>0</v>
          </cell>
        </row>
        <row r="34">
          <cell r="C34">
            <v>1</v>
          </cell>
          <cell r="M34">
            <v>13000</v>
          </cell>
          <cell r="U34" t="str">
            <v>Chuyển tiếp</v>
          </cell>
          <cell r="V34" t="str">
            <v>Chuyển tiếp</v>
          </cell>
          <cell r="AA34">
            <v>2</v>
          </cell>
        </row>
        <row r="35">
          <cell r="C35">
            <v>1</v>
          </cell>
          <cell r="M35">
            <v>14000</v>
          </cell>
          <cell r="U35" t="str">
            <v>Chuyển tiếp</v>
          </cell>
          <cell r="V35" t="str">
            <v>Chuyển tiếp</v>
          </cell>
          <cell r="AA35">
            <v>1</v>
          </cell>
        </row>
        <row r="36">
          <cell r="C36">
            <v>1</v>
          </cell>
          <cell r="M36">
            <v>8000</v>
          </cell>
          <cell r="U36" t="str">
            <v>Chuyển tiếp</v>
          </cell>
          <cell r="V36" t="str">
            <v>Chuyển tiếp</v>
          </cell>
          <cell r="AA36">
            <v>2</v>
          </cell>
        </row>
        <row r="37">
          <cell r="C37">
            <v>1</v>
          </cell>
          <cell r="M37">
            <v>14000</v>
          </cell>
          <cell r="U37" t="str">
            <v>Chuyển tiếp</v>
          </cell>
          <cell r="V37" t="str">
            <v>Chuyển tiếp</v>
          </cell>
          <cell r="AA37">
            <v>-2</v>
          </cell>
        </row>
        <row r="38">
          <cell r="C38">
            <v>1</v>
          </cell>
          <cell r="M38">
            <v>20000</v>
          </cell>
          <cell r="U38" t="str">
            <v>Chuyển tiếp</v>
          </cell>
          <cell r="V38" t="str">
            <v>Chuyển tiếp</v>
          </cell>
          <cell r="AA38">
            <v>4</v>
          </cell>
        </row>
        <row r="39">
          <cell r="C39">
            <v>1</v>
          </cell>
          <cell r="M39">
            <v>18000</v>
          </cell>
          <cell r="U39" t="str">
            <v>Chuyển tiếp</v>
          </cell>
          <cell r="V39" t="str">
            <v>Chuyển tiếp</v>
          </cell>
          <cell r="AA39">
            <v>2</v>
          </cell>
        </row>
        <row r="40">
          <cell r="C40">
            <v>1</v>
          </cell>
          <cell r="M40">
            <v>10000</v>
          </cell>
          <cell r="U40" t="str">
            <v>Chuyển tiếp</v>
          </cell>
          <cell r="V40" t="str">
            <v>Chuyển tiếp</v>
          </cell>
          <cell r="AA40">
            <v>-2</v>
          </cell>
        </row>
        <row r="41">
          <cell r="C41">
            <v>1</v>
          </cell>
          <cell r="M41">
            <v>5000</v>
          </cell>
          <cell r="U41" t="str">
            <v>Chuyển tiếp</v>
          </cell>
          <cell r="V41" t="str">
            <v>Chuyển tiếp</v>
          </cell>
          <cell r="AA41">
            <v>-2</v>
          </cell>
        </row>
        <row r="42">
          <cell r="C42">
            <v>14</v>
          </cell>
          <cell r="M42">
            <v>128520</v>
          </cell>
        </row>
        <row r="43">
          <cell r="C43">
            <v>6</v>
          </cell>
          <cell r="M43">
            <v>72025</v>
          </cell>
        </row>
        <row r="44">
          <cell r="C44">
            <v>1</v>
          </cell>
          <cell r="M44">
            <v>4000</v>
          </cell>
          <cell r="U44" t="str">
            <v>Chuyển tiếp</v>
          </cell>
          <cell r="V44" t="str">
            <v>Chuyển tiếp</v>
          </cell>
          <cell r="AA44">
            <v>1</v>
          </cell>
        </row>
        <row r="45">
          <cell r="C45">
            <v>1</v>
          </cell>
          <cell r="M45">
            <v>3600</v>
          </cell>
          <cell r="U45" t="str">
            <v>Chuyển tiếp</v>
          </cell>
          <cell r="V45" t="str">
            <v>Chuyển tiếp</v>
          </cell>
          <cell r="AA45">
            <v>0</v>
          </cell>
        </row>
        <row r="46">
          <cell r="C46">
            <v>1</v>
          </cell>
          <cell r="M46">
            <v>3425</v>
          </cell>
          <cell r="U46" t="str">
            <v>Chuyển tiếp</v>
          </cell>
          <cell r="V46" t="str">
            <v>Chuyển tiếp</v>
          </cell>
          <cell r="AA46">
            <v>0</v>
          </cell>
        </row>
        <row r="47">
          <cell r="C47">
            <v>1</v>
          </cell>
          <cell r="M47">
            <v>14000</v>
          </cell>
          <cell r="U47" t="str">
            <v>Chuyển tiếp</v>
          </cell>
          <cell r="V47" t="str">
            <v>Chuyển tiếp</v>
          </cell>
          <cell r="AA47">
            <v>1</v>
          </cell>
        </row>
        <row r="48">
          <cell r="C48">
            <v>1</v>
          </cell>
          <cell r="M48">
            <v>9000</v>
          </cell>
          <cell r="U48" t="str">
            <v>Chuyển tiếp</v>
          </cell>
          <cell r="V48" t="str">
            <v>Chuyển tiếp</v>
          </cell>
          <cell r="AA48">
            <v>0</v>
          </cell>
        </row>
        <row r="49">
          <cell r="C49">
            <v>1</v>
          </cell>
          <cell r="M49">
            <v>38000</v>
          </cell>
          <cell r="U49" t="str">
            <v>Chuyển tiếp</v>
          </cell>
          <cell r="V49" t="str">
            <v>Chuyển tiếp</v>
          </cell>
          <cell r="AA49">
            <v>2</v>
          </cell>
        </row>
        <row r="50">
          <cell r="C50">
            <v>5</v>
          </cell>
          <cell r="M50">
            <v>37495</v>
          </cell>
        </row>
        <row r="51">
          <cell r="C51">
            <v>1</v>
          </cell>
          <cell r="M51">
            <v>14150</v>
          </cell>
          <cell r="U51" t="str">
            <v>Chuyển tiếp</v>
          </cell>
          <cell r="V51" t="str">
            <v>Chuyển tiếp</v>
          </cell>
          <cell r="AA51">
            <v>0</v>
          </cell>
        </row>
        <row r="52">
          <cell r="C52">
            <v>1</v>
          </cell>
          <cell r="M52">
            <v>2745</v>
          </cell>
          <cell r="U52" t="str">
            <v>Chuyển tiếp</v>
          </cell>
          <cell r="V52" t="str">
            <v>Chuyển tiếp</v>
          </cell>
          <cell r="AA52">
            <v>2</v>
          </cell>
        </row>
        <row r="53">
          <cell r="C53">
            <v>1</v>
          </cell>
          <cell r="M53">
            <v>4000</v>
          </cell>
          <cell r="U53" t="str">
            <v>Chuyển tiếp</v>
          </cell>
          <cell r="V53" t="str">
            <v>Chuyển tiếp</v>
          </cell>
          <cell r="AA53">
            <v>1</v>
          </cell>
        </row>
        <row r="54">
          <cell r="C54">
            <v>1</v>
          </cell>
          <cell r="M54">
            <v>7600</v>
          </cell>
          <cell r="U54" t="str">
            <v>Chuyển tiếp</v>
          </cell>
          <cell r="V54" t="str">
            <v>Chuyển tiếp</v>
          </cell>
          <cell r="AA54">
            <v>2</v>
          </cell>
        </row>
        <row r="55">
          <cell r="M55">
            <v>3800</v>
          </cell>
        </row>
        <row r="56">
          <cell r="M56">
            <v>3800</v>
          </cell>
        </row>
        <row r="57">
          <cell r="C57">
            <v>1</v>
          </cell>
          <cell r="M57">
            <v>9000</v>
          </cell>
          <cell r="U57" t="str">
            <v>Chuyển tiếp</v>
          </cell>
          <cell r="V57" t="str">
            <v>Chuyển tiếp</v>
          </cell>
          <cell r="AA57">
            <v>2</v>
          </cell>
        </row>
        <row r="58">
          <cell r="C58">
            <v>2</v>
          </cell>
          <cell r="M58">
            <v>16000</v>
          </cell>
        </row>
        <row r="59">
          <cell r="C59">
            <v>2</v>
          </cell>
          <cell r="M59">
            <v>16000</v>
          </cell>
        </row>
        <row r="60">
          <cell r="C60">
            <v>1</v>
          </cell>
          <cell r="M60">
            <v>5000</v>
          </cell>
          <cell r="U60" t="str">
            <v>Chuyển tiếp</v>
          </cell>
          <cell r="V60" t="str">
            <v>Chuyển tiếp</v>
          </cell>
        </row>
        <row r="61">
          <cell r="C61">
            <v>1</v>
          </cell>
          <cell r="M61">
            <v>11000</v>
          </cell>
          <cell r="U61" t="str">
            <v>Chuyển tiếp</v>
          </cell>
          <cell r="V61" t="str">
            <v>Chuyển tiếp</v>
          </cell>
        </row>
        <row r="62">
          <cell r="C62">
            <v>1</v>
          </cell>
          <cell r="M62">
            <v>3000</v>
          </cell>
        </row>
        <row r="63">
          <cell r="C63">
            <v>1</v>
          </cell>
          <cell r="M63">
            <v>3000</v>
          </cell>
          <cell r="U63" t="str">
            <v>Chuyển tiếp</v>
          </cell>
          <cell r="V63" t="str">
            <v>Chuyển tiếp</v>
          </cell>
          <cell r="AA63">
            <v>0</v>
          </cell>
        </row>
        <row r="64">
          <cell r="M64">
            <v>1900</v>
          </cell>
          <cell r="U64" t="str">
            <v>Chuyển tiếp</v>
          </cell>
          <cell r="V64" t="str">
            <v>Khác</v>
          </cell>
        </row>
        <row r="65">
          <cell r="C65">
            <v>33</v>
          </cell>
          <cell r="M65">
            <v>106488</v>
          </cell>
        </row>
        <row r="66">
          <cell r="C66">
            <v>1</v>
          </cell>
          <cell r="M66">
            <v>4100</v>
          </cell>
          <cell r="U66" t="str">
            <v>KC mới</v>
          </cell>
          <cell r="V66" t="str">
            <v>KC mới</v>
          </cell>
        </row>
        <row r="67">
          <cell r="C67">
            <v>1</v>
          </cell>
          <cell r="M67">
            <v>4700</v>
          </cell>
          <cell r="U67" t="str">
            <v>KC mới</v>
          </cell>
          <cell r="V67" t="str">
            <v>KC mới</v>
          </cell>
        </row>
        <row r="68">
          <cell r="C68">
            <v>1</v>
          </cell>
          <cell r="M68">
            <v>3900</v>
          </cell>
          <cell r="U68" t="str">
            <v>KC mới</v>
          </cell>
          <cell r="V68" t="str">
            <v>KC mới</v>
          </cell>
        </row>
        <row r="69">
          <cell r="C69">
            <v>1</v>
          </cell>
          <cell r="M69">
            <v>1700</v>
          </cell>
          <cell r="U69" t="str">
            <v>KC mới</v>
          </cell>
          <cell r="V69" t="str">
            <v>KC mới</v>
          </cell>
        </row>
        <row r="70">
          <cell r="C70">
            <v>1</v>
          </cell>
          <cell r="M70">
            <v>2700</v>
          </cell>
          <cell r="U70" t="str">
            <v>KC mới</v>
          </cell>
          <cell r="V70" t="str">
            <v>KC mới</v>
          </cell>
        </row>
        <row r="71">
          <cell r="C71">
            <v>1</v>
          </cell>
          <cell r="M71">
            <v>2800</v>
          </cell>
          <cell r="U71" t="str">
            <v>KC mới</v>
          </cell>
          <cell r="V71" t="str">
            <v>KC mới</v>
          </cell>
        </row>
        <row r="72">
          <cell r="C72">
            <v>1</v>
          </cell>
          <cell r="M72">
            <v>4300</v>
          </cell>
          <cell r="U72" t="str">
            <v>KC mới</v>
          </cell>
          <cell r="V72" t="str">
            <v>KC mới</v>
          </cell>
        </row>
        <row r="73">
          <cell r="C73">
            <v>1</v>
          </cell>
          <cell r="M73">
            <v>3100</v>
          </cell>
          <cell r="U73" t="str">
            <v>KC mới</v>
          </cell>
          <cell r="V73" t="str">
            <v>KC mới</v>
          </cell>
        </row>
        <row r="74">
          <cell r="C74">
            <v>1</v>
          </cell>
          <cell r="M74">
            <v>2700</v>
          </cell>
          <cell r="U74" t="str">
            <v>KC mới</v>
          </cell>
          <cell r="V74" t="str">
            <v>KC mới</v>
          </cell>
        </row>
        <row r="75">
          <cell r="C75">
            <v>1</v>
          </cell>
          <cell r="M75">
            <v>2800</v>
          </cell>
          <cell r="U75" t="str">
            <v>KC mới</v>
          </cell>
          <cell r="V75" t="str">
            <v>KC mới</v>
          </cell>
        </row>
        <row r="76">
          <cell r="C76">
            <v>1</v>
          </cell>
          <cell r="M76">
            <v>2500</v>
          </cell>
          <cell r="U76" t="str">
            <v>KC mới</v>
          </cell>
          <cell r="V76" t="str">
            <v>KC mới</v>
          </cell>
        </row>
        <row r="77">
          <cell r="C77">
            <v>1</v>
          </cell>
          <cell r="M77">
            <v>2000</v>
          </cell>
          <cell r="U77" t="str">
            <v>KC mới</v>
          </cell>
          <cell r="V77" t="str">
            <v>KC mới</v>
          </cell>
        </row>
        <row r="78">
          <cell r="C78">
            <v>1</v>
          </cell>
          <cell r="M78">
            <v>2500</v>
          </cell>
          <cell r="U78" t="str">
            <v>KC mới</v>
          </cell>
          <cell r="V78" t="str">
            <v>KC mới</v>
          </cell>
        </row>
        <row r="79">
          <cell r="C79">
            <v>1</v>
          </cell>
          <cell r="M79">
            <v>12000</v>
          </cell>
          <cell r="U79" t="str">
            <v>KC mới</v>
          </cell>
          <cell r="V79" t="str">
            <v>KC mới</v>
          </cell>
        </row>
        <row r="80">
          <cell r="C80">
            <v>1</v>
          </cell>
          <cell r="M80">
            <v>2100</v>
          </cell>
          <cell r="U80" t="str">
            <v>KC mới</v>
          </cell>
          <cell r="V80" t="str">
            <v>KC mới</v>
          </cell>
        </row>
        <row r="81">
          <cell r="C81">
            <v>1</v>
          </cell>
          <cell r="M81">
            <v>2000</v>
          </cell>
          <cell r="U81" t="str">
            <v>KC mới</v>
          </cell>
          <cell r="V81" t="str">
            <v>KC mới</v>
          </cell>
        </row>
        <row r="82">
          <cell r="C82">
            <v>1</v>
          </cell>
          <cell r="M82">
            <v>2388</v>
          </cell>
          <cell r="U82" t="str">
            <v>KC mới</v>
          </cell>
          <cell r="V82" t="str">
            <v>KC mới</v>
          </cell>
        </row>
        <row r="83">
          <cell r="C83">
            <v>1</v>
          </cell>
          <cell r="M83">
            <v>2000</v>
          </cell>
          <cell r="U83" t="str">
            <v>KC mới</v>
          </cell>
          <cell r="V83" t="str">
            <v>KC mới</v>
          </cell>
        </row>
        <row r="84">
          <cell r="C84">
            <v>1</v>
          </cell>
          <cell r="M84">
            <v>1500</v>
          </cell>
          <cell r="U84" t="str">
            <v>KC mới</v>
          </cell>
          <cell r="V84" t="str">
            <v>KC mới</v>
          </cell>
        </row>
        <row r="85">
          <cell r="C85">
            <v>1</v>
          </cell>
          <cell r="M85">
            <v>2300</v>
          </cell>
          <cell r="U85" t="str">
            <v>KC mới</v>
          </cell>
          <cell r="V85" t="str">
            <v>KC mới</v>
          </cell>
        </row>
        <row r="86">
          <cell r="C86">
            <v>1</v>
          </cell>
          <cell r="M86">
            <v>1500</v>
          </cell>
          <cell r="U86" t="str">
            <v>KC mới</v>
          </cell>
          <cell r="V86" t="str">
            <v>KC mới</v>
          </cell>
        </row>
        <row r="87">
          <cell r="C87">
            <v>1</v>
          </cell>
          <cell r="M87">
            <v>2100</v>
          </cell>
          <cell r="U87" t="str">
            <v>KC mới</v>
          </cell>
          <cell r="V87" t="str">
            <v>KC mới</v>
          </cell>
        </row>
        <row r="88">
          <cell r="C88">
            <v>1</v>
          </cell>
          <cell r="M88">
            <v>2000</v>
          </cell>
          <cell r="U88" t="str">
            <v>KC mới</v>
          </cell>
          <cell r="V88" t="str">
            <v>KC mới</v>
          </cell>
        </row>
        <row r="89">
          <cell r="C89">
            <v>1</v>
          </cell>
          <cell r="M89">
            <v>1800</v>
          </cell>
          <cell r="U89" t="str">
            <v>KC mới</v>
          </cell>
          <cell r="V89" t="str">
            <v>KC mới</v>
          </cell>
        </row>
        <row r="90">
          <cell r="C90">
            <v>1</v>
          </cell>
          <cell r="M90">
            <v>2800</v>
          </cell>
          <cell r="U90" t="str">
            <v>KC mới</v>
          </cell>
          <cell r="V90" t="str">
            <v>KC mới</v>
          </cell>
        </row>
        <row r="91">
          <cell r="C91">
            <v>1</v>
          </cell>
          <cell r="M91">
            <v>2800</v>
          </cell>
          <cell r="U91" t="str">
            <v>KC mới</v>
          </cell>
          <cell r="V91" t="str">
            <v>KC mới</v>
          </cell>
        </row>
        <row r="92">
          <cell r="C92">
            <v>1</v>
          </cell>
          <cell r="M92">
            <v>5200</v>
          </cell>
          <cell r="U92" t="str">
            <v>KC mới</v>
          </cell>
          <cell r="V92" t="str">
            <v>KC mới</v>
          </cell>
        </row>
        <row r="93">
          <cell r="C93">
            <v>1</v>
          </cell>
          <cell r="M93">
            <v>2800</v>
          </cell>
          <cell r="U93" t="str">
            <v>KC mới</v>
          </cell>
          <cell r="V93" t="str">
            <v>KC mới</v>
          </cell>
        </row>
        <row r="94">
          <cell r="C94">
            <v>1</v>
          </cell>
          <cell r="M94">
            <v>10000</v>
          </cell>
          <cell r="U94" t="str">
            <v>KC mới</v>
          </cell>
          <cell r="V94" t="str">
            <v>KC mới</v>
          </cell>
        </row>
        <row r="95">
          <cell r="C95">
            <v>1</v>
          </cell>
          <cell r="M95">
            <v>3000</v>
          </cell>
          <cell r="U95" t="str">
            <v>KC mới</v>
          </cell>
          <cell r="V95" t="str">
            <v>KC mới</v>
          </cell>
        </row>
        <row r="96">
          <cell r="C96">
            <v>1</v>
          </cell>
          <cell r="M96">
            <v>2800</v>
          </cell>
          <cell r="U96" t="str">
            <v>KC mới</v>
          </cell>
          <cell r="V96" t="str">
            <v>KC mới</v>
          </cell>
        </row>
        <row r="97">
          <cell r="C97">
            <v>1</v>
          </cell>
          <cell r="M97">
            <v>2800</v>
          </cell>
          <cell r="U97" t="str">
            <v>KC mới</v>
          </cell>
          <cell r="V97" t="str">
            <v>KC mới</v>
          </cell>
        </row>
        <row r="98">
          <cell r="C98">
            <v>1</v>
          </cell>
          <cell r="M98">
            <v>2800</v>
          </cell>
          <cell r="U98" t="str">
            <v>KC mới</v>
          </cell>
          <cell r="V98" t="str">
            <v>KC mới</v>
          </cell>
        </row>
        <row r="99">
          <cell r="M99">
            <v>4172</v>
          </cell>
          <cell r="U99" t="str">
            <v>CBĐT</v>
          </cell>
          <cell r="V99" t="str">
            <v>CBĐT</v>
          </cell>
        </row>
        <row r="100">
          <cell r="C100">
            <v>0</v>
          </cell>
          <cell r="M100">
            <v>130000</v>
          </cell>
        </row>
        <row r="101">
          <cell r="M101">
            <v>28395</v>
          </cell>
          <cell r="U101" t="str">
            <v>Chuyển tiếp</v>
          </cell>
          <cell r="V101" t="str">
            <v>Phân cấp huyện</v>
          </cell>
        </row>
        <row r="102">
          <cell r="M102">
            <v>6337</v>
          </cell>
          <cell r="U102" t="str">
            <v>Chuyển tiếp</v>
          </cell>
          <cell r="V102" t="str">
            <v>Phân cấp huyện</v>
          </cell>
        </row>
        <row r="103">
          <cell r="M103">
            <v>5825</v>
          </cell>
          <cell r="U103" t="str">
            <v>Chuyển tiếp</v>
          </cell>
          <cell r="V103" t="str">
            <v>Phân cấp huyện</v>
          </cell>
        </row>
        <row r="104">
          <cell r="M104">
            <v>10072</v>
          </cell>
          <cell r="U104" t="str">
            <v>Chuyển tiếp</v>
          </cell>
          <cell r="V104" t="str">
            <v>Phân cấp huyện</v>
          </cell>
        </row>
        <row r="105">
          <cell r="M105">
            <v>6550</v>
          </cell>
          <cell r="U105" t="str">
            <v>Chuyển tiếp</v>
          </cell>
          <cell r="V105" t="str">
            <v>Phân cấp huyện</v>
          </cell>
        </row>
        <row r="106">
          <cell r="M106">
            <v>12622</v>
          </cell>
          <cell r="U106" t="str">
            <v>Chuyển tiếp</v>
          </cell>
          <cell r="V106" t="str">
            <v>Phân cấp huyện</v>
          </cell>
        </row>
        <row r="107">
          <cell r="M107">
            <v>13294</v>
          </cell>
          <cell r="U107" t="str">
            <v>Chuyển tiếp</v>
          </cell>
          <cell r="V107" t="str">
            <v>Phân cấp huyện</v>
          </cell>
        </row>
        <row r="108">
          <cell r="M108">
            <v>20709</v>
          </cell>
          <cell r="U108" t="str">
            <v>Chuyển tiếp</v>
          </cell>
          <cell r="V108" t="str">
            <v>Phân cấp huyện</v>
          </cell>
        </row>
        <row r="109">
          <cell r="M109">
            <v>10206</v>
          </cell>
          <cell r="U109" t="str">
            <v>Chuyển tiếp</v>
          </cell>
          <cell r="V109" t="str">
            <v>Phân cấp huyện</v>
          </cell>
        </row>
        <row r="110">
          <cell r="M110">
            <v>5272</v>
          </cell>
          <cell r="U110" t="str">
            <v>Chuyển tiếp</v>
          </cell>
          <cell r="V110" t="str">
            <v>Phân cấp huyện</v>
          </cell>
        </row>
        <row r="111">
          <cell r="M111">
            <v>5258</v>
          </cell>
          <cell r="U111" t="str">
            <v>Chuyển tiếp</v>
          </cell>
          <cell r="V111" t="str">
            <v>Phân cấp huyện</v>
          </cell>
        </row>
        <row r="112">
          <cell r="M112">
            <v>5460</v>
          </cell>
          <cell r="U112" t="str">
            <v>Chuyển tiếp</v>
          </cell>
          <cell r="V112" t="str">
            <v>Phân cấp huyện</v>
          </cell>
        </row>
        <row r="113">
          <cell r="C113">
            <v>37</v>
          </cell>
          <cell r="M113">
            <v>315000</v>
          </cell>
        </row>
        <row r="114">
          <cell r="C114">
            <v>2</v>
          </cell>
          <cell r="M114">
            <v>25962</v>
          </cell>
        </row>
        <row r="115">
          <cell r="C115">
            <v>1</v>
          </cell>
          <cell r="M115">
            <v>962</v>
          </cell>
          <cell r="U115" t="str">
            <v>Chuyển tiếp</v>
          </cell>
          <cell r="V115" t="str">
            <v>Trả nợ</v>
          </cell>
          <cell r="AA115">
            <v>0</v>
          </cell>
        </row>
        <row r="116">
          <cell r="C116">
            <v>1</v>
          </cell>
          <cell r="M116">
            <v>25000</v>
          </cell>
          <cell r="U116" t="str">
            <v>Chuyển tiếp</v>
          </cell>
          <cell r="V116" t="str">
            <v>Trả nợ</v>
          </cell>
          <cell r="AA116">
            <v>0</v>
          </cell>
        </row>
        <row r="117">
          <cell r="C117">
            <v>5</v>
          </cell>
          <cell r="M117">
            <v>21900</v>
          </cell>
        </row>
        <row r="118">
          <cell r="C118">
            <v>1</v>
          </cell>
          <cell r="M118">
            <v>2090</v>
          </cell>
          <cell r="U118" t="str">
            <v>Chuyển tiếp</v>
          </cell>
          <cell r="V118" t="str">
            <v>Dứt điểm</v>
          </cell>
          <cell r="AA118">
            <v>-2</v>
          </cell>
        </row>
        <row r="119">
          <cell r="C119">
            <v>1</v>
          </cell>
          <cell r="M119">
            <v>5000</v>
          </cell>
          <cell r="U119" t="str">
            <v>Chuyển tiếp</v>
          </cell>
          <cell r="V119" t="str">
            <v>Dứt điểm</v>
          </cell>
          <cell r="AA119">
            <v>0</v>
          </cell>
        </row>
        <row r="120">
          <cell r="C120">
            <v>1</v>
          </cell>
          <cell r="M120">
            <v>5000</v>
          </cell>
          <cell r="U120" t="str">
            <v>Chuyển tiếp</v>
          </cell>
          <cell r="V120" t="str">
            <v>Dứt điểm</v>
          </cell>
          <cell r="AA120">
            <v>0</v>
          </cell>
        </row>
        <row r="121">
          <cell r="C121">
            <v>1</v>
          </cell>
          <cell r="M121">
            <v>8500</v>
          </cell>
          <cell r="U121" t="str">
            <v>Chuyển tiếp</v>
          </cell>
          <cell r="V121" t="str">
            <v>Dứt điểm</v>
          </cell>
          <cell r="AA121">
            <v>-1</v>
          </cell>
        </row>
        <row r="122">
          <cell r="C122">
            <v>1</v>
          </cell>
          <cell r="M122">
            <v>1310</v>
          </cell>
          <cell r="U122" t="str">
            <v>Chuyển tiếp</v>
          </cell>
          <cell r="V122" t="str">
            <v>Dứt điểm</v>
          </cell>
          <cell r="AA122">
            <v>2</v>
          </cell>
        </row>
        <row r="123">
          <cell r="C123">
            <v>11</v>
          </cell>
          <cell r="M123">
            <v>153000</v>
          </cell>
        </row>
        <row r="124">
          <cell r="C124">
            <v>1</v>
          </cell>
          <cell r="M124">
            <v>15000</v>
          </cell>
          <cell r="U124" t="str">
            <v>Chuyển tiếp</v>
          </cell>
          <cell r="V124" t="str">
            <v>Chuyển tiếp</v>
          </cell>
          <cell r="AA124">
            <v>-1</v>
          </cell>
        </row>
        <row r="125">
          <cell r="C125">
            <v>1</v>
          </cell>
          <cell r="M125">
            <v>13000</v>
          </cell>
          <cell r="U125" t="str">
            <v>Chuyển tiếp</v>
          </cell>
          <cell r="V125" t="str">
            <v>Chuyển tiếp</v>
          </cell>
          <cell r="AA125">
            <v>0</v>
          </cell>
        </row>
        <row r="126">
          <cell r="C126">
            <v>1</v>
          </cell>
          <cell r="M126">
            <v>2000</v>
          </cell>
          <cell r="U126" t="str">
            <v>Chuyển tiếp</v>
          </cell>
          <cell r="V126" t="str">
            <v>Chuyển tiếp</v>
          </cell>
          <cell r="AA126">
            <v>1</v>
          </cell>
        </row>
        <row r="127">
          <cell r="C127">
            <v>1</v>
          </cell>
          <cell r="M127">
            <v>5000</v>
          </cell>
          <cell r="U127" t="str">
            <v>Chuyển tiếp</v>
          </cell>
          <cell r="V127" t="str">
            <v>Chuyển tiếp</v>
          </cell>
          <cell r="AA127">
            <v>0</v>
          </cell>
        </row>
        <row r="128">
          <cell r="C128">
            <v>1</v>
          </cell>
          <cell r="M128">
            <v>28000</v>
          </cell>
          <cell r="U128" t="str">
            <v>Chuyển tiếp</v>
          </cell>
          <cell r="V128" t="str">
            <v>Chuyển tiếp</v>
          </cell>
        </row>
        <row r="129">
          <cell r="C129">
            <v>1</v>
          </cell>
          <cell r="M129">
            <v>10000</v>
          </cell>
          <cell r="U129" t="str">
            <v>Chuyển tiếp</v>
          </cell>
          <cell r="V129" t="str">
            <v>Chuyển tiếp</v>
          </cell>
          <cell r="AA129" t="str">
            <v>x</v>
          </cell>
        </row>
        <row r="130">
          <cell r="C130">
            <v>1</v>
          </cell>
          <cell r="M130">
            <v>22000</v>
          </cell>
          <cell r="U130" t="str">
            <v>Chuyển tiếp</v>
          </cell>
          <cell r="V130" t="str">
            <v>Chuyển tiếp</v>
          </cell>
          <cell r="AA130">
            <v>0</v>
          </cell>
        </row>
        <row r="131">
          <cell r="C131">
            <v>1</v>
          </cell>
          <cell r="M131">
            <v>15000</v>
          </cell>
          <cell r="U131" t="str">
            <v>Chuyển tiếp</v>
          </cell>
          <cell r="V131" t="str">
            <v>Chuyển tiếp</v>
          </cell>
          <cell r="AA131">
            <v>0</v>
          </cell>
        </row>
        <row r="132">
          <cell r="C132">
            <v>1</v>
          </cell>
          <cell r="M132">
            <v>18000</v>
          </cell>
          <cell r="U132" t="str">
            <v>Chuyển tiếp</v>
          </cell>
          <cell r="V132" t="str">
            <v>Chuyển tiếp</v>
          </cell>
          <cell r="AA132">
            <v>1</v>
          </cell>
        </row>
        <row r="133">
          <cell r="C133">
            <v>1</v>
          </cell>
          <cell r="M133">
            <v>12000</v>
          </cell>
          <cell r="U133" t="str">
            <v>Chuyển tiếp</v>
          </cell>
          <cell r="V133" t="str">
            <v>Chuyển tiếp</v>
          </cell>
          <cell r="AA133">
            <v>0</v>
          </cell>
        </row>
        <row r="134">
          <cell r="C134">
            <v>1</v>
          </cell>
          <cell r="M134">
            <v>13000</v>
          </cell>
          <cell r="U134" t="str">
            <v>Chuyển tiếp</v>
          </cell>
          <cell r="V134" t="str">
            <v>Chuyển tiếp</v>
          </cell>
          <cell r="AA134">
            <v>1</v>
          </cell>
        </row>
        <row r="135">
          <cell r="C135">
            <v>2</v>
          </cell>
          <cell r="M135">
            <v>10000</v>
          </cell>
        </row>
        <row r="136">
          <cell r="C136">
            <v>1</v>
          </cell>
          <cell r="M136">
            <v>5000</v>
          </cell>
          <cell r="U136" t="str">
            <v>Chuyển tiếp</v>
          </cell>
          <cell r="V136" t="str">
            <v>Chuyển tiếp</v>
          </cell>
          <cell r="AA136">
            <v>0</v>
          </cell>
        </row>
        <row r="137">
          <cell r="C137">
            <v>1</v>
          </cell>
          <cell r="M137">
            <v>5000</v>
          </cell>
          <cell r="U137" t="str">
            <v>Chuyển tiếp</v>
          </cell>
          <cell r="V137" t="str">
            <v>Chuyển tiếp</v>
          </cell>
          <cell r="AA137">
            <v>0</v>
          </cell>
        </row>
        <row r="138">
          <cell r="C138">
            <v>4</v>
          </cell>
          <cell r="M138">
            <v>31600</v>
          </cell>
        </row>
        <row r="139">
          <cell r="C139">
            <v>1</v>
          </cell>
          <cell r="M139">
            <v>10000</v>
          </cell>
          <cell r="U139" t="str">
            <v>Chuyển tiếp</v>
          </cell>
          <cell r="V139" t="str">
            <v>Chuyển tiếp</v>
          </cell>
          <cell r="AA139" t="str">
            <v>x</v>
          </cell>
        </row>
        <row r="140">
          <cell r="C140">
            <v>1</v>
          </cell>
          <cell r="M140">
            <v>2600</v>
          </cell>
          <cell r="U140" t="str">
            <v>Chuyển tiếp</v>
          </cell>
          <cell r="V140" t="str">
            <v>Chuyển tiếp</v>
          </cell>
        </row>
        <row r="141">
          <cell r="C141">
            <v>1</v>
          </cell>
          <cell r="M141">
            <v>8000</v>
          </cell>
          <cell r="U141" t="str">
            <v>Chuyển tiếp</v>
          </cell>
          <cell r="V141" t="str">
            <v>Chuyển tiếp</v>
          </cell>
          <cell r="AA141" t="str">
            <v>x</v>
          </cell>
        </row>
        <row r="142">
          <cell r="C142">
            <v>1</v>
          </cell>
          <cell r="M142">
            <v>11000</v>
          </cell>
          <cell r="U142" t="str">
            <v>Chuyển tiếp</v>
          </cell>
          <cell r="V142" t="str">
            <v>Chuyển tiếp</v>
          </cell>
        </row>
        <row r="143">
          <cell r="M143">
            <v>20000</v>
          </cell>
          <cell r="U143" t="str">
            <v>Chuyển tiếp</v>
          </cell>
          <cell r="V143" t="str">
            <v>Khác</v>
          </cell>
        </row>
        <row r="144">
          <cell r="C144">
            <v>13</v>
          </cell>
          <cell r="M144">
            <v>51120</v>
          </cell>
        </row>
        <row r="145">
          <cell r="C145">
            <v>1</v>
          </cell>
          <cell r="M145">
            <v>3000</v>
          </cell>
          <cell r="U145" t="str">
            <v>KC mới</v>
          </cell>
          <cell r="V145" t="str">
            <v>KC mới</v>
          </cell>
        </row>
        <row r="146">
          <cell r="C146">
            <v>1</v>
          </cell>
          <cell r="M146">
            <v>5588</v>
          </cell>
          <cell r="U146" t="str">
            <v>KC mới</v>
          </cell>
          <cell r="V146" t="str">
            <v>KC mới</v>
          </cell>
        </row>
        <row r="147">
          <cell r="C147">
            <v>1</v>
          </cell>
          <cell r="M147">
            <v>3500</v>
          </cell>
          <cell r="U147" t="str">
            <v>KC mới</v>
          </cell>
          <cell r="V147" t="str">
            <v>KC mới</v>
          </cell>
        </row>
        <row r="148">
          <cell r="C148">
            <v>1</v>
          </cell>
          <cell r="M148">
            <v>11000</v>
          </cell>
          <cell r="U148" t="str">
            <v>KC mới</v>
          </cell>
          <cell r="V148" t="str">
            <v>KC mới</v>
          </cell>
        </row>
        <row r="149">
          <cell r="C149">
            <v>1</v>
          </cell>
          <cell r="M149">
            <v>3500</v>
          </cell>
          <cell r="U149" t="str">
            <v>KC mới</v>
          </cell>
          <cell r="V149" t="str">
            <v>KC mới</v>
          </cell>
        </row>
        <row r="150">
          <cell r="C150">
            <v>1</v>
          </cell>
          <cell r="M150">
            <v>2500</v>
          </cell>
          <cell r="U150" t="str">
            <v>KC mới</v>
          </cell>
          <cell r="V150" t="str">
            <v>KC mới</v>
          </cell>
        </row>
        <row r="151">
          <cell r="C151">
            <v>1</v>
          </cell>
          <cell r="M151">
            <v>3500</v>
          </cell>
          <cell r="U151" t="str">
            <v>KC mới</v>
          </cell>
          <cell r="V151" t="str">
            <v>KC mới</v>
          </cell>
        </row>
        <row r="152">
          <cell r="C152">
            <v>1</v>
          </cell>
          <cell r="M152">
            <v>984</v>
          </cell>
          <cell r="U152" t="str">
            <v>KC mới</v>
          </cell>
          <cell r="V152" t="str">
            <v>KC mới</v>
          </cell>
        </row>
        <row r="153">
          <cell r="C153">
            <v>1</v>
          </cell>
          <cell r="M153">
            <v>4200</v>
          </cell>
          <cell r="U153" t="str">
            <v>KC mới</v>
          </cell>
          <cell r="V153" t="str">
            <v>KC mới</v>
          </cell>
        </row>
        <row r="154">
          <cell r="C154">
            <v>1</v>
          </cell>
          <cell r="M154">
            <v>1548</v>
          </cell>
          <cell r="U154" t="str">
            <v>KC mới</v>
          </cell>
          <cell r="V154" t="str">
            <v>KC mới</v>
          </cell>
        </row>
        <row r="155">
          <cell r="C155">
            <v>1</v>
          </cell>
          <cell r="M155">
            <v>3500</v>
          </cell>
          <cell r="U155" t="str">
            <v>KC mới</v>
          </cell>
          <cell r="V155" t="str">
            <v>KC mới</v>
          </cell>
        </row>
        <row r="156">
          <cell r="C156">
            <v>1</v>
          </cell>
          <cell r="M156">
            <v>1500</v>
          </cell>
          <cell r="U156" t="str">
            <v>KC mới</v>
          </cell>
          <cell r="V156" t="str">
            <v>KC mới</v>
          </cell>
        </row>
        <row r="157">
          <cell r="C157">
            <v>1</v>
          </cell>
          <cell r="M157">
            <v>6800</v>
          </cell>
          <cell r="U157" t="str">
            <v>KC mới</v>
          </cell>
          <cell r="V157" t="str">
            <v>KC mới</v>
          </cell>
        </row>
        <row r="158">
          <cell r="M158">
            <v>1418</v>
          </cell>
          <cell r="U158" t="str">
            <v>CBĐT</v>
          </cell>
          <cell r="V158" t="str">
            <v>CBĐT</v>
          </cell>
        </row>
        <row r="159">
          <cell r="C159">
            <v>55</v>
          </cell>
          <cell r="M159">
            <v>430000</v>
          </cell>
        </row>
        <row r="160">
          <cell r="C160">
            <v>34</v>
          </cell>
          <cell r="M160">
            <v>129759</v>
          </cell>
        </row>
        <row r="161">
          <cell r="C161">
            <v>1</v>
          </cell>
          <cell r="M161">
            <v>12000</v>
          </cell>
          <cell r="U161" t="str">
            <v>Chuyển tiếp</v>
          </cell>
          <cell r="V161" t="str">
            <v>Dứt điểm</v>
          </cell>
          <cell r="AA161">
            <v>0</v>
          </cell>
        </row>
        <row r="162">
          <cell r="C162">
            <v>1</v>
          </cell>
          <cell r="M162">
            <v>12000</v>
          </cell>
          <cell r="U162" t="str">
            <v>Chuyển tiếp</v>
          </cell>
          <cell r="V162" t="str">
            <v>Dứt điểm</v>
          </cell>
          <cell r="AA162">
            <v>0</v>
          </cell>
        </row>
        <row r="163">
          <cell r="C163">
            <v>1</v>
          </cell>
          <cell r="M163">
            <v>2000</v>
          </cell>
          <cell r="U163" t="str">
            <v>Chuyển tiếp</v>
          </cell>
          <cell r="V163" t="str">
            <v>Dứt điểm</v>
          </cell>
          <cell r="AA163">
            <v>0</v>
          </cell>
        </row>
        <row r="164">
          <cell r="C164">
            <v>1</v>
          </cell>
          <cell r="M164">
            <v>2300</v>
          </cell>
          <cell r="U164" t="str">
            <v>Chuyển tiếp</v>
          </cell>
          <cell r="V164" t="str">
            <v>Dứt điểm</v>
          </cell>
          <cell r="AA164">
            <v>1</v>
          </cell>
        </row>
        <row r="165">
          <cell r="C165">
            <v>1</v>
          </cell>
          <cell r="M165">
            <v>8000</v>
          </cell>
          <cell r="U165" t="str">
            <v>Chuyển tiếp</v>
          </cell>
          <cell r="V165" t="str">
            <v>Dứt điểm</v>
          </cell>
          <cell r="AA165">
            <v>1</v>
          </cell>
        </row>
        <row r="166">
          <cell r="C166">
            <v>1</v>
          </cell>
          <cell r="M166">
            <v>3000</v>
          </cell>
          <cell r="U166" t="str">
            <v>Chuyển tiếp</v>
          </cell>
          <cell r="V166" t="str">
            <v>Dứt điểm</v>
          </cell>
          <cell r="AA166">
            <v>1</v>
          </cell>
        </row>
        <row r="167">
          <cell r="C167">
            <v>1</v>
          </cell>
          <cell r="M167">
            <v>972</v>
          </cell>
          <cell r="U167" t="str">
            <v>Chuyển tiếp</v>
          </cell>
          <cell r="V167" t="str">
            <v>Dứt điểm</v>
          </cell>
          <cell r="AA167">
            <v>-2</v>
          </cell>
        </row>
        <row r="168">
          <cell r="C168">
            <v>1</v>
          </cell>
          <cell r="M168">
            <v>4227</v>
          </cell>
          <cell r="U168" t="str">
            <v>Chuyển tiếp</v>
          </cell>
          <cell r="V168" t="str">
            <v>Dứt điểm</v>
          </cell>
          <cell r="AA168">
            <v>0</v>
          </cell>
        </row>
        <row r="169">
          <cell r="C169">
            <v>1</v>
          </cell>
          <cell r="M169">
            <v>6000</v>
          </cell>
          <cell r="U169" t="str">
            <v>Chuyển tiếp</v>
          </cell>
          <cell r="V169" t="str">
            <v>Dứt điểm</v>
          </cell>
          <cell r="AA169">
            <v>0</v>
          </cell>
        </row>
        <row r="170">
          <cell r="C170">
            <v>1</v>
          </cell>
          <cell r="M170">
            <v>6500</v>
          </cell>
          <cell r="U170" t="str">
            <v>Chuyển tiếp</v>
          </cell>
          <cell r="V170" t="str">
            <v>Dứt điểm</v>
          </cell>
          <cell r="AA170">
            <v>0</v>
          </cell>
        </row>
        <row r="171">
          <cell r="C171">
            <v>1</v>
          </cell>
          <cell r="M171">
            <v>5500</v>
          </cell>
          <cell r="U171" t="str">
            <v>Chuyển tiếp</v>
          </cell>
          <cell r="V171" t="str">
            <v>Dứt điểm</v>
          </cell>
          <cell r="AA171">
            <v>1</v>
          </cell>
        </row>
        <row r="172">
          <cell r="C172">
            <v>1</v>
          </cell>
          <cell r="M172">
            <v>5000</v>
          </cell>
          <cell r="U172" t="str">
            <v>Chuyển tiếp</v>
          </cell>
          <cell r="V172" t="str">
            <v>Dứt điểm</v>
          </cell>
          <cell r="AA172">
            <v>2</v>
          </cell>
        </row>
        <row r="173">
          <cell r="C173">
            <v>1</v>
          </cell>
          <cell r="M173">
            <v>1700</v>
          </cell>
          <cell r="U173" t="str">
            <v>Chuyển tiếp</v>
          </cell>
          <cell r="V173" t="str">
            <v>Dứt điểm</v>
          </cell>
          <cell r="AA173">
            <v>2</v>
          </cell>
        </row>
        <row r="174">
          <cell r="C174">
            <v>1</v>
          </cell>
          <cell r="M174">
            <v>7000</v>
          </cell>
          <cell r="U174" t="str">
            <v>Chuyển tiếp</v>
          </cell>
          <cell r="V174" t="str">
            <v>Dứt điểm</v>
          </cell>
          <cell r="AA174">
            <v>1</v>
          </cell>
        </row>
        <row r="175">
          <cell r="C175">
            <v>1</v>
          </cell>
          <cell r="M175">
            <v>3500</v>
          </cell>
          <cell r="U175" t="str">
            <v>Chuyển tiếp</v>
          </cell>
          <cell r="V175" t="str">
            <v>Dứt điểm</v>
          </cell>
          <cell r="AA175">
            <v>0</v>
          </cell>
        </row>
        <row r="176">
          <cell r="C176">
            <v>1</v>
          </cell>
          <cell r="M176">
            <v>10500</v>
          </cell>
          <cell r="U176" t="str">
            <v>Chuyển tiếp</v>
          </cell>
          <cell r="V176" t="str">
            <v>Dứt điểm</v>
          </cell>
          <cell r="AA176">
            <v>1</v>
          </cell>
        </row>
        <row r="177">
          <cell r="C177">
            <v>1</v>
          </cell>
          <cell r="M177">
            <v>2200</v>
          </cell>
          <cell r="U177" t="str">
            <v>Chuyển tiếp</v>
          </cell>
          <cell r="V177" t="str">
            <v>Dứt điểm</v>
          </cell>
          <cell r="AA177">
            <v>2</v>
          </cell>
        </row>
        <row r="178">
          <cell r="C178">
            <v>1</v>
          </cell>
          <cell r="M178">
            <v>2200</v>
          </cell>
          <cell r="U178" t="str">
            <v>Chuyển tiếp</v>
          </cell>
          <cell r="V178" t="str">
            <v>Dứt điểm</v>
          </cell>
          <cell r="AA178">
            <v>2</v>
          </cell>
        </row>
        <row r="179">
          <cell r="C179">
            <v>1</v>
          </cell>
          <cell r="M179">
            <v>2000</v>
          </cell>
          <cell r="U179" t="str">
            <v>Chuyển tiếp</v>
          </cell>
          <cell r="V179" t="str">
            <v>Dứt điểm</v>
          </cell>
          <cell r="AA179">
            <v>2</v>
          </cell>
        </row>
        <row r="180">
          <cell r="C180">
            <v>1</v>
          </cell>
          <cell r="M180">
            <v>2200</v>
          </cell>
          <cell r="U180" t="str">
            <v>Chuyển tiếp</v>
          </cell>
          <cell r="V180" t="str">
            <v>Dứt điểm</v>
          </cell>
          <cell r="AA180">
            <v>2</v>
          </cell>
        </row>
        <row r="181">
          <cell r="C181">
            <v>1</v>
          </cell>
          <cell r="M181">
            <v>2000</v>
          </cell>
          <cell r="U181" t="str">
            <v>Chuyển tiếp</v>
          </cell>
          <cell r="V181" t="str">
            <v>Dứt điểm</v>
          </cell>
          <cell r="AA181">
            <v>2</v>
          </cell>
        </row>
        <row r="182">
          <cell r="C182">
            <v>1</v>
          </cell>
          <cell r="M182">
            <v>1700</v>
          </cell>
          <cell r="U182" t="str">
            <v>Chuyển tiếp</v>
          </cell>
          <cell r="V182" t="str">
            <v>Dứt điểm</v>
          </cell>
          <cell r="AA182">
            <v>2</v>
          </cell>
        </row>
        <row r="183">
          <cell r="C183">
            <v>1</v>
          </cell>
          <cell r="M183">
            <v>2000</v>
          </cell>
          <cell r="U183" t="str">
            <v>Chuyển tiếp</v>
          </cell>
          <cell r="V183" t="str">
            <v>Dứt điểm</v>
          </cell>
          <cell r="AA183">
            <v>2</v>
          </cell>
        </row>
        <row r="184">
          <cell r="C184">
            <v>1</v>
          </cell>
          <cell r="M184">
            <v>2190</v>
          </cell>
          <cell r="U184" t="str">
            <v>Chuyển tiếp</v>
          </cell>
          <cell r="V184" t="str">
            <v>Dứt điểm</v>
          </cell>
          <cell r="AA184">
            <v>2</v>
          </cell>
        </row>
        <row r="185">
          <cell r="C185">
            <v>1</v>
          </cell>
          <cell r="M185">
            <v>1900</v>
          </cell>
          <cell r="U185" t="str">
            <v>Chuyển tiếp</v>
          </cell>
          <cell r="V185" t="str">
            <v>Dứt điểm</v>
          </cell>
          <cell r="AA185">
            <v>2</v>
          </cell>
        </row>
        <row r="186">
          <cell r="C186">
            <v>1</v>
          </cell>
          <cell r="M186">
            <v>2100</v>
          </cell>
          <cell r="U186" t="str">
            <v>Chuyển tiếp</v>
          </cell>
          <cell r="V186" t="str">
            <v>Dứt điểm</v>
          </cell>
          <cell r="AA186">
            <v>2</v>
          </cell>
        </row>
        <row r="187">
          <cell r="C187">
            <v>1</v>
          </cell>
          <cell r="M187">
            <v>2200</v>
          </cell>
          <cell r="U187" t="str">
            <v>Chuyển tiếp</v>
          </cell>
          <cell r="V187" t="str">
            <v>Dứt điểm</v>
          </cell>
          <cell r="AA187">
            <v>2</v>
          </cell>
        </row>
        <row r="188">
          <cell r="C188">
            <v>1</v>
          </cell>
          <cell r="M188">
            <v>2170</v>
          </cell>
          <cell r="U188" t="str">
            <v>Chuyển tiếp</v>
          </cell>
          <cell r="V188" t="str">
            <v>Dứt điểm</v>
          </cell>
          <cell r="AA188">
            <v>2</v>
          </cell>
        </row>
        <row r="189">
          <cell r="C189">
            <v>1</v>
          </cell>
          <cell r="M189">
            <v>2200</v>
          </cell>
          <cell r="U189" t="str">
            <v>Chuyển tiếp</v>
          </cell>
          <cell r="V189" t="str">
            <v>Dứt điểm</v>
          </cell>
          <cell r="AA189">
            <v>2</v>
          </cell>
        </row>
        <row r="190">
          <cell r="C190">
            <v>1</v>
          </cell>
          <cell r="M190">
            <v>2200</v>
          </cell>
          <cell r="U190" t="str">
            <v>Chuyển tiếp</v>
          </cell>
          <cell r="V190" t="str">
            <v>Dứt điểm</v>
          </cell>
          <cell r="AA190">
            <v>2</v>
          </cell>
        </row>
        <row r="191">
          <cell r="C191">
            <v>1</v>
          </cell>
          <cell r="M191">
            <v>2200</v>
          </cell>
          <cell r="U191" t="str">
            <v>Chuyển tiếp</v>
          </cell>
          <cell r="V191" t="str">
            <v>Dứt điểm</v>
          </cell>
          <cell r="AA191">
            <v>2</v>
          </cell>
        </row>
        <row r="192">
          <cell r="C192">
            <v>1</v>
          </cell>
          <cell r="M192">
            <v>2000</v>
          </cell>
          <cell r="U192" t="str">
            <v>Chuyển tiếp</v>
          </cell>
          <cell r="V192" t="str">
            <v>Dứt điểm</v>
          </cell>
          <cell r="AA192">
            <v>2</v>
          </cell>
        </row>
        <row r="193">
          <cell r="C193">
            <v>1</v>
          </cell>
          <cell r="M193">
            <v>1600</v>
          </cell>
          <cell r="U193" t="str">
            <v>Chuyển tiếp</v>
          </cell>
          <cell r="V193" t="str">
            <v>Dứt điểm</v>
          </cell>
          <cell r="AA193">
            <v>2</v>
          </cell>
        </row>
        <row r="194">
          <cell r="C194">
            <v>1</v>
          </cell>
          <cell r="M194">
            <v>4500</v>
          </cell>
          <cell r="U194" t="str">
            <v>Chuyển tiếp</v>
          </cell>
          <cell r="V194" t="str">
            <v>Dứt điểm</v>
          </cell>
          <cell r="AA194">
            <v>2</v>
          </cell>
        </row>
        <row r="195">
          <cell r="C195">
            <v>11</v>
          </cell>
          <cell r="M195">
            <v>115800</v>
          </cell>
        </row>
        <row r="196">
          <cell r="C196">
            <v>1</v>
          </cell>
          <cell r="M196">
            <v>30000</v>
          </cell>
          <cell r="U196" t="str">
            <v>Chuyển tiếp</v>
          </cell>
          <cell r="V196" t="str">
            <v>Chuyển tiếp</v>
          </cell>
          <cell r="AA196">
            <v>0</v>
          </cell>
        </row>
        <row r="197">
          <cell r="C197">
            <v>1</v>
          </cell>
          <cell r="M197">
            <v>8000</v>
          </cell>
          <cell r="U197" t="str">
            <v>Chuyển tiếp</v>
          </cell>
          <cell r="V197" t="str">
            <v>Chuyển tiếp</v>
          </cell>
          <cell r="AA197">
            <v>1</v>
          </cell>
        </row>
        <row r="198">
          <cell r="C198">
            <v>1</v>
          </cell>
          <cell r="M198">
            <v>3000</v>
          </cell>
          <cell r="U198" t="str">
            <v>Chuyển tiếp</v>
          </cell>
          <cell r="V198" t="str">
            <v>Chuyển tiếp</v>
          </cell>
          <cell r="AA198">
            <v>2</v>
          </cell>
        </row>
        <row r="199">
          <cell r="C199">
            <v>1</v>
          </cell>
          <cell r="M199">
            <v>8000</v>
          </cell>
          <cell r="U199" t="str">
            <v>Chuyển tiếp</v>
          </cell>
          <cell r="V199" t="str">
            <v>Chuyển tiếp</v>
          </cell>
          <cell r="AA199">
            <v>-2</v>
          </cell>
        </row>
        <row r="200">
          <cell r="C200">
            <v>1</v>
          </cell>
          <cell r="M200">
            <v>10000</v>
          </cell>
          <cell r="U200" t="str">
            <v>Chuyển tiếp</v>
          </cell>
          <cell r="V200" t="str">
            <v>Chuyển tiếp</v>
          </cell>
          <cell r="AA200">
            <v>0</v>
          </cell>
        </row>
        <row r="201">
          <cell r="C201">
            <v>1</v>
          </cell>
          <cell r="M201">
            <v>8000</v>
          </cell>
          <cell r="U201" t="str">
            <v>Chuyển tiếp</v>
          </cell>
          <cell r="V201" t="str">
            <v>Chuyển tiếp</v>
          </cell>
          <cell r="AA201">
            <v>-1</v>
          </cell>
        </row>
        <row r="202">
          <cell r="C202">
            <v>1</v>
          </cell>
          <cell r="M202">
            <v>4000</v>
          </cell>
          <cell r="U202" t="str">
            <v>Chuyển tiếp</v>
          </cell>
          <cell r="V202" t="str">
            <v>Chuyển tiếp</v>
          </cell>
          <cell r="AA202">
            <v>2</v>
          </cell>
        </row>
        <row r="203">
          <cell r="C203">
            <v>1</v>
          </cell>
          <cell r="M203">
            <v>5000</v>
          </cell>
          <cell r="U203" t="str">
            <v>Chuyển tiếp</v>
          </cell>
          <cell r="V203" t="str">
            <v>Chuyển tiếp</v>
          </cell>
          <cell r="AA203">
            <v>2</v>
          </cell>
        </row>
        <row r="204">
          <cell r="C204">
            <v>1</v>
          </cell>
          <cell r="M204">
            <v>20000</v>
          </cell>
          <cell r="U204" t="str">
            <v>Chuyển tiếp</v>
          </cell>
          <cell r="V204" t="str">
            <v>Chuyển tiếp</v>
          </cell>
          <cell r="AA204">
            <v>3</v>
          </cell>
        </row>
        <row r="205">
          <cell r="C205">
            <v>1</v>
          </cell>
          <cell r="M205">
            <v>6500</v>
          </cell>
          <cell r="U205" t="str">
            <v>Chuyển tiếp</v>
          </cell>
          <cell r="V205" t="str">
            <v>Chuyển tiếp</v>
          </cell>
          <cell r="AA205">
            <v>2</v>
          </cell>
        </row>
        <row r="206">
          <cell r="C206">
            <v>1</v>
          </cell>
          <cell r="M206">
            <v>13300</v>
          </cell>
          <cell r="U206" t="str">
            <v>Chuyển tiếp</v>
          </cell>
          <cell r="V206" t="str">
            <v>Chuyển tiếp</v>
          </cell>
          <cell r="AA206">
            <v>3</v>
          </cell>
        </row>
        <row r="207">
          <cell r="C207">
            <v>1</v>
          </cell>
          <cell r="M207">
            <v>1089</v>
          </cell>
        </row>
        <row r="208">
          <cell r="C208">
            <v>1</v>
          </cell>
          <cell r="M208">
            <v>1089</v>
          </cell>
          <cell r="U208" t="str">
            <v>Chuyển tiếp</v>
          </cell>
          <cell r="V208" t="str">
            <v>Chuyển tiếp</v>
          </cell>
          <cell r="AA208">
            <v>1</v>
          </cell>
        </row>
        <row r="209">
          <cell r="C209">
            <v>2</v>
          </cell>
          <cell r="M209">
            <v>7000</v>
          </cell>
        </row>
        <row r="210">
          <cell r="C210">
            <v>1</v>
          </cell>
          <cell r="M210">
            <v>2000</v>
          </cell>
          <cell r="U210" t="str">
            <v>Chuyển tiếp</v>
          </cell>
          <cell r="V210" t="str">
            <v>Chuyển tiếp</v>
          </cell>
        </row>
        <row r="211">
          <cell r="C211">
            <v>1</v>
          </cell>
          <cell r="M211">
            <v>5000</v>
          </cell>
          <cell r="U211" t="str">
            <v>Chuyển tiếp</v>
          </cell>
          <cell r="V211" t="str">
            <v>Chuyển tiếp</v>
          </cell>
        </row>
        <row r="212">
          <cell r="C212">
            <v>1</v>
          </cell>
          <cell r="M212">
            <v>9008</v>
          </cell>
        </row>
        <row r="213">
          <cell r="C213">
            <v>1</v>
          </cell>
          <cell r="M213">
            <v>9008</v>
          </cell>
          <cell r="U213" t="str">
            <v>Chuyển tiếp</v>
          </cell>
          <cell r="V213" t="str">
            <v>Chuyển tiếp</v>
          </cell>
          <cell r="AA213">
            <v>-2</v>
          </cell>
        </row>
        <row r="214">
          <cell r="M214">
            <v>15000</v>
          </cell>
          <cell r="U214" t="str">
            <v>Chuyển tiếp</v>
          </cell>
          <cell r="V214" t="str">
            <v>Khác</v>
          </cell>
        </row>
        <row r="215">
          <cell r="M215">
            <v>128500</v>
          </cell>
          <cell r="U215" t="str">
            <v>Chuyển tiếp</v>
          </cell>
          <cell r="V215" t="str">
            <v>Khác</v>
          </cell>
        </row>
        <row r="216">
          <cell r="C216">
            <v>6</v>
          </cell>
          <cell r="M216">
            <v>20600</v>
          </cell>
        </row>
        <row r="217">
          <cell r="C217">
            <v>1</v>
          </cell>
          <cell r="M217">
            <v>2000</v>
          </cell>
          <cell r="U217" t="str">
            <v>KC mới</v>
          </cell>
          <cell r="V217" t="str">
            <v>KC mới</v>
          </cell>
        </row>
        <row r="218">
          <cell r="C218">
            <v>1</v>
          </cell>
          <cell r="M218">
            <v>1500</v>
          </cell>
          <cell r="U218" t="str">
            <v>KC mới</v>
          </cell>
          <cell r="V218" t="str">
            <v>KC mới</v>
          </cell>
        </row>
        <row r="219">
          <cell r="C219">
            <v>1</v>
          </cell>
          <cell r="M219">
            <v>10000</v>
          </cell>
          <cell r="U219" t="str">
            <v>KC mới</v>
          </cell>
          <cell r="V219" t="str">
            <v>KC mới</v>
          </cell>
        </row>
        <row r="220">
          <cell r="C220">
            <v>1</v>
          </cell>
          <cell r="M220">
            <v>2800</v>
          </cell>
          <cell r="U220" t="str">
            <v>KC mới</v>
          </cell>
          <cell r="V220" t="str">
            <v>KC mới</v>
          </cell>
        </row>
        <row r="221">
          <cell r="C221">
            <v>1</v>
          </cell>
          <cell r="M221">
            <v>1300</v>
          </cell>
          <cell r="U221" t="str">
            <v>KC mới</v>
          </cell>
          <cell r="V221" t="str">
            <v>KC mới</v>
          </cell>
        </row>
        <row r="222">
          <cell r="C222">
            <v>1</v>
          </cell>
          <cell r="M222">
            <v>3000</v>
          </cell>
          <cell r="U222" t="str">
            <v>KC mới</v>
          </cell>
          <cell r="V222" t="str">
            <v>KC mới</v>
          </cell>
        </row>
        <row r="223">
          <cell r="M223">
            <v>3244</v>
          </cell>
          <cell r="U223" t="str">
            <v>CBĐT</v>
          </cell>
          <cell r="V223" t="str">
            <v>CBĐT</v>
          </cell>
        </row>
        <row r="224">
          <cell r="C224">
            <v>12</v>
          </cell>
          <cell r="M224">
            <v>90000</v>
          </cell>
        </row>
        <row r="225">
          <cell r="C225">
            <v>2</v>
          </cell>
          <cell r="M225">
            <v>5600</v>
          </cell>
        </row>
        <row r="226">
          <cell r="C226">
            <v>1</v>
          </cell>
          <cell r="M226">
            <v>1600</v>
          </cell>
          <cell r="U226" t="str">
            <v>Chuyển tiếp</v>
          </cell>
          <cell r="V226" t="str">
            <v>Dứt điểm</v>
          </cell>
        </row>
        <row r="227">
          <cell r="C227">
            <v>1</v>
          </cell>
          <cell r="M227">
            <v>4000</v>
          </cell>
          <cell r="U227" t="str">
            <v>Chuyển tiếp</v>
          </cell>
          <cell r="V227" t="str">
            <v>Dứt điểm</v>
          </cell>
        </row>
        <row r="228">
          <cell r="C228">
            <v>1</v>
          </cell>
          <cell r="M228">
            <v>8000</v>
          </cell>
        </row>
        <row r="229">
          <cell r="C229">
            <v>1</v>
          </cell>
          <cell r="M229">
            <v>8000</v>
          </cell>
          <cell r="U229" t="str">
            <v>Chuyển tiếp</v>
          </cell>
          <cell r="V229" t="str">
            <v>Chuyển tiếp</v>
          </cell>
          <cell r="AA229">
            <v>0</v>
          </cell>
        </row>
        <row r="230">
          <cell r="M230">
            <v>50000</v>
          </cell>
          <cell r="U230" t="str">
            <v>Chuyển tiếp</v>
          </cell>
          <cell r="V230" t="str">
            <v>khác</v>
          </cell>
        </row>
        <row r="231">
          <cell r="C231">
            <v>9</v>
          </cell>
          <cell r="M231">
            <v>26400</v>
          </cell>
        </row>
        <row r="232">
          <cell r="C232">
            <v>1</v>
          </cell>
          <cell r="M232">
            <v>3900</v>
          </cell>
          <cell r="U232" t="str">
            <v>KC mới</v>
          </cell>
          <cell r="V232" t="str">
            <v>KC mới</v>
          </cell>
        </row>
        <row r="233">
          <cell r="C233">
            <v>1</v>
          </cell>
          <cell r="M233">
            <v>4000</v>
          </cell>
          <cell r="U233" t="str">
            <v>KC mới</v>
          </cell>
          <cell r="V233" t="str">
            <v>KC mới</v>
          </cell>
        </row>
        <row r="234">
          <cell r="C234">
            <v>1</v>
          </cell>
          <cell r="M234">
            <v>4000</v>
          </cell>
          <cell r="U234" t="str">
            <v>KC mới</v>
          </cell>
          <cell r="V234" t="str">
            <v>KC mới</v>
          </cell>
        </row>
        <row r="235">
          <cell r="C235">
            <v>1</v>
          </cell>
          <cell r="M235">
            <v>3000</v>
          </cell>
          <cell r="U235" t="str">
            <v>KC mới</v>
          </cell>
          <cell r="V235" t="str">
            <v>KC mới</v>
          </cell>
        </row>
        <row r="236">
          <cell r="C236">
            <v>1</v>
          </cell>
          <cell r="M236">
            <v>2000</v>
          </cell>
          <cell r="U236" t="str">
            <v>KC mới</v>
          </cell>
          <cell r="V236" t="str">
            <v>KC mới</v>
          </cell>
        </row>
        <row r="237">
          <cell r="C237">
            <v>1</v>
          </cell>
          <cell r="M237">
            <v>2000</v>
          </cell>
          <cell r="U237" t="str">
            <v>KC mới</v>
          </cell>
          <cell r="V237" t="str">
            <v>KC mới</v>
          </cell>
        </row>
        <row r="238">
          <cell r="C238">
            <v>1</v>
          </cell>
          <cell r="M238">
            <v>2000</v>
          </cell>
          <cell r="U238" t="str">
            <v>KC mới</v>
          </cell>
          <cell r="V238" t="str">
            <v>KC mới</v>
          </cell>
        </row>
        <row r="239">
          <cell r="C239">
            <v>1</v>
          </cell>
          <cell r="M239">
            <v>2500</v>
          </cell>
          <cell r="U239" t="str">
            <v>KC mới</v>
          </cell>
          <cell r="V239" t="str">
            <v>KC mới</v>
          </cell>
        </row>
        <row r="240">
          <cell r="C240">
            <v>1</v>
          </cell>
          <cell r="M240">
            <v>3000</v>
          </cell>
          <cell r="U240" t="str">
            <v>KC mới</v>
          </cell>
          <cell r="V240" t="str">
            <v>KC mới</v>
          </cell>
        </row>
      </sheetData>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dtct"/>
      <sheetName val="Sheet10"/>
      <sheetName val="Sheet11"/>
      <sheetName val="Sheet12"/>
      <sheetName val="Sheet13"/>
      <sheetName val="Sheet14"/>
      <sheetName val="Sheet15"/>
      <sheetName val="Sheet16"/>
      <sheetName val="Sheet1"/>
      <sheetName val="Sheet2"/>
      <sheetName val="Sheet3"/>
      <sheetName val="Sheet4"/>
      <sheetName val="Sheet5"/>
      <sheetName val="Sheet6"/>
      <sheetName val="Sheet7"/>
      <sheetName val="Sheet8"/>
      <sheetName val="Sheet9"/>
      <sheetName val="XL4Poppy"/>
      <sheetName val="Dinh muc du toan"/>
      <sheetName val="Config"/>
      <sheetName val="AutoClose"/>
      <sheetName val="Lç khoan LK1"/>
      <sheetName val="NC"/>
      <sheetName val="M"/>
      <sheetName val="TSo"/>
      <sheetName val="PC"/>
      <sheetName val="Vua"/>
      <sheetName val="KL"/>
      <sheetName val="VC"/>
      <sheetName val="DGduong"/>
      <sheetName val="DT"/>
      <sheetName val="TH"/>
      <sheetName val="Thu"/>
      <sheetName val="XXXXXXXX"/>
      <sheetName val="TSCD DUNG CHUNG "/>
      <sheetName val="KHKHAUHAOTSCHUNG"/>
      <sheetName val="TSCDTOAN NHA MAY"/>
      <sheetName val="CPSXTOAN BO SP"/>
      <sheetName val="PBCPCHUNG CHO CAC DTUONG"/>
      <sheetName val="VLieu"/>
      <sheetName val="CT"/>
      <sheetName val="DToan"/>
      <sheetName val="Tong hop"/>
      <sheetName val="Cuoc V.chuyen"/>
      <sheetName val="TH An ca"/>
      <sheetName val="XN SL An ca"/>
      <sheetName val="Dang ky an ca"/>
      <sheetName val="Dang ky an ca T2"/>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C47-456"/>
      <sheetName val="C46"/>
      <sheetName val="C47-PII"/>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DTduong"/>
      <sheetName val="Nhahat"/>
      <sheetName val="bg+th45"/>
      <sheetName val="4-5"/>
      <sheetName val="bg+th34"/>
      <sheetName val="3-4"/>
      <sheetName val="bg+th23"/>
      <sheetName val="2-3"/>
      <sheetName val="bg+th12"/>
      <sheetName val="1-2"/>
      <sheetName val="bg+th"/>
      <sheetName val="ptvl"/>
      <sheetName val="0-1"/>
      <sheetName val="DT-THL7"/>
      <sheetName val="T2"/>
      <sheetName val="T3"/>
      <sheetName val="T4"/>
      <sheetName val="T5"/>
      <sheetName val="THop"/>
      <sheetName val="THKD"/>
      <sheetName val="10000000"/>
      <sheetName val="20000000"/>
      <sheetName val="30000000"/>
      <sheetName val="40000000"/>
      <sheetName val="50000000"/>
      <sheetName val="60000000"/>
      <sheetName val="Thdien"/>
      <sheetName val="DTdien"/>
      <sheetName val="hinhhoc"/>
      <sheetName val="XL4Uest5"/>
      <sheetName val="DGXDCB_DD"/>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PBCPCHUNG CHO CAC ETUONG"/>
      <sheetName val="tra-vat-lieu"/>
      <sheetName val="cvb"/>
      <sheetName val="ThDT"/>
      <sheetName val="dg dat"/>
      <sheetName val="vtran"/>
      <sheetName val="tran"/>
      <sheetName val="khac"/>
      <sheetName val="Gia VL"/>
      <sheetName val="GiaNC"/>
      <sheetName val="Gia may"/>
      <sheetName val="giavua"/>
      <sheetName val="tap"/>
      <sheetName val="dmvt"/>
      <sheetName val="cv"/>
      <sheetName val="vl"/>
      <sheetName val="phan tich DG"/>
      <sheetName val="gia vat lieu"/>
      <sheetName val="gia xe may"/>
      <sheetName val="gia nhan cong"/>
      <sheetName val="Tinh Qmax (Xoko)"/>
      <sheetName val="Hinh thai"/>
      <sheetName val="Khau do Kasin"/>
      <sheetName val="Khau do cau nho"/>
      <sheetName val="Tinh Qmax"/>
      <sheetName val="H2%"/>
      <sheetName val="H~Q~V"/>
      <sheetName val="Tra K"/>
      <sheetName val="b_ tra"/>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glv"/>
      <sheetName val="chiet tinh"/>
      <sheetName val="dam"/>
      <sheetName val="Mocantho"/>
      <sheetName val="MoQL91"/>
      <sheetName val="tru"/>
      <sheetName val="dg"/>
      <sheetName val="10mduongsaumo"/>
      <sheetName val="ctt"/>
      <sheetName val="thanmkhao"/>
      <sheetName val="monho"/>
      <sheetName val="ktduong"/>
      <sheetName val="cu"/>
      <sheetName val="KTcau2004"/>
      <sheetName val="KT2004XL#moi"/>
      <sheetName val="denbu"/>
      <sheetName val="Bcaonhanh"/>
      <sheetName val="Tonghop"/>
      <sheetName val="chitieth.chinh"/>
      <sheetName val="trinhEVN29.8"/>
      <sheetName val="hieuchinh30.11"/>
      <sheetName val="KLCT"/>
      <sheetName val="IBASE"/>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Congty"/>
      <sheetName val="VPPN"/>
      <sheetName val="XN74"/>
      <sheetName val="XN54"/>
      <sheetName val="XN33"/>
      <sheetName val="NK96"/>
      <sheetName val="Gia"/>
      <sheetName val="THCT"/>
      <sheetName val="THDZ0,4"/>
      <sheetName val="TH DZ35"/>
      <sheetName val="gvt"/>
      <sheetName val="klmchitiet"/>
      <sheetName val="TT35"/>
      <sheetName val="DG "/>
      <sheetName val="TNHCHINH"/>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Thuc thanh"/>
      <sheetName val="TH-XL"/>
      <sheetName val="S`eet12"/>
      <sheetName val="dmVUA"/>
      <sheetName val="Thang 2"/>
      <sheetName val="Tháng 3"/>
      <sheetName val="Tháng 4"/>
      <sheetName val="Tháng 5"/>
      <sheetName val="Tháng 6"/>
      <sheetName val="BC 6 nhanh"/>
      <sheetName val="uoc 2002"/>
      <sheetName val="thang 7"/>
      <sheetName val="thang 8"/>
      <sheetName val="thang 9"/>
      <sheetName val="Thang 10"/>
      <sheetName val="Thang 11"/>
      <sheetName val="t6"/>
      <sheetName val="t7"/>
      <sheetName val="t8"/>
      <sheetName val="t9"/>
      <sheetName val="t10"/>
      <sheetName val="t11"/>
      <sheetName val="t12"/>
      <sheetName val="S02-TTN"/>
      <sheetName val="T.pho"/>
      <sheetName val="P.Hoa"/>
      <sheetName val="T.An"/>
      <sheetName val="D.Hoa"/>
      <sheetName val="T.Hoa"/>
      <sheetName val="S.hoa"/>
      <sheetName val="S.Hinh"/>
      <sheetName val="D.Xuan"/>
      <sheetName val="S.Cau"/>
      <sheetName val="Mua sach"/>
      <sheetName val="TIEN DIEN"/>
      <sheetName val="Bao hiem"/>
      <sheetName val="VPP"/>
      <sheetName val="Muc - thanh quang"/>
      <sheetName val="Quang cao"/>
      <sheetName val="Nuoc"/>
      <sheetName val="D thoai"/>
      <sheetName val="Dat com"/>
      <sheetName val="May photo"/>
      <sheetName val="Cach tinh TG CL"/>
      <sheetName val="TG BC PA1"/>
      <sheetName val="HC+QL P2"/>
      <sheetName val="Day them gio"/>
      <sheetName val="Phu dao-Bd"/>
      <sheetName val="TH thua gio CL"/>
      <sheetName val="Thuc nhan thua gio CL"/>
      <sheetName val="Tru tiet Lao Dong"/>
      <sheetName val="Day Ban cong"/>
      <sheetName val="Tong hop BC"/>
      <sheetName val="Tong hop chung"/>
      <sheetName val="Phu dao-LThi"/>
      <sheetName val="Quan ly-PVu"/>
      <sheetName val="QLquy PD-LT "/>
      <sheetName val="Tong hop PD-LT"/>
      <sheetName val="TH VL, NC, DDHT Thanhphuoc"/>
      <sheetName val="THTram"/>
      <sheetName val="SILICATE"/>
      <sheetName val="kl-hoga"/>
      <sheetName val="tra Ap"/>
      <sheetName val="so lieu bang tra"/>
      <sheetName val="tam"/>
      <sheetName val="tra h~v"/>
      <sheetName val="tinh toan"/>
      <sheetName val="kluong"/>
      <sheetName val="MTO REV.2(ARMOR)"/>
      <sheetName val="BeTong"/>
      <sheetName val="Du_lieu"/>
      <sheetName val="tuong"/>
      <sheetName val="PLoaiNS"/>
      <sheetName val="LuongNS"/>
      <sheetName val="BLuong"/>
      <sheetName val="Kiem-Toan"/>
      <sheetName val="LuongT1"/>
      <sheetName val="LuongT2"/>
      <sheetName val="luongthang12"/>
      <sheetName val="LuongT11"/>
      <sheetName val="thang5"/>
      <sheetName val="thang6"/>
      <sheetName val="thang4"/>
      <sheetName val="LuongT3"/>
      <sheetName val="PA_coso"/>
      <sheetName val="PA_von"/>
      <sheetName val="PA_nhucau"/>
      <sheetName val="PA_TH"/>
      <sheetName val="XL35"/>
      <sheetName val="DZ-35"/>
      <sheetName val="TN_35"/>
      <sheetName val="CT-DZ"/>
      <sheetName val="TC"/>
      <sheetName val="TH_BA"/>
      <sheetName val="TBA"/>
      <sheetName val="TNT"/>
      <sheetName val="CT_TBA"/>
      <sheetName val="KB"/>
      <sheetName val="CT_BT"/>
      <sheetName val="BT"/>
      <sheetName val="CP_BT"/>
      <sheetName val="DB"/>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SCD DUNE CHUNG "/>
      <sheetName val="KHKHAUHAOTSCHUNE"/>
      <sheetName val="Dinh"/>
      <sheetName val="AutgClose"/>
      <sheetName val="tatlieu"/>
      <sheetName val="CHIT ET"/>
      <sheetName val="_x0014_Hgoi2"/>
      <sheetName val="THgoi_x0013_"/>
      <sheetName val="RBI(eng)SW"/>
      <sheetName val="VLiau"/>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Chart1"/>
      <sheetName val="bgxk06"/>
      <sheetName val="PNT-QUOT-#3"/>
      <sheetName val="COAT&amp;WRAP-QIOT-#3"/>
      <sheetName val="기둥"/>
      <sheetName val="저판(버림100)"/>
      <sheetName val="MTO REV.0"/>
      <sheetName val="Cước VC  "/>
      <sheetName val="nen duong"/>
      <sheetName val="cai khe"/>
      <sheetName val="TTVanChuyen"/>
      <sheetName val="Don gia"/>
      <sheetName val="TDT"/>
      <sheetName val="THXL"/>
      <sheetName val="KSDH"/>
      <sheetName val="Q-Htran"/>
      <sheetName val="Q-Hha"/>
      <sheetName val="h,,~Hh"/>
      <sheetName val="Hbe"/>
      <sheetName val="CUOC"/>
      <sheetName val="CHIT_x0009_ET"/>
      <sheetName val="Dinh_x0000_mub du poan"/>
      <sheetName val="²"/>
      <sheetName val="Pier"/>
      <sheetName val="VL-NC-M"/>
      <sheetName val="KQPT"/>
      <sheetName val="PTDB"/>
      <sheetName val="PT T4.03"/>
      <sheetName val="Sheet17"/>
      <sheetName val="Sheet18"/>
      <sheetName val="Sheet19"/>
      <sheetName val="Sheet20"/>
      <sheetName val="Sheet21"/>
      <sheetName val="Sheet22"/>
      <sheetName val="Sheet23"/>
      <sheetName val="canh"/>
      <sheetName val="Bang Don gia II"/>
      <sheetName val="Input"/>
      <sheetName val="thoatnuoc"/>
      <sheetName val="CHART"/>
      <sheetName val="gtrinh"/>
      <sheetName val="date01"/>
      <sheetName val="date30"/>
      <sheetName val="date31"/>
      <sheetName val="dtxl"/>
      <sheetName val="TDTKP"/>
      <sheetName val="DK-KH"/>
      <sheetName val="CHITIET VL-NC"/>
      <sheetName val="Dgoi Topack"/>
      <sheetName val="NKC"/>
      <sheetName val="NKQ"/>
      <sheetName val="NKB"/>
      <sheetName val="133"/>
      <sheetName val="3331"/>
      <sheetName val="152"/>
      <sheetName val="632"/>
      <sheetName val="421"/>
      <sheetName val="cd"/>
      <sheetName val="DATA"/>
      <sheetName val="PP(PCS)USE"/>
      <sheetName val="Dinh?mub du poan"/>
      <sheetName val="CT-500"/>
      <sheetName val="Giai trinh"/>
      <sheetName val="DGchitiet "/>
      <sheetName val="PSIII"/>
      <sheetName val="PSIV"/>
      <sheetName val="PTNenduong"/>
      <sheetName val="PTMatduong"/>
      <sheetName val="PTAntoan"/>
      <sheetName val="Gia vua"/>
      <sheetName val="PTGiaco"/>
      <sheetName val="PTChieusang"/>
      <sheetName val="TNuoc"/>
      <sheetName val="CI"/>
      <sheetName val="CII"/>
      <sheetName val="Ctrong"/>
      <sheetName val="BUTTOANDC"/>
      <sheetName val="TB"/>
      <sheetName val="Tnng hop goi thau"/>
      <sheetName val="chieu day"/>
      <sheetName val="Ref"/>
      <sheetName val="TONG HOP VL-NC"/>
      <sheetName val="TONGKE3p "/>
      <sheetName val="LKVL-CK-HT-GD1"/>
      <sheetName val="Tiepdia"/>
      <sheetName val="VCV-BE-TONG"/>
      <sheetName val="Shaet11"/>
      <sheetName val="BangkeNX"/>
      <sheetName val="SoTHVT"/>
      <sheetName val="Pile"/>
      <sheetName val="Phuong an"/>
      <sheetName val="Phuong an NS"/>
      <sheetName val="Tong hop NS"/>
      <sheetName val="TTTram"/>
      <sheetName val="Le"/>
      <sheetName val="U.P_Breakdown"/>
      <sheetName val="C1"/>
      <sheetName val="Dinh_muc_du_toan"/>
      <sheetName val="TSCD_DUNG_CHUNG_"/>
      <sheetName val="TSCDTOAN_NHA_MAY"/>
      <sheetName val="CPSXTOAN_BO_SP"/>
      <sheetName val="PBCPCHUNG_CHO_CAC_DTUONG"/>
      <sheetName val="Tong_hop"/>
      <sheetName val="Cuoc_V_chuyen"/>
      <sheetName val="TH_An_ca"/>
      <sheetName val="XN_SL_An_ca"/>
      <sheetName val="Dang_ky_an_ca"/>
      <sheetName val="Dang_ky_an_ca_T2"/>
      <sheetName val="RFI(eng)SW_(2)"/>
      <sheetName val="RFI(eng)Lab_"/>
      <sheetName val="RFI_-add"/>
      <sheetName val="Tong_hop_goi_thau"/>
      <sheetName val="Sheet02"/>
      <sheetName val="mat"/>
      <sheetName val="NewPOS"/>
      <sheetName val="MTL$-INTER"/>
      <sheetName val="ct luong "/>
      <sheetName val="Nhap 6T"/>
      <sheetName val="baocaochinh(qui1.05) (DC)"/>
      <sheetName val="Ctuluongq.1.05"/>
      <sheetName val="BANG PHAN BO qui1.05(DC)"/>
      <sheetName val="BANG PHAN BO quiII.05"/>
      <sheetName val="bao cac cinh Qui II-2005"/>
      <sheetName val="CN Khu"/>
      <sheetName val="Kinh nghiem"/>
      <sheetName val="Tai Chinh"/>
      <sheetName val="Lien danh"/>
      <sheetName val="Muc luc"/>
      <sheetName val="DKien"/>
      <sheetName val="HD dang tien hanh"/>
      <sheetName val="Doanh thu"/>
      <sheetName val="DG CAU"/>
      <sheetName val="th_chi"/>
      <sheetName val="M150-2005"/>
      <sheetName val="M200-2005"/>
      <sheetName val="M250-2005"/>
      <sheetName val="M 300-2005"/>
      <sheetName val="dongia (2)"/>
      <sheetName val="Ky_thu_,_Ky_tho"/>
      <sheetName val="ThCtiet_Hanh_Lang__KG,_KT,_KP"/>
      <sheetName val="TH_Hanh_Lang__KG,_KT,_KP_"/>
      <sheetName val="ThCtiet_lap_dung_cot_KG,KT,_KP"/>
      <sheetName val="TH_Ky_Anh"/>
      <sheetName val="Th_Ct_iet_KL,KH,KT,Kvan"/>
      <sheetName val="_THop__KL,KH,KT,Kvan_"/>
      <sheetName val="_THop__KL,KH,KT,Kvan__(2)"/>
      <sheetName val="Lap_dung_cot,_san_bai"/>
      <sheetName val="RFI(eng)SW_(2)1"/>
      <sheetName val="RFI(eng)Lab_1"/>
      <sheetName val="RFI_-add1"/>
      <sheetName val="Dinh_muc_du_toan1"/>
      <sheetName val="TSCD_DUNG_CHUNG_1"/>
      <sheetName val="TSCDTOAN_NHA_MAY1"/>
      <sheetName val="CPSXTOAN_BO_SP1"/>
      <sheetName val="PBCPCHUNG_CHO_CAC_DTUONG1"/>
      <sheetName val="Tong_hop1"/>
      <sheetName val="Cuoc_V_chuyen1"/>
      <sheetName val="TH_An_ca1"/>
      <sheetName val="XN_SL_An_ca1"/>
      <sheetName val="Dang_ky_an_ca1"/>
      <sheetName val="Dang_ky_an_ca_T21"/>
      <sheetName val="Tong_hop_goi_thau1"/>
      <sheetName val="Ky_thu_,_Ky_tho1"/>
      <sheetName val="ThCtiet_Hanh_Lang__KG,_KT,_KP1"/>
      <sheetName val="TH_Hanh_Lang__KG,_KT,_KP_1"/>
      <sheetName val="ThCtiet_lap_dung_cot_KG,KT,_KP1"/>
      <sheetName val="TH_Ky_Anh1"/>
      <sheetName val="Th_Ct_iet_KL,KH,KT,Kvan1"/>
      <sheetName val="_THop__KL,KH,KT,Kvan_1"/>
      <sheetName val="_THop__KL,KH,KT,Kvan__(2)1"/>
      <sheetName val="Lap_dung_cot,_san_bai1"/>
      <sheetName val="thuyet minh"/>
      <sheetName val="BKKLHT"/>
      <sheetName val="gia cong"/>
      <sheetName val="KHAI BAO"/>
      <sheetName val="DU TOAN"/>
      <sheetName val="THKP"/>
      <sheetName val="MR"/>
      <sheetName val="CVC"/>
      <sheetName val="BIA"/>
      <sheetName val="QT"/>
      <sheetName val="THQT"/>
      <sheetName val="BIA QT"/>
      <sheetName val="CTRUNGC"/>
      <sheetName val="THDK03"/>
      <sheetName val="thuchien"/>
      <sheetName val="KH chung"/>
      <sheetName val="AVuong"/>
      <sheetName val="CBDT03"/>
      <sheetName val="dauthau"/>
      <sheetName val="CBDT"/>
      <sheetName val="DK04"/>
      <sheetName val="DSKH HN"/>
      <sheetName val="NKY "/>
      <sheetName val="DS-TT"/>
      <sheetName val=" HN NHAP"/>
      <sheetName val="KHO HN"/>
      <sheetName val="CNO "/>
      <sheetName val="10_1_20"/>
      <sheetName val="10_2_20"/>
      <sheetName val="11_7_30"/>
      <sheetName val="Nhan_cong_KS"/>
      <sheetName val="01_2_20"/>
      <sheetName val="01_2_30"/>
      <sheetName val="08_6_00"/>
      <sheetName val="12_1_30"/>
      <sheetName val="12_1_70"/>
      <sheetName val="12_1_50"/>
      <sheetName val="17_1_30"/>
      <sheetName val="17_1_20"/>
      <sheetName val="07_3_10"/>
      <sheetName val="03_1_00"/>
      <sheetName val="09_3_00"/>
      <sheetName val="TH_DZ35"/>
      <sheetName val="TH_VL,_NC,_DDHT_Thanhphuoc"/>
      <sheetName val="Chiet tinh dz35"/>
      <sheetName val="CHITIET VL-NC-TT -1p"/>
      <sheetName val="TONG HOP VL-NC TT"/>
      <sheetName val="Thongso"/>
      <sheetName val="DGXDCB"/>
      <sheetName val="chitimc"/>
      <sheetName val="TN"/>
      <sheetName val="Blad1"/>
      <sheetName val="TSO_CHUNG"/>
      <sheetName val="Chiet tinh 0,4KV"/>
      <sheetName val="KH-Q1,Q2,01"/>
      <sheetName val="Parem"/>
      <sheetName val="SanLuong"/>
      <sheetName val="CongSuat "/>
      <sheetName val="dk"/>
      <sheetName val="cr"/>
      <sheetName val="nh"/>
      <sheetName val="vn"/>
      <sheetName val="vh"/>
      <sheetName val="nt"/>
      <sheetName val="kv"/>
      <sheetName val="VHAT"/>
      <sheetName val="NSCL"/>
      <sheetName val="TTG"/>
      <sheetName val="Diesel"/>
      <sheetName val="SC Nguon"/>
      <sheetName val="TaiNan"/>
      <sheetName val="moiNT"/>
      <sheetName val="quatai"/>
      <sheetName val="kiennghi"/>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Cau Thep"/>
      <sheetName val="ctdg"/>
      <sheetName val="solieu"/>
      <sheetName val="PLV"/>
      <sheetName val="DTCTtaluy"/>
      <sheetName val="KLDGTT&lt;120%"/>
      <sheetName val="PL2"/>
      <sheetName val="DTnen"/>
      <sheetName val="PL"/>
      <sheetName val="THKL nghiemthu"/>
      <sheetName val="DTCTtaluy (2)"/>
      <sheetName val="KLDGTT&lt;120% (2)"/>
      <sheetName val="TH (2)"/>
      <sheetName val="XXXXXXX0"/>
      <sheetName val="XXXXXXX1"/>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Dulieu2"/>
      <sheetName val="Conghop"/>
      <sheetName val="Set"/>
      <sheetName val="Cat"/>
      <sheetName val="Tai trong"/>
      <sheetName val="Tinh toan noi luc"/>
      <sheetName val="To hop NL"/>
      <sheetName val="Be coc va tuong mo"/>
      <sheetName val="Bang tra"/>
      <sheetName val="3.1.1"/>
      <sheetName val="3.1.4"/>
      <sheetName val="2.5.1"/>
      <sheetName val="4.1.1"/>
      <sheetName val="4.3.2"/>
      <sheetName val="2.3.3"/>
      <sheetName val="5.3.1"/>
      <sheetName val="2.4.3"/>
      <sheetName val="th dt dz&amp;tba shoa"/>
      <sheetName val="Don gia XD"/>
      <sheetName val="Ts (2)"/>
      <sheetName val="NhanCong"/>
      <sheetName val="TN NEW"/>
      <sheetName val="285"/>
      <sheetName val="phangoithau"/>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LC"/>
      <sheetName val="KL Thao Do"/>
      <sheetName val="DUONG SUC 2003"/>
      <sheetName val="HUONG BHXH"/>
      <sheetName val="THTD"/>
      <sheetName val="bankl"/>
      <sheetName val="bankl cau"/>
      <sheetName val="ctkl"/>
      <sheetName val="ptdg"/>
      <sheetName val="luong"/>
      <sheetName val="bb"/>
      <sheetName val="tkcc"/>
      <sheetName val="BDDT"/>
      <sheetName val="Can doi "/>
      <sheetName val="C.noTX01"/>
      <sheetName val="T.HopCNo"/>
      <sheetName val="THCNoATrung"/>
      <sheetName val="BaocaoC.No2"/>
      <sheetName val="BaocaoC.noHopC.ty"/>
      <sheetName val="THAtraQuy"/>
      <sheetName val="No Ca.N"/>
      <sheetName val="C.tiêt C.ty"/>
      <sheetName val="CN.TCT03"/>
      <sheetName val="CN kho đoi"/>
      <sheetName val="T.Hop CN"/>
      <sheetName val="CTHTchưa TTnộibộ"/>
      <sheetName val="THVT"/>
      <sheetName val="12KV"/>
      <sheetName val="dtct cong"/>
      <sheetName val="M+MC"/>
      <sheetName val="CN2004 Nộp TCT"/>
      <sheetName val="CN TCT04"/>
      <sheetName val="Shedt11"/>
      <sheetName val="dmuc-CThoanthien"/>
      <sheetName val="dmuc-CTkhac"/>
      <sheetName val="dmuc-CKgo"/>
      <sheetName val="dmuc-CKthep"/>
      <sheetName val="dmuc-xayGACH"/>
      <sheetName val="CLN"/>
      <sheetName val="dmuc-daodapTC"/>
      <sheetName val="CHITIET VL-NC-TT-3p"/>
      <sheetName val="KPVC-BD "/>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BVTC"/>
      <sheetName val="XLAP"/>
      <sheetName val="TuanAnh"/>
      <sheetName val="TrungAnh "/>
      <sheetName val="VanAnh"/>
      <sheetName val="N,T,Binh"/>
      <sheetName val="D,T,Chung"/>
      <sheetName val="N,T,Chung "/>
      <sheetName val="Chungf"/>
      <sheetName val="N,T,Dung"/>
      <sheetName val="Dung "/>
      <sheetName val="Dien-tb"/>
      <sheetName val="Duc.182"/>
      <sheetName val="D.X.Ha"/>
      <sheetName val="T,T,Hai"/>
      <sheetName val="T,D,.Hai"/>
      <sheetName val="Huong-PGD"/>
      <sheetName val="Huong-kh"/>
      <sheetName val="Hung185"/>
      <sheetName val="Hoa-TCCB"/>
      <sheetName val="Hoa-KH"/>
      <sheetName val="Huy-KH"/>
      <sheetName val="Huy-199"/>
      <sheetName val="Khanh"/>
      <sheetName val="Lan-KH"/>
      <sheetName val="Lan-KH (2)"/>
      <sheetName val="Lan-TCKT"/>
      <sheetName val="Lanh-TCKT"/>
      <sheetName val="Loi-TCKT"/>
      <sheetName val="Ngoan-187"/>
      <sheetName val="Nhuong-TCCB"/>
      <sheetName val="Ninh-188"/>
      <sheetName val="MInh"/>
      <sheetName val="Quang-KHKT"/>
      <sheetName val="San-TCCB"/>
      <sheetName val="Son-PGD"/>
      <sheetName val="Thanh-TCCB"/>
      <sheetName val="Thao -CoMa"/>
      <sheetName val="Tuyen182"/>
      <sheetName val="L.V.thinh"/>
      <sheetName val="Vu-lxe"/>
      <sheetName val="P.V.Xuan"/>
      <sheetName val="sum-trench"/>
      <sheetName val="Catalog d©y"/>
      <sheetName val="Tra_bang"/>
      <sheetName val="DO AM DT"/>
      <sheetName val="Sheåt16"/>
      <sheetName val="GiaVL"/>
      <sheetName val="Tong_hop2"/>
      <sheetName val="Phuong_an2"/>
      <sheetName val="Phuong_an_NS2"/>
      <sheetName val="Tong_hop_NS2"/>
      <sheetName val="Dinh_muc_du_toan2"/>
      <sheetName val="DO_AM_DT2"/>
      <sheetName val="Phuong_an"/>
      <sheetName val="Phuong_an_NS"/>
      <sheetName val="Tong_hop_NS"/>
      <sheetName val="DO_AM_DT"/>
      <sheetName val="Lç_khoan_LK1"/>
      <sheetName val="phan_tich_DG"/>
      <sheetName val="gia_vat_lieu"/>
      <sheetName val="gia_xe_may"/>
      <sheetName val="gia_nhan_cong"/>
      <sheetName val="thkl_(2)"/>
      <sheetName val="He_so"/>
      <sheetName val="PL_Vua"/>
      <sheetName val="Bang_KL_ket_cau"/>
      <sheetName val="Tinh_Qmax_(Xoko)"/>
      <sheetName val="Hinh_thai"/>
      <sheetName val="Khau_do_Kasin"/>
      <sheetName val="Khau_do_cau_nho"/>
      <sheetName val="Tinh_Qmax"/>
      <sheetName val="Tra_K"/>
      <sheetName val="b__tra"/>
      <sheetName val="chitieth_chinh"/>
      <sheetName val="trinhEVN29_8"/>
      <sheetName val="hieuchinh30_11"/>
      <sheetName val="Phuong_an1"/>
      <sheetName val="Phuong_an_NS1"/>
      <sheetName val="Tong_hop_NS1"/>
      <sheetName val="DO_AM_DT1"/>
      <sheetName val="111"/>
      <sheetName val="112"/>
      <sheetName val="311(1)"/>
      <sheetName val="511"/>
      <sheetName val="336,334"/>
      <sheetName val="Nợ111"/>
      <sheetName val="531"/>
      <sheetName val="BK thu-chi"/>
      <sheetName val="SổTSCĐ"/>
      <sheetName val="tamungKB"/>
      <sheetName val="khoanchiHC"/>
      <sheetName val="TGNH"/>
      <sheetName val="Sổ chi hoạt động"/>
      <sheetName val=" 111"/>
      <sheetName val="BKCO111"/>
      <sheetName val="BKCO112"/>
      <sheetName val="BKCO3331"/>
      <sheetName val="BKCO511"/>
      <sheetName val="CO531"/>
      <sheetName val="BKNỢ 111"/>
      <sheetName val="SL"/>
      <sheetName val="chiettinh"/>
      <sheetName val="DG  286"/>
      <sheetName val="Control"/>
      <sheetName val="THVATTU"/>
      <sheetName val="1,2"/>
      <sheetName val="600_x0010_0000"/>
      <sheetName val="MTP1"/>
      <sheetName val="402"/>
      <sheetName val="TDTKP1"/>
      <sheetName val="CEV3x10+6 (2)"/>
      <sheetName val="Cuoc89"/>
      <sheetName val="T1"/>
      <sheetName val="NK"/>
      <sheetName val="XK"/>
      <sheetName val="144"/>
      <sheetName val="CTG.SO"/>
      <sheetName val="331"/>
      <sheetName val="KHTSCD"/>
      <sheetName val="SP.Sinh"/>
      <sheetName val="VH C.Viet"/>
      <sheetName val="Xa thanh"/>
      <sheetName val="tongke"/>
      <sheetName val="KP-XL"/>
      <sheetName val="sheet 2"/>
      <sheetName val="Chi tiet"/>
      <sheetName val="LEGEND"/>
      <sheetName val="Analisa"/>
      <sheetName val="BIDDING-SUM"/>
      <sheetName val="ptdg-duong"/>
      <sheetName val="Nhan cong"/>
      <sheetName val="gia vt,nc,may"/>
      <sheetName val="BOQ"/>
      <sheetName val="MAIN CULVERT"/>
      <sheetName val="DAF-2"/>
      <sheetName val="DT chi tiet"/>
      <sheetName val="BANG_T_KE"/>
      <sheetName val="dm_nc_dz"/>
      <sheetName val="dm_56"/>
      <sheetName val="DM_MTC"/>
      <sheetName val="VLGOC"/>
      <sheetName val="VL_M"/>
      <sheetName val="VCVl"/>
      <sheetName val="#REF!"/>
      <sheetName val="Nhan cong XD"/>
      <sheetName val="TH vat tu XD"/>
      <sheetName val="CD TS 2002"/>
      <sheetName val="ep_x0000_ꊘǍ_x0000__x0004__x0000__x0000__x0000__x0000__x0000__x0000_㇜Ǎ_x0000__x0000__x0000__x0000__x0000__x0000__x0000__x0000_鐄Ǎ_x0000__x0000__x0010__x0000__x0000__x0000_"/>
      <sheetName val="Temp"/>
      <sheetName val="TH chung"/>
      <sheetName val="AI-Nhom 2"/>
      <sheetName val="AI- Nhom 3"/>
      <sheetName val="Gia ca may"/>
      <sheetName val="Bearing Capacity"/>
      <sheetName val="DON GIA TRAM (3)"/>
      <sheetName val="III2"/>
      <sheetName val="KL TRU"/>
      <sheetName val="Load1"/>
      <sheetName val="CPDDII"/>
      <sheetName val="ep"/>
      <sheetName val="TH VL-NC-CM"/>
      <sheetName val="CT -THVLNC"/>
      <sheetName val="Bang ngang"/>
      <sheetName val="Bang doc"/>
      <sheetName val="B cham cong"/>
      <sheetName val="Btt luong"/>
      <sheetName val="TSCK"/>
      <sheetName val="CT_35NH"/>
      <sheetName val="Comb"/>
      <sheetName val="Dim"/>
      <sheetName val="PTDG XL"/>
      <sheetName val="DSCBCNV thep (15-4-03)"/>
      <sheetName val="Gian tiep"/>
      <sheetName val="Phuc vu"/>
      <sheetName val="Truc tiep"/>
      <sheetName val="Phan tich"/>
      <sheetName val="Bang KL"/>
      <sheetName val="TinhGiaMTC"/>
      <sheetName val="TH MTC"/>
      <sheetName val="TH N.Cong"/>
      <sheetName val="TinhGiaNC"/>
      <sheetName val="TH Vat tu"/>
      <sheetName val="DMCP"/>
      <sheetName val="Khai Toan"/>
      <sheetName val="HC+QL @2"/>
      <sheetName val="g-vl"/>
      <sheetName val="vt"/>
      <sheetName val="Nhap So lieu"/>
      <sheetName val="CB Selection"/>
      <sheetName val="CT_LCGT"/>
      <sheetName val="CT_LCTT"/>
      <sheetName val="TM_ChenhLechCT"/>
      <sheetName val="DM"/>
      <sheetName val="Dieu_chinh"/>
      <sheetName val="Danh_muc"/>
      <sheetName val="Bao_cao"/>
      <sheetName val="Phan_bo"/>
      <sheetName val="Thong_tin"/>
      <sheetName val="Dinh_mub du poan"/>
      <sheetName val="Package1"/>
      <sheetName val="DGNC"/>
      <sheetName val="SUMMARY"/>
      <sheetName val="UP"/>
      <sheetName val="Don gia vung III"/>
      <sheetName val="BETON"/>
      <sheetName val="Nhan_cong"/>
      <sheetName val="Gia VLNCMTC"/>
      <sheetName val="BAG-2"/>
      <sheetName val="Tong hop 1,05"/>
      <sheetName val="ctiet"/>
      <sheetName val="Chsu"/>
      <sheetName val="_x005f_x0001__x005f_x0008_䂀_x005f_x0004_"/>
      <sheetName val="Dinh_x005f_x0000_mub du poan"/>
      <sheetName val="CHIT_x005f_x0009_ET"/>
      <sheetName val="_x005f_x0014_Hgoi2"/>
      <sheetName val="TONGKE3p"/>
      <sheetName val="Cước VC + ĐM CP Tư vấn"/>
      <sheetName val="ptvt"/>
      <sheetName val="CP Du phong"/>
      <sheetName val="PTCT"/>
      <sheetName val="RFI(eng)HVP_x000d_sun"/>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G"/>
      <sheetName val="MU"/>
      <sheetName val="takeoff2"/>
      <sheetName val="Dinh nghia"/>
      <sheetName val="PH 5"/>
      <sheetName val="ma-pt"/>
      <sheetName val="cuoc13"/>
      <sheetName val="Define finishing"/>
      <sheetName val="Bill 7-Elec"/>
      <sheetName val="Assumptions"/>
      <sheetName val="125x125"/>
      <sheetName val="dg tphcm"/>
      <sheetName val="T.KE CP1"/>
      <sheetName val="CSA-Rate Build Up"/>
      <sheetName val="DU TOAN DIEN"/>
      <sheetName val="XayDung"/>
      <sheetName val="Gia tri vat tu"/>
      <sheetName val="Bang THKL THEP"/>
      <sheetName val="tang 1"/>
      <sheetName val="tang 2"/>
      <sheetName val="Tro giup"/>
      <sheetName val="tang 3"/>
      <sheetName val="tang 4"/>
      <sheetName val="Bia 1"/>
      <sheetName val="Bang tong hop"/>
      <sheetName val="Goi so 1"/>
      <sheetName val="He thong dien"/>
      <sheetName val="HT Cap thoat nuoc"/>
      <sheetName val="HT DHKK"/>
      <sheetName val="Cua"/>
      <sheetName val="Thang may"/>
      <sheetName val="Tang Ham"/>
      <sheetName val="Comparison"/>
      <sheetName val="Gia thanh chuoi su"/>
      <sheetName val="Tiep dia"/>
      <sheetName val="Don gia vung III-Can Tho"/>
      <sheetName val="TH kinh phi"/>
      <sheetName val="Out Flow"/>
      <sheetName val="Cac Thong So "/>
      <sheetName val="TOSHIBA-Structure"/>
      <sheetName val="SITE-E"/>
      <sheetName val="CPJ"/>
      <sheetName val="CRJ"/>
      <sheetName val="GJ"/>
      <sheetName val="PJ"/>
      <sheetName val="SJ"/>
      <sheetName val="Chi phi van hanh"/>
      <sheetName val="NUOC CAT"/>
      <sheetName val="NUOC RO"/>
      <sheetName val="bill 3 - D Wall"/>
      <sheetName val="WNo"/>
      <sheetName val="THAMCHIEU"/>
      <sheetName val="DGBT"/>
      <sheetName val="DGXLD"/>
      <sheetName val="SL dau tien"/>
      <sheetName val="VO"/>
      <sheetName val="Bang phan tich"/>
      <sheetName val="Dinh muc CP KTCB khac"/>
      <sheetName val="U_P_Breakdown"/>
      <sheetName val="䂀"/>
      <sheetName val="KHNLIEÄU_0906"/>
      <sheetName val="BANG_GIA_GO_MUØA0607"/>
      <sheetName val="tra_Ap"/>
      <sheetName val="so_lieu_bang_tra"/>
      <sheetName val="tra_h~v"/>
      <sheetName val="tinh_toan"/>
      <sheetName val="chiet_tinh"/>
      <sheetName val="dongia_(2)"/>
      <sheetName val="DG_"/>
      <sheetName val="TSCD_DUNE_CHUNG_"/>
      <sheetName val="Dinhmub_du_poan"/>
      <sheetName val="Hgoi2"/>
      <sheetName val="THgoi"/>
      <sheetName val="CHIT_ET"/>
      <sheetName val="Khoi_luong_TBA"/>
      <sheetName val="Khoi_luong"/>
      <sheetName val="TH_tong_du_toan"/>
      <sheetName val="TH_Chi_phi_XD"/>
      <sheetName val="TH_chi_phi_T__Bi"/>
      <sheetName val="TH_Thi_nghiem"/>
      <sheetName val="TH_Lap_TB_TBA"/>
      <sheetName val="CHIET_TINH_35KV_(chuan)"/>
      <sheetName val="C_Tinh_1m3_BT"/>
      <sheetName val="GiaVL_Q4-2008"/>
      <sheetName val="Dao_dat1"/>
      <sheetName val="Thep_t9-2008"/>
      <sheetName val="TONG_KE_35kV"/>
      <sheetName val="Chiet_tinh_TBA"/>
      <sheetName val="Thi_nghiem"/>
      <sheetName val="Thu_hoi"/>
      <sheetName val="Tu_TK"/>
      <sheetName val="Tu_QT"/>
      <sheetName val="Thep_ma_kem-DT"/>
      <sheetName val="Thep_ma_kem"/>
      <sheetName val="PBCPCHUNG_CHO_CAC_ETUONG"/>
      <sheetName val="MTO_REV_0"/>
      <sheetName val="U_P_Breakdown1"/>
      <sheetName val="TSCD_DUNG_CHUNG_2"/>
      <sheetName val="TSCDTOAN_NHA_MAY2"/>
      <sheetName val="CPSXTOAN_BO_SP2"/>
      <sheetName val="PBCPCHUNG_CHO_CAC_DTUONG2"/>
      <sheetName val="Cuoc_V_chuyen2"/>
      <sheetName val="TH_An_ca2"/>
      <sheetName val="XN_SL_An_ca2"/>
      <sheetName val="Dang_ky_an_ca2"/>
      <sheetName val="Dang_ky_an_ca_T22"/>
      <sheetName val="RFI(eng)SW_(2)2"/>
      <sheetName val="RFI(eng)Lab_2"/>
      <sheetName val="RFI_-add2"/>
      <sheetName val="Tong_hop_goi_thau2"/>
      <sheetName val="Lç_khoan_LK11"/>
      <sheetName val="thkl_(2)1"/>
      <sheetName val="He_so1"/>
      <sheetName val="PL_Vua1"/>
      <sheetName val="Bang_KL_ket_cau1"/>
      <sheetName val="phan_tich_DG1"/>
      <sheetName val="gia_vat_lieu1"/>
      <sheetName val="gia_xe_may1"/>
      <sheetName val="gia_nhan_cong1"/>
      <sheetName val="Tinh_Qmax_(Xoko)1"/>
      <sheetName val="Hinh_thai1"/>
      <sheetName val="Khau_do_Kasin1"/>
      <sheetName val="Khau_do_cau_nho1"/>
      <sheetName val="Tinh_Qmax1"/>
      <sheetName val="Tra_K1"/>
      <sheetName val="b__tra1"/>
      <sheetName val="10_1_201"/>
      <sheetName val="10_2_201"/>
      <sheetName val="11_7_301"/>
      <sheetName val="Nhan_cong_KS1"/>
      <sheetName val="01_2_201"/>
      <sheetName val="01_2_301"/>
      <sheetName val="08_6_001"/>
      <sheetName val="12_1_301"/>
      <sheetName val="12_1_701"/>
      <sheetName val="12_1_501"/>
      <sheetName val="17_1_301"/>
      <sheetName val="17_1_201"/>
      <sheetName val="07_3_101"/>
      <sheetName val="03_1_001"/>
      <sheetName val="09_3_001"/>
      <sheetName val="TH_DZ351"/>
      <sheetName val="chitieth_chinh1"/>
      <sheetName val="trinhEVN29_81"/>
      <sheetName val="hieuchinh30_111"/>
      <sheetName val="KHNLIEÄU_09061"/>
      <sheetName val="BANG_GIA_GO_MUØA06071"/>
      <sheetName val="tra_Ap1"/>
      <sheetName val="so_lieu_bang_tra1"/>
      <sheetName val="tra_h~v1"/>
      <sheetName val="tinh_toan1"/>
      <sheetName val="chiet_tinh1"/>
      <sheetName val="dongia_(2)1"/>
      <sheetName val="DG_1"/>
      <sheetName val="TSCD_DUNE_CHUNG_1"/>
      <sheetName val="TH_VL,_NC,_DDHT_Thanhphuoc1"/>
      <sheetName val="CHIT_ET1"/>
      <sheetName val="Khoi_luong_TBA1"/>
      <sheetName val="Khoi_luong1"/>
      <sheetName val="TH_tong_du_toan1"/>
      <sheetName val="TH_Chi_phi_XD1"/>
      <sheetName val="TH_chi_phi_T__Bi1"/>
      <sheetName val="TH_Thi_nghiem1"/>
      <sheetName val="TH_Lap_TB_TBA1"/>
      <sheetName val="CHIET_TINH_35KV_(chuan)1"/>
      <sheetName val="C_Tinh_1m3_BT1"/>
      <sheetName val="GiaVL_Q4-20081"/>
      <sheetName val="Dao_dat11"/>
      <sheetName val="Thep_t9-20081"/>
      <sheetName val="TONG_KE_35kV1"/>
      <sheetName val="Chiet_tinh_TBA1"/>
      <sheetName val="Thi_nghiem1"/>
      <sheetName val="Thu_hoi1"/>
      <sheetName val="Tu_TK1"/>
      <sheetName val="Tu_QT1"/>
      <sheetName val="Thep_ma_kem-DT1"/>
      <sheetName val="Thep_ma_kem1"/>
      <sheetName val="PBCPCHUNG_CHO_CAC_ETUONG1"/>
      <sheetName val="MTO_REV_01"/>
      <sheetName val="U_P_Breakdown4"/>
      <sheetName val="Dinh_muc_du_toan5"/>
      <sheetName val="TSCD_DUNG_CHUNG_5"/>
      <sheetName val="TSCDTOAN_NHA_MAY5"/>
      <sheetName val="CPSXTOAN_BO_SP5"/>
      <sheetName val="PBCPCHUNG_CHO_CAC_DTUONG5"/>
      <sheetName val="Tong_hop5"/>
      <sheetName val="Cuoc_V_chuyen5"/>
      <sheetName val="TH_An_ca5"/>
      <sheetName val="XN_SL_An_ca5"/>
      <sheetName val="Dang_ky_an_ca5"/>
      <sheetName val="Dang_ky_an_ca_T25"/>
      <sheetName val="RFI(eng)SW_(2)5"/>
      <sheetName val="RFI(eng)Lab_5"/>
      <sheetName val="RFI_-add5"/>
      <sheetName val="Tong_hop_goi_thau5"/>
      <sheetName val="Lç_khoan_LK14"/>
      <sheetName val="thkl_(2)4"/>
      <sheetName val="He_so4"/>
      <sheetName val="PL_Vua4"/>
      <sheetName val="Bang_KL_ket_cau4"/>
      <sheetName val="phan_tich_DG4"/>
      <sheetName val="gia_vat_lieu4"/>
      <sheetName val="gia_xe_may4"/>
      <sheetName val="gia_nhan_cong4"/>
      <sheetName val="Ky_thu_,_Ky_tho4"/>
      <sheetName val="ThCtiet_Hanh_Lang__KG,_KT,_KP4"/>
      <sheetName val="TH_Hanh_Lang__KG,_KT,_KP_4"/>
      <sheetName val="ThCtiet_lap_dung_cot_KG,KT,_KP4"/>
      <sheetName val="TH_Ky_Anh4"/>
      <sheetName val="Th_Ct_iet_KL,KH,KT,Kvan4"/>
      <sheetName val="_THop__KL,KH,KT,Kvan_4"/>
      <sheetName val="_THop__KL,KH,KT,Kvan__(2)4"/>
      <sheetName val="Lap_dung_cot,_san_bai4"/>
      <sheetName val="Tinh_Qmax_(Xoko)4"/>
      <sheetName val="Hinh_thai4"/>
      <sheetName val="Khau_do_Kasin4"/>
      <sheetName val="Khau_do_cau_nho4"/>
      <sheetName val="Tinh_Qmax4"/>
      <sheetName val="Tra_K4"/>
      <sheetName val="b__tra4"/>
      <sheetName val="10_1_204"/>
      <sheetName val="10_2_204"/>
      <sheetName val="11_7_304"/>
      <sheetName val="TH dat "/>
      <sheetName val="TH Ke hoach"/>
      <sheetName val="dat"/>
      <sheetName val="Xom 1"/>
      <sheetName val="Xom 2"/>
      <sheetName val="Xom 3"/>
      <sheetName val="Xom 4"/>
      <sheetName val="Xom 5"/>
      <sheetName val="Xom 6"/>
      <sheetName val="Xom 7"/>
      <sheetName val="Xom 8"/>
      <sheetName val="Xom 9"/>
      <sheetName val="Xom10"/>
      <sheetName val="Xom11"/>
      <sheetName val="Xom 12"/>
      <sheetName val="Xom 13"/>
      <sheetName val="Xom 14"/>
      <sheetName val="Xom 15"/>
      <sheetName val="Cden"/>
      <sheetName val="Ktien"/>
      <sheetName val="% cho cac xom "/>
      <sheetName val="Tralan"/>
      <sheetName val="Bai da"/>
      <sheetName val="Bai lim"/>
      <sheetName val="no "/>
      <sheetName val="hang"/>
      <sheetName val="30-6"/>
      <sheetName val="ag"/>
      <sheetName val="XL"/>
      <sheetName val="DLdauvao"/>
      <sheetName val="cvdutoan"/>
      <sheetName val="gcm"/>
      <sheetName val="gnc"/>
      <sheetName val="CPXD"/>
      <sheetName val="ptgia"/>
      <sheetName val="COTTHEPMO"/>
      <sheetName val="Giai_trinh"/>
      <sheetName val="DGchitiet_"/>
      <sheetName val="Gia_vua"/>
      <sheetName val="CotAT"/>
      <sheetName val="DHoa"/>
      <sheetName val="NguonAC"/>
      <sheetName val="TDat"/>
      <sheetName val="CT35"/>
      <sheetName val="BK-C T"/>
      <sheetName val="Quantity"/>
      <sheetName val="Ca may"/>
      <sheetName val="thong so"/>
      <sheetName val="DGiaQD285"/>
      <sheetName val="VC-BD thu cong"/>
      <sheetName val="BAOGIATHANG"/>
      <sheetName val="DAODAT"/>
      <sheetName val="vanchuyen TC"/>
      <sheetName val="Giathanh1m3BT"/>
      <sheetName val="CDPS"/>
      <sheetName val="lam-moi"/>
      <sheetName val="#REF"/>
      <sheetName val="THPDMoi  (2)"/>
      <sheetName val="t-h HA THE"/>
      <sheetName val="giathanh1"/>
      <sheetName val="thao-go"/>
      <sheetName val="TH XL"/>
      <sheetName val="TONGKE-HT"/>
      <sheetName val="ctinh"/>
      <sheetName val="Quy DPRR cu the11"/>
      <sheetName val="Quy DPRR chung11"/>
      <sheetName val="Chi tiet cong to"/>
      <sheetName val="ThCtiet lap dung bot KG,KT, KP"/>
      <sheetName val="CHITIET_VL-NC-TT_-1p"/>
      <sheetName val="Don_gia"/>
      <sheetName val="Catalog_d©y"/>
      <sheetName val="bdkdt"/>
      <sheetName val="CTNC"/>
      <sheetName val="CTVL"/>
      <sheetName val="TT-35KV+TBA"/>
      <sheetName val="DI-ESTI"/>
      <sheetName val="CTbe tong"/>
      <sheetName val="CTDZ 0.4+cto"/>
      <sheetName val="Sheet24"/>
      <sheetName val="Sheet25"/>
      <sheetName val="Sheet26"/>
      <sheetName val="Sheet27"/>
      <sheetName val="Sheet28"/>
      <sheetName val="Sheet29"/>
      <sheetName val="Sheet30"/>
      <sheetName val="Sheet31"/>
      <sheetName val="Sheet32"/>
      <sheetName val="TVL"/>
      <sheetName val="Dimension"/>
      <sheetName val="MTP"/>
      <sheetName val="ctBT"/>
      <sheetName val="TH-PT"/>
      <sheetName val="A6"/>
      <sheetName val="KLHT"/>
      <sheetName val="Abutment"/>
      <sheetName val="TH_CPTB"/>
      <sheetName val="CP Khac cuoc VC"/>
      <sheetName val="ChiTietThepNhapVeCT"/>
      <sheetName val="__-BLDG"/>
      <sheetName val="??-BLDG"/>
      <sheetName val="D1.5(14)"/>
      <sheetName val="NameData"/>
      <sheetName val="Custom"/>
      <sheetName val="Cto"/>
      <sheetName val="tra-vat-lieu (duyet)"/>
      <sheetName val="NG"/>
      <sheetName val="NuocGN"/>
      <sheetName val="NNgung"/>
      <sheetName val="Bia-thau"/>
      <sheetName val="ptm"/>
      <sheetName val="Tai khoan"/>
      <sheetName val="Du toan TH"/>
      <sheetName val="Cp&gt;10-Ln&lt;10"/>
      <sheetName val="Ln&lt;20"/>
      <sheetName val="EIRR&gt;1&lt;1"/>
      <sheetName val="EIRR&gt; 2"/>
      <sheetName val="EIRR&lt;2"/>
      <sheetName val="tra_vat_lieu"/>
      <sheetName val="DG 285"/>
      <sheetName val="DM 67"/>
      <sheetName val="Dulieu"/>
      <sheetName val="Dchinh_chinhthuc_"/>
      <sheetName val="danh sach"/>
      <sheetName val="SBD-Phach"/>
      <sheetName val="phuluc1"/>
      <sheetName val="Dau vao"/>
      <sheetName val="Bộ phận"/>
      <sheetName val="Dieuchinh"/>
      <sheetName val="CT00"/>
      <sheetName val="CT01"/>
      <sheetName val="Income Statement"/>
      <sheetName val="Shareholders' Equity"/>
      <sheetName val="Vat tu"/>
      <sheetName val="Xe 13T"/>
      <sheetName val="DG-TNHC-85"/>
      <sheetName val="TH-XLap"/>
      <sheetName val="§¬n gi¸ chÝnh"/>
      <sheetName val="A6,MAY"/>
      <sheetName val="²_x0000__x0000_t10"/>
      <sheetName val="blg"/>
      <sheetName val="NMTD_c"/>
      <sheetName val="BQD L=4m"/>
      <sheetName val="ham tran +Tuyen dan dau ham"/>
      <sheetName val="Ham chinh"/>
      <sheetName val="tienluong"/>
      <sheetName val="LTMay"/>
      <sheetName val="Nlieu"/>
      <sheetName val="B¶ng ph¡n tÛch"/>
      <sheetName val="Dinhmub du poan"/>
    </sheetNames>
    <sheetDataSet>
      <sheetData sheetId="0" refreshError="1">
        <row r="9">
          <cell r="N9">
            <v>118182</v>
          </cell>
        </row>
        <row r="16">
          <cell r="N16">
            <v>759</v>
          </cell>
        </row>
        <row r="17">
          <cell r="N17">
            <v>55000</v>
          </cell>
        </row>
        <row r="38">
          <cell r="N38">
            <v>4.5</v>
          </cell>
        </row>
      </sheetData>
      <sheetData sheetId="1"/>
      <sheetData sheetId="2">
        <row r="9">
          <cell r="N9">
            <v>118182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refreshError="1"/>
      <sheetData sheetId="520" refreshError="1"/>
      <sheetData sheetId="521" refreshError="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sheetData sheetId="582"/>
      <sheetData sheetId="583"/>
      <sheetData sheetId="584"/>
      <sheetData sheetId="585" refreshError="1"/>
      <sheetData sheetId="586" refreshError="1"/>
      <sheetData sheetId="587" refreshError="1"/>
      <sheetData sheetId="588" refreshError="1"/>
      <sheetData sheetId="589"/>
      <sheetData sheetId="590"/>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refreshError="1"/>
      <sheetData sheetId="636" refreshError="1"/>
      <sheetData sheetId="637" refreshError="1"/>
      <sheetData sheetId="638" refreshError="1"/>
      <sheetData sheetId="639" refreshError="1"/>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sheetData sheetId="670"/>
      <sheetData sheetId="671"/>
      <sheetData sheetId="672"/>
      <sheetData sheetId="673"/>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sheetData sheetId="718"/>
      <sheetData sheetId="719"/>
      <sheetData sheetId="720"/>
      <sheetData sheetId="721"/>
      <sheetData sheetId="722"/>
      <sheetData sheetId="723"/>
      <sheetData sheetId="724"/>
      <sheetData sheetId="725"/>
      <sheetData sheetId="726"/>
      <sheetData sheetId="727"/>
      <sheetData sheetId="728"/>
      <sheetData sheetId="729" refreshError="1"/>
      <sheetData sheetId="730"/>
      <sheetData sheetId="731"/>
      <sheetData sheetId="732"/>
      <sheetData sheetId="733" refreshError="1"/>
      <sheetData sheetId="734"/>
      <sheetData sheetId="735"/>
      <sheetData sheetId="736"/>
      <sheetData sheetId="737" refreshError="1"/>
      <sheetData sheetId="738" refreshError="1"/>
      <sheetData sheetId="739" refreshError="1"/>
      <sheetData sheetId="740"/>
      <sheetData sheetId="741"/>
      <sheetData sheetId="742" refreshError="1"/>
      <sheetData sheetId="743" refreshError="1"/>
      <sheetData sheetId="744" refreshError="1"/>
      <sheetData sheetId="745" refreshError="1"/>
      <sheetData sheetId="746"/>
      <sheetData sheetId="747"/>
      <sheetData sheetId="748"/>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sheetData sheetId="974"/>
      <sheetData sheetId="975"/>
      <sheetData sheetId="976"/>
      <sheetData sheetId="977"/>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sheetData sheetId="1030"/>
      <sheetData sheetId="1031" refreshError="1"/>
      <sheetData sheetId="1032" refreshError="1"/>
      <sheetData sheetId="1033" refreshError="1"/>
      <sheetData sheetId="1034" refreshError="1"/>
      <sheetData sheetId="1035" refreshError="1"/>
      <sheetData sheetId="1036" refreshError="1"/>
      <sheetData sheetId="1037" refreshError="1"/>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sheetData sheetId="1113"/>
      <sheetData sheetId="1114" refreshError="1"/>
      <sheetData sheetId="1115"/>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refreshError="1"/>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sheetData sheetId="1359"/>
      <sheetData sheetId="1360"/>
      <sheetData sheetId="1361"/>
      <sheetData sheetId="1362"/>
      <sheetData sheetId="1363"/>
      <sheetData sheetId="1364"/>
      <sheetData sheetId="1365"/>
      <sheetData sheetId="1366"/>
      <sheetData sheetId="1367"/>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sheetData sheetId="1394" refreshError="1"/>
      <sheetData sheetId="1395" refreshError="1"/>
      <sheetData sheetId="1396" refreshError="1"/>
      <sheetData sheetId="1397" refreshError="1"/>
      <sheetData sheetId="1398" refreshError="1"/>
      <sheetData sheetId="1399"/>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sheetData sheetId="1430"/>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toan"/>
      <sheetName val="congtac vien-uy"/>
      <sheetName val="Nhan luc2001"/>
      <sheetName val="Vattu2"/>
      <sheetName val="Vattu"/>
      <sheetName val="XL4Poppy"/>
      <sheetName val="Sheet1"/>
      <sheetName val="MD"/>
      <sheetName val="ND"/>
      <sheetName val="CONG"/>
      <sheetName val="DGCT"/>
      <sheetName val="Sheet2"/>
      <sheetName val="Sheet3"/>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Sheet4"/>
      <sheetName val="TT L2"/>
      <sheetName val="TT L1"/>
      <sheetName val="Thue Ngoai"/>
      <sheetName val="KH"/>
      <sheetName val="DM"/>
      <sheetName val="DD&amp;TV"/>
      <sheetName val="CDSL"/>
      <sheetName val="PTSL"/>
      <sheetName val="THCP"/>
      <sheetName val="VT"/>
      <sheetName val="NL"/>
      <sheetName val="SoSanh"/>
      <sheetName val="QTVT"/>
      <sheetName val="QTNC"/>
      <sheetName val="PIPE-03E"/>
      <sheetName val="BC_KKTSCD"/>
      <sheetName val="Chitiet"/>
      <sheetName val="Sheet2 (2)"/>
      <sheetName val="Mau_BC_KKTSCD"/>
      <sheetName val="Chi tiet - Dv lap"/>
      <sheetName val="TH KHTC"/>
      <sheetName val="000"/>
      <sheetName val="00000000"/>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Gia VL"/>
      <sheetName val="Bang gia ca may"/>
      <sheetName val="Bang luong CB"/>
      <sheetName val="Bang P.tich CT"/>
      <sheetName val="D.toan chi tiet"/>
      <sheetName val="Bang TH Dtoan"/>
      <sheetName val="XXXXXXXX"/>
      <sheetName val="Chart1"/>
      <sheetName val="Interim payment"/>
      <sheetName val="Letter"/>
      <sheetName val="Bid Sum"/>
      <sheetName val="Item B"/>
      <sheetName val="Dg A"/>
      <sheetName val="Dg B&amp;C"/>
      <sheetName val="Rates&amp;Prices"/>
      <sheetName val="Material at site"/>
      <sheetName val="KH 2003 (moi max)"/>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
      <sheetName val="116(300)"/>
      <sheetName val="116(200)"/>
      <sheetName val="116(150)"/>
      <sheetName val="Dong Dau"/>
      <sheetName val="Dong Dau (2)"/>
      <sheetName val="Sau dong"/>
      <sheetName val="Ma xa"/>
      <sheetName val="My dinh"/>
      <sheetName val="Tong cong"/>
      <sheetName val="Km0-Km1"/>
      <sheetName val="Km1-Km2"/>
      <sheetName val="TH"/>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Tong hop"/>
      <sheetName val="KL tong"/>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Congty"/>
      <sheetName val="VPPN"/>
      <sheetName val="XN74"/>
      <sheetName val="XN54"/>
      <sheetName val="XN33"/>
      <sheetName val="NK96"/>
      <sheetName val="XL4Test5"/>
      <sheetName val="KH12"/>
      <sheetName val="CN12"/>
      <sheetName val="HD12"/>
      <sheetName val="KH1"/>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Chart2"/>
      <sheetName val="be tong"/>
      <sheetName val="Thep"/>
      <sheetName val="Tong hop thep"/>
      <sheetName val="Thuyet minh"/>
      <sheetName val="CQ-HQ"/>
      <sheetName val="DTHH"/>
      <sheetName val="Bang1"/>
      <sheetName val="TAI TRONG"/>
      <sheetName val="NOI LUC"/>
      <sheetName val="TINH DUYET THTT CHINH"/>
      <sheetName val="TDUYET THTT PHU"/>
      <sheetName val="TINH DAO DONG VA DO VONG"/>
      <sheetName val="TINH NEO"/>
      <sheetName val="00000001"/>
      <sheetName val="00000002"/>
      <sheetName val="00000003"/>
      <sheetName val="00000004"/>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9"/>
      <sheetName val="10"/>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Phu luc"/>
      <sheetName val="Gia trÞ"/>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Outlets"/>
      <sheetName val="PGs"/>
      <sheetName val="dutoan1"/>
      <sheetName val="Anhtoan"/>
      <sheetName val="dutoan2"/>
      <sheetName val="vat tu"/>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Quang Tri"/>
      <sheetName val="TTHue"/>
      <sheetName val="Da Nang"/>
      <sheetName val="Quang Nam"/>
      <sheetName val="Quang Ngai"/>
      <sheetName val="TH DH-QN"/>
      <sheetName val="KP HD"/>
      <sheetName val="DB HD"/>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THCT"/>
      <sheetName val="cap cho cac DT"/>
      <sheetName val="Ung - hoan"/>
      <sheetName val="CP may"/>
      <sheetName val="SS"/>
      <sheetName val="NVL"/>
      <sheetName val="tscd"/>
      <sheetName val="KM"/>
      <sheetName val="KHOANMUC"/>
      <sheetName val="CPQL"/>
      <sheetName val="SANLUONG"/>
      <sheetName val="SSCP-SL"/>
      <sheetName val="CPSX"/>
      <sheetName val="KQKD"/>
      <sheetName val="CDSL (2)"/>
      <sheetName val="CT xa"/>
      <sheetName val="TLGC"/>
      <sheetName val="BL"/>
      <sheetName val="Thep "/>
      <sheetName val="Chi tiet Khoi luong"/>
      <sheetName val="TH khoi luong"/>
      <sheetName val="Chiet tinh vat lieu "/>
      <sheetName val="TH KL VL"/>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DT"/>
      <sheetName val="THND"/>
      <sheetName val="THMD"/>
      <sheetName val="Phtro1"/>
      <sheetName val="DTKS1"/>
      <sheetName val="CT1m"/>
      <sheetName val="tc"/>
      <sheetName val="TDT"/>
      <sheetName val="xl"/>
      <sheetName val="NN"/>
      <sheetName val="Tralaivay"/>
      <sheetName val="TBTN"/>
      <sheetName val="CPTV"/>
      <sheetName val="PCCHAY"/>
      <sheetName val="dtks"/>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 mau moi tu T10"/>
      <sheetName val="Tong hop Quy IV"/>
      <sheetName val="CHIT"/>
      <sheetName val="THXH"/>
      <sheetName val="BHXH"/>
      <sheetName val="phan tich DG"/>
      <sheetName val="gia vat lieu"/>
      <sheetName val="gia xe may"/>
      <sheetName val="gia nhan cong"/>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HTSD6LD"/>
      <sheetName val="HTSDDNN"/>
      <sheetName val="HTSDKT"/>
      <sheetName val="BD"/>
      <sheetName val="HTNT"/>
      <sheetName val="CHART"/>
      <sheetName val="HTDT"/>
      <sheetName val="HTSDD"/>
      <sheetName val="Tien ung"/>
      <sheetName val="phi luong3"/>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cong Q2"/>
      <sheetName val="T.U luong Q1"/>
      <sheetName val="T.U luong Q2"/>
      <sheetName val="T.U luong Q3"/>
      <sheetName val="KL VL"/>
      <sheetName val="KHCTiet"/>
      <sheetName val="QT 9-6"/>
      <sheetName val="Thuong luu HB"/>
      <sheetName val="QT03"/>
      <sheetName val="QT"/>
      <sheetName val="PTmay"/>
      <sheetName val="KK"/>
      <sheetName val="QT Ky T"/>
      <sheetName val="BCKT"/>
      <sheetName val="bc vt TON BAI"/>
      <sheetName val="XXXXXXX0"/>
      <sheetName val="sent to"/>
      <sheetName val="T1(T1)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TM"/>
      <sheetName val="Caodo"/>
      <sheetName val="Dat"/>
      <sheetName val="KL-CTTK"/>
      <sheetName val="BTH"/>
      <sheetName val="BU-gian"/>
      <sheetName val="Bu-Ha"/>
      <sheetName val="PTVT"/>
      <sheetName val="Gia DAN"/>
      <sheetName val="Dan"/>
      <sheetName val="Cuoc"/>
      <sheetName val="Bugia"/>
      <sheetName val="KL57"/>
      <sheetName val="Phu luc HD"/>
      <sheetName val="Gia du thau"/>
      <sheetName val="PTDG"/>
      <sheetName val="Ca xe"/>
      <sheetName val="LUU1704"/>
      <sheetName val="Q1-02"/>
      <sheetName val="Q2-02"/>
      <sheetName val="Q3-02"/>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Quyet toan"/>
      <sheetName val="Thu hoi"/>
      <sheetName val="Lai vay"/>
      <sheetName val="Tien vay"/>
      <sheetName val="Cong no"/>
      <sheetName val="Cop pha"/>
      <sheetName val="20000000"/>
      <sheetName val="THDT"/>
      <sheetName val="DM-Goc"/>
      <sheetName val="Gia-CT"/>
      <sheetName val="PTCP"/>
      <sheetName val="cphoi"/>
      <sheetName val="XN79"/>
      <sheetName val="CTMT"/>
      <sheetName val="clvl"/>
      <sheetName val="Chenh lech"/>
      <sheetName val="Kinh phí"/>
      <sheetName val="VAT TU NHAN TXQN"/>
      <sheetName val="bang tong ke khoi luong vat tu"/>
      <sheetName val="hcong tkhe"/>
      <sheetName val="VAT TU NHAN TKHE"/>
      <sheetName val="hcong qn"/>
      <sheetName val="VAT TU NHAN (2)"/>
      <sheetName val="Cau 2(3)"/>
      <sheetName val="D.Da0"/>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H-2001"/>
      <sheetName val="KH-2002"/>
      <sheetName val="KH-2003"/>
      <sheetName val="DGTL"/>
      <sheetName val="KTCB"/>
      <sheetName val="®¬ngi¸"/>
      <sheetName val="dongle"/>
      <sheetName val="XE DAU"/>
      <sheetName val="XE XANG"/>
      <sheetName val="Thang 12"/>
      <sheetName val="Thang 1"/>
      <sheetName val="moi"/>
      <sheetName val="Thang 12 (2)"/>
      <sheetName val="Thang 01"/>
      <sheetName val="Tong Thu"/>
      <sheetName val="Tong Chi"/>
      <sheetName val="Truong hoc"/>
      <sheetName val="Cty CP"/>
      <sheetName val="G.thau 3B"/>
      <sheetName val="T.Hop Thu-chi"/>
      <sheetName val="DGXDCB"/>
      <sheetName val="DEM"/>
      <sheetName val="KHOILUONG"/>
      <sheetName val="DONGIA"/>
      <sheetName val="CPKSTK"/>
      <sheetName val="THIETBI"/>
      <sheetName val="VC1"/>
      <sheetName val="VC2"/>
      <sheetName val="VC3"/>
      <sheetName val="VC4"/>
      <sheetName val="VC5"/>
      <sheetName val="BaoCao"/>
      <sheetName val="TT"/>
      <sheetName val="CO SO DU LIEU PTVL"/>
      <sheetName val="00000005"/>
      <sheetName val="00000006"/>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5A-BH"/>
      <sheetName val="C46A-BH"/>
      <sheetName val="C47A-BH"/>
      <sheetName val="C48A-BH"/>
      <sheetName val="S-53-1"/>
      <sheetName val="TH du toan "/>
      <sheetName val="Du toan "/>
      <sheetName val="C.Tinh"/>
      <sheetName val="TK_cap"/>
      <sheetName val="KH 200³ (moi max)"/>
      <sheetName val="C47T11"/>
      <sheetName val="C45T11"/>
      <sheetName val="C45 T10"/>
      <sheetName val="C47-t10"/>
      <sheetName val="PIPE-03E.XLS"/>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pt0-1"/>
      <sheetName val="kp0-1"/>
      <sheetName val="0-1"/>
      <sheetName val="pt2-3"/>
      <sheetName val="thkp2-3"/>
      <sheetName val="2-3"/>
      <sheetName val="cl1-2"/>
      <sheetName val="thkp1-2"/>
      <sheetName val="clvl1-2"/>
      <sheetName val="1-2"/>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0_x0000_Ԁ_x0000_가"/>
      <sheetName val="_MGT-DRT_MGT-IMPR_MGT-SC@_BA039"/>
      <sheetName val="T_x0003_"/>
      <sheetName val="_N_MGT-DRT_MGT-IMPR_MGT-SC@_BA0"/>
      <sheetName val="_PIPE-03E.XLSÝ26+960-27+150.4(k"/>
      <sheetName val="BU13-_x0003_"/>
      <sheetName val="tph AAHSTOT27"/>
      <sheetName val="TPH10x20"/>
      <sheetName val="TPH5x10"/>
      <sheetName val="TPH0x5"/>
      <sheetName val="TPHCVang"/>
      <sheetName val="TPHBDa"/>
      <sheetName val="TH VL, NC, DDHT Thanhphuoc"/>
      <sheetName val="??-BLDG"/>
      <sheetName val="Du_lieu"/>
      <sheetName val="Luong 4 SPH"/>
      <sheetName val="D.HopKL"/>
      <sheetName val="MTL$-INTER"/>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 o "/>
      <sheetName val="PNT-QUOT-#3"/>
      <sheetName val="CBR"/>
      <sheetName val="Analysis"/>
      <sheetName val="C-C"/>
      <sheetName val="D-D"/>
      <sheetName val="QG"/>
      <sheetName val="Check C"/>
      <sheetName val="Bang luong _x0011_"/>
      <sheetName val="TIEN GOI"/>
      <sheetName val="tra-vat-lieu"/>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ၔonghop"/>
      <sheetName val="B"/>
      <sheetName val="C"/>
      <sheetName val="D"/>
      <sheetName val="F"/>
      <sheetName val="G"/>
      <sheetName val="I"/>
      <sheetName val="K"/>
      <sheetName val="L"/>
      <sheetName val="M"/>
      <sheetName val="N"/>
      <sheetName val="O"/>
      <sheetName val="P"/>
      <sheetName val="S"/>
      <sheetName val="U"/>
      <sheetName val="T"/>
      <sheetName val="XNT"/>
      <sheetName val="BBKKT11"/>
      <sheetName val="0"/>
      <sheetName val="A6,MAY"/>
      <sheetName val="Sheet2 (&quot;)"/>
      <sheetName val=" 4"/>
      <sheetName val="Thang01"/>
      <sheetName val="Thang02"/>
      <sheetName val="Thang03"/>
      <sheetName val="Thang04"/>
      <sheetName val="Thang05"/>
      <sheetName val="Thang06"/>
      <sheetName val="Thang07"/>
      <sheetName val="Thang08"/>
      <sheetName val="Thang09"/>
      <sheetName val="Thang10"/>
      <sheetName val="Thang11"/>
      <sheetName val="Thang12"/>
      <sheetName val="Ketchuyen"/>
      <sheetName val="klctiet"/>
      <sheetName val="VC MONG"/>
      <sheetName val="LUONG NC"/>
      <sheetName val="30000000"/>
      <sheetName val="253 K98"/>
      <sheetName val="MD 1-&quot;"/>
      <sheetName val="HTSD6Lþ"/>
      <sheetName val="T1(T1)0_x0000_"/>
      <sheetName val="Caod_x0000_"/>
      <sheetName val="Caod_x0005_"/>
      <sheetName val="Caodþ"/>
      <sheetName val="ctbetong"/>
      <sheetName val="datacot"/>
      <sheetName val="datamong"/>
      <sheetName val="COT"/>
      <sheetName val="MONG"/>
      <sheetName val="Liệt kê"/>
      <sheetName val="CLVC"/>
      <sheetName val="Dieuchinh"/>
      <sheetName val="kich thuoc"/>
      <sheetName val="DG CANTHO"/>
      <sheetName val="Dutoan KL"/>
      <sheetName val="PT VATTU"/>
      <sheetName val="CT-35"/>
      <sheetName val="g-vl"/>
      <sheetName val="Level"/>
      <sheetName val="기계시공"/>
      <sheetName val="BLR 1"/>
      <sheetName val="GEN"/>
      <sheetName val="GAS"/>
      <sheetName val="DEAE"/>
      <sheetName val="BLR2"/>
      <sheetName val="BLR3"/>
      <sheetName val="BLR4"/>
      <sheetName val="BLR5"/>
      <sheetName val="SAM"/>
      <sheetName val="CHEM"/>
      <sheetName val="COP"/>
      <sheetName val="bugiatheùpmong"/>
      <sheetName val="gia phan mong"/>
      <sheetName val="SILICAT_x0005_"/>
      <sheetName val="ND13-13+374"/>
      <sheetName val="MTO REV.0"/>
      <sheetName val="CostBook"/>
      <sheetName val="BANGMTC"/>
      <sheetName val="Bang gia NC"/>
      <sheetName val="THDZ0,4"/>
      <sheetName val="TH DZ35"/>
      <sheetName val="THTram"/>
      <sheetName val="B3D"/>
      <sheetName val="402"/>
      <sheetName val="Div. A"/>
      <sheetName val="nphuၯck"/>
      <sheetName val="Pipe"/>
      <sheetName val="Summary"/>
      <sheetName val="Dec3X"/>
      <sheetName val="THV CHI 6"/>
      <sheetName val="27+500-700.4(k85)"/>
      <sheetName val="n`nh"/>
      <sheetName val="CHIET TINH TBA"/>
      <sheetName val="CHIET TINH DZ 0,4"/>
      <sheetName val="CHIET TINH CCT"/>
      <sheetName val="GIAVLIEU"/>
      <sheetName val="cong bien t1&lt;"/>
      <sheetName val="Bang 2B"/>
      <sheetName val="GiaVL"/>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LM"/>
      <sheetName val="DGchitiet "/>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20.9.05"/>
      <sheetName val="Thanh toan"/>
      <sheetName val="B11B"/>
      <sheetName val="B11C"/>
      <sheetName val="B 11D "/>
      <sheetName val="BU6-_x0005_"/>
      <sheetName val="CỘT HỐ PIT"/>
      <sheetName val="Quantity"/>
      <sheetName val="Keothep"/>
      <sheetName val="Re-bar"/>
      <sheetName val="Gia tr?"/>
      <sheetName val="Ki??m tra DS thue GTGT"/>
      <sheetName val="Thuong dip nhan danh hieu AHL?"/>
      <sheetName val="ND13-1_x0013_+334"/>
      <sheetName val="Sheet耵"/>
      <sheetName val="26+960-27+150.5(k95!"/>
      <sheetName val="Purchase Order"/>
      <sheetName val="Customize Your Purchase Order"/>
      <sheetName val="Comparison"/>
      <sheetName val="A .Building  "/>
      <sheetName val="Qty-(Arc )"/>
      <sheetName val="GHKII"/>
      <sheetName val="TH K II"/>
      <sheetName val="TH K I"/>
      <sheetName val="phieu-dgio"/>
      <sheetName val="Electrical Breakdown"/>
      <sheetName val="CAT_5"/>
      <sheetName val="단면가정"/>
      <sheetName val="ITB COST"/>
      <sheetName val="costing_CV"/>
      <sheetName val="costing_ESDV"/>
      <sheetName val="costing_FE"/>
      <sheetName val="costing_Misc"/>
      <sheetName val="costing_MOV"/>
      <sheetName val="costing_Press"/>
      <sheetName val="표지"/>
      <sheetName val="TB-내역서"/>
      <sheetName val="w't table"/>
      <sheetName val="Y-WORK"/>
      <sheetName val="기계锼_x0013_"/>
      <sheetName val="기계ᰖ〚"/>
      <sheetName val="기계灼_x0013_"/>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Chiet tinh 6at lieu "/>
      <sheetName val="gia vat ,ieu"/>
      <sheetName val="Gia"/>
      <sheetName val="C45A-BÈ"/>
      <sheetName val="dtxl"/>
      <sheetName val="DMVT1 (2)"/>
      <sheetName val="DTGG1"/>
      <sheetName val="DTBB1"/>
      <sheetName val="DTK1"/>
      <sheetName val="TH1"/>
      <sheetName val="DMVT1"/>
      <sheetName val="LB"/>
      <sheetName val="CPcttam"/>
      <sheetName val="CPTB"/>
      <sheetName val="WH-CPTP,Todoi"/>
      <sheetName val="Ki泺m tra DS thue GTGT"/>
      <sheetName val="27+740-820.3(k95)"/>
      <sheetName val="Annual_CFs_Asset"/>
      <sheetName val="Dchinh(chinhthuc)"/>
      <sheetName val="THDÃ"/>
      <sheetName val="THD_x0010_"/>
      <sheetName val="THDm"/>
      <sheetName val="THD_x0008_"/>
      <sheetName val="Phân tích hoàn thiện"/>
      <sheetName val="MAU Phân tích KC"/>
      <sheetName val="PL Vua (3)"/>
      <sheetName val="van phong Quy 1"/>
      <sheetName val="Cong ty Quy 1"/>
      <sheetName val="TH du toanþ"/>
      <sheetName val="CDԀ"/>
      <sheetName val="TH du toan¸"/>
      <sheetName val="TH du toann"/>
      <sheetName val="Assumptions"/>
      <sheetName val="DATACOC"/>
      <sheetName val="DATA TV"/>
      <sheetName val="PN1"/>
      <sheetName val="PN1A"/>
      <sheetName val="PN2"/>
      <sheetName val="unitmass"/>
      <sheetName val="Main"/>
      <sheetName val="COMP"/>
      <sheetName val="ﾃｽﾄﾃﾞｰﾀ一覧"/>
      <sheetName val="Budget Code"/>
      <sheetName val="CT Thang Mo"/>
      <sheetName val="CT  PL"/>
      <sheetName val="Tþ"/>
      <sheetName val="Mucluc"/>
      <sheetName val="TMDT"/>
      <sheetName val="PBVDT"/>
      <sheetName val="LPS"/>
      <sheetName val="VONTB"/>
      <sheetName val="KHTN"/>
      <sheetName val="GT"/>
      <sheetName val="Chart5"/>
      <sheetName val="LL"/>
      <sheetName val="CDTN"/>
      <sheetName val="HV"/>
      <sheetName val="lUONGTIEN"/>
      <sheetName val="Chart4"/>
      <sheetName val="Chart6"/>
      <sheetName val="DN"/>
      <sheetName val="CSDV"/>
      <sheetName val="PTKT"/>
      <sheetName val="Purchased Goods Detail"/>
      <sheetName val="6MONTHS"/>
      <sheetName val="WS"/>
      <sheetName val="SL"/>
      <sheetName val="Cước CG"/>
      <sheetName val="gia tri theo phong"/>
      <sheetName val="PS-Labour_M"/>
      <sheetName val="DF"/>
      <sheetName val="Y_WORK"/>
      <sheetName val="Jan"/>
      <sheetName val="Dulieu"/>
      <sheetName val="Buy vs. Lease Car"/>
      <sheetName val="HS"/>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sort2"/>
      <sheetName val="計算条件"/>
      <sheetName val="Gia giao VL den HT"/>
      <sheetName val="Gia VL den HT"/>
      <sheetName val="PH 5"/>
      <sheetName val="SCoTT"/>
      <sheetName val="BANG_T_KE"/>
      <sheetName val="dm_nc_dz"/>
      <sheetName val="dm_56"/>
      <sheetName val="DM_MTC"/>
      <sheetName val="VLGOC"/>
      <sheetName val="VL_M"/>
      <sheetName val="KHTTSP"/>
      <sheetName val="Chi tieu KT-KT"/>
      <sheetName val="CP"/>
      <sheetName val="dbld"/>
      <sheetName val="THTL"/>
      <sheetName val="CTKT"/>
      <sheetName val="BGDO Sdong"/>
      <sheetName val="BBtrang SD"/>
      <sheetName val="Vuong do l2 sd 17"/>
      <sheetName val="Vuong do SD17"/>
      <sheetName val="BG T SD17"/>
      <sheetName val="BGDSD"/>
      <sheetName val="SD 17"/>
      <sheetName val="dn x"/>
      <sheetName val="dn xay"/>
      <sheetName val="DN d72"/>
      <sheetName val="ADuong"/>
      <sheetName val="DN72"/>
      <sheetName val="XN ! gach nen"/>
      <sheetName val="Anh Dung 100"/>
      <sheetName val="Anh Duong"/>
      <sheetName val="XN So 1"/>
      <sheetName val="Gach XN 725"/>
      <sheetName val="van chuyen 725"/>
      <sheetName val="gach chinh"/>
      <sheetName val="van chuyen Block"/>
      <sheetName val="Van chuyen C Dinh"/>
      <sheetName val="Ong N¨ng"/>
      <sheetName val="Vuong do"/>
      <sheetName val="kinh phí XD"/>
      <sheetName val="TDÃ"/>
      <sheetName val="LEGEND"/>
      <sheetName val="PRI-LS"/>
      <sheetName val="BIDDING-SUM"/>
      <sheetName val="T_x0003__x0000_ong dip nhan dan"/>
      <sheetName val="Gia tr_"/>
      <sheetName val="Ki__m tra DS thue GTGT"/>
      <sheetName val="Thuong dip nhan danh hieu AHL_"/>
      <sheetName val="Đơn Giá "/>
      <sheetName val="1.R18 BF"/>
      <sheetName val="F-B"/>
      <sheetName val="H-J"/>
      <sheetName val="6.External works-R18"/>
      <sheetName val="Harga ME "/>
      <sheetName val="ESCON"/>
      <sheetName val="ThongKe"/>
      <sheetName val=" 03"/>
      <sheetName val="06"/>
      <sheetName val="07"/>
      <sheetName val="08"/>
      <sheetName val="09"/>
      <sheetName val="CTKL"/>
      <sheetName val="QMCT"/>
      <sheetName val="Du lieu"/>
      <sheetName val="30개월기준대비표 아랍택)"/>
      <sheetName val="총괄표 (2)"/>
      <sheetName val="project management"/>
      <sheetName val="공통가설"/>
      <sheetName val="뜃맟뭁돽띿맟?-BLDG"/>
      <sheetName val="LABTOTAL"/>
      <sheetName val="CN"/>
      <sheetName val="배부율"/>
      <sheetName val="간접비내역-1"/>
      <sheetName val="SOURCE"/>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合成単価作成表-BLDG"/>
      <sheetName val="인6월"/>
      <sheetName val="을"/>
      <sheetName val="마감물량3"/>
      <sheetName val="1.우편집중내역서"/>
      <sheetName val="Metode"/>
      <sheetName val="inter"/>
      <sheetName val="Project Brief"/>
      <sheetName val="기계๿〚"/>
      <sheetName val="기계헾】"/>
      <sheetName val="기계_x0005__x0000_"/>
      <sheetName val="piping"/>
      <sheetName val="Data_ST"/>
      <sheetName val="D &amp; B Summary"/>
      <sheetName val="Summary Sheets"/>
      <sheetName val="C45T1X"/>
      <sheetName val="steel-gr"/>
      <sheetName val="Data - Codes"/>
      <sheetName val="Rate"/>
      <sheetName val="BQ_Equip_Pipe"/>
      <sheetName val="PipWT"/>
      <sheetName val="견적조건"/>
      <sheetName val="하수처리장"/>
      <sheetName val="Architecture Work"/>
      <sheetName val="clvÕ"/>
      <sheetName val="clv¨"/>
      <sheetName val="clvþ"/>
      <sheetName val="clv"/>
      <sheetName val="PBS"/>
      <sheetName val="BU6-虘"/>
      <sheetName val="Cover"/>
      <sheetName val="정렬"/>
      <sheetName val="부표총괄"/>
      <sheetName val="기둥(원형)"/>
      <sheetName val="계약ITEM"/>
      <sheetName val="UNIT"/>
      <sheetName val="General Data"/>
      <sheetName val="TOEC"/>
      <sheetName val="지원사무소원가배부내역"/>
      <sheetName val="품셈1-26"/>
      <sheetName val="4.주별물량Table"/>
      <sheetName val="내역"/>
      <sheetName val="FORCE"/>
      <sheetName val="ITEM"/>
      <sheetName val="HVAC"/>
      <sheetName val="CAL."/>
      <sheetName val="PRICE-COMP"/>
      <sheetName val="내역서 "/>
      <sheetName val="THDG_x0002_"/>
      <sheetName val="EquipPOR"/>
      <sheetName val="CBL.Termination"/>
      <sheetName val="적용환율"/>
      <sheetName val="FINAL"/>
      <sheetName val="Uhde Equip List"/>
      <sheetName val="MotorsData"/>
      <sheetName val="BOQ_TOTAL"/>
      <sheetName val="Building"/>
      <sheetName val="TH_CPTB"/>
      <sheetName val="CP Khac cuoc VC"/>
      <sheetName val="T.KE CP1"/>
      <sheetName val="총괄표"/>
      <sheetName val="KH-200_x0005_"/>
      <sheetName val="CostDB"/>
      <sheetName val="예산M11A"/>
      <sheetName val="resp"/>
      <sheetName val="Code03"/>
      <sheetName val="Activity(new)"/>
      <sheetName val="공사내역"/>
      <sheetName val=" ｹ-ﾌﾞﾙ"/>
      <sheetName val="당초"/>
      <sheetName val="PUMP"/>
      <sheetName val="CTG"/>
      <sheetName val="기계丵〒"/>
      <sheetName val="Caod&lt;"/>
      <sheetName val="P3"/>
      <sheetName val="BQMPALOC"/>
      <sheetName val="전체"/>
      <sheetName val="보온자재단가표"/>
      <sheetName val="기초자료"/>
      <sheetName val="견적집계표"/>
      <sheetName val="&lt;&lt;380V&gt;&gt; "/>
      <sheetName val="Definitions"/>
      <sheetName val="NDOCBT"/>
      <sheetName val="말뚝물량"/>
      <sheetName val="3희질산"/>
      <sheetName val="환율"/>
      <sheetName val=" Est "/>
      <sheetName val="2.2 띠장의 설계"/>
      <sheetName val="TYPE-7"/>
      <sheetName val="sc0314 Index"/>
      <sheetName val="인6丵"/>
      <sheetName val="FAB별"/>
      <sheetName val="UEC영화관본공사내역"/>
      <sheetName val="code"/>
      <sheetName val="Trans"/>
      <sheetName val="Definitionen"/>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Pengalaman Per"/>
      <sheetName val="PRO_A"/>
      <sheetName val="PRO"/>
      <sheetName val="EQUIPMENT"/>
      <sheetName val="THDG_x001c_"/>
      <sheetName val="Engineering Forecast"/>
      <sheetName val="GM 000"/>
      <sheetName val="MATERIALS"/>
      <sheetName val="粉刷"/>
      <sheetName val="Code 02"/>
      <sheetName val="Code 03"/>
      <sheetName val="Code 04"/>
      <sheetName val="Code 05"/>
      <sheetName val="Code 06"/>
      <sheetName val="Code 07"/>
      <sheetName val="Code 09"/>
      <sheetName val="건축집계"/>
      <sheetName val="도"/>
      <sheetName val="HRSG PRINT"/>
      <sheetName val="PO Contabilizado 31-12-04"/>
      <sheetName val="Hoja1"/>
      <sheetName val="기계徸〒"/>
      <sheetName val="Settings"/>
      <sheetName val="갑지"/>
      <sheetName val="danga"/>
      <sheetName val="ilch"/>
      <sheetName val="대비내역"/>
      <sheetName val="정보매체A동"/>
      <sheetName val="현장업무"/>
      <sheetName val="estm_mech"/>
      <sheetName val="CAL(1)."/>
      <sheetName val="PIP"/>
      <sheetName val="ELEC_MCI"/>
      <sheetName val="INST_MCI"/>
      <sheetName val="MECH_MCI"/>
      <sheetName val="TITLES"/>
      <sheetName val="Al-suwaidi"/>
      <sheetName val="Cable_Data_CP5"/>
      <sheetName val="master"/>
      <sheetName val="Cable Data CP5"/>
      <sheetName val="Calc"/>
      <sheetName val="R&amp;P"/>
      <sheetName val="공사비 내역 (가)"/>
      <sheetName val="KP1590_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작성기준"/>
      <sheetName val="Resumen Prestamos"/>
      <sheetName val="Pipe_Nozzle"/>
      <sheetName val="Articoli da prezziario"/>
      <sheetName val="간접인원 급료산출"/>
      <sheetName val="VA_code"/>
      <sheetName val="PRECAST lightconc-II"/>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단가대비"/>
      <sheetName val="List"/>
      <sheetName val="LinerWt"/>
      <sheetName val="1CD"/>
      <sheetName val="DI-ESTI"/>
      <sheetName val="ﾄﾞﾊﾞｲFUEL GAS追見"/>
      <sheetName val="Condition"/>
      <sheetName val="산근"/>
      <sheetName val="계장공사"/>
      <sheetName val="전차선로 물량표"/>
      <sheetName val="Gravel in pond"/>
      <sheetName val="\\Kaefer-delhi\general$\MGT-DRT"/>
      <sheetName val="BASE MET"/>
      <sheetName val="견적대비 견적서"/>
      <sheetName val="LOAD-46"/>
      <sheetName val="수량산출"/>
      <sheetName val="우배수"/>
      <sheetName val="용기"/>
      <sheetName val="교각1"/>
      <sheetName val="대운산출"/>
      <sheetName val="BSD (2)"/>
      <sheetName val="COPING"/>
      <sheetName val="Proposal"/>
      <sheetName val="DAILY"/>
      <sheetName val="IN"/>
      <sheetName val="SC"/>
      <sheetName val="CARBOLINE분석"/>
      <sheetName val="단가"/>
      <sheetName val="파일의이용"/>
      <sheetName val="내역및총괄"/>
      <sheetName val="Caod_x0014_"/>
      <sheetName val="clv_x0014_"/>
      <sheetName val="THDGØ"/>
      <sheetName val="THDG_x0005_"/>
      <sheetName val="THDG¸"/>
      <sheetName val="S0"/>
      <sheetName val="CBS"/>
      <sheetName val="6월실적"/>
      <sheetName val="손익분석"/>
      <sheetName val="XZLC004_PART2"/>
      <sheetName val="co-no.2"/>
      <sheetName val="Cash2"/>
      <sheetName val="Z"/>
      <sheetName val="factors"/>
      <sheetName val="DM LD"/>
      <sheetName val="Kich thuoc mo M1-nam lay"/>
      <sheetName val="TONG HOP VL-NC"/>
      <sheetName val="DM 67"/>
      <sheetName val="gia vt,nc,may"/>
      <sheetName val="To declare"/>
      <sheetName val="MAIN GATE HOUSE"/>
      <sheetName val="TN"/>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Cal"/>
      <sheetName val="DG Cong C1,C2,C3,C4,C5"/>
      <sheetName val="Structure data"/>
      <sheetName val="de xuat ket cau"/>
      <sheetName val="ME"/>
      <sheetName val="NONS  60"/>
      <sheetName val="見積金内訳書"/>
      <sheetName val="Janr"/>
      <sheetName val="GASATAGG.XLS"/>
      <sheetName val="Informasi"/>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Sum"/>
      <sheetName val="database"/>
      <sheetName val="INFOR-ST"/>
      <sheetName val="Design"/>
      <sheetName val="Q1-0_x0018_"/>
      <sheetName val="CFA Sumary"/>
      <sheetName val="HH Bê tông cọc"/>
      <sheetName val="D1000"/>
      <sheetName val="D1500 LOẠI 1"/>
      <sheetName val="D1500 LOẠI 2"/>
      <sheetName val="D1500 LOẠI 3"/>
      <sheetName val="D1500 LOẠI 4"/>
      <sheetName val="SỐ LIỆU"/>
      <sheetName val="HH Bê tông cọc (2)"/>
      <sheetName val="KT CUA "/>
      <sheetName val="노임단가"/>
      <sheetName val="전기"/>
      <sheetName val="PGV-Th (2)"/>
      <sheetName val="PGV-C"/>
      <sheetName val="VVT"/>
      <sheetName val="D.toan chi thet"/>
      <sheetName val="Income Statement"/>
      <sheetName val="Shareholders' Equity"/>
      <sheetName val="Detail pg 5"/>
      <sheetName val="MTO REV.2(ARMOR)"/>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NAM 200"/>
      <sheetName val="NAM 200&lt;"/>
      <sheetName val="NAM 200_x0005_"/>
      <sheetName val="NAM_200"/>
      <sheetName val="NAM_200&lt;"/>
      <sheetName val="NAM_200"/>
      <sheetName val="沈阳"/>
      <sheetName val="重庆"/>
      <sheetName val="杭州调"/>
      <sheetName val="MAIN_DATA"/>
      <sheetName val="Dept"/>
      <sheetName val="15.MMUS GOI"/>
      <sheetName val="built-up rate"/>
      <sheetName val="List of works"/>
      <sheetName val="Bill 01 - CTN"/>
      <sheetName val="NEW-PANEL"/>
      <sheetName val="cot_xa"/>
      <sheetName val="1. THGT(cu)"/>
      <sheetName val="00- BIA"/>
      <sheetName val="Đọc số"/>
      <sheetName val="THGT ĐC"/>
      <sheetName val="GT PS"/>
      <sheetName val="XÁC NHẬN ĐMPS"/>
      <sheetName val="PHÁT SINH"/>
      <sheetName val="1. THGT HĐ"/>
      <sheetName val="2. Dự thầu"/>
      <sheetName val="3. Cẩu tháp"/>
      <sheetName val="4. Đặt chờ ME"/>
      <sheetName val="3- BG.TRI"/>
      <sheetName val="5. DMVT"/>
      <sheetName val="6. PVCV"/>
      <sheetName val="1.3 Chi Phí HSES - Br"/>
      <sheetName val="1.3 Điện nước tạm"/>
      <sheetName val="2.1 TH ME Tạm"/>
      <sheetName val="2.2 ME tạm "/>
      <sheetName val="3. CP thí nghiệm"/>
      <sheetName val="TN đặt chờ ME"/>
      <sheetName val="Chi tiet tủ điện"/>
      <sheetName val="Data (2)"/>
      <sheetName val="125x125"/>
      <sheetName val="TOSHIBA-Structure"/>
      <sheetName val="VL-NC-M"/>
      <sheetName val="입찰안"/>
      <sheetName val="Hệ sô K"/>
      <sheetName val="SEX"/>
      <sheetName val="BDG"/>
      <sheetName val="NOTE"/>
      <sheetName val="VT,NC,M"/>
      <sheetName val="DATA BASE"/>
      <sheetName val="Detail"/>
      <sheetName val="COST"/>
      <sheetName val="UFA&amp;NRA"/>
      <sheetName val="GFA"/>
      <sheetName val="PXuaÀ"/>
      <sheetName val="PXua°"/>
      <sheetName val="13.BANG CT"/>
      <sheetName val="14.MMUS GIUA NHIP"/>
      <sheetName val="4.HSPBngang"/>
      <sheetName val="6.Tinh tai"/>
      <sheetName val="2 NSl"/>
      <sheetName val="17.US CHU tho a_b"/>
      <sheetName val="5.BANG I"/>
      <sheetName val="DM.ChiPhi"/>
      <sheetName val="07.THDZ"/>
      <sheetName val="BANRA"/>
      <sheetName val="TONG HOP "/>
      <sheetName val="THU TIEN QUI"/>
      <sheetName val="1F"/>
      <sheetName val="PT BEAM 3F"/>
      <sheetName val="PT BEAM 2F"/>
      <sheetName val="Phan tich"/>
      <sheetName val="TinhGiaMTC"/>
      <sheetName val="TH MTC"/>
      <sheetName val="TH N.Cong"/>
      <sheetName val="TinhGiaNC"/>
      <sheetName val="Bang KL"/>
      <sheetName val="TH Vat tu"/>
      <sheetName val="ctiet-KVThanhTri-YUR"/>
      <sheetName val="FORM-0"/>
      <sheetName val="뜃맟뭁돽띿맟_-BLDG"/>
      <sheetName val="SADSAQ"/>
      <sheetName val="Chi tiet_x0000__x0000__x0000__x0000__x0000__x0000__x0000__x0000__x0000_"/>
      <sheetName val="ME BOQ"/>
      <sheetName val="PP BOQ"/>
      <sheetName val="Sum BoQ"/>
      <sheetName val="1&amp;2"/>
      <sheetName val="11&amp;12"/>
      <sheetName val="5&amp;17"/>
      <sheetName val="000R"/>
      <sheetName val="000D"/>
      <sheetName val="000F"/>
      <sheetName val="000S"/>
      <sheetName val="000E"/>
      <sheetName val="000T"/>
      <sheetName val="000K"/>
      <sheetName val="THDr"/>
      <sheetName val="nphꗃ〒_x0005__x0000_"/>
      <sheetName val="371+‹20-1000-P"/>
      <sheetName val="Earthwork"/>
      <sheetName val="COAT&amp;WRAP-QIOT-#3"/>
      <sheetName val="AC equipment"/>
      <sheetName val="__-BLDG"/>
      <sheetName val="DGG"/>
      <sheetName val="DM_BBNT"/>
      <sheetName val="TCVN"/>
      <sheetName val="Phan tho"/>
      <sheetName val="Btra"/>
      <sheetName val="Cap DUL"/>
      <sheetName val="Bgia"/>
      <sheetName val="VBA code"/>
      <sheetName val="SUM-WS"/>
      <sheetName val="SUM-WW"/>
      <sheetName val="F1 WS "/>
      <sheetName val=" F1 WW"/>
      <sheetName val="GI pipe"/>
      <sheetName val="data charging GAS"/>
      <sheetName val="2F WS"/>
      <sheetName val=" F2 WW "/>
      <sheetName val="F3 WS"/>
      <sheetName val=" F3 WW"/>
      <sheetName val="F9 WS "/>
      <sheetName val=" F9 WW "/>
      <sheetName val="F10 WS"/>
      <sheetName val=" F10 WW"/>
      <sheetName val="Main GH WS "/>
      <sheetName val=" Main GH WW"/>
      <sheetName val="Sub GH WS"/>
      <sheetName val="Sub GH WW"/>
      <sheetName val="[PIPE-03E.XLS]_MGT_DRT_MGT_IM_2"/>
      <sheetName val="[PIPE-03E.XLS]_N_MGT_DRT_MGT__2"/>
      <sheetName val="Cốt thép"/>
      <sheetName val="Civil"/>
      <sheetName val="tank list"/>
      <sheetName val="WEON"/>
      <sheetName val="Executive Summary"/>
      <sheetName val="Don gia vung III"/>
      <sheetName val="CF -Update 31Jul06"/>
      <sheetName val="CTDZTA(5)"/>
      <sheetName val="THONG SO"/>
      <sheetName val="Đơn giá chi tiết TN 39"/>
      <sheetName val="7.Khau tru "/>
      <sheetName val="ctdg"/>
      <sheetName val="CD"/>
      <sheetName val="PACK"/>
      <sheetName val="INV"/>
      <sheetName val="設備分析"/>
      <sheetName val="SLGA"/>
      <sheetName val="Wastage"/>
      <sheetName val="Chiet tinh dz22"/>
      <sheetName val="DRUM"/>
      <sheetName val="Thuong nhan dip 2԰"/>
      <sheetName val="Thuong nhan dip 2԰_x0000__x0000__x0000_Ā_x0000__x0000_"/>
      <sheetName val="Currency"/>
      <sheetName val="Attachment-3 Chem"/>
      <sheetName val="SheetA"/>
      <sheetName val="손익계산서"/>
      <sheetName val="대차대조표"/>
      <sheetName val="폐토수익화 "/>
      <sheetName val="APP-9"/>
      <sheetName val="[PIPE-03E.XLS塅䕃⹌塅E hop thep"/>
      <sheetName val="RE9604"/>
      <sheetName val="현장관리비"/>
      <sheetName val="노임이"/>
      <sheetName val="설계내역서"/>
      <sheetName val="Total"/>
      <sheetName val="BEND LOSS"/>
      <sheetName val="공통(20-91)"/>
      <sheetName val="Mech_1030"/>
      <sheetName val="BOM(CCW)"/>
      <sheetName val="CM 1"/>
      <sheetName val="상세출력"/>
      <sheetName val="실행내역서(DCU)"/>
      <sheetName val="내역서"/>
      <sheetName val="불용코드"/>
      <sheetName val="15100"/>
      <sheetName val="6.Base"/>
      <sheetName val="jobhist"/>
      <sheetName val="REF.ONLY"/>
      <sheetName val="BQ List"/>
      <sheetName val="Block#1-DVU.CDU"/>
      <sheetName val="Append. 4.1. Cash Flow Input"/>
      <sheetName val="Append 5.1. Costing Sheet"/>
      <sheetName val="Lookup"/>
      <sheetName val="Append 5.5. Labour Cost "/>
      <sheetName val="Append 5.1. Unit Rates"/>
      <sheetName val="Append 5.4. Site Staff "/>
      <sheetName val="Append. 5.3. SiteEstablishment"/>
      <sheetName val="Append 3. Investments"/>
      <sheetName val="Append 5.2. Material Summary "/>
      <sheetName val="TIEN_GOI"/>
      <sheetName val="NHAT_KY_THU_TIEN_T_GOI"/>
      <sheetName val="LUONG_GIAN_TIEP"/>
      <sheetName val="NHAT_KY_THU_TIEN_TM"/>
      <sheetName val="UOC_THUC_HIEN_THUE_TNDN"/>
      <sheetName val="QUY_TM"/>
      <sheetName val="NKCT_-_01"/>
      <sheetName val="BU6-"/>
      <sheetName val="Form_A_1_III"/>
      <sheetName val="Form_A_1"/>
      <sheetName val="Form_A_1_1"/>
      <sheetName val="BOM_Indirect"/>
      <sheetName val="Form_A_1_II_1"/>
      <sheetName val="Form_A_1_II_2"/>
      <sheetName val="Rekap-Base_Price"/>
      <sheetName val="ITB_COST"/>
      <sheetName val="General_Data"/>
      <sheetName val="_ｹ-ﾌﾞﾙ"/>
      <sheetName val="기계"/>
      <sheetName val="내역서_"/>
      <sheetName val="KH-200"/>
      <sheetName val="LAI_-_LO"/>
      <sheetName val="TO_KHAI_CHI_TIET"/>
      <sheetName val="THUE_PII"/>
      <sheetName val="THUE_PIII"/>
      <sheetName val="Architecture_Work"/>
      <sheetName val="HRSG_PRINT"/>
      <sheetName val="PO_Contabilizado_31-12-04"/>
      <sheetName val="4_주별물량Table"/>
      <sheetName val="w't_table"/>
      <sheetName val="QUYET_TOAN_THUE_TNDN"/>
      <sheetName val="BANG_CAN_DOI_RUT_GON"/>
      <sheetName val="BANG_CAN_DOI"/>
      <sheetName val="NHAT_KY_CHI_TIEN"/>
      <sheetName val="LAI_LO"/>
      <sheetName val="TO_KHAI_THUE_DT_-TNDN-_CP"/>
      <sheetName val="QUYET_TOAN_THUE-_CAC_KHOAN"/>
      <sheetName val="GIA_THANH"/>
      <sheetName val="BAI_DUNG_"/>
      <sheetName val="BIA_NAM"/>
      <sheetName val="TM_BAO_CAO"/>
      <sheetName val="기계锼"/>
      <sheetName val="기계灼"/>
      <sheetName val="D_&amp;_B_Summary"/>
      <sheetName val="Summary_Sheets"/>
      <sheetName val="Data_-_Codes"/>
      <sheetName val="CAL_"/>
      <sheetName val="Resumen_Prestamos"/>
      <sheetName val="Cable_Data_CP51"/>
      <sheetName val="공사비_내역_(가)"/>
      <sheetName val="_Est_"/>
      <sheetName val="&lt;&lt;380V&gt;&gt;_"/>
      <sheetName val="2_2_띠장의_설계"/>
      <sheetName val="Price_Sheet"/>
      <sheetName val="ACTDATA"/>
      <sheetName val="Macro"/>
      <sheetName val="Taux"/>
      <sheetName val="Repo Date"/>
      <sheetName val="Insulation_Utl_Off"/>
      <sheetName val="Note_Piping"/>
      <sheetName val="eq_data"/>
      <sheetName val="입찰내역 발주처 양식"/>
      <sheetName val="cashflow"/>
      <sheetName val="输煤冲洗水泵房"/>
      <sheetName val="sum(D)"/>
      <sheetName val="MTO"/>
      <sheetName val="Q5434 EQ LIST"/>
      <sheetName val="motor power"/>
      <sheetName val="EX-RATE"/>
      <sheetName val="THDGÄ"/>
      <sheetName val="THDG5"/>
      <sheetName val="THDG$"/>
      <sheetName val="THDG´"/>
      <sheetName val="THDG¤"/>
      <sheetName val="THDGt"/>
      <sheetName val="THDG_x0004_"/>
      <sheetName val="THDG_x0014_"/>
      <sheetName val="THDGd"/>
      <sheetName val="THDGÔ"/>
      <sheetName val="THDG"/>
      <sheetName val="THDG"/>
      <sheetName val="LME-Cu"/>
      <sheetName val="인원"/>
      <sheetName val="Macro(ST)"/>
      <sheetName val="Macro(AT)"/>
      <sheetName val="A1 Thru A11- LUMP SUM CONSTR"/>
      <sheetName val="Process Piping"/>
      <sheetName val="Insulation"/>
      <sheetName val="OCT.FDN"/>
      <sheetName val="33628-Rev. A"/>
      <sheetName val="기계㔀቎"/>
      <sheetName val="spec"/>
      <sheetName val="program"/>
      <sheetName val="studbolt no."/>
      <sheetName val="studbolt size"/>
      <sheetName val="item sort no"/>
      <sheetName val="CONSTRUCTION"/>
      <sheetName val="뜃맟뭁돽띿ᘀ᨜԰_x0000_缀_x0000__x0000_"/>
      <sheetName val="일위대가표"/>
      <sheetName val="cd_x0001_viaK0-T6"/>
      <sheetName val="analiz(exc. VAT )"/>
      <sheetName val="cong_bien_t102"/>
      <sheetName val="luong_t9_2"/>
      <sheetName val="bb_t92"/>
      <sheetName val="KL_XL20002"/>
      <sheetName val="Chiet_tinh2"/>
      <sheetName val="Van_chuyen2"/>
      <sheetName val="THKP_(2)2"/>
      <sheetName val="T_Bi2"/>
      <sheetName val="Thiet_ke2"/>
      <sheetName val="K_luong2"/>
      <sheetName val="TT_L22"/>
      <sheetName val="TT_L12"/>
      <sheetName val="Thue_Ngoai2"/>
      <sheetName val="Dong_Dau2"/>
      <sheetName val="Dong_Dau_(2)2"/>
      <sheetName val="Sau_dong2"/>
      <sheetName val="Ma_xa2"/>
      <sheetName val="My_dinh2"/>
      <sheetName val="Tong_cong2"/>
      <sheetName val="Chi_tiet_-_Dv_lap2"/>
      <sheetName val="TH_KHTC2"/>
      <sheetName val="Gia_VL2"/>
      <sheetName val="Bang_gia_ca_may2"/>
      <sheetName val="Bang_luong_CB2"/>
      <sheetName val="Bang_P_tich_CT2"/>
      <sheetName val="D_toan_chi_tiet2"/>
      <sheetName val="Bang_TH_Dtoan2"/>
      <sheetName val="LUAN_CHUYEN2"/>
      <sheetName val="KE_QUY2"/>
      <sheetName val="LUONGGIAN_TIEP2"/>
      <sheetName val="VAY_VON2"/>
      <sheetName val="O_THAO2"/>
      <sheetName val="Q_TRUNG2"/>
      <sheetName val="Y_THANH2"/>
      <sheetName val="Sheet2_(2)2"/>
      <sheetName val="KH_2003_(moi_max)2"/>
      <sheetName val="Interim_payment2"/>
      <sheetName val="Bid_Sum2"/>
      <sheetName val="Item_B2"/>
      <sheetName val="Dg_A2"/>
      <sheetName val="Dg_B&amp;C2"/>
      <sheetName val="Material_at_site2"/>
      <sheetName val="Bang_VL2"/>
      <sheetName val="VL(No_V-c)2"/>
      <sheetName val="He_so2"/>
      <sheetName val="PL_Vua2"/>
      <sheetName val="Chitieu-dam_cac_loai2"/>
      <sheetName val="DG_Dam2"/>
      <sheetName val="DG_chung2"/>
      <sheetName val="VL-dac_chung2"/>
      <sheetName val="CT_1md_&amp;_dau_cong2"/>
      <sheetName val="Tong_hop2"/>
      <sheetName val="CT_cong2"/>
      <sheetName val="dg_cong2"/>
      <sheetName val="CDSL_(2)2"/>
      <sheetName val="__2"/>
      <sheetName val="san_vuon2"/>
      <sheetName val="khu_phu_tro2"/>
      <sheetName val="Thuyet_minh2"/>
      <sheetName val="be_tong2"/>
      <sheetName val="Tong_hop_thep2"/>
      <sheetName val="phan_tich_DG2"/>
      <sheetName val="gia_vat_lieu2"/>
      <sheetName val="gia_xe_may2"/>
      <sheetName val="gia_nhan_cong2"/>
      <sheetName val="BCC_(2)2"/>
      <sheetName val="Bao_cao2"/>
      <sheetName val="Bao_cao_22"/>
      <sheetName val="Khoi_luong2"/>
      <sheetName val="Khoi_luong_mat2"/>
      <sheetName val="Bang_ke2"/>
      <sheetName val="T_HopKL2"/>
      <sheetName val="S_Luong2"/>
      <sheetName val="D_Dap2"/>
      <sheetName val="Q_Toan2"/>
      <sheetName val="Phan_tich_chi_phi2"/>
      <sheetName val="Chi_phi_nen_theo_BVTC2"/>
      <sheetName val="nhan_cong_phu2"/>
      <sheetName val="nhan_cong_Hung2"/>
      <sheetName val="Nhan_cong2"/>
      <sheetName val="Khoi_luong_nen_theo_BVTC2"/>
      <sheetName val="cap_cho_cac_DT2"/>
      <sheetName val="Ung_-_hoan2"/>
      <sheetName val="CP_may2"/>
      <sheetName val="Phu_luc2"/>
      <sheetName val="Gia_trÞ2"/>
      <sheetName val="DS_them_luong_qui_4-20022"/>
      <sheetName val="Phuc_loi_2-9-022"/>
      <sheetName val="Thuong_nhan_dip_21-12-022"/>
      <sheetName val="Thuong_dip_nhan_danh_hieu_AHL§2"/>
      <sheetName val="Thang_luong_thu_13_nam_20022"/>
      <sheetName val="Luong_SX#_dip_Tet_Qui_Mui(dong2"/>
      <sheetName val="CT_Duong2"/>
      <sheetName val="D_gia2"/>
      <sheetName val="T_hop2"/>
      <sheetName val="CtP_tro2"/>
      <sheetName val="Nha_moi2"/>
      <sheetName val="TT-T_Tron_So_22"/>
      <sheetName val="Ct_Dam_2"/>
      <sheetName val="Ct_Duoi2"/>
      <sheetName val="Ct_Tren2"/>
      <sheetName val="D_giaMay2"/>
      <sheetName val="26+180-400_22"/>
      <sheetName val="26+180_Sub12"/>
      <sheetName val="26+180_Sub42"/>
      <sheetName val="26+180-400_5(k95)2"/>
      <sheetName val="26+400-620_3(k95)2"/>
      <sheetName val="26+400-640_1(k95)2"/>
      <sheetName val="26+960-27+150_92"/>
      <sheetName val="26+960-27+150_102"/>
      <sheetName val="26+960-27+150_112"/>
      <sheetName val="26+960-27+150_122"/>
      <sheetName val="26+960-27+150_5(k95)2"/>
      <sheetName val="26+960-27+150_4(k95)2"/>
      <sheetName val="26+960-27+150_1(k95)2"/>
      <sheetName val="27+500-700_5(k95)2"/>
      <sheetName val="27+500-700_4(k95)2"/>
      <sheetName val="27+500-700_3(k95)2"/>
      <sheetName val="27+500-700_1(k95)2"/>
      <sheetName val="27+740-920_3(k95)2"/>
      <sheetName val="27+740-920_212"/>
      <sheetName val="27+920-28+040_6,72"/>
      <sheetName val="27+920-28+040_102"/>
      <sheetName val="27+920-28+160_Su32"/>
      <sheetName val="28+160-28+420_5K952"/>
      <sheetName val="28+430-657_72"/>
      <sheetName val="Km28+430-657_82"/>
      <sheetName val="28+430-657_92"/>
      <sheetName val="28+430-667_102"/>
      <sheetName val="28+430-657_112"/>
      <sheetName val="28+430-657_4k952"/>
      <sheetName val="28+500-657_182"/>
      <sheetName val="28+520-657_192"/>
      <sheetName val="C_TIEU2"/>
      <sheetName val="T_Luong2"/>
      <sheetName val="T_HAO2"/>
      <sheetName val="DT_TUYEN2"/>
      <sheetName val="DT_GIA2"/>
      <sheetName val="KHDT_(2)2"/>
      <sheetName val="CL_2"/>
      <sheetName val="KQ_(2)2"/>
      <sheetName val="Quang_Tri2"/>
      <sheetName val="Da_Nang2"/>
      <sheetName val="Quang_Nam2"/>
      <sheetName val="Quang_Ngai2"/>
      <sheetName val="TH_DH-QN2"/>
      <sheetName val="KP_HD2"/>
      <sheetName val="DB_HD2"/>
      <sheetName val="vat_tu2"/>
      <sheetName val="Thep_2"/>
      <sheetName val="Chi_tiet_Khoi_luong2"/>
      <sheetName val="TH_khoi_luong2"/>
      <sheetName val="Chiet_tinh_vat_lieu_2"/>
      <sheetName val="TH_KL_VL2"/>
      <sheetName val="AC_PC2"/>
      <sheetName val="TAI_TRONG2"/>
      <sheetName val="NOI_LUC2"/>
      <sheetName val="TINH_DUYET_THTT_CHINH2"/>
      <sheetName val="TDUYET_THTT_PHU2"/>
      <sheetName val="TINH_DAO_DONG_VA_DO_VONG2"/>
      <sheetName val="TINH_NEO2"/>
      <sheetName val="tong_hop_thanh_toan_thue2"/>
      <sheetName val="bang_ke_nop_thue2"/>
      <sheetName val="Tonh_hop_chi_phi2"/>
      <sheetName val="BK_chi_phi2"/>
      <sheetName val="KTra_DS_va_thue_GTGT2"/>
      <sheetName val="Kiãøm_tra_DS_thue_GTGT2"/>
      <sheetName val="XUAT(gia_von)2"/>
      <sheetName val="Xuat_(gia_ban)2"/>
      <sheetName val="Dchinh_TH_N-X-T2"/>
      <sheetName val="Tong_hop_N-X-T2"/>
      <sheetName val="thue_TH2"/>
      <sheetName val="tong_hop_20012"/>
      <sheetName val="qUYET_TOAN_THUE2"/>
      <sheetName val="BU_CTPH2"/>
      <sheetName val="BU_tran3+360_222"/>
      <sheetName val="Tran3+360_222"/>
      <sheetName val="BU_tran2+386_42"/>
      <sheetName val="Tran2+386_42"/>
      <sheetName val="DTcong_4-52"/>
      <sheetName val="Bu_1-22"/>
      <sheetName val="Bu_12-132"/>
      <sheetName val="DTcong_12-132"/>
      <sheetName val="DT_cong13-13+2"/>
      <sheetName val="BU-_nhanh2"/>
      <sheetName val="dtcong_nh1-22"/>
      <sheetName val="dtcong_nh0-12"/>
      <sheetName val="BU_11-122"/>
      <sheetName val="DTcong_11-122"/>
      <sheetName val="Pr-_CC2"/>
      <sheetName val="MD_3-42"/>
      <sheetName val="ND_3-42"/>
      <sheetName val="MD_1-22"/>
      <sheetName val="ND_1-22"/>
      <sheetName val="MD_0-12"/>
      <sheetName val="ND_0-12"/>
      <sheetName val="KL_tong2"/>
      <sheetName val="TH_(T1-6)2"/>
      <sheetName val="_NL2"/>
      <sheetName val="_NL_(2)2"/>
      <sheetName val="CDTHCT_(3)2"/>
      <sheetName val="thkl_(2)2"/>
      <sheetName val="long_tec2"/>
      <sheetName val="cd_viaK0-T62"/>
      <sheetName val="cdvia_T6-Tc242"/>
      <sheetName val="cdvia_Tc24-T462"/>
      <sheetName val="cd_btnL2k0+361-T192"/>
      <sheetName val="CT_xa2"/>
      <sheetName val="CDTHU_CHI_T12"/>
      <sheetName val="THUCHI_22"/>
      <sheetName val="THU_CHI32"/>
      <sheetName val="THU_CHI_42"/>
      <sheetName val="THU_CHI52"/>
      <sheetName val="THU_CHI_62"/>
      <sheetName val="TU_CHI_72"/>
      <sheetName val="THU_CHI92"/>
      <sheetName val="THU_CHI_82"/>
      <sheetName val="THU_CHI_102"/>
      <sheetName val="THU_CHI_112"/>
      <sheetName val="THU_CHI_122"/>
      <sheetName val="Xep_hang_2012"/>
      <sheetName val="toan_Cty2"/>
      <sheetName val="Cong_ty2"/>
      <sheetName val="XN_22"/>
      <sheetName val="XN_ong_CHi2"/>
      <sheetName val="N_XDCT&amp;_XKLD2"/>
      <sheetName val="CN_HCM2"/>
      <sheetName val="TT_XKLD(Nhan)2"/>
      <sheetName val="Ong_Hong2"/>
      <sheetName val="CN_hung_yen2"/>
      <sheetName val="Dong_nai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KL_Tram_Cty2"/>
      <sheetName val="Gam_may_Cty2"/>
      <sheetName val="KL_tram_KH2"/>
      <sheetName val="Gam_may_KH2"/>
      <sheetName val="Cach_dien2"/>
      <sheetName val="Mang_tai2"/>
      <sheetName val="KL_DDK2"/>
      <sheetName val="Mang_tai_DDK2"/>
      <sheetName val="KL_DDK0,42"/>
      <sheetName val="TT_Ky_thuat2"/>
      <sheetName val="CT_moi2"/>
      <sheetName val="Tu_dien2"/>
      <sheetName val="May_cat2"/>
      <sheetName val="Dao_Cly2"/>
      <sheetName val="Dao_Ptai2"/>
      <sheetName val="Tu_RMU2"/>
      <sheetName val="C_set2"/>
      <sheetName val="Sco_Cap2"/>
      <sheetName val="Sco_TB2"/>
      <sheetName val="TN_tram2"/>
      <sheetName val="TN_C_set2"/>
      <sheetName val="TN_TD_DDay2"/>
      <sheetName val="Phan_chung2"/>
      <sheetName val="cong_Q22"/>
      <sheetName val="T_U_luong_Q12"/>
      <sheetName val="T_U_luong_Q22"/>
      <sheetName val="T_U_luong_Q32"/>
      <sheetName val="Quyet_toan2"/>
      <sheetName val="Thu_hoi2"/>
      <sheetName val="Lai_vay2"/>
      <sheetName val="Tien_vay2"/>
      <sheetName val="Cong_no2"/>
      <sheetName val="Cop_pha2"/>
      <sheetName val="Gia_DAN2"/>
      <sheetName val="Phu_luc_HD2"/>
      <sheetName val="Gia_du_thau2"/>
      <sheetName val="Ca_xe2"/>
      <sheetName val="Dc_Dau2"/>
      <sheetName val="_o_to_Hien_82"/>
      <sheetName val="_o_to_Hien92"/>
      <sheetName val="_o_to_Hien102"/>
      <sheetName val="_o_to_Hien112"/>
      <sheetName val="_o_to_Hien12)2"/>
      <sheetName val="_o_to_Hien13"/>
      <sheetName val="_o_to_Hien22"/>
      <sheetName val="_o_to_Hien32"/>
      <sheetName val="_o_to_Hien42"/>
      <sheetName val="_o_to_Hien52"/>
      <sheetName val="_o_to_Phong_82"/>
      <sheetName val="_o_to_Phong92"/>
      <sheetName val="_o_to_Phong102"/>
      <sheetName val="_o_to_Phong112"/>
      <sheetName val="_o_to_Phong12)2"/>
      <sheetName val="_o_to_Phong13"/>
      <sheetName val="_o_to_Phong22"/>
      <sheetName val="_o_to_Phong32"/>
      <sheetName val="_o_to_Phong42"/>
      <sheetName val="_o_to_Phong52"/>
      <sheetName val="_o_to_Dung_8_2"/>
      <sheetName val="_D_tt_dau82"/>
      <sheetName val="_o_to_Dung_92"/>
      <sheetName val="_D9_tt_dau2"/>
      <sheetName val="_D10_tt_dau2"/>
      <sheetName val="_o_to_Dung_102"/>
      <sheetName val="_o_to_Dung_112"/>
      <sheetName val="_o_to_Dung_12)2"/>
      <sheetName val="_o_to_Dung_13"/>
      <sheetName val="_o_to_Dung22"/>
      <sheetName val="_o_to_Dung32"/>
      <sheetName val="_o_to_Dung42"/>
      <sheetName val="_o_totrongT10-122"/>
      <sheetName val="_o_totrongT22"/>
      <sheetName val="_o_totrungT10-122"/>
      <sheetName val="_o_toMinhT10-12_2"/>
      <sheetName val="_o_toMinhT22"/>
      <sheetName val="_o_toTrieuT10-12__2"/>
      <sheetName val="Luong_8_SP2"/>
      <sheetName val="Luong_9_SP_2"/>
      <sheetName val="Luong_10_SP_2"/>
      <sheetName val="Luong_11_SP_2"/>
      <sheetName val="Luong_12_SP2"/>
      <sheetName val="Luong_1_SP12"/>
      <sheetName val="Luong_2_SP22"/>
      <sheetName val="Luong_3_SP32"/>
      <sheetName val="Luong_4_SP42"/>
      <sheetName val="Luong_4_SP52"/>
      <sheetName val="KL_VL2"/>
      <sheetName val="QT_9-62"/>
      <sheetName val="Thuong_luu_HB2"/>
      <sheetName val="QT_Ky_T2"/>
      <sheetName val="bc_vt_TON_BAI2"/>
      <sheetName val="QT_Duoc_(Hai)2"/>
      <sheetName val="sent_to2"/>
      <sheetName val="KLTong_hop2"/>
      <sheetName val="Lan_can2"/>
      <sheetName val="Ranh_doc_(2)2"/>
      <sheetName val="Ranh_doc2"/>
      <sheetName val="Coc_tieu2"/>
      <sheetName val="Bien_bao2"/>
      <sheetName val="Nan_tuyen2"/>
      <sheetName val="Lan_12"/>
      <sheetName val="Lan__22"/>
      <sheetName val="Lan_32"/>
      <sheetName val="Gia_tri2"/>
      <sheetName val="Lan_52"/>
      <sheetName val="Cong_hop2"/>
      <sheetName val="kldukien_(107)2"/>
      <sheetName val="qui1_(2)2"/>
      <sheetName val="cap_so_lan_22"/>
      <sheetName val="cap_so_BHXH2"/>
      <sheetName val="tru_tien2"/>
      <sheetName val="yt_q22"/>
      <sheetName val="c45_t32"/>
      <sheetName val="c45_t62"/>
      <sheetName val="BHYT_Q3_20032"/>
      <sheetName val="C45_t72"/>
      <sheetName val="C47-t07_20032"/>
      <sheetName val="C45_t82"/>
      <sheetName val="C47-t08_20032"/>
      <sheetName val="C45_t092"/>
      <sheetName val="C47-t09_20032"/>
      <sheetName val="C47_T122"/>
      <sheetName val="BHYT_Q4-20032"/>
      <sheetName val="C45_T102"/>
      <sheetName val="binh_do2"/>
      <sheetName val="cot_lieu2"/>
      <sheetName val="van_khuon2"/>
      <sheetName val="CT_BT2"/>
      <sheetName val="lay_mau2"/>
      <sheetName val="mat_ngoai_goi2"/>
      <sheetName val="coc_tram-bt2"/>
      <sheetName val="QT_Duoc_(Hai)1"/>
      <sheetName val="cong_bien_t103"/>
      <sheetName val="luong_t9_3"/>
      <sheetName val="bb_t93"/>
      <sheetName val="KL_XL20003"/>
      <sheetName val="Chiet_tinh3"/>
      <sheetName val="Van_chuyen3"/>
      <sheetName val="THKP_(2)3"/>
      <sheetName val="T_Bi3"/>
      <sheetName val="Thiet_ke3"/>
      <sheetName val="K_luong3"/>
      <sheetName val="TT_L23"/>
      <sheetName val="TT_L13"/>
      <sheetName val="Thue_Ngoai3"/>
      <sheetName val="Dong_Dau3"/>
      <sheetName val="Dong_Dau_(2)3"/>
      <sheetName val="Sau_dong3"/>
      <sheetName val="Ma_xa3"/>
      <sheetName val="My_dinh3"/>
      <sheetName val="Tong_cong3"/>
      <sheetName val="Chi_tiet_-_Dv_lap3"/>
      <sheetName val="TH_KHTC3"/>
      <sheetName val="Gia_VL3"/>
      <sheetName val="Bang_gia_ca_may3"/>
      <sheetName val="Bang_luong_CB3"/>
      <sheetName val="Bang_P_tich_CT3"/>
      <sheetName val="D_toan_chi_tiet3"/>
      <sheetName val="Bang_TH_Dtoan3"/>
      <sheetName val="LUAN_CHUYEN3"/>
      <sheetName val="KE_QUY3"/>
      <sheetName val="LUONGGIAN_TIEP3"/>
      <sheetName val="VAY_VON3"/>
      <sheetName val="O_THAO3"/>
      <sheetName val="Q_TRUNG3"/>
      <sheetName val="Y_THANH3"/>
      <sheetName val="Sheet2_(2)3"/>
      <sheetName val="KH_2003_(moi_max)3"/>
      <sheetName val="Interim_payment3"/>
      <sheetName val="Bid_Sum3"/>
      <sheetName val="Item_B3"/>
      <sheetName val="Dg_A3"/>
      <sheetName val="Dg_B&amp;C3"/>
      <sheetName val="Material_at_site3"/>
      <sheetName val="Bang_VL3"/>
      <sheetName val="VL(No_V-c)3"/>
      <sheetName val="He_so3"/>
      <sheetName val="PL_Vua3"/>
      <sheetName val="Chitieu-dam_cac_loai3"/>
      <sheetName val="DG_Dam3"/>
      <sheetName val="DG_chung3"/>
      <sheetName val="VL-dac_chung3"/>
      <sheetName val="CT_1md_&amp;_dau_cong3"/>
      <sheetName val="Tong_hop3"/>
      <sheetName val="CT_cong3"/>
      <sheetName val="dg_cong3"/>
      <sheetName val="CDSL_(2)3"/>
      <sheetName val="__3"/>
      <sheetName val="san_vuon3"/>
      <sheetName val="khu_phu_tro3"/>
      <sheetName val="Thuyet_minh3"/>
      <sheetName val="be_tong3"/>
      <sheetName val="Tong_hop_thep3"/>
      <sheetName val="phan_tich_DG3"/>
      <sheetName val="gia_vat_lieu3"/>
      <sheetName val="gia_xe_may3"/>
      <sheetName val="gia_nhan_cong3"/>
      <sheetName val="BCC_(2)3"/>
      <sheetName val="Bao_cao3"/>
      <sheetName val="Bao_cao_23"/>
      <sheetName val="Khoi_luong3"/>
      <sheetName val="Khoi_luong_mat3"/>
      <sheetName val="Bang_ke3"/>
      <sheetName val="T_HopKL3"/>
      <sheetName val="S_Luong3"/>
      <sheetName val="D_Dap3"/>
      <sheetName val="Q_Toan3"/>
      <sheetName val="Phan_tich_chi_phi3"/>
      <sheetName val="Chi_phi_nen_theo_BVTC3"/>
      <sheetName val="nhan_cong_phu3"/>
      <sheetName val="nhan_cong_Hung3"/>
      <sheetName val="Nhan_cong3"/>
      <sheetName val="Khoi_luong_nen_theo_BVTC3"/>
      <sheetName val="cap_cho_cac_DT3"/>
      <sheetName val="Ung_-_hoan3"/>
      <sheetName val="CP_may3"/>
      <sheetName val="Phu_luc3"/>
      <sheetName val="Gia_trÞ3"/>
      <sheetName val="DS_them_luong_qui_4-20023"/>
      <sheetName val="Phuc_loi_2-9-023"/>
      <sheetName val="Thuong_nhan_dip_21-12-023"/>
      <sheetName val="Thuong_dip_nhan_danh_hieu_AHL§3"/>
      <sheetName val="Thang_luong_thu_13_nam_20023"/>
      <sheetName val="Luong_SX#_dip_Tet_Qui_Mui(dong3"/>
      <sheetName val="CT_Duong3"/>
      <sheetName val="D_gia3"/>
      <sheetName val="T_hop3"/>
      <sheetName val="CtP_tro3"/>
      <sheetName val="Nha_moi3"/>
      <sheetName val="TT-T_Tron_So_23"/>
      <sheetName val="Ct_Dam_3"/>
      <sheetName val="Ct_Duoi3"/>
      <sheetName val="Ct_Tren3"/>
      <sheetName val="D_giaMay3"/>
      <sheetName val="26+180-400_23"/>
      <sheetName val="26+180_Sub13"/>
      <sheetName val="26+180_Sub43"/>
      <sheetName val="26+180-400_5(k95)3"/>
      <sheetName val="26+400-620_3(k95)3"/>
      <sheetName val="26+400-640_1(k95)3"/>
      <sheetName val="26+960-27+150_93"/>
      <sheetName val="26+960-27+150_103"/>
      <sheetName val="26+960-27+150_113"/>
      <sheetName val="26+960-27+150_123"/>
      <sheetName val="26+960-27+150_5(k95)3"/>
      <sheetName val="26+960-27+150_4(k95)3"/>
      <sheetName val="26+960-27+150_1(k95)3"/>
      <sheetName val="27+500-700_5(k95)3"/>
      <sheetName val="27+500-700_4(k95)3"/>
      <sheetName val="27+500-700_3(k95)3"/>
      <sheetName val="27+500-700_1(k95)3"/>
      <sheetName val="27+740-920_3(k95)3"/>
      <sheetName val="27+740-920_213"/>
      <sheetName val="27+920-28+040_6,73"/>
      <sheetName val="27+920-28+040_103"/>
      <sheetName val="27+920-28+160_Su33"/>
      <sheetName val="28+160-28+420_5K953"/>
      <sheetName val="28+430-657_73"/>
      <sheetName val="Km28+430-657_83"/>
      <sheetName val="28+430-657_93"/>
      <sheetName val="28+430-667_103"/>
      <sheetName val="28+430-657_113"/>
      <sheetName val="28+430-657_4k953"/>
      <sheetName val="28+500-657_183"/>
      <sheetName val="28+520-657_193"/>
      <sheetName val="C_TIEU3"/>
      <sheetName val="T_Luong3"/>
      <sheetName val="T_HAO3"/>
      <sheetName val="DT_TUYEN3"/>
      <sheetName val="DT_GIA3"/>
      <sheetName val="KHDT_(2)3"/>
      <sheetName val="CL_3"/>
      <sheetName val="KQ_(2)3"/>
      <sheetName val="Quang_Tri3"/>
      <sheetName val="Da_Nang3"/>
      <sheetName val="Quang_Nam3"/>
      <sheetName val="Quang_Ngai3"/>
      <sheetName val="TH_DH-QN3"/>
      <sheetName val="KP_HD3"/>
      <sheetName val="DB_HD3"/>
      <sheetName val="vat_tu3"/>
      <sheetName val="Thep_3"/>
      <sheetName val="Chi_tiet_Khoi_luong3"/>
      <sheetName val="TH_khoi_luong3"/>
      <sheetName val="Chiet_tinh_vat_lieu_3"/>
      <sheetName val="TH_KL_VL3"/>
      <sheetName val="AC_PC3"/>
      <sheetName val="TAI_TRONG3"/>
      <sheetName val="NOI_LUC3"/>
      <sheetName val="TINH_DUYET_THTT_CHINH3"/>
      <sheetName val="TDUYET_THTT_PHU3"/>
      <sheetName val="TINH_DAO_DONG_VA_DO_VONG3"/>
      <sheetName val="TINH_NEO3"/>
      <sheetName val="tong_hop_thanh_toan_thue3"/>
      <sheetName val="bang_ke_nop_thue3"/>
      <sheetName val="Tonh_hop_chi_phi3"/>
      <sheetName val="BK_chi_phi3"/>
      <sheetName val="KTra_DS_va_thue_GTGT3"/>
      <sheetName val="Kiãøm_tra_DS_thue_GTGT3"/>
      <sheetName val="XUAT(gia_von)3"/>
      <sheetName val="Xuat_(gia_ban)3"/>
      <sheetName val="Dchinh_TH_N-X-T3"/>
      <sheetName val="Tong_hop_N-X-T3"/>
      <sheetName val="thue_TH3"/>
      <sheetName val="tong_hop_20013"/>
      <sheetName val="qUYET_TOAN_THUE3"/>
      <sheetName val="BU_CTPH3"/>
      <sheetName val="BU_tran3+360_223"/>
      <sheetName val="Tran3+360_223"/>
      <sheetName val="BU_tran2+386_43"/>
      <sheetName val="Tran2+386_43"/>
      <sheetName val="DTcong_4-53"/>
      <sheetName val="Bu_1-23"/>
      <sheetName val="Bu_12-133"/>
      <sheetName val="DTcong_12-133"/>
      <sheetName val="DT_cong13-13+3"/>
      <sheetName val="BU-_nhanh3"/>
      <sheetName val="dtcong_nh1-23"/>
      <sheetName val="dtcong_nh0-13"/>
      <sheetName val="BU_11-123"/>
      <sheetName val="DTcong_11-123"/>
      <sheetName val="Pr-_CC3"/>
      <sheetName val="MD_3-43"/>
      <sheetName val="ND_3-43"/>
      <sheetName val="MD_1-23"/>
      <sheetName val="ND_1-23"/>
      <sheetName val="MD_0-13"/>
      <sheetName val="ND_0-13"/>
      <sheetName val="KL_tong3"/>
      <sheetName val="TH_(T1-6)3"/>
      <sheetName val="_NL3"/>
      <sheetName val="_NL_(2)3"/>
      <sheetName val="CDTHCT_(3)3"/>
      <sheetName val="thkl_(2)3"/>
      <sheetName val="long_tec3"/>
      <sheetName val="cd_viaK0-T63"/>
      <sheetName val="cdvia_T6-Tc243"/>
      <sheetName val="cdvia_Tc24-T463"/>
      <sheetName val="cd_btnL2k0+361-T193"/>
      <sheetName val="CT_xa3"/>
      <sheetName val="CDTHU_CHI_T13"/>
      <sheetName val="THUCHI_23"/>
      <sheetName val="THU_CHI33"/>
      <sheetName val="THU_CHI_43"/>
      <sheetName val="THU_CHI53"/>
      <sheetName val="THU_CHI_63"/>
      <sheetName val="TU_CHI_73"/>
      <sheetName val="THU_CHI93"/>
      <sheetName val="THU_CHI_83"/>
      <sheetName val="THU_CHI_103"/>
      <sheetName val="THU_CHI_113"/>
      <sheetName val="THU_CHI_123"/>
      <sheetName val="Xep_hang_2013"/>
      <sheetName val="toan_Cty3"/>
      <sheetName val="Cong_ty3"/>
      <sheetName val="XN_23"/>
      <sheetName val="XN_ong_CHi3"/>
      <sheetName val="N_XDCT&amp;_XKLD3"/>
      <sheetName val="CN_HCM3"/>
      <sheetName val="TT_XKLD(Nhan)3"/>
      <sheetName val="Ong_Hong3"/>
      <sheetName val="CN_hung_yen3"/>
      <sheetName val="Dong_nai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KL_Tram_Cty3"/>
      <sheetName val="Gam_may_Cty3"/>
      <sheetName val="KL_tram_KH3"/>
      <sheetName val="Gam_may_KH3"/>
      <sheetName val="Cach_dien3"/>
      <sheetName val="Mang_tai3"/>
      <sheetName val="KL_DDK3"/>
      <sheetName val="Mang_tai_DDK3"/>
      <sheetName val="KL_DDK0,43"/>
      <sheetName val="TT_Ky_thuat3"/>
      <sheetName val="CT_moi3"/>
      <sheetName val="Tu_dien3"/>
      <sheetName val="May_cat3"/>
      <sheetName val="Dao_Cly3"/>
      <sheetName val="Dao_Ptai3"/>
      <sheetName val="Tu_RMU3"/>
      <sheetName val="C_set3"/>
      <sheetName val="Sco_Cap3"/>
      <sheetName val="Sco_TB3"/>
      <sheetName val="TN_tram3"/>
      <sheetName val="TN_C_set3"/>
      <sheetName val="TN_TD_DDay3"/>
      <sheetName val="Phan_chung3"/>
      <sheetName val="cong_Q23"/>
      <sheetName val="T_U_luong_Q13"/>
      <sheetName val="T_U_luong_Q23"/>
      <sheetName val="T_U_luong_Q33"/>
      <sheetName val="Quyet_toan3"/>
      <sheetName val="Thu_hoi3"/>
      <sheetName val="Lai_vay3"/>
      <sheetName val="Tien_vay3"/>
      <sheetName val="Cong_no3"/>
      <sheetName val="Cop_pha3"/>
      <sheetName val="Gia_DAN3"/>
      <sheetName val="Phu_luc_HD3"/>
      <sheetName val="Gia_du_thau3"/>
      <sheetName val="Ca_xe3"/>
      <sheetName val="Dc_Dau3"/>
      <sheetName val="_o_to_Hien_83"/>
      <sheetName val="_o_to_Hien93"/>
      <sheetName val="_o_to_Hien103"/>
      <sheetName val="_o_to_Hien113"/>
      <sheetName val="_o_to_Hien12)3"/>
      <sheetName val="_o_to_Hien14"/>
      <sheetName val="_o_to_Hien23"/>
      <sheetName val="_o_to_Hien33"/>
      <sheetName val="_o_to_Hien43"/>
      <sheetName val="_o_to_Hien53"/>
      <sheetName val="_o_to_Phong_83"/>
      <sheetName val="_o_to_Phong93"/>
      <sheetName val="_o_to_Phong103"/>
      <sheetName val="_o_to_Phong113"/>
      <sheetName val="_o_to_Phong12)3"/>
      <sheetName val="_o_to_Phong14"/>
      <sheetName val="_o_to_Phong23"/>
      <sheetName val="_o_to_Phong33"/>
      <sheetName val="_o_to_Phong43"/>
      <sheetName val="_o_to_Phong53"/>
      <sheetName val="_o_to_Dung_8_3"/>
      <sheetName val="_D_tt_dau83"/>
      <sheetName val="_o_to_Dung_93"/>
      <sheetName val="_D9_tt_dau3"/>
      <sheetName val="_D10_tt_dau3"/>
      <sheetName val="_o_to_Dung_103"/>
      <sheetName val="_o_to_Dung_113"/>
      <sheetName val="_o_to_Dung_12)3"/>
      <sheetName val="_o_to_Dung_14"/>
      <sheetName val="_o_to_Dung23"/>
      <sheetName val="_o_to_Dung33"/>
      <sheetName val="_o_to_Dung43"/>
      <sheetName val="_o_totrongT10-123"/>
      <sheetName val="_o_totrongT23"/>
      <sheetName val="_o_totrungT10-123"/>
      <sheetName val="_o_toMinhT10-12_3"/>
      <sheetName val="_o_toMinhT23"/>
      <sheetName val="_o_toTrieuT10-12__3"/>
      <sheetName val="Luong_8_SP3"/>
      <sheetName val="Luong_9_SP_3"/>
      <sheetName val="Luong_10_SP_3"/>
      <sheetName val="Luong_11_SP_3"/>
      <sheetName val="Luong_12_SP3"/>
      <sheetName val="Luong_1_SP13"/>
      <sheetName val="Luong_2_SP23"/>
      <sheetName val="Luong_3_SP33"/>
      <sheetName val="Luong_4_SP43"/>
      <sheetName val="Luong_4_SP53"/>
      <sheetName val="KL_VL3"/>
      <sheetName val="QT_9-63"/>
      <sheetName val="Thuong_luu_HB3"/>
      <sheetName val="QT_Ky_T3"/>
      <sheetName val="bc_vt_TON_BAI3"/>
      <sheetName val="QT_Duoc_(Hai)3"/>
      <sheetName val="sent_to3"/>
      <sheetName val="KLTong_hop3"/>
      <sheetName val="Lan_can3"/>
      <sheetName val="Ranh_doc_(2)3"/>
      <sheetName val="Ranh_doc3"/>
      <sheetName val="Coc_tieu3"/>
      <sheetName val="Bien_bao3"/>
      <sheetName val="Nan_tuyen3"/>
      <sheetName val="Lan_13"/>
      <sheetName val="Lan__23"/>
      <sheetName val="Lan_33"/>
      <sheetName val="Gia_tri3"/>
      <sheetName val="Lan_53"/>
      <sheetName val="Cong_hop3"/>
      <sheetName val="kldukien_(107)3"/>
      <sheetName val="qui1_(2)3"/>
      <sheetName val="cap_so_lan_23"/>
      <sheetName val="cap_so_BHXH3"/>
      <sheetName val="tru_tien3"/>
      <sheetName val="yt_q23"/>
      <sheetName val="c45_t33"/>
      <sheetName val="c45_t63"/>
      <sheetName val="BHYT_Q3_20033"/>
      <sheetName val="C45_t73"/>
      <sheetName val="C47-t07_20033"/>
      <sheetName val="C45_t83"/>
      <sheetName val="C47-t08_20033"/>
      <sheetName val="C45_t093"/>
      <sheetName val="C47-t09_20033"/>
      <sheetName val="C47_T123"/>
      <sheetName val="BHYT_Q4-20033"/>
      <sheetName val="C45_T103"/>
      <sheetName val="binh_do3"/>
      <sheetName val="cot_lieu3"/>
      <sheetName val="van_khuon3"/>
      <sheetName val="CT_BT3"/>
      <sheetName val="lay_mau3"/>
      <sheetName val="mat_ngoai_goi3"/>
      <sheetName val="coc_tram-bt3"/>
      <sheetName val="cong_bien_t105"/>
      <sheetName val="luong_t9_5"/>
      <sheetName val="bb_t95"/>
      <sheetName val="KL_XL20005"/>
      <sheetName val="Chiet_tinh5"/>
      <sheetName val="Van_chuyen5"/>
      <sheetName val="THKP_(2)5"/>
      <sheetName val="T_Bi5"/>
      <sheetName val="Thiet_ke5"/>
      <sheetName val="K_luong5"/>
      <sheetName val="TT_L25"/>
      <sheetName val="TT_L15"/>
      <sheetName val="Thue_Ngoai5"/>
      <sheetName val="Dong_Dau5"/>
      <sheetName val="Dong_Dau_(2)5"/>
      <sheetName val="Sau_dong5"/>
      <sheetName val="Ma_xa5"/>
      <sheetName val="My_dinh5"/>
      <sheetName val="Tong_cong5"/>
      <sheetName val="Chi_tiet_-_Dv_lap5"/>
      <sheetName val="TH_KHTC5"/>
      <sheetName val="Gia_VL5"/>
      <sheetName val="Bang_gia_ca_may5"/>
      <sheetName val="Bang_luong_CB5"/>
      <sheetName val="Bang_P_tich_CT5"/>
      <sheetName val="D_toan_chi_tiet5"/>
      <sheetName val="Bang_TH_Dtoan5"/>
      <sheetName val="LUAN_CHUYEN5"/>
      <sheetName val="KE_QUY5"/>
      <sheetName val="LUONGGIAN_TIEP5"/>
      <sheetName val="VAY_VON5"/>
      <sheetName val="O_THAO5"/>
      <sheetName val="Q_TRUNG5"/>
      <sheetName val="Y_THANH5"/>
      <sheetName val="Sheet2_(2)5"/>
      <sheetName val="KH_2003_(moi_max)5"/>
      <sheetName val="Interim_payment5"/>
      <sheetName val="Bid_Sum5"/>
      <sheetName val="Item_B5"/>
      <sheetName val="Dg_A5"/>
      <sheetName val="Dg_B&amp;C5"/>
      <sheetName val="Material_at_site5"/>
      <sheetName val="Bang_VL5"/>
      <sheetName val="VL(No_V-c)5"/>
      <sheetName val="He_so5"/>
      <sheetName val="PL_Vua5"/>
      <sheetName val="Chitieu-dam_cac_loai5"/>
      <sheetName val="DG_Dam5"/>
      <sheetName val="DG_chung5"/>
      <sheetName val="VL-dac_chung5"/>
      <sheetName val="CT_1md_&amp;_dau_cong5"/>
      <sheetName val="Tong_hop5"/>
      <sheetName val="CT_cong5"/>
      <sheetName val="dg_cong5"/>
      <sheetName val="CDSL_(2)5"/>
      <sheetName val="__5"/>
      <sheetName val="san_vuon5"/>
      <sheetName val="khu_phu_tro5"/>
      <sheetName val="Thuyet_minh5"/>
      <sheetName val="be_tong5"/>
      <sheetName val="Tong_hop_thep5"/>
      <sheetName val="phan_tich_DG5"/>
      <sheetName val="gia_vat_lieu5"/>
      <sheetName val="gia_xe_may5"/>
      <sheetName val="gia_nhan_cong5"/>
      <sheetName val="BCC_(2)5"/>
      <sheetName val="Bao_cao5"/>
      <sheetName val="Bao_cao_25"/>
      <sheetName val="Khoi_luong5"/>
      <sheetName val="Khoi_luong_mat5"/>
      <sheetName val="Bang_ke5"/>
      <sheetName val="T_HopKL5"/>
      <sheetName val="S_Luong5"/>
      <sheetName val="D_Dap5"/>
      <sheetName val="Q_Toan5"/>
      <sheetName val="Phan_tich_chi_phi5"/>
      <sheetName val="Chi_phi_nen_theo_BVTC5"/>
      <sheetName val="nhan_cong_phu5"/>
      <sheetName val="nhan_cong_Hung5"/>
      <sheetName val="Nhan_cong5"/>
      <sheetName val="Khoi_luong_nen_theo_BVTC5"/>
      <sheetName val="cap_cho_cac_DT5"/>
      <sheetName val="Ung_-_hoan5"/>
      <sheetName val="CP_may5"/>
      <sheetName val="Phu_luc5"/>
      <sheetName val="Gia_trÞ5"/>
      <sheetName val="DS_them_luong_qui_4-20025"/>
      <sheetName val="Phuc_loi_2-9-025"/>
      <sheetName val="Thuong_nhan_dip_21-12-025"/>
      <sheetName val="Thuong_dip_nhan_danh_hieu_AHL§5"/>
      <sheetName val="Thang_luong_thu_13_nam_20025"/>
      <sheetName val="Luong_SX#_dip_Tet_Qui_Mui(dong5"/>
      <sheetName val="CT_Duong5"/>
      <sheetName val="D_gia5"/>
      <sheetName val="T_hop5"/>
      <sheetName val="CtP_tro5"/>
      <sheetName val="Nha_moi5"/>
      <sheetName val="TT-T_Tron_So_25"/>
      <sheetName val="Ct_Dam_5"/>
      <sheetName val="Ct_Duoi5"/>
      <sheetName val="Ct_Tren5"/>
      <sheetName val="D_giaMay5"/>
      <sheetName val="26+180-400_25"/>
      <sheetName val="26+180_Sub15"/>
      <sheetName val="26+180_Sub45"/>
      <sheetName val="26+180-400_5(k95)5"/>
      <sheetName val="26+400-620_3(k95)5"/>
      <sheetName val="26+400-640_1(k95)5"/>
      <sheetName val="26+960-27+150_95"/>
      <sheetName val="26+960-27+150_105"/>
      <sheetName val="26+960-27+150_115"/>
      <sheetName val="26+960-27+150_125"/>
      <sheetName val="26+960-27+150_5(k95)5"/>
      <sheetName val="26+960-27+150_4(k95)5"/>
      <sheetName val="26+960-27+150_1(k95)5"/>
      <sheetName val="27+500-700_5(k95)5"/>
      <sheetName val="27+500-700_4(k95)5"/>
      <sheetName val="27+500-700_3(k95)5"/>
      <sheetName val="27+500-700_1(k95)5"/>
      <sheetName val="27+740-920_3(k95)5"/>
      <sheetName val="27+740-920_215"/>
      <sheetName val="27+920-28+040_6,75"/>
      <sheetName val="27+920-28+040_105"/>
      <sheetName val="27+920-28+160_Su35"/>
      <sheetName val="28+160-28+420_5K955"/>
      <sheetName val="28+430-657_75"/>
      <sheetName val="Km28+430-657_85"/>
      <sheetName val="28+430-657_95"/>
      <sheetName val="28+430-667_105"/>
      <sheetName val="28+430-657_115"/>
      <sheetName val="28+430-657_4k955"/>
      <sheetName val="28+500-657_185"/>
      <sheetName val="28+520-657_195"/>
      <sheetName val="C_TIEU5"/>
      <sheetName val="T_Luong5"/>
      <sheetName val="T_HAO5"/>
      <sheetName val="DT_TUYEN5"/>
      <sheetName val="DT_GIA5"/>
      <sheetName val="KHDT_(2)5"/>
      <sheetName val="CL_5"/>
      <sheetName val="KQ_(2)5"/>
      <sheetName val="Quang_Tri5"/>
      <sheetName val="Da_Nang5"/>
      <sheetName val="Quang_Nam5"/>
      <sheetName val="Quang_Ngai5"/>
      <sheetName val="TH_DH-QN5"/>
      <sheetName val="KP_HD5"/>
      <sheetName val="DB_HD5"/>
      <sheetName val="vat_tu5"/>
      <sheetName val="Thep_5"/>
      <sheetName val="Chi_tiet_Khoi_luong5"/>
      <sheetName val="TH_khoi_luong5"/>
      <sheetName val="Chiet_tinh_vat_lieu_5"/>
      <sheetName val="TH_KL_VL5"/>
      <sheetName val="AC_PC5"/>
      <sheetName val="TAI_TRONG5"/>
      <sheetName val="NOI_LUC5"/>
      <sheetName val="TINH_DUYET_THTT_CHINH5"/>
      <sheetName val="TDUYET_THTT_PHU5"/>
      <sheetName val="TINH_DAO_DONG_VA_DO_VONG5"/>
      <sheetName val="TINH_NEO5"/>
      <sheetName val="tong_hop_thanh_toan_thue5"/>
      <sheetName val="bang_ke_nop_thue5"/>
      <sheetName val="Tonh_hop_chi_phi5"/>
      <sheetName val="BK_chi_phi5"/>
      <sheetName val="KTra_DS_va_thue_GTGT5"/>
      <sheetName val="Kiãøm_tra_DS_thue_GTGT5"/>
      <sheetName val="XUAT(gia_von)5"/>
      <sheetName val="Xuat_(gia_ban)5"/>
      <sheetName val="Dchinh_TH_N-X-T5"/>
      <sheetName val="Tong_hop_N-X-T5"/>
      <sheetName val="thue_TH5"/>
      <sheetName val="tong_hop_20015"/>
      <sheetName val="qUYET_TOAN_THUE5"/>
      <sheetName val="BU_CTPH5"/>
      <sheetName val="BU_tran3+360_225"/>
      <sheetName val="Tran3+360_225"/>
      <sheetName val="BU_tran2+386_45"/>
      <sheetName val="Tran2+386_45"/>
      <sheetName val="DTcong_4-55"/>
      <sheetName val="Bu_1-25"/>
      <sheetName val="Bu_12-135"/>
      <sheetName val="DTcong_12-135"/>
      <sheetName val="DT_cong13-13+5"/>
      <sheetName val="BU-_nhanh5"/>
      <sheetName val="dtcong_nh1-25"/>
      <sheetName val="dtcong_nh0-15"/>
      <sheetName val="BU_11-125"/>
      <sheetName val="DTcong_11-125"/>
      <sheetName val="Pr-_CC5"/>
      <sheetName val="MD_3-45"/>
      <sheetName val="ND_3-45"/>
      <sheetName val="MD_1-25"/>
      <sheetName val="ND_1-25"/>
      <sheetName val="MD_0-15"/>
      <sheetName val="ND_0-15"/>
      <sheetName val="KL_tong5"/>
      <sheetName val="TH_(T1-6)5"/>
      <sheetName val="_NL5"/>
      <sheetName val="_NL_(2)5"/>
      <sheetName val="CDTHCT_(3)5"/>
      <sheetName val="thkl_(2)5"/>
      <sheetName val="long_tec5"/>
      <sheetName val="cd_viaK0-T65"/>
      <sheetName val="cdvia_T6-Tc245"/>
      <sheetName val="cdvia_Tc24-T465"/>
      <sheetName val="cd_btnL2k0+361-T195"/>
      <sheetName val="CT_xa5"/>
      <sheetName val="CDTHU_CHI_T15"/>
      <sheetName val="THUCHI_25"/>
      <sheetName val="THU_CHI35"/>
      <sheetName val="THU_CHI_45"/>
      <sheetName val="THU_CHI55"/>
      <sheetName val="THU_CHI_65"/>
      <sheetName val="TU_CHI_75"/>
      <sheetName val="THU_CHI95"/>
      <sheetName val="THU_CHI_85"/>
      <sheetName val="THU_CHI_105"/>
      <sheetName val="THU_CHI_115"/>
      <sheetName val="THU_CHI_125"/>
      <sheetName val="Xep_hang_2015"/>
      <sheetName val="toan_Cty5"/>
      <sheetName val="Cong_ty5"/>
      <sheetName val="XN_25"/>
      <sheetName val="XN_ong_CHi5"/>
      <sheetName val="N_XDCT&amp;_XKLD5"/>
      <sheetName val="CN_HCM5"/>
      <sheetName val="TT_XKLD(Nhan)5"/>
      <sheetName val="Ong_Hong5"/>
      <sheetName val="CN_hung_yen5"/>
      <sheetName val="Dong_nai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KL_Tram_Cty5"/>
      <sheetName val="Gam_may_Cty5"/>
      <sheetName val="KL_tram_KH5"/>
      <sheetName val="Gam_may_KH5"/>
      <sheetName val="Cach_dien5"/>
      <sheetName val="Mang_tai5"/>
      <sheetName val="KL_DDK5"/>
      <sheetName val="Mang_tai_DDK5"/>
      <sheetName val="KL_DDK0,45"/>
      <sheetName val="TT_Ky_thuat5"/>
      <sheetName val="CT_moi5"/>
      <sheetName val="Tu_dien5"/>
      <sheetName val="May_cat5"/>
      <sheetName val="Dao_Cly5"/>
      <sheetName val="Dao_Ptai5"/>
      <sheetName val="Tu_RMU5"/>
      <sheetName val="C_set5"/>
      <sheetName val="Sco_Cap5"/>
      <sheetName val="Sco_TB5"/>
      <sheetName val="TN_tram5"/>
      <sheetName val="TN_C_set5"/>
      <sheetName val="TN_TD_DDay5"/>
      <sheetName val="Phan_chung5"/>
      <sheetName val="cong_Q25"/>
      <sheetName val="T_U_luong_Q15"/>
      <sheetName val="T_U_luong_Q25"/>
      <sheetName val="T_U_luong_Q35"/>
      <sheetName val="Quyet_toan5"/>
      <sheetName val="Thu_hoi5"/>
      <sheetName val="Lai_vay5"/>
      <sheetName val="Tien_vay5"/>
      <sheetName val="Cong_no5"/>
      <sheetName val="Cop_pha5"/>
      <sheetName val="Gia_DAN5"/>
      <sheetName val="Phu_luc_HD5"/>
      <sheetName val="Gia_du_thau5"/>
      <sheetName val="Ca_xe5"/>
      <sheetName val="Dc_Dau5"/>
      <sheetName val="_o_to_Hien_85"/>
      <sheetName val="_o_to_Hien95"/>
      <sheetName val="_o_to_Hien105"/>
      <sheetName val="_o_to_Hien115"/>
      <sheetName val="_o_to_Hien12)5"/>
      <sheetName val="_o_to_Hien16"/>
      <sheetName val="_o_to_Hien25"/>
      <sheetName val="_o_to_Hien35"/>
      <sheetName val="_o_to_Hien45"/>
      <sheetName val="_o_to_Hien55"/>
      <sheetName val="_o_to_Phong_85"/>
      <sheetName val="_o_to_Phong95"/>
      <sheetName val="_o_to_Phong105"/>
      <sheetName val="_o_to_Phong115"/>
      <sheetName val="_o_to_Phong12)5"/>
      <sheetName val="_o_to_Phong16"/>
      <sheetName val="_o_to_Phong25"/>
      <sheetName val="_o_to_Phong35"/>
      <sheetName val="_o_to_Phong45"/>
      <sheetName val="_o_to_Phong55"/>
      <sheetName val="_o_to_Dung_8_5"/>
      <sheetName val="_D_tt_dau85"/>
      <sheetName val="_o_to_Dung_95"/>
      <sheetName val="_D9_tt_dau5"/>
      <sheetName val="_D10_tt_dau5"/>
      <sheetName val="_o_to_Dung_105"/>
      <sheetName val="_o_to_Dung_115"/>
      <sheetName val="_o_to_Dung_12)5"/>
      <sheetName val="_o_to_Dung_16"/>
      <sheetName val="_o_to_Dung25"/>
      <sheetName val="_o_to_Dung35"/>
      <sheetName val="_o_to_Dung45"/>
      <sheetName val="_o_totrongT10-125"/>
      <sheetName val="_o_totrongT25"/>
      <sheetName val="_o_totrungT10-125"/>
      <sheetName val="_o_toMinhT10-12_5"/>
      <sheetName val="_o_toMinhT25"/>
      <sheetName val="_o_toTrieuT10-12__5"/>
      <sheetName val="Luong_8_SP5"/>
      <sheetName val="Luong_9_SP_5"/>
      <sheetName val="Luong_10_SP_5"/>
      <sheetName val="Luong_11_SP_5"/>
      <sheetName val="Luong_12_SP5"/>
      <sheetName val="Luong_1_SP15"/>
      <sheetName val="Luong_2_SP25"/>
      <sheetName val="Luong_3_SP35"/>
      <sheetName val="Luong_4_SP45"/>
      <sheetName val="Luong_4_SP55"/>
      <sheetName val="KL_VL5"/>
      <sheetName val="QT_9-65"/>
      <sheetName val="Thuong_luu_HB5"/>
      <sheetName val="QT_Ky_T5"/>
      <sheetName val="bc_vt_TON_BAI5"/>
      <sheetName val="QT_Duoc_(Hai)5"/>
      <sheetName val="sent_to5"/>
      <sheetName val="KLTong_hop5"/>
      <sheetName val="Lan_can5"/>
      <sheetName val="Ranh_doc_(2)5"/>
      <sheetName val="Ranh_doc5"/>
      <sheetName val="Coc_tieu5"/>
      <sheetName val="Bien_bao5"/>
      <sheetName val="Nan_tuyen5"/>
      <sheetName val="Lan_15"/>
      <sheetName val="Lan__25"/>
      <sheetName val="Lan_35"/>
      <sheetName val="Gia_tri5"/>
      <sheetName val="Lan_55"/>
      <sheetName val="Cong_hop5"/>
      <sheetName val="kldukien_(107)5"/>
      <sheetName val="qui1_(2)5"/>
      <sheetName val="cap_so_lan_25"/>
      <sheetName val="cap_so_BHXH5"/>
      <sheetName val="tru_tien5"/>
      <sheetName val="yt_q25"/>
      <sheetName val="c45_t35"/>
      <sheetName val="c45_t65"/>
      <sheetName val="BHYT_Q3_20035"/>
      <sheetName val="C45_t75"/>
      <sheetName val="C47-t07_20035"/>
      <sheetName val="C45_t85"/>
      <sheetName val="C47-t08_20035"/>
      <sheetName val="C45_t095"/>
      <sheetName val="C47-t09_20035"/>
      <sheetName val="C47_T125"/>
      <sheetName val="BHYT_Q4-20035"/>
      <sheetName val="C45_T105"/>
      <sheetName val="binh_do5"/>
      <sheetName val="cot_lieu5"/>
      <sheetName val="van_khuon5"/>
      <sheetName val="CT_BT5"/>
      <sheetName val="lay_mau5"/>
      <sheetName val="mat_ngoai_goi5"/>
      <sheetName val="coc_tram-bt5"/>
      <sheetName val="cong_bien_t104"/>
      <sheetName val="luong_t9_4"/>
      <sheetName val="bb_t94"/>
      <sheetName val="KL_XL20004"/>
      <sheetName val="Chiet_tinh4"/>
      <sheetName val="Van_chuyen4"/>
      <sheetName val="THKP_(2)4"/>
      <sheetName val="T_Bi4"/>
      <sheetName val="Thiet_ke4"/>
      <sheetName val="K_luong4"/>
      <sheetName val="TT_L24"/>
      <sheetName val="TT_L14"/>
      <sheetName val="Thue_Ngoai4"/>
      <sheetName val="Dong_Dau4"/>
      <sheetName val="Dong_Dau_(2)4"/>
      <sheetName val="Sau_dong4"/>
      <sheetName val="Ma_xa4"/>
      <sheetName val="My_dinh4"/>
      <sheetName val="Tong_cong4"/>
      <sheetName val="Chi_tiet_-_Dv_lap4"/>
      <sheetName val="TH_KHTC4"/>
      <sheetName val="Gia_VL4"/>
      <sheetName val="Bang_gia_ca_may4"/>
      <sheetName val="Bang_luong_CB4"/>
      <sheetName val="Bang_P_tich_CT4"/>
      <sheetName val="D_toan_chi_tiet4"/>
      <sheetName val="Bang_TH_Dtoan4"/>
      <sheetName val="LUAN_CHUYEN4"/>
      <sheetName val="KE_QUY4"/>
      <sheetName val="LUONGGIAN_TIEP4"/>
      <sheetName val="VAY_VON4"/>
      <sheetName val="O_THAO4"/>
      <sheetName val="Q_TRUNG4"/>
      <sheetName val="Y_THANH4"/>
      <sheetName val="Sheet2_(2)4"/>
      <sheetName val="KH_2003_(moi_max)4"/>
      <sheetName val="Interim_payment4"/>
      <sheetName val="Bid_Sum4"/>
      <sheetName val="Item_B4"/>
      <sheetName val="Dg_A4"/>
      <sheetName val="Dg_B&amp;C4"/>
      <sheetName val="Material_at_site4"/>
      <sheetName val="Bang_VL4"/>
      <sheetName val="VL(No_V-c)4"/>
      <sheetName val="He_so4"/>
      <sheetName val="PL_Vua4"/>
      <sheetName val="Chitieu-dam_cac_loai4"/>
      <sheetName val="DG_Dam4"/>
      <sheetName val="DG_chung4"/>
      <sheetName val="VL-dac_chung4"/>
      <sheetName val="CT_1md_&amp;_dau_cong4"/>
      <sheetName val="Tong_hop4"/>
      <sheetName val="CT_cong4"/>
      <sheetName val="dg_cong4"/>
      <sheetName val="CDSL_(2)4"/>
      <sheetName val="__4"/>
      <sheetName val="san_vuon4"/>
      <sheetName val="khu_phu_tro4"/>
      <sheetName val="Thuyet_minh4"/>
      <sheetName val="be_tong4"/>
      <sheetName val="Tong_hop_thep4"/>
      <sheetName val="phan_tich_DG4"/>
      <sheetName val="gia_vat_lieu4"/>
      <sheetName val="gia_xe_may4"/>
      <sheetName val="gia_nhan_cong4"/>
      <sheetName val="BCC_(2)4"/>
      <sheetName val="Bao_cao4"/>
      <sheetName val="Bao_cao_24"/>
      <sheetName val="Khoi_luong4"/>
      <sheetName val="Khoi_luong_mat4"/>
      <sheetName val="Bang_ke4"/>
      <sheetName val="T_HopKL4"/>
      <sheetName val="S_Luong4"/>
      <sheetName val="D_Dap4"/>
      <sheetName val="Q_Toan4"/>
      <sheetName val="Phan_tich_chi_phi4"/>
      <sheetName val="Chi_phi_nen_theo_BVTC4"/>
      <sheetName val="nhan_cong_phu4"/>
      <sheetName val="nhan_cong_Hung4"/>
      <sheetName val="Nhan_cong4"/>
      <sheetName val="Khoi_luong_nen_theo_BVTC4"/>
      <sheetName val="cap_cho_cac_DT4"/>
      <sheetName val="Ung_-_hoan4"/>
      <sheetName val="CP_may4"/>
      <sheetName val="Phu_luc4"/>
      <sheetName val="Gia_trÞ4"/>
      <sheetName val="DS_them_luong_qui_4-20024"/>
      <sheetName val="Phuc_loi_2-9-024"/>
      <sheetName val="Thuong_nhan_dip_21-12-024"/>
      <sheetName val="Thuong_dip_nhan_danh_hieu_AHL§4"/>
      <sheetName val="Thang_luong_thu_13_nam_20024"/>
      <sheetName val="Luong_SX#_dip_Tet_Qui_Mui(dong4"/>
      <sheetName val="CT_Duong4"/>
      <sheetName val="D_gia4"/>
      <sheetName val="T_hop4"/>
      <sheetName val="CtP_tro4"/>
      <sheetName val="Nha_moi4"/>
      <sheetName val="TT-T_Tron_So_24"/>
      <sheetName val="Ct_Dam_4"/>
      <sheetName val="Ct_Duoi4"/>
      <sheetName val="Ct_Tren4"/>
      <sheetName val="D_giaMay4"/>
      <sheetName val="26+180-400_24"/>
      <sheetName val="26+180_Sub14"/>
      <sheetName val="26+180_Sub44"/>
      <sheetName val="26+180-400_5(k95)4"/>
      <sheetName val="26+400-620_3(k95)4"/>
      <sheetName val="26+400-640_1(k95)4"/>
      <sheetName val="26+960-27+150_94"/>
      <sheetName val="26+960-27+150_104"/>
      <sheetName val="26+960-27+150_114"/>
      <sheetName val="26+960-27+150_124"/>
      <sheetName val="26+960-27+150_5(k95)4"/>
      <sheetName val="26+960-27+150_4(k95)4"/>
      <sheetName val="26+960-27+150_1(k95)4"/>
      <sheetName val="27+500-700_5(k95)4"/>
      <sheetName val="27+500-700_4(k95)4"/>
      <sheetName val="27+500-700_3(k95)4"/>
      <sheetName val="27+500-700_1(k95)4"/>
      <sheetName val="27+740-920_3(k95)4"/>
      <sheetName val="27+740-920_214"/>
      <sheetName val="27+920-28+040_6,74"/>
      <sheetName val="27+920-28+040_104"/>
      <sheetName val="27+920-28+160_Su34"/>
      <sheetName val="28+160-28+420_5K954"/>
      <sheetName val="28+430-657_74"/>
      <sheetName val="Km28+430-657_84"/>
      <sheetName val="28+430-657_94"/>
      <sheetName val="28+430-667_104"/>
      <sheetName val="28+430-657_114"/>
      <sheetName val="28+430-657_4k954"/>
      <sheetName val="28+500-657_184"/>
      <sheetName val="28+520-657_194"/>
      <sheetName val="C_TIEU4"/>
      <sheetName val="T_Luong4"/>
      <sheetName val="T_HAO4"/>
      <sheetName val="DT_TUYEN4"/>
      <sheetName val="DT_GIA4"/>
      <sheetName val="KHDT_(2)4"/>
      <sheetName val="CL_4"/>
      <sheetName val="KQ_(2)4"/>
      <sheetName val="Quang_Tri4"/>
      <sheetName val="Da_Nang4"/>
      <sheetName val="Quang_Nam4"/>
      <sheetName val="Quang_Ngai4"/>
      <sheetName val="TH_DH-QN4"/>
      <sheetName val="KP_HD4"/>
      <sheetName val="DB_HD4"/>
      <sheetName val="vat_tu4"/>
      <sheetName val="Thep_4"/>
      <sheetName val="Chi_tiet_Khoi_luong4"/>
      <sheetName val="TH_khoi_luong4"/>
      <sheetName val="Chiet_tinh_vat_lieu_4"/>
      <sheetName val="TH_KL_VL4"/>
      <sheetName val="AC_PC4"/>
      <sheetName val="TAI_TRONG4"/>
      <sheetName val="NOI_LUC4"/>
      <sheetName val="TINH_DUYET_THTT_CHINH4"/>
      <sheetName val="TDUYET_THTT_PHU4"/>
      <sheetName val="TINH_DAO_DONG_VA_DO_VONG4"/>
      <sheetName val="TINH_NEO4"/>
      <sheetName val="tong_hop_thanh_toan_thue4"/>
      <sheetName val="bang_ke_nop_thue4"/>
      <sheetName val="Tonh_hop_chi_phi4"/>
      <sheetName val="BK_chi_phi4"/>
      <sheetName val="KTra_DS_va_thue_GTGT4"/>
      <sheetName val="Kiãøm_tra_DS_thue_GTGT4"/>
      <sheetName val="XUAT(gia_von)4"/>
      <sheetName val="Xuat_(gia_ban)4"/>
      <sheetName val="Dchinh_TH_N-X-T4"/>
      <sheetName val="Tong_hop_N-X-T4"/>
      <sheetName val="thue_TH4"/>
      <sheetName val="tong_hop_20014"/>
      <sheetName val="qUYET_TOAN_THUE4"/>
      <sheetName val="BU_CTPH4"/>
      <sheetName val="BU_tran3+360_224"/>
      <sheetName val="Tran3+360_224"/>
      <sheetName val="BU_tran2+386_44"/>
      <sheetName val="Tran2+386_44"/>
      <sheetName val="DTcong_4-54"/>
      <sheetName val="Bu_1-24"/>
      <sheetName val="Bu_12-134"/>
      <sheetName val="DTcong_12-134"/>
      <sheetName val="DT_cong13-13+4"/>
      <sheetName val="BU-_nhanh4"/>
      <sheetName val="dtcong_nh1-24"/>
      <sheetName val="dtcong_nh0-14"/>
      <sheetName val="BU_11-124"/>
      <sheetName val="DTcong_11-124"/>
      <sheetName val="Pr-_CC4"/>
      <sheetName val="MD_3-44"/>
      <sheetName val="ND_3-44"/>
      <sheetName val="MD_1-24"/>
      <sheetName val="ND_1-24"/>
      <sheetName val="MD_0-14"/>
      <sheetName val="ND_0-14"/>
      <sheetName val="KL_tong4"/>
      <sheetName val="TH_(T1-6)4"/>
      <sheetName val="_NL4"/>
      <sheetName val="_NL_(2)4"/>
      <sheetName val="CDTHCT_(3)4"/>
      <sheetName val="thkl_(2)4"/>
      <sheetName val="long_tec4"/>
      <sheetName val="cd_viaK0-T64"/>
      <sheetName val="cdvia_T6-Tc244"/>
      <sheetName val="cdvia_Tc24-T464"/>
      <sheetName val="cd_btnL2k0+361-T194"/>
      <sheetName val="CT_xa4"/>
      <sheetName val="CDTHU_CHI_T14"/>
      <sheetName val="THUCHI_24"/>
      <sheetName val="THU_CHI34"/>
      <sheetName val="THU_CHI_44"/>
      <sheetName val="THU_CHI54"/>
      <sheetName val="THU_CHI_64"/>
      <sheetName val="TU_CHI_74"/>
      <sheetName val="THU_CHI94"/>
      <sheetName val="THU_CHI_84"/>
      <sheetName val="THU_CHI_104"/>
      <sheetName val="THU_CHI_114"/>
      <sheetName val="THU_CHI_124"/>
      <sheetName val="Xep_hang_2014"/>
      <sheetName val="toan_Cty4"/>
      <sheetName val="Cong_ty4"/>
      <sheetName val="XN_24"/>
      <sheetName val="XN_ong_CHi4"/>
      <sheetName val="N_XDCT&amp;_XKLD4"/>
      <sheetName val="CN_HCM4"/>
      <sheetName val="TT_XKLD(Nhan)4"/>
      <sheetName val="Ong_Hong4"/>
      <sheetName val="CN_hung_yen4"/>
      <sheetName val="Dong_nai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KL_Tram_Cty4"/>
      <sheetName val="Gam_may_Cty4"/>
      <sheetName val="KL_tram_KH4"/>
      <sheetName val="Gam_may_KH4"/>
      <sheetName val="Cach_dien4"/>
      <sheetName val="Mang_tai4"/>
      <sheetName val="KL_DDK4"/>
      <sheetName val="Mang_tai_DDK4"/>
      <sheetName val="KL_DDK0,44"/>
      <sheetName val="TT_Ky_thuat4"/>
      <sheetName val="CT_moi4"/>
      <sheetName val="Tu_dien4"/>
      <sheetName val="May_cat4"/>
      <sheetName val="Dao_Cly4"/>
      <sheetName val="Dao_Ptai4"/>
      <sheetName val="Tu_RMU4"/>
      <sheetName val="C_set4"/>
      <sheetName val="Sco_Cap4"/>
      <sheetName val="Sco_TB4"/>
      <sheetName val="TN_tram4"/>
      <sheetName val="TN_C_set4"/>
      <sheetName val="TN_TD_DDay4"/>
      <sheetName val="Phan_chung4"/>
      <sheetName val="cong_Q24"/>
      <sheetName val="T_U_luong_Q14"/>
      <sheetName val="T_U_luong_Q24"/>
      <sheetName val="T_U_luong_Q34"/>
      <sheetName val="Quyet_toan4"/>
      <sheetName val="Thu_hoi4"/>
      <sheetName val="Lai_vay4"/>
      <sheetName val="Tien_vay4"/>
      <sheetName val="Cong_no4"/>
      <sheetName val="Cop_pha4"/>
      <sheetName val="Gia_DAN4"/>
      <sheetName val="Phu_luc_HD4"/>
      <sheetName val="Gia_du_thau4"/>
      <sheetName val="Ca_xe4"/>
      <sheetName val="Dc_Dau4"/>
      <sheetName val="_o_to_Hien_84"/>
      <sheetName val="_o_to_Hien94"/>
      <sheetName val="_o_to_Hien104"/>
      <sheetName val="_o_to_Hien114"/>
      <sheetName val="_o_to_Hien12)4"/>
      <sheetName val="_o_to_Hien15"/>
      <sheetName val="_o_to_Hien24"/>
      <sheetName val="_o_to_Hien34"/>
      <sheetName val="_o_to_Hien44"/>
      <sheetName val="_o_to_Hien54"/>
      <sheetName val="_o_to_Phong_84"/>
      <sheetName val="_o_to_Phong94"/>
      <sheetName val="_o_to_Phong104"/>
      <sheetName val="_o_to_Phong114"/>
      <sheetName val="_o_to_Phong12)4"/>
      <sheetName val="_o_to_Phong15"/>
      <sheetName val="_o_to_Phong24"/>
      <sheetName val="_o_to_Phong34"/>
      <sheetName val="_o_to_Phong44"/>
      <sheetName val="_o_to_Phong54"/>
      <sheetName val="_o_to_Dung_8_4"/>
      <sheetName val="_D_tt_dau84"/>
      <sheetName val="_o_to_Dung_94"/>
      <sheetName val="_D9_tt_dau4"/>
      <sheetName val="_D10_tt_dau4"/>
      <sheetName val="_o_to_Dung_104"/>
      <sheetName val="_o_to_Dung_114"/>
      <sheetName val="_o_to_Dung_12)4"/>
      <sheetName val="_o_to_Dung_15"/>
      <sheetName val="_o_to_Dung24"/>
      <sheetName val="_o_to_Dung34"/>
      <sheetName val="_o_to_Dung44"/>
      <sheetName val="_o_totrongT10-124"/>
      <sheetName val="_o_totrongT24"/>
      <sheetName val="_o_totrungT10-124"/>
      <sheetName val="_o_toMinhT10-12_4"/>
      <sheetName val="_o_toMinhT24"/>
      <sheetName val="_o_toTrieuT10-12__4"/>
      <sheetName val="Luong_8_SP4"/>
      <sheetName val="Luong_9_SP_4"/>
      <sheetName val="Luong_10_SP_4"/>
      <sheetName val="Luong_11_SP_4"/>
      <sheetName val="Luong_12_SP4"/>
      <sheetName val="Luong_1_SP14"/>
      <sheetName val="Luong_2_SP24"/>
      <sheetName val="Luong_3_SP34"/>
      <sheetName val="Luong_4_SP44"/>
      <sheetName val="Luong_4_SP54"/>
      <sheetName val="KL_VL4"/>
      <sheetName val="QT_9-64"/>
      <sheetName val="Thuong_luu_HB4"/>
      <sheetName val="QT_Ky_T4"/>
      <sheetName val="bc_vt_TON_BAI4"/>
      <sheetName val="QT_Duoc_(Hai)4"/>
      <sheetName val="sent_to4"/>
      <sheetName val="KLTong_hop4"/>
      <sheetName val="Lan_can4"/>
      <sheetName val="Ranh_doc_(2)4"/>
      <sheetName val="Ranh_doc4"/>
      <sheetName val="Coc_tieu4"/>
      <sheetName val="Bien_bao4"/>
      <sheetName val="Nan_tuyen4"/>
      <sheetName val="Lan_14"/>
      <sheetName val="Lan__24"/>
      <sheetName val="Lan_34"/>
      <sheetName val="Gia_tri4"/>
      <sheetName val="Lan_54"/>
      <sheetName val="Cong_hop4"/>
      <sheetName val="kldukien_(107)4"/>
      <sheetName val="qui1_(2)4"/>
      <sheetName val="cap_so_lan_24"/>
      <sheetName val="cap_so_BHXH4"/>
      <sheetName val="tru_tien4"/>
      <sheetName val="yt_q24"/>
      <sheetName val="c45_t34"/>
      <sheetName val="c45_t64"/>
      <sheetName val="BHYT_Q3_20034"/>
      <sheetName val="C45_t74"/>
      <sheetName val="C47-t07_20034"/>
      <sheetName val="C45_t84"/>
      <sheetName val="C47-t08_20034"/>
      <sheetName val="C45_t094"/>
      <sheetName val="C47-t09_20034"/>
      <sheetName val="C47_T124"/>
      <sheetName val="BHYT_Q4-20034"/>
      <sheetName val="C45_T104"/>
      <sheetName val="binh_do4"/>
      <sheetName val="cot_lieu4"/>
      <sheetName val="van_khuon4"/>
      <sheetName val="CT_BT4"/>
      <sheetName val="lay_mau4"/>
      <sheetName val="mat_ngoai_goi4"/>
      <sheetName val="coc_tram-bt4"/>
      <sheetName val="cong_bien_t106"/>
      <sheetName val="luong_t9_6"/>
      <sheetName val="bb_t96"/>
      <sheetName val="KL_XL20006"/>
      <sheetName val="Chiet_tinh6"/>
      <sheetName val="Van_chuyen6"/>
      <sheetName val="THKP_(2)6"/>
      <sheetName val="T_Bi6"/>
      <sheetName val="Thiet_ke6"/>
      <sheetName val="K_luong6"/>
      <sheetName val="TT_L26"/>
      <sheetName val="TT_L16"/>
      <sheetName val="Thue_Ngoai6"/>
      <sheetName val="Dong_Dau6"/>
      <sheetName val="Dong_Dau_(2)6"/>
      <sheetName val="Sau_dong6"/>
      <sheetName val="Ma_xa6"/>
      <sheetName val="My_dinh6"/>
      <sheetName val="Tong_cong6"/>
      <sheetName val="Chi_tiet_-_Dv_lap6"/>
      <sheetName val="TH_KHTC6"/>
      <sheetName val="Gia_VL6"/>
      <sheetName val="Bang_gia_ca_may6"/>
      <sheetName val="Bang_luong_CB6"/>
      <sheetName val="Bang_P_tich_CT6"/>
      <sheetName val="D_toan_chi_tiet6"/>
      <sheetName val="Bang_TH_Dtoan6"/>
      <sheetName val="LUAN_CHUYEN6"/>
      <sheetName val="KE_QUY6"/>
      <sheetName val="LUONGGIAN_TIEP6"/>
      <sheetName val="VAY_VON6"/>
      <sheetName val="O_THAO6"/>
      <sheetName val="Q_TRUNG6"/>
      <sheetName val="Y_THANH6"/>
      <sheetName val="Sheet2_(2)6"/>
      <sheetName val="KH_2003_(moi_max)6"/>
      <sheetName val="Interim_payment6"/>
      <sheetName val="Bid_Sum6"/>
      <sheetName val="Item_B6"/>
      <sheetName val="Dg_A6"/>
      <sheetName val="Dg_B&amp;C6"/>
      <sheetName val="Material_at_site6"/>
      <sheetName val="Bang_VL6"/>
      <sheetName val="VL(No_V-c)6"/>
      <sheetName val="He_so6"/>
      <sheetName val="PL_Vua6"/>
      <sheetName val="Chitieu-dam_cac_loai6"/>
      <sheetName val="DG_Dam6"/>
      <sheetName val="DG_chung6"/>
      <sheetName val="VL-dac_chung6"/>
      <sheetName val="CT_1md_&amp;_dau_cong6"/>
      <sheetName val="Tong_hop6"/>
      <sheetName val="CT_cong6"/>
      <sheetName val="dg_cong6"/>
      <sheetName val="CDSL_(2)6"/>
      <sheetName val="__6"/>
      <sheetName val="san_vuon6"/>
      <sheetName val="khu_phu_tro6"/>
      <sheetName val="Thuyet_minh6"/>
      <sheetName val="be_tong6"/>
      <sheetName val="Tong_hop_thep6"/>
      <sheetName val="phan_tich_DG6"/>
      <sheetName val="gia_vat_lieu6"/>
      <sheetName val="gia_xe_may6"/>
      <sheetName val="gia_nhan_cong6"/>
      <sheetName val="BCC_(2)6"/>
      <sheetName val="Bao_cao6"/>
      <sheetName val="Bao_cao_26"/>
      <sheetName val="Khoi_luong6"/>
      <sheetName val="Khoi_luong_mat6"/>
      <sheetName val="Bang_ke6"/>
      <sheetName val="T_HopKL6"/>
      <sheetName val="S_Luong6"/>
      <sheetName val="D_Dap6"/>
      <sheetName val="Q_Toan6"/>
      <sheetName val="Phan_tich_chi_phi6"/>
      <sheetName val="Chi_phi_nen_theo_BVTC6"/>
      <sheetName val="nhan_cong_phu6"/>
      <sheetName val="nhan_cong_Hung6"/>
      <sheetName val="Nhan_cong6"/>
      <sheetName val="Khoi_luong_nen_theo_BVTC6"/>
      <sheetName val="cap_cho_cac_DT6"/>
      <sheetName val="Ung_-_hoan6"/>
      <sheetName val="CP_may6"/>
      <sheetName val="Phu_luc6"/>
      <sheetName val="Gia_trÞ6"/>
      <sheetName val="DS_them_luong_qui_4-20026"/>
      <sheetName val="Phuc_loi_2-9-026"/>
      <sheetName val="Thuong_nhan_dip_21-12-026"/>
      <sheetName val="Thuong_dip_nhan_danh_hieu_AHL§6"/>
      <sheetName val="Thang_luong_thu_13_nam_20026"/>
      <sheetName val="Luong_SX#_dip_Tet_Qui_Mui(dong6"/>
      <sheetName val="CT_Duong6"/>
      <sheetName val="D_gia6"/>
      <sheetName val="T_hop6"/>
      <sheetName val="CtP_tro6"/>
      <sheetName val="Nha_moi6"/>
      <sheetName val="TT-T_Tron_So_26"/>
      <sheetName val="Ct_Dam_6"/>
      <sheetName val="Ct_Duoi6"/>
      <sheetName val="Ct_Tren6"/>
      <sheetName val="D_giaMay6"/>
      <sheetName val="26+180-400_26"/>
      <sheetName val="26+180_Sub16"/>
      <sheetName val="26+180_Sub46"/>
      <sheetName val="26+180-400_5(k95)6"/>
      <sheetName val="26+400-620_3(k95)6"/>
      <sheetName val="26+400-640_1(k95)6"/>
      <sheetName val="26+960-27+150_96"/>
      <sheetName val="26+960-27+150_106"/>
      <sheetName val="26+960-27+150_116"/>
      <sheetName val="26+960-27+150_126"/>
      <sheetName val="26+960-27+150_5(k95)6"/>
      <sheetName val="26+960-27+150_4(k95)6"/>
      <sheetName val="26+960-27+150_1(k95)6"/>
      <sheetName val="27+500-700_5(k95)6"/>
      <sheetName val="27+500-700_4(k95)6"/>
      <sheetName val="27+500-700_3(k95)6"/>
      <sheetName val="27+500-700_1(k95)6"/>
      <sheetName val="27+740-920_3(k95)6"/>
      <sheetName val="27+740-920_216"/>
      <sheetName val="27+920-28+040_6,76"/>
      <sheetName val="27+920-28+040_106"/>
      <sheetName val="27+920-28+160_Su36"/>
      <sheetName val="28+160-28+420_5K956"/>
      <sheetName val="28+430-657_76"/>
      <sheetName val="Km28+430-657_86"/>
      <sheetName val="28+430-657_96"/>
      <sheetName val="28+430-667_106"/>
      <sheetName val="28+430-657_116"/>
      <sheetName val="28+430-657_4k956"/>
      <sheetName val="28+500-657_186"/>
      <sheetName val="28+520-657_196"/>
      <sheetName val="C_TIEU6"/>
      <sheetName val="T_Luong6"/>
      <sheetName val="T_HAO6"/>
      <sheetName val="DT_TUYEN6"/>
      <sheetName val="DT_GIA6"/>
      <sheetName val="KHDT_(2)6"/>
      <sheetName val="CL_6"/>
      <sheetName val="KQ_(2)6"/>
      <sheetName val="Quang_Tri6"/>
      <sheetName val="Da_Nang6"/>
      <sheetName val="Quang_Nam6"/>
      <sheetName val="Quang_Ngai6"/>
      <sheetName val="TH_DH-QN6"/>
      <sheetName val="KP_HD6"/>
      <sheetName val="DB_HD6"/>
      <sheetName val="vat_tu6"/>
      <sheetName val="Thep_6"/>
      <sheetName val="Chi_tiet_Khoi_luong6"/>
      <sheetName val="TH_khoi_luong6"/>
      <sheetName val="Chiet_tinh_vat_lieu_6"/>
      <sheetName val="TH_KL_VL6"/>
      <sheetName val="AC_PC6"/>
      <sheetName val="TAI_TRONG6"/>
      <sheetName val="NOI_LUC6"/>
      <sheetName val="TINH_DUYET_THTT_CHINH6"/>
      <sheetName val="TDUYET_THTT_PHU6"/>
      <sheetName val="TINH_DAO_DONG_VA_DO_VONG6"/>
      <sheetName val="TINH_NEO6"/>
      <sheetName val="tong_hop_thanh_toan_thue6"/>
      <sheetName val="bang_ke_nop_thue6"/>
      <sheetName val="Tonh_hop_chi_phi6"/>
      <sheetName val="BK_chi_phi6"/>
      <sheetName val="KTra_DS_va_thue_GTGT6"/>
      <sheetName val="Kiãøm_tra_DS_thue_GTGT6"/>
      <sheetName val="XUAT(gia_von)6"/>
      <sheetName val="Xuat_(gia_ban)6"/>
      <sheetName val="Dchinh_TH_N-X-T6"/>
      <sheetName val="Tong_hop_N-X-T6"/>
      <sheetName val="thue_TH6"/>
      <sheetName val="tong_hop_20016"/>
      <sheetName val="qUYET_TOAN_THUE6"/>
      <sheetName val="BU_CTPH6"/>
      <sheetName val="BU_tran3+360_226"/>
      <sheetName val="Tran3+360_226"/>
      <sheetName val="BU_tran2+386_46"/>
      <sheetName val="Tran2+386_46"/>
      <sheetName val="DTcong_4-56"/>
      <sheetName val="Bu_1-26"/>
      <sheetName val="Bu_12-136"/>
      <sheetName val="DTcong_12-136"/>
      <sheetName val="DT_cong13-13+6"/>
      <sheetName val="BU-_nhanh6"/>
      <sheetName val="dtcong_nh1-26"/>
      <sheetName val="dtcong_nh0-16"/>
      <sheetName val="BU_11-126"/>
      <sheetName val="DTcong_11-126"/>
      <sheetName val="Pr-_CC6"/>
      <sheetName val="MD_3-46"/>
      <sheetName val="ND_3-46"/>
      <sheetName val="MD_1-26"/>
      <sheetName val="ND_1-26"/>
      <sheetName val="MD_0-16"/>
      <sheetName val="ND_0-16"/>
      <sheetName val="KL_tong6"/>
      <sheetName val="TH_(T1-6)6"/>
      <sheetName val="_NL6"/>
      <sheetName val="_NL_(2)6"/>
      <sheetName val="CDTHCT_(3)6"/>
      <sheetName val="thkl_(2)6"/>
      <sheetName val="long_tec6"/>
      <sheetName val="cd_viaK0-T66"/>
      <sheetName val="cdvia_T6-Tc246"/>
      <sheetName val="cdvia_Tc24-T466"/>
      <sheetName val="cd_btnL2k0+361-T196"/>
      <sheetName val="CT_xa6"/>
      <sheetName val="CDTHU_CHI_T16"/>
      <sheetName val="THUCHI_26"/>
      <sheetName val="THU_CHI36"/>
      <sheetName val="THU_CHI_46"/>
      <sheetName val="THU_CHI56"/>
      <sheetName val="THU_CHI_66"/>
      <sheetName val="TU_CHI_76"/>
      <sheetName val="THU_CHI96"/>
      <sheetName val="THU_CHI_86"/>
      <sheetName val="THU_CHI_106"/>
      <sheetName val="THU_CHI_116"/>
      <sheetName val="THU_CHI_126"/>
      <sheetName val="Xep_hang_2016"/>
      <sheetName val="toan_Cty6"/>
      <sheetName val="Cong_ty6"/>
      <sheetName val="XN_26"/>
      <sheetName val="XN_ong_CHi6"/>
      <sheetName val="N_XDCT&amp;_XKLD6"/>
      <sheetName val="CN_HCM6"/>
      <sheetName val="TT_XKLD(Nhan)6"/>
      <sheetName val="Ong_Hong6"/>
      <sheetName val="CN_hung_yen6"/>
      <sheetName val="Dong_nai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KL_Tram_Cty6"/>
      <sheetName val="Gam_may_Cty6"/>
      <sheetName val="KL_tram_KH6"/>
      <sheetName val="Gam_may_KH6"/>
      <sheetName val="Cach_dien6"/>
      <sheetName val="Mang_tai6"/>
      <sheetName val="KL_DDK6"/>
      <sheetName val="Mang_tai_DDK6"/>
      <sheetName val="KL_DDK0,46"/>
      <sheetName val="TT_Ky_thuat6"/>
      <sheetName val="CT_moi6"/>
      <sheetName val="Tu_dien6"/>
      <sheetName val="May_cat6"/>
      <sheetName val="Dao_Cly6"/>
      <sheetName val="Dao_Ptai6"/>
      <sheetName val="Tu_RMU6"/>
      <sheetName val="C_set6"/>
      <sheetName val="Sco_Cap6"/>
      <sheetName val="Sco_TB6"/>
      <sheetName val="TN_tram6"/>
      <sheetName val="TN_C_set6"/>
      <sheetName val="TN_TD_DDay6"/>
      <sheetName val="Phan_chung6"/>
      <sheetName val="cong_Q26"/>
      <sheetName val="T_U_luong_Q16"/>
      <sheetName val="T_U_luong_Q26"/>
      <sheetName val="T_U_luong_Q36"/>
      <sheetName val="Quyet_toan6"/>
      <sheetName val="Thu_hoi6"/>
      <sheetName val="Lai_vay6"/>
      <sheetName val="Tien_vay6"/>
      <sheetName val="Cong_no6"/>
      <sheetName val="Cop_pha6"/>
      <sheetName val="Gia_DAN6"/>
      <sheetName val="Phu_luc_HD6"/>
      <sheetName val="Gia_du_thau6"/>
      <sheetName val="Ca_xe6"/>
      <sheetName val="Dc_Dau6"/>
      <sheetName val="_o_to_Hien_86"/>
      <sheetName val="_o_to_Hien96"/>
      <sheetName val="_o_to_Hien106"/>
      <sheetName val="_o_to_Hien116"/>
      <sheetName val="_o_to_Hien12)6"/>
      <sheetName val="_o_to_Hien17"/>
      <sheetName val="_o_to_Hien26"/>
      <sheetName val="_o_to_Hien36"/>
      <sheetName val="_o_to_Hien46"/>
      <sheetName val="_o_to_Hien56"/>
      <sheetName val="_o_to_Phong_86"/>
      <sheetName val="_o_to_Phong96"/>
      <sheetName val="_o_to_Phong106"/>
      <sheetName val="_o_to_Phong116"/>
      <sheetName val="_o_to_Phong12)6"/>
      <sheetName val="_o_to_Phong17"/>
      <sheetName val="_o_to_Phong26"/>
      <sheetName val="_o_to_Phong36"/>
      <sheetName val="_o_to_Phong46"/>
      <sheetName val="_o_to_Phong56"/>
      <sheetName val="_o_to_Dung_8_6"/>
      <sheetName val="_D_tt_dau86"/>
      <sheetName val="_o_to_Dung_96"/>
      <sheetName val="_D9_tt_dau6"/>
      <sheetName val="_D10_tt_dau6"/>
      <sheetName val="_o_to_Dung_106"/>
      <sheetName val="_o_to_Dung_116"/>
      <sheetName val="_o_to_Dung_12)6"/>
      <sheetName val="_o_to_Dung_17"/>
      <sheetName val="_o_to_Dung26"/>
      <sheetName val="_o_to_Dung36"/>
      <sheetName val="_o_to_Dung46"/>
      <sheetName val="_o_totrongT10-126"/>
      <sheetName val="_o_totrongT26"/>
      <sheetName val="_o_totrungT10-126"/>
      <sheetName val="_o_toMinhT10-12_6"/>
      <sheetName val="_o_toMinhT26"/>
      <sheetName val="_o_toTrieuT10-12__6"/>
      <sheetName val="Luong_8_SP6"/>
      <sheetName val="Luong_9_SP_6"/>
      <sheetName val="Luong_10_SP_6"/>
      <sheetName val="Luong_11_SP_6"/>
      <sheetName val="Luong_12_SP6"/>
      <sheetName val="Luong_1_SP16"/>
      <sheetName val="Luong_2_SP26"/>
      <sheetName val="Luong_3_SP36"/>
      <sheetName val="Luong_4_SP46"/>
      <sheetName val="Luong_4_SP56"/>
      <sheetName val="KL_VL6"/>
      <sheetName val="QT_9-66"/>
      <sheetName val="Thuong_luu_HB6"/>
      <sheetName val="QT_Ky_T6"/>
      <sheetName val="bc_vt_TON_BAI6"/>
      <sheetName val="QT_Duoc_(Hai)6"/>
      <sheetName val="sent_to6"/>
      <sheetName val="KLTong_hop6"/>
      <sheetName val="Lan_can6"/>
      <sheetName val="Ranh_doc_(2)6"/>
      <sheetName val="Ranh_doc6"/>
      <sheetName val="Coc_tieu6"/>
      <sheetName val="Bien_bao6"/>
      <sheetName val="Nan_tuyen6"/>
      <sheetName val="Lan_16"/>
      <sheetName val="Lan__26"/>
      <sheetName val="Lan_36"/>
      <sheetName val="Gia_tri6"/>
      <sheetName val="Lan_56"/>
      <sheetName val="Cong_hop6"/>
      <sheetName val="kldukien_(107)6"/>
      <sheetName val="qui1_(2)6"/>
      <sheetName val="cap_so_lan_26"/>
      <sheetName val="cap_so_BHXH6"/>
      <sheetName val="tru_tien6"/>
      <sheetName val="yt_q26"/>
      <sheetName val="c45_t36"/>
      <sheetName val="c45_t66"/>
      <sheetName val="BHYT_Q3_20036"/>
      <sheetName val="C45_t76"/>
      <sheetName val="C47-t07_20036"/>
      <sheetName val="C45_t86"/>
      <sheetName val="C47-t08_20036"/>
      <sheetName val="C45_t096"/>
      <sheetName val="C47-t09_20036"/>
      <sheetName val="C47_T126"/>
      <sheetName val="BHYT_Q4-20036"/>
      <sheetName val="C45_T106"/>
      <sheetName val="binh_do6"/>
      <sheetName val="cot_lieu6"/>
      <sheetName val="van_khuon6"/>
      <sheetName val="CT_BT6"/>
      <sheetName val="lay_mau6"/>
      <sheetName val="mat_ngoai_goi6"/>
      <sheetName val="coc_tram-bt6"/>
      <sheetName val="cong_bien_t1010"/>
      <sheetName val="luong_t9_10"/>
      <sheetName val="bb_t910"/>
      <sheetName val="KL_XL200010"/>
      <sheetName val="Chiet_tinh10"/>
      <sheetName val="Van_chuyen10"/>
      <sheetName val="THKP_(2)10"/>
      <sheetName val="T_Bi10"/>
      <sheetName val="Thiet_ke10"/>
      <sheetName val="K_luong10"/>
      <sheetName val="TT_L210"/>
      <sheetName val="TT_L110"/>
      <sheetName val="Thue_Ngoai10"/>
      <sheetName val="Dong_Dau10"/>
      <sheetName val="Dong_Dau_(2)10"/>
      <sheetName val="Sau_dong10"/>
      <sheetName val="Ma_xa10"/>
      <sheetName val="My_dinh10"/>
      <sheetName val="Tong_cong10"/>
      <sheetName val="Chi_tiet_-_Dv_lap10"/>
      <sheetName val="TH_KHTC10"/>
      <sheetName val="Gia_VL10"/>
      <sheetName val="Bang_gia_ca_may10"/>
      <sheetName val="Bang_luong_CB10"/>
      <sheetName val="Bang_P_tich_CT10"/>
      <sheetName val="D_toan_chi_tiet10"/>
      <sheetName val="Bang_TH_Dtoan10"/>
      <sheetName val="LUAN_CHUYEN10"/>
      <sheetName val="KE_QUY10"/>
      <sheetName val="LUONGGIAN_TIEP10"/>
      <sheetName val="VAY_VON10"/>
      <sheetName val="O_THAO10"/>
      <sheetName val="Q_TRUNG10"/>
      <sheetName val="Y_THANH10"/>
      <sheetName val="Sheet2_(2)10"/>
      <sheetName val="KH_2003_(moi_max)10"/>
      <sheetName val="Interim_payment10"/>
      <sheetName val="Bid_Sum10"/>
      <sheetName val="Item_B10"/>
      <sheetName val="Dg_A10"/>
      <sheetName val="Dg_B&amp;C10"/>
      <sheetName val="Material_at_site10"/>
      <sheetName val="Bang_VL10"/>
      <sheetName val="VL(No_V-c)10"/>
      <sheetName val="He_so10"/>
      <sheetName val="PL_Vua10"/>
      <sheetName val="Chitieu-dam_cac_loai10"/>
      <sheetName val="DG_Dam10"/>
      <sheetName val="DG_chung10"/>
      <sheetName val="VL-dac_chung10"/>
      <sheetName val="CT_1md_&amp;_dau_cong10"/>
      <sheetName val="Tong_hop10"/>
      <sheetName val="CT_cong10"/>
      <sheetName val="dg_cong10"/>
      <sheetName val="CDSL_(2)10"/>
      <sheetName val="__10"/>
      <sheetName val="san_vuon10"/>
      <sheetName val="khu_phu_tro10"/>
      <sheetName val="Thuyet_minh10"/>
      <sheetName val="be_tong10"/>
      <sheetName val="Tong_hop_thep10"/>
      <sheetName val="phan_tich_DG10"/>
      <sheetName val="gia_vat_lieu10"/>
      <sheetName val="gia_xe_may10"/>
      <sheetName val="gia_nhan_cong10"/>
      <sheetName val="BCC_(2)10"/>
      <sheetName val="Bao_cao10"/>
      <sheetName val="Bao_cao_210"/>
      <sheetName val="Khoi_luong10"/>
      <sheetName val="Khoi_luong_mat10"/>
      <sheetName val="Bang_ke10"/>
      <sheetName val="T_HopKL10"/>
      <sheetName val="S_Luong10"/>
      <sheetName val="D_Dap10"/>
      <sheetName val="Q_Toan10"/>
      <sheetName val="Phan_tich_chi_phi10"/>
      <sheetName val="Chi_phi_nen_theo_BVTC10"/>
      <sheetName val="nhan_cong_phu10"/>
      <sheetName val="nhan_cong_Hung10"/>
      <sheetName val="Nhan_cong10"/>
      <sheetName val="Khoi_luong_nen_theo_BVTC10"/>
      <sheetName val="cap_cho_cac_DT10"/>
      <sheetName val="Ung_-_hoan10"/>
      <sheetName val="CP_may10"/>
      <sheetName val="Phu_luc10"/>
      <sheetName val="Gia_trÞ10"/>
      <sheetName val="DS_them_luong_qui_4-200210"/>
      <sheetName val="Phuc_loi_2-9-0210"/>
      <sheetName val="Thuong_nhan_dip_21-12-0210"/>
      <sheetName val="Thuong_dip_nhan_danh_hieu_AHL10"/>
      <sheetName val="Thang_luong_thu_13_nam_200210"/>
      <sheetName val="Luong_SX#_dip_Tet_Qui_Mui(don10"/>
      <sheetName val="CT_Duong10"/>
      <sheetName val="D_gia10"/>
      <sheetName val="T_hop10"/>
      <sheetName val="CtP_tro10"/>
      <sheetName val="Nha_moi10"/>
      <sheetName val="TT-T_Tron_So_210"/>
      <sheetName val="Ct_Dam_10"/>
      <sheetName val="Ct_Duoi10"/>
      <sheetName val="Ct_Tren10"/>
      <sheetName val="D_giaMay10"/>
      <sheetName val="26+180-400_210"/>
      <sheetName val="26+180_Sub110"/>
      <sheetName val="26+180_Sub410"/>
      <sheetName val="26+180-400_5(k95)10"/>
      <sheetName val="26+400-620_3(k95)10"/>
      <sheetName val="26+400-640_1(k95)10"/>
      <sheetName val="26+960-27+150_910"/>
      <sheetName val="26+960-27+150_1010"/>
      <sheetName val="26+960-27+150_1110"/>
      <sheetName val="26+960-27+150_1210"/>
      <sheetName val="26+960-27+150_5(k95)10"/>
      <sheetName val="26+960-27+150_4(k95)10"/>
      <sheetName val="26+960-27+150_1(k95)10"/>
      <sheetName val="27+500-700_5(k95)10"/>
      <sheetName val="27+500-700_4(k95)10"/>
      <sheetName val="27+500-700_3(k95)10"/>
      <sheetName val="27+500-700_1(k95)10"/>
      <sheetName val="27+740-920_3(k95)10"/>
      <sheetName val="27+740-920_2110"/>
      <sheetName val="27+920-28+040_6,710"/>
      <sheetName val="27+920-28+040_1010"/>
      <sheetName val="27+920-28+160_Su310"/>
      <sheetName val="28+160-28+420_5K9510"/>
      <sheetName val="28+430-657_710"/>
      <sheetName val="Km28+430-657_810"/>
      <sheetName val="28+430-657_910"/>
      <sheetName val="28+430-667_1010"/>
      <sheetName val="28+430-657_1110"/>
      <sheetName val="28+430-657_4k9510"/>
      <sheetName val="28+500-657_1810"/>
      <sheetName val="28+520-657_1910"/>
      <sheetName val="C_TIEU10"/>
      <sheetName val="T_Luong10"/>
      <sheetName val="T_HAO10"/>
      <sheetName val="DT_TUYEN10"/>
      <sheetName val="DT_GIA10"/>
      <sheetName val="KHDT_(2)10"/>
      <sheetName val="CL_10"/>
      <sheetName val="KQ_(2)10"/>
      <sheetName val="Quang_Tri10"/>
      <sheetName val="Da_Nang10"/>
      <sheetName val="Quang_Nam10"/>
      <sheetName val="Quang_Ngai10"/>
      <sheetName val="TH_DH-QN10"/>
      <sheetName val="KP_HD10"/>
      <sheetName val="DB_HD10"/>
      <sheetName val="vat_tu10"/>
      <sheetName val="Thep_10"/>
      <sheetName val="Chi_tiet_Khoi_luong10"/>
      <sheetName val="TH_khoi_luong10"/>
      <sheetName val="Chiet_tinh_vat_lieu_10"/>
      <sheetName val="TH_KL_VL10"/>
      <sheetName val="AC_PC10"/>
      <sheetName val="TAI_TRONG10"/>
      <sheetName val="NOI_LUC10"/>
      <sheetName val="TINH_DUYET_THTT_CHINH10"/>
      <sheetName val="TDUYET_THTT_PHU10"/>
      <sheetName val="TINH_DAO_DONG_VA_DO_VONG10"/>
      <sheetName val="TINH_NEO10"/>
      <sheetName val="tong_hop_thanh_toan_thue10"/>
      <sheetName val="bang_ke_nop_thue10"/>
      <sheetName val="Tonh_hop_chi_phi10"/>
      <sheetName val="BK_chi_phi10"/>
      <sheetName val="KTra_DS_va_thue_GTGT10"/>
      <sheetName val="Kiãøm_tra_DS_thue_GTGT10"/>
      <sheetName val="XUAT(gia_von)10"/>
      <sheetName val="Xuat_(gia_ban)10"/>
      <sheetName val="Dchinh_TH_N-X-T10"/>
      <sheetName val="Tong_hop_N-X-T10"/>
      <sheetName val="thue_TH10"/>
      <sheetName val="tong_hop_200110"/>
      <sheetName val="qUYET_TOAN_THUE10"/>
      <sheetName val="BU_CTPH10"/>
      <sheetName val="BU_tran3+360_2210"/>
      <sheetName val="Tran3+360_2210"/>
      <sheetName val="BU_tran2+386_410"/>
      <sheetName val="Tran2+386_410"/>
      <sheetName val="DTcong_4-510"/>
      <sheetName val="Bu_1-210"/>
      <sheetName val="Bu_12-1310"/>
      <sheetName val="DTcong_12-1310"/>
      <sheetName val="DT_cong13-13+10"/>
      <sheetName val="BU-_nhanh10"/>
      <sheetName val="dtcong_nh1-210"/>
      <sheetName val="dtcong_nh0-110"/>
      <sheetName val="BU_11-1210"/>
      <sheetName val="DTcong_11-1210"/>
      <sheetName val="Pr-_CC10"/>
      <sheetName val="MD_3-410"/>
      <sheetName val="ND_3-410"/>
      <sheetName val="MD_1-210"/>
      <sheetName val="ND_1-210"/>
      <sheetName val="MD_0-110"/>
      <sheetName val="ND_0-110"/>
      <sheetName val="KL_tong10"/>
      <sheetName val="TH_(T1-6)10"/>
      <sheetName val="_NL10"/>
      <sheetName val="_NL_(2)10"/>
      <sheetName val="CDTHCT_(3)10"/>
      <sheetName val="thkl_(2)10"/>
      <sheetName val="long_tec10"/>
      <sheetName val="cd_viaK0-T610"/>
      <sheetName val="cdvia_T6-Tc2410"/>
      <sheetName val="cdvia_Tc24-T4610"/>
      <sheetName val="cd_btnL2k0+361-T1910"/>
      <sheetName val="CT_xa10"/>
      <sheetName val="CDTHU_CHI_T110"/>
      <sheetName val="THUCHI_210"/>
      <sheetName val="THU_CHI310"/>
      <sheetName val="THU_CHI_410"/>
      <sheetName val="THU_CHI510"/>
      <sheetName val="THU_CHI_610"/>
      <sheetName val="TU_CHI_710"/>
      <sheetName val="THU_CHI910"/>
      <sheetName val="THU_CHI_810"/>
      <sheetName val="THU_CHI_1010"/>
      <sheetName val="THU_CHI_1110"/>
      <sheetName val="THU_CHI_1210"/>
      <sheetName val="Xep_hang_20110"/>
      <sheetName val="toan_Cty10"/>
      <sheetName val="Cong_ty10"/>
      <sheetName val="XN_210"/>
      <sheetName val="XN_ong_CHi10"/>
      <sheetName val="N_XDCT&amp;_XKLD10"/>
      <sheetName val="CN_HCM10"/>
      <sheetName val="TT_XKLD(Nhan)10"/>
      <sheetName val="Ong_Hong10"/>
      <sheetName val="CN_hung_yen10"/>
      <sheetName val="Dong_nai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KL_Tram_Cty10"/>
      <sheetName val="Gam_may_Cty10"/>
      <sheetName val="KL_tram_KH10"/>
      <sheetName val="Gam_may_KH10"/>
      <sheetName val="Cach_dien10"/>
      <sheetName val="Mang_tai10"/>
      <sheetName val="KL_DDK10"/>
      <sheetName val="Mang_tai_DDK10"/>
      <sheetName val="KL_DDK0,410"/>
      <sheetName val="TT_Ky_thuat10"/>
      <sheetName val="CT_moi10"/>
      <sheetName val="Tu_dien10"/>
      <sheetName val="May_cat10"/>
      <sheetName val="Dao_Cly10"/>
      <sheetName val="Dao_Ptai10"/>
      <sheetName val="Tu_RMU10"/>
      <sheetName val="C_set10"/>
      <sheetName val="Sco_Cap10"/>
      <sheetName val="Sco_TB10"/>
      <sheetName val="TN_tram10"/>
      <sheetName val="TN_C_set10"/>
      <sheetName val="TN_TD_DDay10"/>
      <sheetName val="Phan_chung10"/>
      <sheetName val="cong_Q210"/>
      <sheetName val="T_U_luong_Q110"/>
      <sheetName val="T_U_luong_Q210"/>
      <sheetName val="T_U_luong_Q310"/>
      <sheetName val="Quyet_toan10"/>
      <sheetName val="Thu_hoi10"/>
      <sheetName val="Lai_vay10"/>
      <sheetName val="Tien_vay10"/>
      <sheetName val="Cong_no10"/>
      <sheetName val="Cop_pha10"/>
      <sheetName val="Gia_DAN10"/>
      <sheetName val="Phu_luc_HD10"/>
      <sheetName val="Gia_du_thau10"/>
      <sheetName val="Ca_xe10"/>
      <sheetName val="Dc_Dau10"/>
      <sheetName val="_o_to_Hien_810"/>
      <sheetName val="_o_to_Hien910"/>
      <sheetName val="_o_to_Hien1010"/>
      <sheetName val="_o_to_Hien1110"/>
      <sheetName val="_o_to_Hien12)10"/>
      <sheetName val="_o_to_Hien120"/>
      <sheetName val="_o_to_Hien210"/>
      <sheetName val="_o_to_Hien310"/>
      <sheetName val="_o_to_Hien410"/>
      <sheetName val="_o_to_Hien510"/>
      <sheetName val="_o_to_Phong_810"/>
      <sheetName val="_o_to_Phong910"/>
      <sheetName val="_o_to_Phong1010"/>
      <sheetName val="_o_to_Phong1110"/>
      <sheetName val="_o_to_Phong12)10"/>
      <sheetName val="_o_to_Phong120"/>
      <sheetName val="_o_to_Phong210"/>
      <sheetName val="_o_to_Phong310"/>
      <sheetName val="_o_to_Phong410"/>
      <sheetName val="_o_to_Phong510"/>
      <sheetName val="_o_to_Dung_8_10"/>
      <sheetName val="_D_tt_dau810"/>
      <sheetName val="_o_to_Dung_910"/>
      <sheetName val="_D9_tt_dau10"/>
      <sheetName val="_D10_tt_dau10"/>
      <sheetName val="_o_to_Dung_1010"/>
      <sheetName val="_o_to_Dung_1110"/>
      <sheetName val="_o_to_Dung_12)10"/>
      <sheetName val="_o_to_Dung_120"/>
      <sheetName val="_o_to_Dung210"/>
      <sheetName val="_o_to_Dung310"/>
      <sheetName val="_o_to_Dung410"/>
      <sheetName val="_o_totrongT10-1210"/>
      <sheetName val="_o_totrongT210"/>
      <sheetName val="_o_totrungT10-1210"/>
      <sheetName val="_o_toMinhT10-12_10"/>
      <sheetName val="_o_toMinhT210"/>
      <sheetName val="_o_toTrieuT10-12__10"/>
      <sheetName val="Luong_8_SP10"/>
      <sheetName val="Luong_9_SP_10"/>
      <sheetName val="Luong_10_SP_10"/>
      <sheetName val="Luong_11_SP_10"/>
      <sheetName val="Luong_12_SP10"/>
      <sheetName val="Luong_1_SP110"/>
      <sheetName val="Luong_2_SP210"/>
      <sheetName val="Luong_3_SP310"/>
      <sheetName val="Luong_4_SP410"/>
      <sheetName val="Luong_4_SP510"/>
      <sheetName val="KL_VL10"/>
      <sheetName val="QT_9-610"/>
      <sheetName val="Thuong_luu_HB10"/>
      <sheetName val="QT_Ky_T10"/>
      <sheetName val="bc_vt_TON_BAI10"/>
      <sheetName val="QT_Duoc_(Hai)10"/>
      <sheetName val="sent_to10"/>
      <sheetName val="KLTong_hop10"/>
      <sheetName val="Lan_can10"/>
      <sheetName val="Ranh_doc_(2)10"/>
      <sheetName val="Ranh_doc10"/>
      <sheetName val="Coc_tieu10"/>
      <sheetName val="Bien_bao10"/>
      <sheetName val="Nan_tuyen10"/>
      <sheetName val="Lan_110"/>
      <sheetName val="Lan__210"/>
      <sheetName val="Lan_310"/>
      <sheetName val="Gia_tri10"/>
      <sheetName val="Lan_510"/>
      <sheetName val="Cong_hop10"/>
      <sheetName val="kldukien_(107)10"/>
      <sheetName val="qui1_(2)10"/>
      <sheetName val="cap_so_lan_210"/>
      <sheetName val="cap_so_BHXH10"/>
      <sheetName val="tru_tien10"/>
      <sheetName val="yt_q210"/>
      <sheetName val="c45_t310"/>
      <sheetName val="c45_t610"/>
      <sheetName val="BHYT_Q3_200310"/>
      <sheetName val="C45_t710"/>
      <sheetName val="C47-t07_200310"/>
      <sheetName val="C45_t810"/>
      <sheetName val="C47-t08_200310"/>
      <sheetName val="C45_t0910"/>
      <sheetName val="C47-t09_200310"/>
      <sheetName val="C47_T1210"/>
      <sheetName val="BHYT_Q4-200310"/>
      <sheetName val="C45_T1010"/>
      <sheetName val="binh_do10"/>
      <sheetName val="cot_lieu10"/>
      <sheetName val="van_khuon10"/>
      <sheetName val="CT_BT10"/>
      <sheetName val="lay_mau10"/>
      <sheetName val="mat_ngoai_goi10"/>
      <sheetName val="coc_tram-bt10"/>
      <sheetName val="cong_bien_t107"/>
      <sheetName val="luong_t9_7"/>
      <sheetName val="bb_t97"/>
      <sheetName val="KL_XL20007"/>
      <sheetName val="Chiet_tinh7"/>
      <sheetName val="Van_chuyen7"/>
      <sheetName val="THKP_(2)7"/>
      <sheetName val="T_Bi7"/>
      <sheetName val="Thiet_ke7"/>
      <sheetName val="K_luong7"/>
      <sheetName val="TT_L27"/>
      <sheetName val="TT_L17"/>
      <sheetName val="Thue_Ngoai7"/>
      <sheetName val="Dong_Dau7"/>
      <sheetName val="Dong_Dau_(2)7"/>
      <sheetName val="Sau_dong7"/>
      <sheetName val="Ma_xa7"/>
      <sheetName val="My_dinh7"/>
      <sheetName val="Tong_cong7"/>
      <sheetName val="Chi_tiet_-_Dv_lap7"/>
      <sheetName val="TH_KHTC7"/>
      <sheetName val="Gia_VL7"/>
      <sheetName val="Bang_gia_ca_may7"/>
      <sheetName val="Bang_luong_CB7"/>
      <sheetName val="Bang_P_tich_CT7"/>
      <sheetName val="D_toan_chi_tiet7"/>
      <sheetName val="Bang_TH_Dtoan7"/>
      <sheetName val="LUAN_CHUYEN7"/>
      <sheetName val="KE_QUY7"/>
      <sheetName val="LUONGGIAN_TIEP7"/>
      <sheetName val="VAY_VON7"/>
      <sheetName val="O_THAO7"/>
      <sheetName val="Q_TRUNG7"/>
      <sheetName val="Y_THANH7"/>
      <sheetName val="Sheet2_(2)7"/>
      <sheetName val="KH_2003_(moi_max)7"/>
      <sheetName val="Interim_payment7"/>
      <sheetName val="Bid_Sum7"/>
      <sheetName val="Item_B7"/>
      <sheetName val="Dg_A7"/>
      <sheetName val="Dg_B&amp;C7"/>
      <sheetName val="Material_at_site7"/>
      <sheetName val="Bang_VL7"/>
      <sheetName val="VL(No_V-c)7"/>
      <sheetName val="He_so7"/>
      <sheetName val="PL_Vua7"/>
      <sheetName val="Chitieu-dam_cac_loai7"/>
      <sheetName val="DG_Dam7"/>
      <sheetName val="DG_chung7"/>
      <sheetName val="VL-dac_chung7"/>
      <sheetName val="CT_1md_&amp;_dau_cong7"/>
      <sheetName val="Tong_hop7"/>
      <sheetName val="CT_cong7"/>
      <sheetName val="dg_cong7"/>
      <sheetName val="CDSL_(2)7"/>
      <sheetName val="__7"/>
      <sheetName val="san_vuon7"/>
      <sheetName val="khu_phu_tro7"/>
      <sheetName val="Thuyet_minh7"/>
      <sheetName val="be_tong7"/>
      <sheetName val="Tong_hop_thep7"/>
      <sheetName val="phan_tich_DG7"/>
      <sheetName val="gia_vat_lieu7"/>
      <sheetName val="gia_xe_may7"/>
      <sheetName val="gia_nhan_cong7"/>
      <sheetName val="BCC_(2)7"/>
      <sheetName val="Bao_cao7"/>
      <sheetName val="Bao_cao_27"/>
      <sheetName val="Khoi_luong7"/>
      <sheetName val="Khoi_luong_mat7"/>
      <sheetName val="Bang_ke7"/>
      <sheetName val="T_HopKL7"/>
      <sheetName val="S_Luong7"/>
      <sheetName val="D_Dap7"/>
      <sheetName val="Q_Toan7"/>
      <sheetName val="Phan_tich_chi_phi7"/>
      <sheetName val="Chi_phi_nen_theo_BVTC7"/>
      <sheetName val="nhan_cong_phu7"/>
      <sheetName val="nhan_cong_Hung7"/>
      <sheetName val="Nhan_cong7"/>
      <sheetName val="Khoi_luong_nen_theo_BVTC7"/>
      <sheetName val="cap_cho_cac_DT7"/>
      <sheetName val="Ung_-_hoan7"/>
      <sheetName val="CP_may7"/>
      <sheetName val="Phu_luc7"/>
      <sheetName val="Gia_trÞ7"/>
      <sheetName val="DS_them_luong_qui_4-20027"/>
      <sheetName val="Phuc_loi_2-9-027"/>
      <sheetName val="Thuong_nhan_dip_21-12-027"/>
      <sheetName val="Thuong_dip_nhan_danh_hieu_AHL§7"/>
      <sheetName val="Thang_luong_thu_13_nam_20027"/>
      <sheetName val="Luong_SX#_dip_Tet_Qui_Mui(dong7"/>
      <sheetName val="CT_Duong7"/>
      <sheetName val="D_gia7"/>
      <sheetName val="T_hop7"/>
      <sheetName val="CtP_tro7"/>
      <sheetName val="Nha_moi7"/>
      <sheetName val="TT-T_Tron_So_27"/>
      <sheetName val="Ct_Dam_7"/>
      <sheetName val="Ct_Duoi7"/>
      <sheetName val="Ct_Tren7"/>
      <sheetName val="D_giaMay7"/>
      <sheetName val="26+180-400_27"/>
      <sheetName val="26+180_Sub17"/>
      <sheetName val="26+180_Sub47"/>
      <sheetName val="26+180-400_5(k95)7"/>
      <sheetName val="26+400-620_3(k95)7"/>
      <sheetName val="26+400-640_1(k95)7"/>
      <sheetName val="26+960-27+150_97"/>
      <sheetName val="26+960-27+150_107"/>
      <sheetName val="26+960-27+150_117"/>
      <sheetName val="26+960-27+150_127"/>
      <sheetName val="26+960-27+150_5(k95)7"/>
      <sheetName val="26+960-27+150_4(k95)7"/>
      <sheetName val="26+960-27+150_1(k95)7"/>
      <sheetName val="27+500-700_5(k95)7"/>
      <sheetName val="27+500-700_4(k95)7"/>
      <sheetName val="27+500-700_3(k95)7"/>
      <sheetName val="27+500-700_1(k95)7"/>
      <sheetName val="27+740-920_3(k95)7"/>
      <sheetName val="27+740-920_217"/>
      <sheetName val="27+920-28+040_6,77"/>
      <sheetName val="27+920-28+040_107"/>
      <sheetName val="27+920-28+160_Su37"/>
      <sheetName val="28+160-28+420_5K957"/>
      <sheetName val="28+430-657_77"/>
      <sheetName val="Km28+430-657_87"/>
      <sheetName val="28+430-657_97"/>
      <sheetName val="28+430-667_107"/>
      <sheetName val="28+430-657_117"/>
      <sheetName val="28+430-657_4k957"/>
      <sheetName val="28+500-657_187"/>
      <sheetName val="28+520-657_197"/>
      <sheetName val="C_TIEU7"/>
      <sheetName val="T_Luong7"/>
      <sheetName val="T_HAO7"/>
      <sheetName val="DT_TUYEN7"/>
      <sheetName val="DT_GIA7"/>
      <sheetName val="KHDT_(2)7"/>
      <sheetName val="CL_7"/>
      <sheetName val="KQ_(2)7"/>
      <sheetName val="Quang_Tri7"/>
      <sheetName val="Da_Nang7"/>
      <sheetName val="Quang_Nam7"/>
      <sheetName val="Quang_Ngai7"/>
      <sheetName val="TH_DH-QN7"/>
      <sheetName val="KP_HD7"/>
      <sheetName val="DB_HD7"/>
      <sheetName val="vat_tu7"/>
      <sheetName val="Thep_7"/>
      <sheetName val="Chi_tiet_Khoi_luong7"/>
      <sheetName val="TH_khoi_luong7"/>
      <sheetName val="Chiet_tinh_vat_lieu_7"/>
      <sheetName val="TH_KL_VL7"/>
      <sheetName val="AC_PC7"/>
      <sheetName val="TAI_TRONG7"/>
      <sheetName val="NOI_LUC7"/>
      <sheetName val="TINH_DUYET_THTT_CHINH7"/>
      <sheetName val="TDUYET_THTT_PHU7"/>
      <sheetName val="TINH_DAO_DONG_VA_DO_VONG7"/>
      <sheetName val="TINH_NEO7"/>
      <sheetName val="tong_hop_thanh_toan_thue7"/>
      <sheetName val="bang_ke_nop_thue7"/>
      <sheetName val="Tonh_hop_chi_phi7"/>
      <sheetName val="BK_chi_phi7"/>
      <sheetName val="KTra_DS_va_thue_GTGT7"/>
      <sheetName val="Kiãøm_tra_DS_thue_GTGT7"/>
      <sheetName val="XUAT(gia_von)7"/>
      <sheetName val="Xuat_(gia_ban)7"/>
      <sheetName val="Dchinh_TH_N-X-T7"/>
      <sheetName val="Tong_hop_N-X-T7"/>
      <sheetName val="thue_TH7"/>
      <sheetName val="tong_hop_20017"/>
      <sheetName val="qUYET_TOAN_THUE7"/>
      <sheetName val="BU_CTPH7"/>
      <sheetName val="BU_tran3+360_227"/>
      <sheetName val="Tran3+360_227"/>
      <sheetName val="BU_tran2+386_47"/>
      <sheetName val="Tran2+386_47"/>
      <sheetName val="DTcong_4-57"/>
      <sheetName val="Bu_1-27"/>
      <sheetName val="Bu_12-137"/>
      <sheetName val="DTcong_12-137"/>
      <sheetName val="DT_cong13-13+7"/>
      <sheetName val="BU-_nhanh7"/>
      <sheetName val="dtcong_nh1-27"/>
      <sheetName val="dtcong_nh0-17"/>
      <sheetName val="BU_11-127"/>
      <sheetName val="DTcong_11-127"/>
      <sheetName val="Pr-_CC7"/>
      <sheetName val="MD_3-47"/>
      <sheetName val="ND_3-47"/>
      <sheetName val="MD_1-27"/>
      <sheetName val="ND_1-27"/>
      <sheetName val="MD_0-17"/>
      <sheetName val="ND_0-17"/>
      <sheetName val="KL_tong7"/>
      <sheetName val="TH_(T1-6)7"/>
      <sheetName val="_NL7"/>
      <sheetName val="_NL_(2)7"/>
      <sheetName val="CDTHCT_(3)7"/>
      <sheetName val="thkl_(2)7"/>
      <sheetName val="long_tec7"/>
      <sheetName val="cd_viaK0-T67"/>
      <sheetName val="cdvia_T6-Tc247"/>
      <sheetName val="cdvia_Tc24-T467"/>
      <sheetName val="cd_btnL2k0+361-T197"/>
      <sheetName val="CT_xa7"/>
      <sheetName val="CDTHU_CHI_T17"/>
      <sheetName val="THUCHI_27"/>
      <sheetName val="THU_CHI37"/>
      <sheetName val="THU_CHI_47"/>
      <sheetName val="THU_CHI57"/>
      <sheetName val="THU_CHI_67"/>
      <sheetName val="TU_CHI_77"/>
      <sheetName val="THU_CHI97"/>
      <sheetName val="THU_CHI_87"/>
      <sheetName val="THU_CHI_107"/>
      <sheetName val="THU_CHI_117"/>
      <sheetName val="THU_CHI_127"/>
      <sheetName val="Xep_hang_2017"/>
      <sheetName val="toan_Cty7"/>
      <sheetName val="Cong_ty7"/>
      <sheetName val="XN_27"/>
      <sheetName val="XN_ong_CHi7"/>
      <sheetName val="N_XDCT&amp;_XKLD7"/>
      <sheetName val="CN_HCM7"/>
      <sheetName val="TT_XKLD(Nhan)7"/>
      <sheetName val="Ong_Hong7"/>
      <sheetName val="CN_hung_yen7"/>
      <sheetName val="Dong_nai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KL_Tram_Cty7"/>
      <sheetName val="Gam_may_Cty7"/>
      <sheetName val="KL_tram_KH7"/>
      <sheetName val="Gam_may_KH7"/>
      <sheetName val="Cach_dien7"/>
      <sheetName val="Mang_tai7"/>
      <sheetName val="KL_DDK7"/>
      <sheetName val="Mang_tai_DDK7"/>
      <sheetName val="KL_DDK0,47"/>
      <sheetName val="TT_Ky_thuat7"/>
      <sheetName val="CT_moi7"/>
      <sheetName val="Tu_dien7"/>
      <sheetName val="May_cat7"/>
      <sheetName val="Dao_Cly7"/>
      <sheetName val="Dao_Ptai7"/>
      <sheetName val="Tu_RMU7"/>
      <sheetName val="C_set7"/>
      <sheetName val="Sco_Cap7"/>
      <sheetName val="Sco_TB7"/>
      <sheetName val="TN_tram7"/>
      <sheetName val="TN_C_set7"/>
      <sheetName val="TN_TD_DDay7"/>
      <sheetName val="Phan_chung7"/>
      <sheetName val="cong_Q27"/>
      <sheetName val="T_U_luong_Q17"/>
      <sheetName val="T_U_luong_Q27"/>
      <sheetName val="T_U_luong_Q37"/>
      <sheetName val="Quyet_toan7"/>
      <sheetName val="Thu_hoi7"/>
      <sheetName val="Lai_vay7"/>
      <sheetName val="Tien_vay7"/>
      <sheetName val="Cong_no7"/>
      <sheetName val="Cop_pha7"/>
      <sheetName val="Gia_DAN7"/>
      <sheetName val="Phu_luc_HD7"/>
      <sheetName val="Gia_du_thau7"/>
      <sheetName val="Ca_xe7"/>
      <sheetName val="Dc_Dau7"/>
      <sheetName val="_o_to_Hien_87"/>
      <sheetName val="_o_to_Hien97"/>
      <sheetName val="_o_to_Hien107"/>
      <sheetName val="_o_to_Hien117"/>
      <sheetName val="_o_to_Hien12)7"/>
      <sheetName val="_o_to_Hien18"/>
      <sheetName val="_o_to_Hien27"/>
      <sheetName val="_o_to_Hien37"/>
      <sheetName val="_o_to_Hien47"/>
      <sheetName val="_o_to_Hien57"/>
      <sheetName val="_o_to_Phong_87"/>
      <sheetName val="_o_to_Phong97"/>
      <sheetName val="_o_to_Phong107"/>
      <sheetName val="_o_to_Phong117"/>
      <sheetName val="_o_to_Phong12)7"/>
      <sheetName val="_o_to_Phong18"/>
      <sheetName val="_o_to_Phong27"/>
      <sheetName val="_o_to_Phong37"/>
      <sheetName val="_o_to_Phong47"/>
      <sheetName val="_o_to_Phong57"/>
      <sheetName val="_o_to_Dung_8_7"/>
      <sheetName val="_D_tt_dau87"/>
      <sheetName val="_o_to_Dung_97"/>
      <sheetName val="_D9_tt_dau7"/>
      <sheetName val="_D10_tt_dau7"/>
      <sheetName val="_o_to_Dung_107"/>
      <sheetName val="_o_to_Dung_117"/>
      <sheetName val="_o_to_Dung_12)7"/>
      <sheetName val="_o_to_Dung_18"/>
      <sheetName val="_o_to_Dung27"/>
      <sheetName val="_o_to_Dung37"/>
      <sheetName val="_o_to_Dung47"/>
      <sheetName val="_o_totrongT10-127"/>
      <sheetName val="_o_totrongT27"/>
      <sheetName val="_o_totrungT10-127"/>
      <sheetName val="_o_toMinhT10-12_7"/>
      <sheetName val="_o_toMinhT27"/>
      <sheetName val="_o_toTrieuT10-12__7"/>
      <sheetName val="Luong_8_SP7"/>
      <sheetName val="Luong_9_SP_7"/>
      <sheetName val="Luong_10_SP_7"/>
      <sheetName val="Luong_11_SP_7"/>
      <sheetName val="Luong_12_SP7"/>
      <sheetName val="Luong_1_SP17"/>
      <sheetName val="Luong_2_SP27"/>
      <sheetName val="Luong_3_SP37"/>
      <sheetName val="Luong_4_SP47"/>
      <sheetName val="Luong_4_SP57"/>
      <sheetName val="KL_VL7"/>
      <sheetName val="QT_9-67"/>
      <sheetName val="Thuong_luu_HB7"/>
      <sheetName val="QT_Ky_T7"/>
      <sheetName val="bc_vt_TON_BAI7"/>
      <sheetName val="QT_Duoc_(Hai)7"/>
      <sheetName val="sent_to7"/>
      <sheetName val="KLTong_hop7"/>
      <sheetName val="Lan_can7"/>
      <sheetName val="Ranh_doc_(2)7"/>
      <sheetName val="Ranh_doc7"/>
      <sheetName val="Coc_tieu7"/>
      <sheetName val="Bien_bao7"/>
      <sheetName val="Nan_tuyen7"/>
      <sheetName val="Lan_17"/>
      <sheetName val="Lan__27"/>
      <sheetName val="Lan_37"/>
      <sheetName val="Gia_tri7"/>
      <sheetName val="Lan_57"/>
      <sheetName val="Cong_hop7"/>
      <sheetName val="kldukien_(107)7"/>
      <sheetName val="qui1_(2)7"/>
      <sheetName val="cap_so_lan_27"/>
      <sheetName val="cap_so_BHXH7"/>
      <sheetName val="tru_tien7"/>
      <sheetName val="yt_q27"/>
      <sheetName val="c45_t37"/>
      <sheetName val="c45_t67"/>
      <sheetName val="BHYT_Q3_20037"/>
      <sheetName val="C45_t77"/>
      <sheetName val="C47-t07_20037"/>
      <sheetName val="C45_t87"/>
      <sheetName val="C47-t08_20037"/>
      <sheetName val="C45_t097"/>
      <sheetName val="C47-t09_20037"/>
      <sheetName val="C47_T127"/>
      <sheetName val="BHYT_Q4-20037"/>
      <sheetName val="C45_T107"/>
      <sheetName val="binh_do7"/>
      <sheetName val="cot_lieu7"/>
      <sheetName val="van_khuon7"/>
      <sheetName val="CT_BT7"/>
      <sheetName val="lay_mau7"/>
      <sheetName val="mat_ngoai_goi7"/>
      <sheetName val="coc_tram-bt7"/>
      <sheetName val="cong_bien_t108"/>
      <sheetName val="luong_t9_8"/>
      <sheetName val="bb_t98"/>
      <sheetName val="KL_XL20008"/>
      <sheetName val="Chiet_tinh8"/>
      <sheetName val="Van_chuyen8"/>
      <sheetName val="THKP_(2)8"/>
      <sheetName val="T_Bi8"/>
      <sheetName val="Thiet_ke8"/>
      <sheetName val="K_luong8"/>
      <sheetName val="TT_L28"/>
      <sheetName val="TT_L18"/>
      <sheetName val="Thue_Ngoai8"/>
      <sheetName val="Dong_Dau8"/>
      <sheetName val="Dong_Dau_(2)8"/>
      <sheetName val="Sau_dong8"/>
      <sheetName val="Ma_xa8"/>
      <sheetName val="My_dinh8"/>
      <sheetName val="Tong_cong8"/>
      <sheetName val="Chi_tiet_-_Dv_lap8"/>
      <sheetName val="TH_KHTC8"/>
      <sheetName val="Gia_VL8"/>
      <sheetName val="Bang_gia_ca_may8"/>
      <sheetName val="Bang_luong_CB8"/>
      <sheetName val="Bang_P_tich_CT8"/>
      <sheetName val="D_toan_chi_tiet8"/>
      <sheetName val="Bang_TH_Dtoan8"/>
      <sheetName val="LUAN_CHUYEN8"/>
      <sheetName val="KE_QUY8"/>
      <sheetName val="LUONGGIAN_TIEP8"/>
      <sheetName val="VAY_VON8"/>
      <sheetName val="O_THAO8"/>
      <sheetName val="Q_TRUNG8"/>
      <sheetName val="Y_THANH8"/>
      <sheetName val="Sheet2_(2)8"/>
      <sheetName val="KH_2003_(moi_max)8"/>
      <sheetName val="Interim_payment8"/>
      <sheetName val="Bid_Sum8"/>
      <sheetName val="Item_B8"/>
      <sheetName val="Dg_A8"/>
      <sheetName val="Dg_B&amp;C8"/>
      <sheetName val="Material_at_site8"/>
      <sheetName val="Bang_VL8"/>
      <sheetName val="VL(No_V-c)8"/>
      <sheetName val="He_so8"/>
      <sheetName val="PL_Vua8"/>
      <sheetName val="Chitieu-dam_cac_loai8"/>
      <sheetName val="DG_Dam8"/>
      <sheetName val="DG_chung8"/>
      <sheetName val="VL-dac_chung8"/>
      <sheetName val="CT_1md_&amp;_dau_cong8"/>
      <sheetName val="Tong_hop8"/>
      <sheetName val="CT_cong8"/>
      <sheetName val="dg_cong8"/>
      <sheetName val="CDSL_(2)8"/>
      <sheetName val="__8"/>
      <sheetName val="san_vuon8"/>
      <sheetName val="khu_phu_tro8"/>
      <sheetName val="Thuyet_minh8"/>
      <sheetName val="be_tong8"/>
      <sheetName val="Tong_hop_thep8"/>
      <sheetName val="phan_tich_DG8"/>
      <sheetName val="gia_vat_lieu8"/>
      <sheetName val="gia_xe_may8"/>
      <sheetName val="gia_nhan_cong8"/>
      <sheetName val="BCC_(2)8"/>
      <sheetName val="Bao_cao8"/>
      <sheetName val="Bao_cao_28"/>
      <sheetName val="Khoi_luong8"/>
      <sheetName val="Khoi_luong_mat8"/>
      <sheetName val="Bang_ke8"/>
      <sheetName val="T_HopKL8"/>
      <sheetName val="S_Luong8"/>
      <sheetName val="D_Dap8"/>
      <sheetName val="Q_Toan8"/>
      <sheetName val="Phan_tich_chi_phi8"/>
      <sheetName val="Chi_phi_nen_theo_BVTC8"/>
      <sheetName val="nhan_cong_phu8"/>
      <sheetName val="nhan_cong_Hung8"/>
      <sheetName val="Nhan_cong8"/>
      <sheetName val="Khoi_luong_nen_theo_BVTC8"/>
      <sheetName val="cap_cho_cac_DT8"/>
      <sheetName val="Ung_-_hoan8"/>
      <sheetName val="CP_may8"/>
      <sheetName val="Phu_luc8"/>
      <sheetName val="Gia_trÞ8"/>
      <sheetName val="DS_them_luong_qui_4-20028"/>
      <sheetName val="Phuc_loi_2-9-028"/>
      <sheetName val="Thuong_nhan_dip_21-12-028"/>
      <sheetName val="Thuong_dip_nhan_danh_hieu_AHL§8"/>
      <sheetName val="Thang_luong_thu_13_nam_20028"/>
      <sheetName val="Luong_SX#_dip_Tet_Qui_Mui(dong8"/>
      <sheetName val="CT_Duong8"/>
      <sheetName val="D_gia8"/>
      <sheetName val="T_hop8"/>
      <sheetName val="CtP_tro8"/>
      <sheetName val="Nha_moi8"/>
      <sheetName val="TT-T_Tron_So_28"/>
      <sheetName val="Ct_Dam_8"/>
      <sheetName val="Ct_Duoi8"/>
      <sheetName val="Ct_Tren8"/>
      <sheetName val="D_giaMay8"/>
      <sheetName val="26+180-400_28"/>
      <sheetName val="26+180_Sub18"/>
      <sheetName val="26+180_Sub48"/>
      <sheetName val="26+180-400_5(k95)8"/>
      <sheetName val="26+400-620_3(k95)8"/>
      <sheetName val="26+400-640_1(k95)8"/>
      <sheetName val="26+960-27+150_98"/>
      <sheetName val="26+960-27+150_108"/>
      <sheetName val="26+960-27+150_118"/>
      <sheetName val="26+960-27+150_128"/>
      <sheetName val="26+960-27+150_5(k95)8"/>
      <sheetName val="26+960-27+150_4(k95)8"/>
      <sheetName val="26+960-27+150_1(k95)8"/>
      <sheetName val="27+500-700_5(k95)8"/>
      <sheetName val="27+500-700_4(k95)8"/>
      <sheetName val="27+500-700_3(k95)8"/>
      <sheetName val="27+500-700_1(k95)8"/>
      <sheetName val="27+740-920_3(k95)8"/>
      <sheetName val="27+740-920_218"/>
      <sheetName val="27+920-28+040_6,78"/>
      <sheetName val="27+920-28+040_108"/>
      <sheetName val="27+920-28+160_Su38"/>
      <sheetName val="28+160-28+420_5K958"/>
      <sheetName val="28+430-657_78"/>
      <sheetName val="Km28+430-657_88"/>
      <sheetName val="28+430-657_98"/>
      <sheetName val="28+430-667_108"/>
      <sheetName val="28+430-657_118"/>
      <sheetName val="28+430-657_4k958"/>
      <sheetName val="28+500-657_188"/>
      <sheetName val="28+520-657_198"/>
      <sheetName val="C_TIEU8"/>
      <sheetName val="T_Luong8"/>
      <sheetName val="T_HAO8"/>
      <sheetName val="DT_TUYEN8"/>
      <sheetName val="DT_GIA8"/>
      <sheetName val="KHDT_(2)8"/>
      <sheetName val="CL_8"/>
      <sheetName val="KQ_(2)8"/>
      <sheetName val="Quang_Tri8"/>
      <sheetName val="Da_Nang8"/>
      <sheetName val="Quang_Nam8"/>
      <sheetName val="Quang_Ngai8"/>
      <sheetName val="TH_DH-QN8"/>
      <sheetName val="KP_HD8"/>
      <sheetName val="DB_HD8"/>
      <sheetName val="vat_tu8"/>
      <sheetName val="Thep_8"/>
      <sheetName val="Chi_tiet_Khoi_luong8"/>
      <sheetName val="TH_khoi_luong8"/>
      <sheetName val="Chiet_tinh_vat_lieu_8"/>
      <sheetName val="TH_KL_VL8"/>
      <sheetName val="AC_PC8"/>
      <sheetName val="TAI_TRONG8"/>
      <sheetName val="NOI_LUC8"/>
      <sheetName val="TINH_DUYET_THTT_CHINH8"/>
      <sheetName val="TDUYET_THTT_PHU8"/>
      <sheetName val="TINH_DAO_DONG_VA_DO_VONG8"/>
      <sheetName val="TINH_NEO8"/>
      <sheetName val="tong_hop_thanh_toan_thue8"/>
      <sheetName val="bang_ke_nop_thue8"/>
      <sheetName val="Tonh_hop_chi_phi8"/>
      <sheetName val="BK_chi_phi8"/>
      <sheetName val="KTra_DS_va_thue_GTGT8"/>
      <sheetName val="Kiãøm_tra_DS_thue_GTGT8"/>
      <sheetName val="XUAT(gia_von)8"/>
      <sheetName val="Xuat_(gia_ban)8"/>
      <sheetName val="Dchinh_TH_N-X-T8"/>
      <sheetName val="Tong_hop_N-X-T8"/>
      <sheetName val="thue_TH8"/>
      <sheetName val="tong_hop_20018"/>
      <sheetName val="qUYET_TOAN_THUE8"/>
      <sheetName val="BU_CTPH8"/>
      <sheetName val="BU_tran3+360_228"/>
      <sheetName val="Tran3+360_228"/>
      <sheetName val="BU_tran2+386_48"/>
      <sheetName val="Tran2+386_48"/>
      <sheetName val="DTcong_4-58"/>
      <sheetName val="Bu_1-28"/>
      <sheetName val="Bu_12-138"/>
      <sheetName val="DTcong_12-138"/>
      <sheetName val="DT_cong13-13+8"/>
      <sheetName val="BU-_nhanh8"/>
      <sheetName val="dtcong_nh1-28"/>
      <sheetName val="dtcong_nh0-18"/>
      <sheetName val="BU_11-128"/>
      <sheetName val="DTcong_11-128"/>
      <sheetName val="Pr-_CC8"/>
      <sheetName val="MD_3-48"/>
      <sheetName val="ND_3-48"/>
      <sheetName val="MD_1-28"/>
      <sheetName val="ND_1-28"/>
      <sheetName val="MD_0-18"/>
      <sheetName val="ND_0-18"/>
      <sheetName val="KL_tong8"/>
      <sheetName val="TH_(T1-6)8"/>
      <sheetName val="_NL8"/>
      <sheetName val="_NL_(2)8"/>
      <sheetName val="CDTHCT_(3)8"/>
      <sheetName val="thkl_(2)8"/>
      <sheetName val="long_tec8"/>
      <sheetName val="cd_viaK0-T68"/>
      <sheetName val="cdvia_T6-Tc248"/>
      <sheetName val="cdvia_Tc24-T468"/>
      <sheetName val="cd_btnL2k0+361-T198"/>
      <sheetName val="CT_xa8"/>
      <sheetName val="CDTHU_CHI_T18"/>
      <sheetName val="THUCHI_28"/>
      <sheetName val="THU_CHI38"/>
      <sheetName val="THU_CHI_48"/>
      <sheetName val="THU_CHI58"/>
      <sheetName val="THU_CHI_68"/>
      <sheetName val="TU_CHI_78"/>
      <sheetName val="THU_CHI98"/>
      <sheetName val="THU_CHI_88"/>
      <sheetName val="THU_CHI_108"/>
      <sheetName val="THU_CHI_118"/>
      <sheetName val="THU_CHI_128"/>
      <sheetName val="Xep_hang_2018"/>
      <sheetName val="toan_Cty8"/>
      <sheetName val="Cong_ty8"/>
      <sheetName val="XN_28"/>
      <sheetName val="XN_ong_CHi8"/>
      <sheetName val="N_XDCT&amp;_XKLD8"/>
      <sheetName val="CN_HCM8"/>
      <sheetName val="TT_XKLD(Nhan)8"/>
      <sheetName val="Ong_Hong8"/>
      <sheetName val="CN_hung_yen8"/>
      <sheetName val="Dong_nai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KL_Tram_Cty8"/>
      <sheetName val="Gam_may_Cty8"/>
      <sheetName val="KL_tram_KH8"/>
      <sheetName val="Gam_may_KH8"/>
      <sheetName val="Cach_dien8"/>
      <sheetName val="Mang_tai8"/>
      <sheetName val="KL_DDK8"/>
      <sheetName val="Mang_tai_DDK8"/>
      <sheetName val="KL_DDK0,48"/>
      <sheetName val="TT_Ky_thuat8"/>
      <sheetName val="CT_moi8"/>
      <sheetName val="Tu_dien8"/>
      <sheetName val="May_cat8"/>
      <sheetName val="Dao_Cly8"/>
      <sheetName val="Dao_Ptai8"/>
      <sheetName val="Tu_RMU8"/>
      <sheetName val="C_set8"/>
      <sheetName val="Sco_Cap8"/>
      <sheetName val="Sco_TB8"/>
      <sheetName val="TN_tram8"/>
      <sheetName val="TN_C_set8"/>
      <sheetName val="TN_TD_DDay8"/>
      <sheetName val="Phan_chung8"/>
      <sheetName val="cong_Q28"/>
      <sheetName val="T_U_luong_Q18"/>
      <sheetName val="T_U_luong_Q28"/>
      <sheetName val="T_U_luong_Q38"/>
      <sheetName val="Quyet_toan8"/>
      <sheetName val="Thu_hoi8"/>
      <sheetName val="Lai_vay8"/>
      <sheetName val="Tien_vay8"/>
      <sheetName val="Cong_no8"/>
      <sheetName val="Cop_pha8"/>
      <sheetName val="Gia_DAN8"/>
      <sheetName val="Phu_luc_HD8"/>
      <sheetName val="Gia_du_thau8"/>
      <sheetName val="Ca_xe8"/>
      <sheetName val="Dc_Dau8"/>
      <sheetName val="_o_to_Hien_88"/>
      <sheetName val="_o_to_Hien98"/>
      <sheetName val="_o_to_Hien108"/>
      <sheetName val="_o_to_Hien118"/>
      <sheetName val="_o_to_Hien12)8"/>
      <sheetName val="_o_to_Hien19"/>
      <sheetName val="_o_to_Hien28"/>
      <sheetName val="_o_to_Hien38"/>
      <sheetName val="_o_to_Hien48"/>
      <sheetName val="_o_to_Hien58"/>
      <sheetName val="_o_to_Phong_88"/>
      <sheetName val="_o_to_Phong98"/>
      <sheetName val="_o_to_Phong108"/>
      <sheetName val="_o_to_Phong118"/>
      <sheetName val="_o_to_Phong12)8"/>
      <sheetName val="_o_to_Phong19"/>
      <sheetName val="_o_to_Phong28"/>
      <sheetName val="_o_to_Phong38"/>
      <sheetName val="_o_to_Phong48"/>
      <sheetName val="_o_to_Phong58"/>
      <sheetName val="_o_to_Dung_8_8"/>
      <sheetName val="_D_tt_dau88"/>
      <sheetName val="_o_to_Dung_98"/>
      <sheetName val="_D9_tt_dau8"/>
      <sheetName val="_D10_tt_dau8"/>
      <sheetName val="_o_to_Dung_108"/>
      <sheetName val="_o_to_Dung_118"/>
      <sheetName val="_o_to_Dung_12)8"/>
      <sheetName val="_o_to_Dung_19"/>
      <sheetName val="_o_to_Dung28"/>
      <sheetName val="_o_to_Dung38"/>
      <sheetName val="_o_to_Dung48"/>
      <sheetName val="_o_totrongT10-128"/>
      <sheetName val="_o_totrongT28"/>
      <sheetName val="_o_totrungT10-128"/>
      <sheetName val="_o_toMinhT10-12_8"/>
      <sheetName val="_o_toMinhT28"/>
      <sheetName val="_o_toTrieuT10-12__8"/>
      <sheetName val="Luong_8_SP8"/>
      <sheetName val="Luong_9_SP_8"/>
      <sheetName val="Luong_10_SP_8"/>
      <sheetName val="Luong_11_SP_8"/>
      <sheetName val="Luong_12_SP8"/>
      <sheetName val="Luong_1_SP18"/>
      <sheetName val="Luong_2_SP28"/>
      <sheetName val="Luong_3_SP38"/>
      <sheetName val="Luong_4_SP48"/>
      <sheetName val="Luong_4_SP58"/>
      <sheetName val="KL_VL8"/>
      <sheetName val="QT_9-68"/>
      <sheetName val="Thuong_luu_HB8"/>
      <sheetName val="QT_Ky_T8"/>
      <sheetName val="bc_vt_TON_BAI8"/>
      <sheetName val="QT_Duoc_(Hai)8"/>
      <sheetName val="sent_to8"/>
      <sheetName val="KLTong_hop8"/>
      <sheetName val="Lan_can8"/>
      <sheetName val="Ranh_doc_(2)8"/>
      <sheetName val="Ranh_doc8"/>
      <sheetName val="Coc_tieu8"/>
      <sheetName val="Bien_bao8"/>
      <sheetName val="Nan_tuyen8"/>
      <sheetName val="Lan_18"/>
      <sheetName val="Lan__28"/>
      <sheetName val="Lan_38"/>
      <sheetName val="Gia_tri8"/>
      <sheetName val="Lan_58"/>
      <sheetName val="Cong_hop8"/>
      <sheetName val="kldukien_(107)8"/>
      <sheetName val="qui1_(2)8"/>
      <sheetName val="cap_so_lan_28"/>
      <sheetName val="cap_so_BHXH8"/>
      <sheetName val="tru_tien8"/>
      <sheetName val="yt_q28"/>
      <sheetName val="c45_t38"/>
      <sheetName val="c45_t68"/>
      <sheetName val="BHYT_Q3_20038"/>
      <sheetName val="C45_t78"/>
      <sheetName val="C47-t07_20038"/>
      <sheetName val="C45_t88"/>
      <sheetName val="C47-t08_20038"/>
      <sheetName val="C45_t098"/>
      <sheetName val="C47-t09_20038"/>
      <sheetName val="C47_T128"/>
      <sheetName val="BHYT_Q4-20038"/>
      <sheetName val="C45_T108"/>
      <sheetName val="binh_do8"/>
      <sheetName val="cot_lieu8"/>
      <sheetName val="van_khuon8"/>
      <sheetName val="CT_BT8"/>
      <sheetName val="lay_mau8"/>
      <sheetName val="mat_ngoai_goi8"/>
      <sheetName val="coc_tram-bt8"/>
      <sheetName val="cong_bien_t109"/>
      <sheetName val="luong_t9_9"/>
      <sheetName val="bb_t99"/>
      <sheetName val="KL_XL20009"/>
      <sheetName val="Chiet_tinh9"/>
      <sheetName val="Van_chuyen9"/>
      <sheetName val="THKP_(2)9"/>
      <sheetName val="T_Bi9"/>
      <sheetName val="Thiet_ke9"/>
      <sheetName val="K_luong9"/>
      <sheetName val="TT_L29"/>
      <sheetName val="TT_L19"/>
      <sheetName val="Thue_Ngoai9"/>
      <sheetName val="Dong_Dau9"/>
      <sheetName val="Dong_Dau_(2)9"/>
      <sheetName val="Sau_dong9"/>
      <sheetName val="Ma_xa9"/>
      <sheetName val="My_dinh9"/>
      <sheetName val="Tong_cong9"/>
      <sheetName val="Chi_tiet_-_Dv_lap9"/>
      <sheetName val="TH_KHTC9"/>
      <sheetName val="Gia_VL9"/>
      <sheetName val="Bang_gia_ca_may9"/>
      <sheetName val="Bang_luong_CB9"/>
      <sheetName val="Bang_P_tich_CT9"/>
      <sheetName val="D_toan_chi_tiet9"/>
      <sheetName val="Bang_TH_Dtoan9"/>
      <sheetName val="LUAN_CHUYEN9"/>
      <sheetName val="KE_QUY9"/>
      <sheetName val="LUONGGIAN_TIEP9"/>
      <sheetName val="VAY_VON9"/>
      <sheetName val="O_THAO9"/>
      <sheetName val="Q_TRUNG9"/>
      <sheetName val="Y_THANH9"/>
      <sheetName val="Sheet2_(2)9"/>
      <sheetName val="KH_2003_(moi_max)9"/>
      <sheetName val="Interim_payment9"/>
      <sheetName val="Bid_Sum9"/>
      <sheetName val="Item_B9"/>
      <sheetName val="Dg_A9"/>
      <sheetName val="Dg_B&amp;C9"/>
      <sheetName val="Material_at_site9"/>
      <sheetName val="Bang_VL9"/>
      <sheetName val="VL(No_V-c)9"/>
      <sheetName val="He_so9"/>
      <sheetName val="PL_Vua9"/>
      <sheetName val="Chitieu-dam_cac_loai9"/>
      <sheetName val="DG_Dam9"/>
      <sheetName val="DG_chung9"/>
      <sheetName val="VL-dac_chung9"/>
      <sheetName val="CT_1md_&amp;_dau_cong9"/>
      <sheetName val="Tong_hop9"/>
      <sheetName val="CT_cong9"/>
      <sheetName val="dg_cong9"/>
      <sheetName val="CDSL_(2)9"/>
      <sheetName val="__9"/>
      <sheetName val="san_vuon9"/>
      <sheetName val="khu_phu_tro9"/>
      <sheetName val="Thuyet_minh9"/>
      <sheetName val="be_tong9"/>
      <sheetName val="Tong_hop_thep9"/>
      <sheetName val="phan_tich_DG9"/>
      <sheetName val="gia_vat_lieu9"/>
      <sheetName val="gia_xe_may9"/>
      <sheetName val="gia_nhan_cong9"/>
      <sheetName val="BCC_(2)9"/>
      <sheetName val="Bao_cao9"/>
      <sheetName val="Bao_cao_29"/>
      <sheetName val="Khoi_luong9"/>
      <sheetName val="Khoi_luong_mat9"/>
      <sheetName val="Bang_ke9"/>
      <sheetName val="T_HopKL9"/>
      <sheetName val="S_Luong9"/>
      <sheetName val="D_Dap9"/>
      <sheetName val="Q_Toan9"/>
      <sheetName val="Phan_tich_chi_phi9"/>
      <sheetName val="Chi_phi_nen_theo_BVTC9"/>
      <sheetName val="nhan_cong_phu9"/>
      <sheetName val="nhan_cong_Hung9"/>
      <sheetName val="Nhan_cong9"/>
      <sheetName val="Khoi_luong_nen_theo_BVTC9"/>
      <sheetName val="cap_cho_cac_DT9"/>
      <sheetName val="Ung_-_hoan9"/>
      <sheetName val="CP_may9"/>
      <sheetName val="Phu_luc9"/>
      <sheetName val="Gia_trÞ9"/>
      <sheetName val="DS_them_luong_qui_4-20029"/>
      <sheetName val="Phuc_loi_2-9-029"/>
      <sheetName val="Thuong_nhan_dip_21-12-029"/>
      <sheetName val="Thuong_dip_nhan_danh_hieu_AHL§9"/>
      <sheetName val="Thang_luong_thu_13_nam_20029"/>
      <sheetName val="Luong_SX#_dip_Tet_Qui_Mui(dong9"/>
      <sheetName val="CT_Duong9"/>
      <sheetName val="D_gia9"/>
      <sheetName val="T_hop9"/>
      <sheetName val="CtP_tro9"/>
      <sheetName val="Nha_moi9"/>
      <sheetName val="TT-T_Tron_So_29"/>
      <sheetName val="Ct_Dam_9"/>
      <sheetName val="Ct_Duoi9"/>
      <sheetName val="Ct_Tren9"/>
      <sheetName val="D_giaMay9"/>
      <sheetName val="26+180-400_29"/>
      <sheetName val="26+180_Sub19"/>
      <sheetName val="26+180_Sub49"/>
      <sheetName val="26+180-400_5(k95)9"/>
      <sheetName val="26+400-620_3(k95)9"/>
      <sheetName val="26+400-640_1(k95)9"/>
      <sheetName val="26+960-27+150_99"/>
      <sheetName val="26+960-27+150_109"/>
      <sheetName val="26+960-27+150_119"/>
      <sheetName val="26+960-27+150_129"/>
      <sheetName val="26+960-27+150_5(k95)9"/>
      <sheetName val="26+960-27+150_4(k95)9"/>
      <sheetName val="26+960-27+150_1(k95)9"/>
      <sheetName val="27+500-700_5(k95)9"/>
      <sheetName val="27+500-700_4(k95)9"/>
      <sheetName val="27+500-700_3(k95)9"/>
      <sheetName val="27+500-700_1(k95)9"/>
      <sheetName val="27+740-920_3(k95)9"/>
      <sheetName val="27+740-920_219"/>
      <sheetName val="27+920-28+040_6,79"/>
      <sheetName val="27+920-28+040_109"/>
      <sheetName val="27+920-28+160_Su39"/>
      <sheetName val="28+160-28+420_5K959"/>
      <sheetName val="28+430-657_79"/>
      <sheetName val="Km28+430-657_89"/>
      <sheetName val="28+430-657_99"/>
      <sheetName val="28+430-667_109"/>
      <sheetName val="28+430-657_119"/>
      <sheetName val="28+430-657_4k959"/>
      <sheetName val="28+500-657_189"/>
      <sheetName val="28+520-657_199"/>
      <sheetName val="C_TIEU9"/>
      <sheetName val="T_Luong9"/>
      <sheetName val="T_HAO9"/>
      <sheetName val="DT_TUYEN9"/>
      <sheetName val="DT_GIA9"/>
      <sheetName val="KHDT_(2)9"/>
      <sheetName val="CL_9"/>
      <sheetName val="KQ_(2)9"/>
      <sheetName val="Quang_Tri9"/>
      <sheetName val="Da_Nang9"/>
      <sheetName val="Quang_Nam9"/>
      <sheetName val="Quang_Ngai9"/>
      <sheetName val="TH_DH-QN9"/>
      <sheetName val="KP_HD9"/>
      <sheetName val="DB_HD9"/>
      <sheetName val="vat_tu9"/>
      <sheetName val="Thep_9"/>
      <sheetName val="Chi_tiet_Khoi_luong9"/>
      <sheetName val="TH_khoi_luong9"/>
      <sheetName val="Chiet_tinh_vat_lieu_9"/>
      <sheetName val="TH_KL_VL9"/>
      <sheetName val="AC_PC9"/>
      <sheetName val="TAI_TRONG9"/>
      <sheetName val="NOI_LUC9"/>
      <sheetName val="TINH_DUYET_THTT_CHINH9"/>
      <sheetName val="TDUYET_THTT_PHU9"/>
      <sheetName val="TINH_DAO_DONG_VA_DO_VONG9"/>
      <sheetName val="TINH_NEO9"/>
      <sheetName val="tong_hop_thanh_toan_thue9"/>
      <sheetName val="bang_ke_nop_thue9"/>
      <sheetName val="Tonh_hop_chi_phi9"/>
      <sheetName val="BK_chi_phi9"/>
      <sheetName val="KTra_DS_va_thue_GTGT9"/>
      <sheetName val="Kiãøm_tra_DS_thue_GTGT9"/>
      <sheetName val="XUAT(gia_von)9"/>
      <sheetName val="Xuat_(gia_ban)9"/>
      <sheetName val="Dchinh_TH_N-X-T9"/>
      <sheetName val="Tong_hop_N-X-T9"/>
      <sheetName val="thue_TH9"/>
      <sheetName val="tong_hop_20019"/>
      <sheetName val="qUYET_TOAN_THUE9"/>
      <sheetName val="BU_CTPH9"/>
      <sheetName val="BU_tran3+360_229"/>
      <sheetName val="Tran3+360_229"/>
      <sheetName val="BU_tran2+386_49"/>
      <sheetName val="Tran2+386_49"/>
      <sheetName val="DTcong_4-59"/>
      <sheetName val="Bu_1-29"/>
      <sheetName val="Bu_12-139"/>
      <sheetName val="DTcong_12-139"/>
      <sheetName val="DT_cong13-13+9"/>
      <sheetName val="BU-_nhanh9"/>
      <sheetName val="dtcong_nh1-29"/>
      <sheetName val="dtcong_nh0-19"/>
      <sheetName val="BU_11-129"/>
      <sheetName val="DTcong_11-129"/>
      <sheetName val="Pr-_CC9"/>
      <sheetName val="MD_3-49"/>
      <sheetName val="ND_3-49"/>
      <sheetName val="MD_1-29"/>
      <sheetName val="ND_1-29"/>
      <sheetName val="MD_0-19"/>
      <sheetName val="ND_0-19"/>
      <sheetName val="KL_tong9"/>
      <sheetName val="TH_(T1-6)9"/>
      <sheetName val="_NL9"/>
      <sheetName val="_NL_(2)9"/>
      <sheetName val="CDTHCT_(3)9"/>
      <sheetName val="thkl_(2)9"/>
      <sheetName val="long_tec9"/>
      <sheetName val="cd_viaK0-T69"/>
      <sheetName val="cdvia_T6-Tc249"/>
      <sheetName val="cdvia_Tc24-T469"/>
      <sheetName val="cd_btnL2k0+361-T199"/>
      <sheetName val="CT_xa9"/>
      <sheetName val="CDTHU_CHI_T19"/>
      <sheetName val="THUCHI_29"/>
      <sheetName val="THU_CHI39"/>
      <sheetName val="THU_CHI_49"/>
      <sheetName val="THU_CHI59"/>
      <sheetName val="THU_CHI_69"/>
      <sheetName val="TU_CHI_79"/>
      <sheetName val="THU_CHI99"/>
      <sheetName val="THU_CHI_89"/>
      <sheetName val="THU_CHI_109"/>
      <sheetName val="THU_CHI_119"/>
      <sheetName val="THU_CHI_129"/>
      <sheetName val="Xep_hang_2019"/>
      <sheetName val="toan_Cty9"/>
      <sheetName val="Cong_ty9"/>
      <sheetName val="XN_29"/>
      <sheetName val="XN_ong_CHi9"/>
      <sheetName val="N_XDCT&amp;_XKLD9"/>
      <sheetName val="CN_HCM9"/>
      <sheetName val="TT_XKLD(Nhan)9"/>
      <sheetName val="Ong_Hong9"/>
      <sheetName val="CN_hung_yen9"/>
      <sheetName val="Dong_nai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KL_Tram_Cty9"/>
      <sheetName val="Gam_may_Cty9"/>
      <sheetName val="KL_tram_KH9"/>
      <sheetName val="Gam_may_KH9"/>
      <sheetName val="Cach_dien9"/>
      <sheetName val="Mang_tai9"/>
      <sheetName val="KL_DDK9"/>
      <sheetName val="Mang_tai_DDK9"/>
      <sheetName val="KL_DDK0,49"/>
      <sheetName val="TT_Ky_thuat9"/>
      <sheetName val="CT_moi9"/>
      <sheetName val="Tu_dien9"/>
      <sheetName val="May_cat9"/>
      <sheetName val="Dao_Cly9"/>
      <sheetName val="Dao_Ptai9"/>
      <sheetName val="Tu_RMU9"/>
      <sheetName val="C_set9"/>
      <sheetName val="Sco_Cap9"/>
      <sheetName val="Sco_TB9"/>
      <sheetName val="TN_tram9"/>
      <sheetName val="TN_C_set9"/>
      <sheetName val="TN_TD_DDay9"/>
      <sheetName val="Phan_chung9"/>
      <sheetName val="cong_Q29"/>
      <sheetName val="T_U_luong_Q19"/>
      <sheetName val="T_U_luong_Q29"/>
      <sheetName val="T_U_luong_Q39"/>
      <sheetName val="Quyet_toan9"/>
      <sheetName val="Thu_hoi9"/>
      <sheetName val="Lai_vay9"/>
      <sheetName val="Tien_vay9"/>
      <sheetName val="Cong_no9"/>
      <sheetName val="Cop_pha9"/>
      <sheetName val="Gia_DAN9"/>
      <sheetName val="Phu_luc_HD9"/>
      <sheetName val="Gia_du_thau9"/>
      <sheetName val="Ca_xe9"/>
      <sheetName val="Dc_Dau9"/>
      <sheetName val="_o_to_Hien_89"/>
      <sheetName val="_o_to_Hien99"/>
      <sheetName val="_o_to_Hien109"/>
      <sheetName val="_o_to_Hien119"/>
      <sheetName val="_o_to_Hien12)9"/>
      <sheetName val="_o_to_Hien110"/>
      <sheetName val="_o_to_Hien29"/>
      <sheetName val="_o_to_Hien39"/>
      <sheetName val="_o_to_Hien49"/>
      <sheetName val="_o_to_Hien59"/>
      <sheetName val="_o_to_Phong_89"/>
      <sheetName val="_o_to_Phong99"/>
      <sheetName val="_o_to_Phong109"/>
      <sheetName val="_o_to_Phong119"/>
      <sheetName val="_o_to_Phong12)9"/>
      <sheetName val="_o_to_Phong110"/>
      <sheetName val="_o_to_Phong29"/>
      <sheetName val="_o_to_Phong39"/>
      <sheetName val="_o_to_Phong49"/>
      <sheetName val="_o_to_Phong59"/>
      <sheetName val="_o_to_Dung_8_9"/>
      <sheetName val="_D_tt_dau89"/>
      <sheetName val="_o_to_Dung_99"/>
      <sheetName val="_D9_tt_dau9"/>
      <sheetName val="_D10_tt_dau9"/>
      <sheetName val="_o_to_Dung_109"/>
      <sheetName val="_o_to_Dung_119"/>
      <sheetName val="_o_to_Dung_12)9"/>
      <sheetName val="_o_to_Dung_110"/>
      <sheetName val="_o_to_Dung29"/>
      <sheetName val="_o_to_Dung39"/>
      <sheetName val="_o_to_Dung49"/>
      <sheetName val="_o_totrongT10-129"/>
      <sheetName val="_o_totrongT29"/>
      <sheetName val="_o_totrungT10-129"/>
      <sheetName val="_o_toMinhT10-12_9"/>
      <sheetName val="_o_toMinhT29"/>
      <sheetName val="_o_toTrieuT10-12__9"/>
      <sheetName val="Luong_8_SP9"/>
      <sheetName val="Luong_9_SP_9"/>
      <sheetName val="Luong_10_SP_9"/>
      <sheetName val="Luong_11_SP_9"/>
      <sheetName val="Luong_12_SP9"/>
      <sheetName val="Luong_1_SP19"/>
      <sheetName val="Luong_2_SP29"/>
      <sheetName val="Luong_3_SP39"/>
      <sheetName val="Luong_4_SP49"/>
      <sheetName val="Luong_4_SP59"/>
      <sheetName val="KL_VL9"/>
      <sheetName val="QT_9-69"/>
      <sheetName val="Thuong_luu_HB9"/>
      <sheetName val="QT_Ky_T9"/>
      <sheetName val="bc_vt_TON_BAI9"/>
      <sheetName val="QT_Duoc_(Hai)9"/>
      <sheetName val="sent_to9"/>
      <sheetName val="KLTong_hop9"/>
      <sheetName val="Lan_can9"/>
      <sheetName val="Ranh_doc_(2)9"/>
      <sheetName val="Ranh_doc9"/>
      <sheetName val="Coc_tieu9"/>
      <sheetName val="Bien_bao9"/>
      <sheetName val="Nan_tuyen9"/>
      <sheetName val="Lan_19"/>
      <sheetName val="Lan__29"/>
      <sheetName val="Lan_39"/>
      <sheetName val="Gia_tri9"/>
      <sheetName val="Lan_59"/>
      <sheetName val="Cong_hop9"/>
      <sheetName val="kldukien_(107)9"/>
      <sheetName val="qui1_(2)9"/>
      <sheetName val="cap_so_lan_29"/>
      <sheetName val="cap_so_BHXH9"/>
      <sheetName val="tru_tien9"/>
      <sheetName val="yt_q29"/>
      <sheetName val="c45_t39"/>
      <sheetName val="c45_t69"/>
      <sheetName val="BHYT_Q3_20039"/>
      <sheetName val="C45_t79"/>
      <sheetName val="C47-t07_20039"/>
      <sheetName val="C45_t89"/>
      <sheetName val="C47-t08_20039"/>
      <sheetName val="C45_t099"/>
      <sheetName val="C47-t09_20039"/>
      <sheetName val="C47_T129"/>
      <sheetName val="BHYT_Q4-20039"/>
      <sheetName val="C45_T109"/>
      <sheetName val="binh_do9"/>
      <sheetName val="cot_lieu9"/>
      <sheetName val="van_khuon9"/>
      <sheetName val="CT_BT9"/>
      <sheetName val="lay_mau9"/>
      <sheetName val="mat_ngoai_goi9"/>
      <sheetName val="coc_tram-bt9"/>
      <sheetName val="cong_bien_t1016"/>
      <sheetName val="luong_t9_16"/>
      <sheetName val="bb_t916"/>
      <sheetName val="KL_XL200016"/>
      <sheetName val="Chiet_tinh16"/>
      <sheetName val="Van_chuyen16"/>
      <sheetName val="THKP_(2)16"/>
      <sheetName val="T_Bi16"/>
      <sheetName val="Thiet_ke16"/>
      <sheetName val="K_luong16"/>
      <sheetName val="TT_L216"/>
      <sheetName val="TT_L116"/>
      <sheetName val="Thue_Ngoai16"/>
      <sheetName val="Dong_Dau16"/>
      <sheetName val="Dong_Dau_(2)16"/>
      <sheetName val="Sau_dong16"/>
      <sheetName val="Ma_xa16"/>
      <sheetName val="My_dinh16"/>
      <sheetName val="Tong_cong16"/>
      <sheetName val="Chi_tiet_-_Dv_lap16"/>
      <sheetName val="TH_KHTC16"/>
      <sheetName val="Gia_VL16"/>
      <sheetName val="Bang_gia_ca_may16"/>
      <sheetName val="Bang_luong_CB16"/>
      <sheetName val="Bang_P_tich_CT16"/>
      <sheetName val="D_toan_chi_tiet16"/>
      <sheetName val="Bang_TH_Dtoan16"/>
      <sheetName val="LUAN_CHUYEN16"/>
      <sheetName val="KE_QUY16"/>
      <sheetName val="LUONGGIAN_TIEP16"/>
      <sheetName val="VAY_VON16"/>
      <sheetName val="O_THAO16"/>
      <sheetName val="Q_TRUNG16"/>
      <sheetName val="Y_THANH16"/>
      <sheetName val="Sheet2_(2)16"/>
      <sheetName val="KH_2003_(moi_max)16"/>
      <sheetName val="Interim_payment16"/>
      <sheetName val="Bid_Sum16"/>
      <sheetName val="Item_B16"/>
      <sheetName val="Dg_A16"/>
      <sheetName val="Dg_B&amp;C16"/>
      <sheetName val="Material_at_site16"/>
      <sheetName val="Bang_VL16"/>
      <sheetName val="VL(No_V-c)16"/>
      <sheetName val="He_so16"/>
      <sheetName val="PL_Vua16"/>
      <sheetName val="Chitieu-dam_cac_loai16"/>
      <sheetName val="DG_Dam16"/>
      <sheetName val="DG_chung16"/>
      <sheetName val="VL-dac_chung16"/>
      <sheetName val="CT_1md_&amp;_dau_cong16"/>
      <sheetName val="Tong_hop16"/>
      <sheetName val="CT_cong16"/>
      <sheetName val="dg_cong16"/>
      <sheetName val="CDSL_(2)16"/>
      <sheetName val="__16"/>
      <sheetName val="san_vuon16"/>
      <sheetName val="khu_phu_tro16"/>
      <sheetName val="Thuyet_minh16"/>
      <sheetName val="be_tong16"/>
      <sheetName val="Tong_hop_thep16"/>
      <sheetName val="phan_tich_DG16"/>
      <sheetName val="gia_vat_lieu16"/>
      <sheetName val="gia_xe_may16"/>
      <sheetName val="gia_nhan_cong16"/>
      <sheetName val="BCC_(2)16"/>
      <sheetName val="Bao_cao16"/>
      <sheetName val="Bao_cao_216"/>
      <sheetName val="Khoi_luong16"/>
      <sheetName val="Khoi_luong_mat16"/>
      <sheetName val="Bang_ke16"/>
      <sheetName val="T_HopKL16"/>
      <sheetName val="S_Luong16"/>
      <sheetName val="D_Dap16"/>
      <sheetName val="Q_Toan16"/>
      <sheetName val="Phan_tich_chi_phi16"/>
      <sheetName val="Chi_phi_nen_theo_BVTC16"/>
      <sheetName val="nhan_cong_phu16"/>
      <sheetName val="nhan_cong_Hung16"/>
      <sheetName val="Nhan_cong16"/>
      <sheetName val="Khoi_luong_nen_theo_BVTC16"/>
      <sheetName val="cap_cho_cac_DT16"/>
      <sheetName val="Ung_-_hoan16"/>
      <sheetName val="CP_may16"/>
      <sheetName val="Phu_luc16"/>
      <sheetName val="Gia_trÞ16"/>
      <sheetName val="DS_them_luong_qui_4-200216"/>
      <sheetName val="Phuc_loi_2-9-0216"/>
      <sheetName val="Thuong_nhan_dip_21-12-0216"/>
      <sheetName val="Thuong_dip_nhan_danh_hieu_AHL16"/>
      <sheetName val="Thang_luong_thu_13_nam_200216"/>
      <sheetName val="Luong_SX#_dip_Tet_Qui_Mui(don16"/>
      <sheetName val="CT_Duong16"/>
      <sheetName val="D_gia16"/>
      <sheetName val="T_hop16"/>
      <sheetName val="CtP_tro16"/>
      <sheetName val="Nha_moi16"/>
      <sheetName val="TT-T_Tron_So_216"/>
      <sheetName val="Ct_Dam_16"/>
      <sheetName val="Ct_Duoi16"/>
      <sheetName val="Ct_Tren16"/>
      <sheetName val="D_giaMay16"/>
      <sheetName val="26+180-400_216"/>
      <sheetName val="26+180_Sub116"/>
      <sheetName val="26+180_Sub416"/>
      <sheetName val="26+180-400_5(k95)16"/>
      <sheetName val="26+400-620_3(k95)16"/>
      <sheetName val="26+400-640_1(k95)16"/>
      <sheetName val="26+960-27+150_916"/>
      <sheetName val="26+960-27+150_1016"/>
      <sheetName val="26+960-27+150_1116"/>
      <sheetName val="26+960-27+150_1216"/>
      <sheetName val="26+960-27+150_5(k95)16"/>
      <sheetName val="26+960-27+150_4(k95)16"/>
      <sheetName val="26+960-27+150_1(k95)16"/>
      <sheetName val="27+500-700_5(k95)16"/>
      <sheetName val="27+500-700_4(k95)16"/>
      <sheetName val="27+500-700_3(k95)16"/>
      <sheetName val="27+500-700_1(k95)16"/>
      <sheetName val="27+740-920_3(k95)16"/>
      <sheetName val="27+740-920_2116"/>
      <sheetName val="27+920-28+040_6,716"/>
      <sheetName val="27+920-28+040_1016"/>
      <sheetName val="27+920-28+160_Su316"/>
      <sheetName val="28+160-28+420_5K9516"/>
      <sheetName val="28+430-657_716"/>
      <sheetName val="Km28+430-657_816"/>
      <sheetName val="28+430-657_916"/>
      <sheetName val="28+430-667_1016"/>
      <sheetName val="28+430-657_1116"/>
      <sheetName val="28+430-657_4k9516"/>
      <sheetName val="28+500-657_1816"/>
      <sheetName val="28+520-657_1916"/>
      <sheetName val="C_TIEU16"/>
      <sheetName val="T_Luong16"/>
      <sheetName val="T_HAO16"/>
      <sheetName val="DT_TUYEN16"/>
      <sheetName val="DT_GIA16"/>
      <sheetName val="KHDT_(2)16"/>
      <sheetName val="CL_16"/>
      <sheetName val="KQ_(2)16"/>
      <sheetName val="Quang_Tri16"/>
      <sheetName val="Da_Nang16"/>
      <sheetName val="Quang_Nam16"/>
      <sheetName val="Quang_Ngai16"/>
      <sheetName val="TH_DH-QN16"/>
      <sheetName val="KP_HD16"/>
      <sheetName val="DB_HD16"/>
      <sheetName val="vat_tu16"/>
      <sheetName val="Thep_16"/>
      <sheetName val="Chi_tiet_Khoi_luong16"/>
      <sheetName val="TH_khoi_luong16"/>
      <sheetName val="Chiet_tinh_vat_lieu_16"/>
      <sheetName val="TH_KL_VL16"/>
      <sheetName val="AC_PC16"/>
      <sheetName val="TAI_TRONG16"/>
      <sheetName val="NOI_LUC16"/>
      <sheetName val="TINH_DUYET_THTT_CHINH16"/>
      <sheetName val="TDUYET_THTT_PHU16"/>
      <sheetName val="TINH_DAO_DONG_VA_DO_VONG16"/>
      <sheetName val="TINH_NEO16"/>
      <sheetName val="tong_hop_thanh_toan_thue16"/>
      <sheetName val="bang_ke_nop_thue16"/>
      <sheetName val="Tonh_hop_chi_phi16"/>
      <sheetName val="BK_chi_phi16"/>
      <sheetName val="KTra_DS_va_thue_GTGT16"/>
      <sheetName val="Kiãøm_tra_DS_thue_GTGT16"/>
      <sheetName val="XUAT(gia_von)16"/>
      <sheetName val="Xuat_(gia_ban)16"/>
      <sheetName val="Dchinh_TH_N-X-T16"/>
      <sheetName val="Tong_hop_N-X-T16"/>
      <sheetName val="thue_TH16"/>
      <sheetName val="tong_hop_200116"/>
      <sheetName val="qUYET_TOAN_THUE16"/>
      <sheetName val="BU_CTPH16"/>
      <sheetName val="BU_tran3+360_2216"/>
      <sheetName val="Tran3+360_2216"/>
      <sheetName val="BU_tran2+386_416"/>
      <sheetName val="Tran2+386_416"/>
      <sheetName val="DTcong_4-516"/>
      <sheetName val="Bu_1-216"/>
      <sheetName val="Bu_12-1316"/>
      <sheetName val="DTcong_12-1316"/>
      <sheetName val="DT_cong13-13+16"/>
      <sheetName val="BU-_nhanh16"/>
      <sheetName val="dtcong_nh1-216"/>
      <sheetName val="dtcong_nh0-116"/>
      <sheetName val="BU_11-1216"/>
      <sheetName val="DTcong_11-1216"/>
      <sheetName val="Pr-_CC16"/>
      <sheetName val="MD_3-416"/>
      <sheetName val="ND_3-416"/>
      <sheetName val="MD_1-216"/>
      <sheetName val="ND_1-216"/>
      <sheetName val="MD_0-116"/>
      <sheetName val="ND_0-116"/>
      <sheetName val="KL_tong16"/>
      <sheetName val="TH_(T1-6)16"/>
      <sheetName val="_NL16"/>
      <sheetName val="_NL_(2)16"/>
      <sheetName val="CDTHCT_(3)16"/>
      <sheetName val="thkl_(2)16"/>
      <sheetName val="long_tec16"/>
      <sheetName val="cd_viaK0-T616"/>
      <sheetName val="cdvia_T6-Tc2416"/>
      <sheetName val="cdvia_Tc24-T4616"/>
      <sheetName val="cd_btnL2k0+361-T1916"/>
      <sheetName val="CT_xa16"/>
      <sheetName val="CDTHU_CHI_T116"/>
      <sheetName val="THUCHI_216"/>
      <sheetName val="THU_CHI316"/>
      <sheetName val="THU_CHI_416"/>
      <sheetName val="THU_CHI516"/>
      <sheetName val="THU_CHI_616"/>
      <sheetName val="TU_CHI_716"/>
      <sheetName val="THU_CHI916"/>
      <sheetName val="THU_CHI_816"/>
      <sheetName val="THU_CHI_1016"/>
      <sheetName val="THU_CHI_1116"/>
      <sheetName val="THU_CHI_1216"/>
      <sheetName val="Xep_hang_20116"/>
      <sheetName val="toan_Cty16"/>
      <sheetName val="Cong_ty16"/>
      <sheetName val="XN_216"/>
      <sheetName val="XN_ong_CHi16"/>
      <sheetName val="N_XDCT&amp;_XKLD16"/>
      <sheetName val="CN_HCM16"/>
      <sheetName val="TT_XKLD(Nhan)16"/>
      <sheetName val="Ong_Hong16"/>
      <sheetName val="CN_hung_yen16"/>
      <sheetName val="Dong_nai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KL_Tram_Cty16"/>
      <sheetName val="Gam_may_Cty16"/>
      <sheetName val="KL_tram_KH16"/>
      <sheetName val="Gam_may_KH16"/>
      <sheetName val="Cach_dien16"/>
      <sheetName val="Mang_tai16"/>
      <sheetName val="KL_DDK16"/>
      <sheetName val="Mang_tai_DDK16"/>
      <sheetName val="KL_DDK0,416"/>
      <sheetName val="TT_Ky_thuat16"/>
      <sheetName val="CT_moi16"/>
      <sheetName val="Tu_dien16"/>
      <sheetName val="May_cat16"/>
      <sheetName val="Dao_Cly16"/>
      <sheetName val="Dao_Ptai16"/>
      <sheetName val="Tu_RMU16"/>
      <sheetName val="C_set16"/>
      <sheetName val="Sco_Cap16"/>
      <sheetName val="Sco_TB16"/>
      <sheetName val="TN_tram16"/>
      <sheetName val="TN_C_set16"/>
      <sheetName val="TN_TD_DDay16"/>
      <sheetName val="Phan_chung16"/>
      <sheetName val="cong_Q216"/>
      <sheetName val="T_U_luong_Q116"/>
      <sheetName val="T_U_luong_Q216"/>
      <sheetName val="T_U_luong_Q316"/>
      <sheetName val="Quyet_toan16"/>
      <sheetName val="Thu_hoi16"/>
      <sheetName val="Lai_vay16"/>
      <sheetName val="Tien_vay16"/>
      <sheetName val="Cong_no16"/>
      <sheetName val="Cop_pha16"/>
      <sheetName val="Gia_DAN16"/>
      <sheetName val="Phu_luc_HD16"/>
      <sheetName val="Gia_du_thau16"/>
      <sheetName val="Ca_xe16"/>
      <sheetName val="Dc_Dau16"/>
      <sheetName val="_o_to_Hien_816"/>
      <sheetName val="_o_to_Hien916"/>
      <sheetName val="_o_to_Hien1016"/>
      <sheetName val="_o_to_Hien1116"/>
      <sheetName val="_o_to_Hien12)16"/>
      <sheetName val="_o_to_Hien126"/>
      <sheetName val="_o_to_Hien216"/>
      <sheetName val="_o_to_Hien316"/>
      <sheetName val="_o_to_Hien416"/>
      <sheetName val="_o_to_Hien516"/>
      <sheetName val="_o_to_Phong_816"/>
      <sheetName val="_o_to_Phong916"/>
      <sheetName val="_o_to_Phong1016"/>
      <sheetName val="_o_to_Phong1116"/>
      <sheetName val="_o_to_Phong12)16"/>
      <sheetName val="_o_to_Phong126"/>
      <sheetName val="_o_to_Phong216"/>
      <sheetName val="_o_to_Phong316"/>
      <sheetName val="_o_to_Phong416"/>
      <sheetName val="_o_to_Phong516"/>
      <sheetName val="_o_to_Dung_8_16"/>
      <sheetName val="_D_tt_dau816"/>
      <sheetName val="_o_to_Dung_916"/>
      <sheetName val="_D9_tt_dau16"/>
      <sheetName val="_D10_tt_dau16"/>
      <sheetName val="_o_to_Dung_1016"/>
      <sheetName val="_o_to_Dung_1116"/>
      <sheetName val="_o_to_Dung_12)16"/>
      <sheetName val="_o_to_Dung_126"/>
      <sheetName val="_o_to_Dung216"/>
      <sheetName val="_o_to_Dung316"/>
      <sheetName val="_o_to_Dung416"/>
      <sheetName val="_o_totrongT10-1216"/>
      <sheetName val="_o_totrongT216"/>
      <sheetName val="_o_totrungT10-1216"/>
      <sheetName val="_o_toMinhT10-12_16"/>
      <sheetName val="_o_toMinhT216"/>
      <sheetName val="_o_toTrieuT10-12__16"/>
      <sheetName val="Luong_8_SP16"/>
      <sheetName val="Luong_9_SP_16"/>
      <sheetName val="Luong_10_SP_16"/>
      <sheetName val="Luong_11_SP_16"/>
      <sheetName val="Luong_12_SP16"/>
      <sheetName val="Luong_1_SP116"/>
      <sheetName val="Luong_2_SP216"/>
      <sheetName val="Luong_3_SP316"/>
      <sheetName val="Luong_4_SP416"/>
      <sheetName val="Luong_4_SP516"/>
      <sheetName val="KL_VL16"/>
      <sheetName val="QT_9-616"/>
      <sheetName val="Thuong_luu_HB16"/>
      <sheetName val="QT_Ky_T16"/>
      <sheetName val="bc_vt_TON_BAI16"/>
      <sheetName val="QT_Duoc_(Hai)16"/>
      <sheetName val="sent_to16"/>
      <sheetName val="KLTong_hop16"/>
      <sheetName val="Lan_can16"/>
      <sheetName val="Ranh_doc_(2)16"/>
      <sheetName val="Ranh_doc16"/>
      <sheetName val="Coc_tieu16"/>
      <sheetName val="Bien_bao16"/>
      <sheetName val="Nan_tuyen16"/>
      <sheetName val="Lan_116"/>
      <sheetName val="Lan__216"/>
      <sheetName val="Lan_316"/>
      <sheetName val="Gia_tri16"/>
      <sheetName val="Lan_516"/>
      <sheetName val="Cong_hop16"/>
      <sheetName val="kldukien_(107)16"/>
      <sheetName val="qui1_(2)16"/>
      <sheetName val="cap_so_lan_216"/>
      <sheetName val="cap_so_BHXH16"/>
      <sheetName val="tru_tien16"/>
      <sheetName val="yt_q216"/>
      <sheetName val="c45_t316"/>
      <sheetName val="c45_t616"/>
      <sheetName val="BHYT_Q3_200316"/>
      <sheetName val="C45_t716"/>
      <sheetName val="C47-t07_200316"/>
      <sheetName val="C45_t816"/>
      <sheetName val="C47-t08_200316"/>
      <sheetName val="C45_t0916"/>
      <sheetName val="C47-t09_200316"/>
      <sheetName val="C47_T1216"/>
      <sheetName val="BHYT_Q4-200316"/>
      <sheetName val="C45_T1016"/>
      <sheetName val="binh_do16"/>
      <sheetName val="cot_lieu16"/>
      <sheetName val="van_khuon16"/>
      <sheetName val="CT_BT16"/>
      <sheetName val="lay_mau16"/>
      <sheetName val="mat_ngoai_goi16"/>
      <sheetName val="coc_tram-bt16"/>
      <sheetName val="cong_bien_t1014"/>
      <sheetName val="luong_t9_14"/>
      <sheetName val="bb_t914"/>
      <sheetName val="KL_XL200014"/>
      <sheetName val="Chiet_tinh14"/>
      <sheetName val="Van_chuyen14"/>
      <sheetName val="THKP_(2)14"/>
      <sheetName val="T_Bi14"/>
      <sheetName val="Thiet_ke14"/>
      <sheetName val="K_luong14"/>
      <sheetName val="TT_L214"/>
      <sheetName val="TT_L114"/>
      <sheetName val="Thue_Ngoai14"/>
      <sheetName val="Dong_Dau14"/>
      <sheetName val="Dong_Dau_(2)14"/>
      <sheetName val="Sau_dong14"/>
      <sheetName val="Ma_xa14"/>
      <sheetName val="My_dinh14"/>
      <sheetName val="Tong_cong14"/>
      <sheetName val="Chi_tiet_-_Dv_lap14"/>
      <sheetName val="TH_KHTC14"/>
      <sheetName val="Gia_VL14"/>
      <sheetName val="Bang_gia_ca_may14"/>
      <sheetName val="Bang_luong_CB14"/>
      <sheetName val="Bang_P_tich_CT14"/>
      <sheetName val="D_toan_chi_tiet14"/>
      <sheetName val="Bang_TH_Dtoan14"/>
      <sheetName val="LUAN_CHUYEN14"/>
      <sheetName val="KE_QUY14"/>
      <sheetName val="LUONGGIAN_TIEP14"/>
      <sheetName val="VAY_VON14"/>
      <sheetName val="O_THAO14"/>
      <sheetName val="Q_TRUNG14"/>
      <sheetName val="Y_THANH14"/>
      <sheetName val="Sheet2_(2)14"/>
      <sheetName val="KH_2003_(moi_max)14"/>
      <sheetName val="Interim_payment14"/>
      <sheetName val="Bid_Sum14"/>
      <sheetName val="Item_B14"/>
      <sheetName val="Dg_A14"/>
      <sheetName val="Dg_B&amp;C14"/>
      <sheetName val="Material_at_site14"/>
      <sheetName val="Bang_VL14"/>
      <sheetName val="VL(No_V-c)14"/>
      <sheetName val="He_so14"/>
      <sheetName val="PL_Vua14"/>
      <sheetName val="Chitieu-dam_cac_loai14"/>
      <sheetName val="DG_Dam14"/>
      <sheetName val="DG_chung14"/>
      <sheetName val="VL-dac_chung14"/>
      <sheetName val="CT_1md_&amp;_dau_cong14"/>
      <sheetName val="Tong_hop14"/>
      <sheetName val="CT_cong14"/>
      <sheetName val="dg_cong14"/>
      <sheetName val="CDSL_(2)14"/>
      <sheetName val="__14"/>
      <sheetName val="san_vuon14"/>
      <sheetName val="khu_phu_tro14"/>
      <sheetName val="Thuyet_minh14"/>
      <sheetName val="be_tong14"/>
      <sheetName val="Tong_hop_thep14"/>
      <sheetName val="phan_tich_DG14"/>
      <sheetName val="gia_vat_lieu14"/>
      <sheetName val="gia_xe_may14"/>
      <sheetName val="gia_nhan_cong14"/>
      <sheetName val="BCC_(2)14"/>
      <sheetName val="Bao_cao14"/>
      <sheetName val="Bao_cao_214"/>
      <sheetName val="Khoi_luong14"/>
      <sheetName val="Khoi_luong_mat14"/>
      <sheetName val="Bang_ke14"/>
      <sheetName val="T_HopKL14"/>
      <sheetName val="S_Luong14"/>
      <sheetName val="D_Dap14"/>
      <sheetName val="Q_Toan14"/>
      <sheetName val="Phan_tich_chi_phi14"/>
      <sheetName val="Chi_phi_nen_theo_BVTC14"/>
      <sheetName val="nhan_cong_phu14"/>
      <sheetName val="nhan_cong_Hung14"/>
      <sheetName val="Nhan_cong14"/>
      <sheetName val="Khoi_luong_nen_theo_BVTC14"/>
      <sheetName val="cap_cho_cac_DT14"/>
      <sheetName val="Ung_-_hoan14"/>
      <sheetName val="CP_may14"/>
      <sheetName val="Phu_luc14"/>
      <sheetName val="Gia_trÞ14"/>
      <sheetName val="DS_them_luong_qui_4-200214"/>
      <sheetName val="Phuc_loi_2-9-0214"/>
      <sheetName val="Thuong_nhan_dip_21-12-0214"/>
      <sheetName val="Thuong_dip_nhan_danh_hieu_AHL14"/>
      <sheetName val="Thang_luong_thu_13_nam_200214"/>
      <sheetName val="Luong_SX#_dip_Tet_Qui_Mui(don14"/>
      <sheetName val="CT_Duong14"/>
      <sheetName val="D_gia14"/>
      <sheetName val="T_hop14"/>
      <sheetName val="CtP_tro14"/>
      <sheetName val="Nha_moi14"/>
      <sheetName val="TT-T_Tron_So_214"/>
      <sheetName val="Ct_Dam_14"/>
      <sheetName val="Ct_Duoi14"/>
      <sheetName val="Ct_Tren14"/>
      <sheetName val="D_giaMay14"/>
      <sheetName val="26+180-400_214"/>
      <sheetName val="26+180_Sub114"/>
      <sheetName val="26+180_Sub414"/>
      <sheetName val="26+180-400_5(k95)14"/>
      <sheetName val="26+400-620_3(k95)14"/>
      <sheetName val="26+400-640_1(k95)14"/>
      <sheetName val="26+960-27+150_914"/>
      <sheetName val="26+960-27+150_1014"/>
      <sheetName val="26+960-27+150_1114"/>
      <sheetName val="26+960-27+150_1214"/>
      <sheetName val="26+960-27+150_5(k95)14"/>
      <sheetName val="26+960-27+150_4(k95)14"/>
      <sheetName val="26+960-27+150_1(k95)14"/>
      <sheetName val="27+500-700_5(k95)14"/>
      <sheetName val="27+500-700_4(k95)14"/>
      <sheetName val="27+500-700_3(k95)14"/>
      <sheetName val="27+500-700_1(k95)14"/>
      <sheetName val="27+740-920_3(k95)14"/>
      <sheetName val="27+740-920_2114"/>
      <sheetName val="27+920-28+040_6,714"/>
      <sheetName val="27+920-28+040_1014"/>
      <sheetName val="27+920-28+160_Su314"/>
      <sheetName val="28+160-28+420_5K9514"/>
      <sheetName val="28+430-657_714"/>
      <sheetName val="Km28+430-657_814"/>
      <sheetName val="28+430-657_914"/>
      <sheetName val="28+430-667_1014"/>
      <sheetName val="28+430-657_1114"/>
      <sheetName val="28+430-657_4k9514"/>
      <sheetName val="28+500-657_1814"/>
      <sheetName val="28+520-657_1914"/>
      <sheetName val="C_TIEU14"/>
      <sheetName val="T_Luong14"/>
      <sheetName val="T_HAO14"/>
      <sheetName val="DT_TUYEN14"/>
      <sheetName val="DT_GIA14"/>
      <sheetName val="KHDT_(2)14"/>
      <sheetName val="CL_14"/>
      <sheetName val="KQ_(2)14"/>
      <sheetName val="Quang_Tri14"/>
      <sheetName val="Da_Nang14"/>
      <sheetName val="Quang_Nam14"/>
      <sheetName val="Quang_Ngai14"/>
      <sheetName val="TH_DH-QN14"/>
      <sheetName val="KP_HD14"/>
      <sheetName val="DB_HD14"/>
      <sheetName val="vat_tu14"/>
      <sheetName val="Thep_14"/>
      <sheetName val="Chi_tiet_Khoi_luong14"/>
      <sheetName val="TH_khoi_luong14"/>
      <sheetName val="Chiet_tinh_vat_lieu_14"/>
      <sheetName val="TH_KL_VL14"/>
      <sheetName val="AC_PC14"/>
      <sheetName val="TAI_TRONG14"/>
      <sheetName val="NOI_LUC14"/>
      <sheetName val="TINH_DUYET_THTT_CHINH14"/>
      <sheetName val="TDUYET_THTT_PHU14"/>
      <sheetName val="TINH_DAO_DONG_VA_DO_VONG14"/>
      <sheetName val="TINH_NEO14"/>
      <sheetName val="tong_hop_thanh_toan_thue14"/>
      <sheetName val="bang_ke_nop_thue14"/>
      <sheetName val="Tonh_hop_chi_phi14"/>
      <sheetName val="BK_chi_phi14"/>
      <sheetName val="KTra_DS_va_thue_GTGT14"/>
      <sheetName val="Kiãøm_tra_DS_thue_GTGT14"/>
      <sheetName val="XUAT(gia_von)14"/>
      <sheetName val="Xuat_(gia_ban)14"/>
      <sheetName val="Dchinh_TH_N-X-T14"/>
      <sheetName val="Tong_hop_N-X-T14"/>
      <sheetName val="thue_TH14"/>
      <sheetName val="tong_hop_200114"/>
      <sheetName val="qUYET_TOAN_THUE14"/>
      <sheetName val="BU_CTPH14"/>
      <sheetName val="BU_tran3+360_2214"/>
      <sheetName val="Tran3+360_2214"/>
      <sheetName val="BU_tran2+386_414"/>
      <sheetName val="Tran2+386_414"/>
      <sheetName val="DTcong_4-514"/>
      <sheetName val="Bu_1-214"/>
      <sheetName val="Bu_12-1314"/>
      <sheetName val="DTcong_12-1314"/>
      <sheetName val="DT_cong13-13+14"/>
      <sheetName val="BU-_nhanh14"/>
      <sheetName val="dtcong_nh1-214"/>
      <sheetName val="dtcong_nh0-114"/>
      <sheetName val="BU_11-1214"/>
      <sheetName val="DTcong_11-1214"/>
      <sheetName val="Pr-_CC14"/>
      <sheetName val="MD_3-414"/>
      <sheetName val="ND_3-414"/>
      <sheetName val="MD_1-214"/>
      <sheetName val="ND_1-214"/>
      <sheetName val="MD_0-114"/>
      <sheetName val="ND_0-114"/>
      <sheetName val="KL_tong14"/>
      <sheetName val="TH_(T1-6)14"/>
      <sheetName val="_NL14"/>
      <sheetName val="_NL_(2)14"/>
      <sheetName val="CDTHCT_(3)14"/>
      <sheetName val="thkl_(2)14"/>
      <sheetName val="long_tec14"/>
      <sheetName val="cd_viaK0-T614"/>
      <sheetName val="cdvia_T6-Tc2414"/>
      <sheetName val="cdvia_Tc24-T4614"/>
      <sheetName val="cd_btnL2k0+361-T1914"/>
      <sheetName val="CT_xa14"/>
      <sheetName val="CDTHU_CHI_T114"/>
      <sheetName val="THUCHI_214"/>
      <sheetName val="THU_CHI314"/>
      <sheetName val="THU_CHI_414"/>
      <sheetName val="THU_CHI514"/>
      <sheetName val="THU_CHI_614"/>
      <sheetName val="TU_CHI_714"/>
      <sheetName val="THU_CHI914"/>
      <sheetName val="THU_CHI_814"/>
      <sheetName val="THU_CHI_1014"/>
      <sheetName val="THU_CHI_1114"/>
      <sheetName val="THU_CHI_1214"/>
      <sheetName val="Xep_hang_20114"/>
      <sheetName val="toan_Cty14"/>
      <sheetName val="Cong_ty14"/>
      <sheetName val="XN_214"/>
      <sheetName val="XN_ong_CHi14"/>
      <sheetName val="N_XDCT&amp;_XKLD14"/>
      <sheetName val="CN_HCM14"/>
      <sheetName val="TT_XKLD(Nhan)14"/>
      <sheetName val="Ong_Hong14"/>
      <sheetName val="CN_hung_yen14"/>
      <sheetName val="Dong_nai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KL_Tram_Cty14"/>
      <sheetName val="Gam_may_Cty14"/>
      <sheetName val="KL_tram_KH14"/>
      <sheetName val="Gam_may_KH14"/>
      <sheetName val="Cach_dien14"/>
      <sheetName val="Mang_tai14"/>
      <sheetName val="KL_DDK14"/>
      <sheetName val="Mang_tai_DDK14"/>
      <sheetName val="KL_DDK0,414"/>
      <sheetName val="TT_Ky_thuat14"/>
      <sheetName val="CT_moi14"/>
      <sheetName val="Tu_dien14"/>
      <sheetName val="May_cat14"/>
      <sheetName val="Dao_Cly14"/>
      <sheetName val="Dao_Ptai14"/>
      <sheetName val="Tu_RMU14"/>
      <sheetName val="C_set14"/>
      <sheetName val="Sco_Cap14"/>
      <sheetName val="Sco_TB14"/>
      <sheetName val="TN_tram14"/>
      <sheetName val="TN_C_set14"/>
      <sheetName val="TN_TD_DDay14"/>
      <sheetName val="Phan_chung14"/>
      <sheetName val="cong_Q214"/>
      <sheetName val="T_U_luong_Q114"/>
      <sheetName val="T_U_luong_Q214"/>
      <sheetName val="T_U_luong_Q314"/>
      <sheetName val="Quyet_toan14"/>
      <sheetName val="Thu_hoi14"/>
      <sheetName val="Lai_vay14"/>
      <sheetName val="Tien_vay14"/>
      <sheetName val="Cong_no14"/>
      <sheetName val="Cop_pha14"/>
      <sheetName val="Gia_DAN14"/>
      <sheetName val="Phu_luc_HD14"/>
      <sheetName val="Gia_du_thau14"/>
      <sheetName val="Ca_xe14"/>
      <sheetName val="Dc_Dau14"/>
      <sheetName val="_o_to_Hien_814"/>
      <sheetName val="_o_to_Hien914"/>
      <sheetName val="_o_to_Hien1014"/>
      <sheetName val="_o_to_Hien1114"/>
      <sheetName val="_o_to_Hien12)14"/>
      <sheetName val="_o_to_Hien124"/>
      <sheetName val="_o_to_Hien214"/>
      <sheetName val="_o_to_Hien314"/>
      <sheetName val="_o_to_Hien414"/>
      <sheetName val="_o_to_Hien514"/>
      <sheetName val="_o_to_Phong_814"/>
      <sheetName val="_o_to_Phong914"/>
      <sheetName val="_o_to_Phong1014"/>
      <sheetName val="_o_to_Phong1114"/>
      <sheetName val="_o_to_Phong12)14"/>
      <sheetName val="_o_to_Phong124"/>
      <sheetName val="_o_to_Phong214"/>
      <sheetName val="_o_to_Phong314"/>
      <sheetName val="_o_to_Phong414"/>
      <sheetName val="_o_to_Phong514"/>
      <sheetName val="_o_to_Dung_8_14"/>
      <sheetName val="_D_tt_dau814"/>
      <sheetName val="_o_to_Dung_914"/>
      <sheetName val="_D9_tt_dau14"/>
      <sheetName val="_D10_tt_dau14"/>
      <sheetName val="_o_to_Dung_1014"/>
      <sheetName val="_o_to_Dung_1114"/>
      <sheetName val="_o_to_Dung_12)14"/>
      <sheetName val="_o_to_Dung_124"/>
      <sheetName val="_o_to_Dung214"/>
      <sheetName val="_o_to_Dung314"/>
      <sheetName val="_o_to_Dung414"/>
      <sheetName val="_o_totrongT10-1214"/>
      <sheetName val="_o_totrongT214"/>
      <sheetName val="_o_totrungT10-1214"/>
      <sheetName val="_o_toMinhT10-12_14"/>
      <sheetName val="_o_toMinhT214"/>
      <sheetName val="_o_toTrieuT10-12__14"/>
      <sheetName val="Luong_8_SP14"/>
      <sheetName val="Luong_9_SP_14"/>
      <sheetName val="Luong_10_SP_14"/>
      <sheetName val="Luong_11_SP_14"/>
      <sheetName val="Luong_12_SP14"/>
      <sheetName val="Luong_1_SP114"/>
      <sheetName val="Luong_2_SP214"/>
      <sheetName val="Luong_3_SP314"/>
      <sheetName val="Luong_4_SP414"/>
      <sheetName val="Luong_4_SP514"/>
      <sheetName val="KL_VL14"/>
      <sheetName val="QT_9-614"/>
      <sheetName val="Thuong_luu_HB14"/>
      <sheetName val="QT_Ky_T14"/>
      <sheetName val="bc_vt_TON_BAI14"/>
      <sheetName val="QT_Duoc_(Hai)14"/>
      <sheetName val="sent_to14"/>
      <sheetName val="KLTong_hop14"/>
      <sheetName val="Lan_can14"/>
      <sheetName val="Ranh_doc_(2)14"/>
      <sheetName val="Ranh_doc14"/>
      <sheetName val="Coc_tieu14"/>
      <sheetName val="Bien_bao14"/>
      <sheetName val="Nan_tuyen14"/>
      <sheetName val="Lan_114"/>
      <sheetName val="Lan__214"/>
      <sheetName val="Lan_314"/>
      <sheetName val="Gia_tri14"/>
      <sheetName val="Lan_514"/>
      <sheetName val="Cong_hop14"/>
      <sheetName val="kldukien_(107)14"/>
      <sheetName val="qui1_(2)14"/>
      <sheetName val="cap_so_lan_214"/>
      <sheetName val="cap_so_BHXH14"/>
      <sheetName val="tru_tien14"/>
      <sheetName val="yt_q214"/>
      <sheetName val="c45_t314"/>
      <sheetName val="c45_t614"/>
      <sheetName val="BHYT_Q3_200314"/>
      <sheetName val="C45_t714"/>
      <sheetName val="C47-t07_200314"/>
      <sheetName val="C45_t814"/>
      <sheetName val="C47-t08_200314"/>
      <sheetName val="C45_t0914"/>
      <sheetName val="C47-t09_200314"/>
      <sheetName val="C47_T1214"/>
      <sheetName val="BHYT_Q4-200314"/>
      <sheetName val="C45_T1014"/>
      <sheetName val="binh_do14"/>
      <sheetName val="cot_lieu14"/>
      <sheetName val="van_khuon14"/>
      <sheetName val="CT_BT14"/>
      <sheetName val="lay_mau14"/>
      <sheetName val="mat_ngoai_goi14"/>
      <sheetName val="coc_tram-bt14"/>
      <sheetName val="cong_bien_t1011"/>
      <sheetName val="luong_t9_11"/>
      <sheetName val="bb_t911"/>
      <sheetName val="KL_XL200011"/>
      <sheetName val="Chiet_tinh11"/>
      <sheetName val="Van_chuyen11"/>
      <sheetName val="THKP_(2)11"/>
      <sheetName val="T_Bi11"/>
      <sheetName val="Thiet_ke11"/>
      <sheetName val="K_luong11"/>
      <sheetName val="TT_L211"/>
      <sheetName val="TT_L111"/>
      <sheetName val="Thue_Ngoai11"/>
      <sheetName val="Dong_Dau11"/>
      <sheetName val="Dong_Dau_(2)11"/>
      <sheetName val="Sau_dong11"/>
      <sheetName val="Ma_xa11"/>
      <sheetName val="My_dinh11"/>
      <sheetName val="Tong_cong11"/>
      <sheetName val="Chi_tiet_-_Dv_lap11"/>
      <sheetName val="TH_KHTC11"/>
      <sheetName val="Gia_VL11"/>
      <sheetName val="Bang_gia_ca_may11"/>
      <sheetName val="Bang_luong_CB11"/>
      <sheetName val="Bang_P_tich_CT11"/>
      <sheetName val="D_toan_chi_tiet11"/>
      <sheetName val="Bang_TH_Dtoan11"/>
      <sheetName val="LUAN_CHUYEN11"/>
      <sheetName val="KE_QUY11"/>
      <sheetName val="LUONGGIAN_TIEP11"/>
      <sheetName val="VAY_VON11"/>
      <sheetName val="O_THAO11"/>
      <sheetName val="Q_TRUNG11"/>
      <sheetName val="Y_THANH11"/>
      <sheetName val="Sheet2_(2)11"/>
      <sheetName val="KH_2003_(moi_max)11"/>
      <sheetName val="Interim_payment11"/>
      <sheetName val="Bid_Sum11"/>
      <sheetName val="Item_B11"/>
      <sheetName val="Dg_A11"/>
      <sheetName val="Dg_B&amp;C11"/>
      <sheetName val="Material_at_site11"/>
      <sheetName val="Bang_VL11"/>
      <sheetName val="VL(No_V-c)11"/>
      <sheetName val="He_so11"/>
      <sheetName val="PL_Vua11"/>
      <sheetName val="Chitieu-dam_cac_loai11"/>
      <sheetName val="DG_Dam11"/>
      <sheetName val="DG_chung11"/>
      <sheetName val="VL-dac_chung11"/>
      <sheetName val="CT_1md_&amp;_dau_cong11"/>
      <sheetName val="Tong_hop11"/>
      <sheetName val="CT_cong11"/>
      <sheetName val="dg_cong11"/>
      <sheetName val="CDSL_(2)11"/>
      <sheetName val="__11"/>
      <sheetName val="san_vuon11"/>
      <sheetName val="khu_phu_tro11"/>
      <sheetName val="Thuyet_minh11"/>
      <sheetName val="be_tong11"/>
      <sheetName val="Tong_hop_thep11"/>
      <sheetName val="phan_tich_DG11"/>
      <sheetName val="gia_vat_lieu11"/>
      <sheetName val="gia_xe_may11"/>
      <sheetName val="gia_nhan_cong11"/>
      <sheetName val="BCC_(2)11"/>
      <sheetName val="Bao_cao11"/>
      <sheetName val="Bao_cao_211"/>
      <sheetName val="Khoi_luong11"/>
      <sheetName val="Khoi_luong_mat11"/>
      <sheetName val="Bang_ke11"/>
      <sheetName val="T_HopKL11"/>
      <sheetName val="S_Luong11"/>
      <sheetName val="D_Dap11"/>
      <sheetName val="Q_Toan11"/>
      <sheetName val="Phan_tich_chi_phi11"/>
      <sheetName val="Chi_phi_nen_theo_BVTC11"/>
      <sheetName val="nhan_cong_phu11"/>
      <sheetName val="nhan_cong_Hung11"/>
      <sheetName val="Nhan_cong11"/>
      <sheetName val="Khoi_luong_nen_theo_BVTC11"/>
      <sheetName val="cap_cho_cac_DT11"/>
      <sheetName val="Ung_-_hoan11"/>
      <sheetName val="CP_may11"/>
      <sheetName val="Phu_luc11"/>
      <sheetName val="Gia_trÞ11"/>
      <sheetName val="DS_them_luong_qui_4-200211"/>
      <sheetName val="Phuc_loi_2-9-0211"/>
      <sheetName val="Thuong_nhan_dip_21-12-0211"/>
      <sheetName val="Thuong_dip_nhan_danh_hieu_AHL11"/>
      <sheetName val="Thang_luong_thu_13_nam_200211"/>
      <sheetName val="Luong_SX#_dip_Tet_Qui_Mui(don11"/>
      <sheetName val="CT_Duong11"/>
      <sheetName val="D_gia11"/>
      <sheetName val="T_hop11"/>
      <sheetName val="CtP_tro11"/>
      <sheetName val="Nha_moi11"/>
      <sheetName val="TT-T_Tron_So_211"/>
      <sheetName val="Ct_Dam_11"/>
      <sheetName val="Ct_Duoi11"/>
      <sheetName val="Ct_Tren11"/>
      <sheetName val="D_giaMay11"/>
      <sheetName val="26+180-400_211"/>
      <sheetName val="26+180_Sub111"/>
      <sheetName val="26+180_Sub411"/>
      <sheetName val="26+180-400_5(k95)11"/>
      <sheetName val="26+400-620_3(k95)11"/>
      <sheetName val="26+400-640_1(k95)11"/>
      <sheetName val="26+960-27+150_911"/>
      <sheetName val="26+960-27+150_1011"/>
      <sheetName val="26+960-27+150_1111"/>
      <sheetName val="26+960-27+150_1211"/>
      <sheetName val="26+960-27+150_5(k95)11"/>
      <sheetName val="26+960-27+150_4(k95)11"/>
      <sheetName val="26+960-27+150_1(k95)11"/>
      <sheetName val="27+500-700_5(k95)11"/>
      <sheetName val="27+500-700_4(k95)11"/>
      <sheetName val="27+500-700_3(k95)11"/>
      <sheetName val="27+500-700_1(k95)11"/>
      <sheetName val="27+740-920_3(k95)11"/>
      <sheetName val="27+740-920_2111"/>
      <sheetName val="27+920-28+040_6,711"/>
      <sheetName val="27+920-28+040_1011"/>
      <sheetName val="27+920-28+160_Su311"/>
      <sheetName val="28+160-28+420_5K9511"/>
      <sheetName val="28+430-657_711"/>
      <sheetName val="Km28+430-657_811"/>
      <sheetName val="28+430-657_911"/>
      <sheetName val="28+430-667_1011"/>
      <sheetName val="28+430-657_1111"/>
      <sheetName val="28+430-657_4k9511"/>
      <sheetName val="28+500-657_1811"/>
      <sheetName val="28+520-657_1911"/>
      <sheetName val="C_TIEU11"/>
      <sheetName val="T_Luong11"/>
      <sheetName val="T_HAO11"/>
      <sheetName val="DT_TUYEN11"/>
      <sheetName val="DT_GIA11"/>
      <sheetName val="KHDT_(2)11"/>
      <sheetName val="CL_11"/>
      <sheetName val="KQ_(2)11"/>
      <sheetName val="Quang_Tri11"/>
      <sheetName val="Da_Nang11"/>
      <sheetName val="Quang_Nam11"/>
      <sheetName val="Quang_Ngai11"/>
      <sheetName val="TH_DH-QN11"/>
      <sheetName val="KP_HD11"/>
      <sheetName val="DB_HD11"/>
      <sheetName val="vat_tu11"/>
      <sheetName val="Thep_11"/>
      <sheetName val="Chi_tiet_Khoi_luong11"/>
      <sheetName val="TH_khoi_luong11"/>
      <sheetName val="Chiet_tinh_vat_lieu_11"/>
      <sheetName val="TH_KL_VL11"/>
      <sheetName val="AC_PC11"/>
      <sheetName val="TAI_TRONG11"/>
      <sheetName val="NOI_LUC11"/>
      <sheetName val="TINH_DUYET_THTT_CHINH11"/>
      <sheetName val="TDUYET_THTT_PHU11"/>
      <sheetName val="TINH_DAO_DONG_VA_DO_VONG11"/>
      <sheetName val="TINH_NEO11"/>
      <sheetName val="tong_hop_thanh_toan_thue11"/>
      <sheetName val="bang_ke_nop_thue11"/>
      <sheetName val="Tonh_hop_chi_phi11"/>
      <sheetName val="BK_chi_phi11"/>
      <sheetName val="KTra_DS_va_thue_GTGT11"/>
      <sheetName val="Kiãøm_tra_DS_thue_GTGT11"/>
      <sheetName val="XUAT(gia_von)11"/>
      <sheetName val="Xuat_(gia_ban)11"/>
      <sheetName val="Dchinh_TH_N-X-T11"/>
      <sheetName val="Tong_hop_N-X-T11"/>
      <sheetName val="thue_TH11"/>
      <sheetName val="tong_hop_200111"/>
      <sheetName val="qUYET_TOAN_THUE11"/>
      <sheetName val="BU_CTPH11"/>
      <sheetName val="BU_tran3+360_2211"/>
      <sheetName val="Tran3+360_2211"/>
      <sheetName val="BU_tran2+386_411"/>
      <sheetName val="Tran2+386_411"/>
      <sheetName val="DTcong_4-511"/>
      <sheetName val="Bu_1-211"/>
      <sheetName val="Bu_12-1311"/>
      <sheetName val="DTcong_12-1311"/>
      <sheetName val="DT_cong13-13+11"/>
      <sheetName val="BU-_nhanh11"/>
      <sheetName val="dtcong_nh1-211"/>
      <sheetName val="dtcong_nh0-111"/>
      <sheetName val="BU_11-1211"/>
      <sheetName val="DTcong_11-1211"/>
      <sheetName val="Pr-_CC11"/>
      <sheetName val="MD_3-411"/>
      <sheetName val="ND_3-411"/>
      <sheetName val="MD_1-211"/>
      <sheetName val="ND_1-211"/>
      <sheetName val="MD_0-111"/>
      <sheetName val="ND_0-111"/>
      <sheetName val="KL_tong11"/>
      <sheetName val="TH_(T1-6)11"/>
      <sheetName val="_NL11"/>
      <sheetName val="_NL_(2)11"/>
      <sheetName val="CDTHCT_(3)11"/>
      <sheetName val="thkl_(2)11"/>
      <sheetName val="long_tec11"/>
      <sheetName val="cd_viaK0-T611"/>
      <sheetName val="cdvia_T6-Tc2411"/>
      <sheetName val="cdvia_Tc24-T4611"/>
      <sheetName val="cd_btnL2k0+361-T1911"/>
      <sheetName val="CT_xa11"/>
      <sheetName val="CDTHU_CHI_T111"/>
      <sheetName val="THUCHI_211"/>
      <sheetName val="THU_CHI311"/>
      <sheetName val="THU_CHI_411"/>
      <sheetName val="THU_CHI511"/>
      <sheetName val="THU_CHI_611"/>
      <sheetName val="TU_CHI_711"/>
      <sheetName val="THU_CHI911"/>
      <sheetName val="THU_CHI_811"/>
      <sheetName val="THU_CHI_1011"/>
      <sheetName val="THU_CHI_1111"/>
      <sheetName val="THU_CHI_1211"/>
      <sheetName val="Xep_hang_20111"/>
      <sheetName val="toan_Cty11"/>
      <sheetName val="Cong_ty11"/>
      <sheetName val="XN_211"/>
      <sheetName val="XN_ong_CHi11"/>
      <sheetName val="N_XDCT&amp;_XKLD11"/>
      <sheetName val="CN_HCM11"/>
      <sheetName val="TT_XKLD(Nhan)11"/>
      <sheetName val="Ong_Hong11"/>
      <sheetName val="CN_hung_yen11"/>
      <sheetName val="Dong_nai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KL_Tram_Cty11"/>
      <sheetName val="Gam_may_Cty11"/>
      <sheetName val="KL_tram_KH11"/>
      <sheetName val="Gam_may_KH11"/>
      <sheetName val="Cach_dien11"/>
      <sheetName val="Mang_tai11"/>
      <sheetName val="KL_DDK11"/>
      <sheetName val="Mang_tai_DDK11"/>
      <sheetName val="KL_DDK0,411"/>
      <sheetName val="TT_Ky_thuat11"/>
      <sheetName val="CT_moi11"/>
      <sheetName val="Tu_dien11"/>
      <sheetName val="May_cat11"/>
      <sheetName val="Dao_Cly11"/>
      <sheetName val="Dao_Ptai11"/>
      <sheetName val="Tu_RMU11"/>
      <sheetName val="C_set11"/>
      <sheetName val="Sco_Cap11"/>
      <sheetName val="Sco_TB11"/>
      <sheetName val="TN_tram11"/>
      <sheetName val="TN_C_set11"/>
      <sheetName val="TN_TD_DDay11"/>
      <sheetName val="Phan_chung11"/>
      <sheetName val="cong_Q211"/>
      <sheetName val="T_U_luong_Q111"/>
      <sheetName val="T_U_luong_Q211"/>
      <sheetName val="T_U_luong_Q311"/>
      <sheetName val="Quyet_toan11"/>
      <sheetName val="Thu_hoi11"/>
      <sheetName val="Lai_vay11"/>
      <sheetName val="Tien_vay11"/>
      <sheetName val="Cong_no11"/>
      <sheetName val="Cop_pha11"/>
      <sheetName val="Gia_DAN11"/>
      <sheetName val="Phu_luc_HD11"/>
      <sheetName val="Gia_du_thau11"/>
      <sheetName val="Ca_xe11"/>
      <sheetName val="Dc_Dau11"/>
      <sheetName val="_o_to_Hien_811"/>
      <sheetName val="_o_to_Hien911"/>
      <sheetName val="_o_to_Hien1011"/>
      <sheetName val="_o_to_Hien1111"/>
      <sheetName val="_o_to_Hien12)11"/>
      <sheetName val="_o_to_Hien121"/>
      <sheetName val="_o_to_Hien211"/>
      <sheetName val="_o_to_Hien311"/>
      <sheetName val="_o_to_Hien411"/>
      <sheetName val="_o_to_Hien511"/>
      <sheetName val="_o_to_Phong_811"/>
      <sheetName val="_o_to_Phong911"/>
      <sheetName val="_o_to_Phong1011"/>
      <sheetName val="_o_to_Phong1111"/>
      <sheetName val="_o_to_Phong12)11"/>
      <sheetName val="_o_to_Phong121"/>
      <sheetName val="_o_to_Phong211"/>
      <sheetName val="_o_to_Phong311"/>
      <sheetName val="_o_to_Phong411"/>
      <sheetName val="_o_to_Phong511"/>
      <sheetName val="_o_to_Dung_8_11"/>
      <sheetName val="_D_tt_dau811"/>
      <sheetName val="_o_to_Dung_911"/>
      <sheetName val="_D9_tt_dau11"/>
      <sheetName val="_D10_tt_dau11"/>
      <sheetName val="_o_to_Dung_1011"/>
      <sheetName val="_o_to_Dung_1111"/>
      <sheetName val="_o_to_Dung_12)11"/>
      <sheetName val="_o_to_Dung_121"/>
      <sheetName val="_o_to_Dung211"/>
      <sheetName val="_o_to_Dung311"/>
      <sheetName val="_o_to_Dung411"/>
      <sheetName val="_o_totrongT10-1211"/>
      <sheetName val="_o_totrongT211"/>
      <sheetName val="_o_totrungT10-1211"/>
      <sheetName val="_o_toMinhT10-12_11"/>
      <sheetName val="_o_toMinhT211"/>
      <sheetName val="_o_toTrieuT10-12__11"/>
      <sheetName val="Luong_8_SP11"/>
      <sheetName val="Luong_9_SP_11"/>
      <sheetName val="Luong_10_SP_11"/>
      <sheetName val="Luong_11_SP_11"/>
      <sheetName val="Luong_12_SP11"/>
      <sheetName val="Luong_1_SP111"/>
      <sheetName val="Luong_2_SP211"/>
      <sheetName val="Luong_3_SP311"/>
      <sheetName val="Luong_4_SP411"/>
      <sheetName val="Luong_4_SP511"/>
      <sheetName val="KL_VL11"/>
      <sheetName val="QT_9-611"/>
      <sheetName val="Thuong_luu_HB11"/>
      <sheetName val="QT_Ky_T11"/>
      <sheetName val="bc_vt_TON_BAI11"/>
      <sheetName val="QT_Duoc_(Hai)11"/>
      <sheetName val="sent_to11"/>
      <sheetName val="KLTong_hop11"/>
      <sheetName val="Lan_can11"/>
      <sheetName val="Ranh_doc_(2)11"/>
      <sheetName val="Ranh_doc11"/>
      <sheetName val="Coc_tieu11"/>
      <sheetName val="Bien_bao11"/>
      <sheetName val="Nan_tuyen11"/>
      <sheetName val="Lan_111"/>
      <sheetName val="Lan__211"/>
      <sheetName val="Lan_311"/>
      <sheetName val="Gia_tri11"/>
      <sheetName val="Lan_511"/>
      <sheetName val="Cong_hop11"/>
      <sheetName val="kldukien_(107)11"/>
      <sheetName val="qui1_(2)11"/>
      <sheetName val="cap_so_lan_211"/>
      <sheetName val="cap_so_BHXH11"/>
      <sheetName val="tru_tien11"/>
      <sheetName val="yt_q211"/>
      <sheetName val="c45_t311"/>
      <sheetName val="c45_t611"/>
      <sheetName val="BHYT_Q3_200311"/>
      <sheetName val="C45_t711"/>
      <sheetName val="C47-t07_200311"/>
      <sheetName val="C45_t811"/>
      <sheetName val="C47-t08_200311"/>
      <sheetName val="C45_t0911"/>
      <sheetName val="C47-t09_200311"/>
      <sheetName val="C47_T1211"/>
      <sheetName val="BHYT_Q4-200311"/>
      <sheetName val="C45_T1011"/>
      <sheetName val="binh_do11"/>
      <sheetName val="cot_lieu11"/>
      <sheetName val="van_khuon11"/>
      <sheetName val="CT_BT11"/>
      <sheetName val="lay_mau11"/>
      <sheetName val="mat_ngoai_goi11"/>
      <sheetName val="coc_tram-bt11"/>
      <sheetName val="cong_bien_t1013"/>
      <sheetName val="luong_t9_13"/>
      <sheetName val="bb_t913"/>
      <sheetName val="KL_XL200013"/>
      <sheetName val="Chiet_tinh13"/>
      <sheetName val="Van_chuyen13"/>
      <sheetName val="THKP_(2)13"/>
      <sheetName val="T_Bi13"/>
      <sheetName val="Thiet_ke13"/>
      <sheetName val="K_luong13"/>
      <sheetName val="TT_L213"/>
      <sheetName val="TT_L113"/>
      <sheetName val="Thue_Ngoai13"/>
      <sheetName val="Dong_Dau13"/>
      <sheetName val="Dong_Dau_(2)13"/>
      <sheetName val="Sau_dong13"/>
      <sheetName val="Ma_xa13"/>
      <sheetName val="My_dinh13"/>
      <sheetName val="Tong_cong13"/>
      <sheetName val="Chi_tiet_-_Dv_lap13"/>
      <sheetName val="TH_KHTC13"/>
      <sheetName val="Gia_VL13"/>
      <sheetName val="Bang_gia_ca_may13"/>
      <sheetName val="Bang_luong_CB13"/>
      <sheetName val="Bang_P_tich_CT13"/>
      <sheetName val="D_toan_chi_tiet13"/>
      <sheetName val="Bang_TH_Dtoan13"/>
      <sheetName val="LUAN_CHUYEN13"/>
      <sheetName val="KE_QUY13"/>
      <sheetName val="LUONGGIAN_TIEP13"/>
      <sheetName val="VAY_VON13"/>
      <sheetName val="O_THAO13"/>
      <sheetName val="Q_TRUNG13"/>
      <sheetName val="Y_THANH13"/>
      <sheetName val="Sheet2_(2)13"/>
      <sheetName val="KH_2003_(moi_max)13"/>
      <sheetName val="Interim_payment13"/>
      <sheetName val="Bid_Sum13"/>
      <sheetName val="Item_B13"/>
      <sheetName val="Dg_A13"/>
      <sheetName val="Dg_B&amp;C13"/>
      <sheetName val="Material_at_site13"/>
      <sheetName val="Bang_VL13"/>
      <sheetName val="VL(No_V-c)13"/>
      <sheetName val="He_so13"/>
      <sheetName val="PL_Vua13"/>
      <sheetName val="Chitieu-dam_cac_loai13"/>
      <sheetName val="DG_Dam13"/>
      <sheetName val="DG_chung13"/>
      <sheetName val="VL-dac_chung13"/>
      <sheetName val="CT_1md_&amp;_dau_cong13"/>
      <sheetName val="Tong_hop13"/>
      <sheetName val="CT_cong13"/>
      <sheetName val="dg_cong13"/>
      <sheetName val="CDSL_(2)13"/>
      <sheetName val="__13"/>
      <sheetName val="san_vuon13"/>
      <sheetName val="khu_phu_tro13"/>
      <sheetName val="Thuyet_minh13"/>
      <sheetName val="be_tong13"/>
      <sheetName val="Tong_hop_thep13"/>
      <sheetName val="phan_tich_DG13"/>
      <sheetName val="gia_vat_lieu13"/>
      <sheetName val="gia_xe_may13"/>
      <sheetName val="gia_nhan_cong13"/>
      <sheetName val="BCC_(2)13"/>
      <sheetName val="Bao_cao13"/>
      <sheetName val="Bao_cao_213"/>
      <sheetName val="Khoi_luong13"/>
      <sheetName val="Khoi_luong_mat13"/>
      <sheetName val="Bang_ke13"/>
      <sheetName val="T_HopKL13"/>
      <sheetName val="S_Luong13"/>
      <sheetName val="D_Dap13"/>
      <sheetName val="Q_Toan13"/>
      <sheetName val="Phan_tich_chi_phi13"/>
      <sheetName val="Chi_phi_nen_theo_BVTC13"/>
      <sheetName val="nhan_cong_phu13"/>
      <sheetName val="nhan_cong_Hung13"/>
      <sheetName val="Nhan_cong13"/>
      <sheetName val="Khoi_luong_nen_theo_BVTC13"/>
      <sheetName val="cap_cho_cac_DT13"/>
      <sheetName val="Ung_-_hoan13"/>
      <sheetName val="CP_may13"/>
      <sheetName val="Phu_luc13"/>
      <sheetName val="Gia_trÞ13"/>
      <sheetName val="DS_them_luong_qui_4-200213"/>
      <sheetName val="Phuc_loi_2-9-0213"/>
      <sheetName val="Thuong_nhan_dip_21-12-0213"/>
      <sheetName val="Thuong_dip_nhan_danh_hieu_AHL13"/>
      <sheetName val="Thang_luong_thu_13_nam_200213"/>
      <sheetName val="Luong_SX#_dip_Tet_Qui_Mui(don13"/>
      <sheetName val="CT_Duong13"/>
      <sheetName val="D_gia13"/>
      <sheetName val="T_hop13"/>
      <sheetName val="CtP_tro13"/>
      <sheetName val="Nha_moi13"/>
      <sheetName val="TT-T_Tron_So_213"/>
      <sheetName val="Ct_Dam_13"/>
      <sheetName val="Ct_Duoi13"/>
      <sheetName val="Ct_Tren13"/>
      <sheetName val="D_giaMay13"/>
      <sheetName val="26+180-400_213"/>
      <sheetName val="26+180_Sub113"/>
      <sheetName val="26+180_Sub413"/>
      <sheetName val="26+180-400_5(k95)13"/>
      <sheetName val="26+400-620_3(k95)13"/>
      <sheetName val="26+400-640_1(k95)13"/>
      <sheetName val="26+960-27+150_913"/>
      <sheetName val="26+960-27+150_1013"/>
      <sheetName val="26+960-27+150_1113"/>
      <sheetName val="26+960-27+150_1213"/>
      <sheetName val="26+960-27+150_5(k95)13"/>
      <sheetName val="26+960-27+150_4(k95)13"/>
      <sheetName val="26+960-27+150_1(k95)13"/>
      <sheetName val="27+500-700_5(k95)13"/>
      <sheetName val="27+500-700_4(k95)13"/>
      <sheetName val="27+500-700_3(k95)13"/>
      <sheetName val="27+500-700_1(k95)13"/>
      <sheetName val="27+740-920_3(k95)13"/>
      <sheetName val="27+740-920_2113"/>
      <sheetName val="27+920-28+040_6,713"/>
      <sheetName val="27+920-28+040_1013"/>
      <sheetName val="27+920-28+160_Su313"/>
      <sheetName val="28+160-28+420_5K9513"/>
      <sheetName val="28+430-657_713"/>
      <sheetName val="Km28+430-657_813"/>
      <sheetName val="28+430-657_913"/>
      <sheetName val="28+430-667_1013"/>
      <sheetName val="28+430-657_1113"/>
      <sheetName val="28+430-657_4k9513"/>
      <sheetName val="28+500-657_1813"/>
      <sheetName val="28+520-657_1913"/>
      <sheetName val="C_TIEU13"/>
      <sheetName val="T_Luong13"/>
      <sheetName val="T_HAO13"/>
      <sheetName val="DT_TUYEN13"/>
      <sheetName val="DT_GIA13"/>
      <sheetName val="KHDT_(2)13"/>
      <sheetName val="CL_13"/>
      <sheetName val="KQ_(2)13"/>
      <sheetName val="Quang_Tri13"/>
      <sheetName val="Da_Nang13"/>
      <sheetName val="Quang_Nam13"/>
      <sheetName val="Quang_Ngai13"/>
      <sheetName val="TH_DH-QN13"/>
      <sheetName val="KP_HD13"/>
      <sheetName val="DB_HD13"/>
      <sheetName val="vat_tu13"/>
      <sheetName val="Thep_13"/>
      <sheetName val="Chi_tiet_Khoi_luong13"/>
      <sheetName val="TH_khoi_luong13"/>
      <sheetName val="Chiet_tinh_vat_lieu_13"/>
      <sheetName val="TH_KL_VL13"/>
      <sheetName val="AC_PC13"/>
      <sheetName val="TAI_TRONG13"/>
      <sheetName val="NOI_LUC13"/>
      <sheetName val="TINH_DUYET_THTT_CHINH13"/>
      <sheetName val="TDUYET_THTT_PHU13"/>
      <sheetName val="TINH_DAO_DONG_VA_DO_VONG13"/>
      <sheetName val="TINH_NEO13"/>
      <sheetName val="tong_hop_thanh_toan_thue13"/>
      <sheetName val="bang_ke_nop_thue13"/>
      <sheetName val="Tonh_hop_chi_phi13"/>
      <sheetName val="BK_chi_phi13"/>
      <sheetName val="KTra_DS_va_thue_GTGT13"/>
      <sheetName val="Kiãøm_tra_DS_thue_GTGT13"/>
      <sheetName val="XUAT(gia_von)13"/>
      <sheetName val="Xuat_(gia_ban)13"/>
      <sheetName val="Dchinh_TH_N-X-T13"/>
      <sheetName val="Tong_hop_N-X-T13"/>
      <sheetName val="thue_TH13"/>
      <sheetName val="tong_hop_200113"/>
      <sheetName val="qUYET_TOAN_THUE13"/>
      <sheetName val="BU_CTPH13"/>
      <sheetName val="BU_tran3+360_2213"/>
      <sheetName val="Tran3+360_2213"/>
      <sheetName val="BU_tran2+386_413"/>
      <sheetName val="Tran2+386_413"/>
      <sheetName val="DTcong_4-513"/>
      <sheetName val="Bu_1-213"/>
      <sheetName val="Bu_12-1313"/>
      <sheetName val="DTcong_12-1313"/>
      <sheetName val="DT_cong13-13+13"/>
      <sheetName val="BU-_nhanh13"/>
      <sheetName val="dtcong_nh1-213"/>
      <sheetName val="dtcong_nh0-113"/>
      <sheetName val="BU_11-1213"/>
      <sheetName val="DTcong_11-1213"/>
      <sheetName val="Pr-_CC13"/>
      <sheetName val="MD_3-413"/>
      <sheetName val="ND_3-413"/>
      <sheetName val="MD_1-213"/>
      <sheetName val="ND_1-213"/>
      <sheetName val="MD_0-113"/>
      <sheetName val="ND_0-113"/>
      <sheetName val="KL_tong13"/>
      <sheetName val="TH_(T1-6)13"/>
      <sheetName val="_NL13"/>
      <sheetName val="_NL_(2)13"/>
      <sheetName val="CDTHCT_(3)13"/>
      <sheetName val="thkl_(2)13"/>
      <sheetName val="long_tec13"/>
      <sheetName val="cd_viaK0-T613"/>
      <sheetName val="cdvia_T6-Tc2413"/>
      <sheetName val="cdvia_Tc24-T4613"/>
      <sheetName val="cd_btnL2k0+361-T1913"/>
      <sheetName val="CT_xa13"/>
      <sheetName val="CDTHU_CHI_T113"/>
      <sheetName val="THUCHI_213"/>
      <sheetName val="THU_CHI313"/>
      <sheetName val="THU_CHI_413"/>
      <sheetName val="THU_CHI513"/>
      <sheetName val="THU_CHI_613"/>
      <sheetName val="TU_CHI_713"/>
      <sheetName val="THU_CHI913"/>
      <sheetName val="THU_CHI_813"/>
      <sheetName val="THU_CHI_1013"/>
      <sheetName val="THU_CHI_1113"/>
      <sheetName val="THU_CHI_1213"/>
      <sheetName val="Xep_hang_20113"/>
      <sheetName val="toan_Cty13"/>
      <sheetName val="Cong_ty13"/>
      <sheetName val="XN_213"/>
      <sheetName val="XN_ong_CHi13"/>
      <sheetName val="N_XDCT&amp;_XKLD13"/>
      <sheetName val="CN_HCM13"/>
      <sheetName val="TT_XKLD(Nhan)13"/>
      <sheetName val="Ong_Hong13"/>
      <sheetName val="CN_hung_yen13"/>
      <sheetName val="Dong_nai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KL_Tram_Cty13"/>
      <sheetName val="Gam_may_Cty13"/>
      <sheetName val="KL_tram_KH13"/>
      <sheetName val="Gam_may_KH13"/>
      <sheetName val="Cach_dien13"/>
      <sheetName val="Mang_tai13"/>
      <sheetName val="KL_DDK13"/>
      <sheetName val="Mang_tai_DDK13"/>
      <sheetName val="KL_DDK0,413"/>
      <sheetName val="TT_Ky_thuat13"/>
      <sheetName val="CT_moi13"/>
      <sheetName val="Tu_dien13"/>
      <sheetName val="May_cat13"/>
      <sheetName val="Dao_Cly13"/>
      <sheetName val="Dao_Ptai13"/>
      <sheetName val="Tu_RMU13"/>
      <sheetName val="C_set13"/>
      <sheetName val="Sco_Cap13"/>
      <sheetName val="Sco_TB13"/>
      <sheetName val="TN_tram13"/>
      <sheetName val="TN_C_set13"/>
      <sheetName val="TN_TD_DDay13"/>
      <sheetName val="Phan_chung13"/>
      <sheetName val="cong_Q213"/>
      <sheetName val="T_U_luong_Q113"/>
      <sheetName val="T_U_luong_Q213"/>
      <sheetName val="T_U_luong_Q313"/>
      <sheetName val="Quyet_toan13"/>
      <sheetName val="Thu_hoi13"/>
      <sheetName val="Lai_vay13"/>
      <sheetName val="Tien_vay13"/>
      <sheetName val="Cong_no13"/>
      <sheetName val="Cop_pha13"/>
      <sheetName val="Gia_DAN13"/>
      <sheetName val="Phu_luc_HD13"/>
      <sheetName val="Gia_du_thau13"/>
      <sheetName val="Ca_xe13"/>
      <sheetName val="Dc_Dau13"/>
      <sheetName val="_o_to_Hien_813"/>
      <sheetName val="_o_to_Hien913"/>
      <sheetName val="_o_to_Hien1013"/>
      <sheetName val="_o_to_Hien1113"/>
      <sheetName val="_o_to_Hien12)13"/>
      <sheetName val="_o_to_Hien123"/>
      <sheetName val="_o_to_Hien213"/>
      <sheetName val="_o_to_Hien313"/>
      <sheetName val="_o_to_Hien413"/>
      <sheetName val="_o_to_Hien513"/>
      <sheetName val="_o_to_Phong_813"/>
      <sheetName val="_o_to_Phong913"/>
      <sheetName val="_o_to_Phong1013"/>
      <sheetName val="_o_to_Phong1113"/>
      <sheetName val="_o_to_Phong12)13"/>
      <sheetName val="_o_to_Phong123"/>
      <sheetName val="_o_to_Phong213"/>
      <sheetName val="_o_to_Phong313"/>
      <sheetName val="_o_to_Phong413"/>
      <sheetName val="_o_to_Phong513"/>
      <sheetName val="_o_to_Dung_8_13"/>
      <sheetName val="_D_tt_dau813"/>
      <sheetName val="_o_to_Dung_913"/>
      <sheetName val="_D9_tt_dau13"/>
      <sheetName val="_D10_tt_dau13"/>
      <sheetName val="_o_to_Dung_1013"/>
      <sheetName val="_o_to_Dung_1113"/>
      <sheetName val="_o_to_Dung_12)13"/>
      <sheetName val="_o_to_Dung_123"/>
      <sheetName val="_o_to_Dung213"/>
      <sheetName val="_o_to_Dung313"/>
      <sheetName val="_o_to_Dung413"/>
      <sheetName val="_o_totrongT10-1213"/>
      <sheetName val="_o_totrongT213"/>
      <sheetName val="_o_totrungT10-1213"/>
      <sheetName val="_o_toMinhT10-12_13"/>
      <sheetName val="_o_toMinhT213"/>
      <sheetName val="_o_toTrieuT10-12__13"/>
      <sheetName val="Luong_8_SP13"/>
      <sheetName val="Luong_9_SP_13"/>
      <sheetName val="Luong_10_SP_13"/>
      <sheetName val="Luong_11_SP_13"/>
      <sheetName val="Luong_12_SP13"/>
      <sheetName val="Luong_1_SP113"/>
      <sheetName val="Luong_2_SP213"/>
      <sheetName val="Luong_3_SP313"/>
      <sheetName val="Luong_4_SP413"/>
      <sheetName val="Luong_4_SP513"/>
      <sheetName val="KL_VL13"/>
      <sheetName val="QT_9-613"/>
      <sheetName val="Thuong_luu_HB13"/>
      <sheetName val="QT_Ky_T13"/>
      <sheetName val="bc_vt_TON_BAI13"/>
      <sheetName val="QT_Duoc_(Hai)13"/>
      <sheetName val="sent_to13"/>
      <sheetName val="KLTong_hop13"/>
      <sheetName val="Lan_can13"/>
      <sheetName val="Ranh_doc_(2)13"/>
      <sheetName val="Ranh_doc13"/>
      <sheetName val="Coc_tieu13"/>
      <sheetName val="Bien_bao13"/>
      <sheetName val="Nan_tuyen13"/>
      <sheetName val="Lan_113"/>
      <sheetName val="Lan__213"/>
      <sheetName val="Lan_313"/>
      <sheetName val="Gia_tri13"/>
      <sheetName val="Lan_513"/>
      <sheetName val="Cong_hop13"/>
      <sheetName val="kldukien_(107)13"/>
      <sheetName val="qui1_(2)13"/>
      <sheetName val="cap_so_lan_213"/>
      <sheetName val="cap_so_BHXH13"/>
      <sheetName val="tru_tien13"/>
      <sheetName val="yt_q213"/>
      <sheetName val="c45_t313"/>
      <sheetName val="c45_t613"/>
      <sheetName val="BHYT_Q3_200313"/>
      <sheetName val="C45_t713"/>
      <sheetName val="C47-t07_200313"/>
      <sheetName val="C45_t813"/>
      <sheetName val="C47-t08_200313"/>
      <sheetName val="C45_t0913"/>
      <sheetName val="C47-t09_200313"/>
      <sheetName val="C47_T1213"/>
      <sheetName val="BHYT_Q4-200313"/>
      <sheetName val="C45_T1013"/>
      <sheetName val="binh_do13"/>
      <sheetName val="cot_lieu13"/>
      <sheetName val="van_khuon13"/>
      <sheetName val="CT_BT13"/>
      <sheetName val="lay_mau13"/>
      <sheetName val="mat_ngoai_goi13"/>
      <sheetName val="coc_tram-bt13"/>
      <sheetName val="cong_bien_t1012"/>
      <sheetName val="luong_t9_12"/>
      <sheetName val="bb_t912"/>
      <sheetName val="KL_XL200012"/>
      <sheetName val="Chiet_tinh12"/>
      <sheetName val="Van_chuyen12"/>
      <sheetName val="THKP_(2)12"/>
      <sheetName val="T_Bi12"/>
      <sheetName val="Thiet_ke12"/>
      <sheetName val="K_luong12"/>
      <sheetName val="TT_L212"/>
      <sheetName val="TT_L112"/>
      <sheetName val="Thue_Ngoai12"/>
      <sheetName val="Dong_Dau12"/>
      <sheetName val="Dong_Dau_(2)12"/>
      <sheetName val="Sau_dong12"/>
      <sheetName val="Ma_xa12"/>
      <sheetName val="My_dinh12"/>
      <sheetName val="Tong_cong12"/>
      <sheetName val="Chi_tiet_-_Dv_lap12"/>
      <sheetName val="TH_KHTC12"/>
      <sheetName val="Gia_VL12"/>
      <sheetName val="Bang_gia_ca_may12"/>
      <sheetName val="Bang_luong_CB12"/>
      <sheetName val="Bang_P_tich_CT12"/>
      <sheetName val="D_toan_chi_tiet12"/>
      <sheetName val="Bang_TH_Dtoan12"/>
      <sheetName val="LUAN_CHUYEN12"/>
      <sheetName val="KE_QUY12"/>
      <sheetName val="LUONGGIAN_TIEP12"/>
      <sheetName val="VAY_VON12"/>
      <sheetName val="O_THAO12"/>
      <sheetName val="Q_TRUNG12"/>
      <sheetName val="Y_THANH12"/>
      <sheetName val="Sheet2_(2)12"/>
      <sheetName val="KH_2003_(moi_max)12"/>
      <sheetName val="Interim_payment12"/>
      <sheetName val="Bid_Sum12"/>
      <sheetName val="Item_B12"/>
      <sheetName val="Dg_A12"/>
      <sheetName val="Dg_B&amp;C12"/>
      <sheetName val="Material_at_site12"/>
      <sheetName val="Bang_VL12"/>
      <sheetName val="VL(No_V-c)12"/>
      <sheetName val="He_so12"/>
      <sheetName val="PL_Vua12"/>
      <sheetName val="Chitieu-dam_cac_loai12"/>
      <sheetName val="DG_Dam12"/>
      <sheetName val="DG_chung12"/>
      <sheetName val="VL-dac_chung12"/>
      <sheetName val="CT_1md_&amp;_dau_cong12"/>
      <sheetName val="Tong_hop12"/>
      <sheetName val="CT_cong12"/>
      <sheetName val="dg_cong12"/>
      <sheetName val="CDSL_(2)12"/>
      <sheetName val="__12"/>
      <sheetName val="san_vuon12"/>
      <sheetName val="khu_phu_tro12"/>
      <sheetName val="Thuyet_minh12"/>
      <sheetName val="be_tong12"/>
      <sheetName val="Tong_hop_thep12"/>
      <sheetName val="phan_tich_DG12"/>
      <sheetName val="gia_vat_lieu12"/>
      <sheetName val="gia_xe_may12"/>
      <sheetName val="gia_nhan_cong12"/>
      <sheetName val="BCC_(2)12"/>
      <sheetName val="Bao_cao12"/>
      <sheetName val="Bao_cao_212"/>
      <sheetName val="Khoi_luong12"/>
      <sheetName val="Khoi_luong_mat12"/>
      <sheetName val="Bang_ke12"/>
      <sheetName val="T_HopKL12"/>
      <sheetName val="S_Luong12"/>
      <sheetName val="D_Dap12"/>
      <sheetName val="Q_Toan12"/>
      <sheetName val="Phan_tich_chi_phi12"/>
      <sheetName val="Chi_phi_nen_theo_BVTC12"/>
      <sheetName val="nhan_cong_phu12"/>
      <sheetName val="nhan_cong_Hung12"/>
      <sheetName val="Nhan_cong12"/>
      <sheetName val="Khoi_luong_nen_theo_BVTC12"/>
      <sheetName val="cap_cho_cac_DT12"/>
      <sheetName val="Ung_-_hoan12"/>
      <sheetName val="CP_may12"/>
      <sheetName val="Phu_luc12"/>
      <sheetName val="Gia_trÞ12"/>
      <sheetName val="DS_them_luong_qui_4-200212"/>
      <sheetName val="Phuc_loi_2-9-0212"/>
      <sheetName val="Thuong_nhan_dip_21-12-0212"/>
      <sheetName val="Thuong_dip_nhan_danh_hieu_AHL12"/>
      <sheetName val="Thang_luong_thu_13_nam_200212"/>
      <sheetName val="Luong_SX#_dip_Tet_Qui_Mui(don12"/>
      <sheetName val="CT_Duong12"/>
      <sheetName val="D_gia12"/>
      <sheetName val="T_hop12"/>
      <sheetName val="CtP_tro12"/>
      <sheetName val="Nha_moi12"/>
      <sheetName val="TT-T_Tron_So_212"/>
      <sheetName val="Ct_Dam_12"/>
      <sheetName val="Ct_Duoi12"/>
      <sheetName val="Ct_Tren12"/>
      <sheetName val="D_giaMay12"/>
      <sheetName val="26+180-400_212"/>
      <sheetName val="26+180_Sub112"/>
      <sheetName val="26+180_Sub412"/>
      <sheetName val="26+180-400_5(k95)12"/>
      <sheetName val="26+400-620_3(k95)12"/>
      <sheetName val="26+400-640_1(k95)12"/>
      <sheetName val="26+960-27+150_912"/>
      <sheetName val="26+960-27+150_1012"/>
      <sheetName val="26+960-27+150_1112"/>
      <sheetName val="26+960-27+150_1212"/>
      <sheetName val="26+960-27+150_5(k95)12"/>
      <sheetName val="26+960-27+150_4(k95)12"/>
      <sheetName val="26+960-27+150_1(k95)12"/>
      <sheetName val="27+500-700_5(k95)12"/>
      <sheetName val="27+500-700_4(k95)12"/>
      <sheetName val="27+500-700_3(k95)12"/>
      <sheetName val="27+500-700_1(k95)12"/>
      <sheetName val="27+740-920_3(k95)12"/>
      <sheetName val="27+740-920_2112"/>
      <sheetName val="27+920-28+040_6,712"/>
      <sheetName val="27+920-28+040_1012"/>
      <sheetName val="27+920-28+160_Su312"/>
      <sheetName val="28+160-28+420_5K9512"/>
      <sheetName val="28+430-657_712"/>
      <sheetName val="Km28+430-657_812"/>
      <sheetName val="28+430-657_912"/>
      <sheetName val="28+430-667_1012"/>
      <sheetName val="28+430-657_1112"/>
      <sheetName val="28+430-657_4k9512"/>
      <sheetName val="28+500-657_1812"/>
      <sheetName val="28+520-657_1912"/>
      <sheetName val="C_TIEU12"/>
      <sheetName val="T_Luong12"/>
      <sheetName val="T_HAO12"/>
      <sheetName val="DT_TUYEN12"/>
      <sheetName val="DT_GIA12"/>
      <sheetName val="KHDT_(2)12"/>
      <sheetName val="CL_12"/>
      <sheetName val="KQ_(2)12"/>
      <sheetName val="Quang_Tri12"/>
      <sheetName val="Da_Nang12"/>
      <sheetName val="Quang_Nam12"/>
      <sheetName val="Quang_Ngai12"/>
      <sheetName val="TH_DH-QN12"/>
      <sheetName val="KP_HD12"/>
      <sheetName val="DB_HD12"/>
      <sheetName val="vat_tu12"/>
      <sheetName val="Thep_12"/>
      <sheetName val="Chi_tiet_Khoi_luong12"/>
      <sheetName val="TH_khoi_luong12"/>
      <sheetName val="Chiet_tinh_vat_lieu_12"/>
      <sheetName val="TH_KL_VL12"/>
      <sheetName val="AC_PC12"/>
      <sheetName val="TAI_TRONG12"/>
      <sheetName val="NOI_LUC12"/>
      <sheetName val="TINH_DUYET_THTT_CHINH12"/>
      <sheetName val="TDUYET_THTT_PHU12"/>
      <sheetName val="TINH_DAO_DONG_VA_DO_VONG12"/>
      <sheetName val="TINH_NEO12"/>
      <sheetName val="tong_hop_thanh_toan_thue12"/>
      <sheetName val="bang_ke_nop_thue12"/>
      <sheetName val="Tonh_hop_chi_phi12"/>
      <sheetName val="BK_chi_phi12"/>
      <sheetName val="KTra_DS_va_thue_GTGT12"/>
      <sheetName val="Kiãøm_tra_DS_thue_GTGT12"/>
      <sheetName val="XUAT(gia_von)12"/>
      <sheetName val="Xuat_(gia_ban)12"/>
      <sheetName val="Dchinh_TH_N-X-T12"/>
      <sheetName val="Tong_hop_N-X-T12"/>
      <sheetName val="thue_TH12"/>
      <sheetName val="tong_hop_200112"/>
      <sheetName val="qUYET_TOAN_THUE12"/>
      <sheetName val="BU_CTPH12"/>
      <sheetName val="BU_tran3+360_2212"/>
      <sheetName val="Tran3+360_2212"/>
      <sheetName val="BU_tran2+386_412"/>
      <sheetName val="Tran2+386_412"/>
      <sheetName val="DTcong_4-512"/>
      <sheetName val="Bu_1-212"/>
      <sheetName val="Bu_12-1312"/>
      <sheetName val="DTcong_12-1312"/>
      <sheetName val="DT_cong13-13+12"/>
      <sheetName val="BU-_nhanh12"/>
      <sheetName val="dtcong_nh1-212"/>
      <sheetName val="dtcong_nh0-112"/>
      <sheetName val="BU_11-1212"/>
      <sheetName val="DTcong_11-1212"/>
      <sheetName val="Pr-_CC12"/>
      <sheetName val="MD_3-412"/>
      <sheetName val="ND_3-412"/>
      <sheetName val="MD_1-212"/>
      <sheetName val="ND_1-212"/>
      <sheetName val="MD_0-112"/>
      <sheetName val="ND_0-112"/>
      <sheetName val="KL_tong12"/>
      <sheetName val="TH_(T1-6)12"/>
      <sheetName val="_NL12"/>
      <sheetName val="_NL_(2)12"/>
      <sheetName val="CDTHCT_(3)12"/>
      <sheetName val="thkl_(2)12"/>
      <sheetName val="long_tec12"/>
      <sheetName val="cd_viaK0-T612"/>
      <sheetName val="cdvia_T6-Tc2412"/>
      <sheetName val="cdvia_Tc24-T4612"/>
      <sheetName val="cd_btnL2k0+361-T1912"/>
      <sheetName val="CT_xa12"/>
      <sheetName val="CDTHU_CHI_T112"/>
      <sheetName val="THUCHI_212"/>
      <sheetName val="THU_CHI312"/>
      <sheetName val="THU_CHI_412"/>
      <sheetName val="THU_CHI512"/>
      <sheetName val="THU_CHI_612"/>
      <sheetName val="TU_CHI_712"/>
      <sheetName val="THU_CHI912"/>
      <sheetName val="THU_CHI_812"/>
      <sheetName val="THU_CHI_1012"/>
      <sheetName val="THU_CHI_1112"/>
      <sheetName val="THU_CHI_1212"/>
      <sheetName val="Xep_hang_20112"/>
      <sheetName val="toan_Cty12"/>
      <sheetName val="Cong_ty12"/>
      <sheetName val="XN_212"/>
      <sheetName val="XN_ong_CHi12"/>
      <sheetName val="N_XDCT&amp;_XKLD12"/>
      <sheetName val="CN_HCM12"/>
      <sheetName val="TT_XKLD(Nhan)12"/>
      <sheetName val="Ong_Hong12"/>
      <sheetName val="CN_hung_yen12"/>
      <sheetName val="Dong_nai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KL_Tram_Cty12"/>
      <sheetName val="Gam_may_Cty12"/>
      <sheetName val="KL_tram_KH12"/>
      <sheetName val="Gam_may_KH12"/>
      <sheetName val="Cach_dien12"/>
      <sheetName val="Mang_tai12"/>
      <sheetName val="KL_DDK12"/>
      <sheetName val="Mang_tai_DDK12"/>
      <sheetName val="KL_DDK0,412"/>
      <sheetName val="TT_Ky_thuat12"/>
      <sheetName val="CT_moi12"/>
      <sheetName val="Tu_dien12"/>
      <sheetName val="May_cat12"/>
      <sheetName val="Dao_Cly12"/>
      <sheetName val="Dao_Ptai12"/>
      <sheetName val="Tu_RMU12"/>
      <sheetName val="C_set12"/>
      <sheetName val="Sco_Cap12"/>
      <sheetName val="Sco_TB12"/>
      <sheetName val="TN_tram12"/>
      <sheetName val="TN_C_set12"/>
      <sheetName val="TN_TD_DDay12"/>
      <sheetName val="Phan_chung12"/>
      <sheetName val="cong_Q212"/>
      <sheetName val="T_U_luong_Q112"/>
      <sheetName val="T_U_luong_Q212"/>
      <sheetName val="T_U_luong_Q312"/>
      <sheetName val="Quyet_toan12"/>
      <sheetName val="Thu_hoi12"/>
      <sheetName val="Lai_vay12"/>
      <sheetName val="Tien_vay12"/>
      <sheetName val="Cong_no12"/>
      <sheetName val="Cop_pha12"/>
      <sheetName val="Gia_DAN12"/>
      <sheetName val="Phu_luc_HD12"/>
      <sheetName val="Gia_du_thau12"/>
      <sheetName val="Ca_xe12"/>
      <sheetName val="Dc_Dau12"/>
      <sheetName val="_o_to_Hien_812"/>
      <sheetName val="_o_to_Hien912"/>
      <sheetName val="_o_to_Hien1012"/>
      <sheetName val="_o_to_Hien1112"/>
      <sheetName val="_o_to_Hien12)12"/>
      <sheetName val="_o_to_Hien122"/>
      <sheetName val="_o_to_Hien212"/>
      <sheetName val="_o_to_Hien312"/>
      <sheetName val="_o_to_Hien412"/>
      <sheetName val="_o_to_Hien512"/>
      <sheetName val="_o_to_Phong_812"/>
      <sheetName val="_o_to_Phong912"/>
      <sheetName val="_o_to_Phong1012"/>
      <sheetName val="_o_to_Phong1112"/>
      <sheetName val="_o_to_Phong12)12"/>
      <sheetName val="_o_to_Phong122"/>
      <sheetName val="_o_to_Phong212"/>
      <sheetName val="_o_to_Phong312"/>
      <sheetName val="_o_to_Phong412"/>
      <sheetName val="_o_to_Phong512"/>
      <sheetName val="_o_to_Dung_8_12"/>
      <sheetName val="_D_tt_dau812"/>
      <sheetName val="_o_to_Dung_912"/>
      <sheetName val="_D9_tt_dau12"/>
      <sheetName val="_D10_tt_dau12"/>
      <sheetName val="_o_to_Dung_1012"/>
      <sheetName val="_o_to_Dung_1112"/>
      <sheetName val="_o_to_Dung_12)12"/>
      <sheetName val="_o_to_Dung_122"/>
      <sheetName val="_o_to_Dung212"/>
      <sheetName val="_o_to_Dung312"/>
      <sheetName val="_o_to_Dung412"/>
      <sheetName val="_o_totrongT10-1212"/>
      <sheetName val="_o_totrongT212"/>
      <sheetName val="_o_totrungT10-1212"/>
      <sheetName val="_o_toMinhT10-12_12"/>
      <sheetName val="_o_toMinhT212"/>
      <sheetName val="_o_toTrieuT10-12__12"/>
      <sheetName val="Luong_8_SP12"/>
      <sheetName val="Luong_9_SP_12"/>
      <sheetName val="Luong_10_SP_12"/>
      <sheetName val="Luong_11_SP_12"/>
      <sheetName val="Luong_12_SP12"/>
      <sheetName val="Luong_1_SP112"/>
      <sheetName val="Luong_2_SP212"/>
      <sheetName val="Luong_3_SP312"/>
      <sheetName val="Luong_4_SP412"/>
      <sheetName val="Luong_4_SP512"/>
      <sheetName val="KL_VL12"/>
      <sheetName val="QT_9-612"/>
      <sheetName val="Thuong_luu_HB12"/>
      <sheetName val="QT_Ky_T12"/>
      <sheetName val="bc_vt_TON_BAI12"/>
      <sheetName val="QT_Duoc_(Hai)12"/>
      <sheetName val="sent_to12"/>
      <sheetName val="KLTong_hop12"/>
      <sheetName val="Lan_can12"/>
      <sheetName val="Ranh_doc_(2)12"/>
      <sheetName val="Ranh_doc12"/>
      <sheetName val="Coc_tieu12"/>
      <sheetName val="Bien_bao12"/>
      <sheetName val="Nan_tuyen12"/>
      <sheetName val="Lan_112"/>
      <sheetName val="Lan__212"/>
      <sheetName val="Lan_312"/>
      <sheetName val="Gia_tri12"/>
      <sheetName val="Lan_512"/>
      <sheetName val="Cong_hop12"/>
      <sheetName val="kldukien_(107)12"/>
      <sheetName val="qui1_(2)12"/>
      <sheetName val="cap_so_lan_212"/>
      <sheetName val="cap_so_BHXH12"/>
      <sheetName val="tru_tien12"/>
      <sheetName val="yt_q212"/>
      <sheetName val="c45_t312"/>
      <sheetName val="c45_t612"/>
      <sheetName val="BHYT_Q3_200312"/>
      <sheetName val="C45_t712"/>
      <sheetName val="C47-t07_200312"/>
      <sheetName val="C45_t812"/>
      <sheetName val="C47-t08_200312"/>
      <sheetName val="C45_t0912"/>
      <sheetName val="C47-t09_200312"/>
      <sheetName val="C47_T1212"/>
      <sheetName val="BHYT_Q4-200312"/>
      <sheetName val="C45_T1012"/>
      <sheetName val="binh_do12"/>
      <sheetName val="cot_lieu12"/>
      <sheetName val="van_khuon12"/>
      <sheetName val="CT_BT12"/>
      <sheetName val="lay_mau12"/>
      <sheetName val="mat_ngoai_goi12"/>
      <sheetName val="coc_tram-bt12"/>
      <sheetName val="cong_bien_t1015"/>
      <sheetName val="luong_t9_15"/>
      <sheetName val="bb_t915"/>
      <sheetName val="KL_XL200015"/>
      <sheetName val="Chiet_tinh15"/>
      <sheetName val="Van_chuyen15"/>
      <sheetName val="THKP_(2)15"/>
      <sheetName val="T_Bi15"/>
      <sheetName val="Thiet_ke15"/>
      <sheetName val="K_luong15"/>
      <sheetName val="TT_L215"/>
      <sheetName val="TT_L115"/>
      <sheetName val="Thue_Ngoai15"/>
      <sheetName val="Dong_Dau15"/>
      <sheetName val="Dong_Dau_(2)15"/>
      <sheetName val="Sau_dong15"/>
      <sheetName val="Ma_xa15"/>
      <sheetName val="My_dinh15"/>
      <sheetName val="Tong_cong15"/>
      <sheetName val="Chi_tiet_-_Dv_lap15"/>
      <sheetName val="TH_KHTC15"/>
      <sheetName val="Gia_VL15"/>
      <sheetName val="Bang_gia_ca_may15"/>
      <sheetName val="Bang_luong_CB15"/>
      <sheetName val="Bang_P_tich_CT15"/>
      <sheetName val="D_toan_chi_tiet15"/>
      <sheetName val="Bang_TH_Dtoan15"/>
      <sheetName val="LUAN_CHUYEN15"/>
      <sheetName val="KE_QUY15"/>
      <sheetName val="LUONGGIAN_TIEP15"/>
      <sheetName val="VAY_VON15"/>
      <sheetName val="O_THAO15"/>
      <sheetName val="Q_TRUNG15"/>
      <sheetName val="Y_THANH15"/>
      <sheetName val="Sheet2_(2)15"/>
      <sheetName val="KH_2003_(moi_max)15"/>
      <sheetName val="Interim_payment15"/>
      <sheetName val="Bid_Sum15"/>
      <sheetName val="Item_B15"/>
      <sheetName val="Dg_A15"/>
      <sheetName val="Dg_B&amp;C15"/>
      <sheetName val="Material_at_site15"/>
      <sheetName val="Bang_VL15"/>
      <sheetName val="VL(No_V-c)15"/>
      <sheetName val="He_so15"/>
      <sheetName val="PL_Vua15"/>
      <sheetName val="Chitieu-dam_cac_loai15"/>
      <sheetName val="DG_Dam15"/>
      <sheetName val="DG_chung15"/>
      <sheetName val="VL-dac_chung15"/>
      <sheetName val="CT_1md_&amp;_dau_cong15"/>
      <sheetName val="Tong_hop15"/>
      <sheetName val="CT_cong15"/>
      <sheetName val="dg_cong15"/>
      <sheetName val="CDSL_(2)15"/>
      <sheetName val="__15"/>
      <sheetName val="san_vuon15"/>
      <sheetName val="khu_phu_tro15"/>
      <sheetName val="Thuyet_minh15"/>
      <sheetName val="be_tong15"/>
      <sheetName val="Tong_hop_thep15"/>
      <sheetName val="phan_tich_DG15"/>
      <sheetName val="gia_vat_lieu15"/>
      <sheetName val="gia_xe_may15"/>
      <sheetName val="gia_nhan_cong15"/>
      <sheetName val="BCC_(2)15"/>
      <sheetName val="Bao_cao15"/>
      <sheetName val="Bao_cao_215"/>
      <sheetName val="Khoi_luong15"/>
      <sheetName val="Khoi_luong_mat15"/>
      <sheetName val="Bang_ke15"/>
      <sheetName val="T_HopKL15"/>
      <sheetName val="S_Luong15"/>
      <sheetName val="D_Dap15"/>
      <sheetName val="Q_Toan15"/>
      <sheetName val="Phan_tich_chi_phi15"/>
      <sheetName val="Chi_phi_nen_theo_BVTC15"/>
      <sheetName val="nhan_cong_phu15"/>
      <sheetName val="nhan_cong_Hung15"/>
      <sheetName val="Nhan_cong15"/>
      <sheetName val="Khoi_luong_nen_theo_BVTC15"/>
      <sheetName val="cap_cho_cac_DT15"/>
      <sheetName val="Ung_-_hoan15"/>
      <sheetName val="CP_may15"/>
      <sheetName val="Phu_luc15"/>
      <sheetName val="Gia_trÞ15"/>
      <sheetName val="DS_them_luong_qui_4-200215"/>
      <sheetName val="Phuc_loi_2-9-0215"/>
      <sheetName val="Thuong_nhan_dip_21-12-0215"/>
      <sheetName val="Thuong_dip_nhan_danh_hieu_AHL15"/>
      <sheetName val="Thang_luong_thu_13_nam_200215"/>
      <sheetName val="Luong_SX#_dip_Tet_Qui_Mui(don15"/>
      <sheetName val="CT_Duong15"/>
      <sheetName val="D_gia15"/>
      <sheetName val="T_hop15"/>
      <sheetName val="CtP_tro15"/>
      <sheetName val="Nha_moi15"/>
      <sheetName val="TT-T_Tron_So_215"/>
      <sheetName val="Ct_Dam_15"/>
      <sheetName val="Ct_Duoi15"/>
      <sheetName val="Ct_Tren15"/>
      <sheetName val="D_giaMay15"/>
      <sheetName val="26+180-400_215"/>
      <sheetName val="26+180_Sub115"/>
      <sheetName val="26+180_Sub415"/>
      <sheetName val="26+180-400_5(k95)15"/>
      <sheetName val="26+400-620_3(k95)15"/>
      <sheetName val="26+400-640_1(k95)15"/>
      <sheetName val="26+960-27+150_915"/>
      <sheetName val="26+960-27+150_1015"/>
      <sheetName val="26+960-27+150_1115"/>
      <sheetName val="26+960-27+150_1215"/>
      <sheetName val="26+960-27+150_5(k95)15"/>
      <sheetName val="26+960-27+150_4(k95)15"/>
      <sheetName val="26+960-27+150_1(k95)15"/>
      <sheetName val="27+500-700_5(k95)15"/>
      <sheetName val="27+500-700_4(k95)15"/>
      <sheetName val="27+500-700_3(k95)15"/>
      <sheetName val="27+500-700_1(k95)15"/>
      <sheetName val="27+740-920_3(k95)15"/>
      <sheetName val="27+740-920_2115"/>
      <sheetName val="27+920-28+040_6,715"/>
      <sheetName val="27+920-28+040_1015"/>
      <sheetName val="27+920-28+160_Su315"/>
      <sheetName val="28+160-28+420_5K9515"/>
      <sheetName val="28+430-657_715"/>
      <sheetName val="Km28+430-657_815"/>
      <sheetName val="28+430-657_915"/>
      <sheetName val="28+430-667_1015"/>
      <sheetName val="28+430-657_1115"/>
      <sheetName val="28+430-657_4k9515"/>
      <sheetName val="28+500-657_1815"/>
      <sheetName val="28+520-657_1915"/>
      <sheetName val="C_TIEU15"/>
      <sheetName val="T_Luong15"/>
      <sheetName val="T_HAO15"/>
      <sheetName val="DT_TUYEN15"/>
      <sheetName val="DT_GIA15"/>
      <sheetName val="KHDT_(2)15"/>
      <sheetName val="CL_15"/>
      <sheetName val="KQ_(2)15"/>
      <sheetName val="Quang_Tri15"/>
      <sheetName val="Da_Nang15"/>
      <sheetName val="Quang_Nam15"/>
      <sheetName val="Quang_Ngai15"/>
      <sheetName val="TH_DH-QN15"/>
      <sheetName val="KP_HD15"/>
      <sheetName val="DB_HD15"/>
      <sheetName val="vat_tu15"/>
      <sheetName val="Thep_15"/>
      <sheetName val="Chi_tiet_Khoi_luong15"/>
      <sheetName val="TH_khoi_luong15"/>
      <sheetName val="Chiet_tinh_vat_lieu_15"/>
      <sheetName val="TH_KL_VL15"/>
      <sheetName val="AC_PC15"/>
      <sheetName val="TAI_TRONG15"/>
      <sheetName val="NOI_LUC15"/>
      <sheetName val="TINH_DUYET_THTT_CHINH15"/>
      <sheetName val="TDUYET_THTT_PHU15"/>
      <sheetName val="TINH_DAO_DONG_VA_DO_VONG15"/>
      <sheetName val="TINH_NEO15"/>
      <sheetName val="tong_hop_thanh_toan_thue15"/>
      <sheetName val="bang_ke_nop_thue15"/>
      <sheetName val="Tonh_hop_chi_phi15"/>
      <sheetName val="BK_chi_phi15"/>
      <sheetName val="KTra_DS_va_thue_GTGT15"/>
      <sheetName val="Kiãøm_tra_DS_thue_GTGT15"/>
      <sheetName val="XUAT(gia_von)15"/>
      <sheetName val="Xuat_(gia_ban)15"/>
      <sheetName val="Dchinh_TH_N-X-T15"/>
      <sheetName val="Tong_hop_N-X-T15"/>
      <sheetName val="thue_TH15"/>
      <sheetName val="tong_hop_200115"/>
      <sheetName val="qUYET_TOAN_THUE15"/>
      <sheetName val="BU_CTPH15"/>
      <sheetName val="BU_tran3+360_2215"/>
      <sheetName val="Tran3+360_2215"/>
      <sheetName val="BU_tran2+386_415"/>
      <sheetName val="Tran2+386_415"/>
      <sheetName val="DTcong_4-515"/>
      <sheetName val="Bu_1-215"/>
      <sheetName val="Bu_12-1315"/>
      <sheetName val="DTcong_12-1315"/>
      <sheetName val="DT_cong13-13+15"/>
      <sheetName val="BU-_nhanh15"/>
      <sheetName val="dtcong_nh1-215"/>
      <sheetName val="dtcong_nh0-115"/>
      <sheetName val="BU_11-1215"/>
      <sheetName val="DTcong_11-1215"/>
      <sheetName val="Pr-_CC15"/>
      <sheetName val="MD_3-415"/>
      <sheetName val="ND_3-415"/>
      <sheetName val="MD_1-215"/>
      <sheetName val="ND_1-215"/>
      <sheetName val="MD_0-115"/>
      <sheetName val="ND_0-115"/>
      <sheetName val="KL_tong15"/>
      <sheetName val="TH_(T1-6)15"/>
      <sheetName val="_NL15"/>
      <sheetName val="_NL_(2)15"/>
      <sheetName val="CDTHCT_(3)15"/>
      <sheetName val="thkl_(2)15"/>
      <sheetName val="long_tec15"/>
      <sheetName val="cd_viaK0-T615"/>
      <sheetName val="cdvia_T6-Tc2415"/>
      <sheetName val="cdvia_Tc24-T4615"/>
      <sheetName val="cd_btnL2k0+361-T1915"/>
      <sheetName val="CT_xa15"/>
      <sheetName val="CDTHU_CHI_T115"/>
      <sheetName val="THUCHI_215"/>
      <sheetName val="THU_CHI315"/>
      <sheetName val="THU_CHI_415"/>
      <sheetName val="THU_CHI515"/>
      <sheetName val="THU_CHI_615"/>
      <sheetName val="TU_CHI_715"/>
      <sheetName val="THU_CHI915"/>
      <sheetName val="THU_CHI_815"/>
      <sheetName val="THU_CHI_1015"/>
      <sheetName val="THU_CHI_1115"/>
      <sheetName val="THU_CHI_1215"/>
      <sheetName val="Xep_hang_20115"/>
      <sheetName val="toan_Cty15"/>
      <sheetName val="Cong_ty15"/>
      <sheetName val="XN_215"/>
      <sheetName val="XN_ong_CHi15"/>
      <sheetName val="N_XDCT&amp;_XKLD15"/>
      <sheetName val="CN_HCM15"/>
      <sheetName val="TT_XKLD(Nhan)15"/>
      <sheetName val="Ong_Hong15"/>
      <sheetName val="CN_hung_yen15"/>
      <sheetName val="Dong_nai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KL_Tram_Cty15"/>
      <sheetName val="Gam_may_Cty15"/>
      <sheetName val="KL_tram_KH15"/>
      <sheetName val="Gam_may_KH15"/>
      <sheetName val="Cach_dien15"/>
      <sheetName val="Mang_tai15"/>
      <sheetName val="KL_DDK15"/>
      <sheetName val="Mang_tai_DDK15"/>
      <sheetName val="KL_DDK0,415"/>
      <sheetName val="TT_Ky_thuat15"/>
      <sheetName val="CT_moi15"/>
      <sheetName val="Tu_dien15"/>
      <sheetName val="May_cat15"/>
      <sheetName val="Dao_Cly15"/>
      <sheetName val="Dao_Ptai15"/>
      <sheetName val="Tu_RMU15"/>
      <sheetName val="C_set15"/>
      <sheetName val="Sco_Cap15"/>
      <sheetName val="Sco_TB15"/>
      <sheetName val="TN_tram15"/>
      <sheetName val="TN_C_set15"/>
      <sheetName val="TN_TD_DDay15"/>
      <sheetName val="Phan_chung15"/>
      <sheetName val="cong_Q215"/>
      <sheetName val="T_U_luong_Q115"/>
      <sheetName val="T_U_luong_Q215"/>
      <sheetName val="T_U_luong_Q315"/>
      <sheetName val="Quyet_toan15"/>
      <sheetName val="Thu_hoi15"/>
      <sheetName val="Lai_vay15"/>
      <sheetName val="Tien_vay15"/>
      <sheetName val="Cong_no15"/>
      <sheetName val="Cop_pha15"/>
      <sheetName val="Gia_DAN15"/>
      <sheetName val="Phu_luc_HD15"/>
      <sheetName val="Gia_du_thau15"/>
      <sheetName val="Ca_xe15"/>
      <sheetName val="Dc_Dau15"/>
      <sheetName val="_o_to_Hien_815"/>
      <sheetName val="_o_to_Hien915"/>
      <sheetName val="_o_to_Hien1015"/>
      <sheetName val="_o_to_Hien1115"/>
      <sheetName val="_o_to_Hien12)15"/>
      <sheetName val="_o_to_Hien125"/>
      <sheetName val="_o_to_Hien215"/>
      <sheetName val="_o_to_Hien315"/>
      <sheetName val="_o_to_Hien415"/>
      <sheetName val="_o_to_Hien515"/>
      <sheetName val="_o_to_Phong_815"/>
      <sheetName val="_o_to_Phong915"/>
      <sheetName val="_o_to_Phong1015"/>
      <sheetName val="_o_to_Phong1115"/>
      <sheetName val="_o_to_Phong12)15"/>
      <sheetName val="_o_to_Phong125"/>
      <sheetName val="_o_to_Phong215"/>
      <sheetName val="_o_to_Phong315"/>
      <sheetName val="_o_to_Phong415"/>
      <sheetName val="_o_to_Phong515"/>
      <sheetName val="_o_to_Dung_8_15"/>
      <sheetName val="_D_tt_dau815"/>
      <sheetName val="_o_to_Dung_915"/>
      <sheetName val="_D9_tt_dau15"/>
      <sheetName val="_D10_tt_dau15"/>
      <sheetName val="_o_to_Dung_1015"/>
      <sheetName val="_o_to_Dung_1115"/>
      <sheetName val="_o_to_Dung_12)15"/>
      <sheetName val="_o_to_Dung_125"/>
      <sheetName val="_o_to_Dung215"/>
      <sheetName val="_o_to_Dung315"/>
      <sheetName val="_o_to_Dung415"/>
      <sheetName val="_o_totrongT10-1215"/>
      <sheetName val="_o_totrongT215"/>
      <sheetName val="_o_totrungT10-1215"/>
      <sheetName val="_o_toMinhT10-12_15"/>
      <sheetName val="_o_toMinhT215"/>
      <sheetName val="_o_toTrieuT10-12__15"/>
      <sheetName val="Luong_8_SP15"/>
      <sheetName val="Luong_9_SP_15"/>
      <sheetName val="Luong_10_SP_15"/>
      <sheetName val="Luong_11_SP_15"/>
      <sheetName val="Luong_12_SP15"/>
      <sheetName val="Luong_1_SP115"/>
      <sheetName val="Luong_2_SP215"/>
      <sheetName val="Luong_3_SP315"/>
      <sheetName val="Luong_4_SP415"/>
      <sheetName val="Luong_4_SP515"/>
      <sheetName val="KL_VL15"/>
      <sheetName val="QT_9-615"/>
      <sheetName val="Thuong_luu_HB15"/>
      <sheetName val="QT_Ky_T15"/>
      <sheetName val="bc_vt_TON_BAI15"/>
      <sheetName val="QT_Duoc_(Hai)15"/>
      <sheetName val="sent_to15"/>
      <sheetName val="KLTong_hop15"/>
      <sheetName val="Lan_can15"/>
      <sheetName val="Ranh_doc_(2)15"/>
      <sheetName val="Ranh_doc15"/>
      <sheetName val="Coc_tieu15"/>
      <sheetName val="Bien_bao15"/>
      <sheetName val="Nan_tuyen15"/>
      <sheetName val="Lan_115"/>
      <sheetName val="Lan__215"/>
      <sheetName val="Lan_315"/>
      <sheetName val="Gia_tri15"/>
      <sheetName val="Lan_515"/>
      <sheetName val="Cong_hop15"/>
      <sheetName val="kldukien_(107)15"/>
      <sheetName val="qui1_(2)15"/>
      <sheetName val="cap_so_lan_215"/>
      <sheetName val="cap_so_BHXH15"/>
      <sheetName val="tru_tien15"/>
      <sheetName val="yt_q215"/>
      <sheetName val="c45_t315"/>
      <sheetName val="c45_t615"/>
      <sheetName val="BHYT_Q3_200315"/>
      <sheetName val="C45_t715"/>
      <sheetName val="C47-t07_200315"/>
      <sheetName val="C45_t815"/>
      <sheetName val="C47-t08_200315"/>
      <sheetName val="C45_t0915"/>
      <sheetName val="C47-t09_200315"/>
      <sheetName val="C47_T1215"/>
      <sheetName val="BHYT_Q4-200315"/>
      <sheetName val="C45_T1015"/>
      <sheetName val="binh_do15"/>
      <sheetName val="cot_lieu15"/>
      <sheetName val="van_khuon15"/>
      <sheetName val="CT_BT15"/>
      <sheetName val="lay_mau15"/>
      <sheetName val="mat_ngoai_goi15"/>
      <sheetName val="coc_tram-bt15"/>
      <sheetName val="cong_bien_t1017"/>
      <sheetName val="luong_t9_17"/>
      <sheetName val="bb_t917"/>
      <sheetName val="KL_XL200017"/>
      <sheetName val="Chiet_tinh17"/>
      <sheetName val="Van_chuyen17"/>
      <sheetName val="THKP_(2)17"/>
      <sheetName val="T_Bi17"/>
      <sheetName val="Thiet_ke17"/>
      <sheetName val="K_luong17"/>
      <sheetName val="TT_L217"/>
      <sheetName val="TT_L117"/>
      <sheetName val="Thue_Ngoai17"/>
      <sheetName val="Dong_Dau17"/>
      <sheetName val="Dong_Dau_(2)17"/>
      <sheetName val="Sau_dong17"/>
      <sheetName val="Ma_xa17"/>
      <sheetName val="My_dinh17"/>
      <sheetName val="Tong_cong17"/>
      <sheetName val="Chi_tiet_-_Dv_lap17"/>
      <sheetName val="TH_KHTC17"/>
      <sheetName val="Gia_VL17"/>
      <sheetName val="Bang_gia_ca_may17"/>
      <sheetName val="Bang_luong_CB17"/>
      <sheetName val="Bang_P_tich_CT17"/>
      <sheetName val="D_toan_chi_tiet17"/>
      <sheetName val="Bang_TH_Dtoan17"/>
      <sheetName val="LUAN_CHUYEN17"/>
      <sheetName val="KE_QUY17"/>
      <sheetName val="LUONGGIAN_TIEP17"/>
      <sheetName val="VAY_VON17"/>
      <sheetName val="O_THAO17"/>
      <sheetName val="Q_TRUNG17"/>
      <sheetName val="Y_THANH17"/>
      <sheetName val="Sheet2_(2)17"/>
      <sheetName val="KH_2003_(moi_max)17"/>
      <sheetName val="Interim_payment17"/>
      <sheetName val="Bid_Sum17"/>
      <sheetName val="Item_B17"/>
      <sheetName val="Dg_A17"/>
      <sheetName val="Dg_B&amp;C17"/>
      <sheetName val="Material_at_site17"/>
      <sheetName val="Bang_VL17"/>
      <sheetName val="VL(No_V-c)17"/>
      <sheetName val="He_so17"/>
      <sheetName val="PL_Vua17"/>
      <sheetName val="Chitieu-dam_cac_loai17"/>
      <sheetName val="DG_Dam17"/>
      <sheetName val="DG_chung17"/>
      <sheetName val="VL-dac_chung17"/>
      <sheetName val="CT_1md_&amp;_dau_cong17"/>
      <sheetName val="Tong_hop17"/>
      <sheetName val="CT_cong17"/>
      <sheetName val="dg_cong17"/>
      <sheetName val="CDSL_(2)17"/>
      <sheetName val="__17"/>
      <sheetName val="san_vuon17"/>
      <sheetName val="khu_phu_tro17"/>
      <sheetName val="Thuyet_minh17"/>
      <sheetName val="be_tong17"/>
      <sheetName val="Tong_hop_thep17"/>
      <sheetName val="phan_tich_DG17"/>
      <sheetName val="gia_vat_lieu17"/>
      <sheetName val="gia_xe_may17"/>
      <sheetName val="gia_nhan_cong17"/>
      <sheetName val="BCC_(2)17"/>
      <sheetName val="Bao_cao17"/>
      <sheetName val="Bao_cao_217"/>
      <sheetName val="Khoi_luong17"/>
      <sheetName val="Khoi_luong_mat17"/>
      <sheetName val="Bang_ke17"/>
      <sheetName val="T_HopKL17"/>
      <sheetName val="S_Luong17"/>
      <sheetName val="D_Dap17"/>
      <sheetName val="Q_Toan17"/>
      <sheetName val="Phan_tich_chi_phi17"/>
      <sheetName val="Chi_phi_nen_theo_BVTC17"/>
      <sheetName val="nhan_cong_phu17"/>
      <sheetName val="nhan_cong_Hung17"/>
      <sheetName val="Nhan_cong17"/>
      <sheetName val="Khoi_luong_nen_theo_BVTC17"/>
      <sheetName val="cap_cho_cac_DT17"/>
      <sheetName val="Ung_-_hoan17"/>
      <sheetName val="CP_may17"/>
      <sheetName val="Phu_luc17"/>
      <sheetName val="Gia_trÞ17"/>
      <sheetName val="DS_them_luong_qui_4-200217"/>
      <sheetName val="Phuc_loi_2-9-0217"/>
      <sheetName val="Thuong_nhan_dip_21-12-0217"/>
      <sheetName val="Thuong_dip_nhan_danh_hieu_AHL17"/>
      <sheetName val="Thang_luong_thu_13_nam_200217"/>
      <sheetName val="Luong_SX#_dip_Tet_Qui_Mui(don17"/>
      <sheetName val="CT_Duong17"/>
      <sheetName val="D_gia17"/>
      <sheetName val="T_hop17"/>
      <sheetName val="CtP_tro17"/>
      <sheetName val="Nha_moi17"/>
      <sheetName val="TT-T_Tron_So_217"/>
      <sheetName val="Ct_Dam_17"/>
      <sheetName val="Ct_Duoi17"/>
      <sheetName val="Ct_Tren17"/>
      <sheetName val="D_giaMay17"/>
      <sheetName val="26+180-400_217"/>
      <sheetName val="26+180_Sub117"/>
      <sheetName val="26+180_Sub417"/>
      <sheetName val="26+180-400_5(k95)17"/>
      <sheetName val="26+400-620_3(k95)17"/>
      <sheetName val="26+400-640_1(k95)17"/>
      <sheetName val="26+960-27+150_917"/>
      <sheetName val="26+960-27+150_1017"/>
      <sheetName val="26+960-27+150_1117"/>
      <sheetName val="26+960-27+150_1217"/>
      <sheetName val="26+960-27+150_5(k95)17"/>
      <sheetName val="26+960-27+150_4(k95)17"/>
      <sheetName val="26+960-27+150_1(k95)17"/>
      <sheetName val="27+500-700_5(k95)17"/>
      <sheetName val="27+500-700_4(k95)17"/>
      <sheetName val="27+500-700_3(k95)17"/>
      <sheetName val="27+500-700_1(k95)17"/>
      <sheetName val="27+740-920_3(k95)17"/>
      <sheetName val="27+740-920_2117"/>
      <sheetName val="27+920-28+040_6,717"/>
      <sheetName val="27+920-28+040_1017"/>
      <sheetName val="27+920-28+160_Su317"/>
      <sheetName val="28+160-28+420_5K9517"/>
      <sheetName val="28+430-657_717"/>
      <sheetName val="Km28+430-657_817"/>
      <sheetName val="28+430-657_917"/>
      <sheetName val="28+430-667_1017"/>
      <sheetName val="28+430-657_1117"/>
      <sheetName val="28+430-657_4k9517"/>
      <sheetName val="28+500-657_1817"/>
      <sheetName val="28+520-657_1917"/>
      <sheetName val="C_TIEU17"/>
      <sheetName val="T_Luong17"/>
      <sheetName val="T_HAO17"/>
      <sheetName val="DT_TUYEN17"/>
      <sheetName val="DT_GIA17"/>
      <sheetName val="KHDT_(2)17"/>
      <sheetName val="CL_17"/>
      <sheetName val="KQ_(2)17"/>
      <sheetName val="Quang_Tri17"/>
      <sheetName val="Da_Nang17"/>
      <sheetName val="Quang_Nam17"/>
      <sheetName val="Quang_Ngai17"/>
      <sheetName val="TH_DH-QN17"/>
      <sheetName val="KP_HD17"/>
      <sheetName val="DB_HD17"/>
      <sheetName val="vat_tu17"/>
      <sheetName val="Thep_17"/>
      <sheetName val="Chi_tiet_Khoi_luong17"/>
      <sheetName val="TH_khoi_luong17"/>
      <sheetName val="Chiet_tinh_vat_lieu_17"/>
      <sheetName val="TH_KL_VL17"/>
      <sheetName val="AC_PC17"/>
      <sheetName val="TAI_TRONG17"/>
      <sheetName val="NOI_LUC17"/>
      <sheetName val="TINH_DUYET_THTT_CHINH17"/>
      <sheetName val="TDUYET_THTT_PHU17"/>
      <sheetName val="TINH_DAO_DONG_VA_DO_VONG17"/>
      <sheetName val="TINH_NEO17"/>
      <sheetName val="tong_hop_thanh_toan_thue17"/>
      <sheetName val="bang_ke_nop_thue17"/>
      <sheetName val="Tonh_hop_chi_phi17"/>
      <sheetName val="BK_chi_phi17"/>
      <sheetName val="KTra_DS_va_thue_GTGT17"/>
      <sheetName val="Kiãøm_tra_DS_thue_GTGT17"/>
      <sheetName val="XUAT(gia_von)17"/>
      <sheetName val="Xuat_(gia_ban)17"/>
      <sheetName val="Dchinh_TH_N-X-T17"/>
      <sheetName val="Tong_hop_N-X-T17"/>
      <sheetName val="thue_TH17"/>
      <sheetName val="tong_hop_200117"/>
      <sheetName val="qUYET_TOAN_THUE17"/>
      <sheetName val="BU_CTPH17"/>
      <sheetName val="BU_tran3+360_2217"/>
      <sheetName val="Tran3+360_2217"/>
      <sheetName val="BU_tran2+386_417"/>
      <sheetName val="Tran2+386_417"/>
      <sheetName val="DTcong_4-517"/>
      <sheetName val="Bu_1-217"/>
      <sheetName val="Bu_12-1317"/>
      <sheetName val="DTcong_12-1317"/>
      <sheetName val="DT_cong13-13+17"/>
      <sheetName val="BU-_nhanh17"/>
      <sheetName val="dtcong_nh1-217"/>
      <sheetName val="dtcong_nh0-117"/>
      <sheetName val="BU_11-1217"/>
      <sheetName val="DTcong_11-1217"/>
      <sheetName val="Pr-_CC17"/>
      <sheetName val="MD_3-417"/>
      <sheetName val="ND_3-417"/>
      <sheetName val="MD_1-217"/>
      <sheetName val="ND_1-217"/>
      <sheetName val="MD_0-117"/>
      <sheetName val="ND_0-117"/>
      <sheetName val="KL_tong17"/>
      <sheetName val="TH_(T1-6)17"/>
      <sheetName val="_NL17"/>
      <sheetName val="_NL_(2)17"/>
      <sheetName val="CDTHCT_(3)17"/>
      <sheetName val="thkl_(2)17"/>
      <sheetName val="long_tec17"/>
      <sheetName val="cd_viaK0-T617"/>
      <sheetName val="cdvia_T6-Tc2417"/>
      <sheetName val="cdvia_Tc24-T4617"/>
      <sheetName val="cd_btnL2k0+361-T1917"/>
      <sheetName val="CT_xa17"/>
      <sheetName val="CDTHU_CHI_T117"/>
      <sheetName val="THUCHI_217"/>
      <sheetName val="THU_CHI317"/>
      <sheetName val="THU_CHI_417"/>
      <sheetName val="THU_CHI517"/>
      <sheetName val="THU_CHI_617"/>
      <sheetName val="TU_CHI_717"/>
      <sheetName val="THU_CHI917"/>
      <sheetName val="THU_CHI_817"/>
      <sheetName val="THU_CHI_1017"/>
      <sheetName val="THU_CHI_1117"/>
      <sheetName val="THU_CHI_1217"/>
      <sheetName val="Xep_hang_20117"/>
      <sheetName val="toan_Cty17"/>
      <sheetName val="Cong_ty17"/>
      <sheetName val="XN_217"/>
      <sheetName val="XN_ong_CHi17"/>
      <sheetName val="N_XDCT&amp;_XKLD17"/>
      <sheetName val="CN_HCM17"/>
      <sheetName val="TT_XKLD(Nhan)17"/>
      <sheetName val="Ong_Hong17"/>
      <sheetName val="CN_hung_yen17"/>
      <sheetName val="Dong_nai17"/>
      <sheetName val="K249_K9817"/>
      <sheetName val="K249_K98_(2)17"/>
      <sheetName val="K251_K9817"/>
      <sheetName val="K251_SBase17"/>
      <sheetName val="K251_AC17"/>
      <sheetName val="K252_K9817"/>
      <sheetName val="K252_SBase17"/>
      <sheetName val="K252_AC17"/>
      <sheetName val="K253_K9817"/>
      <sheetName val="K253_Subbase17"/>
      <sheetName val="K253_Base_17"/>
      <sheetName val="K253_SBase17"/>
      <sheetName val="K253_AC17"/>
      <sheetName val="K255_SBase17"/>
      <sheetName val="K259_K9817"/>
      <sheetName val="K259_Subbase17"/>
      <sheetName val="K259_Base_17"/>
      <sheetName val="K259_AC17"/>
      <sheetName val="K260_K9817"/>
      <sheetName val="K260_Subbase17"/>
      <sheetName val="K260_Base17"/>
      <sheetName val="K260_AC17"/>
      <sheetName val="K261_K9817"/>
      <sheetName val="K261_Base17"/>
      <sheetName val="K261_AC17"/>
      <sheetName val="KL_Tram_Cty17"/>
      <sheetName val="Gam_may_Cty17"/>
      <sheetName val="KL_tram_KH17"/>
      <sheetName val="Gam_may_KH17"/>
      <sheetName val="Cach_dien17"/>
      <sheetName val="Mang_tai17"/>
      <sheetName val="KL_DDK17"/>
      <sheetName val="Mang_tai_DDK17"/>
      <sheetName val="KL_DDK0,417"/>
      <sheetName val="TT_Ky_thuat17"/>
      <sheetName val="CT_moi17"/>
      <sheetName val="Tu_dien17"/>
      <sheetName val="May_cat17"/>
      <sheetName val="Dao_Cly17"/>
      <sheetName val="Dao_Ptai17"/>
      <sheetName val="Tu_RMU17"/>
      <sheetName val="C_set17"/>
      <sheetName val="Sco_Cap17"/>
      <sheetName val="Sco_TB17"/>
      <sheetName val="TN_tram17"/>
      <sheetName val="TN_C_set17"/>
      <sheetName val="TN_TD_DDay17"/>
      <sheetName val="Phan_chung17"/>
      <sheetName val="cong_Q217"/>
      <sheetName val="T_U_luong_Q117"/>
      <sheetName val="T_U_luong_Q217"/>
      <sheetName val="T_U_luong_Q317"/>
      <sheetName val="Quyet_toan17"/>
      <sheetName val="Thu_hoi17"/>
      <sheetName val="Lai_vay17"/>
      <sheetName val="Tien_vay17"/>
      <sheetName val="Cong_no17"/>
      <sheetName val="Cop_pha17"/>
      <sheetName val="Gia_DAN17"/>
      <sheetName val="Phu_luc_HD17"/>
      <sheetName val="Gia_du_thau17"/>
      <sheetName val="Ca_xe17"/>
      <sheetName val="Dc_Dau17"/>
      <sheetName val="_o_to_Hien_817"/>
      <sheetName val="_o_to_Hien917"/>
      <sheetName val="_o_to_Hien1017"/>
      <sheetName val="_o_to_Hien1117"/>
      <sheetName val="_o_to_Hien12)17"/>
      <sheetName val="_o_to_Hien127"/>
      <sheetName val="_o_to_Hien217"/>
      <sheetName val="_o_to_Hien317"/>
      <sheetName val="_o_to_Hien417"/>
      <sheetName val="_o_to_Hien517"/>
      <sheetName val="_o_to_Phong_817"/>
      <sheetName val="_o_to_Phong917"/>
      <sheetName val="_o_to_Phong1017"/>
      <sheetName val="_o_to_Phong1117"/>
      <sheetName val="_o_to_Phong12)17"/>
      <sheetName val="_o_to_Phong127"/>
      <sheetName val="_o_to_Phong217"/>
      <sheetName val="_o_to_Phong317"/>
      <sheetName val="_o_to_Phong417"/>
      <sheetName val="_o_to_Phong517"/>
      <sheetName val="_o_to_Dung_8_17"/>
      <sheetName val="_D_tt_dau817"/>
      <sheetName val="_o_to_Dung_917"/>
      <sheetName val="_D9_tt_dau17"/>
      <sheetName val="_D10_tt_dau17"/>
      <sheetName val="_o_to_Dung_1017"/>
      <sheetName val="_o_to_Dung_1117"/>
      <sheetName val="_o_to_Dung_12)17"/>
      <sheetName val="_o_to_Dung_127"/>
      <sheetName val="_o_to_Dung217"/>
      <sheetName val="_o_to_Dung317"/>
      <sheetName val="_o_to_Dung417"/>
      <sheetName val="_o_totrongT10-1217"/>
      <sheetName val="_o_totrongT217"/>
      <sheetName val="_o_totrungT10-1217"/>
      <sheetName val="_o_toMinhT10-12_17"/>
      <sheetName val="_o_toMinhT217"/>
      <sheetName val="_o_toTrieuT10-12__17"/>
      <sheetName val="Luong_8_SP17"/>
      <sheetName val="Luong_9_SP_17"/>
      <sheetName val="Luong_10_SP_17"/>
      <sheetName val="Luong_11_SP_17"/>
      <sheetName val="Luong_12_SP17"/>
      <sheetName val="Luong_1_SP117"/>
      <sheetName val="Luong_2_SP217"/>
      <sheetName val="Luong_3_SP317"/>
      <sheetName val="Luong_4_SP417"/>
      <sheetName val="Luong_4_SP517"/>
      <sheetName val="KL_VL17"/>
      <sheetName val="QT_9-617"/>
      <sheetName val="Thuong_luu_HB17"/>
      <sheetName val="QT_Ky_T17"/>
      <sheetName val="bc_vt_TON_BAI17"/>
      <sheetName val="QT_Duoc_(Hai)17"/>
      <sheetName val="sent_to17"/>
      <sheetName val="KLTong_hop17"/>
      <sheetName val="Lan_can17"/>
      <sheetName val="Ranh_doc_(2)17"/>
      <sheetName val="Ranh_doc17"/>
      <sheetName val="Coc_tieu17"/>
      <sheetName val="Bien_bao17"/>
      <sheetName val="Nan_tuyen17"/>
      <sheetName val="Lan_117"/>
      <sheetName val="Lan__217"/>
      <sheetName val="Lan_317"/>
      <sheetName val="Gia_tri17"/>
      <sheetName val="Lan_517"/>
      <sheetName val="Cong_hop17"/>
      <sheetName val="kldukien_(107)17"/>
      <sheetName val="qui1_(2)17"/>
      <sheetName val="cap_so_lan_217"/>
      <sheetName val="cap_so_BHXH17"/>
      <sheetName val="tru_tien17"/>
      <sheetName val="yt_q217"/>
      <sheetName val="c45_t317"/>
      <sheetName val="c45_t617"/>
      <sheetName val="BHYT_Q3_200317"/>
      <sheetName val="C45_t717"/>
      <sheetName val="C47-t07_200317"/>
      <sheetName val="C45_t817"/>
      <sheetName val="C47-t08_200317"/>
      <sheetName val="C45_t0917"/>
      <sheetName val="C47-t09_200317"/>
      <sheetName val="C47_T1217"/>
      <sheetName val="BHYT_Q4-200317"/>
      <sheetName val="C45_T1017"/>
      <sheetName val="binh_do17"/>
      <sheetName val="cot_lieu17"/>
      <sheetName val="van_khuon17"/>
      <sheetName val="CT_BT17"/>
      <sheetName val="lay_mau17"/>
      <sheetName val="mat_ngoai_goi17"/>
      <sheetName val="coc_tram-bt17"/>
      <sheetName val="cong_bien_t1019"/>
      <sheetName val="luong_t9_19"/>
      <sheetName val="bb_t919"/>
      <sheetName val="KL_XL200019"/>
      <sheetName val="Chiet_tinh19"/>
      <sheetName val="Van_chuyen19"/>
      <sheetName val="THKP_(2)19"/>
      <sheetName val="T_Bi19"/>
      <sheetName val="Thiet_ke19"/>
      <sheetName val="K_luong19"/>
      <sheetName val="TT_L219"/>
      <sheetName val="TT_L119"/>
      <sheetName val="Thue_Ngoai19"/>
      <sheetName val="Dong_Dau19"/>
      <sheetName val="Dong_Dau_(2)19"/>
      <sheetName val="Sau_dong19"/>
      <sheetName val="Ma_xa19"/>
      <sheetName val="My_dinh19"/>
      <sheetName val="Tong_cong19"/>
      <sheetName val="Chi_tiet_-_Dv_lap19"/>
      <sheetName val="TH_KHTC19"/>
      <sheetName val="Gia_VL19"/>
      <sheetName val="Bang_gia_ca_may19"/>
      <sheetName val="Bang_luong_CB19"/>
      <sheetName val="Bang_P_tich_CT19"/>
      <sheetName val="D_toan_chi_tiet19"/>
      <sheetName val="Bang_TH_Dtoan19"/>
      <sheetName val="LUAN_CHUYEN19"/>
      <sheetName val="KE_QUY19"/>
      <sheetName val="LUONGGIAN_TIEP19"/>
      <sheetName val="VAY_VON19"/>
      <sheetName val="O_THAO19"/>
      <sheetName val="Q_TRUNG19"/>
      <sheetName val="Y_THANH19"/>
      <sheetName val="Sheet2_(2)19"/>
      <sheetName val="KH_2003_(moi_max)19"/>
      <sheetName val="Interim_payment19"/>
      <sheetName val="Bid_Sum19"/>
      <sheetName val="Item_B19"/>
      <sheetName val="Dg_A19"/>
      <sheetName val="Dg_B&amp;C19"/>
      <sheetName val="Material_at_site19"/>
      <sheetName val="Bang_VL19"/>
      <sheetName val="VL(No_V-c)19"/>
      <sheetName val="He_so19"/>
      <sheetName val="PL_Vua19"/>
      <sheetName val="Chitieu-dam_cac_loai19"/>
      <sheetName val="DG_Dam19"/>
      <sheetName val="DG_chung19"/>
      <sheetName val="VL-dac_chung19"/>
      <sheetName val="CT_1md_&amp;_dau_cong19"/>
      <sheetName val="Tong_hop19"/>
      <sheetName val="CT_cong19"/>
      <sheetName val="dg_cong19"/>
      <sheetName val="CDSL_(2)19"/>
      <sheetName val="__19"/>
      <sheetName val="san_vuon19"/>
      <sheetName val="khu_phu_tro19"/>
      <sheetName val="Thuyet_minh19"/>
      <sheetName val="be_tong19"/>
      <sheetName val="Tong_hop_thep19"/>
      <sheetName val="phan_tich_DG19"/>
      <sheetName val="gia_vat_lieu19"/>
      <sheetName val="gia_xe_may19"/>
      <sheetName val="gia_nhan_cong19"/>
      <sheetName val="BCC_(2)19"/>
      <sheetName val="Bao_cao19"/>
      <sheetName val="Bao_cao_219"/>
      <sheetName val="Khoi_luong19"/>
      <sheetName val="Khoi_luong_mat19"/>
      <sheetName val="Bang_ke19"/>
      <sheetName val="T_HopKL19"/>
      <sheetName val="S_Luong19"/>
      <sheetName val="D_Dap19"/>
      <sheetName val="Q_Toan19"/>
      <sheetName val="Phan_tich_chi_phi19"/>
      <sheetName val="Chi_phi_nen_theo_BVTC19"/>
      <sheetName val="nhan_cong_phu19"/>
      <sheetName val="nhan_cong_Hung19"/>
      <sheetName val="Nhan_cong19"/>
      <sheetName val="Khoi_luong_nen_theo_BVTC19"/>
      <sheetName val="cap_cho_cac_DT19"/>
      <sheetName val="Ung_-_hoan19"/>
      <sheetName val="CP_may19"/>
      <sheetName val="Phu_luc19"/>
      <sheetName val="Gia_trÞ19"/>
      <sheetName val="DS_them_luong_qui_4-200219"/>
      <sheetName val="Phuc_loi_2-9-0219"/>
      <sheetName val="Thuong_nhan_dip_21-12-0219"/>
      <sheetName val="Thuong_dip_nhan_danh_hieu_AHL19"/>
      <sheetName val="Thang_luong_thu_13_nam_200219"/>
      <sheetName val="Luong_SX#_dip_Tet_Qui_Mui(don19"/>
      <sheetName val="CT_Duong19"/>
      <sheetName val="D_gia19"/>
      <sheetName val="T_hop19"/>
      <sheetName val="CtP_tro19"/>
      <sheetName val="Nha_moi19"/>
      <sheetName val="TT-T_Tron_So_219"/>
      <sheetName val="Ct_Dam_19"/>
      <sheetName val="Ct_Duoi19"/>
      <sheetName val="Ct_Tren19"/>
      <sheetName val="D_giaMay19"/>
      <sheetName val="26+180-400_219"/>
      <sheetName val="26+180_Sub119"/>
      <sheetName val="26+180_Sub419"/>
      <sheetName val="26+180-400_5(k95)19"/>
      <sheetName val="26+400-620_3(k95)19"/>
      <sheetName val="26+400-640_1(k95)19"/>
      <sheetName val="26+960-27+150_919"/>
      <sheetName val="26+960-27+150_1019"/>
      <sheetName val="26+960-27+150_1119"/>
      <sheetName val="26+960-27+150_1219"/>
      <sheetName val="26+960-27+150_5(k95)19"/>
      <sheetName val="26+960-27+150_4(k95)19"/>
      <sheetName val="26+960-27+150_1(k95)19"/>
      <sheetName val="27+500-700_5(k95)19"/>
      <sheetName val="27+500-700_4(k95)19"/>
      <sheetName val="27+500-700_3(k95)19"/>
      <sheetName val="27+500-700_1(k95)19"/>
      <sheetName val="27+740-920_3(k95)19"/>
      <sheetName val="27+740-920_2119"/>
      <sheetName val="27+920-28+040_6,719"/>
      <sheetName val="27+920-28+040_1019"/>
      <sheetName val="27+920-28+160_Su319"/>
      <sheetName val="28+160-28+420_5K9519"/>
      <sheetName val="28+430-657_719"/>
      <sheetName val="Km28+430-657_819"/>
      <sheetName val="28+430-657_919"/>
      <sheetName val="28+430-667_1019"/>
      <sheetName val="28+430-657_1119"/>
      <sheetName val="28+430-657_4k9519"/>
      <sheetName val="28+500-657_1819"/>
      <sheetName val="28+520-657_1919"/>
      <sheetName val="C_TIEU19"/>
      <sheetName val="T_Luong19"/>
      <sheetName val="T_HAO19"/>
      <sheetName val="DT_TUYEN19"/>
      <sheetName val="DT_GIA19"/>
      <sheetName val="KHDT_(2)19"/>
      <sheetName val="CL_19"/>
      <sheetName val="KQ_(2)19"/>
      <sheetName val="Quang_Tri19"/>
      <sheetName val="Da_Nang19"/>
      <sheetName val="Quang_Nam19"/>
      <sheetName val="Quang_Ngai19"/>
      <sheetName val="TH_DH-QN19"/>
      <sheetName val="KP_HD19"/>
      <sheetName val="DB_HD19"/>
      <sheetName val="vat_tu19"/>
      <sheetName val="Thep_19"/>
      <sheetName val="Chi_tiet_Khoi_luong19"/>
      <sheetName val="TH_khoi_luong19"/>
      <sheetName val="Chiet_tinh_vat_lieu_19"/>
      <sheetName val="TH_KL_VL19"/>
      <sheetName val="AC_PC19"/>
      <sheetName val="TAI_TRONG19"/>
      <sheetName val="NOI_LUC19"/>
      <sheetName val="TINH_DUYET_THTT_CHINH19"/>
      <sheetName val="TDUYET_THTT_PHU19"/>
      <sheetName val="TINH_DAO_DONG_VA_DO_VONG19"/>
      <sheetName val="TINH_NEO19"/>
      <sheetName val="tong_hop_thanh_toan_thue19"/>
      <sheetName val="bang_ke_nop_thue19"/>
      <sheetName val="Tonh_hop_chi_phi19"/>
      <sheetName val="BK_chi_phi19"/>
      <sheetName val="KTra_DS_va_thue_GTGT19"/>
      <sheetName val="Kiãøm_tra_DS_thue_GTGT19"/>
      <sheetName val="XUAT(gia_von)19"/>
      <sheetName val="Xuat_(gia_ban)19"/>
      <sheetName val="Dchinh_TH_N-X-T19"/>
      <sheetName val="Tong_hop_N-X-T19"/>
      <sheetName val="thue_TH19"/>
      <sheetName val="tong_hop_200119"/>
      <sheetName val="qUYET_TOAN_THUE19"/>
      <sheetName val="BU_CTPH19"/>
      <sheetName val="BU_tran3+360_2219"/>
      <sheetName val="Tran3+360_2219"/>
      <sheetName val="BU_tran2+386_419"/>
      <sheetName val="Tran2+386_419"/>
      <sheetName val="DTcong_4-519"/>
      <sheetName val="Bu_1-219"/>
      <sheetName val="Bu_12-1319"/>
      <sheetName val="DTcong_12-1319"/>
      <sheetName val="DT_cong13-13+19"/>
      <sheetName val="BU-_nhanh19"/>
      <sheetName val="dtcong_nh1-219"/>
      <sheetName val="dtcong_nh0-119"/>
      <sheetName val="BU_11-1219"/>
      <sheetName val="DTcong_11-1219"/>
      <sheetName val="Pr-_CC19"/>
      <sheetName val="MD_3-419"/>
      <sheetName val="ND_3-419"/>
      <sheetName val="MD_1-219"/>
      <sheetName val="ND_1-219"/>
      <sheetName val="MD_0-119"/>
      <sheetName val="ND_0-119"/>
      <sheetName val="KL_tong19"/>
      <sheetName val="TH_(T1-6)19"/>
      <sheetName val="_NL19"/>
      <sheetName val="_NL_(2)19"/>
      <sheetName val="CDTHCT_(3)19"/>
      <sheetName val="thkl_(2)19"/>
      <sheetName val="long_tec19"/>
      <sheetName val="cd_viaK0-T619"/>
      <sheetName val="cdvia_T6-Tc2419"/>
      <sheetName val="cdvia_Tc24-T4619"/>
      <sheetName val="cd_btnL2k0+361-T1919"/>
      <sheetName val="CT_xa19"/>
      <sheetName val="CDTHU_CHI_T119"/>
      <sheetName val="THUCHI_219"/>
      <sheetName val="THU_CHI319"/>
      <sheetName val="THU_CHI_419"/>
      <sheetName val="THU_CHI519"/>
      <sheetName val="THU_CHI_619"/>
      <sheetName val="TU_CHI_719"/>
      <sheetName val="THU_CHI919"/>
      <sheetName val="THU_CHI_819"/>
      <sheetName val="THU_CHI_1019"/>
      <sheetName val="THU_CHI_1119"/>
      <sheetName val="THU_CHI_1219"/>
      <sheetName val="Xep_hang_20119"/>
      <sheetName val="toan_Cty19"/>
      <sheetName val="Cong_ty19"/>
      <sheetName val="XN_219"/>
      <sheetName val="XN_ong_CHi19"/>
      <sheetName val="N_XDCT&amp;_XKLD19"/>
      <sheetName val="CN_HCM19"/>
      <sheetName val="TT_XKLD(Nhan)19"/>
      <sheetName val="Ong_Hong19"/>
      <sheetName val="CN_hung_yen19"/>
      <sheetName val="Dong_nai19"/>
      <sheetName val="K249_K9819"/>
      <sheetName val="K249_K98_(2)19"/>
      <sheetName val="K251_K9819"/>
      <sheetName val="K251_SBase19"/>
      <sheetName val="K251_AC19"/>
      <sheetName val="K252_K9819"/>
      <sheetName val="K252_SBase19"/>
      <sheetName val="K252_AC19"/>
      <sheetName val="K253_K9819"/>
      <sheetName val="K253_Subbase19"/>
      <sheetName val="K253_Base_19"/>
      <sheetName val="K253_SBase19"/>
      <sheetName val="K253_AC19"/>
      <sheetName val="K255_SBase19"/>
      <sheetName val="K259_K9819"/>
      <sheetName val="K259_Subbase19"/>
      <sheetName val="K259_Base_19"/>
      <sheetName val="K259_AC19"/>
      <sheetName val="K260_K9819"/>
      <sheetName val="K260_Subbase19"/>
      <sheetName val="K260_Base19"/>
      <sheetName val="K260_AC19"/>
      <sheetName val="K261_K9819"/>
      <sheetName val="K261_Base19"/>
      <sheetName val="K261_AC19"/>
      <sheetName val="KL_Tram_Cty19"/>
      <sheetName val="Gam_may_Cty19"/>
      <sheetName val="KL_tram_KH19"/>
      <sheetName val="Gam_may_KH19"/>
      <sheetName val="Cach_dien19"/>
      <sheetName val="Mang_tai19"/>
      <sheetName val="KL_DDK19"/>
      <sheetName val="Mang_tai_DDK19"/>
      <sheetName val="KL_DDK0,419"/>
      <sheetName val="TT_Ky_thuat19"/>
      <sheetName val="CT_moi19"/>
      <sheetName val="Tu_dien19"/>
      <sheetName val="May_cat19"/>
      <sheetName val="Dao_Cly19"/>
      <sheetName val="Dao_Ptai19"/>
      <sheetName val="Tu_RMU19"/>
      <sheetName val="C_set19"/>
      <sheetName val="Sco_Cap19"/>
      <sheetName val="Sco_TB19"/>
      <sheetName val="TN_tram19"/>
      <sheetName val="TN_C_set19"/>
      <sheetName val="TN_TD_DDay19"/>
      <sheetName val="Phan_chung19"/>
      <sheetName val="cong_Q219"/>
      <sheetName val="T_U_luong_Q119"/>
      <sheetName val="T_U_luong_Q219"/>
      <sheetName val="T_U_luong_Q319"/>
      <sheetName val="Quyet_toan19"/>
      <sheetName val="Thu_hoi19"/>
      <sheetName val="Lai_vay19"/>
      <sheetName val="Tien_vay19"/>
      <sheetName val="Cong_no19"/>
      <sheetName val="Cop_pha19"/>
      <sheetName val="Gia_DAN19"/>
      <sheetName val="Phu_luc_HD19"/>
      <sheetName val="Gia_du_thau19"/>
      <sheetName val="Ca_xe19"/>
      <sheetName val="Dc_Dau19"/>
      <sheetName val="_o_to_Hien_819"/>
      <sheetName val="_o_to_Hien919"/>
      <sheetName val="_o_to_Hien1019"/>
      <sheetName val="_o_to_Hien1119"/>
      <sheetName val="_o_to_Hien12)19"/>
      <sheetName val="_o_to_Hien129"/>
      <sheetName val="_o_to_Hien219"/>
      <sheetName val="_o_to_Hien319"/>
      <sheetName val="_o_to_Hien419"/>
      <sheetName val="_o_to_Hien519"/>
      <sheetName val="_o_to_Phong_819"/>
      <sheetName val="_o_to_Phong919"/>
      <sheetName val="_o_to_Phong1019"/>
      <sheetName val="_o_to_Phong1119"/>
      <sheetName val="_o_to_Phong12)19"/>
      <sheetName val="_o_to_Phong129"/>
      <sheetName val="_o_to_Phong219"/>
      <sheetName val="_o_to_Phong319"/>
      <sheetName val="_o_to_Phong419"/>
      <sheetName val="_o_to_Phong519"/>
      <sheetName val="_o_to_Dung_8_19"/>
      <sheetName val="_D_tt_dau819"/>
      <sheetName val="_o_to_Dung_919"/>
      <sheetName val="_D9_tt_dau19"/>
      <sheetName val="_D10_tt_dau19"/>
      <sheetName val="_o_to_Dung_1019"/>
      <sheetName val="_o_to_Dung_1119"/>
      <sheetName val="_o_to_Dung_12)19"/>
      <sheetName val="_o_to_Dung_129"/>
      <sheetName val="_o_to_Dung219"/>
      <sheetName val="_o_to_Dung319"/>
      <sheetName val="_o_to_Dung419"/>
      <sheetName val="_o_totrongT10-1219"/>
      <sheetName val="_o_totrongT219"/>
      <sheetName val="_o_totrungT10-1219"/>
      <sheetName val="_o_toMinhT10-12_19"/>
      <sheetName val="_o_toMinhT219"/>
      <sheetName val="_o_toTrieuT10-12__19"/>
      <sheetName val="Luong_8_SP19"/>
      <sheetName val="Luong_9_SP_19"/>
      <sheetName val="Luong_10_SP_19"/>
      <sheetName val="Luong_11_SP_19"/>
      <sheetName val="Luong_12_SP19"/>
      <sheetName val="Luong_1_SP119"/>
      <sheetName val="Luong_2_SP219"/>
      <sheetName val="Luong_3_SP319"/>
      <sheetName val="Luong_4_SP419"/>
      <sheetName val="Luong_4_SP519"/>
      <sheetName val="KL_VL19"/>
      <sheetName val="QT_9-619"/>
      <sheetName val="Thuong_luu_HB19"/>
      <sheetName val="QT_Ky_T19"/>
      <sheetName val="bc_vt_TON_BAI19"/>
      <sheetName val="QT_Duoc_(Hai)19"/>
      <sheetName val="sent_to19"/>
      <sheetName val="KLTong_hop19"/>
      <sheetName val="Lan_can19"/>
      <sheetName val="Ranh_doc_(2)19"/>
      <sheetName val="Ranh_doc19"/>
      <sheetName val="Coc_tieu19"/>
      <sheetName val="Bien_bao19"/>
      <sheetName val="Nan_tuyen19"/>
      <sheetName val="Lan_119"/>
      <sheetName val="Lan__219"/>
      <sheetName val="Lan_319"/>
      <sheetName val="Gia_tri19"/>
      <sheetName val="Lan_519"/>
      <sheetName val="Cong_hop19"/>
      <sheetName val="kldukien_(107)19"/>
      <sheetName val="qui1_(2)19"/>
      <sheetName val="cap_so_lan_219"/>
      <sheetName val="cap_so_BHXH19"/>
      <sheetName val="tru_tien19"/>
      <sheetName val="yt_q219"/>
      <sheetName val="c45_t319"/>
      <sheetName val="c45_t619"/>
      <sheetName val="BHYT_Q3_200319"/>
      <sheetName val="C45_t719"/>
      <sheetName val="C47-t07_200319"/>
      <sheetName val="C45_t819"/>
      <sheetName val="C47-t08_200319"/>
      <sheetName val="C45_t0919"/>
      <sheetName val="C47-t09_200319"/>
      <sheetName val="C47_T1219"/>
      <sheetName val="BHYT_Q4-200319"/>
      <sheetName val="C45_T1019"/>
      <sheetName val="binh_do19"/>
      <sheetName val="cot_lieu19"/>
      <sheetName val="van_khuon19"/>
      <sheetName val="CT_BT19"/>
      <sheetName val="lay_mau19"/>
      <sheetName val="mat_ngoai_goi19"/>
      <sheetName val="coc_tram-bt19"/>
      <sheetName val="cong_bien_t1018"/>
      <sheetName val="luong_t9_18"/>
      <sheetName val="bb_t918"/>
      <sheetName val="KL_XL200018"/>
      <sheetName val="Chiet_tinh18"/>
      <sheetName val="Van_chuyen18"/>
      <sheetName val="THKP_(2)18"/>
      <sheetName val="T_Bi18"/>
      <sheetName val="Thiet_ke18"/>
      <sheetName val="K_luong18"/>
      <sheetName val="TT_L218"/>
      <sheetName val="TT_L118"/>
      <sheetName val="Thue_Ngoai18"/>
      <sheetName val="Dong_Dau18"/>
      <sheetName val="Dong_Dau_(2)18"/>
      <sheetName val="Sau_dong18"/>
      <sheetName val="Ma_xa18"/>
      <sheetName val="My_dinh18"/>
      <sheetName val="Tong_cong18"/>
      <sheetName val="Chi_tiet_-_Dv_lap18"/>
      <sheetName val="TH_KHTC18"/>
      <sheetName val="Gia_VL18"/>
      <sheetName val="Bang_gia_ca_may18"/>
      <sheetName val="Bang_luong_CB18"/>
      <sheetName val="Bang_P_tich_CT18"/>
      <sheetName val="D_toan_chi_tiet18"/>
      <sheetName val="Bang_TH_Dtoan18"/>
      <sheetName val="LUAN_CHUYEN18"/>
      <sheetName val="KE_QUY18"/>
      <sheetName val="LUONGGIAN_TIEP18"/>
      <sheetName val="VAY_VON18"/>
      <sheetName val="O_THAO18"/>
      <sheetName val="Q_TRUNG18"/>
      <sheetName val="Y_THANH18"/>
      <sheetName val="Sheet2_(2)18"/>
      <sheetName val="KH_2003_(moi_max)18"/>
      <sheetName val="Interim_payment18"/>
      <sheetName val="Bid_Sum18"/>
      <sheetName val="Item_B18"/>
      <sheetName val="Dg_A18"/>
      <sheetName val="Dg_B&amp;C18"/>
      <sheetName val="Material_at_site18"/>
      <sheetName val="Bang_VL18"/>
      <sheetName val="VL(No_V-c)18"/>
      <sheetName val="He_so18"/>
      <sheetName val="PL_Vua18"/>
      <sheetName val="Chitieu-dam_cac_loai18"/>
      <sheetName val="DG_Dam18"/>
      <sheetName val="DG_chung18"/>
      <sheetName val="VL-dac_chung18"/>
      <sheetName val="CT_1md_&amp;_dau_cong18"/>
      <sheetName val="Tong_hop18"/>
      <sheetName val="CT_cong18"/>
      <sheetName val="dg_cong18"/>
      <sheetName val="CDSL_(2)18"/>
      <sheetName val="__18"/>
      <sheetName val="san_vuon18"/>
      <sheetName val="khu_phu_tro18"/>
      <sheetName val="Thuyet_minh18"/>
      <sheetName val="be_tong18"/>
      <sheetName val="Tong_hop_thep18"/>
      <sheetName val="phan_tich_DG18"/>
      <sheetName val="gia_vat_lieu18"/>
      <sheetName val="gia_xe_may18"/>
      <sheetName val="gia_nhan_cong18"/>
      <sheetName val="BCC_(2)18"/>
      <sheetName val="Bao_cao18"/>
      <sheetName val="Bao_cao_218"/>
      <sheetName val="Khoi_luong18"/>
      <sheetName val="Khoi_luong_mat18"/>
      <sheetName val="Bang_ke18"/>
      <sheetName val="T_HopKL18"/>
      <sheetName val="S_Luong18"/>
      <sheetName val="D_Dap18"/>
      <sheetName val="Q_Toan18"/>
      <sheetName val="Phan_tich_chi_phi18"/>
      <sheetName val="Chi_phi_nen_theo_BVTC18"/>
      <sheetName val="nhan_cong_phu18"/>
      <sheetName val="nhan_cong_Hung18"/>
      <sheetName val="Nhan_cong18"/>
      <sheetName val="Khoi_luong_nen_theo_BVTC18"/>
      <sheetName val="cap_cho_cac_DT18"/>
      <sheetName val="Ung_-_hoan18"/>
      <sheetName val="CP_may18"/>
      <sheetName val="Phu_luc18"/>
      <sheetName val="Gia_trÞ18"/>
      <sheetName val="DS_them_luong_qui_4-200218"/>
      <sheetName val="Phuc_loi_2-9-0218"/>
      <sheetName val="Thuong_nhan_dip_21-12-0218"/>
      <sheetName val="Thuong_dip_nhan_danh_hieu_AHL18"/>
      <sheetName val="Thang_luong_thu_13_nam_200218"/>
      <sheetName val="Luong_SX#_dip_Tet_Qui_Mui(don18"/>
      <sheetName val="CT_Duong18"/>
      <sheetName val="D_gia18"/>
      <sheetName val="T_hop18"/>
      <sheetName val="CtP_tro18"/>
      <sheetName val="Nha_moi18"/>
      <sheetName val="TT-T_Tron_So_218"/>
      <sheetName val="Ct_Dam_18"/>
      <sheetName val="Ct_Duoi18"/>
      <sheetName val="Ct_Tren18"/>
      <sheetName val="D_giaMay18"/>
      <sheetName val="26+180-400_218"/>
      <sheetName val="26+180_Sub118"/>
      <sheetName val="26+180_Sub418"/>
      <sheetName val="26+180-400_5(k95)18"/>
      <sheetName val="26+400-620_3(k95)18"/>
      <sheetName val="26+400-640_1(k95)18"/>
      <sheetName val="26+960-27+150_918"/>
      <sheetName val="26+960-27+150_1018"/>
      <sheetName val="26+960-27+150_1118"/>
      <sheetName val="26+960-27+150_1218"/>
      <sheetName val="26+960-27+150_5(k95)18"/>
      <sheetName val="26+960-27+150_4(k95)18"/>
      <sheetName val="26+960-27+150_1(k95)18"/>
      <sheetName val="27+500-700_5(k95)18"/>
      <sheetName val="27+500-700_4(k95)18"/>
      <sheetName val="27+500-700_3(k95)18"/>
      <sheetName val="27+500-700_1(k95)18"/>
      <sheetName val="27+740-920_3(k95)18"/>
      <sheetName val="27+740-920_2118"/>
      <sheetName val="27+920-28+040_6,718"/>
      <sheetName val="27+920-28+040_1018"/>
      <sheetName val="27+920-28+160_Su318"/>
      <sheetName val="28+160-28+420_5K9518"/>
      <sheetName val="28+430-657_718"/>
      <sheetName val="Km28+430-657_818"/>
      <sheetName val="28+430-657_918"/>
      <sheetName val="28+430-667_1018"/>
      <sheetName val="28+430-657_1118"/>
      <sheetName val="28+430-657_4k9518"/>
      <sheetName val="28+500-657_1818"/>
      <sheetName val="28+520-657_1918"/>
      <sheetName val="C_TIEU18"/>
      <sheetName val="T_Luong18"/>
      <sheetName val="T_HAO18"/>
      <sheetName val="DT_TUYEN18"/>
      <sheetName val="DT_GIA18"/>
      <sheetName val="KHDT_(2)18"/>
      <sheetName val="CL_18"/>
      <sheetName val="KQ_(2)18"/>
      <sheetName val="Quang_Tri18"/>
      <sheetName val="Da_Nang18"/>
      <sheetName val="Quang_Nam18"/>
      <sheetName val="Quang_Ngai18"/>
      <sheetName val="TH_DH-QN18"/>
      <sheetName val="KP_HD18"/>
      <sheetName val="DB_HD18"/>
      <sheetName val="vat_tu18"/>
      <sheetName val="Thep_18"/>
      <sheetName val="Chi_tiet_Khoi_luong18"/>
      <sheetName val="TH_khoi_luong18"/>
      <sheetName val="Chiet_tinh_vat_lieu_18"/>
      <sheetName val="TH_KL_VL18"/>
      <sheetName val="AC_PC18"/>
      <sheetName val="TAI_TRONG18"/>
      <sheetName val="NOI_LUC18"/>
      <sheetName val="TINH_DUYET_THTT_CHINH18"/>
      <sheetName val="TDUYET_THTT_PHU18"/>
      <sheetName val="TINH_DAO_DONG_VA_DO_VONG18"/>
      <sheetName val="TINH_NEO18"/>
      <sheetName val="tong_hop_thanh_toan_thue18"/>
      <sheetName val="bang_ke_nop_thue18"/>
      <sheetName val="Tonh_hop_chi_phi18"/>
      <sheetName val="BK_chi_phi18"/>
      <sheetName val="KTra_DS_va_thue_GTGT18"/>
      <sheetName val="Kiãøm_tra_DS_thue_GTGT18"/>
      <sheetName val="XUAT(gia_von)18"/>
      <sheetName val="Xuat_(gia_ban)18"/>
      <sheetName val="Dchinh_TH_N-X-T18"/>
      <sheetName val="Tong_hop_N-X-T18"/>
      <sheetName val="thue_TH18"/>
      <sheetName val="tong_hop_200118"/>
      <sheetName val="qUYET_TOAN_THUE18"/>
      <sheetName val="BU_CTPH18"/>
      <sheetName val="BU_tran3+360_2218"/>
      <sheetName val="Tran3+360_2218"/>
      <sheetName val="BU_tran2+386_418"/>
      <sheetName val="Tran2+386_418"/>
      <sheetName val="DTcong_4-518"/>
      <sheetName val="Bu_1-218"/>
      <sheetName val="Bu_12-1318"/>
      <sheetName val="DTcong_12-1318"/>
      <sheetName val="DT_cong13-13+18"/>
      <sheetName val="BU-_nhanh18"/>
      <sheetName val="dtcong_nh1-218"/>
      <sheetName val="dtcong_nh0-118"/>
      <sheetName val="BU_11-1218"/>
      <sheetName val="DTcong_11-1218"/>
      <sheetName val="Pr-_CC18"/>
      <sheetName val="MD_3-418"/>
      <sheetName val="ND_3-418"/>
      <sheetName val="MD_1-218"/>
      <sheetName val="ND_1-218"/>
      <sheetName val="MD_0-118"/>
      <sheetName val="ND_0-118"/>
      <sheetName val="KL_tong18"/>
      <sheetName val="TH_(T1-6)18"/>
      <sheetName val="_NL18"/>
      <sheetName val="_NL_(2)18"/>
      <sheetName val="CDTHCT_(3)18"/>
      <sheetName val="thkl_(2)18"/>
      <sheetName val="long_tec18"/>
      <sheetName val="cd_viaK0-T618"/>
      <sheetName val="cdvia_T6-Tc2418"/>
      <sheetName val="cdvia_Tc24-T4618"/>
      <sheetName val="cd_btnL2k0+361-T1918"/>
      <sheetName val="CT_xa18"/>
      <sheetName val="CDTHU_CHI_T118"/>
      <sheetName val="THUCHI_218"/>
      <sheetName val="THU_CHI318"/>
      <sheetName val="THU_CHI_418"/>
      <sheetName val="THU_CHI518"/>
      <sheetName val="THU_CHI_618"/>
      <sheetName val="TU_CHI_718"/>
      <sheetName val="THU_CHI918"/>
      <sheetName val="THU_CHI_818"/>
      <sheetName val="THU_CHI_1018"/>
      <sheetName val="THU_CHI_1118"/>
      <sheetName val="THU_CHI_1218"/>
      <sheetName val="Xep_hang_20118"/>
      <sheetName val="toan_Cty18"/>
      <sheetName val="Cong_ty18"/>
      <sheetName val="XN_218"/>
      <sheetName val="XN_ong_CHi18"/>
      <sheetName val="N_XDCT&amp;_XKLD18"/>
      <sheetName val="CN_HCM18"/>
      <sheetName val="TT_XKLD(Nhan)18"/>
      <sheetName val="Ong_Hong18"/>
      <sheetName val="CN_hung_yen18"/>
      <sheetName val="Dong_nai18"/>
      <sheetName val="K249_K9818"/>
      <sheetName val="K249_K98_(2)18"/>
      <sheetName val="K251_K9818"/>
      <sheetName val="K251_SBase18"/>
      <sheetName val="K251_AC18"/>
      <sheetName val="K252_K9818"/>
      <sheetName val="K252_SBase18"/>
      <sheetName val="K252_AC18"/>
      <sheetName val="K253_K9818"/>
      <sheetName val="K253_Subbase18"/>
      <sheetName val="K253_Base_18"/>
      <sheetName val="K253_SBase18"/>
      <sheetName val="K253_AC18"/>
      <sheetName val="K255_SBase18"/>
      <sheetName val="K259_K9818"/>
      <sheetName val="K259_Subbase18"/>
      <sheetName val="K259_Base_18"/>
      <sheetName val="K259_AC18"/>
      <sheetName val="K260_K9818"/>
      <sheetName val="K260_Subbase18"/>
      <sheetName val="K260_Base18"/>
      <sheetName val="K260_AC18"/>
      <sheetName val="K261_K9818"/>
      <sheetName val="K261_Base18"/>
      <sheetName val="K261_AC18"/>
      <sheetName val="KL_Tram_Cty18"/>
      <sheetName val="Gam_may_Cty18"/>
      <sheetName val="KL_tram_KH18"/>
      <sheetName val="Gam_may_KH18"/>
      <sheetName val="Cach_dien18"/>
      <sheetName val="Mang_tai18"/>
      <sheetName val="KL_DDK18"/>
      <sheetName val="Mang_tai_DDK18"/>
      <sheetName val="KL_DDK0,418"/>
      <sheetName val="TT_Ky_thuat18"/>
      <sheetName val="CT_moi18"/>
      <sheetName val="Tu_dien18"/>
      <sheetName val="May_cat18"/>
      <sheetName val="Dao_Cly18"/>
      <sheetName val="Dao_Ptai18"/>
      <sheetName val="Tu_RMU18"/>
      <sheetName val="C_set18"/>
      <sheetName val="Sco_Cap18"/>
      <sheetName val="Sco_TB18"/>
      <sheetName val="TN_tram18"/>
      <sheetName val="TN_C_set18"/>
      <sheetName val="TN_TD_DDay18"/>
      <sheetName val="Phan_chung18"/>
      <sheetName val="cong_Q218"/>
      <sheetName val="T_U_luong_Q118"/>
      <sheetName val="T_U_luong_Q218"/>
      <sheetName val="T_U_luong_Q318"/>
      <sheetName val="Quyet_toan18"/>
      <sheetName val="Thu_hoi18"/>
      <sheetName val="Lai_vay18"/>
      <sheetName val="Tien_vay18"/>
      <sheetName val="Cong_no18"/>
      <sheetName val="Cop_pha18"/>
      <sheetName val="Gia_DAN18"/>
      <sheetName val="Phu_luc_HD18"/>
      <sheetName val="Gia_du_thau18"/>
      <sheetName val="Ca_xe18"/>
      <sheetName val="Dc_Dau18"/>
      <sheetName val="_o_to_Hien_818"/>
      <sheetName val="_o_to_Hien918"/>
      <sheetName val="_o_to_Hien1018"/>
      <sheetName val="_o_to_Hien1118"/>
      <sheetName val="_o_to_Hien12)18"/>
      <sheetName val="_o_to_Hien128"/>
      <sheetName val="_o_to_Hien218"/>
      <sheetName val="_o_to_Hien318"/>
      <sheetName val="_o_to_Hien418"/>
      <sheetName val="_o_to_Hien518"/>
      <sheetName val="_o_to_Phong_818"/>
      <sheetName val="_o_to_Phong918"/>
      <sheetName val="_o_to_Phong1018"/>
      <sheetName val="_o_to_Phong1118"/>
      <sheetName val="_o_to_Phong12)18"/>
      <sheetName val="_o_to_Phong128"/>
      <sheetName val="_o_to_Phong218"/>
      <sheetName val="_o_to_Phong318"/>
      <sheetName val="_o_to_Phong418"/>
      <sheetName val="_o_to_Phong518"/>
      <sheetName val="_o_to_Dung_8_18"/>
      <sheetName val="_D_tt_dau818"/>
      <sheetName val="_o_to_Dung_918"/>
      <sheetName val="_D9_tt_dau18"/>
      <sheetName val="_D10_tt_dau18"/>
      <sheetName val="_o_to_Dung_1018"/>
      <sheetName val="_o_to_Dung_1118"/>
      <sheetName val="_o_to_Dung_12)18"/>
      <sheetName val="_o_to_Dung_128"/>
      <sheetName val="_o_to_Dung218"/>
      <sheetName val="_o_to_Dung318"/>
      <sheetName val="_o_to_Dung418"/>
      <sheetName val="_o_totrongT10-1218"/>
      <sheetName val="_o_totrongT218"/>
      <sheetName val="_o_totrungT10-1218"/>
      <sheetName val="_o_toMinhT10-12_18"/>
      <sheetName val="_o_toMinhT218"/>
      <sheetName val="_o_toTrieuT10-12__18"/>
      <sheetName val="Luong_8_SP18"/>
      <sheetName val="Luong_9_SP_18"/>
      <sheetName val="Luong_10_SP_18"/>
      <sheetName val="Luong_11_SP_18"/>
      <sheetName val="Luong_12_SP18"/>
      <sheetName val="Luong_1_SP118"/>
      <sheetName val="Luong_2_SP218"/>
      <sheetName val="Luong_3_SP318"/>
      <sheetName val="Luong_4_SP418"/>
      <sheetName val="Luong_4_SP518"/>
      <sheetName val="KL_VL18"/>
      <sheetName val="QT_9-618"/>
      <sheetName val="Thuong_luu_HB18"/>
      <sheetName val="QT_Ky_T18"/>
      <sheetName val="bc_vt_TON_BAI18"/>
      <sheetName val="QT_Duoc_(Hai)18"/>
      <sheetName val="sent_to18"/>
      <sheetName val="KLTong_hop18"/>
      <sheetName val="Lan_can18"/>
      <sheetName val="Ranh_doc_(2)18"/>
      <sheetName val="Ranh_doc18"/>
      <sheetName val="Coc_tieu18"/>
      <sheetName val="Bien_bao18"/>
      <sheetName val="Nan_tuyen18"/>
      <sheetName val="Lan_118"/>
      <sheetName val="Lan__218"/>
      <sheetName val="Lan_318"/>
      <sheetName val="Gia_tri18"/>
      <sheetName val="Lan_518"/>
      <sheetName val="Cong_hop18"/>
      <sheetName val="kldukien_(107)18"/>
      <sheetName val="qui1_(2)18"/>
      <sheetName val="cap_so_lan_218"/>
      <sheetName val="cap_so_BHXH18"/>
      <sheetName val="tru_tien18"/>
      <sheetName val="yt_q218"/>
      <sheetName val="c45_t318"/>
      <sheetName val="c45_t618"/>
      <sheetName val="BHYT_Q3_200318"/>
      <sheetName val="C45_t718"/>
      <sheetName val="C47-t07_200318"/>
      <sheetName val="C45_t818"/>
      <sheetName val="C47-t08_200318"/>
      <sheetName val="C45_t0918"/>
      <sheetName val="C47-t09_200318"/>
      <sheetName val="C47_T1218"/>
      <sheetName val="BHYT_Q4-200318"/>
      <sheetName val="C45_T1018"/>
      <sheetName val="binh_do18"/>
      <sheetName val="cot_lieu18"/>
      <sheetName val="van_khuon18"/>
      <sheetName val="CT_BT18"/>
      <sheetName val="lay_mau18"/>
      <sheetName val="mat_ngoai_goi18"/>
      <sheetName val="coc_tram-bt18"/>
      <sheetName val="cong_bien_t1020"/>
      <sheetName val="luong_t9_20"/>
      <sheetName val="bb_t920"/>
      <sheetName val="KL_XL200020"/>
      <sheetName val="Chiet_tinh20"/>
      <sheetName val="Van_chuyen20"/>
      <sheetName val="THKP_(2)20"/>
      <sheetName val="T_Bi20"/>
      <sheetName val="Thiet_ke20"/>
      <sheetName val="K_luong20"/>
      <sheetName val="TT_L220"/>
      <sheetName val="TT_L120"/>
      <sheetName val="Thue_Ngoai20"/>
      <sheetName val="Dong_Dau20"/>
      <sheetName val="Dong_Dau_(2)20"/>
      <sheetName val="Sau_dong20"/>
      <sheetName val="Ma_xa20"/>
      <sheetName val="My_dinh20"/>
      <sheetName val="Tong_cong20"/>
      <sheetName val="Chi_tiet_-_Dv_lap20"/>
      <sheetName val="TH_KHTC20"/>
      <sheetName val="Gia_VL20"/>
      <sheetName val="Bang_gia_ca_may20"/>
      <sheetName val="Bang_luong_CB20"/>
      <sheetName val="Bang_P_tich_CT20"/>
      <sheetName val="D_toan_chi_tiet20"/>
      <sheetName val="Bang_TH_Dtoan20"/>
      <sheetName val="LUAN_CHUYEN20"/>
      <sheetName val="KE_QUY20"/>
      <sheetName val="LUONGGIAN_TIEP20"/>
      <sheetName val="VAY_VON20"/>
      <sheetName val="O_THAO20"/>
      <sheetName val="Q_TRUNG20"/>
      <sheetName val="Y_THANH20"/>
      <sheetName val="Sheet2_(2)20"/>
      <sheetName val="KH_2003_(moi_max)20"/>
      <sheetName val="Interim_payment20"/>
      <sheetName val="Bid_Sum20"/>
      <sheetName val="Item_B20"/>
      <sheetName val="Dg_A20"/>
      <sheetName val="Dg_B&amp;C20"/>
      <sheetName val="Material_at_site20"/>
      <sheetName val="Bang_VL20"/>
      <sheetName val="VL(No_V-c)20"/>
      <sheetName val="He_so20"/>
      <sheetName val="PL_Vua20"/>
      <sheetName val="Chitieu-dam_cac_loai20"/>
      <sheetName val="DG_Dam20"/>
      <sheetName val="DG_chung20"/>
      <sheetName val="VL-dac_chung20"/>
      <sheetName val="CT_1md_&amp;_dau_cong20"/>
      <sheetName val="Tong_hop20"/>
      <sheetName val="CT_cong20"/>
      <sheetName val="dg_cong20"/>
      <sheetName val="CDSL_(2)20"/>
      <sheetName val="__20"/>
      <sheetName val="san_vuon20"/>
      <sheetName val="khu_phu_tro20"/>
      <sheetName val="Thuyet_minh20"/>
      <sheetName val="be_tong20"/>
      <sheetName val="Tong_hop_thep20"/>
      <sheetName val="phan_tich_DG20"/>
      <sheetName val="gia_vat_lieu20"/>
      <sheetName val="gia_xe_may20"/>
      <sheetName val="gia_nhan_cong20"/>
      <sheetName val="BCC_(2)20"/>
      <sheetName val="Bao_cao20"/>
      <sheetName val="Bao_cao_220"/>
      <sheetName val="Khoi_luong20"/>
      <sheetName val="Khoi_luong_mat20"/>
      <sheetName val="Bang_ke20"/>
      <sheetName val="T_HopKL20"/>
      <sheetName val="S_Luong20"/>
      <sheetName val="D_Dap20"/>
      <sheetName val="Q_Toan20"/>
      <sheetName val="Phan_tich_chi_phi20"/>
      <sheetName val="Chi_phi_nen_theo_BVTC20"/>
      <sheetName val="nhan_cong_phu20"/>
      <sheetName val="nhan_cong_Hung20"/>
      <sheetName val="Nhan_cong20"/>
      <sheetName val="Khoi_luong_nen_theo_BVTC20"/>
      <sheetName val="cap_cho_cac_DT20"/>
      <sheetName val="Ung_-_hoan20"/>
      <sheetName val="CP_may20"/>
      <sheetName val="Phu_luc20"/>
      <sheetName val="Gia_trÞ20"/>
      <sheetName val="DS_them_luong_qui_4-200220"/>
      <sheetName val="Phuc_loi_2-9-0220"/>
      <sheetName val="Thuong_nhan_dip_21-12-0220"/>
      <sheetName val="Thuong_dip_nhan_danh_hieu_AHL20"/>
      <sheetName val="Thang_luong_thu_13_nam_200220"/>
      <sheetName val="Luong_SX#_dip_Tet_Qui_Mui(don20"/>
      <sheetName val="CT_Duong20"/>
      <sheetName val="D_gia20"/>
      <sheetName val="T_hop20"/>
      <sheetName val="CtP_tro20"/>
      <sheetName val="Nha_moi20"/>
      <sheetName val="TT-T_Tron_So_220"/>
      <sheetName val="Ct_Dam_20"/>
      <sheetName val="Ct_Duoi20"/>
      <sheetName val="Ct_Tren20"/>
      <sheetName val="D_giaMay20"/>
      <sheetName val="26+180-400_220"/>
      <sheetName val="26+180_Sub120"/>
      <sheetName val="26+180_Sub420"/>
      <sheetName val="26+180-400_5(k95)20"/>
      <sheetName val="26+400-620_3(k95)20"/>
      <sheetName val="26+400-640_1(k95)20"/>
      <sheetName val="26+960-27+150_920"/>
      <sheetName val="26+960-27+150_1020"/>
      <sheetName val="26+960-27+150_1120"/>
      <sheetName val="26+960-27+150_1220"/>
      <sheetName val="26+960-27+150_5(k95)20"/>
      <sheetName val="26+960-27+150_4(k95)20"/>
      <sheetName val="26+960-27+150_1(k95)20"/>
      <sheetName val="27+500-700_5(k95)20"/>
      <sheetName val="27+500-700_4(k95)20"/>
      <sheetName val="27+500-700_3(k95)20"/>
      <sheetName val="27+500-700_1(k95)20"/>
      <sheetName val="27+740-920_3(k95)20"/>
      <sheetName val="27+740-920_2120"/>
      <sheetName val="27+920-28+040_6,720"/>
      <sheetName val="27+920-28+040_1020"/>
      <sheetName val="27+920-28+160_Su320"/>
      <sheetName val="28+160-28+420_5K9520"/>
      <sheetName val="28+430-657_720"/>
      <sheetName val="Km28+430-657_820"/>
      <sheetName val="28+430-657_920"/>
      <sheetName val="28+430-667_1020"/>
      <sheetName val="28+430-657_1120"/>
      <sheetName val="28+430-657_4k9520"/>
      <sheetName val="28+500-657_1820"/>
      <sheetName val="28+520-657_1920"/>
      <sheetName val="C_TIEU20"/>
      <sheetName val="T_Luong20"/>
      <sheetName val="T_HAO20"/>
      <sheetName val="DT_TUYEN20"/>
      <sheetName val="DT_GIA20"/>
      <sheetName val="KHDT_(2)20"/>
      <sheetName val="CL_20"/>
      <sheetName val="KQ_(2)20"/>
      <sheetName val="Quang_Tri20"/>
      <sheetName val="Da_Nang20"/>
      <sheetName val="Quang_Nam20"/>
      <sheetName val="Quang_Ngai20"/>
      <sheetName val="TH_DH-QN20"/>
      <sheetName val="KP_HD20"/>
      <sheetName val="DB_HD20"/>
      <sheetName val="vat_tu20"/>
      <sheetName val="Thep_20"/>
      <sheetName val="Chi_tiet_Khoi_luong20"/>
      <sheetName val="TH_khoi_luong20"/>
      <sheetName val="Chiet_tinh_vat_lieu_20"/>
      <sheetName val="TH_KL_VL20"/>
      <sheetName val="AC_PC20"/>
      <sheetName val="TAI_TRONG20"/>
      <sheetName val="NOI_LUC20"/>
      <sheetName val="TINH_DUYET_THTT_CHINH20"/>
      <sheetName val="TDUYET_THTT_PHU20"/>
      <sheetName val="TINH_DAO_DONG_VA_DO_VONG20"/>
      <sheetName val="TINH_NEO20"/>
      <sheetName val="tong_hop_thanh_toan_thue20"/>
      <sheetName val="bang_ke_nop_thue20"/>
      <sheetName val="Tonh_hop_chi_phi20"/>
      <sheetName val="BK_chi_phi20"/>
      <sheetName val="KTra_DS_va_thue_GTGT20"/>
      <sheetName val="Kiãøm_tra_DS_thue_GTGT20"/>
      <sheetName val="XUAT(gia_von)20"/>
      <sheetName val="Xuat_(gia_ban)20"/>
      <sheetName val="Dchinh_TH_N-X-T20"/>
      <sheetName val="Tong_hop_N-X-T20"/>
      <sheetName val="thue_TH20"/>
      <sheetName val="tong_hop_200120"/>
      <sheetName val="qUYET_TOAN_THUE20"/>
      <sheetName val="BU_CTPH20"/>
      <sheetName val="BU_tran3+360_2220"/>
      <sheetName val="Tran3+360_2220"/>
      <sheetName val="BU_tran2+386_420"/>
      <sheetName val="Tran2+386_420"/>
      <sheetName val="DTcong_4-520"/>
      <sheetName val="Bu_1-220"/>
      <sheetName val="Bu_12-1320"/>
      <sheetName val="DTcong_12-1320"/>
      <sheetName val="DT_cong13-13+20"/>
      <sheetName val="BU-_nhanh20"/>
      <sheetName val="dtcong_nh1-220"/>
      <sheetName val="dtcong_nh0-120"/>
      <sheetName val="BU_11-1220"/>
      <sheetName val="DTcong_11-1220"/>
      <sheetName val="Pr-_CC20"/>
      <sheetName val="MD_3-420"/>
      <sheetName val="ND_3-420"/>
      <sheetName val="MD_1-220"/>
      <sheetName val="ND_1-220"/>
      <sheetName val="MD_0-120"/>
      <sheetName val="ND_0-120"/>
      <sheetName val="KL_tong20"/>
      <sheetName val="TH_(T1-6)20"/>
      <sheetName val="_NL20"/>
      <sheetName val="_NL_(2)20"/>
      <sheetName val="CDTHCT_(3)20"/>
      <sheetName val="thkl_(2)20"/>
      <sheetName val="long_tec20"/>
      <sheetName val="cd_viaK0-T620"/>
      <sheetName val="cdvia_T6-Tc2420"/>
      <sheetName val="cdvia_Tc24-T4620"/>
      <sheetName val="cd_btnL2k0+361-T1920"/>
      <sheetName val="CT_xa20"/>
      <sheetName val="CDTHU_CHI_T120"/>
      <sheetName val="THUCHI_220"/>
      <sheetName val="THU_CHI320"/>
      <sheetName val="THU_CHI_420"/>
      <sheetName val="THU_CHI520"/>
      <sheetName val="THU_CHI_620"/>
      <sheetName val="TU_CHI_720"/>
      <sheetName val="THU_CHI920"/>
      <sheetName val="THU_CHI_820"/>
      <sheetName val="THU_CHI_1020"/>
      <sheetName val="THU_CHI_1120"/>
      <sheetName val="THU_CHI_1220"/>
      <sheetName val="Xep_hang_20120"/>
      <sheetName val="toan_Cty20"/>
      <sheetName val="Cong_ty20"/>
      <sheetName val="XN_220"/>
      <sheetName val="XN_ong_CHi20"/>
      <sheetName val="N_XDCT&amp;_XKLD20"/>
      <sheetName val="CN_HCM20"/>
      <sheetName val="TT_XKLD(Nhan)20"/>
      <sheetName val="Ong_Hong20"/>
      <sheetName val="CN_hung_yen20"/>
      <sheetName val="Dong_nai20"/>
      <sheetName val="K249_K9820"/>
      <sheetName val="K249_K98_(2)20"/>
      <sheetName val="K251_K9820"/>
      <sheetName val="K251_SBase20"/>
      <sheetName val="K251_AC20"/>
      <sheetName val="K252_K9820"/>
      <sheetName val="K252_SBase20"/>
      <sheetName val="K252_AC20"/>
      <sheetName val="K253_K9820"/>
      <sheetName val="K253_Subbase20"/>
      <sheetName val="K253_Base_20"/>
      <sheetName val="K253_SBase20"/>
      <sheetName val="K253_AC20"/>
      <sheetName val="K255_SBase20"/>
      <sheetName val="K259_K9820"/>
      <sheetName val="K259_Subbase20"/>
      <sheetName val="K259_Base_20"/>
      <sheetName val="K259_AC20"/>
      <sheetName val="K260_K9820"/>
      <sheetName val="K260_Subbase20"/>
      <sheetName val="K260_Base20"/>
      <sheetName val="K260_AC20"/>
      <sheetName val="K261_K9820"/>
      <sheetName val="K261_Base20"/>
      <sheetName val="K261_AC20"/>
      <sheetName val="KL_Tram_Cty20"/>
      <sheetName val="Gam_may_Cty20"/>
      <sheetName val="KL_tram_KH20"/>
      <sheetName val="Gam_may_KH20"/>
      <sheetName val="Cach_dien20"/>
      <sheetName val="Mang_tai20"/>
      <sheetName val="KL_DDK20"/>
      <sheetName val="Mang_tai_DDK20"/>
      <sheetName val="KL_DDK0,420"/>
      <sheetName val="TT_Ky_thuat20"/>
      <sheetName val="CT_moi20"/>
      <sheetName val="Tu_dien20"/>
      <sheetName val="May_cat20"/>
      <sheetName val="Dao_Cly20"/>
      <sheetName val="Dao_Ptai20"/>
      <sheetName val="Tu_RMU20"/>
      <sheetName val="C_set20"/>
      <sheetName val="Sco_Cap20"/>
      <sheetName val="Sco_TB20"/>
      <sheetName val="TN_tram20"/>
      <sheetName val="TN_C_set20"/>
      <sheetName val="TN_TD_DDay20"/>
      <sheetName val="Phan_chung20"/>
      <sheetName val="cong_Q220"/>
      <sheetName val="T_U_luong_Q120"/>
      <sheetName val="T_U_luong_Q220"/>
      <sheetName val="T_U_luong_Q320"/>
      <sheetName val="Quyet_toan20"/>
      <sheetName val="Thu_hoi20"/>
      <sheetName val="Lai_vay20"/>
      <sheetName val="Tien_vay20"/>
      <sheetName val="Cong_no20"/>
      <sheetName val="Cop_pha20"/>
      <sheetName val="Gia_DAN20"/>
      <sheetName val="Phu_luc_HD20"/>
      <sheetName val="Gia_du_thau20"/>
      <sheetName val="Ca_xe20"/>
      <sheetName val="Dc_Dau20"/>
      <sheetName val="_o_to_Hien_820"/>
      <sheetName val="_o_to_Hien920"/>
      <sheetName val="_o_to_Hien1020"/>
      <sheetName val="_o_to_Hien1120"/>
      <sheetName val="_o_to_Hien12)20"/>
      <sheetName val="_o_to_Hien130"/>
      <sheetName val="_o_to_Hien220"/>
      <sheetName val="_o_to_Hien320"/>
      <sheetName val="_o_to_Hien420"/>
      <sheetName val="_o_to_Hien520"/>
      <sheetName val="_o_to_Phong_820"/>
      <sheetName val="_o_to_Phong920"/>
      <sheetName val="_o_to_Phong1020"/>
      <sheetName val="_o_to_Phong1120"/>
      <sheetName val="_o_to_Phong12)20"/>
      <sheetName val="_o_to_Phong130"/>
      <sheetName val="_o_to_Phong220"/>
      <sheetName val="_o_to_Phong320"/>
      <sheetName val="_o_to_Phong420"/>
      <sheetName val="_o_to_Phong520"/>
      <sheetName val="_o_to_Dung_8_20"/>
      <sheetName val="_D_tt_dau820"/>
      <sheetName val="_o_to_Dung_920"/>
      <sheetName val="_D9_tt_dau20"/>
      <sheetName val="_D10_tt_dau20"/>
      <sheetName val="_o_to_Dung_1020"/>
      <sheetName val="_o_to_Dung_1120"/>
      <sheetName val="_o_to_Dung_12)20"/>
      <sheetName val="_o_to_Dung_130"/>
      <sheetName val="_o_to_Dung220"/>
      <sheetName val="_o_to_Dung320"/>
      <sheetName val="_o_to_Dung420"/>
      <sheetName val="_o_totrongT10-1220"/>
      <sheetName val="_o_totrongT220"/>
      <sheetName val="_o_totrungT10-1220"/>
      <sheetName val="_o_toMinhT10-12_20"/>
      <sheetName val="_o_toMinhT220"/>
      <sheetName val="_o_toTrieuT10-12__20"/>
      <sheetName val="Luong_8_SP20"/>
      <sheetName val="Luong_9_SP_20"/>
      <sheetName val="Luong_10_SP_20"/>
      <sheetName val="Luong_11_SP_20"/>
      <sheetName val="Luong_12_SP20"/>
      <sheetName val="Luong_1_SP120"/>
      <sheetName val="Luong_2_SP220"/>
      <sheetName val="Luong_3_SP320"/>
      <sheetName val="Luong_4_SP420"/>
      <sheetName val="Luong_4_SP520"/>
      <sheetName val="KL_VL20"/>
      <sheetName val="QT_9-620"/>
      <sheetName val="Thuong_luu_HB20"/>
      <sheetName val="QT_Ky_T20"/>
      <sheetName val="bc_vt_TON_BAI20"/>
      <sheetName val="QT_Duoc_(Hai)20"/>
      <sheetName val="sent_to20"/>
      <sheetName val="KLTong_hop20"/>
      <sheetName val="Lan_can20"/>
      <sheetName val="Ranh_doc_(2)20"/>
      <sheetName val="Ranh_doc20"/>
      <sheetName val="Coc_tieu20"/>
      <sheetName val="Bien_bao20"/>
      <sheetName val="Nan_tuyen20"/>
      <sheetName val="Lan_120"/>
      <sheetName val="Lan__220"/>
      <sheetName val="Lan_320"/>
      <sheetName val="Gia_tri20"/>
      <sheetName val="Lan_520"/>
      <sheetName val="Cong_hop20"/>
      <sheetName val="kldukien_(107)20"/>
      <sheetName val="qui1_(2)20"/>
      <sheetName val="cap_so_lan_220"/>
      <sheetName val="cap_so_BHXH20"/>
      <sheetName val="tru_tien20"/>
      <sheetName val="yt_q220"/>
      <sheetName val="c45_t320"/>
      <sheetName val="c45_t620"/>
      <sheetName val="BHYT_Q3_200320"/>
      <sheetName val="C45_t720"/>
      <sheetName val="C47-t07_200320"/>
      <sheetName val="C45_t820"/>
      <sheetName val="C47-t08_200320"/>
      <sheetName val="C45_t0920"/>
      <sheetName val="C47-t09_200320"/>
      <sheetName val="C47_T1220"/>
      <sheetName val="BHYT_Q4-200320"/>
      <sheetName val="C45_T1020"/>
      <sheetName val="binh_do20"/>
      <sheetName val="cot_lieu20"/>
      <sheetName val="van_khuon20"/>
      <sheetName val="CT_BT20"/>
      <sheetName val="lay_mau20"/>
      <sheetName val="mat_ngoai_goi20"/>
      <sheetName val="coc_tram-bt20"/>
      <sheetName val="cong_bien_t1021"/>
      <sheetName val="luong_t9_21"/>
      <sheetName val="bb_t921"/>
      <sheetName val="KL_XL200021"/>
      <sheetName val="Chiet_tinh21"/>
      <sheetName val="Van_chuyen21"/>
      <sheetName val="THKP_(2)21"/>
      <sheetName val="T_Bi21"/>
      <sheetName val="Thiet_ke21"/>
      <sheetName val="K_luong21"/>
      <sheetName val="TT_L221"/>
      <sheetName val="TT_L121"/>
      <sheetName val="Thue_Ngoai21"/>
      <sheetName val="Dong_Dau21"/>
      <sheetName val="Dong_Dau_(2)21"/>
      <sheetName val="Sau_dong21"/>
      <sheetName val="Ma_xa21"/>
      <sheetName val="My_dinh21"/>
      <sheetName val="Tong_cong21"/>
      <sheetName val="Chi_tiet_-_Dv_lap21"/>
      <sheetName val="TH_KHTC21"/>
      <sheetName val="Gia_VL21"/>
      <sheetName val="Bang_gia_ca_may21"/>
      <sheetName val="Bang_luong_CB21"/>
      <sheetName val="Bang_P_tich_CT21"/>
      <sheetName val="D_toan_chi_tiet21"/>
      <sheetName val="Bang_TH_Dtoan21"/>
      <sheetName val="LUAN_CHUYEN21"/>
      <sheetName val="KE_QUY21"/>
      <sheetName val="LUONGGIAN_TIEP21"/>
      <sheetName val="VAY_VON21"/>
      <sheetName val="O_THAO21"/>
      <sheetName val="Q_TRUNG21"/>
      <sheetName val="Y_THANH21"/>
      <sheetName val="Sheet2_(2)21"/>
      <sheetName val="KH_2003_(moi_max)21"/>
      <sheetName val="Interim_payment21"/>
      <sheetName val="Bid_Sum21"/>
      <sheetName val="Item_B21"/>
      <sheetName val="Dg_A21"/>
      <sheetName val="Dg_B&amp;C21"/>
      <sheetName val="Material_at_site21"/>
      <sheetName val="Bang_VL21"/>
      <sheetName val="VL(No_V-c)21"/>
      <sheetName val="He_so21"/>
      <sheetName val="PL_Vua21"/>
      <sheetName val="Chitieu-dam_cac_loai21"/>
      <sheetName val="DG_Dam21"/>
      <sheetName val="DG_chung21"/>
      <sheetName val="VL-dac_chung21"/>
      <sheetName val="CT_1md_&amp;_dau_cong21"/>
      <sheetName val="Tong_hop21"/>
      <sheetName val="CT_cong21"/>
      <sheetName val="dg_cong21"/>
      <sheetName val="CDSL_(2)21"/>
      <sheetName val="__21"/>
      <sheetName val="san_vuon21"/>
      <sheetName val="khu_phu_tro21"/>
      <sheetName val="Thuyet_minh21"/>
      <sheetName val="be_tong21"/>
      <sheetName val="Tong_hop_thep21"/>
      <sheetName val="phan_tich_DG21"/>
      <sheetName val="gia_vat_lieu21"/>
      <sheetName val="gia_xe_may21"/>
      <sheetName val="gia_nhan_cong21"/>
      <sheetName val="BCC_(2)21"/>
      <sheetName val="Bao_cao21"/>
      <sheetName val="Bao_cao_221"/>
      <sheetName val="Khoi_luong21"/>
      <sheetName val="Khoi_luong_mat21"/>
      <sheetName val="Bang_ke21"/>
      <sheetName val="T_HopKL21"/>
      <sheetName val="S_Luong21"/>
      <sheetName val="D_Dap21"/>
      <sheetName val="Q_Toan21"/>
      <sheetName val="Phan_tich_chi_phi21"/>
      <sheetName val="Chi_phi_nen_theo_BVTC21"/>
      <sheetName val="nhan_cong_phu21"/>
      <sheetName val="nhan_cong_Hung21"/>
      <sheetName val="Nhan_cong21"/>
      <sheetName val="Khoi_luong_nen_theo_BVTC21"/>
      <sheetName val="cap_cho_cac_DT21"/>
      <sheetName val="Ung_-_hoan21"/>
      <sheetName val="CP_may21"/>
      <sheetName val="Phu_luc21"/>
      <sheetName val="Gia_trÞ21"/>
      <sheetName val="DS_them_luong_qui_4-200221"/>
      <sheetName val="Phuc_loi_2-9-0221"/>
      <sheetName val="Thuong_nhan_dip_21-12-0221"/>
      <sheetName val="Thuong_dip_nhan_danh_hieu_AHL21"/>
      <sheetName val="Thang_luong_thu_13_nam_200221"/>
      <sheetName val="Luong_SX#_dip_Tet_Qui_Mui(don21"/>
      <sheetName val="CT_Duong21"/>
      <sheetName val="D_gia21"/>
      <sheetName val="T_hop21"/>
      <sheetName val="CtP_tro21"/>
      <sheetName val="Nha_moi21"/>
      <sheetName val="TT-T_Tron_So_221"/>
      <sheetName val="Ct_Dam_21"/>
      <sheetName val="Ct_Duoi21"/>
      <sheetName val="Ct_Tren21"/>
      <sheetName val="D_giaMay21"/>
      <sheetName val="26+180-400_221"/>
      <sheetName val="26+180_Sub121"/>
      <sheetName val="26+180_Sub421"/>
      <sheetName val="26+180-400_5(k95)21"/>
      <sheetName val="26+400-620_3(k95)21"/>
      <sheetName val="26+400-640_1(k95)21"/>
      <sheetName val="26+960-27+150_921"/>
      <sheetName val="26+960-27+150_1021"/>
      <sheetName val="26+960-27+150_1121"/>
      <sheetName val="26+960-27+150_1221"/>
      <sheetName val="26+960-27+150_5(k95)21"/>
      <sheetName val="26+960-27+150_4(k95)21"/>
      <sheetName val="26+960-27+150_1(k95)21"/>
      <sheetName val="27+500-700_5(k95)21"/>
      <sheetName val="27+500-700_4(k95)21"/>
      <sheetName val="27+500-700_3(k95)21"/>
      <sheetName val="27+500-700_1(k95)21"/>
      <sheetName val="27+740-920_3(k95)21"/>
      <sheetName val="27+740-920_2121"/>
      <sheetName val="27+920-28+040_6,721"/>
      <sheetName val="27+920-28+040_1021"/>
      <sheetName val="27+920-28+160_Su321"/>
      <sheetName val="28+160-28+420_5K9521"/>
      <sheetName val="28+430-657_721"/>
      <sheetName val="Km28+430-657_821"/>
      <sheetName val="28+430-657_921"/>
      <sheetName val="28+430-667_1021"/>
      <sheetName val="28+430-657_1121"/>
      <sheetName val="28+430-657_4k9521"/>
      <sheetName val="28+500-657_1821"/>
      <sheetName val="28+520-657_1921"/>
      <sheetName val="C_TIEU21"/>
      <sheetName val="T_Luong21"/>
      <sheetName val="T_HAO21"/>
      <sheetName val="DT_TUYEN21"/>
      <sheetName val="DT_GIA21"/>
      <sheetName val="KHDT_(2)21"/>
      <sheetName val="CL_21"/>
      <sheetName val="KQ_(2)21"/>
      <sheetName val="Quang_Tri21"/>
      <sheetName val="Da_Nang21"/>
      <sheetName val="Quang_Nam21"/>
      <sheetName val="Quang_Ngai21"/>
      <sheetName val="TH_DH-QN21"/>
      <sheetName val="KP_HD21"/>
      <sheetName val="DB_HD21"/>
      <sheetName val="vat_tu21"/>
      <sheetName val="Thep_21"/>
      <sheetName val="Chi_tiet_Khoi_luong21"/>
      <sheetName val="TH_khoi_luong21"/>
      <sheetName val="Chiet_tinh_vat_lieu_21"/>
      <sheetName val="TH_KL_VL21"/>
      <sheetName val="AC_PC21"/>
      <sheetName val="TAI_TRONG21"/>
      <sheetName val="NOI_LUC21"/>
      <sheetName val="TINH_DUYET_THTT_CHINH21"/>
      <sheetName val="TDUYET_THTT_PHU21"/>
      <sheetName val="TINH_DAO_DONG_VA_DO_VONG21"/>
      <sheetName val="TINH_NEO21"/>
      <sheetName val="tong_hop_thanh_toan_thue21"/>
      <sheetName val="bang_ke_nop_thue21"/>
      <sheetName val="Tonh_hop_chi_phi21"/>
      <sheetName val="BK_chi_phi21"/>
      <sheetName val="KTra_DS_va_thue_GTGT21"/>
      <sheetName val="Kiãøm_tra_DS_thue_GTGT21"/>
      <sheetName val="XUAT(gia_von)21"/>
      <sheetName val="Xuat_(gia_ban)21"/>
      <sheetName val="Dchinh_TH_N-X-T21"/>
      <sheetName val="Tong_hop_N-X-T21"/>
      <sheetName val="thue_TH21"/>
      <sheetName val="tong_hop_200121"/>
      <sheetName val="qUYET_TOAN_THUE21"/>
      <sheetName val="BU_CTPH21"/>
      <sheetName val="BU_tran3+360_2221"/>
      <sheetName val="Tran3+360_2221"/>
      <sheetName val="BU_tran2+386_421"/>
      <sheetName val="Tran2+386_421"/>
      <sheetName val="DTcong_4-521"/>
      <sheetName val="Bu_1-221"/>
      <sheetName val="Bu_12-1321"/>
      <sheetName val="DTcong_12-1321"/>
      <sheetName val="DT_cong13-13+21"/>
      <sheetName val="BU-_nhanh21"/>
      <sheetName val="dtcong_nh1-221"/>
      <sheetName val="dtcong_nh0-121"/>
      <sheetName val="BU_11-1221"/>
      <sheetName val="DTcong_11-1221"/>
      <sheetName val="Pr-_CC21"/>
      <sheetName val="MD_3-421"/>
      <sheetName val="ND_3-421"/>
      <sheetName val="MD_1-221"/>
      <sheetName val="ND_1-221"/>
      <sheetName val="MD_0-121"/>
      <sheetName val="ND_0-121"/>
      <sheetName val="KL_tong21"/>
      <sheetName val="TH_(T1-6)21"/>
      <sheetName val="_NL21"/>
      <sheetName val="_NL_(2)21"/>
      <sheetName val="CDTHCT_(3)21"/>
      <sheetName val="thkl_(2)21"/>
      <sheetName val="long_tec21"/>
      <sheetName val="cd_viaK0-T621"/>
      <sheetName val="cdvia_T6-Tc2421"/>
      <sheetName val="cdvia_Tc24-T4621"/>
      <sheetName val="cd_btnL2k0+361-T1921"/>
      <sheetName val="CT_xa21"/>
      <sheetName val="CDTHU_CHI_T121"/>
      <sheetName val="THUCHI_221"/>
      <sheetName val="THU_CHI321"/>
      <sheetName val="THU_CHI_421"/>
      <sheetName val="THU_CHI521"/>
      <sheetName val="THU_CHI_621"/>
      <sheetName val="TU_CHI_721"/>
      <sheetName val="THU_CHI921"/>
      <sheetName val="THU_CHI_821"/>
      <sheetName val="THU_CHI_1021"/>
      <sheetName val="THU_CHI_1121"/>
      <sheetName val="THU_CHI_1221"/>
      <sheetName val="Xep_hang_20121"/>
      <sheetName val="toan_Cty21"/>
      <sheetName val="Cong_ty21"/>
      <sheetName val="XN_221"/>
      <sheetName val="XN_ong_CHi21"/>
      <sheetName val="N_XDCT&amp;_XKLD21"/>
      <sheetName val="CN_HCM21"/>
      <sheetName val="TT_XKLD(Nhan)21"/>
      <sheetName val="Ong_Hong21"/>
      <sheetName val="CN_hung_yen21"/>
      <sheetName val="Dong_nai21"/>
      <sheetName val="K249_K9821"/>
      <sheetName val="K249_K98_(2)21"/>
      <sheetName val="K251_K9821"/>
      <sheetName val="K251_SBase21"/>
      <sheetName val="K251_AC21"/>
      <sheetName val="K252_K9821"/>
      <sheetName val="K252_SBase21"/>
      <sheetName val="K252_AC21"/>
      <sheetName val="K253_K9821"/>
      <sheetName val="K253_Subbase21"/>
      <sheetName val="K253_Base_21"/>
      <sheetName val="K253_SBase21"/>
      <sheetName val="K253_AC21"/>
      <sheetName val="K255_SBase21"/>
      <sheetName val="K259_K9821"/>
      <sheetName val="K259_Subbase21"/>
      <sheetName val="K259_Base_21"/>
      <sheetName val="K259_AC21"/>
      <sheetName val="K260_K9821"/>
      <sheetName val="K260_Subbase21"/>
      <sheetName val="K260_Base21"/>
      <sheetName val="K260_AC21"/>
      <sheetName val="K261_K9821"/>
      <sheetName val="K261_Base21"/>
      <sheetName val="K261_AC21"/>
      <sheetName val="KL_Tram_Cty21"/>
      <sheetName val="Gam_may_Cty21"/>
      <sheetName val="KL_tram_KH21"/>
      <sheetName val="Gam_may_KH21"/>
      <sheetName val="Cach_dien21"/>
      <sheetName val="Mang_tai21"/>
      <sheetName val="KL_DDK21"/>
      <sheetName val="Mang_tai_DDK21"/>
      <sheetName val="KL_DDK0,421"/>
      <sheetName val="TT_Ky_thuat21"/>
      <sheetName val="CT_moi21"/>
      <sheetName val="Tu_dien21"/>
      <sheetName val="May_cat21"/>
      <sheetName val="Dao_Cly21"/>
      <sheetName val="Dao_Ptai21"/>
      <sheetName val="Tu_RMU21"/>
      <sheetName val="C_set21"/>
      <sheetName val="Sco_Cap21"/>
      <sheetName val="Sco_TB21"/>
      <sheetName val="TN_tram21"/>
      <sheetName val="TN_C_set21"/>
      <sheetName val="TN_TD_DDay21"/>
      <sheetName val="Phan_chung21"/>
      <sheetName val="cong_Q221"/>
      <sheetName val="T_U_luong_Q121"/>
      <sheetName val="T_U_luong_Q221"/>
      <sheetName val="T_U_luong_Q321"/>
      <sheetName val="Quyet_toan21"/>
      <sheetName val="Thu_hoi21"/>
      <sheetName val="Lai_vay21"/>
      <sheetName val="Tien_vay21"/>
      <sheetName val="Cong_no21"/>
      <sheetName val="Cop_pha21"/>
      <sheetName val="Gia_DAN21"/>
      <sheetName val="Phu_luc_HD21"/>
      <sheetName val="Gia_du_thau21"/>
      <sheetName val="Ca_xe21"/>
      <sheetName val="Dc_Dau21"/>
      <sheetName val="_o_to_Hien_821"/>
      <sheetName val="_o_to_Hien921"/>
      <sheetName val="_o_to_Hien1021"/>
      <sheetName val="_o_to_Hien1121"/>
      <sheetName val="_o_to_Hien12)21"/>
      <sheetName val="_o_to_Hien131"/>
      <sheetName val="_o_to_Hien221"/>
      <sheetName val="_o_to_Hien321"/>
      <sheetName val="_o_to_Hien421"/>
      <sheetName val="_o_to_Hien521"/>
      <sheetName val="_o_to_Phong_821"/>
      <sheetName val="_o_to_Phong921"/>
      <sheetName val="_o_to_Phong1021"/>
      <sheetName val="_o_to_Phong1121"/>
      <sheetName val="_o_to_Phong12)21"/>
      <sheetName val="_o_to_Phong131"/>
      <sheetName val="_o_to_Phong221"/>
      <sheetName val="_o_to_Phong321"/>
      <sheetName val="_o_to_Phong421"/>
      <sheetName val="_o_to_Phong521"/>
      <sheetName val="_o_to_Dung_8_21"/>
      <sheetName val="_D_tt_dau821"/>
      <sheetName val="_o_to_Dung_921"/>
      <sheetName val="_D9_tt_dau21"/>
      <sheetName val="_D10_tt_dau21"/>
      <sheetName val="_o_to_Dung_1021"/>
      <sheetName val="_o_to_Dung_1121"/>
      <sheetName val="_o_to_Dung_12)21"/>
      <sheetName val="_o_to_Dung_131"/>
      <sheetName val="_o_to_Dung221"/>
      <sheetName val="_o_to_Dung321"/>
      <sheetName val="_o_to_Dung421"/>
      <sheetName val="_o_totrongT10-1221"/>
      <sheetName val="_o_totrongT221"/>
      <sheetName val="_o_totrungT10-1221"/>
      <sheetName val="_o_toMinhT10-12_21"/>
      <sheetName val="_o_toMinhT221"/>
      <sheetName val="_o_toTrieuT10-12__21"/>
      <sheetName val="Luong_8_SP21"/>
      <sheetName val="Luong_9_SP_21"/>
      <sheetName val="Luong_10_SP_21"/>
      <sheetName val="Luong_11_SP_21"/>
      <sheetName val="Luong_12_SP21"/>
      <sheetName val="Luong_1_SP121"/>
      <sheetName val="Luong_2_SP221"/>
      <sheetName val="Luong_3_SP321"/>
      <sheetName val="Luong_4_SP421"/>
      <sheetName val="Luong_4_SP521"/>
      <sheetName val="KL_VL21"/>
      <sheetName val="QT_9-621"/>
      <sheetName val="Thuong_luu_HB21"/>
      <sheetName val="QT_Ky_T21"/>
      <sheetName val="bc_vt_TON_BAI21"/>
      <sheetName val="QT_Duoc_(Hai)21"/>
      <sheetName val="sent_to21"/>
      <sheetName val="KLTong_hop21"/>
      <sheetName val="Lan_can21"/>
      <sheetName val="Ranh_doc_(2)21"/>
      <sheetName val="Ranh_doc21"/>
      <sheetName val="Coc_tieu21"/>
      <sheetName val="Bien_bao21"/>
      <sheetName val="Nan_tuyen21"/>
      <sheetName val="Lan_121"/>
      <sheetName val="Lan__221"/>
      <sheetName val="Lan_321"/>
      <sheetName val="Gia_tri21"/>
      <sheetName val="Lan_521"/>
      <sheetName val="Cong_hop21"/>
      <sheetName val="kldukien_(107)21"/>
      <sheetName val="qui1_(2)21"/>
      <sheetName val="cap_so_lan_221"/>
      <sheetName val="cap_so_BHXH21"/>
      <sheetName val="tru_tien21"/>
      <sheetName val="yt_q221"/>
      <sheetName val="c45_t321"/>
      <sheetName val="c45_t621"/>
      <sheetName val="BHYT_Q3_200321"/>
      <sheetName val="C45_t721"/>
      <sheetName val="C47-t07_200321"/>
      <sheetName val="C45_t821"/>
      <sheetName val="C47-t08_200321"/>
      <sheetName val="C45_t0921"/>
      <sheetName val="C47-t09_200321"/>
      <sheetName val="C47_T1221"/>
      <sheetName val="BHYT_Q4-200321"/>
      <sheetName val="C45_T1021"/>
      <sheetName val="binh_do21"/>
      <sheetName val="cot_lieu21"/>
      <sheetName val="van_khuon21"/>
      <sheetName val="CT_BT21"/>
      <sheetName val="lay_mau21"/>
      <sheetName val="mat_ngoai_goi21"/>
      <sheetName val="coc_tram-bt21"/>
      <sheetName val="cong_bien_t1022"/>
      <sheetName val="luong_t9_22"/>
      <sheetName val="bb_t922"/>
      <sheetName val="KL_XL200022"/>
      <sheetName val="Chiet_tinh22"/>
      <sheetName val="Van_chuyen22"/>
      <sheetName val="THKP_(2)22"/>
      <sheetName val="T_Bi22"/>
      <sheetName val="Thiet_ke22"/>
      <sheetName val="K_luong22"/>
      <sheetName val="TT_L222"/>
      <sheetName val="TT_L122"/>
      <sheetName val="Thue_Ngoai22"/>
      <sheetName val="Dong_Dau22"/>
      <sheetName val="Dong_Dau_(2)22"/>
      <sheetName val="Sau_dong22"/>
      <sheetName val="Ma_xa22"/>
      <sheetName val="My_dinh22"/>
      <sheetName val="Tong_cong22"/>
      <sheetName val="Chi_tiet_-_Dv_lap22"/>
      <sheetName val="TH_KHTC22"/>
      <sheetName val="Gia_VL22"/>
      <sheetName val="Bang_gia_ca_may22"/>
      <sheetName val="Bang_luong_CB22"/>
      <sheetName val="Bang_P_tich_CT22"/>
      <sheetName val="D_toan_chi_tiet22"/>
      <sheetName val="Bang_TH_Dtoan22"/>
      <sheetName val="LUAN_CHUYEN22"/>
      <sheetName val="KE_QUY22"/>
      <sheetName val="LUONGGIAN_TIEP22"/>
      <sheetName val="VAY_VON22"/>
      <sheetName val="O_THAO22"/>
      <sheetName val="Q_TRUNG22"/>
      <sheetName val="Y_THANH22"/>
      <sheetName val="Sheet2_(2)22"/>
      <sheetName val="KH_2003_(moi_max)22"/>
      <sheetName val="Interim_payment22"/>
      <sheetName val="Bid_Sum22"/>
      <sheetName val="Item_B22"/>
      <sheetName val="Dg_A22"/>
      <sheetName val="Dg_B&amp;C22"/>
      <sheetName val="Material_at_site22"/>
      <sheetName val="Bang_VL22"/>
      <sheetName val="VL(No_V-c)22"/>
      <sheetName val="He_so22"/>
      <sheetName val="PL_Vua22"/>
      <sheetName val="Chitieu-dam_cac_loai22"/>
      <sheetName val="DG_Dam22"/>
      <sheetName val="DG_chung22"/>
      <sheetName val="VL-dac_chung22"/>
      <sheetName val="CT_1md_&amp;_dau_cong22"/>
      <sheetName val="Tong_hop22"/>
      <sheetName val="CT_cong22"/>
      <sheetName val="dg_cong22"/>
      <sheetName val="CDSL_(2)22"/>
      <sheetName val="__22"/>
      <sheetName val="san_vuon22"/>
      <sheetName val="khu_phu_tro22"/>
      <sheetName val="Thuyet_minh22"/>
      <sheetName val="be_tong22"/>
      <sheetName val="Tong_hop_thep22"/>
      <sheetName val="phan_tich_DG22"/>
      <sheetName val="gia_vat_lieu22"/>
      <sheetName val="gia_xe_may22"/>
      <sheetName val="gia_nhan_cong22"/>
      <sheetName val="BCC_(2)22"/>
      <sheetName val="Bao_cao22"/>
      <sheetName val="Bao_cao_222"/>
      <sheetName val="Khoi_luong22"/>
      <sheetName val="Khoi_luong_mat22"/>
      <sheetName val="Bang_ke22"/>
      <sheetName val="T_HopKL22"/>
      <sheetName val="S_Luong22"/>
      <sheetName val="D_Dap22"/>
      <sheetName val="Q_Toan22"/>
      <sheetName val="Phan_tich_chi_phi22"/>
      <sheetName val="Chi_phi_nen_theo_BVTC22"/>
      <sheetName val="nhan_cong_phu22"/>
      <sheetName val="nhan_cong_Hung22"/>
      <sheetName val="Nhan_cong22"/>
      <sheetName val="Khoi_luong_nen_theo_BVTC22"/>
      <sheetName val="cap_cho_cac_DT22"/>
      <sheetName val="Ung_-_hoan22"/>
      <sheetName val="CP_may22"/>
      <sheetName val="Phu_luc22"/>
      <sheetName val="Gia_trÞ22"/>
      <sheetName val="DS_them_luong_qui_4-200222"/>
      <sheetName val="Phuc_loi_2-9-0222"/>
      <sheetName val="Thuong_nhan_dip_21-12-0222"/>
      <sheetName val="Thuong_dip_nhan_danh_hieu_AHL22"/>
      <sheetName val="Thang_luong_thu_13_nam_200222"/>
      <sheetName val="Luong_SX#_dip_Tet_Qui_Mui(don22"/>
      <sheetName val="CT_Duong22"/>
      <sheetName val="D_gia22"/>
      <sheetName val="T_hop22"/>
      <sheetName val="CtP_tro22"/>
      <sheetName val="Nha_moi22"/>
      <sheetName val="TT-T_Tron_So_222"/>
      <sheetName val="Ct_Dam_22"/>
      <sheetName val="Ct_Duoi22"/>
      <sheetName val="Ct_Tren22"/>
      <sheetName val="D_giaMay22"/>
      <sheetName val="26+180-400_222"/>
      <sheetName val="26+180_Sub122"/>
      <sheetName val="26+180_Sub422"/>
      <sheetName val="26+180-400_5(k95)22"/>
      <sheetName val="26+400-620_3(k95)22"/>
      <sheetName val="26+400-640_1(k95)22"/>
      <sheetName val="26+960-27+150_922"/>
      <sheetName val="26+960-27+150_1022"/>
      <sheetName val="26+960-27+150_1122"/>
      <sheetName val="26+960-27+150_1222"/>
      <sheetName val="26+960-27+150_5(k95)22"/>
      <sheetName val="26+960-27+150_4(k95)22"/>
      <sheetName val="26+960-27+150_1(k95)22"/>
      <sheetName val="27+500-700_5(k95)22"/>
      <sheetName val="27+500-700_4(k95)22"/>
      <sheetName val="27+500-700_3(k95)22"/>
      <sheetName val="27+500-700_1(k95)22"/>
      <sheetName val="27+740-920_3(k95)22"/>
      <sheetName val="27+740-920_2122"/>
      <sheetName val="27+920-28+040_6,722"/>
      <sheetName val="27+920-28+040_1022"/>
      <sheetName val="27+920-28+160_Su322"/>
      <sheetName val="28+160-28+420_5K9522"/>
      <sheetName val="28+430-657_722"/>
      <sheetName val="Km28+430-657_822"/>
      <sheetName val="28+430-657_922"/>
      <sheetName val="28+430-667_1022"/>
      <sheetName val="28+430-657_1122"/>
      <sheetName val="28+430-657_4k9522"/>
      <sheetName val="28+500-657_1822"/>
      <sheetName val="28+520-657_1922"/>
      <sheetName val="C_TIEU22"/>
      <sheetName val="T_Luong22"/>
      <sheetName val="T_HAO22"/>
      <sheetName val="DT_TUYEN22"/>
      <sheetName val="DT_GIA22"/>
      <sheetName val="KHDT_(2)22"/>
      <sheetName val="CL_22"/>
      <sheetName val="KQ_(2)22"/>
      <sheetName val="Quang_Tri22"/>
      <sheetName val="Da_Nang22"/>
      <sheetName val="Quang_Nam22"/>
      <sheetName val="Quang_Ngai22"/>
      <sheetName val="TH_DH-QN22"/>
      <sheetName val="KP_HD22"/>
      <sheetName val="DB_HD22"/>
      <sheetName val="vat_tu22"/>
      <sheetName val="Thep_22"/>
      <sheetName val="Chi_tiet_Khoi_luong22"/>
      <sheetName val="TH_khoi_luong22"/>
      <sheetName val="Chiet_tinh_vat_lieu_22"/>
      <sheetName val="TH_KL_VL22"/>
      <sheetName val="AC_PC22"/>
      <sheetName val="TAI_TRONG22"/>
      <sheetName val="NOI_LUC22"/>
      <sheetName val="TINH_DUYET_THTT_CHINH22"/>
      <sheetName val="TDUYET_THTT_PHU22"/>
      <sheetName val="TINH_DAO_DONG_VA_DO_VONG22"/>
      <sheetName val="TINH_NEO22"/>
      <sheetName val="tong_hop_thanh_toan_thue22"/>
      <sheetName val="bang_ke_nop_thue22"/>
      <sheetName val="Tonh_hop_chi_phi22"/>
      <sheetName val="BK_chi_phi22"/>
      <sheetName val="KTra_DS_va_thue_GTGT22"/>
      <sheetName val="Kiãøm_tra_DS_thue_GTGT22"/>
      <sheetName val="XUAT(gia_von)22"/>
      <sheetName val="Xuat_(gia_ban)22"/>
      <sheetName val="Dchinh_TH_N-X-T22"/>
      <sheetName val="Tong_hop_N-X-T22"/>
      <sheetName val="thue_TH22"/>
      <sheetName val="tong_hop_200122"/>
      <sheetName val="qUYET_TOAN_THUE22"/>
      <sheetName val="BU_CTPH22"/>
      <sheetName val="BU_tran3+360_2222"/>
      <sheetName val="Tran3+360_2222"/>
      <sheetName val="BU_tran2+386_422"/>
      <sheetName val="Tran2+386_422"/>
      <sheetName val="DTcong_4-522"/>
      <sheetName val="Bu_1-222"/>
      <sheetName val="Bu_12-1322"/>
      <sheetName val="DTcong_12-1322"/>
      <sheetName val="DT_cong13-13+22"/>
      <sheetName val="BU-_nhanh22"/>
      <sheetName val="dtcong_nh1-222"/>
      <sheetName val="dtcong_nh0-122"/>
      <sheetName val="BU_11-1222"/>
      <sheetName val="DTcong_11-1222"/>
      <sheetName val="Pr-_CC22"/>
      <sheetName val="MD_3-422"/>
      <sheetName val="ND_3-422"/>
      <sheetName val="MD_1-222"/>
      <sheetName val="ND_1-222"/>
      <sheetName val="MD_0-122"/>
      <sheetName val="ND_0-122"/>
      <sheetName val="KL_tong22"/>
      <sheetName val="TH_(T1-6)22"/>
      <sheetName val="_NL22"/>
      <sheetName val="_NL_(2)22"/>
      <sheetName val="CDTHCT_(3)22"/>
      <sheetName val="thkl_(2)22"/>
      <sheetName val="long_tec22"/>
      <sheetName val="cd_viaK0-T622"/>
      <sheetName val="cdvia_T6-Tc2422"/>
      <sheetName val="cdvia_Tc24-T4622"/>
      <sheetName val="cd_btnL2k0+361-T1922"/>
      <sheetName val="CT_xa22"/>
      <sheetName val="CDTHU_CHI_T122"/>
      <sheetName val="THUCHI_222"/>
      <sheetName val="THU_CHI322"/>
      <sheetName val="THU_CHI_422"/>
      <sheetName val="THU_CHI522"/>
      <sheetName val="THU_CHI_622"/>
      <sheetName val="TU_CHI_722"/>
      <sheetName val="THU_CHI922"/>
      <sheetName val="THU_CHI_822"/>
      <sheetName val="THU_CHI_1022"/>
      <sheetName val="THU_CHI_1122"/>
      <sheetName val="THU_CHI_1222"/>
      <sheetName val="Xep_hang_20122"/>
      <sheetName val="toan_Cty22"/>
      <sheetName val="Cong_ty22"/>
      <sheetName val="XN_222"/>
      <sheetName val="XN_ong_CHi22"/>
      <sheetName val="N_XDCT&amp;_XKLD22"/>
      <sheetName val="CN_HCM22"/>
      <sheetName val="TT_XKLD(Nhan)22"/>
      <sheetName val="Ong_Hong22"/>
      <sheetName val="CN_hung_yen22"/>
      <sheetName val="Dong_nai22"/>
      <sheetName val="K249_K9822"/>
      <sheetName val="K249_K98_(2)22"/>
      <sheetName val="K251_K9822"/>
      <sheetName val="K251_SBase22"/>
      <sheetName val="K251_AC22"/>
      <sheetName val="K252_K9822"/>
      <sheetName val="K252_SBase22"/>
      <sheetName val="K252_AC22"/>
      <sheetName val="K253_K9822"/>
      <sheetName val="K253_Subbase22"/>
      <sheetName val="K253_Base_22"/>
      <sheetName val="K253_SBase22"/>
      <sheetName val="K253_AC22"/>
      <sheetName val="K255_SBase22"/>
      <sheetName val="K259_K9822"/>
      <sheetName val="K259_Subbase22"/>
      <sheetName val="K259_Base_22"/>
      <sheetName val="K259_AC22"/>
      <sheetName val="K260_K9822"/>
      <sheetName val="K260_Subbase22"/>
      <sheetName val="K260_Base22"/>
      <sheetName val="K260_AC22"/>
      <sheetName val="K261_K9822"/>
      <sheetName val="K261_Base22"/>
      <sheetName val="K261_AC22"/>
      <sheetName val="KL_Tram_Cty22"/>
      <sheetName val="Gam_may_Cty22"/>
      <sheetName val="KL_tram_KH22"/>
      <sheetName val="Gam_may_KH22"/>
      <sheetName val="Cach_dien22"/>
      <sheetName val="Mang_tai22"/>
      <sheetName val="KL_DDK22"/>
      <sheetName val="Mang_tai_DDK22"/>
      <sheetName val="KL_DDK0,422"/>
      <sheetName val="TT_Ky_thuat22"/>
      <sheetName val="CT_moi22"/>
      <sheetName val="Tu_dien22"/>
      <sheetName val="May_cat22"/>
      <sheetName val="Dao_Cly22"/>
      <sheetName val="Dao_Ptai22"/>
      <sheetName val="Tu_RMU22"/>
      <sheetName val="C_set22"/>
      <sheetName val="Sco_Cap22"/>
      <sheetName val="Sco_TB22"/>
      <sheetName val="TN_tram22"/>
      <sheetName val="TN_C_set22"/>
      <sheetName val="TN_TD_DDay22"/>
      <sheetName val="Phan_chung22"/>
      <sheetName val="cong_Q222"/>
      <sheetName val="T_U_luong_Q122"/>
      <sheetName val="T_U_luong_Q222"/>
      <sheetName val="T_U_luong_Q322"/>
      <sheetName val="Quyet_toan22"/>
      <sheetName val="Thu_hoi22"/>
      <sheetName val="Lai_vay22"/>
      <sheetName val="Tien_vay22"/>
      <sheetName val="Cong_no22"/>
      <sheetName val="Cop_pha22"/>
      <sheetName val="Gia_DAN22"/>
      <sheetName val="Phu_luc_HD22"/>
      <sheetName val="Gia_du_thau22"/>
      <sheetName val="Ca_xe22"/>
      <sheetName val="Dc_Dau22"/>
      <sheetName val="_o_to_Hien_822"/>
      <sheetName val="_o_to_Hien922"/>
      <sheetName val="_o_to_Hien1022"/>
      <sheetName val="_o_to_Hien1122"/>
      <sheetName val="_o_to_Hien12)22"/>
      <sheetName val="_o_to_Hien132"/>
      <sheetName val="_o_to_Hien222"/>
      <sheetName val="_o_to_Hien322"/>
      <sheetName val="_o_to_Hien422"/>
      <sheetName val="_o_to_Hien522"/>
      <sheetName val="_o_to_Phong_822"/>
      <sheetName val="_o_to_Phong922"/>
      <sheetName val="_o_to_Phong1022"/>
      <sheetName val="_o_to_Phong1122"/>
      <sheetName val="_o_to_Phong12)22"/>
      <sheetName val="_o_to_Phong132"/>
      <sheetName val="_o_to_Phong222"/>
      <sheetName val="_o_to_Phong322"/>
      <sheetName val="_o_to_Phong422"/>
      <sheetName val="_o_to_Phong522"/>
      <sheetName val="_o_to_Dung_8_22"/>
      <sheetName val="_D_tt_dau822"/>
      <sheetName val="_o_to_Dung_922"/>
      <sheetName val="_D9_tt_dau22"/>
      <sheetName val="_D10_tt_dau22"/>
      <sheetName val="_o_to_Dung_1022"/>
      <sheetName val="_o_to_Dung_1122"/>
      <sheetName val="_o_to_Dung_12)22"/>
      <sheetName val="_o_to_Dung_132"/>
      <sheetName val="_o_to_Dung222"/>
      <sheetName val="_o_to_Dung322"/>
      <sheetName val="_o_to_Dung422"/>
      <sheetName val="_o_totrongT10-1222"/>
      <sheetName val="_o_totrongT222"/>
      <sheetName val="_o_totrungT10-1222"/>
      <sheetName val="_o_toMinhT10-12_22"/>
      <sheetName val="_o_toMinhT222"/>
      <sheetName val="_o_toTrieuT10-12__22"/>
      <sheetName val="Luong_8_SP22"/>
      <sheetName val="Luong_9_SP_22"/>
      <sheetName val="Luong_10_SP_22"/>
      <sheetName val="Luong_11_SP_22"/>
      <sheetName val="Luong_12_SP22"/>
      <sheetName val="Luong_1_SP122"/>
      <sheetName val="Luong_2_SP222"/>
      <sheetName val="Luong_3_SP322"/>
      <sheetName val="Luong_4_SP422"/>
      <sheetName val="Luong_4_SP522"/>
      <sheetName val="KL_VL22"/>
      <sheetName val="QT_9-622"/>
      <sheetName val="Thuong_luu_HB22"/>
      <sheetName val="QT_Ky_T22"/>
      <sheetName val="bc_vt_TON_BAI22"/>
      <sheetName val="QT_Duoc_(Hai)22"/>
      <sheetName val="sent_to22"/>
      <sheetName val="KLTong_hop22"/>
      <sheetName val="Lan_can22"/>
      <sheetName val="Ranh_doc_(2)22"/>
      <sheetName val="Ranh_doc22"/>
      <sheetName val="Coc_tieu22"/>
      <sheetName val="Bien_bao22"/>
      <sheetName val="Nan_tuyen22"/>
      <sheetName val="Lan_122"/>
      <sheetName val="Lan__222"/>
      <sheetName val="Lan_322"/>
      <sheetName val="Gia_tri22"/>
      <sheetName val="Lan_522"/>
      <sheetName val="Cong_hop22"/>
      <sheetName val="kldukien_(107)22"/>
      <sheetName val="qui1_(2)22"/>
      <sheetName val="cap_so_lan_222"/>
      <sheetName val="cap_so_BHXH22"/>
      <sheetName val="tru_tien22"/>
      <sheetName val="yt_q222"/>
      <sheetName val="c45_t322"/>
      <sheetName val="c45_t622"/>
      <sheetName val="BHYT_Q3_200322"/>
      <sheetName val="C45_t722"/>
      <sheetName val="C47-t07_200322"/>
      <sheetName val="C45_t822"/>
      <sheetName val="C47-t08_200322"/>
      <sheetName val="C45_t0922"/>
      <sheetName val="C47-t09_200322"/>
      <sheetName val="C47_T1222"/>
      <sheetName val="BHYT_Q4-200322"/>
      <sheetName val="C45_T1022"/>
      <sheetName val="binh_do22"/>
      <sheetName val="cot_lieu22"/>
      <sheetName val="van_khuon22"/>
      <sheetName val="CT_BT22"/>
      <sheetName val="lay_mau22"/>
      <sheetName val="mat_ngoai_goi22"/>
      <sheetName val="coc_tram-bt22"/>
      <sheetName val="cong_bien_t1028"/>
      <sheetName val="luong_t9_28"/>
      <sheetName val="bb_t928"/>
      <sheetName val="KL_XL200028"/>
      <sheetName val="Chiet_tinh28"/>
      <sheetName val="Van_chuyen28"/>
      <sheetName val="THKP_(2)28"/>
      <sheetName val="T_Bi28"/>
      <sheetName val="Thiet_ke28"/>
      <sheetName val="K_luong28"/>
      <sheetName val="TT_L228"/>
      <sheetName val="TT_L128"/>
      <sheetName val="Thue_Ngoai28"/>
      <sheetName val="Dong_Dau28"/>
      <sheetName val="Dong_Dau_(2)28"/>
      <sheetName val="Sau_dong28"/>
      <sheetName val="Ma_xa28"/>
      <sheetName val="My_dinh28"/>
      <sheetName val="Tong_cong28"/>
      <sheetName val="Chi_tiet_-_Dv_lap28"/>
      <sheetName val="TH_KHTC28"/>
      <sheetName val="Gia_VL28"/>
      <sheetName val="Bang_gia_ca_may28"/>
      <sheetName val="Bang_luong_CB28"/>
      <sheetName val="Bang_P_tich_CT28"/>
      <sheetName val="D_toan_chi_tiet28"/>
      <sheetName val="Bang_TH_Dtoan28"/>
      <sheetName val="LUAN_CHUYEN28"/>
      <sheetName val="KE_QUY28"/>
      <sheetName val="LUONGGIAN_TIEP28"/>
      <sheetName val="VAY_VON28"/>
      <sheetName val="O_THAO28"/>
      <sheetName val="Q_TRUNG28"/>
      <sheetName val="Y_THANH28"/>
      <sheetName val="Sheet2_(2)28"/>
      <sheetName val="KH_2003_(moi_max)28"/>
      <sheetName val="Interim_payment28"/>
      <sheetName val="Bid_Sum28"/>
      <sheetName val="Item_B28"/>
      <sheetName val="Dg_A28"/>
      <sheetName val="Dg_B&amp;C28"/>
      <sheetName val="Material_at_site28"/>
      <sheetName val="Bang_VL28"/>
      <sheetName val="VL(No_V-c)28"/>
      <sheetName val="He_so28"/>
      <sheetName val="PL_Vua28"/>
      <sheetName val="Chitieu-dam_cac_loai28"/>
      <sheetName val="DG_Dam28"/>
      <sheetName val="DG_chung28"/>
      <sheetName val="VL-dac_chung28"/>
      <sheetName val="CT_1md_&amp;_dau_cong28"/>
      <sheetName val="Tong_hop28"/>
      <sheetName val="CT_cong28"/>
      <sheetName val="dg_cong28"/>
      <sheetName val="CDSL_(2)28"/>
      <sheetName val="__28"/>
      <sheetName val="san_vuon28"/>
      <sheetName val="khu_phu_tro28"/>
      <sheetName val="Thuyet_minh28"/>
      <sheetName val="be_tong28"/>
      <sheetName val="Tong_hop_thep28"/>
      <sheetName val="phan_tich_DG28"/>
      <sheetName val="gia_vat_lieu28"/>
      <sheetName val="gia_xe_may28"/>
      <sheetName val="gia_nhan_cong28"/>
      <sheetName val="BCC_(2)28"/>
      <sheetName val="Bao_cao28"/>
      <sheetName val="Bao_cao_228"/>
      <sheetName val="Khoi_luong28"/>
      <sheetName val="Khoi_luong_mat28"/>
      <sheetName val="Bang_ke28"/>
      <sheetName val="T_HopKL28"/>
      <sheetName val="S_Luong28"/>
      <sheetName val="D_Dap28"/>
      <sheetName val="Q_Toan28"/>
      <sheetName val="Phan_tich_chi_phi28"/>
      <sheetName val="Chi_phi_nen_theo_BVTC28"/>
      <sheetName val="nhan_cong_phu28"/>
      <sheetName val="nhan_cong_Hung28"/>
      <sheetName val="Nhan_cong28"/>
      <sheetName val="Khoi_luong_nen_theo_BVTC28"/>
      <sheetName val="cap_cho_cac_DT28"/>
      <sheetName val="Ung_-_hoan28"/>
      <sheetName val="CP_may28"/>
      <sheetName val="Phu_luc28"/>
      <sheetName val="Gia_trÞ28"/>
      <sheetName val="DS_them_luong_qui_4-200228"/>
      <sheetName val="Phuc_loi_2-9-0228"/>
      <sheetName val="Thuong_nhan_dip_21-12-0228"/>
      <sheetName val="Thuong_dip_nhan_danh_hieu_AHL28"/>
      <sheetName val="Thang_luong_thu_13_nam_200228"/>
      <sheetName val="Luong_SX#_dip_Tet_Qui_Mui(don28"/>
      <sheetName val="CT_Duong28"/>
      <sheetName val="D_gia28"/>
      <sheetName val="T_hop28"/>
      <sheetName val="CtP_tro28"/>
      <sheetName val="Nha_moi28"/>
      <sheetName val="TT-T_Tron_So_228"/>
      <sheetName val="Ct_Dam_28"/>
      <sheetName val="Ct_Duoi28"/>
      <sheetName val="Ct_Tren28"/>
      <sheetName val="D_giaMay28"/>
      <sheetName val="26+180-400_228"/>
      <sheetName val="26+180_Sub128"/>
      <sheetName val="26+180_Sub428"/>
      <sheetName val="26+180-400_5(k95)28"/>
      <sheetName val="26+400-620_3(k95)28"/>
      <sheetName val="26+400-640_1(k95)28"/>
      <sheetName val="26+960-27+150_928"/>
      <sheetName val="26+960-27+150_1028"/>
      <sheetName val="26+960-27+150_1128"/>
      <sheetName val="26+960-27+150_1228"/>
      <sheetName val="26+960-27+150_5(k95)28"/>
      <sheetName val="26+960-27+150_4(k95)28"/>
      <sheetName val="26+960-27+150_1(k95)28"/>
      <sheetName val="27+500-700_5(k95)28"/>
      <sheetName val="27+500-700_4(k95)28"/>
      <sheetName val="27+500-700_3(k95)28"/>
      <sheetName val="27+500-700_1(k95)28"/>
      <sheetName val="27+740-920_3(k95)28"/>
      <sheetName val="27+740-920_2128"/>
      <sheetName val="27+920-28+040_6,728"/>
      <sheetName val="27+920-28+040_1028"/>
      <sheetName val="27+920-28+160_Su328"/>
      <sheetName val="28+160-28+420_5K9528"/>
      <sheetName val="28+430-657_728"/>
      <sheetName val="Km28+430-657_828"/>
      <sheetName val="28+430-657_928"/>
      <sheetName val="28+430-667_1028"/>
      <sheetName val="28+430-657_1128"/>
      <sheetName val="28+430-657_4k9528"/>
      <sheetName val="28+500-657_1828"/>
      <sheetName val="28+520-657_1928"/>
      <sheetName val="C_TIEU28"/>
      <sheetName val="T_Luong28"/>
      <sheetName val="T_HAO28"/>
      <sheetName val="DT_TUYEN28"/>
      <sheetName val="DT_GIA28"/>
      <sheetName val="KHDT_(2)28"/>
      <sheetName val="CL_28"/>
      <sheetName val="KQ_(2)28"/>
      <sheetName val="Quang_Tri28"/>
      <sheetName val="Da_Nang28"/>
      <sheetName val="Quang_Nam28"/>
      <sheetName val="Quang_Ngai28"/>
      <sheetName val="TH_DH-QN28"/>
      <sheetName val="KP_HD28"/>
      <sheetName val="DB_HD28"/>
      <sheetName val="vat_tu28"/>
      <sheetName val="Thep_28"/>
      <sheetName val="Chi_tiet_Khoi_luong28"/>
      <sheetName val="TH_khoi_luong28"/>
      <sheetName val="Chiet_tinh_vat_lieu_28"/>
      <sheetName val="TH_KL_VL28"/>
      <sheetName val="AC_PC28"/>
      <sheetName val="TAI_TRONG28"/>
      <sheetName val="NOI_LUC28"/>
      <sheetName val="TINH_DUYET_THTT_CHINH28"/>
      <sheetName val="TDUYET_THTT_PHU28"/>
      <sheetName val="TINH_DAO_DONG_VA_DO_VONG28"/>
      <sheetName val="TINH_NEO28"/>
      <sheetName val="tong_hop_thanh_toan_thue28"/>
      <sheetName val="bang_ke_nop_thue28"/>
      <sheetName val="Tonh_hop_chi_phi28"/>
      <sheetName val="BK_chi_phi28"/>
      <sheetName val="KTra_DS_va_thue_GTGT28"/>
      <sheetName val="Kiãøm_tra_DS_thue_GTGT28"/>
      <sheetName val="XUAT(gia_von)28"/>
      <sheetName val="Xuat_(gia_ban)28"/>
      <sheetName val="Dchinh_TH_N-X-T28"/>
      <sheetName val="Tong_hop_N-X-T28"/>
      <sheetName val="thue_TH28"/>
      <sheetName val="tong_hop_200128"/>
      <sheetName val="qUYET_TOAN_THUE28"/>
      <sheetName val="BU_CTPH28"/>
      <sheetName val="BU_tran3+360_2228"/>
      <sheetName val="Tran3+360_2228"/>
      <sheetName val="BU_tran2+386_428"/>
      <sheetName val="Tran2+386_428"/>
      <sheetName val="DTcong_4-528"/>
      <sheetName val="Bu_1-228"/>
      <sheetName val="Bu_12-1328"/>
      <sheetName val="DTcong_12-1328"/>
      <sheetName val="DT_cong13-13+28"/>
      <sheetName val="BU-_nhanh28"/>
      <sheetName val="dtcong_nh1-228"/>
      <sheetName val="dtcong_nh0-128"/>
      <sheetName val="BU_11-1228"/>
      <sheetName val="DTcong_11-1228"/>
      <sheetName val="Pr-_CC28"/>
      <sheetName val="MD_3-428"/>
      <sheetName val="ND_3-428"/>
      <sheetName val="MD_1-228"/>
      <sheetName val="ND_1-228"/>
      <sheetName val="MD_0-128"/>
      <sheetName val="ND_0-128"/>
      <sheetName val="KL_tong28"/>
      <sheetName val="TH_(T1-6)28"/>
      <sheetName val="_NL28"/>
      <sheetName val="_NL_(2)28"/>
      <sheetName val="CDTHCT_(3)28"/>
      <sheetName val="thkl_(2)28"/>
      <sheetName val="long_tec28"/>
      <sheetName val="cd_viaK0-T628"/>
      <sheetName val="cdvia_T6-Tc2428"/>
      <sheetName val="cdvia_Tc24-T4628"/>
      <sheetName val="cd_btnL2k0+361-T1928"/>
      <sheetName val="CT_xa28"/>
      <sheetName val="CDTHU_CHI_T128"/>
      <sheetName val="THUCHI_228"/>
      <sheetName val="THU_CHI328"/>
      <sheetName val="THU_CHI_428"/>
      <sheetName val="THU_CHI528"/>
      <sheetName val="THU_CHI_628"/>
      <sheetName val="TU_CHI_728"/>
      <sheetName val="THU_CHI928"/>
      <sheetName val="THU_CHI_828"/>
      <sheetName val="THU_CHI_1028"/>
      <sheetName val="THU_CHI_1128"/>
      <sheetName val="THU_CHI_1228"/>
      <sheetName val="Xep_hang_20128"/>
      <sheetName val="toan_Cty28"/>
      <sheetName val="Cong_ty28"/>
      <sheetName val="XN_228"/>
      <sheetName val="XN_ong_CHi28"/>
      <sheetName val="N_XDCT&amp;_XKLD28"/>
      <sheetName val="CN_HCM28"/>
      <sheetName val="TT_XKLD(Nhan)28"/>
      <sheetName val="Ong_Hong28"/>
      <sheetName val="CN_hung_yen28"/>
      <sheetName val="Dong_nai28"/>
      <sheetName val="K249_K9828"/>
      <sheetName val="K249_K98_(2)28"/>
      <sheetName val="K251_K9828"/>
      <sheetName val="K251_SBase28"/>
      <sheetName val="K251_AC28"/>
      <sheetName val="K252_K9828"/>
      <sheetName val="K252_SBase28"/>
      <sheetName val="K252_AC28"/>
      <sheetName val="K253_K9828"/>
      <sheetName val="K253_Subbase28"/>
      <sheetName val="K253_Base_28"/>
      <sheetName val="K253_SBase28"/>
      <sheetName val="K253_AC28"/>
      <sheetName val="K255_SBase28"/>
      <sheetName val="K259_K9828"/>
      <sheetName val="K259_Subbase28"/>
      <sheetName val="K259_Base_28"/>
      <sheetName val="K259_AC28"/>
      <sheetName val="K260_K9828"/>
      <sheetName val="K260_Subbase28"/>
      <sheetName val="K260_Base28"/>
      <sheetName val="K260_AC28"/>
      <sheetName val="K261_K9828"/>
      <sheetName val="K261_Base28"/>
      <sheetName val="K261_AC28"/>
      <sheetName val="KL_Tram_Cty28"/>
      <sheetName val="Gam_may_Cty28"/>
      <sheetName val="KL_tram_KH28"/>
      <sheetName val="Gam_may_KH28"/>
      <sheetName val="Cach_dien28"/>
      <sheetName val="Mang_tai28"/>
      <sheetName val="KL_DDK28"/>
      <sheetName val="Mang_tai_DDK28"/>
      <sheetName val="KL_DDK0,428"/>
      <sheetName val="TT_Ky_thuat28"/>
      <sheetName val="CT_moi28"/>
      <sheetName val="Tu_dien28"/>
      <sheetName val="May_cat28"/>
      <sheetName val="Dao_Cly28"/>
      <sheetName val="Dao_Ptai28"/>
      <sheetName val="Tu_RMU28"/>
      <sheetName val="C_set28"/>
      <sheetName val="Sco_Cap28"/>
      <sheetName val="Sco_TB28"/>
      <sheetName val="TN_tram28"/>
      <sheetName val="TN_C_set28"/>
      <sheetName val="TN_TD_DDay28"/>
      <sheetName val="Phan_chung28"/>
      <sheetName val="cong_Q228"/>
      <sheetName val="T_U_luong_Q128"/>
      <sheetName val="T_U_luong_Q228"/>
      <sheetName val="T_U_luong_Q328"/>
      <sheetName val="Quyet_toan28"/>
      <sheetName val="Thu_hoi28"/>
      <sheetName val="Lai_vay28"/>
      <sheetName val="Tien_vay28"/>
      <sheetName val="Cong_no28"/>
      <sheetName val="Cop_pha28"/>
      <sheetName val="Gia_DAN28"/>
      <sheetName val="Phu_luc_HD28"/>
      <sheetName val="Gia_du_thau28"/>
      <sheetName val="Ca_xe28"/>
      <sheetName val="Dc_Dau28"/>
      <sheetName val="_o_to_Hien_828"/>
      <sheetName val="_o_to_Hien928"/>
      <sheetName val="_o_to_Hien1028"/>
      <sheetName val="_o_to_Hien1128"/>
      <sheetName val="_o_to_Hien12)28"/>
      <sheetName val="_o_to_Hien138"/>
      <sheetName val="_o_to_Hien228"/>
      <sheetName val="_o_to_Hien328"/>
      <sheetName val="_o_to_Hien428"/>
      <sheetName val="_o_to_Hien528"/>
      <sheetName val="_o_to_Phong_828"/>
      <sheetName val="_o_to_Phong928"/>
      <sheetName val="_o_to_Phong1028"/>
      <sheetName val="_o_to_Phong1128"/>
      <sheetName val="_o_to_Phong12)28"/>
      <sheetName val="_o_to_Phong138"/>
      <sheetName val="_o_to_Phong228"/>
      <sheetName val="_o_to_Phong328"/>
      <sheetName val="_o_to_Phong428"/>
      <sheetName val="_o_to_Phong528"/>
      <sheetName val="_o_to_Dung_8_28"/>
      <sheetName val="_D_tt_dau828"/>
      <sheetName val="_o_to_Dung_928"/>
      <sheetName val="_D9_tt_dau28"/>
      <sheetName val="_D10_tt_dau28"/>
      <sheetName val="_o_to_Dung_1028"/>
      <sheetName val="_o_to_Dung_1128"/>
      <sheetName val="_o_to_Dung_12)28"/>
      <sheetName val="_o_to_Dung_138"/>
      <sheetName val="_o_to_Dung228"/>
      <sheetName val="_o_to_Dung328"/>
      <sheetName val="_o_to_Dung428"/>
      <sheetName val="_o_totrongT10-1228"/>
      <sheetName val="_o_totrongT228"/>
      <sheetName val="_o_totrungT10-1228"/>
      <sheetName val="_o_toMinhT10-12_28"/>
      <sheetName val="_o_toMinhT228"/>
      <sheetName val="_o_toTrieuT10-12__28"/>
      <sheetName val="Luong_8_SP28"/>
      <sheetName val="Luong_9_SP_28"/>
      <sheetName val="Luong_10_SP_28"/>
      <sheetName val="Luong_11_SP_28"/>
      <sheetName val="Luong_12_SP28"/>
      <sheetName val="Luong_1_SP128"/>
      <sheetName val="Luong_2_SP228"/>
      <sheetName val="Luong_3_SP328"/>
      <sheetName val="Luong_4_SP428"/>
      <sheetName val="Luong_4_SP528"/>
      <sheetName val="KL_VL28"/>
      <sheetName val="QT_9-628"/>
      <sheetName val="Thuong_luu_HB28"/>
      <sheetName val="QT_Ky_T28"/>
      <sheetName val="bc_vt_TON_BAI28"/>
      <sheetName val="QT_Duoc_(Hai)28"/>
      <sheetName val="sent_to28"/>
      <sheetName val="KLTong_hop28"/>
      <sheetName val="Lan_can28"/>
      <sheetName val="Ranh_doc_(2)28"/>
      <sheetName val="Ranh_doc28"/>
      <sheetName val="Coc_tieu28"/>
      <sheetName val="Bien_bao28"/>
      <sheetName val="Nan_tuyen28"/>
      <sheetName val="Lan_128"/>
      <sheetName val="Lan__228"/>
      <sheetName val="Lan_328"/>
      <sheetName val="Gia_tri28"/>
      <sheetName val="Lan_528"/>
      <sheetName val="Cong_hop28"/>
      <sheetName val="kldukien_(107)28"/>
      <sheetName val="qui1_(2)28"/>
      <sheetName val="cap_so_lan_228"/>
      <sheetName val="cap_so_BHXH28"/>
      <sheetName val="tru_tien28"/>
      <sheetName val="yt_q228"/>
      <sheetName val="c45_t328"/>
      <sheetName val="c45_t628"/>
      <sheetName val="BHYT_Q3_200328"/>
      <sheetName val="C45_t728"/>
      <sheetName val="C47-t07_200328"/>
      <sheetName val="C45_t828"/>
      <sheetName val="C47-t08_200328"/>
      <sheetName val="C45_t0928"/>
      <sheetName val="C47-t09_200328"/>
      <sheetName val="C47_T1228"/>
      <sheetName val="BHYT_Q4-200328"/>
      <sheetName val="C45_T1028"/>
      <sheetName val="binh_do28"/>
      <sheetName val="cot_lieu28"/>
      <sheetName val="van_khuon28"/>
      <sheetName val="CT_BT28"/>
      <sheetName val="lay_mau28"/>
      <sheetName val="mat_ngoai_goi28"/>
      <sheetName val="coc_tram-bt28"/>
      <sheetName val="cong_bien_t1027"/>
      <sheetName val="luong_t9_27"/>
      <sheetName val="bb_t927"/>
      <sheetName val="KL_XL200027"/>
      <sheetName val="Chiet_tinh27"/>
      <sheetName val="Van_chuyen27"/>
      <sheetName val="THKP_(2)27"/>
      <sheetName val="T_Bi27"/>
      <sheetName val="Thiet_ke27"/>
      <sheetName val="K_luong27"/>
      <sheetName val="TT_L227"/>
      <sheetName val="TT_L127"/>
      <sheetName val="Thue_Ngoai27"/>
      <sheetName val="Dong_Dau27"/>
      <sheetName val="Dong_Dau_(2)27"/>
      <sheetName val="Sau_dong27"/>
      <sheetName val="Ma_xa27"/>
      <sheetName val="My_dinh27"/>
      <sheetName val="Tong_cong27"/>
      <sheetName val="Chi_tiet_-_Dv_lap27"/>
      <sheetName val="TH_KHTC27"/>
      <sheetName val="Gia_VL27"/>
      <sheetName val="Bang_gia_ca_may27"/>
      <sheetName val="Bang_luong_CB27"/>
      <sheetName val="Bang_P_tich_CT27"/>
      <sheetName val="D_toan_chi_tiet27"/>
      <sheetName val="Bang_TH_Dtoan27"/>
      <sheetName val="LUAN_CHUYEN27"/>
      <sheetName val="KE_QUY27"/>
      <sheetName val="LUONGGIAN_TIEP27"/>
      <sheetName val="VAY_VON27"/>
      <sheetName val="O_THAO27"/>
      <sheetName val="Q_TRUNG27"/>
      <sheetName val="Y_THANH27"/>
      <sheetName val="Sheet2_(2)27"/>
      <sheetName val="KH_2003_(moi_max)27"/>
      <sheetName val="Interim_payment27"/>
      <sheetName val="Bid_Sum27"/>
      <sheetName val="Item_B27"/>
      <sheetName val="Dg_A27"/>
      <sheetName val="Dg_B&amp;C27"/>
      <sheetName val="Material_at_site27"/>
      <sheetName val="Bang_VL27"/>
      <sheetName val="VL(No_V-c)27"/>
      <sheetName val="He_so27"/>
      <sheetName val="PL_Vua27"/>
      <sheetName val="Chitieu-dam_cac_loai27"/>
      <sheetName val="DG_Dam27"/>
      <sheetName val="DG_chung27"/>
      <sheetName val="VL-dac_chung27"/>
      <sheetName val="CT_1md_&amp;_dau_cong27"/>
      <sheetName val="Tong_hop27"/>
      <sheetName val="CT_cong27"/>
      <sheetName val="dg_cong27"/>
      <sheetName val="CDSL_(2)27"/>
      <sheetName val="__27"/>
      <sheetName val="san_vuon27"/>
      <sheetName val="khu_phu_tro27"/>
      <sheetName val="Thuyet_minh27"/>
      <sheetName val="be_tong27"/>
      <sheetName val="Tong_hop_thep27"/>
      <sheetName val="phan_tich_DG27"/>
      <sheetName val="gia_vat_lieu27"/>
      <sheetName val="gia_xe_may27"/>
      <sheetName val="gia_nhan_cong27"/>
      <sheetName val="BCC_(2)27"/>
      <sheetName val="Bao_cao27"/>
      <sheetName val="Bao_cao_227"/>
      <sheetName val="Khoi_luong27"/>
      <sheetName val="Khoi_luong_mat27"/>
      <sheetName val="Bang_ke27"/>
      <sheetName val="T_HopKL27"/>
      <sheetName val="S_Luong27"/>
      <sheetName val="D_Dap27"/>
      <sheetName val="Q_Toan27"/>
      <sheetName val="Phan_tich_chi_phi27"/>
      <sheetName val="Chi_phi_nen_theo_BVTC27"/>
      <sheetName val="nhan_cong_phu27"/>
      <sheetName val="nhan_cong_Hung27"/>
      <sheetName val="Nhan_cong27"/>
      <sheetName val="Khoi_luong_nen_theo_BVTC27"/>
      <sheetName val="cap_cho_cac_DT27"/>
      <sheetName val="Ung_-_hoan27"/>
      <sheetName val="CP_may27"/>
      <sheetName val="Phu_luc27"/>
      <sheetName val="Gia_trÞ27"/>
      <sheetName val="DS_them_luong_qui_4-200227"/>
      <sheetName val="Phuc_loi_2-9-0227"/>
      <sheetName val="Thuong_nhan_dip_21-12-0227"/>
      <sheetName val="Thuong_dip_nhan_danh_hieu_AHL27"/>
      <sheetName val="Thang_luong_thu_13_nam_200227"/>
      <sheetName val="Luong_SX#_dip_Tet_Qui_Mui(don27"/>
      <sheetName val="CT_Duong27"/>
      <sheetName val="D_gia27"/>
      <sheetName val="T_hop27"/>
      <sheetName val="CtP_tro27"/>
      <sheetName val="Nha_moi27"/>
      <sheetName val="TT-T_Tron_So_227"/>
      <sheetName val="Ct_Dam_27"/>
      <sheetName val="Ct_Duoi27"/>
      <sheetName val="Ct_Tren27"/>
      <sheetName val="D_giaMay27"/>
      <sheetName val="26+180-400_227"/>
      <sheetName val="26+180_Sub127"/>
      <sheetName val="26+180_Sub427"/>
      <sheetName val="26+180-400_5(k95)27"/>
      <sheetName val="26+400-620_3(k95)27"/>
      <sheetName val="26+400-640_1(k95)27"/>
      <sheetName val="26+960-27+150_927"/>
      <sheetName val="26+960-27+150_1027"/>
      <sheetName val="26+960-27+150_1127"/>
      <sheetName val="26+960-27+150_1227"/>
      <sheetName val="26+960-27+150_5(k95)27"/>
      <sheetName val="26+960-27+150_4(k95)27"/>
      <sheetName val="26+960-27+150_1(k95)27"/>
      <sheetName val="27+500-700_5(k95)27"/>
      <sheetName val="27+500-700_4(k95)27"/>
      <sheetName val="27+500-700_3(k95)27"/>
      <sheetName val="27+500-700_1(k95)27"/>
      <sheetName val="27+740-920_3(k95)27"/>
      <sheetName val="27+740-920_2127"/>
      <sheetName val="27+920-28+040_6,727"/>
      <sheetName val="27+920-28+040_1027"/>
      <sheetName val="27+920-28+160_Su327"/>
      <sheetName val="28+160-28+420_5K9527"/>
      <sheetName val="28+430-657_727"/>
      <sheetName val="Km28+430-657_827"/>
      <sheetName val="28+430-657_927"/>
      <sheetName val="28+430-667_1027"/>
      <sheetName val="28+430-657_1127"/>
      <sheetName val="28+430-657_4k9527"/>
      <sheetName val="28+500-657_1827"/>
      <sheetName val="28+520-657_1927"/>
      <sheetName val="C_TIEU27"/>
      <sheetName val="T_Luong27"/>
      <sheetName val="T_HAO27"/>
      <sheetName val="DT_TUYEN27"/>
      <sheetName val="DT_GIA27"/>
      <sheetName val="KHDT_(2)27"/>
      <sheetName val="CL_27"/>
      <sheetName val="KQ_(2)27"/>
      <sheetName val="Quang_Tri27"/>
      <sheetName val="Da_Nang27"/>
      <sheetName val="Quang_Nam27"/>
      <sheetName val="Quang_Ngai27"/>
      <sheetName val="TH_DH-QN27"/>
      <sheetName val="KP_HD27"/>
      <sheetName val="DB_HD27"/>
      <sheetName val="vat_tu27"/>
      <sheetName val="Thep_27"/>
      <sheetName val="Chi_tiet_Khoi_luong27"/>
      <sheetName val="TH_khoi_luong27"/>
      <sheetName val="Chiet_tinh_vat_lieu_27"/>
      <sheetName val="TH_KL_VL27"/>
      <sheetName val="AC_PC27"/>
      <sheetName val="TAI_TRONG27"/>
      <sheetName val="NOI_LUC27"/>
      <sheetName val="TINH_DUYET_THTT_CHINH27"/>
      <sheetName val="TDUYET_THTT_PHU27"/>
      <sheetName val="TINH_DAO_DONG_VA_DO_VONG27"/>
      <sheetName val="TINH_NEO27"/>
      <sheetName val="tong_hop_thanh_toan_thue27"/>
      <sheetName val="bang_ke_nop_thue27"/>
      <sheetName val="Tonh_hop_chi_phi27"/>
      <sheetName val="BK_chi_phi27"/>
      <sheetName val="KTra_DS_va_thue_GTGT27"/>
      <sheetName val="Kiãøm_tra_DS_thue_GTGT27"/>
      <sheetName val="XUAT(gia_von)27"/>
      <sheetName val="Xuat_(gia_ban)27"/>
      <sheetName val="Dchinh_TH_N-X-T27"/>
      <sheetName val="Tong_hop_N-X-T27"/>
      <sheetName val="thue_TH27"/>
      <sheetName val="tong_hop_200127"/>
      <sheetName val="qUYET_TOAN_THUE27"/>
      <sheetName val="BU_CTPH27"/>
      <sheetName val="BU_tran3+360_2227"/>
      <sheetName val="Tran3+360_2227"/>
      <sheetName val="BU_tran2+386_427"/>
      <sheetName val="Tran2+386_427"/>
      <sheetName val="DTcong_4-527"/>
      <sheetName val="Bu_1-227"/>
      <sheetName val="Bu_12-1327"/>
      <sheetName val="DTcong_12-1327"/>
      <sheetName val="DT_cong13-13+27"/>
      <sheetName val="BU-_nhanh27"/>
      <sheetName val="dtcong_nh1-227"/>
      <sheetName val="dtcong_nh0-127"/>
      <sheetName val="BU_11-1227"/>
      <sheetName val="DTcong_11-1227"/>
      <sheetName val="Pr-_CC27"/>
      <sheetName val="MD_3-427"/>
      <sheetName val="ND_3-427"/>
      <sheetName val="MD_1-227"/>
      <sheetName val="ND_1-227"/>
      <sheetName val="MD_0-127"/>
      <sheetName val="ND_0-127"/>
      <sheetName val="KL_tong27"/>
      <sheetName val="TH_(T1-6)27"/>
      <sheetName val="_NL27"/>
      <sheetName val="_NL_(2)27"/>
      <sheetName val="CDTHCT_(3)27"/>
      <sheetName val="thkl_(2)27"/>
      <sheetName val="long_tec27"/>
      <sheetName val="cd_viaK0-T627"/>
      <sheetName val="cdvia_T6-Tc2427"/>
      <sheetName val="cdvia_Tc24-T4627"/>
      <sheetName val="cd_btnL2k0+361-T1927"/>
      <sheetName val="CT_xa27"/>
      <sheetName val="CDTHU_CHI_T127"/>
      <sheetName val="THUCHI_227"/>
      <sheetName val="THU_CHI327"/>
      <sheetName val="THU_CHI_427"/>
      <sheetName val="THU_CHI527"/>
      <sheetName val="THU_CHI_627"/>
      <sheetName val="TU_CHI_727"/>
      <sheetName val="THU_CHI927"/>
      <sheetName val="THU_CHI_827"/>
      <sheetName val="THU_CHI_1027"/>
      <sheetName val="THU_CHI_1127"/>
      <sheetName val="THU_CHI_1227"/>
      <sheetName val="Xep_hang_20127"/>
      <sheetName val="toan_Cty27"/>
      <sheetName val="Cong_ty27"/>
      <sheetName val="XN_227"/>
      <sheetName val="XN_ong_CHi27"/>
      <sheetName val="N_XDCT&amp;_XKLD27"/>
      <sheetName val="CN_HCM27"/>
      <sheetName val="TT_XKLD(Nhan)27"/>
      <sheetName val="Ong_Hong27"/>
      <sheetName val="CN_hung_yen27"/>
      <sheetName val="Dong_nai27"/>
      <sheetName val="K249_K9827"/>
      <sheetName val="K249_K98_(2)27"/>
      <sheetName val="K251_K9827"/>
      <sheetName val="K251_SBase27"/>
      <sheetName val="K251_AC27"/>
      <sheetName val="K252_K9827"/>
      <sheetName val="K252_SBase27"/>
      <sheetName val="K252_AC27"/>
      <sheetName val="K253_K9827"/>
      <sheetName val="K253_Subbase27"/>
      <sheetName val="K253_Base_27"/>
      <sheetName val="K253_SBase27"/>
      <sheetName val="K253_AC27"/>
      <sheetName val="K255_SBase27"/>
      <sheetName val="K259_K9827"/>
      <sheetName val="K259_Subbase27"/>
      <sheetName val="K259_Base_27"/>
      <sheetName val="K259_AC27"/>
      <sheetName val="K260_K9827"/>
      <sheetName val="K260_Subbase27"/>
      <sheetName val="K260_Base27"/>
      <sheetName val="K260_AC27"/>
      <sheetName val="K261_K9827"/>
      <sheetName val="K261_Base27"/>
      <sheetName val="K261_AC27"/>
      <sheetName val="KL_Tram_Cty27"/>
      <sheetName val="Gam_may_Cty27"/>
      <sheetName val="KL_tram_KH27"/>
      <sheetName val="Gam_may_KH27"/>
      <sheetName val="Cach_dien27"/>
      <sheetName val="Mang_tai27"/>
      <sheetName val="KL_DDK27"/>
      <sheetName val="Mang_tai_DDK27"/>
      <sheetName val="KL_DDK0,427"/>
      <sheetName val="TT_Ky_thuat27"/>
      <sheetName val="CT_moi27"/>
      <sheetName val="Tu_dien27"/>
      <sheetName val="May_cat27"/>
      <sheetName val="Dao_Cly27"/>
      <sheetName val="Dao_Ptai27"/>
      <sheetName val="Tu_RMU27"/>
      <sheetName val="C_set27"/>
      <sheetName val="Sco_Cap27"/>
      <sheetName val="Sco_TB27"/>
      <sheetName val="TN_tram27"/>
      <sheetName val="TN_C_set27"/>
      <sheetName val="TN_TD_DDay27"/>
      <sheetName val="Phan_chung27"/>
      <sheetName val="cong_Q227"/>
      <sheetName val="T_U_luong_Q127"/>
      <sheetName val="T_U_luong_Q227"/>
      <sheetName val="T_U_luong_Q327"/>
      <sheetName val="Quyet_toan27"/>
      <sheetName val="Thu_hoi27"/>
      <sheetName val="Lai_vay27"/>
      <sheetName val="Tien_vay27"/>
      <sheetName val="Cong_no27"/>
      <sheetName val="Cop_pha27"/>
      <sheetName val="Gia_DAN27"/>
      <sheetName val="Phu_luc_HD27"/>
      <sheetName val="Gia_du_thau27"/>
      <sheetName val="Ca_xe27"/>
      <sheetName val="Dc_Dau27"/>
      <sheetName val="_o_to_Hien_827"/>
      <sheetName val="_o_to_Hien927"/>
      <sheetName val="_o_to_Hien1027"/>
      <sheetName val="_o_to_Hien1127"/>
      <sheetName val="_o_to_Hien12)27"/>
      <sheetName val="_o_to_Hien137"/>
      <sheetName val="_o_to_Hien227"/>
      <sheetName val="_o_to_Hien327"/>
      <sheetName val="_o_to_Hien427"/>
      <sheetName val="_o_to_Hien527"/>
      <sheetName val="_o_to_Phong_827"/>
      <sheetName val="_o_to_Phong927"/>
      <sheetName val="_o_to_Phong1027"/>
      <sheetName val="_o_to_Phong1127"/>
      <sheetName val="_o_to_Phong12)27"/>
      <sheetName val="_o_to_Phong137"/>
      <sheetName val="_o_to_Phong227"/>
      <sheetName val="_o_to_Phong327"/>
      <sheetName val="_o_to_Phong427"/>
      <sheetName val="_o_to_Phong527"/>
      <sheetName val="_o_to_Dung_8_27"/>
      <sheetName val="_D_tt_dau827"/>
      <sheetName val="_o_to_Dung_927"/>
      <sheetName val="_D9_tt_dau27"/>
      <sheetName val="_D10_tt_dau27"/>
      <sheetName val="_o_to_Dung_1027"/>
      <sheetName val="_o_to_Dung_1127"/>
      <sheetName val="_o_to_Dung_12)27"/>
      <sheetName val="_o_to_Dung_137"/>
      <sheetName val="_o_to_Dung227"/>
      <sheetName val="_o_to_Dung327"/>
      <sheetName val="_o_to_Dung427"/>
      <sheetName val="_o_totrongT10-1227"/>
      <sheetName val="_o_totrongT227"/>
      <sheetName val="_o_totrungT10-1227"/>
      <sheetName val="_o_toMinhT10-12_27"/>
      <sheetName val="_o_toMinhT227"/>
      <sheetName val="_o_toTrieuT10-12__27"/>
      <sheetName val="Luong_8_SP27"/>
      <sheetName val="Luong_9_SP_27"/>
      <sheetName val="Luong_10_SP_27"/>
      <sheetName val="Luong_11_SP_27"/>
      <sheetName val="Luong_12_SP27"/>
      <sheetName val="Luong_1_SP127"/>
      <sheetName val="Luong_2_SP227"/>
      <sheetName val="Luong_3_SP327"/>
      <sheetName val="Luong_4_SP427"/>
      <sheetName val="Luong_4_SP527"/>
      <sheetName val="KL_VL27"/>
      <sheetName val="QT_9-627"/>
      <sheetName val="Thuong_luu_HB27"/>
      <sheetName val="QT_Ky_T27"/>
      <sheetName val="bc_vt_TON_BAI27"/>
      <sheetName val="QT_Duoc_(Hai)27"/>
      <sheetName val="sent_to27"/>
      <sheetName val="KLTong_hop27"/>
      <sheetName val="Lan_can27"/>
      <sheetName val="Ranh_doc_(2)27"/>
      <sheetName val="Ranh_doc27"/>
      <sheetName val="Coc_tieu27"/>
      <sheetName val="Bien_bao27"/>
      <sheetName val="Nan_tuyen27"/>
      <sheetName val="Lan_127"/>
      <sheetName val="Lan__227"/>
      <sheetName val="Lan_327"/>
      <sheetName val="Gia_tri27"/>
      <sheetName val="Lan_527"/>
      <sheetName val="Cong_hop27"/>
      <sheetName val="kldukien_(107)27"/>
      <sheetName val="qui1_(2)27"/>
      <sheetName val="cap_so_lan_227"/>
      <sheetName val="cap_so_BHXH27"/>
      <sheetName val="tru_tien27"/>
      <sheetName val="yt_q227"/>
      <sheetName val="c45_t327"/>
      <sheetName val="c45_t627"/>
      <sheetName val="BHYT_Q3_200327"/>
      <sheetName val="C45_t727"/>
      <sheetName val="C47-t07_200327"/>
      <sheetName val="C45_t827"/>
      <sheetName val="C47-t08_200327"/>
      <sheetName val="C45_t0927"/>
      <sheetName val="C47-t09_200327"/>
      <sheetName val="C47_T1227"/>
      <sheetName val="BHYT_Q4-200327"/>
      <sheetName val="C45_T1027"/>
      <sheetName val="binh_do27"/>
      <sheetName val="cot_lieu27"/>
      <sheetName val="van_khuon27"/>
      <sheetName val="CT_BT27"/>
      <sheetName val="lay_mau27"/>
      <sheetName val="mat_ngoai_goi27"/>
      <sheetName val="coc_tram-bt27"/>
      <sheetName val="cong_bien_t1023"/>
      <sheetName val="luong_t9_23"/>
      <sheetName val="bb_t923"/>
      <sheetName val="KL_XL200023"/>
      <sheetName val="Chiet_tinh23"/>
      <sheetName val="Van_chuyen23"/>
      <sheetName val="THKP_(2)23"/>
      <sheetName val="T_Bi23"/>
      <sheetName val="Thiet_ke23"/>
      <sheetName val="K_luong23"/>
      <sheetName val="TT_L223"/>
      <sheetName val="TT_L123"/>
      <sheetName val="Thue_Ngoai23"/>
      <sheetName val="Dong_Dau23"/>
      <sheetName val="Dong_Dau_(2)23"/>
      <sheetName val="Sau_dong23"/>
      <sheetName val="Ma_xa23"/>
      <sheetName val="My_dinh23"/>
      <sheetName val="Tong_cong23"/>
      <sheetName val="Chi_tiet_-_Dv_lap23"/>
      <sheetName val="TH_KHTC23"/>
      <sheetName val="Gia_VL23"/>
      <sheetName val="Bang_gia_ca_may23"/>
      <sheetName val="Bang_luong_CB23"/>
      <sheetName val="Bang_P_tich_CT23"/>
      <sheetName val="D_toan_chi_tiet23"/>
      <sheetName val="Bang_TH_Dtoan23"/>
      <sheetName val="LUAN_CHUYEN23"/>
      <sheetName val="KE_QUY23"/>
      <sheetName val="LUONGGIAN_TIEP23"/>
      <sheetName val="VAY_VON23"/>
      <sheetName val="O_THAO23"/>
      <sheetName val="Q_TRUNG23"/>
      <sheetName val="Y_THANH23"/>
      <sheetName val="Sheet2_(2)23"/>
      <sheetName val="KH_2003_(moi_max)23"/>
      <sheetName val="Interim_payment23"/>
      <sheetName val="Bid_Sum23"/>
      <sheetName val="Item_B23"/>
      <sheetName val="Dg_A23"/>
      <sheetName val="Dg_B&amp;C23"/>
      <sheetName val="Material_at_site23"/>
      <sheetName val="Bang_VL23"/>
      <sheetName val="VL(No_V-c)23"/>
      <sheetName val="He_so23"/>
      <sheetName val="PL_Vua23"/>
      <sheetName val="Chitieu-dam_cac_loai23"/>
      <sheetName val="DG_Dam23"/>
      <sheetName val="DG_chung23"/>
      <sheetName val="VL-dac_chung23"/>
      <sheetName val="CT_1md_&amp;_dau_cong23"/>
      <sheetName val="Tong_hop23"/>
      <sheetName val="CT_cong23"/>
      <sheetName val="dg_cong23"/>
      <sheetName val="CDSL_(2)23"/>
      <sheetName val="__23"/>
      <sheetName val="san_vuon23"/>
      <sheetName val="khu_phu_tro23"/>
      <sheetName val="Thuyet_minh23"/>
      <sheetName val="be_tong23"/>
      <sheetName val="Tong_hop_thep23"/>
      <sheetName val="phan_tich_DG23"/>
      <sheetName val="gia_vat_lieu23"/>
      <sheetName val="gia_xe_may23"/>
      <sheetName val="gia_nhan_cong23"/>
      <sheetName val="BCC_(2)23"/>
      <sheetName val="Bao_cao23"/>
      <sheetName val="Bao_cao_223"/>
      <sheetName val="Khoi_luong23"/>
      <sheetName val="Khoi_luong_mat23"/>
      <sheetName val="Bang_ke23"/>
      <sheetName val="T_HopKL23"/>
      <sheetName val="S_Luong23"/>
      <sheetName val="D_Dap23"/>
      <sheetName val="Q_Toan23"/>
      <sheetName val="Phan_tich_chi_phi23"/>
      <sheetName val="Chi_phi_nen_theo_BVTC23"/>
      <sheetName val="nhan_cong_phu23"/>
      <sheetName val="nhan_cong_Hung23"/>
      <sheetName val="Nhan_cong23"/>
      <sheetName val="Khoi_luong_nen_theo_BVTC23"/>
      <sheetName val="cap_cho_cac_DT23"/>
      <sheetName val="Ung_-_hoan23"/>
      <sheetName val="CP_may23"/>
      <sheetName val="Phu_luc23"/>
      <sheetName val="Gia_trÞ23"/>
      <sheetName val="DS_them_luong_qui_4-200223"/>
      <sheetName val="Phuc_loi_2-9-0223"/>
      <sheetName val="Thuong_nhan_dip_21-12-0223"/>
      <sheetName val="Thuong_dip_nhan_danh_hieu_AHL23"/>
      <sheetName val="Thang_luong_thu_13_nam_200223"/>
      <sheetName val="Luong_SX#_dip_Tet_Qui_Mui(don23"/>
      <sheetName val="CT_Duong23"/>
      <sheetName val="D_gia23"/>
      <sheetName val="T_hop23"/>
      <sheetName val="CtP_tro23"/>
      <sheetName val="Nha_moi23"/>
      <sheetName val="TT-T_Tron_So_223"/>
      <sheetName val="Ct_Dam_23"/>
      <sheetName val="Ct_Duoi23"/>
      <sheetName val="Ct_Tren23"/>
      <sheetName val="D_giaMay23"/>
      <sheetName val="26+180-400_223"/>
      <sheetName val="26+180_Sub123"/>
      <sheetName val="26+180_Sub423"/>
      <sheetName val="26+180-400_5(k95)23"/>
      <sheetName val="26+400-620_3(k95)23"/>
      <sheetName val="26+400-640_1(k95)23"/>
      <sheetName val="26+960-27+150_923"/>
      <sheetName val="26+960-27+150_1023"/>
      <sheetName val="26+960-27+150_1123"/>
      <sheetName val="26+960-27+150_1223"/>
      <sheetName val="26+960-27+150_5(k95)23"/>
      <sheetName val="26+960-27+150_4(k95)23"/>
      <sheetName val="26+960-27+150_1(k95)23"/>
      <sheetName val="27+500-700_5(k95)23"/>
      <sheetName val="27+500-700_4(k95)23"/>
      <sheetName val="27+500-700_3(k95)23"/>
      <sheetName val="27+500-700_1(k95)23"/>
      <sheetName val="27+740-920_3(k95)23"/>
      <sheetName val="27+740-920_2123"/>
      <sheetName val="27+920-28+040_6,723"/>
      <sheetName val="27+920-28+040_1023"/>
      <sheetName val="27+920-28+160_Su323"/>
      <sheetName val="28+160-28+420_5K9523"/>
      <sheetName val="28+430-657_723"/>
      <sheetName val="Km28+430-657_823"/>
      <sheetName val="28+430-657_923"/>
      <sheetName val="28+430-667_1023"/>
      <sheetName val="28+430-657_1123"/>
      <sheetName val="28+430-657_4k9523"/>
      <sheetName val="28+500-657_1823"/>
      <sheetName val="28+520-657_1923"/>
      <sheetName val="C_TIEU23"/>
      <sheetName val="T_Luong23"/>
      <sheetName val="T_HAO23"/>
      <sheetName val="DT_TUYEN23"/>
      <sheetName val="DT_GIA23"/>
      <sheetName val="KHDT_(2)23"/>
      <sheetName val="CL_23"/>
      <sheetName val="KQ_(2)23"/>
      <sheetName val="Quang_Tri23"/>
      <sheetName val="Da_Nang23"/>
      <sheetName val="Quang_Nam23"/>
      <sheetName val="Quang_Ngai23"/>
      <sheetName val="TH_DH-QN23"/>
      <sheetName val="KP_HD23"/>
      <sheetName val="DB_HD23"/>
      <sheetName val="vat_tu23"/>
      <sheetName val="Thep_23"/>
      <sheetName val="Chi_tiet_Khoi_luong23"/>
      <sheetName val="TH_khoi_luong23"/>
      <sheetName val="Chiet_tinh_vat_lieu_23"/>
      <sheetName val="TH_KL_VL23"/>
      <sheetName val="AC_PC23"/>
      <sheetName val="TAI_TRONG23"/>
      <sheetName val="NOI_LUC23"/>
      <sheetName val="TINH_DUYET_THTT_CHINH23"/>
      <sheetName val="TDUYET_THTT_PHU23"/>
      <sheetName val="TINH_DAO_DONG_VA_DO_VONG23"/>
      <sheetName val="TINH_NEO23"/>
      <sheetName val="tong_hop_thanh_toan_thue23"/>
      <sheetName val="bang_ke_nop_thue23"/>
      <sheetName val="Tonh_hop_chi_phi23"/>
      <sheetName val="BK_chi_phi23"/>
      <sheetName val="KTra_DS_va_thue_GTGT23"/>
      <sheetName val="Kiãøm_tra_DS_thue_GTGT23"/>
      <sheetName val="XUAT(gia_von)23"/>
      <sheetName val="Xuat_(gia_ban)23"/>
      <sheetName val="Dchinh_TH_N-X-T23"/>
      <sheetName val="Tong_hop_N-X-T23"/>
      <sheetName val="thue_TH23"/>
      <sheetName val="tong_hop_200123"/>
      <sheetName val="qUYET_TOAN_THUE23"/>
      <sheetName val="BU_CTPH23"/>
      <sheetName val="BU_tran3+360_2223"/>
      <sheetName val="Tran3+360_2223"/>
      <sheetName val="BU_tran2+386_423"/>
      <sheetName val="Tran2+386_423"/>
      <sheetName val="DTcong_4-523"/>
      <sheetName val="Bu_1-223"/>
      <sheetName val="Bu_12-1323"/>
      <sheetName val="DTcong_12-1323"/>
      <sheetName val="DT_cong13-13+23"/>
      <sheetName val="BU-_nhanh23"/>
      <sheetName val="dtcong_nh1-223"/>
      <sheetName val="dtcong_nh0-123"/>
      <sheetName val="BU_11-1223"/>
      <sheetName val="DTcong_11-1223"/>
      <sheetName val="Pr-_CC23"/>
      <sheetName val="MD_3-423"/>
      <sheetName val="ND_3-423"/>
      <sheetName val="MD_1-223"/>
      <sheetName val="ND_1-223"/>
      <sheetName val="MD_0-123"/>
      <sheetName val="ND_0-123"/>
      <sheetName val="KL_tong23"/>
      <sheetName val="TH_(T1-6)23"/>
      <sheetName val="_NL23"/>
      <sheetName val="_NL_(2)23"/>
      <sheetName val="CDTHCT_(3)23"/>
      <sheetName val="thkl_(2)23"/>
      <sheetName val="long_tec23"/>
      <sheetName val="cd_viaK0-T623"/>
      <sheetName val="cdvia_T6-Tc2423"/>
      <sheetName val="cdvia_Tc24-T4623"/>
      <sheetName val="cd_btnL2k0+361-T1923"/>
      <sheetName val="CT_xa23"/>
      <sheetName val="CDTHU_CHI_T123"/>
      <sheetName val="THUCHI_223"/>
      <sheetName val="THU_CHI323"/>
      <sheetName val="THU_CHI_423"/>
      <sheetName val="THU_CHI523"/>
      <sheetName val="THU_CHI_623"/>
      <sheetName val="TU_CHI_723"/>
      <sheetName val="THU_CHI923"/>
      <sheetName val="THU_CHI_823"/>
      <sheetName val="THU_CHI_1023"/>
      <sheetName val="THU_CHI_1123"/>
      <sheetName val="THU_CHI_1223"/>
      <sheetName val="Xep_hang_20123"/>
      <sheetName val="toan_Cty23"/>
      <sheetName val="Cong_ty23"/>
      <sheetName val="XN_223"/>
      <sheetName val="XN_ong_CHi23"/>
      <sheetName val="N_XDCT&amp;_XKLD23"/>
      <sheetName val="CN_HCM23"/>
      <sheetName val="TT_XKLD(Nhan)23"/>
      <sheetName val="Ong_Hong23"/>
      <sheetName val="CN_hung_yen23"/>
      <sheetName val="Dong_nai23"/>
      <sheetName val="K249_K9823"/>
      <sheetName val="K249_K98_(2)23"/>
      <sheetName val="K251_K9823"/>
      <sheetName val="K251_SBase23"/>
      <sheetName val="K251_AC23"/>
      <sheetName val="K252_K9823"/>
      <sheetName val="K252_SBase23"/>
      <sheetName val="K252_AC23"/>
      <sheetName val="K253_K9823"/>
      <sheetName val="K253_Subbase23"/>
      <sheetName val="K253_Base_23"/>
      <sheetName val="K253_SBase23"/>
      <sheetName val="K253_AC23"/>
      <sheetName val="K255_SBase23"/>
      <sheetName val="K259_K9823"/>
      <sheetName val="K259_Subbase23"/>
      <sheetName val="K259_Base_23"/>
      <sheetName val="K259_AC23"/>
      <sheetName val="K260_K9823"/>
      <sheetName val="K260_Subbase23"/>
      <sheetName val="K260_Base23"/>
      <sheetName val="K260_AC23"/>
      <sheetName val="K261_K9823"/>
      <sheetName val="K261_Base23"/>
      <sheetName val="K261_AC23"/>
      <sheetName val="KL_Tram_Cty23"/>
      <sheetName val="Gam_may_Cty23"/>
      <sheetName val="KL_tram_KH23"/>
      <sheetName val="Gam_may_KH23"/>
      <sheetName val="Cach_dien23"/>
      <sheetName val="Mang_tai23"/>
      <sheetName val="KL_DDK23"/>
      <sheetName val="Mang_tai_DDK23"/>
      <sheetName val="KL_DDK0,423"/>
      <sheetName val="TT_Ky_thuat23"/>
      <sheetName val="CT_moi23"/>
      <sheetName val="Tu_dien23"/>
      <sheetName val="May_cat23"/>
      <sheetName val="Dao_Cly23"/>
      <sheetName val="Dao_Ptai23"/>
      <sheetName val="Tu_RMU23"/>
      <sheetName val="C_set23"/>
      <sheetName val="Sco_Cap23"/>
      <sheetName val="Sco_TB23"/>
      <sheetName val="TN_tram23"/>
      <sheetName val="TN_C_set23"/>
      <sheetName val="TN_TD_DDay23"/>
      <sheetName val="Phan_chung23"/>
      <sheetName val="cong_Q223"/>
      <sheetName val="T_U_luong_Q123"/>
      <sheetName val="T_U_luong_Q223"/>
      <sheetName val="T_U_luong_Q323"/>
      <sheetName val="Quyet_toan23"/>
      <sheetName val="Thu_hoi23"/>
      <sheetName val="Lai_vay23"/>
      <sheetName val="Tien_vay23"/>
      <sheetName val="Cong_no23"/>
      <sheetName val="Cop_pha23"/>
      <sheetName val="Gia_DAN23"/>
      <sheetName val="Phu_luc_HD23"/>
      <sheetName val="Gia_du_thau23"/>
      <sheetName val="Ca_xe23"/>
      <sheetName val="Dc_Dau23"/>
      <sheetName val="_o_to_Hien_823"/>
      <sheetName val="_o_to_Hien923"/>
      <sheetName val="_o_to_Hien1023"/>
      <sheetName val="_o_to_Hien1123"/>
      <sheetName val="_o_to_Hien12)23"/>
      <sheetName val="_o_to_Hien133"/>
      <sheetName val="_o_to_Hien223"/>
      <sheetName val="_o_to_Hien323"/>
      <sheetName val="_o_to_Hien423"/>
      <sheetName val="_o_to_Hien523"/>
      <sheetName val="_o_to_Phong_823"/>
      <sheetName val="_o_to_Phong923"/>
      <sheetName val="_o_to_Phong1023"/>
      <sheetName val="_o_to_Phong1123"/>
      <sheetName val="_o_to_Phong12)23"/>
      <sheetName val="_o_to_Phong133"/>
      <sheetName val="_o_to_Phong223"/>
      <sheetName val="_o_to_Phong323"/>
      <sheetName val="_o_to_Phong423"/>
      <sheetName val="_o_to_Phong523"/>
      <sheetName val="_o_to_Dung_8_23"/>
      <sheetName val="_D_tt_dau823"/>
      <sheetName val="_o_to_Dung_923"/>
      <sheetName val="_D9_tt_dau23"/>
      <sheetName val="_D10_tt_dau23"/>
      <sheetName val="_o_to_Dung_1023"/>
      <sheetName val="_o_to_Dung_1123"/>
      <sheetName val="_o_to_Dung_12)23"/>
      <sheetName val="_o_to_Dung_133"/>
      <sheetName val="_o_to_Dung223"/>
      <sheetName val="_o_to_Dung323"/>
      <sheetName val="_o_to_Dung423"/>
      <sheetName val="_o_totrongT10-1223"/>
      <sheetName val="_o_totrongT223"/>
      <sheetName val="_o_totrungT10-1223"/>
      <sheetName val="_o_toMinhT10-12_23"/>
      <sheetName val="_o_toMinhT223"/>
      <sheetName val="_o_toTrieuT10-12__23"/>
      <sheetName val="Luong_8_SP23"/>
      <sheetName val="Luong_9_SP_23"/>
      <sheetName val="Luong_10_SP_23"/>
      <sheetName val="Luong_11_SP_23"/>
      <sheetName val="Luong_12_SP23"/>
      <sheetName val="Luong_1_SP123"/>
      <sheetName val="Luong_2_SP223"/>
      <sheetName val="Luong_3_SP323"/>
      <sheetName val="Luong_4_SP423"/>
      <sheetName val="Luong_4_SP523"/>
      <sheetName val="KL_VL23"/>
      <sheetName val="QT_9-623"/>
      <sheetName val="Thuong_luu_HB23"/>
      <sheetName val="QT_Ky_T23"/>
      <sheetName val="bc_vt_TON_BAI23"/>
      <sheetName val="QT_Duoc_(Hai)23"/>
      <sheetName val="sent_to23"/>
      <sheetName val="KLTong_hop23"/>
      <sheetName val="Lan_can23"/>
      <sheetName val="Ranh_doc_(2)23"/>
      <sheetName val="Ranh_doc23"/>
      <sheetName val="Coc_tieu23"/>
      <sheetName val="Bien_bao23"/>
      <sheetName val="Nan_tuyen23"/>
      <sheetName val="Lan_123"/>
      <sheetName val="Lan__223"/>
      <sheetName val="Lan_323"/>
      <sheetName val="Gia_tri23"/>
      <sheetName val="Lan_523"/>
      <sheetName val="Cong_hop23"/>
      <sheetName val="kldukien_(107)23"/>
      <sheetName val="qui1_(2)23"/>
      <sheetName val="cap_so_lan_223"/>
      <sheetName val="cap_so_BHXH23"/>
      <sheetName val="tru_tien23"/>
      <sheetName val="yt_q223"/>
      <sheetName val="c45_t323"/>
      <sheetName val="c45_t623"/>
      <sheetName val="BHYT_Q3_200323"/>
      <sheetName val="C45_t723"/>
      <sheetName val="C47-t07_200323"/>
      <sheetName val="C45_t823"/>
      <sheetName val="C47-t08_200323"/>
      <sheetName val="C45_t0923"/>
      <sheetName val="C47-t09_200323"/>
      <sheetName val="C47_T1223"/>
      <sheetName val="BHYT_Q4-200323"/>
      <sheetName val="C45_T1023"/>
      <sheetName val="binh_do23"/>
      <sheetName val="cot_lieu23"/>
      <sheetName val="van_khuon23"/>
      <sheetName val="CT_BT23"/>
      <sheetName val="lay_mau23"/>
      <sheetName val="mat_ngoai_goi23"/>
      <sheetName val="coc_tram-bt23"/>
      <sheetName val="cong_bien_t1026"/>
      <sheetName val="luong_t9_26"/>
      <sheetName val="bb_t926"/>
      <sheetName val="KL_XL200026"/>
      <sheetName val="Chiet_tinh26"/>
      <sheetName val="Van_chuyen26"/>
      <sheetName val="THKP_(2)26"/>
      <sheetName val="T_Bi26"/>
      <sheetName val="Thiet_ke26"/>
      <sheetName val="K_luong26"/>
      <sheetName val="TT_L226"/>
      <sheetName val="TT_L126"/>
      <sheetName val="Thue_Ngoai26"/>
      <sheetName val="Dong_Dau26"/>
      <sheetName val="Dong_Dau_(2)26"/>
      <sheetName val="Sau_dong26"/>
      <sheetName val="Ma_xa26"/>
      <sheetName val="My_dinh26"/>
      <sheetName val="Tong_cong26"/>
      <sheetName val="Chi_tiet_-_Dv_lap26"/>
      <sheetName val="TH_KHTC26"/>
      <sheetName val="Gia_VL26"/>
      <sheetName val="Bang_gia_ca_may26"/>
      <sheetName val="Bang_luong_CB26"/>
      <sheetName val="Bang_P_tich_CT26"/>
      <sheetName val="D_toan_chi_tiet26"/>
      <sheetName val="Bang_TH_Dtoan26"/>
      <sheetName val="LUAN_CHUYEN26"/>
      <sheetName val="KE_QUY26"/>
      <sheetName val="LUONGGIAN_TIEP26"/>
      <sheetName val="VAY_VON26"/>
      <sheetName val="O_THAO26"/>
      <sheetName val="Q_TRUNG26"/>
      <sheetName val="Y_THANH26"/>
      <sheetName val="Sheet2_(2)26"/>
      <sheetName val="KH_2003_(moi_max)26"/>
      <sheetName val="Interim_payment26"/>
      <sheetName val="Bid_Sum26"/>
      <sheetName val="Item_B26"/>
      <sheetName val="Dg_A26"/>
      <sheetName val="Dg_B&amp;C26"/>
      <sheetName val="Material_at_site26"/>
      <sheetName val="Bang_VL26"/>
      <sheetName val="VL(No_V-c)26"/>
      <sheetName val="He_so26"/>
      <sheetName val="PL_Vua26"/>
      <sheetName val="Chitieu-dam_cac_loai26"/>
      <sheetName val="DG_Dam26"/>
      <sheetName val="DG_chung26"/>
      <sheetName val="VL-dac_chung26"/>
      <sheetName val="CT_1md_&amp;_dau_cong26"/>
      <sheetName val="Tong_hop26"/>
      <sheetName val="CT_cong26"/>
      <sheetName val="dg_cong26"/>
      <sheetName val="CDSL_(2)26"/>
      <sheetName val="__26"/>
      <sheetName val="san_vuon26"/>
      <sheetName val="khu_phu_tro26"/>
      <sheetName val="Thuyet_minh26"/>
      <sheetName val="be_tong26"/>
      <sheetName val="Tong_hop_thep26"/>
      <sheetName val="phan_tich_DG26"/>
      <sheetName val="gia_vat_lieu26"/>
      <sheetName val="gia_xe_may26"/>
      <sheetName val="gia_nhan_cong26"/>
      <sheetName val="BCC_(2)26"/>
      <sheetName val="Bao_cao26"/>
      <sheetName val="Bao_cao_226"/>
      <sheetName val="Khoi_luong26"/>
      <sheetName val="Khoi_luong_mat26"/>
      <sheetName val="Bang_ke26"/>
      <sheetName val="T_HopKL26"/>
      <sheetName val="S_Luong26"/>
      <sheetName val="D_Dap26"/>
      <sheetName val="Q_Toan26"/>
      <sheetName val="Phan_tich_chi_phi26"/>
      <sheetName val="Chi_phi_nen_theo_BVTC26"/>
      <sheetName val="nhan_cong_phu26"/>
      <sheetName val="nhan_cong_Hung26"/>
      <sheetName val="Nhan_cong26"/>
      <sheetName val="Khoi_luong_nen_theo_BVTC26"/>
      <sheetName val="cap_cho_cac_DT26"/>
      <sheetName val="Ung_-_hoan26"/>
      <sheetName val="CP_may26"/>
      <sheetName val="Phu_luc26"/>
      <sheetName val="Gia_trÞ26"/>
      <sheetName val="DS_them_luong_qui_4-200226"/>
      <sheetName val="Phuc_loi_2-9-0226"/>
      <sheetName val="Thuong_nhan_dip_21-12-0226"/>
      <sheetName val="Thuong_dip_nhan_danh_hieu_AHL26"/>
      <sheetName val="Thang_luong_thu_13_nam_200226"/>
      <sheetName val="Luong_SX#_dip_Tet_Qui_Mui(don26"/>
      <sheetName val="CT_Duong26"/>
      <sheetName val="D_gia26"/>
      <sheetName val="T_hop26"/>
      <sheetName val="CtP_tro26"/>
      <sheetName val="Nha_moi26"/>
      <sheetName val="TT-T_Tron_So_226"/>
      <sheetName val="Ct_Dam_26"/>
      <sheetName val="Ct_Duoi26"/>
      <sheetName val="Ct_Tren26"/>
      <sheetName val="D_giaMay26"/>
      <sheetName val="26+180-400_226"/>
      <sheetName val="26+180_Sub126"/>
      <sheetName val="26+180_Sub426"/>
      <sheetName val="26+180-400_5(k95)26"/>
      <sheetName val="26+400-620_3(k95)26"/>
      <sheetName val="26+400-640_1(k95)26"/>
      <sheetName val="26+960-27+150_926"/>
      <sheetName val="26+960-27+150_1026"/>
      <sheetName val="26+960-27+150_1126"/>
      <sheetName val="26+960-27+150_1226"/>
      <sheetName val="26+960-27+150_5(k95)26"/>
      <sheetName val="26+960-27+150_4(k95)26"/>
      <sheetName val="26+960-27+150_1(k95)26"/>
      <sheetName val="27+500-700_5(k95)26"/>
      <sheetName val="27+500-700_4(k95)26"/>
      <sheetName val="27+500-700_3(k95)26"/>
      <sheetName val="27+500-700_1(k95)26"/>
      <sheetName val="27+740-920_3(k95)26"/>
      <sheetName val="27+740-920_2126"/>
      <sheetName val="27+920-28+040_6,726"/>
      <sheetName val="27+920-28+040_1026"/>
      <sheetName val="27+920-28+160_Su326"/>
      <sheetName val="28+160-28+420_5K9526"/>
      <sheetName val="28+430-657_726"/>
      <sheetName val="Km28+430-657_826"/>
      <sheetName val="28+430-657_926"/>
      <sheetName val="28+430-667_1026"/>
      <sheetName val="28+430-657_1126"/>
      <sheetName val="28+430-657_4k9526"/>
      <sheetName val="28+500-657_1826"/>
      <sheetName val="28+520-657_1926"/>
      <sheetName val="C_TIEU26"/>
      <sheetName val="T_Luong26"/>
      <sheetName val="T_HAO26"/>
      <sheetName val="DT_TUYEN26"/>
      <sheetName val="DT_GIA26"/>
      <sheetName val="KHDT_(2)26"/>
      <sheetName val="CL_26"/>
      <sheetName val="KQ_(2)26"/>
      <sheetName val="Quang_Tri26"/>
      <sheetName val="Da_Nang26"/>
      <sheetName val="Quang_Nam26"/>
      <sheetName val="Quang_Ngai26"/>
      <sheetName val="TH_DH-QN26"/>
      <sheetName val="KP_HD26"/>
      <sheetName val="DB_HD26"/>
      <sheetName val="vat_tu26"/>
      <sheetName val="Thep_26"/>
      <sheetName val="Chi_tiet_Khoi_luong26"/>
      <sheetName val="TH_khoi_luong26"/>
      <sheetName val="Chiet_tinh_vat_lieu_26"/>
      <sheetName val="TH_KL_VL26"/>
      <sheetName val="AC_PC26"/>
      <sheetName val="TAI_TRONG26"/>
      <sheetName val="NOI_LUC26"/>
      <sheetName val="TINH_DUYET_THTT_CHINH26"/>
      <sheetName val="TDUYET_THTT_PHU26"/>
      <sheetName val="TINH_DAO_DONG_VA_DO_VONG26"/>
      <sheetName val="TINH_NEO26"/>
      <sheetName val="tong_hop_thanh_toan_thue26"/>
      <sheetName val="bang_ke_nop_thue26"/>
      <sheetName val="Tonh_hop_chi_phi26"/>
      <sheetName val="BK_chi_phi26"/>
      <sheetName val="KTra_DS_va_thue_GTGT26"/>
      <sheetName val="Kiãøm_tra_DS_thue_GTGT26"/>
      <sheetName val="XUAT(gia_von)26"/>
      <sheetName val="Xuat_(gia_ban)26"/>
      <sheetName val="Dchinh_TH_N-X-T26"/>
      <sheetName val="Tong_hop_N-X-T26"/>
      <sheetName val="thue_TH26"/>
      <sheetName val="tong_hop_200126"/>
      <sheetName val="qUYET_TOAN_THUE26"/>
      <sheetName val="BU_CTPH26"/>
      <sheetName val="BU_tran3+360_2226"/>
      <sheetName val="Tran3+360_2226"/>
      <sheetName val="BU_tran2+386_426"/>
      <sheetName val="Tran2+386_426"/>
      <sheetName val="DTcong_4-526"/>
      <sheetName val="Bu_1-226"/>
      <sheetName val="Bu_12-1326"/>
      <sheetName val="DTcong_12-1326"/>
      <sheetName val="DT_cong13-13+26"/>
      <sheetName val="BU-_nhanh26"/>
      <sheetName val="dtcong_nh1-226"/>
      <sheetName val="dtcong_nh0-126"/>
      <sheetName val="BU_11-1226"/>
      <sheetName val="DTcong_11-1226"/>
      <sheetName val="Pr-_CC26"/>
      <sheetName val="MD_3-426"/>
      <sheetName val="ND_3-426"/>
      <sheetName val="MD_1-226"/>
      <sheetName val="ND_1-226"/>
      <sheetName val="MD_0-126"/>
      <sheetName val="ND_0-126"/>
      <sheetName val="KL_tong26"/>
      <sheetName val="TH_(T1-6)26"/>
      <sheetName val="_NL26"/>
      <sheetName val="_NL_(2)26"/>
      <sheetName val="CDTHCT_(3)26"/>
      <sheetName val="thkl_(2)26"/>
      <sheetName val="long_tec26"/>
      <sheetName val="cd_viaK0-T626"/>
      <sheetName val="cdvia_T6-Tc2426"/>
      <sheetName val="cdvia_Tc24-T4626"/>
      <sheetName val="cd_btnL2k0+361-T1926"/>
      <sheetName val="CT_xa26"/>
      <sheetName val="CDTHU_CHI_T126"/>
      <sheetName val="THUCHI_226"/>
      <sheetName val="THU_CHI326"/>
      <sheetName val="THU_CHI_426"/>
      <sheetName val="THU_CHI526"/>
      <sheetName val="THU_CHI_626"/>
      <sheetName val="TU_CHI_726"/>
      <sheetName val="THU_CHI926"/>
      <sheetName val="THU_CHI_826"/>
      <sheetName val="THU_CHI_1026"/>
      <sheetName val="THU_CHI_1126"/>
      <sheetName val="THU_CHI_1226"/>
      <sheetName val="Xep_hang_20126"/>
      <sheetName val="toan_Cty26"/>
      <sheetName val="Cong_ty26"/>
      <sheetName val="XN_226"/>
      <sheetName val="XN_ong_CHi26"/>
      <sheetName val="N_XDCT&amp;_XKLD26"/>
      <sheetName val="CN_HCM26"/>
      <sheetName val="TT_XKLD(Nhan)26"/>
      <sheetName val="Ong_Hong26"/>
      <sheetName val="CN_hung_yen26"/>
      <sheetName val="Dong_nai26"/>
      <sheetName val="K249_K9826"/>
      <sheetName val="K249_K98_(2)26"/>
      <sheetName val="K251_K9826"/>
      <sheetName val="K251_SBase26"/>
      <sheetName val="K251_AC26"/>
      <sheetName val="K252_K9826"/>
      <sheetName val="K252_SBase26"/>
      <sheetName val="K252_AC26"/>
      <sheetName val="K253_K9826"/>
      <sheetName val="K253_Subbase26"/>
      <sheetName val="K253_Base_26"/>
      <sheetName val="K253_SBase26"/>
      <sheetName val="K253_AC26"/>
      <sheetName val="K255_SBase26"/>
      <sheetName val="K259_K9826"/>
      <sheetName val="K259_Subbase26"/>
      <sheetName val="K259_Base_26"/>
      <sheetName val="K259_AC26"/>
      <sheetName val="K260_K9826"/>
      <sheetName val="K260_Subbase26"/>
      <sheetName val="K260_Base26"/>
      <sheetName val="K260_AC26"/>
      <sheetName val="K261_K9826"/>
      <sheetName val="K261_Base26"/>
      <sheetName val="K261_AC26"/>
      <sheetName val="KL_Tram_Cty26"/>
      <sheetName val="Gam_may_Cty26"/>
      <sheetName val="KL_tram_KH26"/>
      <sheetName val="Gam_may_KH26"/>
      <sheetName val="Cach_dien26"/>
      <sheetName val="Mang_tai26"/>
      <sheetName val="KL_DDK26"/>
      <sheetName val="Mang_tai_DDK26"/>
      <sheetName val="KL_DDK0,426"/>
      <sheetName val="TT_Ky_thuat26"/>
      <sheetName val="CT_moi26"/>
      <sheetName val="Tu_dien26"/>
      <sheetName val="May_cat26"/>
      <sheetName val="Dao_Cly26"/>
      <sheetName val="Dao_Ptai26"/>
      <sheetName val="Tu_RMU26"/>
      <sheetName val="C_set26"/>
      <sheetName val="Sco_Cap26"/>
      <sheetName val="Sco_TB26"/>
      <sheetName val="TN_tram26"/>
      <sheetName val="TN_C_set26"/>
      <sheetName val="TN_TD_DDay26"/>
      <sheetName val="Phan_chung26"/>
      <sheetName val="cong_Q226"/>
      <sheetName val="T_U_luong_Q126"/>
      <sheetName val="T_U_luong_Q226"/>
      <sheetName val="T_U_luong_Q326"/>
      <sheetName val="Quyet_toan26"/>
      <sheetName val="Thu_hoi26"/>
      <sheetName val="Lai_vay26"/>
      <sheetName val="Tien_vay26"/>
      <sheetName val="Cong_no26"/>
      <sheetName val="Cop_pha26"/>
      <sheetName val="Gia_DAN26"/>
      <sheetName val="Phu_luc_HD26"/>
      <sheetName val="Gia_du_thau26"/>
      <sheetName val="Ca_xe26"/>
      <sheetName val="Dc_Dau26"/>
      <sheetName val="_o_to_Hien_826"/>
      <sheetName val="_o_to_Hien926"/>
      <sheetName val="_o_to_Hien1026"/>
      <sheetName val="_o_to_Hien1126"/>
      <sheetName val="_o_to_Hien12)26"/>
      <sheetName val="_o_to_Hien136"/>
      <sheetName val="_o_to_Hien226"/>
      <sheetName val="_o_to_Hien326"/>
      <sheetName val="_o_to_Hien426"/>
      <sheetName val="_o_to_Hien526"/>
      <sheetName val="_o_to_Phong_826"/>
      <sheetName val="_o_to_Phong926"/>
      <sheetName val="_o_to_Phong1026"/>
      <sheetName val="_o_to_Phong1126"/>
      <sheetName val="_o_to_Phong12)26"/>
      <sheetName val="_o_to_Phong136"/>
      <sheetName val="_o_to_Phong226"/>
      <sheetName val="_o_to_Phong326"/>
      <sheetName val="_o_to_Phong426"/>
      <sheetName val="_o_to_Phong526"/>
      <sheetName val="_o_to_Dung_8_26"/>
      <sheetName val="_D_tt_dau826"/>
      <sheetName val="_o_to_Dung_926"/>
      <sheetName val="_D9_tt_dau26"/>
      <sheetName val="_D10_tt_dau26"/>
      <sheetName val="_o_to_Dung_1026"/>
      <sheetName val="_o_to_Dung_1126"/>
      <sheetName val="_o_to_Dung_12)26"/>
      <sheetName val="_o_to_Dung_136"/>
      <sheetName val="_o_to_Dung226"/>
      <sheetName val="_o_to_Dung326"/>
      <sheetName val="_o_to_Dung426"/>
      <sheetName val="_o_totrongT10-1226"/>
      <sheetName val="_o_totrongT226"/>
      <sheetName val="_o_totrungT10-1226"/>
      <sheetName val="_o_toMinhT10-12_26"/>
      <sheetName val="_o_toMinhT226"/>
      <sheetName val="_o_toTrieuT10-12__26"/>
      <sheetName val="Luong_8_SP26"/>
      <sheetName val="Luong_9_SP_26"/>
      <sheetName val="Luong_10_SP_26"/>
      <sheetName val="Luong_11_SP_26"/>
      <sheetName val="Luong_12_SP26"/>
      <sheetName val="Luong_1_SP126"/>
      <sheetName val="Luong_2_SP226"/>
      <sheetName val="Luong_3_SP326"/>
      <sheetName val="Luong_4_SP426"/>
      <sheetName val="Luong_4_SP526"/>
      <sheetName val="KL_VL26"/>
      <sheetName val="QT_9-626"/>
      <sheetName val="Thuong_luu_HB26"/>
      <sheetName val="QT_Ky_T26"/>
      <sheetName val="bc_vt_TON_BAI26"/>
      <sheetName val="QT_Duoc_(Hai)26"/>
      <sheetName val="sent_to26"/>
      <sheetName val="KLTong_hop26"/>
      <sheetName val="Lan_can26"/>
      <sheetName val="Ranh_doc_(2)26"/>
      <sheetName val="Ranh_doc26"/>
      <sheetName val="Coc_tieu26"/>
      <sheetName val="Bien_bao26"/>
      <sheetName val="Nan_tuyen26"/>
      <sheetName val="Lan_126"/>
      <sheetName val="Lan__226"/>
      <sheetName val="Lan_326"/>
      <sheetName val="Gia_tri26"/>
      <sheetName val="Lan_526"/>
      <sheetName val="Cong_hop26"/>
      <sheetName val="kldukien_(107)26"/>
      <sheetName val="qui1_(2)26"/>
      <sheetName val="cap_so_lan_226"/>
      <sheetName val="cap_so_BHXH26"/>
      <sheetName val="tru_tien26"/>
      <sheetName val="yt_q226"/>
      <sheetName val="c45_t326"/>
      <sheetName val="c45_t626"/>
      <sheetName val="BHYT_Q3_200326"/>
      <sheetName val="C45_t726"/>
      <sheetName val="C47-t07_200326"/>
      <sheetName val="C45_t826"/>
      <sheetName val="C47-t08_200326"/>
      <sheetName val="C45_t0926"/>
      <sheetName val="C47-t09_200326"/>
      <sheetName val="C47_T1226"/>
      <sheetName val="BHYT_Q4-200326"/>
      <sheetName val="C45_T1026"/>
      <sheetName val="binh_do26"/>
      <sheetName val="cot_lieu26"/>
      <sheetName val="van_khuon26"/>
      <sheetName val="CT_BT26"/>
      <sheetName val="lay_mau26"/>
      <sheetName val="mat_ngoai_goi26"/>
      <sheetName val="coc_tram-bt26"/>
      <sheetName val="cong_bien_t1025"/>
      <sheetName val="luong_t9_25"/>
      <sheetName val="bb_t925"/>
      <sheetName val="KL_XL200025"/>
      <sheetName val="Chiet_tinh25"/>
      <sheetName val="Van_chuyen25"/>
      <sheetName val="THKP_(2)25"/>
      <sheetName val="T_Bi25"/>
      <sheetName val="Thiet_ke25"/>
      <sheetName val="K_luong25"/>
      <sheetName val="TT_L225"/>
      <sheetName val="TT_L125"/>
      <sheetName val="Thue_Ngoai25"/>
      <sheetName val="Dong_Dau25"/>
      <sheetName val="Dong_Dau_(2)25"/>
      <sheetName val="Sau_dong25"/>
      <sheetName val="Ma_xa25"/>
      <sheetName val="My_dinh25"/>
      <sheetName val="Tong_cong25"/>
      <sheetName val="Chi_tiet_-_Dv_lap25"/>
      <sheetName val="TH_KHTC25"/>
      <sheetName val="Gia_VL25"/>
      <sheetName val="Bang_gia_ca_may25"/>
      <sheetName val="Bang_luong_CB25"/>
      <sheetName val="Bang_P_tich_CT25"/>
      <sheetName val="D_toan_chi_tiet25"/>
      <sheetName val="Bang_TH_Dtoan25"/>
      <sheetName val="LUAN_CHUYEN25"/>
      <sheetName val="KE_QUY25"/>
      <sheetName val="LUONGGIAN_TIEP25"/>
      <sheetName val="VAY_VON25"/>
      <sheetName val="O_THAO25"/>
      <sheetName val="Q_TRUNG25"/>
      <sheetName val="Y_THANH25"/>
      <sheetName val="Sheet2_(2)25"/>
      <sheetName val="KH_2003_(moi_max)25"/>
      <sheetName val="Interim_payment25"/>
      <sheetName val="Bid_Sum25"/>
      <sheetName val="Item_B25"/>
      <sheetName val="Dg_A25"/>
      <sheetName val="Dg_B&amp;C25"/>
      <sheetName val="Material_at_site25"/>
      <sheetName val="Bang_VL25"/>
      <sheetName val="VL(No_V-c)25"/>
      <sheetName val="He_so25"/>
      <sheetName val="PL_Vua25"/>
      <sheetName val="Chitieu-dam_cac_loai25"/>
      <sheetName val="DG_Dam25"/>
      <sheetName val="DG_chung25"/>
      <sheetName val="VL-dac_chung25"/>
      <sheetName val="CT_1md_&amp;_dau_cong25"/>
      <sheetName val="Tong_hop25"/>
      <sheetName val="CT_cong25"/>
      <sheetName val="dg_cong25"/>
      <sheetName val="CDSL_(2)25"/>
      <sheetName val="__25"/>
      <sheetName val="san_vuon25"/>
      <sheetName val="khu_phu_tro25"/>
      <sheetName val="Thuyet_minh25"/>
      <sheetName val="be_tong25"/>
      <sheetName val="Tong_hop_thep25"/>
      <sheetName val="phan_tich_DG25"/>
      <sheetName val="gia_vat_lieu25"/>
      <sheetName val="gia_xe_may25"/>
      <sheetName val="gia_nhan_cong25"/>
      <sheetName val="BCC_(2)25"/>
      <sheetName val="Bao_cao25"/>
      <sheetName val="Bao_cao_225"/>
      <sheetName val="Khoi_luong25"/>
      <sheetName val="Khoi_luong_mat25"/>
      <sheetName val="Bang_ke25"/>
      <sheetName val="T_HopKL25"/>
      <sheetName val="S_Luong25"/>
      <sheetName val="D_Dap25"/>
      <sheetName val="Q_Toan25"/>
      <sheetName val="Phan_tich_chi_phi25"/>
      <sheetName val="Chi_phi_nen_theo_BVTC25"/>
      <sheetName val="nhan_cong_phu25"/>
      <sheetName val="nhan_cong_Hung25"/>
      <sheetName val="Nhan_cong25"/>
      <sheetName val="Khoi_luong_nen_theo_BVTC25"/>
      <sheetName val="cap_cho_cac_DT25"/>
      <sheetName val="Ung_-_hoan25"/>
      <sheetName val="CP_may25"/>
      <sheetName val="Phu_luc25"/>
      <sheetName val="Gia_trÞ25"/>
      <sheetName val="DS_them_luong_qui_4-200225"/>
      <sheetName val="Phuc_loi_2-9-0225"/>
      <sheetName val="Thuong_nhan_dip_21-12-0225"/>
      <sheetName val="Thuong_dip_nhan_danh_hieu_AHL25"/>
      <sheetName val="Thang_luong_thu_13_nam_200225"/>
      <sheetName val="Luong_SX#_dip_Tet_Qui_Mui(don25"/>
      <sheetName val="CT_Duong25"/>
      <sheetName val="D_gia25"/>
      <sheetName val="T_hop25"/>
      <sheetName val="CtP_tro25"/>
      <sheetName val="Nha_moi25"/>
      <sheetName val="TT-T_Tron_So_225"/>
      <sheetName val="Ct_Dam_25"/>
      <sheetName val="Ct_Duoi25"/>
      <sheetName val="Ct_Tren25"/>
      <sheetName val="D_giaMay25"/>
      <sheetName val="26+180-400_225"/>
      <sheetName val="26+180_Sub125"/>
      <sheetName val="26+180_Sub425"/>
      <sheetName val="26+180-400_5(k95)25"/>
      <sheetName val="26+400-620_3(k95)25"/>
      <sheetName val="26+400-640_1(k95)25"/>
      <sheetName val="26+960-27+150_925"/>
      <sheetName val="26+960-27+150_1025"/>
      <sheetName val="26+960-27+150_1125"/>
      <sheetName val="26+960-27+150_1225"/>
      <sheetName val="26+960-27+150_5(k95)25"/>
      <sheetName val="26+960-27+150_4(k95)25"/>
      <sheetName val="26+960-27+150_1(k95)25"/>
      <sheetName val="27+500-700_5(k95)25"/>
      <sheetName val="27+500-700_4(k95)25"/>
      <sheetName val="27+500-700_3(k95)25"/>
      <sheetName val="27+500-700_1(k95)25"/>
      <sheetName val="27+740-920_3(k95)25"/>
      <sheetName val="27+740-920_2125"/>
      <sheetName val="27+920-28+040_6,725"/>
      <sheetName val="27+920-28+040_1025"/>
      <sheetName val="27+920-28+160_Su325"/>
      <sheetName val="28+160-28+420_5K9525"/>
      <sheetName val="28+430-657_725"/>
      <sheetName val="Km28+430-657_825"/>
      <sheetName val="28+430-657_925"/>
      <sheetName val="28+430-667_1025"/>
      <sheetName val="28+430-657_1125"/>
      <sheetName val="28+430-657_4k9525"/>
      <sheetName val="28+500-657_1825"/>
      <sheetName val="28+520-657_1925"/>
      <sheetName val="C_TIEU25"/>
      <sheetName val="T_Luong25"/>
      <sheetName val="T_HAO25"/>
      <sheetName val="DT_TUYEN25"/>
      <sheetName val="DT_GIA25"/>
      <sheetName val="KHDT_(2)25"/>
      <sheetName val="CL_25"/>
      <sheetName val="KQ_(2)25"/>
      <sheetName val="Quang_Tri25"/>
      <sheetName val="Da_Nang25"/>
      <sheetName val="Quang_Nam25"/>
      <sheetName val="Quang_Ngai25"/>
      <sheetName val="TH_DH-QN25"/>
      <sheetName val="KP_HD25"/>
      <sheetName val="DB_HD25"/>
      <sheetName val="vat_tu25"/>
      <sheetName val="Thep_25"/>
      <sheetName val="Chi_tiet_Khoi_luong25"/>
      <sheetName val="TH_khoi_luong25"/>
      <sheetName val="Chiet_tinh_vat_lieu_25"/>
      <sheetName val="TH_KL_VL25"/>
      <sheetName val="AC_PC25"/>
      <sheetName val="TAI_TRONG25"/>
      <sheetName val="NOI_LUC25"/>
      <sheetName val="TINH_DUYET_THTT_CHINH25"/>
      <sheetName val="TDUYET_THTT_PHU25"/>
      <sheetName val="TINH_DAO_DONG_VA_DO_VONG25"/>
      <sheetName val="TINH_NEO25"/>
      <sheetName val="tong_hop_thanh_toan_thue25"/>
      <sheetName val="bang_ke_nop_thue25"/>
      <sheetName val="Tonh_hop_chi_phi25"/>
      <sheetName val="BK_chi_phi25"/>
      <sheetName val="KTra_DS_va_thue_GTGT25"/>
      <sheetName val="Kiãøm_tra_DS_thue_GTGT25"/>
      <sheetName val="XUAT(gia_von)25"/>
      <sheetName val="Xuat_(gia_ban)25"/>
      <sheetName val="Dchinh_TH_N-X-T25"/>
      <sheetName val="Tong_hop_N-X-T25"/>
      <sheetName val="thue_TH25"/>
      <sheetName val="tong_hop_200125"/>
      <sheetName val="qUYET_TOAN_THUE25"/>
      <sheetName val="BU_CTPH25"/>
      <sheetName val="BU_tran3+360_2225"/>
      <sheetName val="Tran3+360_2225"/>
      <sheetName val="BU_tran2+386_425"/>
      <sheetName val="Tran2+386_425"/>
      <sheetName val="DTcong_4-525"/>
      <sheetName val="Bu_1-225"/>
      <sheetName val="Bu_12-1325"/>
      <sheetName val="DTcong_12-1325"/>
      <sheetName val="DT_cong13-13+25"/>
      <sheetName val="BU-_nhanh25"/>
      <sheetName val="dtcong_nh1-225"/>
      <sheetName val="dtcong_nh0-125"/>
      <sheetName val="BU_11-1225"/>
      <sheetName val="DTcong_11-1225"/>
      <sheetName val="Pr-_CC25"/>
      <sheetName val="MD_3-425"/>
      <sheetName val="ND_3-425"/>
      <sheetName val="MD_1-225"/>
      <sheetName val="ND_1-225"/>
      <sheetName val="MD_0-125"/>
      <sheetName val="ND_0-125"/>
      <sheetName val="KL_tong25"/>
      <sheetName val="TH_(T1-6)25"/>
      <sheetName val="_NL25"/>
      <sheetName val="_NL_(2)25"/>
      <sheetName val="CDTHCT_(3)25"/>
      <sheetName val="thkl_(2)25"/>
      <sheetName val="long_tec25"/>
      <sheetName val="cd_viaK0-T625"/>
      <sheetName val="cdvia_T6-Tc2425"/>
      <sheetName val="cdvia_Tc24-T4625"/>
      <sheetName val="cd_btnL2k0+361-T1925"/>
      <sheetName val="CT_xa25"/>
      <sheetName val="CDTHU_CHI_T125"/>
      <sheetName val="THUCHI_225"/>
      <sheetName val="THU_CHI325"/>
      <sheetName val="THU_CHI_425"/>
      <sheetName val="THU_CHI525"/>
      <sheetName val="THU_CHI_625"/>
      <sheetName val="TU_CHI_725"/>
      <sheetName val="THU_CHI925"/>
      <sheetName val="THU_CHI_825"/>
      <sheetName val="THU_CHI_1025"/>
      <sheetName val="THU_CHI_1125"/>
      <sheetName val="THU_CHI_1225"/>
      <sheetName val="Xep_hang_20125"/>
      <sheetName val="toan_Cty25"/>
      <sheetName val="Cong_ty25"/>
      <sheetName val="XN_225"/>
      <sheetName val="XN_ong_CHi25"/>
      <sheetName val="N_XDCT&amp;_XKLD25"/>
      <sheetName val="CN_HCM25"/>
      <sheetName val="TT_XKLD(Nhan)25"/>
      <sheetName val="Ong_Hong25"/>
      <sheetName val="CN_hung_yen25"/>
      <sheetName val="Dong_nai25"/>
      <sheetName val="K249_K9825"/>
      <sheetName val="K249_K98_(2)25"/>
      <sheetName val="K251_K9825"/>
      <sheetName val="K251_SBase25"/>
      <sheetName val="K251_AC25"/>
      <sheetName val="K252_K9825"/>
      <sheetName val="K252_SBase25"/>
      <sheetName val="K252_AC25"/>
      <sheetName val="K253_K9825"/>
      <sheetName val="K253_Subbase25"/>
      <sheetName val="K253_Base_25"/>
      <sheetName val="K253_SBase25"/>
      <sheetName val="K253_AC25"/>
      <sheetName val="K255_SBase25"/>
      <sheetName val="K259_K9825"/>
      <sheetName val="K259_Subbase25"/>
      <sheetName val="K259_Base_25"/>
      <sheetName val="K259_AC25"/>
      <sheetName val="K260_K9825"/>
      <sheetName val="K260_Subbase25"/>
      <sheetName val="K260_Base25"/>
      <sheetName val="K260_AC25"/>
      <sheetName val="K261_K9825"/>
      <sheetName val="K261_Base25"/>
      <sheetName val="K261_AC25"/>
      <sheetName val="KL_Tram_Cty25"/>
      <sheetName val="Gam_may_Cty25"/>
      <sheetName val="KL_tram_KH25"/>
      <sheetName val="Gam_may_KH25"/>
      <sheetName val="Cach_dien25"/>
      <sheetName val="Mang_tai25"/>
      <sheetName val="KL_DDK25"/>
      <sheetName val="Mang_tai_DDK25"/>
      <sheetName val="KL_DDK0,425"/>
      <sheetName val="TT_Ky_thuat25"/>
      <sheetName val="CT_moi25"/>
      <sheetName val="Tu_dien25"/>
      <sheetName val="May_cat25"/>
      <sheetName val="Dao_Cly25"/>
      <sheetName val="Dao_Ptai25"/>
      <sheetName val="Tu_RMU25"/>
      <sheetName val="C_set25"/>
      <sheetName val="Sco_Cap25"/>
      <sheetName val="Sco_TB25"/>
      <sheetName val="TN_tram25"/>
      <sheetName val="TN_C_set25"/>
      <sheetName val="TN_TD_DDay25"/>
      <sheetName val="Phan_chung25"/>
      <sheetName val="cong_Q225"/>
      <sheetName val="T_U_luong_Q125"/>
      <sheetName val="T_U_luong_Q225"/>
      <sheetName val="T_U_luong_Q325"/>
      <sheetName val="Quyet_toan25"/>
      <sheetName val="Thu_hoi25"/>
      <sheetName val="Lai_vay25"/>
      <sheetName val="Tien_vay25"/>
      <sheetName val="Cong_no25"/>
      <sheetName val="Cop_pha25"/>
      <sheetName val="Gia_DAN25"/>
      <sheetName val="Phu_luc_HD25"/>
      <sheetName val="Gia_du_thau25"/>
      <sheetName val="Ca_xe25"/>
      <sheetName val="Dc_Dau25"/>
      <sheetName val="_o_to_Hien_825"/>
      <sheetName val="_o_to_Hien925"/>
      <sheetName val="_o_to_Hien1025"/>
      <sheetName val="_o_to_Hien1125"/>
      <sheetName val="_o_to_Hien12)25"/>
      <sheetName val="_o_to_Hien135"/>
      <sheetName val="_o_to_Hien225"/>
      <sheetName val="_o_to_Hien325"/>
      <sheetName val="_o_to_Hien425"/>
      <sheetName val="_o_to_Hien525"/>
      <sheetName val="_o_to_Phong_825"/>
      <sheetName val="_o_to_Phong925"/>
      <sheetName val="_o_to_Phong1025"/>
      <sheetName val="_o_to_Phong1125"/>
      <sheetName val="_o_to_Phong12)25"/>
      <sheetName val="_o_to_Phong135"/>
      <sheetName val="_o_to_Phong225"/>
      <sheetName val="_o_to_Phong325"/>
      <sheetName val="_o_to_Phong425"/>
      <sheetName val="_o_to_Phong525"/>
      <sheetName val="_o_to_Dung_8_25"/>
      <sheetName val="_D_tt_dau825"/>
      <sheetName val="_o_to_Dung_925"/>
      <sheetName val="_D9_tt_dau25"/>
      <sheetName val="_D10_tt_dau25"/>
      <sheetName val="_o_to_Dung_1025"/>
      <sheetName val="_o_to_Dung_1125"/>
      <sheetName val="_o_to_Dung_12)25"/>
      <sheetName val="_o_to_Dung_135"/>
      <sheetName val="_o_to_Dung225"/>
      <sheetName val="_o_to_Dung325"/>
      <sheetName val="_o_to_Dung425"/>
      <sheetName val="_o_totrongT10-1225"/>
      <sheetName val="_o_totrongT225"/>
      <sheetName val="_o_totrungT10-1225"/>
      <sheetName val="_o_toMinhT10-12_25"/>
      <sheetName val="_o_toMinhT225"/>
      <sheetName val="_o_toTrieuT10-12__25"/>
      <sheetName val="Luong_8_SP25"/>
      <sheetName val="Luong_9_SP_25"/>
      <sheetName val="Luong_10_SP_25"/>
      <sheetName val="Luong_11_SP_25"/>
      <sheetName val="Luong_12_SP25"/>
      <sheetName val="Luong_1_SP125"/>
      <sheetName val="Luong_2_SP225"/>
      <sheetName val="Luong_3_SP325"/>
      <sheetName val="Luong_4_SP425"/>
      <sheetName val="Luong_4_SP525"/>
      <sheetName val="KL_VL25"/>
      <sheetName val="QT_9-625"/>
      <sheetName val="Thuong_luu_HB25"/>
      <sheetName val="QT_Ky_T25"/>
      <sheetName val="bc_vt_TON_BAI25"/>
      <sheetName val="QT_Duoc_(Hai)25"/>
      <sheetName val="sent_to25"/>
      <sheetName val="KLTong_hop25"/>
      <sheetName val="Lan_can25"/>
      <sheetName val="Ranh_doc_(2)25"/>
      <sheetName val="Ranh_doc25"/>
      <sheetName val="Coc_tieu25"/>
      <sheetName val="Bien_bao25"/>
      <sheetName val="Nan_tuyen25"/>
      <sheetName val="Lan_125"/>
      <sheetName val="Lan__225"/>
      <sheetName val="Lan_325"/>
      <sheetName val="Gia_tri25"/>
      <sheetName val="Lan_525"/>
      <sheetName val="Cong_hop25"/>
      <sheetName val="kldukien_(107)25"/>
      <sheetName val="qui1_(2)25"/>
      <sheetName val="cap_so_lan_225"/>
      <sheetName val="cap_so_BHXH25"/>
      <sheetName val="tru_tien25"/>
      <sheetName val="yt_q225"/>
      <sheetName val="c45_t325"/>
      <sheetName val="c45_t625"/>
      <sheetName val="BHYT_Q3_200325"/>
      <sheetName val="C45_t725"/>
      <sheetName val="C47-t07_200325"/>
      <sheetName val="C45_t825"/>
      <sheetName val="C47-t08_200325"/>
      <sheetName val="C45_t0925"/>
      <sheetName val="C47-t09_200325"/>
      <sheetName val="C47_T1225"/>
      <sheetName val="BHYT_Q4-200325"/>
      <sheetName val="C45_T1025"/>
      <sheetName val="binh_do25"/>
      <sheetName val="cot_lieu25"/>
      <sheetName val="van_khuon25"/>
      <sheetName val="CT_BT25"/>
      <sheetName val="lay_mau25"/>
      <sheetName val="mat_ngoai_goi25"/>
      <sheetName val="coc_tram-bt25"/>
      <sheetName val="cong_bien_t1024"/>
      <sheetName val="luong_t9_24"/>
      <sheetName val="bb_t924"/>
      <sheetName val="KL_XL200024"/>
      <sheetName val="Chiet_tinh24"/>
      <sheetName val="Van_chuyen24"/>
      <sheetName val="THKP_(2)24"/>
      <sheetName val="T_Bi24"/>
      <sheetName val="Thiet_ke24"/>
      <sheetName val="K_luong24"/>
      <sheetName val="TT_L224"/>
      <sheetName val="TT_L124"/>
      <sheetName val="Thue_Ngoai24"/>
      <sheetName val="Dong_Dau24"/>
      <sheetName val="Dong_Dau_(2)24"/>
      <sheetName val="Sau_dong24"/>
      <sheetName val="Ma_xa24"/>
      <sheetName val="My_dinh24"/>
      <sheetName val="Tong_cong24"/>
      <sheetName val="Chi_tiet_-_Dv_lap24"/>
      <sheetName val="TH_KHTC24"/>
      <sheetName val="Gia_VL24"/>
      <sheetName val="Bang_gia_ca_may24"/>
      <sheetName val="Bang_luong_CB24"/>
      <sheetName val="Bang_P_tich_CT24"/>
      <sheetName val="D_toan_chi_tiet24"/>
      <sheetName val="Bang_TH_Dtoan24"/>
      <sheetName val="LUAN_CHUYEN24"/>
      <sheetName val="KE_QUY24"/>
      <sheetName val="LUONGGIAN_TIEP24"/>
      <sheetName val="VAY_VON24"/>
      <sheetName val="O_THAO24"/>
      <sheetName val="Q_TRUNG24"/>
      <sheetName val="Y_THANH24"/>
      <sheetName val="Sheet2_(2)24"/>
      <sheetName val="KH_2003_(moi_max)24"/>
      <sheetName val="Interim_payment24"/>
      <sheetName val="Bid_Sum24"/>
      <sheetName val="Item_B24"/>
      <sheetName val="Dg_A24"/>
      <sheetName val="Dg_B&amp;C24"/>
      <sheetName val="Material_at_site24"/>
      <sheetName val="Bang_VL24"/>
      <sheetName val="VL(No_V-c)24"/>
      <sheetName val="He_so24"/>
      <sheetName val="PL_Vua24"/>
      <sheetName val="Chitieu-dam_cac_loai24"/>
      <sheetName val="DG_Dam24"/>
      <sheetName val="DG_chung24"/>
      <sheetName val="VL-dac_chung24"/>
      <sheetName val="CT_1md_&amp;_dau_cong24"/>
      <sheetName val="Tong_hop24"/>
      <sheetName val="CT_cong24"/>
      <sheetName val="dg_cong24"/>
      <sheetName val="CDSL_(2)24"/>
      <sheetName val="__24"/>
      <sheetName val="san_vuon24"/>
      <sheetName val="khu_phu_tro24"/>
      <sheetName val="Thuyet_minh24"/>
      <sheetName val="be_tong24"/>
      <sheetName val="Tong_hop_thep24"/>
      <sheetName val="phan_tich_DG24"/>
      <sheetName val="gia_vat_lieu24"/>
      <sheetName val="gia_xe_may24"/>
      <sheetName val="gia_nhan_cong24"/>
      <sheetName val="BCC_(2)24"/>
      <sheetName val="Bao_cao24"/>
      <sheetName val="Bao_cao_224"/>
      <sheetName val="Khoi_luong24"/>
      <sheetName val="Khoi_luong_mat24"/>
      <sheetName val="Bang_ke24"/>
      <sheetName val="T_HopKL24"/>
      <sheetName val="S_Luong24"/>
      <sheetName val="D_Dap24"/>
      <sheetName val="Q_Toan24"/>
      <sheetName val="Phan_tich_chi_phi24"/>
      <sheetName val="Chi_phi_nen_theo_BVTC24"/>
      <sheetName val="nhan_cong_phu24"/>
      <sheetName val="nhan_cong_Hung24"/>
      <sheetName val="Nhan_cong24"/>
      <sheetName val="Khoi_luong_nen_theo_BVTC24"/>
      <sheetName val="cap_cho_cac_DT24"/>
      <sheetName val="Ung_-_hoan24"/>
      <sheetName val="CP_may24"/>
      <sheetName val="Phu_luc24"/>
      <sheetName val="Gia_trÞ24"/>
      <sheetName val="DS_them_luong_qui_4-200224"/>
      <sheetName val="Phuc_loi_2-9-0224"/>
      <sheetName val="Thuong_nhan_dip_21-12-0224"/>
      <sheetName val="Thuong_dip_nhan_danh_hieu_AHL24"/>
      <sheetName val="Thang_luong_thu_13_nam_200224"/>
      <sheetName val="Luong_SX#_dip_Tet_Qui_Mui(don24"/>
      <sheetName val="CT_Duong24"/>
      <sheetName val="D_gia24"/>
      <sheetName val="T_hop24"/>
      <sheetName val="CtP_tro24"/>
      <sheetName val="Nha_moi24"/>
      <sheetName val="TT-T_Tron_So_224"/>
      <sheetName val="Ct_Dam_24"/>
      <sheetName val="Ct_Duoi24"/>
      <sheetName val="Ct_Tren24"/>
      <sheetName val="D_giaMay24"/>
      <sheetName val="26+180-400_224"/>
      <sheetName val="26+180_Sub124"/>
      <sheetName val="26+180_Sub424"/>
      <sheetName val="26+180-400_5(k95)24"/>
      <sheetName val="26+400-620_3(k95)24"/>
      <sheetName val="26+400-640_1(k95)24"/>
      <sheetName val="26+960-27+150_924"/>
      <sheetName val="26+960-27+150_1024"/>
      <sheetName val="26+960-27+150_1124"/>
      <sheetName val="26+960-27+150_1224"/>
      <sheetName val="26+960-27+150_5(k95)24"/>
      <sheetName val="26+960-27+150_4(k95)24"/>
      <sheetName val="26+960-27+150_1(k95)24"/>
      <sheetName val="27+500-700_5(k95)24"/>
      <sheetName val="27+500-700_4(k95)24"/>
      <sheetName val="27+500-700_3(k95)24"/>
      <sheetName val="27+500-700_1(k95)24"/>
      <sheetName val="27+740-920_3(k95)24"/>
      <sheetName val="27+740-920_2124"/>
      <sheetName val="27+920-28+040_6,724"/>
      <sheetName val="27+920-28+040_1024"/>
      <sheetName val="27+920-28+160_Su324"/>
      <sheetName val="28+160-28+420_5K9524"/>
      <sheetName val="28+430-657_724"/>
      <sheetName val="Km28+430-657_824"/>
      <sheetName val="28+430-657_924"/>
      <sheetName val="28+430-667_1024"/>
      <sheetName val="28+430-657_1124"/>
      <sheetName val="28+430-657_4k9524"/>
      <sheetName val="28+500-657_1824"/>
      <sheetName val="28+520-657_1924"/>
      <sheetName val="C_TIEU24"/>
      <sheetName val="T_Luong24"/>
      <sheetName val="T_HAO24"/>
      <sheetName val="DT_TUYEN24"/>
      <sheetName val="DT_GIA24"/>
      <sheetName val="KHDT_(2)24"/>
      <sheetName val="CL_24"/>
      <sheetName val="KQ_(2)24"/>
      <sheetName val="Quang_Tri24"/>
      <sheetName val="Da_Nang24"/>
      <sheetName val="Quang_Nam24"/>
      <sheetName val="Quang_Ngai24"/>
      <sheetName val="TH_DH-QN24"/>
      <sheetName val="KP_HD24"/>
      <sheetName val="DB_HD24"/>
      <sheetName val="vat_tu24"/>
      <sheetName val="Thep_24"/>
      <sheetName val="Chi_tiet_Khoi_luong24"/>
      <sheetName val="TH_khoi_luong24"/>
      <sheetName val="Chiet_tinh_vat_lieu_24"/>
      <sheetName val="TH_KL_VL24"/>
      <sheetName val="AC_PC24"/>
      <sheetName val="TAI_TRONG24"/>
      <sheetName val="NOI_LUC24"/>
      <sheetName val="TINH_DUYET_THTT_CHINH24"/>
      <sheetName val="TDUYET_THTT_PHU24"/>
      <sheetName val="TINH_DAO_DONG_VA_DO_VONG24"/>
      <sheetName val="TINH_NEO24"/>
      <sheetName val="tong_hop_thanh_toan_thue24"/>
      <sheetName val="bang_ke_nop_thue24"/>
      <sheetName val="Tonh_hop_chi_phi24"/>
      <sheetName val="BK_chi_phi24"/>
      <sheetName val="KTra_DS_va_thue_GTGT24"/>
      <sheetName val="Kiãøm_tra_DS_thue_GTGT24"/>
      <sheetName val="XUAT(gia_von)24"/>
      <sheetName val="Xuat_(gia_ban)24"/>
      <sheetName val="Dchinh_TH_N-X-T24"/>
      <sheetName val="Tong_hop_N-X-T24"/>
      <sheetName val="thue_TH24"/>
      <sheetName val="tong_hop_200124"/>
      <sheetName val="qUYET_TOAN_THUE24"/>
      <sheetName val="BU_CTPH24"/>
      <sheetName val="BU_tran3+360_2224"/>
      <sheetName val="Tran3+360_2224"/>
      <sheetName val="BU_tran2+386_424"/>
      <sheetName val="Tran2+386_424"/>
      <sheetName val="DTcong_4-524"/>
      <sheetName val="Bu_1-224"/>
      <sheetName val="Bu_12-1324"/>
      <sheetName val="DTcong_12-1324"/>
      <sheetName val="DT_cong13-13+24"/>
      <sheetName val="BU-_nhanh24"/>
      <sheetName val="dtcong_nh1-224"/>
      <sheetName val="dtcong_nh0-124"/>
      <sheetName val="BU_11-1224"/>
      <sheetName val="DTcong_11-1224"/>
      <sheetName val="Pr-_CC24"/>
      <sheetName val="MD_3-424"/>
      <sheetName val="ND_3-424"/>
      <sheetName val="MD_1-224"/>
      <sheetName val="ND_1-224"/>
      <sheetName val="MD_0-124"/>
      <sheetName val="ND_0-124"/>
      <sheetName val="KL_tong24"/>
      <sheetName val="TH_(T1-6)24"/>
      <sheetName val="_NL24"/>
      <sheetName val="_NL_(2)24"/>
      <sheetName val="CDTHCT_(3)24"/>
      <sheetName val="thkl_(2)24"/>
      <sheetName val="long_tec24"/>
      <sheetName val="cd_viaK0-T624"/>
      <sheetName val="cdvia_T6-Tc2424"/>
      <sheetName val="cdvia_Tc24-T4624"/>
      <sheetName val="cd_btnL2k0+361-T1924"/>
      <sheetName val="CT_xa24"/>
      <sheetName val="CDTHU_CHI_T124"/>
      <sheetName val="THUCHI_224"/>
      <sheetName val="THU_CHI324"/>
      <sheetName val="THU_CHI_424"/>
      <sheetName val="THU_CHI524"/>
      <sheetName val="THU_CHI_624"/>
      <sheetName val="TU_CHI_724"/>
      <sheetName val="THU_CHI924"/>
      <sheetName val="THU_CHI_824"/>
      <sheetName val="THU_CHI_1024"/>
      <sheetName val="THU_CHI_1124"/>
      <sheetName val="THU_CHI_1224"/>
      <sheetName val="Xep_hang_20124"/>
      <sheetName val="toan_Cty24"/>
      <sheetName val="Cong_ty24"/>
      <sheetName val="XN_224"/>
      <sheetName val="XN_ong_CHi24"/>
      <sheetName val="N_XDCT&amp;_XKLD24"/>
      <sheetName val="CN_HCM24"/>
      <sheetName val="TT_XKLD(Nhan)24"/>
      <sheetName val="Ong_Hong24"/>
      <sheetName val="CN_hung_yen24"/>
      <sheetName val="Dong_nai24"/>
      <sheetName val="K249_K9824"/>
      <sheetName val="K249_K98_(2)24"/>
      <sheetName val="K251_K9824"/>
      <sheetName val="K251_SBase24"/>
      <sheetName val="K251_AC24"/>
      <sheetName val="K252_K9824"/>
      <sheetName val="K252_SBase24"/>
      <sheetName val="K252_AC24"/>
      <sheetName val="K253_K9824"/>
      <sheetName val="K253_Subbase24"/>
      <sheetName val="K253_Base_24"/>
      <sheetName val="K253_SBase24"/>
      <sheetName val="K253_AC24"/>
      <sheetName val="K255_SBase24"/>
      <sheetName val="K259_K9824"/>
      <sheetName val="K259_Subbase24"/>
      <sheetName val="K259_Base_24"/>
      <sheetName val="K259_AC24"/>
      <sheetName val="K260_K9824"/>
      <sheetName val="K260_Subbase24"/>
      <sheetName val="K260_Base24"/>
      <sheetName val="K260_AC24"/>
      <sheetName val="K261_K9824"/>
      <sheetName val="K261_Base24"/>
      <sheetName val="K261_AC24"/>
      <sheetName val="KL_Tram_Cty24"/>
      <sheetName val="Gam_may_Cty24"/>
      <sheetName val="KL_tram_KH24"/>
      <sheetName val="Gam_may_KH24"/>
      <sheetName val="Cach_dien24"/>
      <sheetName val="Mang_tai24"/>
      <sheetName val="KL_DDK24"/>
      <sheetName val="Mang_tai_DDK24"/>
      <sheetName val="KL_DDK0,424"/>
      <sheetName val="TT_Ky_thuat24"/>
      <sheetName val="CT_moi24"/>
      <sheetName val="Tu_dien24"/>
      <sheetName val="May_cat24"/>
      <sheetName val="Dao_Cly24"/>
      <sheetName val="Dao_Ptai24"/>
      <sheetName val="Tu_RMU24"/>
      <sheetName val="C_set24"/>
      <sheetName val="Sco_Cap24"/>
      <sheetName val="Sco_TB24"/>
      <sheetName val="TN_tram24"/>
      <sheetName val="TN_C_set24"/>
      <sheetName val="TN_TD_DDay24"/>
      <sheetName val="Phan_chung24"/>
      <sheetName val="cong_Q224"/>
      <sheetName val="T_U_luong_Q124"/>
      <sheetName val="T_U_luong_Q224"/>
      <sheetName val="T_U_luong_Q324"/>
      <sheetName val="Quyet_toan24"/>
      <sheetName val="Thu_hoi24"/>
      <sheetName val="Lai_vay24"/>
      <sheetName val="Tien_vay24"/>
      <sheetName val="Cong_no24"/>
      <sheetName val="Cop_pha24"/>
      <sheetName val="Gia_DAN24"/>
      <sheetName val="Phu_luc_HD24"/>
      <sheetName val="Gia_du_thau24"/>
      <sheetName val="Ca_xe24"/>
      <sheetName val="Dc_Dau24"/>
      <sheetName val="_o_to_Hien_824"/>
      <sheetName val="_o_to_Hien924"/>
      <sheetName val="_o_to_Hien1024"/>
      <sheetName val="_o_to_Hien1124"/>
      <sheetName val="_o_to_Hien12)24"/>
      <sheetName val="_o_to_Hien134"/>
      <sheetName val="_o_to_Hien224"/>
      <sheetName val="_o_to_Hien324"/>
      <sheetName val="_o_to_Hien424"/>
      <sheetName val="_o_to_Hien524"/>
      <sheetName val="_o_to_Phong_824"/>
      <sheetName val="_o_to_Phong924"/>
      <sheetName val="_o_to_Phong1024"/>
      <sheetName val="_o_to_Phong1124"/>
      <sheetName val="_o_to_Phong12)24"/>
      <sheetName val="_o_to_Phong134"/>
      <sheetName val="_o_to_Phong224"/>
      <sheetName val="_o_to_Phong324"/>
      <sheetName val="_o_to_Phong424"/>
      <sheetName val="_o_to_Phong524"/>
      <sheetName val="_o_to_Dung_8_24"/>
      <sheetName val="_D_tt_dau824"/>
      <sheetName val="_o_to_Dung_924"/>
      <sheetName val="_D9_tt_dau24"/>
      <sheetName val="_D10_tt_dau24"/>
      <sheetName val="_o_to_Dung_1024"/>
      <sheetName val="_o_to_Dung_1124"/>
      <sheetName val="_o_to_Dung_12)24"/>
      <sheetName val="_o_to_Dung_134"/>
      <sheetName val="_o_to_Dung224"/>
      <sheetName val="_o_to_Dung324"/>
      <sheetName val="_o_to_Dung424"/>
      <sheetName val="_o_totrongT10-1224"/>
      <sheetName val="_o_totrongT224"/>
      <sheetName val="_o_totrungT10-1224"/>
      <sheetName val="_o_toMinhT10-12_24"/>
      <sheetName val="_o_toMinhT224"/>
      <sheetName val="_o_toTrieuT10-12__24"/>
      <sheetName val="Luong_8_SP24"/>
      <sheetName val="Luong_9_SP_24"/>
      <sheetName val="Luong_10_SP_24"/>
      <sheetName val="Luong_11_SP_24"/>
      <sheetName val="Luong_12_SP24"/>
      <sheetName val="Luong_1_SP124"/>
      <sheetName val="Luong_2_SP224"/>
      <sheetName val="Luong_3_SP324"/>
      <sheetName val="Luong_4_SP424"/>
      <sheetName val="Luong_4_SP524"/>
      <sheetName val="KL_VL24"/>
      <sheetName val="QT_9-624"/>
      <sheetName val="Thuong_luu_HB24"/>
      <sheetName val="QT_Ky_T24"/>
      <sheetName val="bc_vt_TON_BAI24"/>
      <sheetName val="QT_Duoc_(Hai)24"/>
      <sheetName val="sent_to24"/>
      <sheetName val="KLTong_hop24"/>
      <sheetName val="Lan_can24"/>
      <sheetName val="Ranh_doc_(2)24"/>
      <sheetName val="Ranh_doc24"/>
      <sheetName val="Coc_tieu24"/>
      <sheetName val="Bien_bao24"/>
      <sheetName val="Nan_tuyen24"/>
      <sheetName val="Lan_124"/>
      <sheetName val="Lan__224"/>
      <sheetName val="Lan_324"/>
      <sheetName val="Gia_tri24"/>
      <sheetName val="Lan_524"/>
      <sheetName val="Cong_hop24"/>
      <sheetName val="kldukien_(107)24"/>
      <sheetName val="qui1_(2)24"/>
      <sheetName val="cap_so_lan_224"/>
      <sheetName val="cap_so_BHXH24"/>
      <sheetName val="tru_tien24"/>
      <sheetName val="yt_q224"/>
      <sheetName val="c45_t324"/>
      <sheetName val="c45_t624"/>
      <sheetName val="BHYT_Q3_200324"/>
      <sheetName val="C45_t724"/>
      <sheetName val="C47-t07_200324"/>
      <sheetName val="C45_t824"/>
      <sheetName val="C47-t08_200324"/>
      <sheetName val="C45_t0924"/>
      <sheetName val="C47-t09_200324"/>
      <sheetName val="C47_T1224"/>
      <sheetName val="BHYT_Q4-200324"/>
      <sheetName val="C45_T1024"/>
      <sheetName val="binh_do24"/>
      <sheetName val="cot_lieu24"/>
      <sheetName val="van_khuon24"/>
      <sheetName val="CT_BT24"/>
      <sheetName val="lay_mau24"/>
      <sheetName val="mat_ngoai_goi24"/>
      <sheetName val="coc_tram-bt24"/>
      <sheetName val="Valor mensal"/>
      <sheetName val="EST013"/>
      <sheetName val="Silo with internal cone"/>
      <sheetName val="labour coeff"/>
      <sheetName val="Meas.-Hotel Part"/>
      <sheetName val="Lead"/>
      <sheetName val="6,000"/>
      <sheetName val="R2_0908"/>
      <sheetName val="BOLT"/>
      <sheetName val="하도급업체"/>
      <sheetName val="(2)"/>
      <sheetName val="COMMERCIAL OFFER"/>
      <sheetName val="CSA-Rate Build Up"/>
      <sheetName val="Phương án 1"/>
      <sheetName val="Hạng mục chung (2)"/>
      <sheetName val="MD13-13o334"/>
      <sheetName val="N_x0000_13-13+374_x0000__x0000__x0000__x0000__x0000__x0000__x0004__x0000__x0000__x0000__x0000__x0000_軈ş@_x0004__x0000__x0000__x0000__x0000_"/>
      <sheetName val="ND1u-12"/>
      <sheetName val="MD10-11_x0000_Ş_x0000__x0000__x0000__x0000__x0000__x0000__x0000__x0000__x0000_"/>
      <sheetName val="DGXDC_x0008_"/>
      <sheetName val="Nguồn"/>
      <sheetName val="KHOA 27"/>
      <sheetName val="KHOA 28"/>
      <sheetName val="KHOA 29"/>
      <sheetName val="S`eet7"/>
      <sheetName val="GTCL"/>
      <sheetName val="Chiettinh dz0,4"/>
      <sheetName val="daodat"/>
      <sheetName val="TH TB+XD"/>
      <sheetName val="NGAY THANG"/>
      <sheetName val="TIEN MAT"/>
      <sheetName val="BCDPS T05"/>
      <sheetName val="danh sach cty"/>
      <sheetName val="CT xþ"/>
      <sheetName val="THDGþ"/>
      <sheetName val="Kiã丵⿇_x0005__x0000_"/>
      <sheetName val="Comb."/>
      <sheetName val="Main-Mat's"/>
      <sheetName val="Sub-Mat's"/>
      <sheetName val="MDD"/>
      <sheetName val="LL-PI"/>
      <sheetName val="Abrasion"/>
      <sheetName val="Sound"/>
      <sheetName val="COTTHEP"/>
      <sheetName val="Janp"/>
      <sheetName val="Jan°"/>
      <sheetName val="TGTGT"/>
      <sheetName val="Kenlon"/>
      <sheetName val="Ken chai"/>
      <sheetName val="Tigerlon"/>
      <sheetName val="Tigerchainho"/>
      <sheetName val="Tiger chai lon"/>
      <sheetName val="Sai gon do"/>
      <sheetName val="Tong cong no"/>
      <sheetName val="Chitietcongno quan "/>
      <sheetName val="Menu qly"/>
      <sheetName val="BQ1"/>
      <sheetName val="VTD-TLANG"/>
      <sheetName val="TNHAT-N.PHUOC"/>
      <sheetName val="KPhong - ap3PTTA"/>
      <sheetName val="Q1"/>
      <sheetName val="Q2"/>
      <sheetName val="6 thang dau nam"/>
      <sheetName val="Q3"/>
      <sheetName val="Q4"/>
      <sheetName val="2007"/>
      <sheetName val="PL03"/>
      <sheetName val="ThongTinBanDau"/>
      <sheetName val="Danh muc"/>
      <sheetName val="mau02"/>
      <sheetName val="m3npk"/>
      <sheetName val="m5npk"/>
      <sheetName val="m3hvg"/>
      <sheetName val="m5hvg"/>
      <sheetName val="m3bhg"/>
      <sheetName val="m5bhg"/>
      <sheetName val="mau04"/>
      <sheetName val="369+400-54"/>
      <sheetName val="T.Tinh"/>
      <sheetName val="Dec3þ"/>
      <sheetName val="tai lieu"/>
      <sheetName val="DSHD DH"/>
      <sheetName val="CANDOI"/>
      <sheetName val="Nhap VT oto"/>
      <sheetName val="VCTC"/>
      <sheetName val="gia vaԀ_x0000__x0000__x0000_Ȁ_x0000_"/>
      <sheetName val="gia vaԀ_x0000__x0000__x0000__x0000__x0000_"/>
      <sheetName val="05_9DDBT"/>
      <sheetName val="begin"/>
      <sheetName val="CTM_x0000_"/>
      <sheetName val="TTVanChuyen"/>
      <sheetName val="C.TIE "/>
      <sheetName val="C.TIE"/>
      <sheetName val="Luong 9 S@ "/>
      <sheetName val="TienLuong"/>
      <sheetName val="(GiaC36_M)"/>
      <sheetName val="DINH_MUC"/>
      <sheetName val="VC_BTong"/>
      <sheetName val="Sk "/>
      <sheetName val="Sk _x0000__x0008__x0005_"/>
      <sheetName val="DM 285"/>
      <sheetName val="BU9-10_x0000__x0000__x0000__x0015_[PIPE-03E.XLS]BU10-11"/>
      <sheetName val="Nnh1-2+80_x0000__x0000__x0000__x0000__x0019_[PIPE-03E.XLS]MD1"/>
      <sheetName val="Mnh0-1_x0000__x0000__x0000__x0014_[PIPE-03E.XLS]Nnh0-1_x0000_"/>
      <sheetName val="KL datdaolap "/>
      <sheetName val="Chi tiet ma"/>
      <sheetName val="EDITPAGE"/>
      <sheetName val="26+180-000.2"/>
      <sheetName val="26+180.Sub0"/>
      <sheetName val="26+960-23+150.12"/>
      <sheetName val="ton T1"/>
      <sheetName val="thang 2"/>
      <sheetName val="Thang1"/>
      <sheetName val="loai cd"/>
      <sheetName val="loai khac"/>
      <sheetName val="Pr- AC"/>
      <sheetName val="THU _x0005__x0000__x0000__x0000__x0002_"/>
      <sheetName val="THU "/>
      <sheetName val="Section(All)"/>
      <sheetName val="공내역"/>
      <sheetName val="TLR"/>
      <sheetName val="VTu nam"/>
      <sheetName val="CFNlieu"/>
      <sheetName val="CFDien"/>
      <sheetName val="Nuoc"/>
      <sheetName val="SPTDoi"/>
      <sheetName val="KH SClon"/>
      <sheetName val="KH DTtapchung"/>
      <sheetName val="KLSCTX"/>
      <sheetName val="NSL"/>
      <sheetName val="Ranh ࡤoc"/>
      <sheetName val="Đầu vào"/>
      <sheetName val="REMUNERASISTANDAR"/>
      <sheetName val="TABEL-DETASIR"/>
      <sheetName val="CT_033"/>
      <sheetName val="TH_033"/>
      <sheetName val="Chenh_lech3"/>
      <sheetName val="Kinh_phí3"/>
      <sheetName val="VAT_TU_NHAN_TXQN2"/>
      <sheetName val="bang_tong_ke_khoi_luong_vat_tu2"/>
      <sheetName val="hcong_tkhe2"/>
      <sheetName val="VAT_TU_NHAN_TKHE2"/>
      <sheetName val="hcong_qn2"/>
      <sheetName val="VAT_TU_NHAN_(2)2"/>
      <sheetName val="Co_quan_TCT3"/>
      <sheetName val="BOT_(PA_chon)3"/>
      <sheetName val="Yaly_&amp;_Ri_Ninh3"/>
      <sheetName val="Thuy_dien_Na_Loi3"/>
      <sheetName val="bang_so_sanh_tong_hop3"/>
      <sheetName val="bang_so_sanh_tong_hop_(ty_le)3"/>
      <sheetName val="thu_nhap_binh_quan_(2)3"/>
      <sheetName val="dang_huong3"/>
      <sheetName val="phuong_an_13"/>
      <sheetName val="phuong_an_1_(2)3"/>
      <sheetName val="phuong_an23"/>
      <sheetName val="tong_hop_BQ3"/>
      <sheetName val="tong_hop_BQ-13"/>
      <sheetName val="phuong_an_chon3"/>
      <sheetName val="bang_so_sanh_tong_hop_(_PA_cho3"/>
      <sheetName val="dang_ap_dung3"/>
      <sheetName val="bang_tong_hop_(dang_huong)3"/>
      <sheetName val="TH_du_toan_3"/>
      <sheetName val="Du_toan_3"/>
      <sheetName val="C_Tinh3"/>
      <sheetName val="Tien_ung3"/>
      <sheetName val="phi_luong33"/>
      <sheetName val="XE_DAU3"/>
      <sheetName val="XE_XANG3"/>
      <sheetName val="huy_dong_von3"/>
      <sheetName val="Lai_vayxd3"/>
      <sheetName val="Lai_vayphaitra3"/>
      <sheetName val="Lai_vay_3"/>
      <sheetName val="tra_von3"/>
      <sheetName val="KH_chi_tiet3"/>
      <sheetName val="nguyen_lieu3"/>
      <sheetName val="soi_tho_soi_det3"/>
      <sheetName val="soi_thuong3"/>
      <sheetName val="vai_det3"/>
      <sheetName val="chi_phi_1tan3"/>
      <sheetName val="von_luu_dong3"/>
      <sheetName val="thue_VAT3"/>
      <sheetName val="doanh_thu3"/>
      <sheetName val="THKL_H93"/>
      <sheetName val="THKL_H43"/>
      <sheetName val="THVT_T53"/>
      <sheetName val="XL1_t53"/>
      <sheetName val="XL2_T53"/>
      <sheetName val="XL3_T53"/>
      <sheetName val="XL5_T53"/>
      <sheetName val="CC_XL13"/>
      <sheetName val="Tong_Thu2"/>
      <sheetName val="Tong_Chi2"/>
      <sheetName val="Truong_hoc2"/>
      <sheetName val="Cty_CP2"/>
      <sheetName val="G_thau_3B2"/>
      <sheetName val="T_Hop_Thu-chi2"/>
      <sheetName val="TH_mau_moi_tu_T102"/>
      <sheetName val="Tong_hop_Quy_IV2"/>
      <sheetName val="KKTS_043"/>
      <sheetName val="nha_kct3"/>
      <sheetName val="NAM_20043"/>
      <sheetName val="CO_SO_DU_LIEU_PTVL3"/>
      <sheetName val="DG_SOC3"/>
      <sheetName val="DG_HQ3"/>
      <sheetName val="Bot_Giat_C3"/>
      <sheetName val="Bot_Giat_P_3"/>
      <sheetName val="THAY_THUNG_H3"/>
      <sheetName val="thi_nghiem3"/>
      <sheetName val="BLR_12"/>
      <sheetName val="gia_phan_mong2"/>
      <sheetName val="Cau_2(3)3"/>
      <sheetName val="Hat_13"/>
      <sheetName val="_H8_duong3"/>
      <sheetName val="Hat_7dg3"/>
      <sheetName val="TH_duong_1B3"/>
      <sheetName val="TH_cau_1B3"/>
      <sheetName val="cau_H13"/>
      <sheetName val="Son_dg3"/>
      <sheetName val="congtac_vien-uy3"/>
      <sheetName val="Nhan_luc20013"/>
      <sheetName val="KH_200³_(moi_max)3"/>
      <sheetName val="B_T_HOP2"/>
      <sheetName val="HT_HE_DUONG2"/>
      <sheetName val="DH_D1,22"/>
      <sheetName val="Tro_giup2"/>
      <sheetName val="doanh_thu_loi_nhuan3"/>
      <sheetName val="dong_tien3"/>
      <sheetName val="thu_hoi_von3"/>
      <sheetName val="MTO_REV_02"/>
      <sheetName val="Thang_123"/>
      <sheetName val="Bang_gia_NC2"/>
      <sheetName val="TH_DZ352"/>
      <sheetName val="hoan_von3"/>
      <sheetName val="dothi_npv3"/>
      <sheetName val="diem_hoa_von3"/>
      <sheetName val="nop_ngan_sach3"/>
      <sheetName val="chi_tieu3"/>
      <sheetName val="Du_toan2"/>
      <sheetName val="Phan_tich_vat_tu2"/>
      <sheetName val="Tong_hop_vat_tu2"/>
      <sheetName val="Tong_hop_gia2"/>
      <sheetName val="Thang_14"/>
      <sheetName val="Thang_12_(2)3"/>
      <sheetName val="Thang_013"/>
      <sheetName val="TK_331c12"/>
      <sheetName val="cong_bien_t1&lt;2"/>
      <sheetName val="Bang_2B2"/>
      <sheetName val="Dgia_vat_tu2"/>
      <sheetName val="Don_gia_III2"/>
      <sheetName val="Dgia_VT2"/>
      <sheetName val="TSCD_ko_dung2"/>
      <sheetName val="Tong_vat_tu2"/>
      <sheetName val="VT_luu2"/>
      <sheetName val="Vtu_u_dong2"/>
      <sheetName val="TSLD_khac2"/>
      <sheetName val="CC_da_pbo_het2"/>
      <sheetName val="Chenh_lech_vat_tu2"/>
      <sheetName val="Gia_tri_vat_tu2"/>
      <sheetName val="Chi_phi_van_chuyen2"/>
      <sheetName val="Don_gia_chi_tiet2"/>
      <sheetName val="Du_thau2"/>
      <sheetName val="Tong_hop_kinh_phi2"/>
      <sheetName val="Tu_van_Thiet_ke2"/>
      <sheetName val="Tien_do_thi_cong2"/>
      <sheetName val="Bia_du_toan2"/>
      <sheetName val="Phan_tich_don_gia_(doc)2"/>
      <sheetName val="L_D17042"/>
      <sheetName val="THV_CHI_62"/>
      <sheetName val="27+500-700_4(k85)2"/>
      <sheetName val="D_Da02"/>
      <sheetName val="26+960-27+050_92"/>
      <sheetName val="CT_3312"/>
      <sheetName val="CT_1312"/>
      <sheetName val="28+!60-28+420_5K952"/>
      <sheetName val="Thi_sinh2"/>
      <sheetName val="Cham_cong2"/>
      <sheetName val="Bang_luong2"/>
      <sheetName val="STH_1522"/>
      <sheetName val="CN_3312"/>
      <sheetName val="VC_MONG2"/>
      <sheetName val="LUONG_NC2"/>
      <sheetName val="BKE_CT_GOC2"/>
      <sheetName val="BKE_CT_GOC_(2)2"/>
      <sheetName val="CTGS10_(2)2"/>
      <sheetName val="PIPE-03E_XLS2"/>
      <sheetName val="B9_SCL_(2)2"/>
      <sheetName val="Thang_7-052"/>
      <sheetName val="Bia_dvi2"/>
      <sheetName val="B3_Tonghop_thang2"/>
      <sheetName val="Liệt_kê1"/>
      <sheetName val="BB_NT_GD_H-thanh2"/>
      <sheetName val="BB_NT_KL2"/>
      <sheetName val="CL_PP2"/>
      <sheetName val="TH_DgPP2"/>
      <sheetName val="Dg_PP2"/>
      <sheetName val="CL_DgPP2"/>
      <sheetName val="TH_DDau2"/>
      <sheetName val="TH_DVu2"/>
      <sheetName val="CL_Dvu2"/>
      <sheetName val="TH_DgDvu2"/>
      <sheetName val="Dg_DV2"/>
      <sheetName val="C_O2"/>
      <sheetName val="TH_dg_OC2"/>
      <sheetName val="CL_CatOng2"/>
      <sheetName val="Bang_qui_cach_Vtu2"/>
      <sheetName val="Div__A2"/>
      <sheetName val="luong_thang_102"/>
      <sheetName val="tong_hop_thang_102"/>
      <sheetName val="TH_112"/>
      <sheetName val="px_khai_thac_22"/>
      <sheetName val="dao_lo_so_22"/>
      <sheetName val="luong_vp_thang_102"/>
      <sheetName val="CHIET_TINH_TBA2"/>
      <sheetName val="CHIET_TINH_DZ_0,42"/>
      <sheetName val="CHIET_TINH_CCT2"/>
      <sheetName val="Cong_doan2"/>
      <sheetName val="VËt_liÖu1"/>
      <sheetName val="K_L­¬ng_1"/>
      <sheetName val="GTDT_1"/>
      <sheetName val="Bï_VL_1"/>
      <sheetName val="Tæng_Hîp1"/>
      <sheetName val="Kinh_PhÝ1"/>
      <sheetName val="T_kÕ1"/>
      <sheetName val="tÝnh_VL1"/>
      <sheetName val="KL_®Ëp1"/>
      <sheetName val="Lµng_Lµ1"/>
      <sheetName val="ND13-1+334"/>
      <sheetName val="26+960-27+150_5(k95!1"/>
      <sheetName val="TH_du_toanþ1"/>
      <sheetName val="THDN_MBA_phu_tai1"/>
      <sheetName val="TBA_CC1"/>
      <sheetName val="Purchase_Order1"/>
      <sheetName val="Customize_Your_Purchase_Order1"/>
      <sheetName val="A__Building__1"/>
      <sheetName val="Qty-(Arc_)1"/>
      <sheetName val="TH_K_II1"/>
      <sheetName val="TH_K_I1"/>
      <sheetName val="Electrical_Breakdown1"/>
      <sheetName val="CT_032"/>
      <sheetName val="TH_032"/>
      <sheetName val="Chenh_lech2"/>
      <sheetName val="Kinh_phí2"/>
      <sheetName val="VAT_TU_NHAN_TXQN1"/>
      <sheetName val="bang_tong_ke_khoi_luong_vat_tu1"/>
      <sheetName val="hcong_tkhe1"/>
      <sheetName val="VAT_TU_NHAN_TKHE1"/>
      <sheetName val="hcong_qn1"/>
      <sheetName val="VAT_TU_NHAN_(2)1"/>
      <sheetName val="Co_quan_TCT2"/>
      <sheetName val="BOT_(PA_chon)2"/>
      <sheetName val="Yaly_&amp;_Ri_Ninh2"/>
      <sheetName val="Thuy_dien_Na_Loi2"/>
      <sheetName val="bang_so_sanh_tong_hop2"/>
      <sheetName val="bang_so_sanh_tong_hop_(ty_le)2"/>
      <sheetName val="thu_nhap_binh_quan_(2)2"/>
      <sheetName val="dang_huong2"/>
      <sheetName val="phuong_an_12"/>
      <sheetName val="phuong_an_1_(2)2"/>
      <sheetName val="phuong_an22"/>
      <sheetName val="tong_hop_BQ2"/>
      <sheetName val="tong_hop_BQ-12"/>
      <sheetName val="phuong_an_chon2"/>
      <sheetName val="bang_so_sanh_tong_hop_(_PA_cho2"/>
      <sheetName val="dang_ap_dung2"/>
      <sheetName val="bang_tong_hop_(dang_huong)2"/>
      <sheetName val="TH_du_toan_2"/>
      <sheetName val="Du_toan_2"/>
      <sheetName val="C_Tinh2"/>
      <sheetName val="Tien_ung2"/>
      <sheetName val="phi_luong32"/>
      <sheetName val="XE_DAU2"/>
      <sheetName val="XE_XANG2"/>
      <sheetName val="huy_dong_von2"/>
      <sheetName val="Lai_vayxd2"/>
      <sheetName val="Lai_vayphaitra2"/>
      <sheetName val="Lai_vay_2"/>
      <sheetName val="tra_von2"/>
      <sheetName val="KH_chi_tiet2"/>
      <sheetName val="nguyen_lieu2"/>
      <sheetName val="soi_tho_soi_det2"/>
      <sheetName val="soi_thuong2"/>
      <sheetName val="vai_det2"/>
      <sheetName val="chi_phi_1tan2"/>
      <sheetName val="von_luu_dong2"/>
      <sheetName val="thue_VAT2"/>
      <sheetName val="doanh_thu2"/>
      <sheetName val="THKL_H92"/>
      <sheetName val="THKL_H42"/>
      <sheetName val="THVT_T52"/>
      <sheetName val="XL1_t52"/>
      <sheetName val="XL2_T52"/>
      <sheetName val="XL3_T52"/>
      <sheetName val="XL5_T52"/>
      <sheetName val="CC_XL12"/>
      <sheetName val="Tong_Thu1"/>
      <sheetName val="Tong_Chi1"/>
      <sheetName val="Truong_hoc1"/>
      <sheetName val="Cty_CP1"/>
      <sheetName val="G_thau_3B1"/>
      <sheetName val="T_Hop_Thu-chi1"/>
      <sheetName val="TH_mau_moi_tu_T101"/>
      <sheetName val="Tong_hop_Quy_IV1"/>
      <sheetName val="KKTS_042"/>
      <sheetName val="nha_kct2"/>
      <sheetName val="NAM_20042"/>
      <sheetName val="CO_SO_DU_LIEU_PTVL2"/>
      <sheetName val="DG_SOC2"/>
      <sheetName val="DG_HQ2"/>
      <sheetName val="Bot_Giat_C2"/>
      <sheetName val="Bot_Giat_P_2"/>
      <sheetName val="THAY_THUNG_H2"/>
      <sheetName val="thi_nghiem2"/>
      <sheetName val="BLR_11"/>
      <sheetName val="gia_phan_mong1"/>
      <sheetName val="Cau_2(3)2"/>
      <sheetName val="Hat_12"/>
      <sheetName val="_H8_duong2"/>
      <sheetName val="Hat_7dg2"/>
      <sheetName val="TH_duong_1B2"/>
      <sheetName val="TH_cau_1B2"/>
      <sheetName val="cau_H12"/>
      <sheetName val="Son_dg2"/>
      <sheetName val="congtac_vien-uy2"/>
      <sheetName val="Nhan_luc20012"/>
      <sheetName val="KH_200³_(moi_max)2"/>
      <sheetName val="B_T_HOP1"/>
      <sheetName val="HT_HE_DUONG1"/>
      <sheetName val="DH_D1,21"/>
      <sheetName val="Tro_giup1"/>
      <sheetName val="doanh_thu_loi_nhuan2"/>
      <sheetName val="dong_tien2"/>
      <sheetName val="thu_hoi_von2"/>
      <sheetName val="MTO_REV_01"/>
      <sheetName val="Thang_122"/>
      <sheetName val="Bang_gia_NC1"/>
      <sheetName val="TH_DZ351"/>
      <sheetName val="hoan_von2"/>
      <sheetName val="dothi_npv2"/>
      <sheetName val="diem_hoa_von2"/>
      <sheetName val="nop_ngan_sach2"/>
      <sheetName val="chi_tieu2"/>
      <sheetName val="Du_toan1"/>
      <sheetName val="Phan_tich_vat_tu1"/>
      <sheetName val="Tong_hop_vat_tu1"/>
      <sheetName val="Tong_hop_gia1"/>
      <sheetName val="Thang_13"/>
      <sheetName val="Thang_12_(2)2"/>
      <sheetName val="Thang_012"/>
      <sheetName val="TK_331c11"/>
      <sheetName val="cong_bien_t1&lt;1"/>
      <sheetName val="Bang_2B1"/>
      <sheetName val="Dgia_vat_tu1"/>
      <sheetName val="Don_gia_III1"/>
      <sheetName val="Dgia_VT1"/>
      <sheetName val="TSCD_ko_dung1"/>
      <sheetName val="Tong_vat_tu1"/>
      <sheetName val="VT_luu1"/>
      <sheetName val="Vtu_u_dong1"/>
      <sheetName val="TSLD_khac1"/>
      <sheetName val="CC_da_pbo_het1"/>
      <sheetName val="Chenh_lech_vat_tu1"/>
      <sheetName val="Gia_tri_vat_tu1"/>
      <sheetName val="Chi_phi_van_chuyen1"/>
      <sheetName val="Don_gia_chi_tiet1"/>
      <sheetName val="Du_thau1"/>
      <sheetName val="Tong_hop_kinh_phi1"/>
      <sheetName val="Tu_van_Thiet_ke1"/>
      <sheetName val="Tien_do_thi_cong1"/>
      <sheetName val="Bia_du_toan1"/>
      <sheetName val="Phan_tich_don_gia_(doc)1"/>
      <sheetName val="L_D17041"/>
      <sheetName val="THV_CHI_61"/>
      <sheetName val="27+500-700_4(k85)1"/>
      <sheetName val="D_Da01"/>
      <sheetName val="26+960-27+050_91"/>
      <sheetName val="CT_3311"/>
      <sheetName val="CT_1311"/>
      <sheetName val="28+!60-28+420_5K951"/>
      <sheetName val="Thi_sinh1"/>
      <sheetName val="Cham_cong1"/>
      <sheetName val="Bang_luong1"/>
      <sheetName val="STH_1521"/>
      <sheetName val="CN_3311"/>
      <sheetName val="VC_MONG1"/>
      <sheetName val="LUONG_NC1"/>
      <sheetName val="BKE_CT_GOC1"/>
      <sheetName val="BKE_CT_GOC_(2)1"/>
      <sheetName val="CTGS10_(2)1"/>
      <sheetName val="PIPE-03E_XLS1"/>
      <sheetName val="B9_SCL_(2)1"/>
      <sheetName val="Thang_7-051"/>
      <sheetName val="Bia_dvi1"/>
      <sheetName val="B3_Tonghop_thang1"/>
      <sheetName val="Liệt_kê"/>
      <sheetName val="BB_NT_GD_H-thanh1"/>
      <sheetName val="BB_NT_KL1"/>
      <sheetName val="CL_PP1"/>
      <sheetName val="TH_DgPP1"/>
      <sheetName val="Dg_PP1"/>
      <sheetName val="CL_DgPP1"/>
      <sheetName val="TH_DDau1"/>
      <sheetName val="TH_DVu1"/>
      <sheetName val="CL_Dvu1"/>
      <sheetName val="TH_DgDvu1"/>
      <sheetName val="Dg_DV1"/>
      <sheetName val="C_O1"/>
      <sheetName val="TH_dg_OC1"/>
      <sheetName val="CL_CatOng1"/>
      <sheetName val="Bang_qui_cach_Vtu1"/>
      <sheetName val="Div__A1"/>
      <sheetName val="luong_thang_101"/>
      <sheetName val="tong_hop_thang_101"/>
      <sheetName val="TH_111"/>
      <sheetName val="px_khai_thac_21"/>
      <sheetName val="dao_lo_so_21"/>
      <sheetName val="luong_vp_thang_101"/>
      <sheetName val="CHIET_TINH_TBA1"/>
      <sheetName val="CHIET_TINH_DZ_0,41"/>
      <sheetName val="CHIET_TINH_CCT1"/>
      <sheetName val="Cong_doan1"/>
      <sheetName val="VËt_liÖu"/>
      <sheetName val="K_L­¬ng_"/>
      <sheetName val="GTDT_"/>
      <sheetName val="Bï_VL_"/>
      <sheetName val="Tæng_Hîp"/>
      <sheetName val="Kinh_PhÝ"/>
      <sheetName val="T_kÕ"/>
      <sheetName val="tÝnh_VL"/>
      <sheetName val="KL_®Ëp"/>
      <sheetName val="Lµng_Lµ"/>
      <sheetName val="26+960-27+150_5(k95!"/>
      <sheetName val="TH_du_toanþ"/>
      <sheetName val="THDN_MBA_phu_tai"/>
      <sheetName val="TBA_CC"/>
      <sheetName val="Purchase_Order"/>
      <sheetName val="Customize_Your_Purchase_Order"/>
      <sheetName val="A__Building__"/>
      <sheetName val="Qty-(Arc_)"/>
      <sheetName val="TH_K_II"/>
      <sheetName val="TH_K_I"/>
      <sheetName val="Electrical_Breakdown"/>
      <sheetName val="bANG_THANH_TOAN_LUONG_SC"/>
      <sheetName val="DON_GIA_TIEN_LUONG_SXCB"/>
      <sheetName val="bang_ke_luong_sc"/>
      <sheetName val="DICH_VU"/>
      <sheetName val="BD_LE_TET"/>
      <sheetName val="BANG_THANH_TOAN_LUONG_TO_SO_CHE"/>
      <sheetName val="BANG_TONG_HOP_LUONG_SP"/>
      <sheetName val="Bang_ke_tien_luong_O_phong"/>
      <sheetName val="bang_ke_luong_SP"/>
      <sheetName val="tam_ung_luong_ky_I"/>
      <sheetName val="bao_cao_BHXH_6_thang"/>
      <sheetName val="TH_du_toan¸"/>
      <sheetName val="TH_du_toann"/>
      <sheetName val="XXXXXXX"/>
      <sheetName val="DGchitiet_"/>
      <sheetName val="DTcojg_4-5"/>
      <sheetName val="P_LIST"/>
      <sheetName val="MAKING_BILL"/>
      <sheetName val="CO_FORM_A"/>
      <sheetName val="HOI_PHIEU"/>
      <sheetName val="YEU_CAU_TT_TECH_(LC)"/>
      <sheetName val="shipping_advice"/>
      <sheetName val="May_thi_cong"/>
      <sheetName val="Chi_phi_chung"/>
      <sheetName val="20_9_05"/>
      <sheetName val="Thanh_toan"/>
      <sheetName val="B_11D_"/>
      <sheetName val="Gia_tr?"/>
      <sheetName val="Ki??m_tra_DS_thue_GTGT"/>
      <sheetName val="Thuong_dip_nhan_danh_hieu_AHL?"/>
      <sheetName val="bANG_THANH_TOAN_LUONG_SC1"/>
      <sheetName val="DON_GIA_TIEN_LUONG_SXCB1"/>
      <sheetName val="bang_ke_luong_sc1"/>
      <sheetName val="DICH_VU1"/>
      <sheetName val="BD_LE_TET1"/>
      <sheetName val="BANG_THANH_TOAN_LUONG_TO_SO_CH1"/>
      <sheetName val="BANG_TONG_HOP_LUONG_SP1"/>
      <sheetName val="Bang_ke_tien_luong_O_phong1"/>
      <sheetName val="bang_ke_luong_SP1"/>
      <sheetName val="tam_ung_luong_ky_I1"/>
      <sheetName val="bao_cao_BHXH_6_thang1"/>
      <sheetName val="TH_du_toan¸1"/>
      <sheetName val="TH_du_toann1"/>
      <sheetName val="DGchitiet_1"/>
      <sheetName val="DTcojg_4-51"/>
      <sheetName val="P_LIST1"/>
      <sheetName val="MAKING_BILL1"/>
      <sheetName val="CO_FORM_A1"/>
      <sheetName val="HOI_PHIEU1"/>
      <sheetName val="YEU_CAU_TT_TECH_(LC)1"/>
      <sheetName val="shipping_advice1"/>
      <sheetName val="May_thi_cong1"/>
      <sheetName val="Chi_phi_chung1"/>
      <sheetName val="ITB_COST1"/>
      <sheetName val="TIEN_GOI1"/>
      <sheetName val="NHAT_KY_THU_TIEN_T_GOI1"/>
      <sheetName val="LUONG_GIAN_TIEP1"/>
      <sheetName val="NHAT_KY_THU_TIEN_TM1"/>
      <sheetName val="UOC_THUC_HIEN_THUE_TNDN1"/>
      <sheetName val="QUY_TM1"/>
      <sheetName val="NKCT_-_011"/>
      <sheetName val="w't_table1"/>
      <sheetName val="LAI_-_LO1"/>
      <sheetName val="TO_KHAI_CHI_TIET1"/>
      <sheetName val="THUE_PII1"/>
      <sheetName val="THUE_PIII1"/>
      <sheetName val="QUYET_TOAN_THUE_TNDN1"/>
      <sheetName val="BANG_CAN_DOI_RUT_GON1"/>
      <sheetName val="BANG_CAN_DOI1"/>
      <sheetName val="NHAT_KY_CHI_TIEN1"/>
      <sheetName val="LAI_LO1"/>
      <sheetName val="TO_KHAI_THUE_DT_-TNDN-_CP1"/>
      <sheetName val="QUYET_TOAN_THUE-_CAC_KHOAN1"/>
      <sheetName val="GIA_THANH1"/>
      <sheetName val="BAI_DUNG_1"/>
      <sheetName val="BIA_NAM1"/>
      <sheetName val="TM_BAO_CAO1"/>
      <sheetName val="20_9_051"/>
      <sheetName val="Thanh_toan1"/>
      <sheetName val="B_11D_1"/>
      <sheetName val="Gia_tr?1"/>
      <sheetName val="Ki??m_tra_DS_thue_GTGT1"/>
      <sheetName val="Thuong_dip_nhan_danh_hieu_AHL?1"/>
      <sheetName val="CT_034"/>
      <sheetName val="TH_034"/>
      <sheetName val="Chenh_lech4"/>
      <sheetName val="Kinh_phí4"/>
      <sheetName val="VAT_TU_NHAN_TXQN3"/>
      <sheetName val="bang_tong_ke_khoi_luong_vat_tu3"/>
      <sheetName val="hcong_tkhe3"/>
      <sheetName val="VAT_TU_NHAN_TKHE3"/>
      <sheetName val="hcong_qn3"/>
      <sheetName val="VAT_TU_NHAN_(2)3"/>
      <sheetName val="Co_quan_TCT4"/>
      <sheetName val="BOT_(PA_chon)4"/>
      <sheetName val="Yaly_&amp;_Ri_Ninh4"/>
      <sheetName val="Thuy_dien_Na_Loi4"/>
      <sheetName val="bang_so_sanh_tong_hop4"/>
      <sheetName val="bang_so_sanh_tong_hop_(ty_le)4"/>
      <sheetName val="thu_nhap_binh_quan_(2)4"/>
      <sheetName val="dang_huong4"/>
      <sheetName val="phuong_an_14"/>
      <sheetName val="phuong_an_1_(2)4"/>
      <sheetName val="phuong_an24"/>
      <sheetName val="tong_hop_BQ4"/>
      <sheetName val="tong_hop_BQ-14"/>
      <sheetName val="phuong_an_chon4"/>
      <sheetName val="bang_so_sanh_tong_hop_(_PA_cho4"/>
      <sheetName val="dang_ap_dung4"/>
      <sheetName val="bang_tong_hop_(dang_huong)4"/>
      <sheetName val="TH_du_toan_4"/>
      <sheetName val="Du_toan_4"/>
      <sheetName val="C_Tinh4"/>
      <sheetName val="Tien_ung4"/>
      <sheetName val="phi_luong34"/>
      <sheetName val="XE_DAU4"/>
      <sheetName val="XE_XANG4"/>
      <sheetName val="huy_dong_von4"/>
      <sheetName val="Lai_vayxd4"/>
      <sheetName val="Lai_vayphaitra4"/>
      <sheetName val="Lai_vay_4"/>
      <sheetName val="tra_von4"/>
      <sheetName val="KH_chi_tiet4"/>
      <sheetName val="nguyen_lieu4"/>
      <sheetName val="soi_tho_soi_det4"/>
      <sheetName val="soi_thuong4"/>
      <sheetName val="vai_det4"/>
      <sheetName val="chi_phi_1tan4"/>
      <sheetName val="von_luu_dong4"/>
      <sheetName val="thue_VAT4"/>
      <sheetName val="doanh_thu4"/>
      <sheetName val="THKL_H94"/>
      <sheetName val="THKL_H44"/>
      <sheetName val="THVT_T54"/>
      <sheetName val="XL1_t54"/>
      <sheetName val="XL2_T54"/>
      <sheetName val="XL3_T54"/>
      <sheetName val="XL5_T54"/>
      <sheetName val="CC_XL14"/>
      <sheetName val="Tong_Thu3"/>
      <sheetName val="Tong_Chi3"/>
      <sheetName val="Truong_hoc3"/>
      <sheetName val="Cty_CP3"/>
      <sheetName val="G_thau_3B3"/>
      <sheetName val="T_Hop_Thu-chi3"/>
      <sheetName val="TH_mau_moi_tu_T103"/>
      <sheetName val="Tong_hop_Quy_IV3"/>
      <sheetName val="KKTS_044"/>
      <sheetName val="nha_kct4"/>
      <sheetName val="NAM_20044"/>
      <sheetName val="CO_SO_DU_LIEU_PTVL4"/>
      <sheetName val="DG_SOC4"/>
      <sheetName val="DG_HQ4"/>
      <sheetName val="Bot_Giat_C4"/>
      <sheetName val="Bot_Giat_P_4"/>
      <sheetName val="THAY_THUNG_H4"/>
      <sheetName val="thi_nghiem4"/>
      <sheetName val="BLR_13"/>
      <sheetName val="gia_phan_mong3"/>
      <sheetName val="Cau_2(3)4"/>
      <sheetName val="Hat_14"/>
      <sheetName val="_H8_duong4"/>
      <sheetName val="Hat_7dg4"/>
      <sheetName val="TH_duong_1B4"/>
      <sheetName val="TH_cau_1B4"/>
      <sheetName val="cau_H14"/>
      <sheetName val="Son_dg4"/>
      <sheetName val="congtac_vien-uy4"/>
      <sheetName val="Nhan_luc20014"/>
      <sheetName val="KH_200³_(moi_max)4"/>
      <sheetName val="B_T_HOP3"/>
      <sheetName val="HT_HE_DUONG3"/>
      <sheetName val="DH_D1,23"/>
      <sheetName val="Tro_giup3"/>
      <sheetName val="doanh_thu_loi_nhuan4"/>
      <sheetName val="dong_tien4"/>
      <sheetName val="thu_hoi_von4"/>
      <sheetName val="MTO_REV_03"/>
      <sheetName val="Thang_124"/>
      <sheetName val="Bang_gia_NC3"/>
      <sheetName val="TH_DZ353"/>
      <sheetName val="hoan_von4"/>
      <sheetName val="dothi_npv4"/>
      <sheetName val="diem_hoa_von4"/>
      <sheetName val="nop_ngan_sach4"/>
      <sheetName val="chi_tieu4"/>
      <sheetName val="Du_toan3"/>
      <sheetName val="Phan_tich_vat_tu3"/>
      <sheetName val="Tong_hop_vat_tu3"/>
      <sheetName val="Tong_hop_gia3"/>
      <sheetName val="Thang_15"/>
      <sheetName val="Thang_12_(2)4"/>
      <sheetName val="Thang_014"/>
      <sheetName val="TK_331c13"/>
      <sheetName val="cong_bien_t1&lt;3"/>
      <sheetName val="Bang_2B3"/>
      <sheetName val="Dgia_vat_tu3"/>
      <sheetName val="Don_gia_III3"/>
      <sheetName val="Dgia_VT3"/>
      <sheetName val="TSCD_ko_dung3"/>
      <sheetName val="Tong_vat_tu3"/>
      <sheetName val="VT_luu3"/>
      <sheetName val="Vtu_u_dong3"/>
      <sheetName val="TSLD_khac3"/>
      <sheetName val="CC_da_pbo_het3"/>
      <sheetName val="Chenh_lech_vat_tu3"/>
      <sheetName val="Gia_tri_vat_tu3"/>
      <sheetName val="Chi_phi_van_chuyen3"/>
      <sheetName val="Don_gia_chi_tiet3"/>
      <sheetName val="Du_thau3"/>
      <sheetName val="Tong_hop_kinh_phi3"/>
      <sheetName val="Tu_van_Thiet_ke3"/>
      <sheetName val="Tien_do_thi_cong3"/>
      <sheetName val="Bia_du_toan3"/>
      <sheetName val="Phan_tich_don_gia_(doc)3"/>
      <sheetName val="L_D17043"/>
      <sheetName val="THV_CHI_63"/>
      <sheetName val="27+500-700_4(k85)3"/>
      <sheetName val="D_Da03"/>
      <sheetName val="26+960-27+050_93"/>
      <sheetName val="CT_3313"/>
      <sheetName val="CT_1313"/>
      <sheetName val="28+!60-28+420_5K953"/>
      <sheetName val="Thi_sinh3"/>
      <sheetName val="Cham_cong3"/>
      <sheetName val="Bang_luong3"/>
      <sheetName val="STH_1523"/>
      <sheetName val="CN_3313"/>
      <sheetName val="VC_MONG3"/>
      <sheetName val="LUONG_NC3"/>
      <sheetName val="BKE_CT_GOC3"/>
      <sheetName val="BKE_CT_GOC_(2)3"/>
      <sheetName val="CTGS10_(2)3"/>
      <sheetName val="PIPE-03E_XLS3"/>
      <sheetName val="B9_SCL_(2)3"/>
      <sheetName val="Thang_7-053"/>
      <sheetName val="Bia_dvi3"/>
      <sheetName val="B3_Tonghop_thang3"/>
      <sheetName val="Liệt_kê2"/>
      <sheetName val="BB_NT_GD_H-thanh3"/>
      <sheetName val="BB_NT_KL3"/>
      <sheetName val="CL_PP3"/>
      <sheetName val="TH_DgPP3"/>
      <sheetName val="Dg_PP3"/>
      <sheetName val="CL_DgPP3"/>
      <sheetName val="TH_DDau3"/>
      <sheetName val="TH_DVu3"/>
      <sheetName val="CL_Dvu3"/>
      <sheetName val="TH_DgDvu3"/>
      <sheetName val="Dg_DV3"/>
      <sheetName val="C_O3"/>
      <sheetName val="TH_dg_OC3"/>
      <sheetName val="CL_CatOng3"/>
      <sheetName val="Bang_qui_cach_Vtu3"/>
      <sheetName val="Div__A3"/>
      <sheetName val="luong_thang_103"/>
      <sheetName val="tong_hop_thang_103"/>
      <sheetName val="TH_113"/>
      <sheetName val="px_khai_thac_23"/>
      <sheetName val="dao_lo_so_23"/>
      <sheetName val="luong_vp_thang_103"/>
      <sheetName val="CHIET_TINH_TBA3"/>
      <sheetName val="CHIET_TINH_DZ_0,43"/>
      <sheetName val="CHIET_TINH_CCT3"/>
      <sheetName val="Cong_doan3"/>
      <sheetName val="VËt_liÖu2"/>
      <sheetName val="K_L­¬ng_2"/>
      <sheetName val="GTDT_2"/>
      <sheetName val="Bï_VL_2"/>
      <sheetName val="Tæng_Hîp2"/>
      <sheetName val="Kinh_PhÝ2"/>
      <sheetName val="T_kÕ2"/>
      <sheetName val="tÝnh_VL2"/>
      <sheetName val="KL_®Ëp2"/>
      <sheetName val="Lµng_Lµ2"/>
      <sheetName val="26+960-27+150_5(k95!2"/>
      <sheetName val="TH_du_toanþ2"/>
      <sheetName val="THDN_MBA_phu_tai2"/>
      <sheetName val="TBA_CC2"/>
      <sheetName val="Purchase_Order2"/>
      <sheetName val="Customize_Your_Purchase_Order2"/>
      <sheetName val="A__Building__2"/>
      <sheetName val="Qty-(Arc_)2"/>
      <sheetName val="TH_K_II2"/>
      <sheetName val="TH_K_I2"/>
      <sheetName val="Electrical_Breakdown2"/>
      <sheetName val="bANG_THANH_TOAN_LUONG_SC2"/>
      <sheetName val="DON_GIA_TIEN_LUONG_SXCB2"/>
      <sheetName val="bang_ke_luong_sc2"/>
      <sheetName val="DICH_VU2"/>
      <sheetName val="BD_LE_TET2"/>
      <sheetName val="BANG_THANH_TOAN_LUONG_TO_SO_CH2"/>
      <sheetName val="BANG_TONG_HOP_LUONG_SP2"/>
      <sheetName val="Bang_ke_tien_luong_O_phong2"/>
      <sheetName val="bang_ke_luong_SP2"/>
      <sheetName val="tam_ung_luong_ky_I2"/>
      <sheetName val="bao_cao_BHXH_6_thang2"/>
      <sheetName val="TH_du_toan¸2"/>
      <sheetName val="TH_du_toann2"/>
      <sheetName val="DGchitiet_2"/>
      <sheetName val="DTcojg_4-52"/>
      <sheetName val="P_LIST2"/>
      <sheetName val="MAKING_BILL2"/>
      <sheetName val="CO_FORM_A2"/>
      <sheetName val="HOI_PHIEU2"/>
      <sheetName val="YEU_CAU_TT_TECH_(LC)2"/>
      <sheetName val="shipping_advice2"/>
      <sheetName val="May_thi_cong2"/>
      <sheetName val="Chi_phi_chung2"/>
      <sheetName val="ITB_COST2"/>
      <sheetName val="TIEN_GOI2"/>
      <sheetName val="NHAT_KY_THU_TIEN_T_GOI2"/>
      <sheetName val="LUONG_GIAN_TIEP2"/>
      <sheetName val="NHAT_KY_THU_TIEN_TM2"/>
      <sheetName val="UOC_THUC_HIEN_THUE_TNDN2"/>
      <sheetName val="QUY_TM2"/>
      <sheetName val="NKCT_-_012"/>
      <sheetName val="w't_table2"/>
      <sheetName val="LAI_-_LO2"/>
      <sheetName val="TO_KHAI_CHI_TIET2"/>
      <sheetName val="THUE_PII2"/>
      <sheetName val="THUE_PIII2"/>
      <sheetName val="QUYET_TOAN_THUE_TNDN2"/>
      <sheetName val="BANG_CAN_DOI_RUT_GON2"/>
      <sheetName val="BANG_CAN_DOI2"/>
      <sheetName val="NHAT_KY_CHI_TIEN2"/>
      <sheetName val="LAI_LO2"/>
      <sheetName val="TO_KHAI_THUE_DT_-TNDN-_CP2"/>
      <sheetName val="QUYET_TOAN_THUE-_CAC_KHOAN2"/>
      <sheetName val="GIA_THANH2"/>
      <sheetName val="BAI_DUNG_2"/>
      <sheetName val="BIA_NAM2"/>
      <sheetName val="TM_BAO_CAO2"/>
      <sheetName val="20_9_052"/>
      <sheetName val="Thanh_toan2"/>
      <sheetName val="B_11D_2"/>
      <sheetName val="Gia_tr?2"/>
      <sheetName val="Ki??m_tra_DS_thue_GTGT2"/>
      <sheetName val="Thuong_dip_nhan_danh_hieu_AHL?2"/>
      <sheetName val="뜃맟뭁돽띿ᘀ᨜԰"/>
      <sheetName val="_ｹ-ﾌﾞﾙ1"/>
      <sheetName val="General_Data1"/>
      <sheetName val="내역서_1"/>
      <sheetName val="Form_A_1_III1"/>
      <sheetName val="Form_A_11"/>
      <sheetName val="Form_A_1_11"/>
      <sheetName val="BOM_Indirect1"/>
      <sheetName val="Form_A_1_II_11"/>
      <sheetName val="Form_A_1_II_21"/>
      <sheetName val="Rekap-Base_Price1"/>
      <sheetName val="D_&amp;_B_Summary1"/>
      <sheetName val="Summary_Sheets1"/>
      <sheetName val="Data_-_Codes1"/>
      <sheetName val="CAL_1"/>
      <sheetName val="Architecture_Work1"/>
      <sheetName val="Cable_Data_CP52"/>
      <sheetName val="sc0314_Index"/>
      <sheetName val="4_주별물량Table1"/>
      <sheetName val="2_2_띠장의_설계1"/>
      <sheetName val="Cover_Sheet"/>
      <sheetName val="BREAK_DOWN"/>
      <sheetName val="THDG"/>
      <sheetName val="CBL_Termination"/>
      <sheetName val="Uhde_Equip_List"/>
      <sheetName val="Pengalaman_Per"/>
      <sheetName val="Engineering_Forecast"/>
      <sheetName val="GM_000"/>
      <sheetName val="Code_02"/>
      <sheetName val="Code_03"/>
      <sheetName val="Code_04"/>
      <sheetName val="Code_05"/>
      <sheetName val="Code_06"/>
      <sheetName val="Code_07"/>
      <sheetName val="Code_09"/>
      <sheetName val="PO_Contabilizado_31-12-041"/>
      <sheetName val="HRSG_PRINT1"/>
      <sheetName val="&lt;&lt;380V&gt;&gt;_1"/>
      <sheetName val="_Est_1"/>
      <sheetName val="tank_list"/>
      <sheetName val="공사비_내역_(가)1"/>
      <sheetName val="Resumen_Prestamos1"/>
      <sheetName val="Price_Sheet1"/>
      <sheetName val="REF_ONLY"/>
      <sheetName val="BQ_List"/>
      <sheetName val="Block#1-DVU_CDU"/>
      <sheetName val="Append__4_1__Cash_Flow_Input"/>
      <sheetName val="Append_5_1__Costing_Sheet"/>
      <sheetName val="Append_5_5__Labour_Cost_"/>
      <sheetName val="Append_5_1__Unit_Rates"/>
      <sheetName val="Append_5_4__Site_Staff_"/>
      <sheetName val="Append__5_3__SiteEstablishment"/>
      <sheetName val="Append_3__Investments"/>
      <sheetName val="Append_5_2__Material_Summary_"/>
      <sheetName val="CAU_1"/>
      <sheetName val="CAU5_A_Thu"/>
      <sheetName val="yen_lenh"/>
      <sheetName val="CAU5_(1+2)"/>
      <sheetName val="co-no_2"/>
      <sheetName val="CAL(1)_"/>
      <sheetName val="Articoli_da_prezziario"/>
      <sheetName val="Gravel_in_pond"/>
      <sheetName val="PRECAST_lightconc-II"/>
      <sheetName val="ﾄﾞﾊﾞｲFUEL_GAS追見"/>
      <sheetName val="BASE_MET"/>
      <sheetName val="PO_List"/>
      <sheetName val="Subcon_Status_-_Sum_New_Format"/>
      <sheetName val="Subcontract_Status_-_Sum_all_$"/>
      <sheetName val="SD_(1)"/>
      <sheetName val="COST_SUMM"/>
      <sheetName val="CC_Down_load_0716"/>
      <sheetName val="전차선로_물량표"/>
      <sheetName val="DESIGN_CRITERIA"/>
      <sheetName val="Repo_Date"/>
      <sheetName val="HELP項目"/>
      <sheetName val="Para"/>
      <sheetName val="C253"/>
      <sheetName val="AC_equipment"/>
      <sheetName val="Chung_tu"/>
      <sheetName val="So_cai"/>
      <sheetName val="Can_doi"/>
      <sheetName val="Phat_sinh"/>
      <sheetName val="[PIPE-03E_XLSÝ26+960-27+150_4(k"/>
      <sheetName val="DMVT1_(2)"/>
      <sheetName val="Chiet_tinh_6at_lieu_"/>
      <sheetName val="gia_vat_,ieu"/>
      <sheetName val="Ki泺m_tra_DS_thue_GTGT"/>
      <sheetName val="27+740-820_3(k95)"/>
      <sheetName val="Bang_luong_"/>
      <sheetName val="Tojg_hop_thep"/>
      <sheetName val="tph_AAHSTOT27"/>
      <sheetName val="Van_chtyen"/>
      <sheetName val="DS_dang_ky_thi_dua_2005"/>
      <sheetName val="DS_khen_thuong2004"/>
      <sheetName val="quy_bao_lu_05"/>
      <sheetName val="VT_co_phuong"/>
      <sheetName val="Da_hai"/>
      <sheetName val="VT_A_ma"/>
      <sheetName val="VT_van_ho"/>
      <sheetName val="Son_A_Ma"/>
      <sheetName val="Son_Co_Ph"/>
      <sheetName val="Mau_giao"/>
      <sheetName val="TT_TH"/>
      <sheetName val="vat_lieu_tan_hoat"/>
      <sheetName val="KL_tonࡧ"/>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Ca_D"/>
      <sheetName val="bang_ke_nop`thue"/>
      <sheetName val="TK_911"/>
      <sheetName val="H_long"/>
      <sheetName val="C_Mong"/>
      <sheetName val="M_Phu"/>
      <sheetName val="T_Son"/>
      <sheetName val="V_Don"/>
      <sheetName val="Y_Kien"/>
      <sheetName val="V_Quang"/>
      <sheetName val="Q_Lam"/>
      <sheetName val="P_Thu"/>
      <sheetName val="T_Coc"/>
      <sheetName val="D_Nghia"/>
      <sheetName val="TT_DH"/>
      <sheetName val="P_Phu"/>
      <sheetName val="P_Lai"/>
      <sheetName val="N_Xuyen"/>
      <sheetName val="H_quan"/>
      <sheetName val="S_Dang"/>
      <sheetName val="N_Quan"/>
      <sheetName val="C_Dam"/>
      <sheetName val="B_luan"/>
      <sheetName val="M_Luong"/>
      <sheetName val="B_Doan"/>
      <sheetName val="H_Do"/>
      <sheetName val="D_Khe"/>
      <sheetName val="P_Trung"/>
      <sheetName val="V_du"/>
      <sheetName val="TK_711"/>
      <sheetName val="TK_632"/>
      <sheetName val="Chi_tiet_511"/>
      <sheetName val="TK_511"/>
      <sheetName val="TK_342_(_thue_T_C_)"/>
      <sheetName val="Phat_sinh_2005"/>
      <sheetName val="TK_341vay_dai_han_"/>
      <sheetName val="TK_214"/>
      <sheetName val="TK_212"/>
      <sheetName val="Chi_tiet_TK_211"/>
      <sheetName val="TK_211"/>
      <sheetName val="TK_154"/>
      <sheetName val="Chi_tiet_TK_152"/>
      <sheetName val="TK_152"/>
      <sheetName val="Chung_tu_ghi_so_"/>
      <sheetName val="TK_142"/>
      <sheetName val="TK_141"/>
      <sheetName val="TK_133"/>
      <sheetName val="Chi_tiet_TK131"/>
      <sheetName val="TK_131"/>
      <sheetName val="TK_112"/>
      <sheetName val="TK_111"/>
      <sheetName val="Phieu_thu"/>
      <sheetName val="Phieu_chi_"/>
      <sheetName val="Phieu_nhap_VTu_"/>
      <sheetName val="Phieu_xuat_VTu"/>
      <sheetName val="Can_doi_vat_tu_nhap_xuat_"/>
      <sheetName val="Vat_tu_nhapxuat_nam_2005"/>
      <sheetName val="Ca_may_can_dung_nam_2005"/>
      <sheetName val="Vat_Tu_can_cho_CT_nam_2005"/>
      <sheetName val="HD_thu_mua_hang_NLS_"/>
      <sheetName val="HD_thu_mua_cat_soi_"/>
      <sheetName val="TLy_HD_mua_ban_"/>
      <sheetName val="CAU_7_(O_Hien)"/>
      <sheetName val="CAU_7"/>
      <sheetName val="TCCG_(_NH)"/>
      <sheetName val="Cau_9"/>
      <sheetName val="Cau_11"/>
      <sheetName val="Chi_tieu_KT-KT"/>
      <sheetName val="BGDO_Sdong"/>
      <sheetName val="BBtrang_SD"/>
      <sheetName val="Vuong_do_l2_sd_17"/>
      <sheetName val="Vuong_do_SD17"/>
      <sheetName val="BG_T_SD17"/>
      <sheetName val="SD_17"/>
      <sheetName val="dn_x"/>
      <sheetName val="dn_xay"/>
      <sheetName val="TONG_HOP_VL-NC"/>
      <sheetName val="DM_67"/>
      <sheetName val="gia_vt,nc,may"/>
      <sheetName val="To_declare"/>
      <sheetName val="MAIN_GATE_HOUSE"/>
      <sheetName val="CT_Thang_Mo"/>
      <sheetName val="CT__PL"/>
      <sheetName val="Summary_(1)"/>
      <sheetName val="List_of_Houses"/>
      <sheetName val="B2_SITE_WORKS"/>
      <sheetName val="B3_CONCRETE_WORKS"/>
      <sheetName val="B4_MASONRY_WORKS"/>
      <sheetName val="B5_METAL_WORKS"/>
      <sheetName val="B6_THERMAL&amp;MOITURE"/>
      <sheetName val="B7_ALU_GLASS_D&amp;W"/>
      <sheetName val="B8_FINISHING_WORKS"/>
      <sheetName val="B12_EXTERNAL_WORKS"/>
      <sheetName val="DMVT_-_2"/>
      <sheetName val="B__Additional_items"/>
      <sheetName val="C__VE_items_Add1"/>
      <sheetName val="F__VE_items_Updated_Add1"/>
      <sheetName val="G__Duplicated_items"/>
      <sheetName val="AC_equipment1"/>
      <sheetName val="Chung_tu1"/>
      <sheetName val="So_cai1"/>
      <sheetName val="Can_doi1"/>
      <sheetName val="Phat_sinh1"/>
      <sheetName val="[PIPE-03E_XLSÝ26+960-27+150_4(1"/>
      <sheetName val="DMVT1_(2)1"/>
      <sheetName val="Chiet_tinh_6at_lieu_1"/>
      <sheetName val="gia_vat_,ieu1"/>
      <sheetName val="Ki泺m_tra_DS_thue_GTGT1"/>
      <sheetName val="27+740-820_3(k95)1"/>
      <sheetName val="Tojg_hop_thep1"/>
      <sheetName val="tph_AAHSTOT271"/>
      <sheetName val="Van_chtyen1"/>
      <sheetName val="DS_dang_ky_thi_dua_20051"/>
      <sheetName val="DS_khen_thuong20041"/>
      <sheetName val="quy_bao_lu_051"/>
      <sheetName val="VT_co_phuong1"/>
      <sheetName val="Da_hai1"/>
      <sheetName val="VT_A_ma1"/>
      <sheetName val="VT_van_ho1"/>
      <sheetName val="Son_A_Ma1"/>
      <sheetName val="Son_Co_Ph1"/>
      <sheetName val="Mau_giao1"/>
      <sheetName val="TT_TH1"/>
      <sheetName val="vat_lieu_tan_hoat1"/>
      <sheetName val="KL_tonࡧ1"/>
      <sheetName val="QUY_TM_2004_(3)1"/>
      <sheetName val="QUY_TM_2004_(2)1"/>
      <sheetName val="SO_CAI_2004_TK_111_(2)1"/>
      <sheetName val="CTGS_N111_(2)1"/>
      <sheetName val="Can_doi_TK_(2)1"/>
      <sheetName val="CTGS_Co_1111"/>
      <sheetName val="Bang_1"/>
      <sheetName val="So_TGNH__(2)1"/>
      <sheetName val="N_1111"/>
      <sheetName val="Sheet1_(3)1"/>
      <sheetName val="C_1111"/>
      <sheetName val="KD_Theo_YTo1"/>
      <sheetName val="Tang_giam_TSCD1"/>
      <sheetName val="TK_Ngoai_bang1"/>
      <sheetName val="TMinh_BC_TC1"/>
      <sheetName val="Can_doi_TK1"/>
      <sheetName val="BCD_KToan1"/>
      <sheetName val="So_TGNH_1"/>
      <sheetName val="SO_CAI_TK_1121"/>
      <sheetName val="SO_CAI_2004_TK_1111"/>
      <sheetName val="Tien_Vay_3111"/>
      <sheetName val="DT_BH1"/>
      <sheetName val="So_QTM_20051"/>
      <sheetName val="QUY_TM_20041"/>
      <sheetName val="Ca_D1"/>
      <sheetName val="bang_ke_nop`thue1"/>
      <sheetName val="TK_9111"/>
      <sheetName val="H_long1"/>
      <sheetName val="C_Mong1"/>
      <sheetName val="M_Phu1"/>
      <sheetName val="T_Son1"/>
      <sheetName val="V_Don1"/>
      <sheetName val="Y_Kien1"/>
      <sheetName val="V_Quang1"/>
      <sheetName val="Q_Lam1"/>
      <sheetName val="P_Thu1"/>
      <sheetName val="T_Coc1"/>
      <sheetName val="D_Nghia1"/>
      <sheetName val="TT_DH1"/>
      <sheetName val="P_Phu1"/>
      <sheetName val="P_Lai1"/>
      <sheetName val="N_Xuyen1"/>
      <sheetName val="H_quan1"/>
      <sheetName val="S_Dang1"/>
      <sheetName val="N_Quan1"/>
      <sheetName val="C_Dam1"/>
      <sheetName val="B_luan1"/>
      <sheetName val="M_Luong1"/>
      <sheetName val="B_Doan1"/>
      <sheetName val="H_Do1"/>
      <sheetName val="D_Khe1"/>
      <sheetName val="P_Trung1"/>
      <sheetName val="V_du1"/>
      <sheetName val="TK_7111"/>
      <sheetName val="TK_6321"/>
      <sheetName val="Chi_tiet_5111"/>
      <sheetName val="TK_5111"/>
      <sheetName val="TK_342_(_thue_T_C_)1"/>
      <sheetName val="Phat_sinh_20051"/>
      <sheetName val="TK_341vay_dai_han_1"/>
      <sheetName val="TK_2141"/>
      <sheetName val="TK_2121"/>
      <sheetName val="Chi_tiet_TK_2111"/>
      <sheetName val="TK_2111"/>
      <sheetName val="TK_1541"/>
      <sheetName val="Chi_tiet_TK_1521"/>
      <sheetName val="TK_1521"/>
      <sheetName val="Chung_tu_ghi_so_1"/>
      <sheetName val="TK_1421"/>
      <sheetName val="TK_1411"/>
      <sheetName val="TK_1331"/>
      <sheetName val="Chi_tiet_TK1311"/>
      <sheetName val="TK_1311"/>
      <sheetName val="TK_1121"/>
      <sheetName val="TK_1111"/>
      <sheetName val="Phieu_thu1"/>
      <sheetName val="Phieu_chi_1"/>
      <sheetName val="Phieu_nhap_VTu_1"/>
      <sheetName val="Phieu_xuat_VTu1"/>
      <sheetName val="Can_doi_vat_tu_nhap_xuat_1"/>
      <sheetName val="Vat_tu_nhapxuat_nam_20051"/>
      <sheetName val="Ca_may_can_dung_nam_20051"/>
      <sheetName val="Vat_Tu_can_cho_CT_nam_20051"/>
      <sheetName val="HD_thu_mua_hang_NLS_1"/>
      <sheetName val="HD_thu_mua_cat_soi_1"/>
      <sheetName val="TLy_HD_mua_ban_1"/>
      <sheetName val="CAU5_A_Thu1"/>
      <sheetName val="yen_lenh1"/>
      <sheetName val="CAU5_(1+2)1"/>
      <sheetName val="CAU_7_(O_Hien)1"/>
      <sheetName val="CAU_71"/>
      <sheetName val="TCCG_(_NH)1"/>
      <sheetName val="Cau_91"/>
      <sheetName val="Cau_111"/>
      <sheetName val="Chi_tieu_KT-KT1"/>
      <sheetName val="BGDO_Sdong1"/>
      <sheetName val="BBtrang_SD1"/>
      <sheetName val="Vuong_do_l2_sd_171"/>
      <sheetName val="Vuong_do_SD171"/>
      <sheetName val="BG_T_SD171"/>
      <sheetName val="SD_171"/>
      <sheetName val="dn_x1"/>
      <sheetName val="dn_xay1"/>
      <sheetName val="TONG_HOP_VL-NC1"/>
      <sheetName val="DM_671"/>
      <sheetName val="gia_vt,nc,may1"/>
      <sheetName val="To_declare1"/>
      <sheetName val="MAIN_GATE_HOUSE1"/>
      <sheetName val="CT_Thang_Mo1"/>
      <sheetName val="CT__PL1"/>
      <sheetName val="Summary_(1)1"/>
      <sheetName val="List_of_Houses1"/>
      <sheetName val="B2_SITE_WORKS1"/>
      <sheetName val="B3_CONCRETE_WORKS1"/>
      <sheetName val="B4_MASONRY_WORKS1"/>
      <sheetName val="B5_METAL_WORKS1"/>
      <sheetName val="B6_THERMAL&amp;MOITURE1"/>
      <sheetName val="B7_ALU_GLASS_D&amp;W1"/>
      <sheetName val="B8_FINISHING_WORKS1"/>
      <sheetName val="B12_EXTERNAL_WORKS1"/>
      <sheetName val="DMVT_-_21"/>
      <sheetName val="B__Additional_items1"/>
      <sheetName val="C__VE_items_Add11"/>
      <sheetName val="F__VE_items_Updated_Add11"/>
      <sheetName val="G__Duplicated_items1"/>
      <sheetName val="Corewall Rb-Mezz"/>
      <sheetName val="집계표"/>
      <sheetName val="실행철강하도"/>
      <sheetName val="149-2"/>
      <sheetName val="dongia (2)"/>
      <sheetName val="Temp&amp;Site"/>
      <sheetName val="FitOutConfCentre"/>
      <sheetName val="B3A - TOWER A"/>
      <sheetName val="Budget E"/>
      <sheetName val="연령현황"/>
      <sheetName val="총무"/>
      <sheetName val="고객별 담당자"/>
      <sheetName val="chitimc"/>
      <sheetName val="BX T7"/>
      <sheetName val="Giai trinh"/>
      <sheetName val="Đon gia"/>
      <sheetName val="Rates"/>
      <sheetName val="NKC6"/>
      <sheetName val="01. KHO A-&gt;E"/>
      <sheetName val="RAB AR&amp;STR"/>
      <sheetName val="SITE-E"/>
      <sheetName val="날개벽(시점좌측)"/>
      <sheetName val="설계조건"/>
      <sheetName val="안정계산"/>
      <sheetName val="단면검토"/>
      <sheetName val="마산방향철근집계"/>
      <sheetName val="진주방향"/>
      <sheetName val="마산방향"/>
      <sheetName val="ABUT수량-A1"/>
      <sheetName val="GAEYO"/>
      <sheetName val="sub struc-Omission"/>
      <sheetName val="BQ-E20-02(Rp)"/>
      <sheetName val="alpha1"/>
      <sheetName val="Gia_GC_Satthep"/>
      <sheetName val="一発シート"/>
      <sheetName val="LB020A(月)"/>
      <sheetName val="完成工事"/>
      <sheetName val="未成工事"/>
      <sheetName val="外気負荷"/>
      <sheetName val="FI"/>
      <sheetName val="工事名、社内ﾚｰﾄ"/>
      <sheetName val="電気設備表"/>
      <sheetName val="AG原単位"/>
      <sheetName val="社内ﾚｰﾄ"/>
      <sheetName val="当初予算"/>
      <sheetName val="4月分"/>
      <sheetName val="6月分"/>
      <sheetName val="8月分"/>
      <sheetName val="#REF!"/>
      <sheetName val="設備Pe"/>
      <sheetName val="p1016-p1069(Aｻｲﾄ内訳) "/>
      <sheetName val="MOTO"/>
      <sheetName val="AUTOMATIC SELECT"/>
      <sheetName val="Page 3"/>
      <sheetName val="K260 BßGe"/>
      <sheetName val="見積原稿99831"/>
      <sheetName val="Packing type 2"/>
      <sheetName val="CNKH"/>
      <sheetName val="Data.T8"/>
      <sheetName val="Transaction"/>
      <sheetName val="HTTK"/>
      <sheetName val="THCP198"/>
      <sheetName val="DataSheet"/>
      <sheetName val="Income Statement1"/>
      <sheetName val="Original"/>
      <sheetName val="TB Grouping"/>
      <sheetName val="OAR-FS"/>
      <sheetName val="Summary ( No use) "/>
      <sheetName val="Income Statement 1"/>
      <sheetName val="CT_LCGT"/>
      <sheetName val="CT_LCTT"/>
      <sheetName val="TM_ChenhLechCT"/>
      <sheetName val="Dieu_chinh"/>
      <sheetName val="Danh_muc"/>
      <sheetName val="Phan_bo"/>
      <sheetName val="Thong_tin"/>
      <sheetName val="bcth.Hoang"/>
      <sheetName val="bcth.Nhung"/>
      <sheetName val="bcth.Ngoc"/>
      <sheetName val="bcth.Vu"/>
      <sheetName val="CDQDT"/>
      <sheetName val=" 10 ngày"/>
      <sheetName val="20ngay"/>
      <sheetName val="31 ngày"/>
      <sheetName val="bcthang"/>
      <sheetName val="báo cáo thang11 mới"/>
      <sheetName val="AC_DATA"/>
      <sheetName val="qhlk"/>
      <sheetName val="Trang mở đầu"/>
      <sheetName val="TransIn"/>
      <sheetName val="RAB"/>
      <sheetName val="WT-LIST"/>
      <sheetName val="Dbase"/>
      <sheetName val="custom check"/>
      <sheetName val="atap"/>
      <sheetName val="harga"/>
      <sheetName val="Sensitivitas"/>
      <sheetName val="Mau nha DD"/>
      <sheetName val="경비2내역"/>
      <sheetName val="tifico"/>
      <sheetName val="C.S.A"/>
      <sheetName val="CONSOIDATE 4"/>
      <sheetName val="CONSOIDATE 2"/>
      <sheetName val="1CT-CAUTHANG-TT-T13(TRIU)&lt;16&gt;16"/>
      <sheetName val="3,CT-CAUTHANG-T23-24&gt;50"/>
      <sheetName val="ATS Report"/>
      <sheetName val="Doc Count"/>
      <sheetName val="Electrical"/>
      <sheetName val="Instrument"/>
      <sheetName val="Structural"/>
      <sheetName val="Mechanical"/>
      <sheetName val="Process"/>
      <sheetName val="Safety"/>
      <sheetName val="Telecoms"/>
      <sheetName val="Pipeline"/>
      <sheetName val="DATA ENTRY"/>
      <sheetName val="PEDESB"/>
      <sheetName val="Cham cong T8 "/>
      <sheetName val="K5-1"/>
      <sheetName val="기안"/>
      <sheetName val="BechLab"/>
      <sheetName val="個案9411"/>
      <sheetName val="IBASE"/>
      <sheetName val="van_phong_Quy_1"/>
      <sheetName val="Cong_ty_Quy_1"/>
      <sheetName val="Buy_vs__Lease_Car"/>
      <sheetName val="CP_Khac_cuoc_VC"/>
      <sheetName val="T_KE_CP1"/>
      <sheetName val="Phieu_NX"/>
      <sheetName val="THEKHO"/>
      <sheetName val="SCOPE OF WORK"/>
      <sheetName val="Ref"/>
      <sheetName val="THONG KE CAU KIEN"/>
      <sheetName val="PRE (E)"/>
      <sheetName val="6PILE  (돌출)"/>
      <sheetName val="공사개요-C"/>
      <sheetName val="Div26 - Elect"/>
      <sheetName val="총원가계산서(요율)"/>
      <sheetName val="Thoat nuoc"/>
      <sheetName val="FD"/>
      <sheetName val="GI"/>
      <sheetName val="EE (3)"/>
      <sheetName val="PAVEMENT"/>
      <sheetName val="TRAFFIC"/>
      <sheetName val="Planning"/>
      <sheetName val="대비"/>
      <sheetName val="hinhhoc"/>
      <sheetName val="공사개요"/>
      <sheetName val="매부"/>
      <sheetName val="현관"/>
      <sheetName val="breakdown"/>
      <sheetName val="Duc_bk"/>
      <sheetName val="B15"/>
      <sheetName val="B16"/>
      <sheetName val="B17"/>
      <sheetName val="B4-D3"/>
      <sheetName val="B8"/>
      <sheetName val="san "/>
      <sheetName val="Casting"/>
      <sheetName val="NC"/>
      <sheetName val="TB"/>
      <sheetName val="THU _x0005_"/>
      <sheetName val="nphꗃ〒_x0005_"/>
      <sheetName val="Ts"/>
      <sheetName val="Tai khoan"/>
      <sheetName val="Quotation AREA"/>
      <sheetName val="Tra Cứu"/>
      <sheetName val=" o tk Dung 1"/>
      <sheetName val="発注"/>
      <sheetName val="Ty trong phan A"/>
      <sheetName val="Details"/>
      <sheetName val="SLCB"/>
      <sheetName val="STRU-4"/>
      <sheetName val="Balance Sheet"/>
      <sheetName val="Request"/>
      <sheetName val="前期_BS"/>
      <sheetName val="Tong_Thu4"/>
      <sheetName val="Tong_Chi4"/>
      <sheetName val="Truong_hoc4"/>
      <sheetName val="Cty_CP4"/>
      <sheetName val="G_thau_3B4"/>
      <sheetName val="T_Hop_Thu-chi4"/>
      <sheetName val="DG_SOC5"/>
      <sheetName val="DG_HQ5"/>
      <sheetName val="Bot_Giat_C5"/>
      <sheetName val="Bot_Giat_P_5"/>
      <sheetName val="THAY_THUNG_H5"/>
      <sheetName val="thi_nghiem5"/>
      <sheetName val="Tong_Thu5"/>
      <sheetName val="Tong_Chi5"/>
      <sheetName val="Truong_hoc5"/>
      <sheetName val="Cty_CP5"/>
      <sheetName val="G_thau_3B5"/>
      <sheetName val="T_Hop_Thu-chi5"/>
      <sheetName val="DG_SOC6"/>
      <sheetName val="DG_HQ6"/>
      <sheetName val="Bot_Giat_C6"/>
      <sheetName val="Bot_Giat_P_6"/>
      <sheetName val="THAY_THUNG_H6"/>
      <sheetName val="thi_nghiem6"/>
      <sheetName val="Tong_Thu6"/>
      <sheetName val="Tong_Chi6"/>
      <sheetName val="Truong_hoc6"/>
      <sheetName val="Cty_CP6"/>
      <sheetName val="G_thau_3B6"/>
      <sheetName val="T_Hop_Thu-chi6"/>
      <sheetName val="Tien_ung5"/>
      <sheetName val="phi_luong35"/>
      <sheetName val="THVT_T55"/>
      <sheetName val="XL1_t55"/>
      <sheetName val="XL2_T55"/>
      <sheetName val="XL3_T55"/>
      <sheetName val="XL5_T55"/>
      <sheetName val="CC_XL15"/>
      <sheetName val="KKTS_045"/>
      <sheetName val="nha_kct5"/>
      <sheetName val="VAT_TU_NHAN_TXQN4"/>
      <sheetName val="bang_tong_ke_khoi_luong_vat_tu4"/>
      <sheetName val="hcong_tkhe4"/>
      <sheetName val="VAT_TU_NHAN_TKHE4"/>
      <sheetName val="hcong_qn4"/>
      <sheetName val="VAT_TU_NHAN_(2)4"/>
      <sheetName val="TH_mau_moi_tu_T104"/>
      <sheetName val="Tong_hop_Quy_IV4"/>
      <sheetName val="TH_du_toan_5"/>
      <sheetName val="Du_toan_5"/>
      <sheetName val="C_Tinh5"/>
      <sheetName val="congtac_vien-uy5"/>
      <sheetName val="Nhan_luc20015"/>
      <sheetName val="huy_dong_von5"/>
      <sheetName val="Lai_vayxd5"/>
      <sheetName val="Lai_vayphaitra5"/>
      <sheetName val="Lai_vay_5"/>
      <sheetName val="tra_von5"/>
      <sheetName val="KH_chi_tiet5"/>
      <sheetName val="XE_DAU5"/>
      <sheetName val="XE_XANG5"/>
      <sheetName val="Hat_15"/>
      <sheetName val="_H8_duong5"/>
      <sheetName val="Hat_7dg5"/>
      <sheetName val="TH_duong_1B5"/>
      <sheetName val="TH_cau_1B5"/>
      <sheetName val="cau_H15"/>
      <sheetName val="Son_dg5"/>
      <sheetName val="THKL_H95"/>
      <sheetName val="VAT_TU_NHAN_TXQN5"/>
      <sheetName val="bang_tong_ke_khoi_luong_vat_tu5"/>
      <sheetName val="hcong_tkhe5"/>
      <sheetName val="VAT_TU_NHAN_TKHE5"/>
      <sheetName val="hcong_qn5"/>
      <sheetName val="VAT_TU_NHAN_(2)5"/>
      <sheetName val="CO_SO_DU_LIEU_PTVL5"/>
      <sheetName val="Thang_125"/>
      <sheetName val="Thang_16"/>
      <sheetName val="Thang_12_(2)5"/>
      <sheetName val="Thang_015"/>
      <sheetName val="TH_mau_moi_tu_T105"/>
      <sheetName val="Tong_hop_Quy_IV5"/>
      <sheetName val="DG_SOC7"/>
      <sheetName val="DG_HQ7"/>
      <sheetName val="Bot_Giat_C7"/>
      <sheetName val="Bot_Giat_P_7"/>
      <sheetName val="THAY_THUNG_H7"/>
      <sheetName val="thi_nghiem7"/>
      <sheetName val="Tong_Thu7"/>
      <sheetName val="Tong_Chi7"/>
      <sheetName val="Truong_hoc7"/>
      <sheetName val="Cty_CP7"/>
      <sheetName val="G_thau_3B7"/>
      <sheetName val="T_Hop_Thu-chi7"/>
      <sheetName val="Tien_ung6"/>
      <sheetName val="phi_luong36"/>
      <sheetName val="THVT_T56"/>
      <sheetName val="XL1_t56"/>
      <sheetName val="XL2_T56"/>
      <sheetName val="XL3_T56"/>
      <sheetName val="XL5_T56"/>
      <sheetName val="CC_XL16"/>
      <sheetName val="KKTS_046"/>
      <sheetName val="nha_kct6"/>
      <sheetName val="TH_du_toan_6"/>
      <sheetName val="Du_toan_6"/>
      <sheetName val="C_Tinh6"/>
      <sheetName val="congtac_vien-uy6"/>
      <sheetName val="Nhan_luc20016"/>
      <sheetName val="huy_dong_von6"/>
      <sheetName val="Lai_vayxd6"/>
      <sheetName val="Lai_vayphaitra6"/>
      <sheetName val="Lai_vay_6"/>
      <sheetName val="tra_von6"/>
      <sheetName val="KH_chi_tiet6"/>
      <sheetName val="XE_DAU6"/>
      <sheetName val="XE_XANG6"/>
      <sheetName val="Hat_16"/>
      <sheetName val="_H8_duong6"/>
      <sheetName val="Hat_7dg6"/>
      <sheetName val="TH_duong_1B6"/>
      <sheetName val="TH_cau_1B6"/>
      <sheetName val="cau_H16"/>
      <sheetName val="Son_dg6"/>
      <sheetName val="THKL_H96"/>
      <sheetName val="VAT_TU_NHAN_TXQN6"/>
      <sheetName val="bang_tong_ke_khoi_luong_vat_tu6"/>
      <sheetName val="hcong_tkhe6"/>
      <sheetName val="VAT_TU_NHAN_TKHE6"/>
      <sheetName val="hcong_qn6"/>
      <sheetName val="VAT_TU_NHAN_(2)6"/>
      <sheetName val="CO_SO_DU_LIEU_PTVL6"/>
      <sheetName val="Thang_126"/>
      <sheetName val="Thang_17"/>
      <sheetName val="Thang_12_(2)6"/>
      <sheetName val="Thang_016"/>
      <sheetName val="TH_mau_moi_tu_T106"/>
      <sheetName val="Tong_hop_Quy_IV6"/>
      <sheetName val="DG_SOC8"/>
      <sheetName val="DG_HQ8"/>
      <sheetName val="Bot_Giat_C8"/>
      <sheetName val="Bot_Giat_P_8"/>
      <sheetName val="THAY_THUNG_H8"/>
      <sheetName val="thi_nghiem8"/>
      <sheetName val="Tong_Thu8"/>
      <sheetName val="Tong_Chi8"/>
      <sheetName val="Truong_hoc8"/>
      <sheetName val="Cty_CP8"/>
      <sheetName val="G_thau_3B8"/>
      <sheetName val="T_Hop_Thu-chi8"/>
      <sheetName val="Tien_ung7"/>
      <sheetName val="phi_luong37"/>
      <sheetName val="THVT_T57"/>
      <sheetName val="XL1_t57"/>
      <sheetName val="XL2_T57"/>
      <sheetName val="XL3_T57"/>
      <sheetName val="XL5_T57"/>
      <sheetName val="CC_XL17"/>
      <sheetName val="KKTS_047"/>
      <sheetName val="nha_kct7"/>
      <sheetName val="TH_du_toan_7"/>
      <sheetName val="Du_toan_7"/>
      <sheetName val="C_Tinh7"/>
      <sheetName val="congtac_vien-uy7"/>
      <sheetName val="Nhan_luc20017"/>
      <sheetName val="huy_dong_von7"/>
      <sheetName val="Lai_vayxd7"/>
      <sheetName val="Lai_vayphaitra7"/>
      <sheetName val="Lai_vay_7"/>
      <sheetName val="tra_von7"/>
      <sheetName val="KH_chi_tiet7"/>
      <sheetName val="XE_DAU7"/>
      <sheetName val="XE_XANG7"/>
      <sheetName val="Hat_17"/>
      <sheetName val="_H8_duong7"/>
      <sheetName val="Hat_7dg7"/>
      <sheetName val="TH_duong_1B7"/>
      <sheetName val="TH_cau_1B7"/>
      <sheetName val="cau_H17"/>
      <sheetName val="Son_dg7"/>
      <sheetName val="THKL_H97"/>
      <sheetName val="VAT_TU_NHAN_TXQN7"/>
      <sheetName val="bang_tong_ke_khoi_luong_vat_tu7"/>
      <sheetName val="hcong_tkhe7"/>
      <sheetName val="VAT_TU_NHAN_TKHE7"/>
      <sheetName val="hcong_qn7"/>
      <sheetName val="VAT_TU_NHAN_(2)7"/>
      <sheetName val="CO_SO_DU_LIEU_PTVL7"/>
      <sheetName val="Thang_127"/>
      <sheetName val="Thang_18"/>
      <sheetName val="Thang_12_(2)7"/>
      <sheetName val="Thang_017"/>
      <sheetName val="TH_mau_moi_tu_T107"/>
      <sheetName val="Tong_hop_Quy_IV7"/>
      <sheetName val="DG_SOC9"/>
      <sheetName val="DG_HQ9"/>
      <sheetName val="Bot_Giat_C9"/>
      <sheetName val="Bot_Giat_P_9"/>
      <sheetName val="THAY_THUNG_H9"/>
      <sheetName val="thi_nghiem9"/>
      <sheetName val="Tong_Thu9"/>
      <sheetName val="Tong_Chi9"/>
      <sheetName val="Truong_hoc9"/>
      <sheetName val="Cty_CP9"/>
      <sheetName val="G_thau_3B9"/>
      <sheetName val="T_Hop_Thu-chi9"/>
      <sheetName val="DG_SOC11"/>
      <sheetName val="DG_HQ11"/>
      <sheetName val="Bot_Giat_C11"/>
      <sheetName val="Bot_Giat_P_11"/>
      <sheetName val="THAY_THUNG_H11"/>
      <sheetName val="thi_nghiem11"/>
      <sheetName val="Tong_Thu11"/>
      <sheetName val="Tong_Chi11"/>
      <sheetName val="Truong_hoc11"/>
      <sheetName val="Cty_CP11"/>
      <sheetName val="G_thau_3B11"/>
      <sheetName val="T_Hop_Thu-chi11"/>
      <sheetName val="Tien_ung9"/>
      <sheetName val="phi_luong39"/>
      <sheetName val="THVT_T59"/>
      <sheetName val="XL1_t59"/>
      <sheetName val="XL2_T59"/>
      <sheetName val="XL3_T59"/>
      <sheetName val="XL5_T59"/>
      <sheetName val="CC_XL19"/>
      <sheetName val="KKTS_049"/>
      <sheetName val="nha_kct9"/>
      <sheetName val="TH_du_toan_9"/>
      <sheetName val="Du_toan_9"/>
      <sheetName val="C_Tinh9"/>
      <sheetName val="congtac_vien-uy9"/>
      <sheetName val="Nhan_luc20019"/>
      <sheetName val="huy_dong_von9"/>
      <sheetName val="Lai_vayxd9"/>
      <sheetName val="Lai_vayphaitra9"/>
      <sheetName val="Lai_vay_9"/>
      <sheetName val="tra_von9"/>
      <sheetName val="KH_chi_tiet9"/>
      <sheetName val="XE_DAU9"/>
      <sheetName val="XE_XANG9"/>
      <sheetName val="Hat_19"/>
      <sheetName val="_H8_duong9"/>
      <sheetName val="Hat_7dg9"/>
      <sheetName val="TH_duong_1B9"/>
      <sheetName val="TH_cau_1B9"/>
      <sheetName val="cau_H19"/>
      <sheetName val="Son_dg9"/>
      <sheetName val="THKL_H99"/>
      <sheetName val="VAT_TU_NHAN_TXQN9"/>
      <sheetName val="bang_tong_ke_khoi_luong_vat_tu9"/>
      <sheetName val="hcong_tkhe9"/>
      <sheetName val="VAT_TU_NHAN_TKHE9"/>
      <sheetName val="hcong_qn9"/>
      <sheetName val="VAT_TU_NHAN_(2)9"/>
      <sheetName val="CO_SO_DU_LIEU_PTVL9"/>
      <sheetName val="Thang_129"/>
      <sheetName val="Thang_110"/>
      <sheetName val="Thang_12_(2)9"/>
      <sheetName val="Thang_019"/>
      <sheetName val="TH_mau_moi_tu_T109"/>
      <sheetName val="Tong_hop_Quy_IV9"/>
      <sheetName val="DG_SOC10"/>
      <sheetName val="DG_HQ10"/>
      <sheetName val="Bot_Giat_C10"/>
      <sheetName val="Bot_Giat_P_10"/>
      <sheetName val="THAY_THUNG_H10"/>
      <sheetName val="thi_nghiem10"/>
      <sheetName val="Tong_Thu10"/>
      <sheetName val="Tong_Chi10"/>
      <sheetName val="Truong_hoc10"/>
      <sheetName val="Cty_CP10"/>
      <sheetName val="G_thau_3B10"/>
      <sheetName val="T_Hop_Thu-chi10"/>
      <sheetName val="Tien_ung8"/>
      <sheetName val="phi_luong38"/>
      <sheetName val="THVT_T58"/>
      <sheetName val="XL1_t58"/>
      <sheetName val="XL2_T58"/>
      <sheetName val="XL3_T58"/>
      <sheetName val="XL5_T58"/>
      <sheetName val="CC_XL18"/>
      <sheetName val="KKTS_048"/>
      <sheetName val="nha_kct8"/>
      <sheetName val="TH_du_toan_8"/>
      <sheetName val="Du_toan_8"/>
      <sheetName val="C_Tinh8"/>
      <sheetName val="congtac_vien-uy8"/>
      <sheetName val="Nhan_luc20018"/>
      <sheetName val="huy_dong_von8"/>
      <sheetName val="Lai_vayxd8"/>
      <sheetName val="Lai_vayphaitra8"/>
      <sheetName val="Lai_vay_8"/>
      <sheetName val="tra_von8"/>
      <sheetName val="KH_chi_tiet8"/>
      <sheetName val="XE_DAU8"/>
      <sheetName val="XE_XANG8"/>
      <sheetName val="Hat_18"/>
      <sheetName val="_H8_duong8"/>
      <sheetName val="Hat_7dg8"/>
      <sheetName val="TH_duong_1B8"/>
      <sheetName val="TH_cau_1B8"/>
      <sheetName val="cau_H18"/>
      <sheetName val="Son_dg8"/>
      <sheetName val="THKL_H98"/>
      <sheetName val="VAT_TU_NHAN_TXQN8"/>
      <sheetName val="bang_tong_ke_khoi_luong_vat_tu8"/>
      <sheetName val="hcong_tkhe8"/>
      <sheetName val="VAT_TU_NHAN_TKHE8"/>
      <sheetName val="hcong_qn8"/>
      <sheetName val="VAT_TU_NHAN_(2)8"/>
      <sheetName val="CO_SO_DU_LIEU_PTVL8"/>
      <sheetName val="Thang_128"/>
      <sheetName val="Thang_19"/>
      <sheetName val="Thang_12_(2)8"/>
      <sheetName val="Thang_018"/>
      <sheetName val="TH_mau_moi_tu_T108"/>
      <sheetName val="Tong_hop_Quy_IV8"/>
      <sheetName val="DG_SOC12"/>
      <sheetName val="DG_HQ12"/>
      <sheetName val="Bot_Giat_C12"/>
      <sheetName val="Bot_Giat_P_12"/>
      <sheetName val="THAY_THUNG_H12"/>
      <sheetName val="thi_nghiem12"/>
      <sheetName val="Tong_Thu12"/>
      <sheetName val="Tong_Chi12"/>
      <sheetName val="Truong_hoc12"/>
      <sheetName val="Cty_CP12"/>
      <sheetName val="G_thau_3B12"/>
      <sheetName val="T_Hop_Thu-chi12"/>
      <sheetName val="Tien_ung10"/>
      <sheetName val="phi_luong310"/>
      <sheetName val="THVT_T510"/>
      <sheetName val="XL1_t510"/>
      <sheetName val="XL2_T510"/>
      <sheetName val="XL3_T510"/>
      <sheetName val="XL5_T510"/>
      <sheetName val="CC_XL110"/>
      <sheetName val="KKTS_0410"/>
      <sheetName val="nha_kct10"/>
      <sheetName val="TH_du_toan_10"/>
      <sheetName val="Du_toan_10"/>
      <sheetName val="C_Tinh10"/>
      <sheetName val="congtac_vien-uy10"/>
      <sheetName val="Nhan_luc200110"/>
      <sheetName val="huy_dong_von10"/>
      <sheetName val="Lai_vayxd10"/>
      <sheetName val="Lai_vayphaitra10"/>
      <sheetName val="Lai_vay_10"/>
      <sheetName val="tra_von10"/>
      <sheetName val="KH_chi_tiet10"/>
      <sheetName val="XE_DAU10"/>
      <sheetName val="XE_XANG10"/>
      <sheetName val="Hat_110"/>
      <sheetName val="_H8_duong10"/>
      <sheetName val="Hat_7dg10"/>
      <sheetName val="TH_duong_1B10"/>
      <sheetName val="TH_cau_1B10"/>
      <sheetName val="cau_H110"/>
      <sheetName val="Son_dg10"/>
      <sheetName val="THKL_H910"/>
      <sheetName val="VAT_TU_NHAN_TXQN10"/>
      <sheetName val="bang_tong_ke_khoi_luong_vat_t10"/>
      <sheetName val="hcong_tkhe10"/>
      <sheetName val="VAT_TU_NHAN_TKHE10"/>
      <sheetName val="hcong_qn10"/>
      <sheetName val="VAT_TU_NHAN_(2)10"/>
      <sheetName val="CO_SO_DU_LIEU_PTVL10"/>
      <sheetName val="Thang_1210"/>
      <sheetName val="Thang_111"/>
      <sheetName val="Thang_12_(2)10"/>
      <sheetName val="Thang_0110"/>
      <sheetName val="TH_mau_moi_tu_T1010"/>
      <sheetName val="Tong_hop_Quy_IV10"/>
      <sheetName val="DG_SOC13"/>
      <sheetName val="DG_HQ13"/>
      <sheetName val="Bot_Giat_C13"/>
      <sheetName val="Bot_Giat_P_13"/>
      <sheetName val="THAY_THUNG_H13"/>
      <sheetName val="thi_nghiem13"/>
      <sheetName val="Tong_Thu13"/>
      <sheetName val="Tong_Chi13"/>
      <sheetName val="Truong_hoc13"/>
      <sheetName val="Cty_CP13"/>
      <sheetName val="G_thau_3B13"/>
      <sheetName val="T_Hop_Thu-chi13"/>
      <sheetName val="Tien_ung11"/>
      <sheetName val="phi_luong311"/>
      <sheetName val="THVT_T511"/>
      <sheetName val="XL1_t511"/>
      <sheetName val="XL2_T511"/>
      <sheetName val="XL3_T511"/>
      <sheetName val="XL5_T511"/>
      <sheetName val="CC_XL111"/>
      <sheetName val="KKTS_0411"/>
      <sheetName val="nha_kct11"/>
      <sheetName val="TH_du_toan_11"/>
      <sheetName val="Du_toan_11"/>
      <sheetName val="C_Tinh11"/>
      <sheetName val="congtac_vien-uy11"/>
      <sheetName val="Nhan_luc200111"/>
      <sheetName val="huy_dong_von11"/>
      <sheetName val="Lai_vayxd11"/>
      <sheetName val="Lai_vayphaitra11"/>
      <sheetName val="Lai_vay_11"/>
      <sheetName val="tra_von11"/>
      <sheetName val="KH_chi_tiet11"/>
      <sheetName val="XE_DAU11"/>
      <sheetName val="XE_XANG11"/>
      <sheetName val="Hat_111"/>
      <sheetName val="_H8_duong11"/>
      <sheetName val="Hat_7dg11"/>
      <sheetName val="TH_duong_1B11"/>
      <sheetName val="TH_cau_1B11"/>
      <sheetName val="cau_H111"/>
      <sheetName val="Son_dg11"/>
      <sheetName val="THKL_H911"/>
      <sheetName val="VAT_TU_NHAN_TXQN11"/>
      <sheetName val="bang_tong_ke_khoi_luong_vat_t11"/>
      <sheetName val="hcong_tkhe11"/>
      <sheetName val="VAT_TU_NHAN_TKHE11"/>
      <sheetName val="hcong_qn11"/>
      <sheetName val="VAT_TU_NHAN_(2)11"/>
      <sheetName val="CO_SO_DU_LIEU_PTVL11"/>
      <sheetName val="Thang_1211"/>
      <sheetName val="Thang_112"/>
      <sheetName val="Thang_12_(2)11"/>
      <sheetName val="Thang_0111"/>
      <sheetName val="TH_mau_moi_tu_T1011"/>
      <sheetName val="Tong_hop_Quy_IV11"/>
      <sheetName val="DG_SOC14"/>
      <sheetName val="DG_HQ14"/>
      <sheetName val="Bot_Giat_C14"/>
      <sheetName val="Bot_Giat_P_14"/>
      <sheetName val="THAY_THUNG_H14"/>
      <sheetName val="thi_nghiem14"/>
      <sheetName val="Tong_Thu14"/>
      <sheetName val="Tong_Chi14"/>
      <sheetName val="Truong_hoc14"/>
      <sheetName val="Cty_CP14"/>
      <sheetName val="G_thau_3B14"/>
      <sheetName val="T_Hop_Thu-chi14"/>
      <sheetName val="Tien_ung12"/>
      <sheetName val="phi_luong312"/>
      <sheetName val="THVT_T512"/>
      <sheetName val="XL1_t512"/>
      <sheetName val="XL2_T512"/>
      <sheetName val="XL3_T512"/>
      <sheetName val="XL5_T512"/>
      <sheetName val="CC_XL112"/>
      <sheetName val="KKTS_0412"/>
      <sheetName val="nha_kct12"/>
      <sheetName val="TH_du_toan_12"/>
      <sheetName val="Du_toan_12"/>
      <sheetName val="C_Tinh12"/>
      <sheetName val="congtac_vien-uy12"/>
      <sheetName val="Nhan_luc200112"/>
      <sheetName val="huy_dong_von12"/>
      <sheetName val="Lai_vayxd12"/>
      <sheetName val="Lai_vayphaitra12"/>
      <sheetName val="Lai_vay_12"/>
      <sheetName val="tra_von12"/>
      <sheetName val="KH_chi_tiet12"/>
      <sheetName val="XE_DAU12"/>
      <sheetName val="XE_XANG12"/>
      <sheetName val="Hat_112"/>
      <sheetName val="_H8_duong12"/>
      <sheetName val="Hat_7dg12"/>
      <sheetName val="TH_duong_1B12"/>
      <sheetName val="TH_cau_1B12"/>
      <sheetName val="cau_H112"/>
      <sheetName val="Son_dg12"/>
      <sheetName val="THKL_H912"/>
      <sheetName val="VAT_TU_NHAN_TXQN12"/>
      <sheetName val="bang_tong_ke_khoi_luong_vat_t12"/>
      <sheetName val="hcong_tkhe12"/>
      <sheetName val="VAT_TU_NHAN_TKHE12"/>
      <sheetName val="hcong_qn12"/>
      <sheetName val="VAT_TU_NHAN_(2)12"/>
      <sheetName val="CO_SO_DU_LIEU_PTVL12"/>
      <sheetName val="Thang_1212"/>
      <sheetName val="Thang_113"/>
      <sheetName val="Thang_12_(2)12"/>
      <sheetName val="Thang_0112"/>
      <sheetName val="TH_mau_moi_tu_T1012"/>
      <sheetName val="Tong_hop_Quy_IV12"/>
      <sheetName val="DG_SOC15"/>
      <sheetName val="DG_HQ15"/>
      <sheetName val="Bot_Giat_C15"/>
      <sheetName val="Bot_Giat_P_15"/>
      <sheetName val="THAY_THUNG_H15"/>
      <sheetName val="thi_nghiem15"/>
      <sheetName val="Tong_Thu15"/>
      <sheetName val="Tong_Chi15"/>
      <sheetName val="Truong_hoc15"/>
      <sheetName val="Cty_CP15"/>
      <sheetName val="G_thau_3B15"/>
      <sheetName val="T_Hop_Thu-chi15"/>
      <sheetName val="Tien_ung13"/>
      <sheetName val="phi_luong313"/>
      <sheetName val="THVT_T513"/>
      <sheetName val="XL1_t513"/>
      <sheetName val="XL2_T513"/>
      <sheetName val="XL3_T513"/>
      <sheetName val="XL5_T513"/>
      <sheetName val="CC_XL113"/>
      <sheetName val="KKTS_0413"/>
      <sheetName val="nha_kct13"/>
      <sheetName val="TH_du_toan_13"/>
      <sheetName val="Du_toan_13"/>
      <sheetName val="C_Tinh13"/>
      <sheetName val="congtac_vien-uy13"/>
      <sheetName val="Nhan_luc200113"/>
      <sheetName val="huy_dong_von13"/>
      <sheetName val="Lai_vayxd13"/>
      <sheetName val="Lai_vayphaitra13"/>
      <sheetName val="Lai_vay_13"/>
      <sheetName val="tra_von13"/>
      <sheetName val="KH_chi_tiet13"/>
      <sheetName val="XE_DAU13"/>
      <sheetName val="XE_XANG13"/>
      <sheetName val="Hat_113"/>
      <sheetName val="_H8_duong13"/>
      <sheetName val="Hat_7dg13"/>
      <sheetName val="TH_duong_1B13"/>
      <sheetName val="TH_cau_1B13"/>
      <sheetName val="cau_H113"/>
      <sheetName val="Son_dg13"/>
      <sheetName val="THKL_H913"/>
      <sheetName val="VAT_TU_NHAN_TXQN13"/>
      <sheetName val="bang_tong_ke_khoi_luong_vat_t13"/>
      <sheetName val="hcong_tkhe13"/>
      <sheetName val="VAT_TU_NHAN_TKHE13"/>
      <sheetName val="hcong_qn13"/>
      <sheetName val="VAT_TU_NHAN_(2)13"/>
      <sheetName val="CO_SO_DU_LIEU_PTVL13"/>
      <sheetName val="Thang_1213"/>
      <sheetName val="Thang_114"/>
      <sheetName val="Thang_12_(2)13"/>
      <sheetName val="Thang_0113"/>
      <sheetName val="TH_mau_moi_tu_T1013"/>
      <sheetName val="Tong_hop_Quy_IV13"/>
      <sheetName val="DG_SOC16"/>
      <sheetName val="DG_HQ16"/>
      <sheetName val="Bot_Giat_C16"/>
      <sheetName val="Bot_Giat_P_16"/>
      <sheetName val="THAY_THUNG_H16"/>
      <sheetName val="thi_nghiem16"/>
      <sheetName val="Tong_Thu16"/>
      <sheetName val="Tong_Chi16"/>
      <sheetName val="Truong_hoc16"/>
      <sheetName val="Cty_CP16"/>
      <sheetName val="G_thau_3B16"/>
      <sheetName val="T_Hop_Thu-chi16"/>
      <sheetName val="Tien_ung14"/>
      <sheetName val="phi_luong314"/>
      <sheetName val="THVT_T514"/>
      <sheetName val="XL1_t514"/>
      <sheetName val="XL2_T514"/>
      <sheetName val="XL3_T514"/>
      <sheetName val="XL5_T514"/>
      <sheetName val="CC_XL114"/>
      <sheetName val="KKTS_0414"/>
      <sheetName val="nha_kct14"/>
      <sheetName val="TH_du_toan_14"/>
      <sheetName val="Du_toan_14"/>
      <sheetName val="C_Tinh14"/>
      <sheetName val="congtac_vien-uy14"/>
      <sheetName val="Nhan_luc200114"/>
      <sheetName val="huy_dong_von14"/>
      <sheetName val="Lai_vayxd14"/>
      <sheetName val="Lai_vayphaitra14"/>
      <sheetName val="Lai_vay_14"/>
      <sheetName val="tra_von14"/>
      <sheetName val="KH_chi_tiet14"/>
      <sheetName val="XE_DAU14"/>
      <sheetName val="XE_XANG14"/>
      <sheetName val="Hat_114"/>
      <sheetName val="_H8_duong14"/>
      <sheetName val="Hat_7dg14"/>
      <sheetName val="TH_duong_1B14"/>
      <sheetName val="TH_cau_1B14"/>
      <sheetName val="cau_H114"/>
      <sheetName val="Son_dg14"/>
      <sheetName val="THKL_H914"/>
      <sheetName val="VAT_TU_NHAN_TXQN14"/>
      <sheetName val="bang_tong_ke_khoi_luong_vat_t14"/>
      <sheetName val="hcong_tkhe14"/>
      <sheetName val="VAT_TU_NHAN_TKHE14"/>
      <sheetName val="hcong_qn14"/>
      <sheetName val="VAT_TU_NHAN_(2)14"/>
      <sheetName val="CO_SO_DU_LIEU_PTVL14"/>
      <sheetName val="Thang_1214"/>
      <sheetName val="Thang_115"/>
      <sheetName val="Thang_12_(2)14"/>
      <sheetName val="Thang_0114"/>
      <sheetName val="TH_mau_moi_tu_T1014"/>
      <sheetName val="Tong_hop_Quy_IV14"/>
      <sheetName val="data07fib"/>
      <sheetName val="data08fib"/>
      <sheetName val="data09fib"/>
      <sheetName val="Package1"/>
      <sheetName val="Dept code"/>
      <sheetName val="docket"/>
      <sheetName val="Line code"/>
      <sheetName val="PSB.TB"/>
      <sheetName val="Weekly"/>
      <sheetName val="transfer"/>
      <sheetName val="X"/>
      <sheetName val="è"/>
      <sheetName val="2012"/>
      <sheetName val="DS_10"/>
      <sheetName val="TK11_x0018_"/>
      <sheetName val="Sprachelemente"/>
      <sheetName val="theo doi sach T11"/>
      <sheetName val="Record CR"/>
      <sheetName val="U102-U104 Detail"/>
      <sheetName val="TB_220"/>
      <sheetName val="ctdz10"/>
      <sheetName val="Phuc loi׮"/>
      <sheetName val="Phuc loiԼ"/>
      <sheetName val="Phuc loiע_x0000__x0000__x0000_Ꮆ最"/>
      <sheetName val="DATA10"/>
      <sheetName val="DATA1"/>
      <sheetName val="t_x0005_"/>
      <sheetName val="t&lt;"/>
      <sheetName val="t_x001c_"/>
      <sheetName val="CPLT"/>
      <sheetName val="BAL42"/>
      <sheetName val="Breakeven Analysis"/>
      <sheetName val="CST1198"/>
      <sheetName val="Daily Record"/>
      <sheetName val="gene0402AMT&gt;0"/>
      <sheetName val="대구"/>
      <sheetName val="GTGT2004"/>
      <sheetName val="TNDN2004"/>
      <sheetName val="ChitietTNDN"/>
      <sheetName val="Dukien2005"/>
      <sheetName val="Dangkyluong05"/>
      <sheetName val="99원가원판"/>
      <sheetName val="Allocation-out"/>
      <sheetName val="kh(r)"/>
      <sheetName val="Справочник статей ОРЕХ"/>
      <sheetName val="Справочник МВЗ-ЦФО "/>
      <sheetName val="справочники разные"/>
      <sheetName val="справоч САРЕХ 2 уровень"/>
      <sheetName val="справочн САРЕХ 1 уровень"/>
      <sheetName val="Блоки"/>
      <sheetName val="Справочник ОРЕХ I и II уровни"/>
      <sheetName val="Справочник Блоки"/>
      <sheetName val="Справочник структ. предп.ЦФО"/>
      <sheetName val="vs"/>
      <sheetName val="HD"/>
      <sheetName val="VB"/>
      <sheetName val="DGTH_CT"/>
      <sheetName val="1-TH"/>
      <sheetName val="KHAI THAC"/>
      <sheetName val="XN XAY LAP"/>
      <sheetName val="CO DIEN"/>
      <sheetName val="Y TE"/>
      <sheetName val="T.T"/>
      <sheetName val="XN KHOAN"/>
      <sheetName val="NI PI"/>
      <sheetName val="CONG TAC"/>
      <sheetName val="THBCOM 12-03"/>
      <sheetName val="BEST FOODS"/>
      <sheetName val="6.0 DGCT"/>
      <sheetName val="Parameters"/>
      <sheetName val="Rev domes 17"/>
      <sheetName val="Control"/>
      <sheetName val="5%"/>
      <sheetName val="Project Data"/>
      <sheetName val="bo ma"/>
      <sheetName val="TH06"/>
      <sheetName val="SLTB PT T06"/>
      <sheetName val="VT Nhap - Xuat T06"/>
      <sheetName val="Hướng dẫn"/>
      <sheetName val="Nhap_VT_oto1"/>
      <sheetName val="Don_gia1"/>
      <sheetName val="Project_Data1"/>
      <sheetName val="Check_C1"/>
      <sheetName val="bo_ma1"/>
      <sheetName val="SLTB_PT_T061"/>
      <sheetName val="VT_Nhap_-_Xuat_T061"/>
      <sheetName val="Hướng_dẫn1"/>
      <sheetName val="Nhap_VT_oto"/>
      <sheetName val="Don_gia"/>
      <sheetName val="Project_Data"/>
      <sheetName val="Check_C"/>
      <sheetName val="bo_ma"/>
      <sheetName val="SLTB_PT_T06"/>
      <sheetName val="VT_Nhap_-_Xuat_T06"/>
      <sheetName val="Hướng_dẫn"/>
      <sheetName val="PTMQT"/>
      <sheetName val="Q1-0_x0000_"/>
      <sheetName val="ESTI."/>
      <sheetName val="Gr"/>
      <sheetName val="P7_HO Termination 07"/>
      <sheetName val="Aging"/>
      <sheetName val="Credit"/>
      <sheetName val="CustList"/>
      <sheetName val="Info"/>
      <sheetName val="Tool"/>
      <sheetName val="ton"/>
      <sheetName val="Thông tin"/>
      <sheetName val="IBs"/>
      <sheetName val="BJ1"/>
      <sheetName val="BJ0"/>
      <sheetName val="BJc"/>
      <sheetName val="Bang CDTK"/>
      <sheetName val="FF-2"/>
      <sheetName val="LUþ"/>
      <sheetName val="NKY"/>
      <sheetName val="dongiaTH "/>
      <sheetName val="dongiaTH_"/>
      <sheetName val="CompanyValTable"/>
      <sheetName val="CTNX"/>
      <sheetName val="Data2013"/>
      <sheetName val="CDKT01"/>
      <sheetName val="TC01"/>
      <sheetName val="TC nguon"/>
      <sheetName val="NV01"/>
      <sheetName val="CNo"/>
      <sheetName val="BC Tai san"/>
      <sheetName val="Xac nhan kho bac"/>
      <sheetName val="SOE - USD"/>
      <sheetName val="SOE-EUR"/>
      <sheetName val="BC TKTU-ADB"/>
      <sheetName val="BC TKTU-AFD"/>
      <sheetName val="Bao cao GT KL XDCB thuc hien"/>
      <sheetName val="BangkeNX"/>
      <sheetName val="SoTHVT"/>
      <sheetName val="設備仕様一覧"/>
      <sheetName val="新ｶﾞｽ設計"/>
      <sheetName val="Quotation(Ref)byPOLYCO"/>
      <sheetName val="CDV"/>
      <sheetName val="HSXL"/>
      <sheetName val="cuoc13"/>
      <sheetName val="Đơn giá kết cấu"/>
      <sheetName val="Elec LG"/>
      <sheetName val="Doi so"/>
      <sheetName val="BMS"/>
      <sheetName val="20110731수금"/>
      <sheetName val="상세"/>
      <sheetName val="외상매출금시산"/>
      <sheetName val="Reference"/>
      <sheetName val="table"/>
      <sheetName val="Dec3_x0000_"/>
      <sheetName val="T진도"/>
      <sheetName val="Report_WH"/>
      <sheetName val="JANTB"/>
      <sheetName val="Report KPI "/>
      <sheetName val="Sau do~g"/>
      <sheetName val="detial TSA"/>
      <sheetName val="K242 K98"/>
      <sheetName val="Chh tiet - Dv lap"/>
      <sheetName val="Phuc loiע"/>
      <sheetName val="P&amp;L"/>
      <sheetName val="Data-creditor"/>
      <sheetName val="GS"/>
      <sheetName val="FF-50"/>
      <sheetName val="PL"/>
      <sheetName val="Lban"/>
      <sheetName val="Parameter"/>
      <sheetName val="conbs"/>
      <sheetName val="Tinh KH"/>
      <sheetName val="수입"/>
      <sheetName val="DM Dân tộc"/>
      <sheetName val="DM Tỉnh thành"/>
      <sheetName val="DM Tôn giáo"/>
      <sheetName val="DS NHAN VIEN NMHM"/>
      <sheetName val="M201"/>
      <sheetName val="Deferred Sales Aug04"/>
      <sheetName val="Deferred Sales Dec04"/>
      <sheetName val="[PIPE-03E.XLS]__Kaefer_delhi__2"/>
      <sheetName val="Caod"/>
      <sheetName val="CaodÈ"/>
      <sheetName val="DaÈ"/>
      <sheetName val="Daþ"/>
      <sheetName val="CTTra"/>
      <sheetName val="L15m"/>
      <sheetName val="73-38-71"/>
      <sheetName val="Duong tranh"/>
      <sheetName val="THKL_Cong_hop"/>
      <sheetName val="ctBT"/>
      <sheetName val="ntua_x0005__x0000_"/>
      <sheetName val="Quy4"/>
      <sheetName val="Danh_sach_hang"/>
      <sheetName val="KHO_X_N"/>
      <sheetName val="Open"/>
      <sheetName val="Function"/>
      <sheetName val="Noisuy-LLL"/>
      <sheetName val="DataBar"/>
      <sheetName val="Chucdanh don vi"/>
      <sheetName val="TD"/>
      <sheetName val="DG "/>
      <sheetName val="Công trình-BB-ĐKT"/>
      <sheetName val="Los Angeles"/>
      <sheetName val="KH-200"/>
      <sheetName val="dg285"/>
      <sheetName val="datdao"/>
      <sheetName val="bt2"/>
      <sheetName val="DMXL"/>
      <sheetName val="giaVLXD"/>
      <sheetName val="giaVTTB"/>
      <sheetName val="CUOCVC-4185"/>
      <sheetName val="LUONGMAY"/>
      <sheetName val="CUOCQN"/>
      <sheetName val="beam"/>
      <sheetName val="GENERAL REQUIREMENTS"/>
      <sheetName val="Truot_nen"/>
      <sheetName val="cov-estimate"/>
      <sheetName val="BM "/>
      <sheetName val="DWG LIST"/>
      <sheetName val="Cover Shee"/>
      <sheetName val="見積材"/>
      <sheetName val="Assetdb"/>
      <sheetName val="PersList"/>
      <sheetName val="AssetPar"/>
      <sheetName val="Sales Parameter"/>
      <sheetName val="ﾄﾞﾊﾞｲFUEL_GAS追見1"/>
      <sheetName val="Code_021"/>
      <sheetName val="Code_031"/>
      <sheetName val="Code_041"/>
      <sheetName val="Code_051"/>
      <sheetName val="Code_061"/>
      <sheetName val="Code_071"/>
      <sheetName val="Code_091"/>
      <sheetName val="sc0314_Index1"/>
      <sheetName val="Cover_Sheet1"/>
      <sheetName val="BREAK_DOWN1"/>
      <sheetName val="CBL_Termination1"/>
      <sheetName val="Uhde_Equip_List1"/>
      <sheetName val="Pengalaman_Per1"/>
      <sheetName val="Engineering_Forecast1"/>
      <sheetName val="GM_0001"/>
      <sheetName val="등급변환"/>
      <sheetName val="예산M2"/>
      <sheetName val="예산M5A"/>
      <sheetName val="SG"/>
      <sheetName val="예산M12A"/>
      <sheetName val="각종양식"/>
      <sheetName val="八幡"/>
      <sheetName val="노원열병합  건축공사기성내역서"/>
      <sheetName val="PANEL가격"/>
      <sheetName val="FIVE YR STORM"/>
      <sheetName val="진도자료"/>
      <sheetName val="품셈"/>
      <sheetName val="중간재 재공"/>
      <sheetName val="요인분석"/>
      <sheetName val="POLY 1"/>
      <sheetName val="EQUIPMENT LIST(TANK)"/>
      <sheetName val="불합리 시트"/>
      <sheetName val="Sheet1 (2)"/>
      <sheetName val="REBAR"/>
      <sheetName val="단가산출1"/>
      <sheetName val="견적 집계"/>
      <sheetName val="Conversions"/>
      <sheetName val="Setup"/>
      <sheetName val="Check Sheet"/>
      <sheetName val="合成単価作成表-BLD窤"/>
      <sheetName val="THDGÆ"/>
      <sheetName val="THDGH"/>
      <sheetName val="THDGX"/>
      <sheetName val="THDG"/>
      <sheetName val="THDG_x0018_"/>
      <sheetName val="THDG_x0008_"/>
      <sheetName val="THDG¨"/>
      <sheetName val="THDG("/>
      <sheetName val="THDGÈ"/>
      <sheetName val="THDG"/>
      <sheetName val="THDG8"/>
      <sheetName val="THDG°"/>
      <sheetName val="Level 1- A"/>
      <sheetName val="ￒaￒg_TH_Dtoan1"/>
      <sheetName val="_ｹ-ﾌﾞﾙ2"/>
      <sheetName val="General_Data2"/>
      <sheetName val="내역서_2"/>
      <sheetName val="Form_A_1_III2"/>
      <sheetName val="Form_A_12"/>
      <sheetName val="Form_A_1_12"/>
      <sheetName val="BOM_Indirect2"/>
      <sheetName val="Form_A_1_II_12"/>
      <sheetName val="Form_A_1_II_22"/>
      <sheetName val="Rekap-Base_Price2"/>
      <sheetName val="Architecture_Work2"/>
      <sheetName val="D_&amp;_B_Summary2"/>
      <sheetName val="Summary_Sheets2"/>
      <sheetName val="Data_-_Codes2"/>
      <sheetName val="Cable_Data_CP53"/>
      <sheetName val="CAL_2"/>
      <sheetName val="4_주별물량Table2"/>
      <sheetName val="2_2_띠장의_설계2"/>
      <sheetName val="PO_Contabilizado_31-12-042"/>
      <sheetName val="HRSG_PRINT2"/>
      <sheetName val="&lt;&lt;380V&gt;&gt;_2"/>
      <sheetName val="_Est_2"/>
      <sheetName val="tank_list1"/>
      <sheetName val="공사비_내역_(가)2"/>
      <sheetName val="Price_Sheet2"/>
      <sheetName val="Resumen_Prestamos2"/>
      <sheetName val="Articoli_da_prezziario1"/>
      <sheetName val="CAL(1)_1"/>
      <sheetName val="Gravel_in_pond1"/>
      <sheetName val="PRECAST_lightconc-II1"/>
      <sheetName val="BASE_MET1"/>
      <sheetName val="REF_ONLY1"/>
      <sheetName val="BQ_List1"/>
      <sheetName val="Block#1-DVU_CDU1"/>
      <sheetName val="Append__4_1__Cash_Flow_Input1"/>
      <sheetName val="Append_5_1__Costing_Sheet1"/>
      <sheetName val="Append_5_5__Labour_Cost_1"/>
      <sheetName val="Append_5_1__Unit_Rates1"/>
      <sheetName val="Append_5_4__Site_Staff_1"/>
      <sheetName val="Append__5_3__SiteEstablishment1"/>
      <sheetName val="Append_3__Investments1"/>
      <sheetName val="Append_5_2__Material_Summary_1"/>
      <sheetName val="co-no_21"/>
      <sheetName val="PO_List1"/>
      <sheetName val="Subcon_Status_-_Sum_New_Format1"/>
      <sheetName val="Subcontract_Status_-_Sum_all_$1"/>
      <sheetName val="SD_(1)1"/>
      <sheetName val="COST_SUMM1"/>
      <sheetName val="CC_Down_load_07161"/>
      <sheetName val="전차선로_물량표1"/>
      <sheetName val="DESIGN_CRITERIA1"/>
      <sheetName val="Repo_Date1"/>
      <sheetName val="견적대비_견적서"/>
      <sheetName val="1_우편집중내역서"/>
      <sheetName val="BSD_(2)"/>
      <sheetName val="간접인원_급료산출"/>
      <sheetName val="30개월기준대비표_아랍택)"/>
      <sheetName val="총괄표_(2)"/>
      <sheetName val="project_management"/>
      <sheetName val="clv"/>
      <sheetName val="PGV-Th_(2)"/>
      <sheetName val="Q5434_EQ_LIST"/>
      <sheetName val="motor_power"/>
      <sheetName val="NONS__60"/>
      <sheetName val="VALVE_LIST"/>
      <sheetName val="Build_Up"/>
      <sheetName val="1_설계조건"/>
      <sheetName val="Valor_mensal"/>
      <sheetName val="A1_Thru_A11-_LUMP_SUM_CONSTR"/>
      <sheetName val="Process_Piping"/>
      <sheetName val="OCT_FDN"/>
      <sheetName val="33628-Rev__A"/>
      <sheetName val="studbolt_no_"/>
      <sheetName val="studbolt_size"/>
      <sheetName val="item_sort_no"/>
      <sheetName val="Silo_with_internal_cone"/>
      <sheetName val="labour_coeff"/>
      <sheetName val="Meas_-Hotel_Part"/>
      <sheetName val="TIEN_GOI3"/>
      <sheetName val="NHAT_KY_THU_TIEN_T_GOI3"/>
      <sheetName val="LUONG_GIAN_TIEP3"/>
      <sheetName val="NHAT_KY_THU_TIEN_TM3"/>
      <sheetName val="UOC_THUC_HIEN_THUE_TNDN3"/>
      <sheetName val="QUY_TM3"/>
      <sheetName val="NKCT_-_013"/>
      <sheetName val="_ｹ-ﾌﾞﾙ3"/>
      <sheetName val="General_Data3"/>
      <sheetName val="내역서_3"/>
      <sheetName val="ITB_COST3"/>
      <sheetName val="Form_A_1_III3"/>
      <sheetName val="Form_A_13"/>
      <sheetName val="Form_A_1_13"/>
      <sheetName val="BOM_Indirect3"/>
      <sheetName val="Form_A_1_II_13"/>
      <sheetName val="Form_A_1_II_23"/>
      <sheetName val="Rekap-Base_Price3"/>
      <sheetName val="LAI_-_LO3"/>
      <sheetName val="TO_KHAI_CHI_TIET3"/>
      <sheetName val="THUE_PII3"/>
      <sheetName val="THUE_PIII3"/>
      <sheetName val="Architecture_Work3"/>
      <sheetName val="w't_table3"/>
      <sheetName val="QUYET_TOAN_THUE_TNDN3"/>
      <sheetName val="BANG_CAN_DOI_RUT_GON3"/>
      <sheetName val="BANG_CAN_DOI3"/>
      <sheetName val="NHAT_KY_CHI_TIEN3"/>
      <sheetName val="LAI_LO3"/>
      <sheetName val="TO_KHAI_THUE_DT_-TNDN-_CP3"/>
      <sheetName val="QUYET_TOAN_THUE-_CAC_KHOAN3"/>
      <sheetName val="GIA_THANH3"/>
      <sheetName val="BAI_DUNG_3"/>
      <sheetName val="BIA_NAM3"/>
      <sheetName val="TM_BAO_CAO3"/>
      <sheetName val="D_&amp;_B_Summary3"/>
      <sheetName val="Summary_Sheets3"/>
      <sheetName val="Data_-_Codes3"/>
      <sheetName val="Cable_Data_CP54"/>
      <sheetName val="CAL_3"/>
      <sheetName val="sc0314_Index2"/>
      <sheetName val="4_주별물량Table3"/>
      <sheetName val="2_2_띠장의_설계3"/>
      <sheetName val="Cover_Sheet2"/>
      <sheetName val="BREAK_DOWN2"/>
      <sheetName val="CBL_Termination2"/>
      <sheetName val="Uhde_Equip_List2"/>
      <sheetName val="Pengalaman_Per2"/>
      <sheetName val="Engineering_Forecast2"/>
      <sheetName val="GM_0002"/>
      <sheetName val="Code_022"/>
      <sheetName val="Code_032"/>
      <sheetName val="Code_042"/>
      <sheetName val="Code_052"/>
      <sheetName val="Code_062"/>
      <sheetName val="Code_072"/>
      <sheetName val="Code_092"/>
      <sheetName val="PO_Contabilizado_31-12-043"/>
      <sheetName val="HRSG_PRINT3"/>
      <sheetName val="&lt;&lt;380V&gt;&gt;_3"/>
      <sheetName val="_Est_3"/>
      <sheetName val="tank_list2"/>
      <sheetName val="공사비_내역_(가)3"/>
      <sheetName val="Price_Sheet3"/>
      <sheetName val="Resumen_Prestamos3"/>
      <sheetName val="Articoli_da_prezziario2"/>
      <sheetName val="CAL(1)_2"/>
      <sheetName val="Gravel_in_pond2"/>
      <sheetName val="PRECAST_lightconc-II2"/>
      <sheetName val="ﾄﾞﾊﾞｲFUEL_GAS追見2"/>
      <sheetName val="BASE_MET2"/>
      <sheetName val="REF_ONLY2"/>
      <sheetName val="BQ_List2"/>
      <sheetName val="Block#1-DVU_CDU2"/>
      <sheetName val="Append__4_1__Cash_Flow_Input2"/>
      <sheetName val="Append_5_1__Costing_Sheet2"/>
      <sheetName val="Append_5_5__Labour_Cost_2"/>
      <sheetName val="Append_5_1__Unit_Rates2"/>
      <sheetName val="Append_5_4__Site_Staff_2"/>
      <sheetName val="Append__5_3__SiteEstablishment2"/>
      <sheetName val="Append_3__Investments2"/>
      <sheetName val="Append_5_2__Material_Summary_2"/>
      <sheetName val="CAU_12"/>
      <sheetName val="CAU5_A_Thu2"/>
      <sheetName val="yen_lenh2"/>
      <sheetName val="CAU5_(1+2)2"/>
      <sheetName val="co-no_22"/>
      <sheetName val="PO_List2"/>
      <sheetName val="Subcon_Status_-_Sum_New_Format2"/>
      <sheetName val="Subcontract_Status_-_Sum_all_$2"/>
      <sheetName val="SD_(1)2"/>
      <sheetName val="COST_SUMM2"/>
      <sheetName val="CC_Down_load_07162"/>
      <sheetName val="전차선로_물량표2"/>
      <sheetName val="DESIGN_CRITERIA2"/>
      <sheetName val="Repo_Date2"/>
      <sheetName val="견적대비_견적서1"/>
      <sheetName val="1_우편집중내역서1"/>
      <sheetName val="BSD_(2)1"/>
      <sheetName val="간접인원_급료산출1"/>
      <sheetName val="30개월기준대비표_아랍택)1"/>
      <sheetName val="총괄표_(2)1"/>
      <sheetName val="project_management1"/>
      <sheetName val="PGV-Th_(2)1"/>
      <sheetName val="Q5434_EQ_LIST1"/>
      <sheetName val="motor_power1"/>
      <sheetName val="NONS__601"/>
      <sheetName val="VALVE_LIST1"/>
      <sheetName val="Build_Up1"/>
      <sheetName val="1_설계조건1"/>
      <sheetName val="Valor_mensal1"/>
      <sheetName val="A1_Thru_A11-_LUMP_SUM_CONSTR1"/>
      <sheetName val="Process_Piping1"/>
      <sheetName val="OCT_FDN1"/>
      <sheetName val="33628-Rev__A1"/>
      <sheetName val="studbolt_no_1"/>
      <sheetName val="studbolt_size1"/>
      <sheetName val="item_sort_no1"/>
      <sheetName val="Silo_with_internal_cone1"/>
      <sheetName val="labour_coeff1"/>
      <sheetName val="Meas_-Hotel_Part1"/>
      <sheetName val="TIEN_GOI4"/>
      <sheetName val="BLR_14"/>
      <sheetName val="gia_phan_mong4"/>
      <sheetName val="nguyen_lieu5"/>
      <sheetName val="soi_tho_soi_det5"/>
      <sheetName val="soi_thuong5"/>
      <sheetName val="vai_det5"/>
      <sheetName val="chi_phi_1tan5"/>
      <sheetName val="von_luu_dong5"/>
      <sheetName val="thue_VAT5"/>
      <sheetName val="doanh_thu5"/>
      <sheetName val="B_T_HOP4"/>
      <sheetName val="HT_HE_DUONG4"/>
      <sheetName val="DH_D1,24"/>
      <sheetName val="Tro_giup4"/>
      <sheetName val="내역서_4"/>
      <sheetName val="NHAT_KY_THU_TIEN_T_GOI4"/>
      <sheetName val="LUONG_GIAN_TIEP4"/>
      <sheetName val="NHAT_KY_THU_TIEN_TM4"/>
      <sheetName val="UOC_THUC_HIEN_THUE_TNDN4"/>
      <sheetName val="QUY_TM4"/>
      <sheetName val="NKCT_-_014"/>
      <sheetName val="doanh_thu_loi_nhuan5"/>
      <sheetName val="dong_tien5"/>
      <sheetName val="thu_hoi_von5"/>
      <sheetName val="hoan_von5"/>
      <sheetName val="dothi_npv5"/>
      <sheetName val="diem_hoa_von5"/>
      <sheetName val="nop_ngan_sach5"/>
      <sheetName val="chi_tieu5"/>
      <sheetName val="_ｹ-ﾌﾞﾙ4"/>
      <sheetName val="General_Data4"/>
      <sheetName val="ITB_COST4"/>
      <sheetName val="Form_A_1_III4"/>
      <sheetName val="Form_A_14"/>
      <sheetName val="Form_A_1_14"/>
      <sheetName val="BOM_Indirect4"/>
      <sheetName val="Form_A_1_II_14"/>
      <sheetName val="Form_A_1_II_24"/>
      <sheetName val="Rekap-Base_Price4"/>
      <sheetName val="LAI_-_LO4"/>
      <sheetName val="TO_KHAI_CHI_TIET4"/>
      <sheetName val="THUE_PII4"/>
      <sheetName val="THUE_PIII4"/>
      <sheetName val="Architecture_Work4"/>
      <sheetName val="w't_table4"/>
      <sheetName val="QUYET_TOAN_THUE_TNDN4"/>
      <sheetName val="BANG_CAN_DOI_RUT_GON4"/>
      <sheetName val="BANG_CAN_DOI4"/>
      <sheetName val="NHAT_KY_CHI_TIEN4"/>
      <sheetName val="LAI_LO4"/>
      <sheetName val="TO_KHAI_THUE_DT_-TNDN-_CP4"/>
      <sheetName val="QUYET_TOAN_THUE-_CAC_KHOAN4"/>
      <sheetName val="GIA_THANH4"/>
      <sheetName val="BAI_DUNG_4"/>
      <sheetName val="BIA_NAM4"/>
      <sheetName val="TM_BAO_CAO4"/>
      <sheetName val="D_&amp;_B_Summary4"/>
      <sheetName val="Summary_Sheets4"/>
      <sheetName val="Data_-_Codes4"/>
      <sheetName val="Cable_Data_CP55"/>
      <sheetName val="CAL_4"/>
      <sheetName val="PO_Contabilizado_31-12-044"/>
      <sheetName val="2_2_띠장의_설계4"/>
      <sheetName val="tank_list3"/>
      <sheetName val="sc0314_Index3"/>
      <sheetName val="4_주별물량Table4"/>
      <sheetName val="Cover_Sheet3"/>
      <sheetName val="BREAK_DOWN3"/>
      <sheetName val="CBL_Termination3"/>
      <sheetName val="Uhde_Equip_List3"/>
      <sheetName val="Pengalaman_Per3"/>
      <sheetName val="Engineering_Forecast3"/>
      <sheetName val="GM_0003"/>
      <sheetName val="Code_023"/>
      <sheetName val="Code_033"/>
      <sheetName val="Code_043"/>
      <sheetName val="Code_053"/>
      <sheetName val="Code_063"/>
      <sheetName val="Code_073"/>
      <sheetName val="Code_093"/>
      <sheetName val="Du_thau4"/>
      <sheetName val="Phan_tich_don_gia_(doc)4"/>
      <sheetName val="HRSG_PRINT4"/>
      <sheetName val="luong_thang_104"/>
      <sheetName val="tong_hop_thang_104"/>
      <sheetName val="TH_114"/>
      <sheetName val="px_khai_thac_24"/>
      <sheetName val="dao_lo_so_24"/>
      <sheetName val="luong_vp_thang_104"/>
      <sheetName val="&lt;&lt;380V&gt;&gt;_4"/>
      <sheetName val="_Est_4"/>
      <sheetName val="공사비_내역_(가)4"/>
      <sheetName val="Price_Sheet4"/>
      <sheetName val="Resumen_Prestamos4"/>
      <sheetName val="Articoli_da_prezziario3"/>
      <sheetName val="CAL(1)_3"/>
      <sheetName val="Gravel_in_pond3"/>
      <sheetName val="PRECAST_lightconc-II3"/>
      <sheetName val="ﾄﾞﾊﾞｲFUEL_GAS追見3"/>
      <sheetName val="BASE_MET3"/>
      <sheetName val="Liệt_kê3"/>
      <sheetName val="PO_List3"/>
      <sheetName val="Subcon_Status_-_Sum_New_Format3"/>
      <sheetName val="Subcontract_Status_-_Sum_all_$3"/>
      <sheetName val="SD_(1)3"/>
      <sheetName val="COST_SUMM3"/>
      <sheetName val="CC_Down_load_07163"/>
      <sheetName val="전차선로_물량표3"/>
      <sheetName val="bANG_THANH_TOAN_LUONG_SC3"/>
      <sheetName val="DON_GIA_TIEN_LUONG_SXCB3"/>
      <sheetName val="bang_ke_luong_sc3"/>
      <sheetName val="DICH_VU3"/>
      <sheetName val="BD_LE_TET3"/>
      <sheetName val="BANG_THANH_TOAN_LUONG_TO_SO_CH3"/>
      <sheetName val="BANG_TONG_HOP_LUONG_SP3"/>
      <sheetName val="Bang_ke_tien_luong_O_phong3"/>
      <sheetName val="bang_ke_luong_SP3"/>
      <sheetName val="tam_ung_luong_ky_I3"/>
      <sheetName val="bao_cao_BHXH_6_thang3"/>
      <sheetName val="CAU_13"/>
      <sheetName val="CAU5_A_Thu3"/>
      <sheetName val="yen_lenh3"/>
      <sheetName val="CAU5_(1+2)3"/>
      <sheetName val="co-no_23"/>
      <sheetName val="REF_ONLY3"/>
      <sheetName val="BQ_List3"/>
      <sheetName val="Block#1-DVU_CDU3"/>
      <sheetName val="Append__4_1__Cash_Flow_Input3"/>
      <sheetName val="Append_5_1__Costing_Sheet3"/>
      <sheetName val="Append_5_5__Labour_Cost_3"/>
      <sheetName val="Append_5_1__Unit_Rates3"/>
      <sheetName val="Append_5_4__Site_Staff_3"/>
      <sheetName val="Append__5_3__SiteEstablishment3"/>
      <sheetName val="Append_3__Investments3"/>
      <sheetName val="Append_5_2__Material_Summary_3"/>
      <sheetName val="DESIGN_CRITERIA3"/>
      <sheetName val="Repo_Date3"/>
      <sheetName val="견적대비_견적서2"/>
      <sheetName val="1_우편집중내역서2"/>
      <sheetName val="BSD_(2)2"/>
      <sheetName val="간접인원_급료산출2"/>
      <sheetName val="30개월기준대비표_아랍택)2"/>
      <sheetName val="총괄표_(2)2"/>
      <sheetName val="project_management2"/>
      <sheetName val="PGV-Th_(2)2"/>
      <sheetName val="Q5434_EQ_LIST2"/>
      <sheetName val="motor_power2"/>
      <sheetName val="NONS__602"/>
      <sheetName val="VALVE_LIST2"/>
      <sheetName val="Build_Up2"/>
      <sheetName val="1_설계조건2"/>
      <sheetName val="Valor_mensal2"/>
      <sheetName val="A1_Thru_A11-_LUMP_SUM_CONSTR2"/>
      <sheetName val="Process_Piping2"/>
      <sheetName val="OCT_FDN2"/>
      <sheetName val="33628-Rev__A2"/>
      <sheetName val="studbolt_no_2"/>
      <sheetName val="studbolt_size2"/>
      <sheetName val="item_sort_no2"/>
      <sheetName val="Silo_with_internal_cone2"/>
      <sheetName val="labour_coeff2"/>
      <sheetName val="Meas_-Hotel_Part2"/>
      <sheetName val="data_dci"/>
      <sheetName val="data_mci"/>
      <sheetName val="behind"/>
      <sheetName val="BUI"/>
      <sheetName val="BUI_x0000_Ԁ"/>
      <sheetName val="nguyen_lieu6"/>
      <sheetName val="soi_tho_soi_det6"/>
      <sheetName val="soi_thuong6"/>
      <sheetName val="vai_det6"/>
      <sheetName val="chi_phi_1tan6"/>
      <sheetName val="von_luu_dong6"/>
      <sheetName val="thue_VAT6"/>
      <sheetName val="doanh_thu6"/>
      <sheetName val="doanh_thu_loi_nhuan6"/>
      <sheetName val="dong_tien6"/>
      <sheetName val="thu_hoi_von6"/>
      <sheetName val="hoan_von6"/>
      <sheetName val="dothi_npv6"/>
      <sheetName val="diem_hoa_von6"/>
      <sheetName val="nop_ngan_sach6"/>
      <sheetName val="chi_tieu6"/>
      <sheetName val="TIEN_GOI5"/>
      <sheetName val="Chenh_lech5"/>
      <sheetName val="Kinh_phí5"/>
      <sheetName val="NHAT_KY_THU_TIEN_T_GOI5"/>
      <sheetName val="LUONG_GIAN_TIEP5"/>
      <sheetName val="NHAT_KY_THU_TIEN_TM5"/>
      <sheetName val="UOC_THUC_HIEN_THUE_TNDN5"/>
      <sheetName val="QUY_TM5"/>
      <sheetName val="NKCT_-_015"/>
      <sheetName val="_ｹ-ﾌﾞﾙ5"/>
      <sheetName val="General_Data5"/>
      <sheetName val="BLR_15"/>
      <sheetName val="THKL_H45"/>
      <sheetName val="NAM_20045"/>
      <sheetName val="gia_phan_mong5"/>
      <sheetName val="Cau_2(3)5"/>
      <sheetName val="Co_quan_TCT5"/>
      <sheetName val="BOT_(PA_chon)5"/>
      <sheetName val="Yaly_&amp;_Ri_Ninh5"/>
      <sheetName val="Thuy_dien_Na_Loi5"/>
      <sheetName val="bang_so_sanh_tong_hop5"/>
      <sheetName val="bang_so_sanh_tong_hop_(ty_le)5"/>
      <sheetName val="thu_nhap_binh_quan_(2)5"/>
      <sheetName val="dang_huong5"/>
      <sheetName val="phuong_an_15"/>
      <sheetName val="phuong_an_1_(2)5"/>
      <sheetName val="phuong_an25"/>
      <sheetName val="tong_hop_BQ5"/>
      <sheetName val="tong_hop_BQ-15"/>
      <sheetName val="phuong_an_chon5"/>
      <sheetName val="bang_so_sanh_tong_hop_(_PA_cho5"/>
      <sheetName val="dang_ap_dung5"/>
      <sheetName val="bang_tong_hop_(dang_huong)5"/>
      <sheetName val="KH_200³_(moi_max)5"/>
      <sheetName val="B_T_HOP5"/>
      <sheetName val="HT_HE_DUONG5"/>
      <sheetName val="DH_D1,25"/>
      <sheetName val="Tro_giup5"/>
      <sheetName val="내역서_5"/>
      <sheetName val="ITB_COST5"/>
      <sheetName val="Form_A_1_III5"/>
      <sheetName val="Form_A_15"/>
      <sheetName val="Form_A_1_15"/>
      <sheetName val="BOM_Indirect5"/>
      <sheetName val="Form_A_1_II_15"/>
      <sheetName val="Form_A_1_II_25"/>
      <sheetName val="Rekap-Base_Price5"/>
      <sheetName val="LAI_-_LO5"/>
      <sheetName val="TO_KHAI_CHI_TIET5"/>
      <sheetName val="THUE_PII5"/>
      <sheetName val="THUE_PIII5"/>
      <sheetName val="Architecture_Work5"/>
      <sheetName val="w't_table5"/>
      <sheetName val="QUYET_TOAN_THUE_TNDN5"/>
      <sheetName val="BANG_CAN_DOI_RUT_GON5"/>
      <sheetName val="BANG_CAN_DOI5"/>
      <sheetName val="NHAT_KY_CHI_TIEN5"/>
      <sheetName val="LAI_LO5"/>
      <sheetName val="TO_KHAI_THUE_DT_-TNDN-_CP5"/>
      <sheetName val="QUYET_TOAN_THUE-_CAC_KHOAN5"/>
      <sheetName val="GIA_THANH5"/>
      <sheetName val="BAI_DUNG_5"/>
      <sheetName val="BIA_NAM5"/>
      <sheetName val="TM_BAO_CAO5"/>
      <sheetName val="D_&amp;_B_Summary5"/>
      <sheetName val="Summary_Sheets5"/>
      <sheetName val="Data_-_Codes5"/>
      <sheetName val="Cable_Data_CP56"/>
      <sheetName val="CAL_5"/>
      <sheetName val="sc0314_Index4"/>
      <sheetName val="4_주별물량Table5"/>
      <sheetName val="2_2_띠장의_설계5"/>
      <sheetName val="Cover_Sheet4"/>
      <sheetName val="BREAK_DOWN4"/>
      <sheetName val="CBL_Termination4"/>
      <sheetName val="Uhde_Equip_List4"/>
      <sheetName val="Pengalaman_Per4"/>
      <sheetName val="Engineering_Forecast4"/>
      <sheetName val="GM_0004"/>
      <sheetName val="Code_024"/>
      <sheetName val="Code_034"/>
      <sheetName val="Code_044"/>
      <sheetName val="Code_054"/>
      <sheetName val="Code_064"/>
      <sheetName val="Code_074"/>
      <sheetName val="Code_094"/>
      <sheetName val="PO_Contabilizado_31-12-045"/>
      <sheetName val="Du_thau5"/>
      <sheetName val="Phan_tich_don_gia_(doc)5"/>
      <sheetName val="HRSG_PRINT5"/>
      <sheetName val="luong_thang_105"/>
      <sheetName val="tong_hop_thang_105"/>
      <sheetName val="TH_115"/>
      <sheetName val="px_khai_thac_25"/>
      <sheetName val="dao_lo_so_25"/>
      <sheetName val="luong_vp_thang_105"/>
      <sheetName val="&lt;&lt;380V&gt;&gt;_5"/>
      <sheetName val="_Est_5"/>
      <sheetName val="tank_list4"/>
      <sheetName val="공사비_내역_(가)5"/>
      <sheetName val="Price_Sheet5"/>
      <sheetName val="Resumen_Prestamos5"/>
      <sheetName val="Articoli_da_prezziario4"/>
      <sheetName val="CAL(1)_4"/>
      <sheetName val="Gravel_in_pond4"/>
      <sheetName val="PRECAST_lightconc-II4"/>
      <sheetName val="PIPE-03E_XLS4"/>
      <sheetName val="ﾄﾞﾊﾞｲFUEL_GAS追見4"/>
      <sheetName val="BASE_MET4"/>
      <sheetName val="REF_ONLY4"/>
      <sheetName val="BQ_List4"/>
      <sheetName val="Block#1-DVU_CDU4"/>
      <sheetName val="Append__4_1__Cash_Flow_Input4"/>
      <sheetName val="Append_5_1__Costing_Sheet4"/>
      <sheetName val="Append_5_5__Labour_Cost_4"/>
      <sheetName val="Append_5_1__Unit_Rates4"/>
      <sheetName val="Append_5_4__Site_Staff_4"/>
      <sheetName val="Append__5_3__SiteEstablishment4"/>
      <sheetName val="Append_3__Investments4"/>
      <sheetName val="Append_5_2__Material_Summary_4"/>
      <sheetName val="Liệt_kê4"/>
      <sheetName val="MTO_REV_04"/>
      <sheetName val="Bang_gia_NC4"/>
      <sheetName val="TH_DZ354"/>
      <sheetName val="bANG_THANH_TOAN_LUONG_SC4"/>
      <sheetName val="DON_GIA_TIEN_LUONG_SXCB4"/>
      <sheetName val="bang_ke_luong_sc4"/>
      <sheetName val="DICH_VU4"/>
      <sheetName val="BD_LE_TET4"/>
      <sheetName val="BANG_THANH_TOAN_LUONG_TO_SO_CH4"/>
      <sheetName val="BANG_TONG_HOP_LUONG_SP4"/>
      <sheetName val="Bang_ke_tien_luong_O_phong4"/>
      <sheetName val="bang_ke_luong_SP4"/>
      <sheetName val="tam_ung_luong_ky_I4"/>
      <sheetName val="bao_cao_BHXH_6_thang4"/>
      <sheetName val="CAU_14"/>
      <sheetName val="CAU5_A_Thu4"/>
      <sheetName val="yen_lenh4"/>
      <sheetName val="CAU5_(1+2)4"/>
      <sheetName val="co-no_24"/>
      <sheetName val="PO_List4"/>
      <sheetName val="Subcon_Status_-_Sum_New_Format4"/>
      <sheetName val="Subcontract_Status_-_Sum_all_$4"/>
      <sheetName val="SD_(1)4"/>
      <sheetName val="COST_SUMM4"/>
      <sheetName val="CC_Down_load_07164"/>
      <sheetName val="전차선로_물량표4"/>
      <sheetName val="DESIGN_CRITERIA4"/>
      <sheetName val="Repo_Date4"/>
      <sheetName val="견적대비_견적서3"/>
      <sheetName val="VËt_liÖu3"/>
      <sheetName val="K_L­¬ng_3"/>
      <sheetName val="GTDT_3"/>
      <sheetName val="Bï_VL_3"/>
      <sheetName val="Tæng_Hîp3"/>
      <sheetName val="Kinh_PhÝ3"/>
      <sheetName val="T_kÕ3"/>
      <sheetName val="tÝnh_VL3"/>
      <sheetName val="KL_®Ëp3"/>
      <sheetName val="Lµng_Lµ3"/>
      <sheetName val="1_우편집중내역서3"/>
      <sheetName val="BSD_(2)3"/>
      <sheetName val="간접인원_급료산출3"/>
      <sheetName val="30개월기준대비표_아랍택)3"/>
      <sheetName val="총괄표_(2)3"/>
      <sheetName val="project_management3"/>
      <sheetName val="PGV-Th_(2)3"/>
      <sheetName val="Q5434_EQ_LIST3"/>
      <sheetName val="motor_power3"/>
      <sheetName val="NONS__603"/>
      <sheetName val="VALVE_LIST3"/>
      <sheetName val="Build_Up3"/>
      <sheetName val="1_설계조건3"/>
      <sheetName val="Valor_mensal3"/>
      <sheetName val="A1_Thru_A11-_LUMP_SUM_CONSTR3"/>
      <sheetName val="Process_Piping3"/>
      <sheetName val="OCT_FDN3"/>
      <sheetName val="33628-Rev__A3"/>
      <sheetName val="studbolt_no_3"/>
      <sheetName val="studbolt_size3"/>
      <sheetName val="item_sort_no3"/>
      <sheetName val="Silo_with_internal_cone3"/>
      <sheetName val="labour_coeff3"/>
      <sheetName val="Meas_-Hotel_Part3"/>
      <sheetName val="nguyen_lieu7"/>
      <sheetName val="soi_tho_soi_det7"/>
      <sheetName val="soi_thuong7"/>
      <sheetName val="vai_det7"/>
      <sheetName val="chi_phi_1tan7"/>
      <sheetName val="von_luu_dong7"/>
      <sheetName val="thue_VAT7"/>
      <sheetName val="doanh_thu7"/>
      <sheetName val="doanh_thu_loi_nhuan7"/>
      <sheetName val="dong_tien7"/>
      <sheetName val="thu_hoi_von7"/>
      <sheetName val="hoan_von7"/>
      <sheetName val="dothi_npv7"/>
      <sheetName val="diem_hoa_von7"/>
      <sheetName val="nop_ngan_sach7"/>
      <sheetName val="chi_tieu7"/>
      <sheetName val="TIEN_GOI6"/>
      <sheetName val="Chenh_lech6"/>
      <sheetName val="Kinh_phí6"/>
      <sheetName val="NHAT_KY_THU_TIEN_T_GOI6"/>
      <sheetName val="LUONG_GIAN_TIEP6"/>
      <sheetName val="NHAT_KY_THU_TIEN_TM6"/>
      <sheetName val="UOC_THUC_HIEN_THUE_TNDN6"/>
      <sheetName val="QUY_TM6"/>
      <sheetName val="NKCT_-_016"/>
      <sheetName val="_ｹ-ﾌﾞﾙ6"/>
      <sheetName val="General_Data6"/>
      <sheetName val="BLR_16"/>
      <sheetName val="THKL_H46"/>
      <sheetName val="NAM_20046"/>
      <sheetName val="gia_phan_mong6"/>
      <sheetName val="Cau_2(3)6"/>
      <sheetName val="Co_quan_TCT6"/>
      <sheetName val="BOT_(PA_chon)6"/>
      <sheetName val="Yaly_&amp;_Ri_Ninh6"/>
      <sheetName val="Thuy_dien_Na_Loi6"/>
      <sheetName val="bang_so_sanh_tong_hop6"/>
      <sheetName val="bang_so_sanh_tong_hop_(ty_le)6"/>
      <sheetName val="thu_nhap_binh_quan_(2)6"/>
      <sheetName val="dang_huong6"/>
      <sheetName val="phuong_an_16"/>
      <sheetName val="phuong_an_1_(2)6"/>
      <sheetName val="phuong_an26"/>
      <sheetName val="tong_hop_BQ6"/>
      <sheetName val="tong_hop_BQ-16"/>
      <sheetName val="phuong_an_chon6"/>
      <sheetName val="bang_so_sanh_tong_hop_(_PA_cho6"/>
      <sheetName val="dang_ap_dung6"/>
      <sheetName val="bang_tong_hop_(dang_huong)6"/>
      <sheetName val="KH_200³_(moi_max)6"/>
      <sheetName val="B_T_HOP6"/>
      <sheetName val="HT_HE_DUONG6"/>
      <sheetName val="DH_D1,26"/>
      <sheetName val="Tro_giup6"/>
      <sheetName val="내역서_6"/>
      <sheetName val="ITB_COST6"/>
      <sheetName val="Form_A_1_III6"/>
      <sheetName val="Form_A_16"/>
      <sheetName val="Form_A_1_16"/>
      <sheetName val="BOM_Indirect6"/>
      <sheetName val="Form_A_1_II_16"/>
      <sheetName val="Form_A_1_II_26"/>
      <sheetName val="Rekap-Base_Price6"/>
      <sheetName val="LAI_-_LO6"/>
      <sheetName val="TO_KHAI_CHI_TIET6"/>
      <sheetName val="THUE_PII6"/>
      <sheetName val="THUE_PIII6"/>
      <sheetName val="Architecture_Work6"/>
      <sheetName val="w't_table6"/>
      <sheetName val="QUYET_TOAN_THUE_TNDN6"/>
      <sheetName val="BANG_CAN_DOI_RUT_GON6"/>
      <sheetName val="BANG_CAN_DOI6"/>
      <sheetName val="NHAT_KY_CHI_TIEN6"/>
      <sheetName val="LAI_LO6"/>
      <sheetName val="TO_KHAI_THUE_DT_-TNDN-_CP6"/>
      <sheetName val="QUYET_TOAN_THUE-_CAC_KHOAN6"/>
      <sheetName val="GIA_THANH6"/>
      <sheetName val="BAI_DUNG_6"/>
      <sheetName val="BIA_NAM6"/>
      <sheetName val="TM_BAO_CAO6"/>
      <sheetName val="D_&amp;_B_Summary6"/>
      <sheetName val="Summary_Sheets6"/>
      <sheetName val="Data_-_Codes6"/>
      <sheetName val="Cable_Data_CP57"/>
      <sheetName val="CAL_6"/>
      <sheetName val="sc0314_Index5"/>
      <sheetName val="4_주별물량Table6"/>
      <sheetName val="2_2_띠장의_설계6"/>
      <sheetName val="Cover_Sheet5"/>
      <sheetName val="BREAK_DOWN5"/>
      <sheetName val="CBL_Termination5"/>
      <sheetName val="Uhde_Equip_List5"/>
      <sheetName val="Pengalaman_Per5"/>
      <sheetName val="Engineering_Forecast5"/>
      <sheetName val="GM_0005"/>
      <sheetName val="Code_025"/>
      <sheetName val="Code_035"/>
      <sheetName val="Code_045"/>
      <sheetName val="Code_055"/>
      <sheetName val="Code_065"/>
      <sheetName val="Code_075"/>
      <sheetName val="Code_095"/>
      <sheetName val="PO_Contabilizado_31-12-046"/>
      <sheetName val="Du_thau6"/>
      <sheetName val="Phan_tich_don_gia_(doc)6"/>
      <sheetName val="HRSG_PRINT6"/>
      <sheetName val="luong_thang_106"/>
      <sheetName val="tong_hop_thang_106"/>
      <sheetName val="TH_116"/>
      <sheetName val="px_khai_thac_26"/>
      <sheetName val="dao_lo_so_26"/>
      <sheetName val="luong_vp_thang_106"/>
      <sheetName val="&lt;&lt;380V&gt;&gt;_6"/>
      <sheetName val="_Est_6"/>
      <sheetName val="tank_list5"/>
      <sheetName val="공사비_내역_(가)6"/>
      <sheetName val="Price_Sheet6"/>
      <sheetName val="Resumen_Prestamos6"/>
      <sheetName val="Articoli_da_prezziario5"/>
      <sheetName val="CAL(1)_5"/>
      <sheetName val="Gravel_in_pond5"/>
      <sheetName val="PRECAST_lightconc-II5"/>
      <sheetName val="PIPE-03E_XLS5"/>
      <sheetName val="ﾄﾞﾊﾞｲFUEL_GAS追見5"/>
      <sheetName val="BASE_MET5"/>
      <sheetName val="REF_ONLY5"/>
      <sheetName val="BQ_List5"/>
      <sheetName val="Block#1-DVU_CDU5"/>
      <sheetName val="Append__4_1__Cash_Flow_Input5"/>
      <sheetName val="Append_5_1__Costing_Sheet5"/>
      <sheetName val="Append_5_5__Labour_Cost_5"/>
      <sheetName val="Append_5_1__Unit_Rates5"/>
      <sheetName val="Append_5_4__Site_Staff_5"/>
      <sheetName val="Append__5_3__SiteEstablishment5"/>
      <sheetName val="Append_3__Investments5"/>
      <sheetName val="Append_5_2__Material_Summary_5"/>
      <sheetName val="Liệt_kê5"/>
      <sheetName val="CT_035"/>
      <sheetName val="TH_035"/>
      <sheetName val="MTO_REV_05"/>
      <sheetName val="Bang_gia_NC5"/>
      <sheetName val="TH_DZ355"/>
      <sheetName val="bANG_THANH_TOAN_LUONG_SC5"/>
      <sheetName val="DON_GIA_TIEN_LUONG_SXCB5"/>
      <sheetName val="bang_ke_luong_sc5"/>
      <sheetName val="DICH_VU5"/>
      <sheetName val="BD_LE_TET5"/>
      <sheetName val="BANG_THANH_TOAN_LUONG_TO_SO_CH5"/>
      <sheetName val="BANG_TONG_HOP_LUONG_SP5"/>
      <sheetName val="Bang_ke_tien_luong_O_phong5"/>
      <sheetName val="bang_ke_luong_SP5"/>
      <sheetName val="tam_ung_luong_ky_I5"/>
      <sheetName val="bao_cao_BHXH_6_thang5"/>
      <sheetName val="CAU_15"/>
      <sheetName val="CAU5_A_Thu5"/>
      <sheetName val="yen_lenh5"/>
      <sheetName val="CAU5_(1+2)5"/>
      <sheetName val="co-no_25"/>
      <sheetName val="PO_List5"/>
      <sheetName val="Subcon_Status_-_Sum_New_Format5"/>
      <sheetName val="Subcontract_Status_-_Sum_all_$5"/>
      <sheetName val="SD_(1)5"/>
      <sheetName val="COST_SUMM5"/>
      <sheetName val="CC_Down_load_07165"/>
      <sheetName val="전차선로_물량표5"/>
      <sheetName val="DESIGN_CRITERIA5"/>
      <sheetName val="Repo_Date5"/>
      <sheetName val="TSCD_ko_dung4"/>
      <sheetName val="Tong_vat_tu4"/>
      <sheetName val="VT_luu4"/>
      <sheetName val="Vtu_u_dong4"/>
      <sheetName val="TSLD_khac4"/>
      <sheetName val="CC_da_pbo_het4"/>
      <sheetName val="견적대비_견적서4"/>
      <sheetName val="VËt_liÖu4"/>
      <sheetName val="K_L­¬ng_4"/>
      <sheetName val="GTDT_4"/>
      <sheetName val="Bï_VL_4"/>
      <sheetName val="Tæng_Hîp4"/>
      <sheetName val="Kinh_PhÝ4"/>
      <sheetName val="T_kÕ4"/>
      <sheetName val="tÝnh_VL4"/>
      <sheetName val="KL_®Ëp4"/>
      <sheetName val="Lµng_Lµ4"/>
      <sheetName val="1_우편집중내역서4"/>
      <sheetName val="BSD_(2)4"/>
      <sheetName val="간접인원_급료산출4"/>
      <sheetName val="30개월기준대비표_아랍택)4"/>
      <sheetName val="총괄표_(2)4"/>
      <sheetName val="project_management4"/>
      <sheetName val="Du_toan4"/>
      <sheetName val="Phan_tich_vat_tu4"/>
      <sheetName val="Tong_hop_vat_tu4"/>
      <sheetName val="Gia_tri_vat_tu4"/>
      <sheetName val="Chenh_lech_vat_tu4"/>
      <sheetName val="Chi_phi_van_chuyen4"/>
      <sheetName val="Don_gia_chi_tiet4"/>
      <sheetName val="Tong_hop_kinh_phi4"/>
      <sheetName val="Tu_van_Thiet_ke4"/>
      <sheetName val="Tien_do_thi_cong4"/>
      <sheetName val="Bia_du_toan4"/>
      <sheetName val="28+!60-28+420_5K954"/>
      <sheetName val="PGV-Th_(2)4"/>
      <sheetName val="Q5434_EQ_LIST4"/>
      <sheetName val="motor_power4"/>
      <sheetName val="NONS__604"/>
      <sheetName val="VALVE_LIST4"/>
      <sheetName val="Build_Up4"/>
      <sheetName val="1_설계조건4"/>
      <sheetName val="Valor_mensal4"/>
      <sheetName val="A1_Thru_A11-_LUMP_SUM_CONSTR4"/>
      <sheetName val="Process_Piping4"/>
      <sheetName val="OCT_FDN4"/>
      <sheetName val="33628-Rev__A4"/>
      <sheetName val="studbolt_no_4"/>
      <sheetName val="studbolt_size4"/>
      <sheetName val="item_sort_no4"/>
      <sheetName val="Silo_with_internal_cone4"/>
      <sheetName val="labour_coeff4"/>
      <sheetName val="Meas_-Hotel_Part4"/>
      <sheetName val="EC600"/>
      <sheetName val="cuoc vc"/>
      <sheetName val="_x0005__x0004_é_x0001_"/>
      <sheetName val="Curve(Commissioning)"/>
      <sheetName val="Plan Raw Data"/>
      <sheetName val="Diễn giải"/>
      <sheetName val="Mo M1"/>
      <sheetName val="Cong n"/>
      <sheetName val="TD"/>
      <sheetName val="Caod"/>
      <sheetName val="기계_x0005_"/>
      <sheetName val="C45A-B"/>
      <sheetName val="Kiã丵⿇_x0005_"/>
      <sheetName val="T1(T1)0"/>
      <sheetName val="T_x0003_ong dip nhan danh hieu AHL§"/>
      <sheetName val="_x0005_"/>
      <sheetName val="BU13-_x0003_+"/>
      <sheetName val="T_x0003_ong dip nhan dan"/>
      <sheetName val="Chi tiet"/>
      <sheetName val="nphꗃ〒_x0005_"/>
      <sheetName val="N13-13+374_x0004_軈ş@_x0004_"/>
      <sheetName val="gia vaԀ"/>
      <sheetName val="CTM"/>
      <sheetName val="Sk _x0008__x0005_"/>
      <sheetName val="BU9-10_x0015_[PIPE-03E.XLS]BU10-11"/>
      <sheetName val="Nnh1-2+80_x0019_[PIPE-03E.XLS]MD1"/>
      <sheetName val="Mnh0-1_x0014_[PIPE-03E.XLS]Nnh0-1"/>
      <sheetName val="THU _x0005__x0002_"/>
      <sheetName val="Q1-0"/>
      <sheetName val="Dec3"/>
      <sheetName val="ntua_x0005_"/>
      <sheetName val="_x0000_"/>
      <sheetName val="C.TIE_x0000_"/>
      <sheetName val="CDԀ_x0000__x0000__x0000_"/>
      <sheetName val="_x0000__x0000__x0000__x0000__x0000__x0000__x0000__x0000_"/>
      <sheetName val="Danh Sach Dvi"/>
      <sheetName val="DMDVi"/>
      <sheetName val="3.1 "/>
      <sheetName val="3.2"/>
      <sheetName val="3.2 Input"/>
      <sheetName val="CTC"/>
      <sheetName val="SoDu Chuyen NamSau"/>
      <sheetName val="TTKTra"/>
      <sheetName val="VienTro "/>
      <sheetName val="TK CongNo"/>
      <sheetName val="Loi Trong Qtoan"/>
      <sheetName val="Du Dau Nam"/>
      <sheetName val="Phan Tich Du Toan"/>
      <sheetName val="NhanSu"/>
    </sheetNames>
    <definedNames>
      <definedName name="DataFilter"/>
      <definedName name="DataSort"/>
      <definedName name="GoBack" sheetId="6"/>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refreshError="1"/>
      <sheetData sheetId="423" refreshError="1"/>
      <sheetData sheetId="424" refreshError="1"/>
      <sheetData sheetId="425" refreshError="1"/>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refreshError="1"/>
      <sheetData sheetId="543" refreshError="1"/>
      <sheetData sheetId="544" refreshError="1"/>
      <sheetData sheetId="545" refreshError="1"/>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refreshError="1"/>
      <sheetData sheetId="601" refreshError="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efreshError="1"/>
      <sheetData sheetId="616" refreshError="1"/>
      <sheetData sheetId="617"/>
      <sheetData sheetId="618" refreshError="1"/>
      <sheetData sheetId="619" refreshError="1"/>
      <sheetData sheetId="620" refreshError="1"/>
      <sheetData sheetId="621" refreshError="1"/>
      <sheetData sheetId="622" refreshError="1"/>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refreshError="1"/>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refreshError="1"/>
      <sheetData sheetId="680" refreshError="1"/>
      <sheetData sheetId="681" refreshError="1"/>
      <sheetData sheetId="682"/>
      <sheetData sheetId="683"/>
      <sheetData sheetId="684"/>
      <sheetData sheetId="685"/>
      <sheetData sheetId="686" refreshError="1"/>
      <sheetData sheetId="687" refreshError="1"/>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refreshError="1"/>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refreshError="1"/>
      <sheetData sheetId="759" refreshError="1"/>
      <sheetData sheetId="760" refreshError="1"/>
      <sheetData sheetId="761" refreshError="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sheetData sheetId="795"/>
      <sheetData sheetId="796"/>
      <sheetData sheetId="797"/>
      <sheetData sheetId="798"/>
      <sheetData sheetId="799"/>
      <sheetData sheetId="800" refreshError="1"/>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refreshError="1"/>
      <sheetData sheetId="827" refreshError="1"/>
      <sheetData sheetId="828" refreshError="1"/>
      <sheetData sheetId="829" refreshError="1"/>
      <sheetData sheetId="830"/>
      <sheetData sheetId="831" refreshError="1"/>
      <sheetData sheetId="832" refreshError="1"/>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refreshError="1"/>
      <sheetData sheetId="875" refreshError="1"/>
      <sheetData sheetId="876" refreshError="1"/>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refreshError="1"/>
      <sheetData sheetId="900"/>
      <sheetData sheetId="90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sheetData sheetId="1138"/>
      <sheetData sheetId="1139"/>
      <sheetData sheetId="1140"/>
      <sheetData sheetId="1141" refreshError="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sheetData sheetId="1223" refreshError="1"/>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refreshError="1"/>
      <sheetData sheetId="1238" refreshError="1"/>
      <sheetData sheetId="1239" refreshError="1"/>
      <sheetData sheetId="1240"/>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sheetData sheetId="1306"/>
      <sheetData sheetId="1307" refreshError="1"/>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refreshError="1"/>
      <sheetData sheetId="1330" refreshError="1"/>
      <sheetData sheetId="1331" refreshError="1"/>
      <sheetData sheetId="1332"/>
      <sheetData sheetId="1333"/>
      <sheetData sheetId="1334"/>
      <sheetData sheetId="1335"/>
      <sheetData sheetId="1336"/>
      <sheetData sheetId="1337"/>
      <sheetData sheetId="1338"/>
      <sheetData sheetId="1339"/>
      <sheetData sheetId="1340"/>
      <sheetData sheetId="134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sheetData sheetId="137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sheetData sheetId="1502"/>
      <sheetData sheetId="1503"/>
      <sheetData sheetId="1504"/>
      <sheetData sheetId="1505"/>
      <sheetData sheetId="1506" refreshError="1"/>
      <sheetData sheetId="1507" refreshError="1"/>
      <sheetData sheetId="1508" refreshError="1"/>
      <sheetData sheetId="1509"/>
      <sheetData sheetId="1510"/>
      <sheetData sheetId="1511"/>
      <sheetData sheetId="1512"/>
      <sheetData sheetId="1513"/>
      <sheetData sheetId="1514"/>
      <sheetData sheetId="1515" refreshError="1"/>
      <sheetData sheetId="1516" refreshError="1"/>
      <sheetData sheetId="1517"/>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sheetData sheetId="1647"/>
      <sheetData sheetId="1648"/>
      <sheetData sheetId="1649"/>
      <sheetData sheetId="1650"/>
      <sheetData sheetId="1651" refreshError="1"/>
      <sheetData sheetId="1652" refreshError="1"/>
      <sheetData sheetId="1653" refreshError="1"/>
      <sheetData sheetId="1654"/>
      <sheetData sheetId="1655"/>
      <sheetData sheetId="1656"/>
      <sheetData sheetId="1657" refreshError="1"/>
      <sheetData sheetId="1658" refreshError="1"/>
      <sheetData sheetId="1659" refreshError="1"/>
      <sheetData sheetId="1660" refreshError="1"/>
      <sheetData sheetId="1661" refreshError="1"/>
      <sheetData sheetId="1662"/>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sheetData sheetId="1859"/>
      <sheetData sheetId="1860"/>
      <sheetData sheetId="1861" refreshError="1"/>
      <sheetData sheetId="1862"/>
      <sheetData sheetId="1863" refreshError="1"/>
      <sheetData sheetId="1864" refreshError="1"/>
      <sheetData sheetId="1865"/>
      <sheetData sheetId="1866" refreshError="1"/>
      <sheetData sheetId="1867" refreshError="1"/>
      <sheetData sheetId="1868" refreshError="1"/>
      <sheetData sheetId="1869" refreshError="1"/>
      <sheetData sheetId="1870" refreshError="1"/>
      <sheetData sheetId="1871" refreshError="1"/>
      <sheetData sheetId="1872"/>
      <sheetData sheetId="1873"/>
      <sheetData sheetId="1874"/>
      <sheetData sheetId="1875"/>
      <sheetData sheetId="1876"/>
      <sheetData sheetId="1877"/>
      <sheetData sheetId="1878"/>
      <sheetData sheetId="1879"/>
      <sheetData sheetId="1880" refreshError="1"/>
      <sheetData sheetId="1881" refreshError="1"/>
      <sheetData sheetId="1882" refreshError="1"/>
      <sheetData sheetId="1883" refreshError="1"/>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refreshError="1"/>
      <sheetData sheetId="2188" refreshError="1"/>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refreshError="1"/>
      <sheetData sheetId="2454" refreshError="1"/>
      <sheetData sheetId="2455"/>
      <sheetData sheetId="2456"/>
      <sheetData sheetId="2457"/>
      <sheetData sheetId="2458"/>
      <sheetData sheetId="2459" refreshError="1"/>
      <sheetData sheetId="2460" refreshError="1"/>
      <sheetData sheetId="2461"/>
      <sheetData sheetId="2462" refreshError="1"/>
      <sheetData sheetId="2463" refreshError="1"/>
      <sheetData sheetId="2464" refreshError="1"/>
      <sheetData sheetId="2465" refreshError="1"/>
      <sheetData sheetId="2466" refreshError="1"/>
      <sheetData sheetId="2467" refreshError="1"/>
      <sheetData sheetId="2468" refreshError="1"/>
      <sheetData sheetId="2469"/>
      <sheetData sheetId="2470"/>
      <sheetData sheetId="2471"/>
      <sheetData sheetId="2472"/>
      <sheetData sheetId="2473"/>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sheetData sheetId="2496"/>
      <sheetData sheetId="2497" refreshError="1"/>
      <sheetData sheetId="2498" refreshError="1"/>
      <sheetData sheetId="2499" refreshError="1"/>
      <sheetData sheetId="2500" refreshError="1"/>
      <sheetData sheetId="2501" refreshError="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refreshError="1"/>
      <sheetData sheetId="2537"/>
      <sheetData sheetId="2538"/>
      <sheetData sheetId="2539"/>
      <sheetData sheetId="2540"/>
      <sheetData sheetId="2541"/>
      <sheetData sheetId="2542"/>
      <sheetData sheetId="2543" refreshError="1"/>
      <sheetData sheetId="2544" refreshError="1"/>
      <sheetData sheetId="2545" refreshError="1"/>
      <sheetData sheetId="2546" refreshError="1"/>
      <sheetData sheetId="2547" refreshError="1"/>
      <sheetData sheetId="2548" refreshError="1"/>
      <sheetData sheetId="2549"/>
      <sheetData sheetId="2550"/>
      <sheetData sheetId="2551"/>
      <sheetData sheetId="2552"/>
      <sheetData sheetId="2553" refreshError="1"/>
      <sheetData sheetId="2554" refreshError="1"/>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refreshError="1"/>
      <sheetData sheetId="2583" refreshError="1"/>
      <sheetData sheetId="2584" refreshError="1"/>
      <sheetData sheetId="2585" refreshError="1"/>
      <sheetData sheetId="2586"/>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sheetData sheetId="2599" refreshError="1"/>
      <sheetData sheetId="2600" refreshError="1"/>
      <sheetData sheetId="2601" refreshError="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refreshError="1"/>
      <sheetData sheetId="2627" refreshError="1"/>
      <sheetData sheetId="2628" refreshError="1"/>
      <sheetData sheetId="2629"/>
      <sheetData sheetId="2630"/>
      <sheetData sheetId="2631"/>
      <sheetData sheetId="2632"/>
      <sheetData sheetId="2633"/>
      <sheetData sheetId="2634"/>
      <sheetData sheetId="2635"/>
      <sheetData sheetId="2636" refreshError="1"/>
      <sheetData sheetId="2637"/>
      <sheetData sheetId="2638"/>
      <sheetData sheetId="2639"/>
      <sheetData sheetId="2640"/>
      <sheetData sheetId="2641"/>
      <sheetData sheetId="2642" refreshError="1"/>
      <sheetData sheetId="2643"/>
      <sheetData sheetId="2644"/>
      <sheetData sheetId="2645"/>
      <sheetData sheetId="2646"/>
      <sheetData sheetId="2647"/>
      <sheetData sheetId="2648" refreshError="1"/>
      <sheetData sheetId="2649" refreshError="1"/>
      <sheetData sheetId="2650" refreshError="1"/>
      <sheetData sheetId="2651" refreshError="1"/>
      <sheetData sheetId="2652" refreshError="1"/>
      <sheetData sheetId="2653" refreshError="1"/>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sheetData sheetId="2762" refreshError="1"/>
      <sheetData sheetId="2763" refreshError="1"/>
      <sheetData sheetId="2764" refreshError="1"/>
      <sheetData sheetId="2765" refreshError="1"/>
      <sheetData sheetId="2766" refreshError="1"/>
      <sheetData sheetId="2767"/>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refreshError="1"/>
      <sheetData sheetId="2821"/>
      <sheetData sheetId="2822"/>
      <sheetData sheetId="2823"/>
      <sheetData sheetId="2824" refreshError="1"/>
      <sheetData sheetId="2825" refreshError="1"/>
      <sheetData sheetId="2826"/>
      <sheetData sheetId="2827"/>
      <sheetData sheetId="2828"/>
      <sheetData sheetId="2829"/>
      <sheetData sheetId="2830"/>
      <sheetData sheetId="2831"/>
      <sheetData sheetId="2832"/>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sheetData sheetId="2848" refreshError="1"/>
      <sheetData sheetId="2849" refreshError="1"/>
      <sheetData sheetId="2850" refreshError="1"/>
      <sheetData sheetId="2851" refreshError="1"/>
      <sheetData sheetId="2852"/>
      <sheetData sheetId="2853" refreshError="1"/>
      <sheetData sheetId="2854"/>
      <sheetData sheetId="2855"/>
      <sheetData sheetId="2856"/>
      <sheetData sheetId="2857"/>
      <sheetData sheetId="2858"/>
      <sheetData sheetId="2859"/>
      <sheetData sheetId="2860" refreshError="1"/>
      <sheetData sheetId="2861" refreshError="1"/>
      <sheetData sheetId="2862" refreshError="1"/>
      <sheetData sheetId="2863"/>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sheetData sheetId="2874"/>
      <sheetData sheetId="2875"/>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sheetData sheetId="2886"/>
      <sheetData sheetId="2887" refreshError="1"/>
      <sheetData sheetId="2888" refreshError="1"/>
      <sheetData sheetId="2889" refreshError="1"/>
      <sheetData sheetId="2890" refreshError="1"/>
      <sheetData sheetId="289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sheetData sheetId="2934"/>
      <sheetData sheetId="2935"/>
      <sheetData sheetId="2936"/>
      <sheetData sheetId="2937"/>
      <sheetData sheetId="2938"/>
      <sheetData sheetId="2939"/>
      <sheetData sheetId="2940"/>
      <sheetData sheetId="2941"/>
      <sheetData sheetId="2942"/>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sheetData sheetId="2967"/>
      <sheetData sheetId="2968"/>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sheetData sheetId="3087" refreshError="1"/>
      <sheetData sheetId="3088" refreshError="1"/>
      <sheetData sheetId="3089" refreshError="1"/>
      <sheetData sheetId="3090" refreshError="1"/>
      <sheetData sheetId="3091"/>
      <sheetData sheetId="3092"/>
      <sheetData sheetId="3093"/>
      <sheetData sheetId="3094"/>
      <sheetData sheetId="3095"/>
      <sheetData sheetId="3096" refreshError="1"/>
      <sheetData sheetId="3097" refreshError="1"/>
      <sheetData sheetId="3098" refreshError="1"/>
      <sheetData sheetId="3099"/>
      <sheetData sheetId="3100"/>
      <sheetData sheetId="3101"/>
      <sheetData sheetId="3102"/>
      <sheetData sheetId="3103" refreshError="1"/>
      <sheetData sheetId="3104"/>
      <sheetData sheetId="3105" refreshError="1"/>
      <sheetData sheetId="3106" refreshError="1"/>
      <sheetData sheetId="3107" refreshError="1"/>
      <sheetData sheetId="3108"/>
      <sheetData sheetId="3109"/>
      <sheetData sheetId="3110"/>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sheetData sheetId="3146"/>
      <sheetData sheetId="3147"/>
      <sheetData sheetId="3148"/>
      <sheetData sheetId="3149"/>
      <sheetData sheetId="3150"/>
      <sheetData sheetId="3151"/>
      <sheetData sheetId="3152"/>
      <sheetData sheetId="3153"/>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sheetData sheetId="3163"/>
      <sheetData sheetId="3164"/>
      <sheetData sheetId="3165"/>
      <sheetData sheetId="3166" refreshError="1"/>
      <sheetData sheetId="3167"/>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sheetData sheetId="3229" refreshError="1"/>
      <sheetData sheetId="3230" refreshError="1"/>
      <sheetData sheetId="3231" refreshError="1"/>
      <sheetData sheetId="3232" refreshError="1"/>
      <sheetData sheetId="3233" refreshError="1"/>
      <sheetData sheetId="3234"/>
      <sheetData sheetId="3235"/>
      <sheetData sheetId="3236"/>
      <sheetData sheetId="3237"/>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sheetData sheetId="3253"/>
      <sheetData sheetId="3254"/>
      <sheetData sheetId="3255"/>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sheetData sheetId="3269"/>
      <sheetData sheetId="3270"/>
      <sheetData sheetId="3271"/>
      <sheetData sheetId="3272"/>
      <sheetData sheetId="3273" refreshError="1"/>
      <sheetData sheetId="3274"/>
      <sheetData sheetId="3275"/>
      <sheetData sheetId="3276"/>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refreshError="1"/>
      <sheetData sheetId="3316" refreshError="1"/>
      <sheetData sheetId="3317" refreshError="1"/>
      <sheetData sheetId="3318" refreshError="1"/>
      <sheetData sheetId="3319"/>
      <sheetData sheetId="3320" refreshError="1"/>
      <sheetData sheetId="3321" refreshError="1"/>
      <sheetData sheetId="3322" refreshError="1"/>
      <sheetData sheetId="3323" refreshError="1"/>
      <sheetData sheetId="3324" refreshError="1"/>
      <sheetData sheetId="3325" refreshError="1"/>
      <sheetData sheetId="3326"/>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sheetData sheetId="3400" refreshError="1"/>
      <sheetData sheetId="3401" refreshError="1"/>
      <sheetData sheetId="3402"/>
      <sheetData sheetId="3403"/>
      <sheetData sheetId="3404"/>
      <sheetData sheetId="3405"/>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sheetData sheetId="3479"/>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sheetData sheetId="3509"/>
      <sheetData sheetId="3510"/>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sheetData sheetId="3540"/>
      <sheetData sheetId="3541" refreshError="1"/>
      <sheetData sheetId="3542" refreshError="1"/>
      <sheetData sheetId="3543" refreshError="1"/>
      <sheetData sheetId="3544" refreshError="1"/>
      <sheetData sheetId="3545" refreshError="1"/>
      <sheetData sheetId="3546" refreshError="1"/>
      <sheetData sheetId="3547" refreshError="1"/>
      <sheetData sheetId="3548"/>
      <sheetData sheetId="3549"/>
      <sheetData sheetId="3550" refreshError="1"/>
      <sheetData sheetId="3551" refreshError="1"/>
      <sheetData sheetId="3552" refreshError="1"/>
      <sheetData sheetId="3553" refreshError="1"/>
      <sheetData sheetId="3554" refreshError="1"/>
      <sheetData sheetId="3555"/>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row r="3">
          <cell r="A3" t="str">
            <v>Ban hành kèm theo Quyết định số: 237/QĐ-VNPT Net-KHĐT ngày 10/02/2020</v>
          </cell>
        </row>
      </sheetData>
      <sheetData sheetId="4042"/>
      <sheetData sheetId="4043">
        <row r="3">
          <cell r="A3" t="str">
            <v>Ban hành kèm theo Quyết định số: 237/QĐ-VNPT Net-KHĐT ngày 10/02/2020</v>
          </cell>
        </row>
      </sheetData>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row r="3">
          <cell r="A3" t="str">
            <v>Ban hành kèm theo Quyết định số: 237/QĐ-VNPT Net-KHĐT ngày 10/02/2020</v>
          </cell>
        </row>
      </sheetData>
      <sheetData sheetId="4133"/>
      <sheetData sheetId="4134">
        <row r="3">
          <cell r="A3" t="str">
            <v>Ban hành kèm theo Quyết định số: 237/QĐ-VNPT Net-KHĐT ngày 10/02/2020</v>
          </cell>
        </row>
      </sheetData>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row r="3">
          <cell r="A3" t="str">
            <v>Ban hành kèm theo Quyết định số: 237/QĐ-VNPT Net-KHĐT ngày 10/02/2020</v>
          </cell>
        </row>
      </sheetData>
      <sheetData sheetId="4186"/>
      <sheetData sheetId="4187">
        <row r="3">
          <cell r="A3" t="str">
            <v>Ban hành kèm theo Quyết định số: 237/QĐ-VNPT Net-KHĐT ngày 10/02/2020</v>
          </cell>
        </row>
      </sheetData>
      <sheetData sheetId="4188"/>
      <sheetData sheetId="4189"/>
      <sheetData sheetId="4190">
        <row r="3">
          <cell r="A3" t="str">
            <v>Ban hành kèm theo Quyết định số: 237/QĐ-VNPT Net-KHĐT ngày 10/02/2020</v>
          </cell>
        </row>
      </sheetData>
      <sheetData sheetId="4191"/>
      <sheetData sheetId="4192">
        <row r="3">
          <cell r="A3" t="str">
            <v>Ban hành kèm theo Quyết định số: 237/QĐ-VNPT Net-KHĐT ngày 10/02/2020</v>
          </cell>
        </row>
      </sheetData>
      <sheetData sheetId="4193"/>
      <sheetData sheetId="4194">
        <row r="3">
          <cell r="A3" t="str">
            <v>Ban hành kèm theo Quyết định số: 237/QĐ-VNPT Net-KHĐT ngày 10/02/2020</v>
          </cell>
        </row>
      </sheetData>
      <sheetData sheetId="4195">
        <row r="3">
          <cell r="A3" t="str">
            <v>Ban hành kèm theo Quyết định số: 237/QĐ-VNPT Net-KHĐT ngày 10/02/2020</v>
          </cell>
        </row>
      </sheetData>
      <sheetData sheetId="4196"/>
      <sheetData sheetId="4197">
        <row r="3">
          <cell r="A3" t="str">
            <v>Ban hành kèm theo Quyết định số: 237/QĐ-VNPT Net-KHĐT ngày 10/02/2020</v>
          </cell>
        </row>
      </sheetData>
      <sheetData sheetId="4198"/>
      <sheetData sheetId="4199">
        <row r="3">
          <cell r="A3" t="str">
            <v>Ban hành kèm theo Quyết định số: 237/QĐ-VNPT Net-KHĐT ngày 10/02/2020</v>
          </cell>
        </row>
      </sheetData>
      <sheetData sheetId="4200"/>
      <sheetData sheetId="4201">
        <row r="3">
          <cell r="A3" t="str">
            <v>Ban hành kèm theo Quyết định số: 237/QĐ-VNPT Net-KHĐT ngày 10/02/2020</v>
          </cell>
        </row>
      </sheetData>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row r="3">
          <cell r="A3" t="str">
            <v>Ban hành kèm theo Quyết định số: 237/QĐ-VNPT Net-KHĐT ngày 10/02/2020</v>
          </cell>
        </row>
      </sheetData>
      <sheetData sheetId="4251"/>
      <sheetData sheetId="4252">
        <row r="3">
          <cell r="A3" t="str">
            <v>Ban hành kèm theo Quyết định số: 237/QĐ-VNPT Net-KHĐT ngày 10/02/2020</v>
          </cell>
        </row>
      </sheetData>
      <sheetData sheetId="4253"/>
      <sheetData sheetId="4254"/>
      <sheetData sheetId="4255"/>
      <sheetData sheetId="4256"/>
      <sheetData sheetId="4257">
        <row r="3">
          <cell r="A3" t="str">
            <v>Ban hành kèm theo Quyết định số: 237/QĐ-VNPT Net-KHĐT ngày 10/02/2020</v>
          </cell>
        </row>
      </sheetData>
      <sheetData sheetId="4258"/>
      <sheetData sheetId="4259">
        <row r="3">
          <cell r="A3" t="str">
            <v>Ban hành kèm theo Quyết định số: 237/QĐ-VNPT Net-KHĐT ngày 10/02/2020</v>
          </cell>
        </row>
      </sheetData>
      <sheetData sheetId="4260"/>
      <sheetData sheetId="4261"/>
      <sheetData sheetId="4262">
        <row r="3">
          <cell r="A3" t="str">
            <v>Ban hành kèm theo Quyết định số: 237/QĐ-VNPT Net-KHĐT ngày 10/02/2020</v>
          </cell>
        </row>
      </sheetData>
      <sheetData sheetId="4263"/>
      <sheetData sheetId="4264">
        <row r="3">
          <cell r="A3" t="str">
            <v>Ban hành kèm theo Quyết định số: 237/QĐ-VNPT Net-KHĐT ngày 10/02/2020</v>
          </cell>
        </row>
      </sheetData>
      <sheetData sheetId="4265"/>
      <sheetData sheetId="4266">
        <row r="3">
          <cell r="A3" t="str">
            <v>Ban hành kèm theo Quyết định số: 237/QĐ-VNPT Net-KHĐT ngày 10/02/2020</v>
          </cell>
        </row>
      </sheetData>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sheetData sheetId="8548"/>
      <sheetData sheetId="8549"/>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sheetData sheetId="8584"/>
      <sheetData sheetId="8585"/>
      <sheetData sheetId="8586"/>
      <sheetData sheetId="8587"/>
      <sheetData sheetId="8588"/>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sheetData sheetId="9814"/>
      <sheetData sheetId="9815"/>
      <sheetData sheetId="9816"/>
      <sheetData sheetId="9817"/>
      <sheetData sheetId="9818"/>
      <sheetData sheetId="9819"/>
      <sheetData sheetId="9820"/>
      <sheetData sheetId="9821"/>
      <sheetData sheetId="9822"/>
      <sheetData sheetId="9823"/>
      <sheetData sheetId="9824"/>
      <sheetData sheetId="9825"/>
      <sheetData sheetId="9826"/>
      <sheetData sheetId="9827"/>
      <sheetData sheetId="9828"/>
      <sheetData sheetId="9829"/>
      <sheetData sheetId="9830"/>
      <sheetData sheetId="9831"/>
      <sheetData sheetId="9832"/>
      <sheetData sheetId="9833"/>
      <sheetData sheetId="9834"/>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sheetData sheetId="9863"/>
      <sheetData sheetId="9864"/>
      <sheetData sheetId="9865"/>
      <sheetData sheetId="9866"/>
      <sheetData sheetId="9867"/>
      <sheetData sheetId="9868"/>
      <sheetData sheetId="9869"/>
      <sheetData sheetId="9870"/>
      <sheetData sheetId="9871"/>
      <sheetData sheetId="9872"/>
      <sheetData sheetId="9873"/>
      <sheetData sheetId="9874"/>
      <sheetData sheetId="9875"/>
      <sheetData sheetId="9876"/>
      <sheetData sheetId="9877"/>
      <sheetData sheetId="9878"/>
      <sheetData sheetId="9879"/>
      <sheetData sheetId="9880"/>
      <sheetData sheetId="9881"/>
      <sheetData sheetId="9882"/>
      <sheetData sheetId="9883"/>
      <sheetData sheetId="9884"/>
      <sheetData sheetId="9885"/>
      <sheetData sheetId="9886"/>
      <sheetData sheetId="9887"/>
      <sheetData sheetId="9888"/>
      <sheetData sheetId="9889"/>
      <sheetData sheetId="9890"/>
      <sheetData sheetId="989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sheetData sheetId="10138"/>
      <sheetData sheetId="10139"/>
      <sheetData sheetId="10140"/>
      <sheetData sheetId="10141"/>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sheetData sheetId="10204"/>
      <sheetData sheetId="10205"/>
      <sheetData sheetId="10206"/>
      <sheetData sheetId="10207"/>
      <sheetData sheetId="10208"/>
      <sheetData sheetId="10209"/>
      <sheetData sheetId="10210"/>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sheetData sheetId="10226"/>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sheetData sheetId="10252"/>
      <sheetData sheetId="10253"/>
      <sheetData sheetId="10254"/>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sheetData sheetId="11959"/>
      <sheetData sheetId="11960"/>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sheetData sheetId="12015"/>
      <sheetData sheetId="12016"/>
      <sheetData sheetId="12017"/>
      <sheetData sheetId="12018"/>
      <sheetData sheetId="12019"/>
      <sheetData sheetId="12020"/>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sheetData sheetId="12385"/>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sheetData sheetId="13762"/>
      <sheetData sheetId="13763"/>
      <sheetData sheetId="13764"/>
      <sheetData sheetId="13765"/>
      <sheetData sheetId="13766"/>
      <sheetData sheetId="13767"/>
      <sheetData sheetId="13768"/>
      <sheetData sheetId="13769"/>
      <sheetData sheetId="13770"/>
      <sheetData sheetId="13771"/>
      <sheetData sheetId="13772"/>
      <sheetData sheetId="13773"/>
      <sheetData sheetId="13774"/>
      <sheetData sheetId="13775"/>
      <sheetData sheetId="13776"/>
      <sheetData sheetId="13777"/>
      <sheetData sheetId="13778"/>
      <sheetData sheetId="13779"/>
      <sheetData sheetId="13780"/>
      <sheetData sheetId="13781"/>
      <sheetData sheetId="13782"/>
      <sheetData sheetId="13783"/>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efreshError="1"/>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refreshError="1"/>
      <sheetData sheetId="14139" refreshError="1"/>
      <sheetData sheetId="14140" refreshError="1"/>
      <sheetData sheetId="14141" refreshError="1"/>
      <sheetData sheetId="14142" refreshError="1"/>
      <sheetData sheetId="14143" refreshError="1"/>
      <sheetData sheetId="14144" refreshError="1"/>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sheetData sheetId="14156" refreshError="1"/>
      <sheetData sheetId="14157" refreshError="1"/>
      <sheetData sheetId="14158" refreshError="1"/>
      <sheetData sheetId="14159" refreshError="1"/>
      <sheetData sheetId="14160" refreshError="1"/>
      <sheetData sheetId="14161" refreshError="1"/>
      <sheetData sheetId="14162" refreshError="1"/>
      <sheetData sheetId="14163" refreshError="1"/>
      <sheetData sheetId="14164" refreshError="1"/>
      <sheetData sheetId="14165" refreshError="1"/>
      <sheetData sheetId="14166" refreshError="1"/>
      <sheetData sheetId="14167" refreshError="1"/>
      <sheetData sheetId="14168" refreshError="1"/>
      <sheetData sheetId="14169" refreshError="1"/>
      <sheetData sheetId="14170" refreshError="1"/>
      <sheetData sheetId="14171" refreshError="1"/>
      <sheetData sheetId="14172" refreshError="1"/>
      <sheetData sheetId="14173"/>
      <sheetData sheetId="14174" refreshError="1"/>
      <sheetData sheetId="14175" refreshError="1"/>
      <sheetData sheetId="14176" refreshError="1"/>
      <sheetData sheetId="14177"/>
      <sheetData sheetId="14178"/>
      <sheetData sheetId="14179"/>
      <sheetData sheetId="14180"/>
      <sheetData sheetId="14181"/>
      <sheetData sheetId="14182" refreshError="1"/>
      <sheetData sheetId="14183" refreshError="1"/>
      <sheetData sheetId="14184" refreshError="1"/>
      <sheetData sheetId="14185" refreshError="1"/>
      <sheetData sheetId="14186"/>
      <sheetData sheetId="14187" refreshError="1"/>
      <sheetData sheetId="14188" refreshError="1"/>
      <sheetData sheetId="14189" refreshError="1"/>
      <sheetData sheetId="14190" refreshError="1"/>
      <sheetData sheetId="14191" refreshError="1"/>
      <sheetData sheetId="14192" refreshError="1"/>
      <sheetData sheetId="14193" refreshError="1"/>
      <sheetData sheetId="14194" refreshError="1"/>
      <sheetData sheetId="14195" refreshError="1"/>
      <sheetData sheetId="14196" refreshError="1"/>
      <sheetData sheetId="14197" refreshError="1"/>
      <sheetData sheetId="14198" refreshError="1"/>
      <sheetData sheetId="14199"/>
      <sheetData sheetId="14200"/>
      <sheetData sheetId="14201"/>
      <sheetData sheetId="14202"/>
      <sheetData sheetId="14203"/>
      <sheetData sheetId="14204"/>
      <sheetData sheetId="14205"/>
      <sheetData sheetId="14206"/>
      <sheetData sheetId="14207"/>
      <sheetData sheetId="14208" refreshError="1"/>
      <sheetData sheetId="14209" refreshError="1"/>
      <sheetData sheetId="14210" refreshError="1"/>
      <sheetData sheetId="14211" refreshError="1"/>
      <sheetData sheetId="14212" refreshError="1"/>
      <sheetData sheetId="14213" refreshError="1"/>
      <sheetData sheetId="14214" refreshError="1"/>
      <sheetData sheetId="14215" refreshError="1"/>
      <sheetData sheetId="14216" refreshError="1"/>
      <sheetData sheetId="14217" refreshError="1"/>
      <sheetData sheetId="14218" refreshError="1"/>
      <sheetData sheetId="14219" refreshError="1"/>
      <sheetData sheetId="14220" refreshError="1"/>
      <sheetData sheetId="14221" refreshError="1"/>
      <sheetData sheetId="14222" refreshError="1"/>
      <sheetData sheetId="14223" refreshError="1"/>
      <sheetData sheetId="14224" refreshError="1"/>
      <sheetData sheetId="14225" refreshError="1"/>
      <sheetData sheetId="14226" refreshError="1"/>
      <sheetData sheetId="14227" refreshError="1"/>
      <sheetData sheetId="14228" refreshError="1"/>
      <sheetData sheetId="14229" refreshError="1"/>
      <sheetData sheetId="14230"/>
      <sheetData sheetId="14231" refreshError="1"/>
      <sheetData sheetId="14232" refreshError="1"/>
      <sheetData sheetId="14233"/>
      <sheetData sheetId="14234" refreshError="1"/>
      <sheetData sheetId="14235" refreshError="1"/>
      <sheetData sheetId="14236" refreshError="1"/>
      <sheetData sheetId="14237" refreshError="1"/>
      <sheetData sheetId="14238" refreshError="1"/>
      <sheetData sheetId="14239" refreshError="1"/>
      <sheetData sheetId="14240" refreshError="1"/>
      <sheetData sheetId="14241" refreshError="1"/>
      <sheetData sheetId="14242"/>
      <sheetData sheetId="14243" refreshError="1"/>
      <sheetData sheetId="14244" refreshError="1"/>
      <sheetData sheetId="14245" refreshError="1"/>
      <sheetData sheetId="14246"/>
      <sheetData sheetId="14247" refreshError="1"/>
      <sheetData sheetId="14248" refreshError="1"/>
      <sheetData sheetId="14249"/>
      <sheetData sheetId="14250"/>
      <sheetData sheetId="14251"/>
      <sheetData sheetId="14252"/>
      <sheetData sheetId="14253" refreshError="1"/>
      <sheetData sheetId="14254"/>
      <sheetData sheetId="14255"/>
      <sheetData sheetId="14256"/>
      <sheetData sheetId="14257" refreshError="1"/>
      <sheetData sheetId="14258" refreshError="1"/>
      <sheetData sheetId="14259" refreshError="1"/>
      <sheetData sheetId="14260"/>
      <sheetData sheetId="14261"/>
      <sheetData sheetId="14262"/>
      <sheetData sheetId="14263"/>
      <sheetData sheetId="14264"/>
      <sheetData sheetId="14265"/>
      <sheetData sheetId="14266"/>
      <sheetData sheetId="14267"/>
      <sheetData sheetId="14268" refreshError="1"/>
      <sheetData sheetId="14269" refreshError="1"/>
      <sheetData sheetId="14270" refreshError="1"/>
      <sheetData sheetId="14271" refreshError="1"/>
      <sheetData sheetId="14272" refreshError="1"/>
      <sheetData sheetId="14273" refreshError="1"/>
      <sheetData sheetId="14274"/>
      <sheetData sheetId="14275"/>
      <sheetData sheetId="14276"/>
      <sheetData sheetId="14277"/>
      <sheetData sheetId="14278"/>
      <sheetData sheetId="14279"/>
      <sheetData sheetId="14280"/>
      <sheetData sheetId="14281"/>
      <sheetData sheetId="14282" refreshError="1"/>
      <sheetData sheetId="14283" refreshError="1"/>
      <sheetData sheetId="14284" refreshError="1"/>
      <sheetData sheetId="14285"/>
      <sheetData sheetId="14286"/>
      <sheetData sheetId="14287" refreshError="1"/>
      <sheetData sheetId="14288" refreshError="1"/>
      <sheetData sheetId="14289"/>
      <sheetData sheetId="14290"/>
      <sheetData sheetId="14291"/>
      <sheetData sheetId="14292"/>
      <sheetData sheetId="14293"/>
      <sheetData sheetId="14294"/>
      <sheetData sheetId="14295"/>
      <sheetData sheetId="14296"/>
      <sheetData sheetId="14297"/>
      <sheetData sheetId="14298"/>
      <sheetData sheetId="14299"/>
      <sheetData sheetId="14300"/>
      <sheetData sheetId="14301"/>
      <sheetData sheetId="14302"/>
      <sheetData sheetId="14303"/>
      <sheetData sheetId="14304"/>
      <sheetData sheetId="14305"/>
      <sheetData sheetId="14306"/>
      <sheetData sheetId="14307"/>
      <sheetData sheetId="14308"/>
      <sheetData sheetId="14309"/>
      <sheetData sheetId="14310"/>
      <sheetData sheetId="14311"/>
      <sheetData sheetId="14312"/>
      <sheetData sheetId="14313"/>
      <sheetData sheetId="14314"/>
      <sheetData sheetId="14315"/>
      <sheetData sheetId="14316"/>
      <sheetData sheetId="14317"/>
      <sheetData sheetId="14318"/>
      <sheetData sheetId="14319"/>
      <sheetData sheetId="14320"/>
      <sheetData sheetId="14321"/>
      <sheetData sheetId="14322"/>
      <sheetData sheetId="14323"/>
      <sheetData sheetId="14324"/>
      <sheetData sheetId="14325"/>
      <sheetData sheetId="14326"/>
      <sheetData sheetId="14327"/>
      <sheetData sheetId="14328"/>
      <sheetData sheetId="14329"/>
      <sheetData sheetId="14330"/>
      <sheetData sheetId="14331"/>
      <sheetData sheetId="14332"/>
      <sheetData sheetId="14333"/>
      <sheetData sheetId="14334"/>
      <sheetData sheetId="14335"/>
      <sheetData sheetId="14336"/>
      <sheetData sheetId="14337"/>
      <sheetData sheetId="14338"/>
      <sheetData sheetId="14339"/>
      <sheetData sheetId="14340"/>
      <sheetData sheetId="14341"/>
      <sheetData sheetId="14342"/>
      <sheetData sheetId="14343"/>
      <sheetData sheetId="14344"/>
      <sheetData sheetId="14345"/>
      <sheetData sheetId="14346"/>
      <sheetData sheetId="14347"/>
      <sheetData sheetId="14348"/>
      <sheetData sheetId="14349"/>
      <sheetData sheetId="14350"/>
      <sheetData sheetId="14351"/>
      <sheetData sheetId="14352"/>
      <sheetData sheetId="14353"/>
      <sheetData sheetId="14354"/>
      <sheetData sheetId="14355"/>
      <sheetData sheetId="14356"/>
      <sheetData sheetId="14357"/>
      <sheetData sheetId="14358"/>
      <sheetData sheetId="14359"/>
      <sheetData sheetId="14360"/>
      <sheetData sheetId="14361"/>
      <sheetData sheetId="14362"/>
      <sheetData sheetId="14363"/>
      <sheetData sheetId="14364"/>
      <sheetData sheetId="14365"/>
      <sheetData sheetId="14366"/>
      <sheetData sheetId="14367"/>
      <sheetData sheetId="14368"/>
      <sheetData sheetId="14369"/>
      <sheetData sheetId="14370"/>
      <sheetData sheetId="14371"/>
      <sheetData sheetId="14372"/>
      <sheetData sheetId="14373"/>
      <sheetData sheetId="14374"/>
      <sheetData sheetId="14375"/>
      <sheetData sheetId="14376"/>
      <sheetData sheetId="14377"/>
      <sheetData sheetId="14378"/>
      <sheetData sheetId="14379"/>
      <sheetData sheetId="14380"/>
      <sheetData sheetId="14381"/>
      <sheetData sheetId="14382"/>
      <sheetData sheetId="14383"/>
      <sheetData sheetId="14384"/>
      <sheetData sheetId="14385"/>
      <sheetData sheetId="14386"/>
      <sheetData sheetId="14387"/>
      <sheetData sheetId="14388"/>
      <sheetData sheetId="14389"/>
      <sheetData sheetId="14390"/>
      <sheetData sheetId="14391"/>
      <sheetData sheetId="14392"/>
      <sheetData sheetId="14393"/>
      <sheetData sheetId="14394"/>
      <sheetData sheetId="14395"/>
      <sheetData sheetId="14396"/>
      <sheetData sheetId="14397"/>
      <sheetData sheetId="14398"/>
      <sheetData sheetId="14399"/>
      <sheetData sheetId="14400"/>
      <sheetData sheetId="14401"/>
      <sheetData sheetId="14402"/>
      <sheetData sheetId="14403"/>
      <sheetData sheetId="14404"/>
      <sheetData sheetId="14405"/>
      <sheetData sheetId="14406"/>
      <sheetData sheetId="14407"/>
      <sheetData sheetId="14408"/>
      <sheetData sheetId="14409"/>
      <sheetData sheetId="14410"/>
      <sheetData sheetId="14411"/>
      <sheetData sheetId="14412"/>
      <sheetData sheetId="14413"/>
      <sheetData sheetId="14414"/>
      <sheetData sheetId="14415"/>
      <sheetData sheetId="14416"/>
      <sheetData sheetId="14417"/>
      <sheetData sheetId="14418"/>
      <sheetData sheetId="14419"/>
      <sheetData sheetId="14420"/>
      <sheetData sheetId="14421"/>
      <sheetData sheetId="14422"/>
      <sheetData sheetId="14423"/>
      <sheetData sheetId="14424"/>
      <sheetData sheetId="14425"/>
      <sheetData sheetId="14426"/>
      <sheetData sheetId="14427"/>
      <sheetData sheetId="14428"/>
      <sheetData sheetId="14429"/>
      <sheetData sheetId="14430"/>
      <sheetData sheetId="14431"/>
      <sheetData sheetId="14432"/>
      <sheetData sheetId="14433"/>
      <sheetData sheetId="14434"/>
      <sheetData sheetId="14435"/>
      <sheetData sheetId="14436"/>
      <sheetData sheetId="14437"/>
      <sheetData sheetId="14438"/>
      <sheetData sheetId="14439"/>
      <sheetData sheetId="14440"/>
      <sheetData sheetId="14441"/>
      <sheetData sheetId="14442"/>
      <sheetData sheetId="14443"/>
      <sheetData sheetId="14444"/>
      <sheetData sheetId="14445"/>
      <sheetData sheetId="14446"/>
      <sheetData sheetId="14447"/>
      <sheetData sheetId="14448"/>
      <sheetData sheetId="14449"/>
      <sheetData sheetId="14450"/>
      <sheetData sheetId="14451"/>
      <sheetData sheetId="14452"/>
      <sheetData sheetId="14453"/>
      <sheetData sheetId="14454"/>
      <sheetData sheetId="14455"/>
      <sheetData sheetId="14456"/>
      <sheetData sheetId="14457"/>
      <sheetData sheetId="14458"/>
      <sheetData sheetId="14459"/>
      <sheetData sheetId="14460"/>
      <sheetData sheetId="14461"/>
      <sheetData sheetId="14462"/>
      <sheetData sheetId="14463"/>
      <sheetData sheetId="14464"/>
      <sheetData sheetId="14465"/>
      <sheetData sheetId="14466"/>
      <sheetData sheetId="14467"/>
      <sheetData sheetId="14468"/>
      <sheetData sheetId="14469"/>
      <sheetData sheetId="14470"/>
      <sheetData sheetId="14471"/>
      <sheetData sheetId="14472"/>
      <sheetData sheetId="14473"/>
      <sheetData sheetId="14474"/>
      <sheetData sheetId="14475"/>
      <sheetData sheetId="14476"/>
      <sheetData sheetId="14477"/>
      <sheetData sheetId="14478"/>
      <sheetData sheetId="14479"/>
      <sheetData sheetId="14480"/>
      <sheetData sheetId="14481"/>
      <sheetData sheetId="14482"/>
      <sheetData sheetId="14483"/>
      <sheetData sheetId="14484"/>
      <sheetData sheetId="14485"/>
      <sheetData sheetId="14486"/>
      <sheetData sheetId="14487"/>
      <sheetData sheetId="14488"/>
      <sheetData sheetId="14489"/>
      <sheetData sheetId="14490"/>
      <sheetData sheetId="14491"/>
      <sheetData sheetId="14492"/>
      <sheetData sheetId="14493"/>
      <sheetData sheetId="14494"/>
      <sheetData sheetId="14495"/>
      <sheetData sheetId="14496"/>
      <sheetData sheetId="14497"/>
      <sheetData sheetId="14498"/>
      <sheetData sheetId="14499"/>
      <sheetData sheetId="14500"/>
      <sheetData sheetId="14501"/>
      <sheetData sheetId="14502"/>
      <sheetData sheetId="14503"/>
      <sheetData sheetId="14504"/>
      <sheetData sheetId="14505"/>
      <sheetData sheetId="14506"/>
      <sheetData sheetId="14507"/>
      <sheetData sheetId="14508"/>
      <sheetData sheetId="14509"/>
      <sheetData sheetId="14510"/>
      <sheetData sheetId="14511"/>
      <sheetData sheetId="14512"/>
      <sheetData sheetId="14513"/>
      <sheetData sheetId="14514"/>
      <sheetData sheetId="14515"/>
      <sheetData sheetId="14516"/>
      <sheetData sheetId="14517"/>
      <sheetData sheetId="14518"/>
      <sheetData sheetId="14519"/>
      <sheetData sheetId="14520"/>
      <sheetData sheetId="14521"/>
      <sheetData sheetId="14522"/>
      <sheetData sheetId="14523"/>
      <sheetData sheetId="14524"/>
      <sheetData sheetId="14525"/>
      <sheetData sheetId="14526"/>
      <sheetData sheetId="14527"/>
      <sheetData sheetId="14528"/>
      <sheetData sheetId="14529"/>
      <sheetData sheetId="14530"/>
      <sheetData sheetId="14531"/>
      <sheetData sheetId="14532"/>
      <sheetData sheetId="14533"/>
      <sheetData sheetId="14534"/>
      <sheetData sheetId="14535"/>
      <sheetData sheetId="14536"/>
      <sheetData sheetId="14537"/>
      <sheetData sheetId="14538"/>
      <sheetData sheetId="14539"/>
      <sheetData sheetId="14540"/>
      <sheetData sheetId="14541"/>
      <sheetData sheetId="14542"/>
      <sheetData sheetId="14543"/>
      <sheetData sheetId="14544"/>
      <sheetData sheetId="14545"/>
      <sheetData sheetId="14546"/>
      <sheetData sheetId="14547"/>
      <sheetData sheetId="14548"/>
      <sheetData sheetId="14549"/>
      <sheetData sheetId="14550"/>
      <sheetData sheetId="14551"/>
      <sheetData sheetId="14552"/>
      <sheetData sheetId="14553"/>
      <sheetData sheetId="14554"/>
      <sheetData sheetId="14555"/>
      <sheetData sheetId="14556"/>
      <sheetData sheetId="14557"/>
      <sheetData sheetId="14558"/>
      <sheetData sheetId="14559"/>
      <sheetData sheetId="14560"/>
      <sheetData sheetId="14561"/>
      <sheetData sheetId="14562"/>
      <sheetData sheetId="14563"/>
      <sheetData sheetId="14564"/>
      <sheetData sheetId="14565"/>
      <sheetData sheetId="14566"/>
      <sheetData sheetId="14567"/>
      <sheetData sheetId="14568"/>
      <sheetData sheetId="14569"/>
      <sheetData sheetId="14570"/>
      <sheetData sheetId="14571"/>
      <sheetData sheetId="14572"/>
      <sheetData sheetId="14573"/>
      <sheetData sheetId="14574"/>
      <sheetData sheetId="14575"/>
      <sheetData sheetId="14576"/>
      <sheetData sheetId="14577"/>
      <sheetData sheetId="14578"/>
      <sheetData sheetId="14579"/>
      <sheetData sheetId="14580"/>
      <sheetData sheetId="14581"/>
      <sheetData sheetId="14582"/>
      <sheetData sheetId="14583"/>
      <sheetData sheetId="14584"/>
      <sheetData sheetId="14585"/>
      <sheetData sheetId="14586"/>
      <sheetData sheetId="14587"/>
      <sheetData sheetId="14588"/>
      <sheetData sheetId="14589"/>
      <sheetData sheetId="14590"/>
      <sheetData sheetId="14591"/>
      <sheetData sheetId="14592"/>
      <sheetData sheetId="14593"/>
      <sheetData sheetId="14594"/>
      <sheetData sheetId="14595"/>
      <sheetData sheetId="14596"/>
      <sheetData sheetId="14597"/>
      <sheetData sheetId="14598"/>
      <sheetData sheetId="14599"/>
      <sheetData sheetId="14600"/>
      <sheetData sheetId="14601"/>
      <sheetData sheetId="14602"/>
      <sheetData sheetId="14603"/>
      <sheetData sheetId="14604"/>
      <sheetData sheetId="14605"/>
      <sheetData sheetId="14606"/>
      <sheetData sheetId="14607"/>
      <sheetData sheetId="14608"/>
      <sheetData sheetId="14609"/>
      <sheetData sheetId="14610"/>
      <sheetData sheetId="14611"/>
      <sheetData sheetId="14612"/>
      <sheetData sheetId="14613"/>
      <sheetData sheetId="14614"/>
      <sheetData sheetId="14615"/>
      <sheetData sheetId="14616"/>
      <sheetData sheetId="14617"/>
      <sheetData sheetId="14618"/>
      <sheetData sheetId="14619"/>
      <sheetData sheetId="14620"/>
      <sheetData sheetId="14621"/>
      <sheetData sheetId="14622"/>
      <sheetData sheetId="14623"/>
      <sheetData sheetId="14624"/>
      <sheetData sheetId="14625"/>
      <sheetData sheetId="14626"/>
      <sheetData sheetId="14627"/>
      <sheetData sheetId="14628"/>
      <sheetData sheetId="14629"/>
      <sheetData sheetId="14630"/>
      <sheetData sheetId="14631"/>
      <sheetData sheetId="14632"/>
      <sheetData sheetId="14633"/>
      <sheetData sheetId="14634"/>
      <sheetData sheetId="14635"/>
      <sheetData sheetId="14636"/>
      <sheetData sheetId="14637"/>
      <sheetData sheetId="14638"/>
      <sheetData sheetId="14639"/>
      <sheetData sheetId="14640"/>
      <sheetData sheetId="14641"/>
      <sheetData sheetId="14642"/>
      <sheetData sheetId="14643"/>
      <sheetData sheetId="14644"/>
      <sheetData sheetId="14645"/>
      <sheetData sheetId="14646"/>
      <sheetData sheetId="14647"/>
      <sheetData sheetId="14648"/>
      <sheetData sheetId="14649"/>
      <sheetData sheetId="14650"/>
      <sheetData sheetId="14651"/>
      <sheetData sheetId="14652"/>
      <sheetData sheetId="14653"/>
      <sheetData sheetId="14654"/>
      <sheetData sheetId="14655"/>
      <sheetData sheetId="14656"/>
      <sheetData sheetId="14657"/>
      <sheetData sheetId="14658"/>
      <sheetData sheetId="14659"/>
      <sheetData sheetId="14660"/>
      <sheetData sheetId="14661"/>
      <sheetData sheetId="14662"/>
      <sheetData sheetId="14663"/>
      <sheetData sheetId="14664"/>
      <sheetData sheetId="14665"/>
      <sheetData sheetId="14666"/>
      <sheetData sheetId="14667"/>
      <sheetData sheetId="14668"/>
      <sheetData sheetId="14669"/>
      <sheetData sheetId="14670"/>
      <sheetData sheetId="14671"/>
      <sheetData sheetId="14672"/>
      <sheetData sheetId="14673"/>
      <sheetData sheetId="14674"/>
      <sheetData sheetId="14675"/>
      <sheetData sheetId="14676"/>
      <sheetData sheetId="14677"/>
      <sheetData sheetId="14678"/>
      <sheetData sheetId="14679"/>
      <sheetData sheetId="14680"/>
      <sheetData sheetId="14681"/>
      <sheetData sheetId="14682"/>
      <sheetData sheetId="14683"/>
      <sheetData sheetId="14684"/>
      <sheetData sheetId="14685"/>
      <sheetData sheetId="14686"/>
      <sheetData sheetId="14687"/>
      <sheetData sheetId="14688"/>
      <sheetData sheetId="14689"/>
      <sheetData sheetId="14690"/>
      <sheetData sheetId="14691"/>
      <sheetData sheetId="14692"/>
      <sheetData sheetId="14693"/>
      <sheetData sheetId="14694"/>
      <sheetData sheetId="14695"/>
      <sheetData sheetId="14696"/>
      <sheetData sheetId="14697"/>
      <sheetData sheetId="14698"/>
      <sheetData sheetId="14699"/>
      <sheetData sheetId="14700"/>
      <sheetData sheetId="14701"/>
      <sheetData sheetId="14702"/>
      <sheetData sheetId="14703"/>
      <sheetData sheetId="14704"/>
      <sheetData sheetId="14705"/>
      <sheetData sheetId="14706"/>
      <sheetData sheetId="14707"/>
      <sheetData sheetId="14708"/>
      <sheetData sheetId="14709"/>
      <sheetData sheetId="14710"/>
      <sheetData sheetId="14711"/>
      <sheetData sheetId="14712"/>
      <sheetData sheetId="14713"/>
      <sheetData sheetId="14714"/>
      <sheetData sheetId="14715"/>
      <sheetData sheetId="14716"/>
      <sheetData sheetId="14717"/>
      <sheetData sheetId="14718"/>
      <sheetData sheetId="14719"/>
      <sheetData sheetId="14720"/>
      <sheetData sheetId="14721"/>
      <sheetData sheetId="14722"/>
      <sheetData sheetId="14723"/>
      <sheetData sheetId="14724"/>
      <sheetData sheetId="14725"/>
      <sheetData sheetId="14726"/>
      <sheetData sheetId="14727"/>
      <sheetData sheetId="14728"/>
      <sheetData sheetId="14729"/>
      <sheetData sheetId="14730"/>
      <sheetData sheetId="14731"/>
      <sheetData sheetId="14732"/>
      <sheetData sheetId="14733"/>
      <sheetData sheetId="14734"/>
      <sheetData sheetId="14735"/>
      <sheetData sheetId="14736"/>
      <sheetData sheetId="14737"/>
      <sheetData sheetId="14738"/>
      <sheetData sheetId="14739"/>
      <sheetData sheetId="14740"/>
      <sheetData sheetId="14741"/>
      <sheetData sheetId="14742"/>
      <sheetData sheetId="14743"/>
      <sheetData sheetId="14744"/>
      <sheetData sheetId="14745"/>
      <sheetData sheetId="14746"/>
      <sheetData sheetId="14747"/>
      <sheetData sheetId="14748"/>
      <sheetData sheetId="14749"/>
      <sheetData sheetId="14750"/>
      <sheetData sheetId="14751"/>
      <sheetData sheetId="14752"/>
      <sheetData sheetId="14753"/>
      <sheetData sheetId="14754"/>
      <sheetData sheetId="14755"/>
      <sheetData sheetId="14756"/>
      <sheetData sheetId="14757"/>
      <sheetData sheetId="14758"/>
      <sheetData sheetId="14759"/>
      <sheetData sheetId="14760"/>
      <sheetData sheetId="14761"/>
      <sheetData sheetId="14762"/>
      <sheetData sheetId="14763"/>
      <sheetData sheetId="14764"/>
      <sheetData sheetId="14765"/>
      <sheetData sheetId="14766"/>
      <sheetData sheetId="14767"/>
      <sheetData sheetId="14768"/>
      <sheetData sheetId="14769"/>
      <sheetData sheetId="14770"/>
      <sheetData sheetId="14771"/>
      <sheetData sheetId="14772"/>
      <sheetData sheetId="14773"/>
      <sheetData sheetId="14774"/>
      <sheetData sheetId="14775"/>
      <sheetData sheetId="14776"/>
      <sheetData sheetId="14777"/>
      <sheetData sheetId="14778"/>
      <sheetData sheetId="14779"/>
      <sheetData sheetId="14780"/>
      <sheetData sheetId="14781"/>
      <sheetData sheetId="14782"/>
      <sheetData sheetId="14783"/>
      <sheetData sheetId="14784"/>
      <sheetData sheetId="14785"/>
      <sheetData sheetId="14786"/>
      <sheetData sheetId="14787"/>
      <sheetData sheetId="14788"/>
      <sheetData sheetId="14789"/>
      <sheetData sheetId="14790"/>
      <sheetData sheetId="14791"/>
      <sheetData sheetId="14792"/>
      <sheetData sheetId="14793"/>
      <sheetData sheetId="14794"/>
      <sheetData sheetId="14795"/>
      <sheetData sheetId="14796"/>
      <sheetData sheetId="14797"/>
      <sheetData sheetId="14798"/>
      <sheetData sheetId="14799"/>
      <sheetData sheetId="14800"/>
      <sheetData sheetId="14801"/>
      <sheetData sheetId="14802"/>
      <sheetData sheetId="14803"/>
      <sheetData sheetId="14804"/>
      <sheetData sheetId="14805"/>
      <sheetData sheetId="14806"/>
      <sheetData sheetId="14807"/>
      <sheetData sheetId="14808"/>
      <sheetData sheetId="14809"/>
      <sheetData sheetId="14810"/>
      <sheetData sheetId="14811"/>
      <sheetData sheetId="14812"/>
      <sheetData sheetId="14813"/>
      <sheetData sheetId="14814"/>
      <sheetData sheetId="14815"/>
      <sheetData sheetId="14816"/>
      <sheetData sheetId="14817"/>
      <sheetData sheetId="14818"/>
      <sheetData sheetId="14819"/>
      <sheetData sheetId="14820"/>
      <sheetData sheetId="14821"/>
      <sheetData sheetId="14822"/>
      <sheetData sheetId="14823"/>
      <sheetData sheetId="14824"/>
      <sheetData sheetId="14825"/>
      <sheetData sheetId="14826"/>
      <sheetData sheetId="14827"/>
      <sheetData sheetId="14828"/>
      <sheetData sheetId="14829"/>
      <sheetData sheetId="14830"/>
      <sheetData sheetId="14831"/>
      <sheetData sheetId="14832"/>
      <sheetData sheetId="14833"/>
      <sheetData sheetId="14834"/>
      <sheetData sheetId="14835"/>
      <sheetData sheetId="14836"/>
      <sheetData sheetId="14837"/>
      <sheetData sheetId="14838"/>
      <sheetData sheetId="14839"/>
      <sheetData sheetId="14840"/>
      <sheetData sheetId="14841"/>
      <sheetData sheetId="14842"/>
      <sheetData sheetId="14843"/>
      <sheetData sheetId="14844"/>
      <sheetData sheetId="14845"/>
      <sheetData sheetId="14846"/>
      <sheetData sheetId="14847"/>
      <sheetData sheetId="14848"/>
      <sheetData sheetId="14849"/>
      <sheetData sheetId="14850"/>
      <sheetData sheetId="14851"/>
      <sheetData sheetId="14852"/>
      <sheetData sheetId="14853"/>
      <sheetData sheetId="14854"/>
      <sheetData sheetId="14855"/>
      <sheetData sheetId="14856"/>
      <sheetData sheetId="14857"/>
      <sheetData sheetId="14858"/>
      <sheetData sheetId="14859"/>
      <sheetData sheetId="14860"/>
      <sheetData sheetId="14861"/>
      <sheetData sheetId="14862"/>
      <sheetData sheetId="14863"/>
      <sheetData sheetId="14864"/>
      <sheetData sheetId="14865"/>
      <sheetData sheetId="14866"/>
      <sheetData sheetId="14867"/>
      <sheetData sheetId="14868"/>
      <sheetData sheetId="14869"/>
      <sheetData sheetId="14870"/>
      <sheetData sheetId="14871"/>
      <sheetData sheetId="14872"/>
      <sheetData sheetId="14873"/>
      <sheetData sheetId="14874"/>
      <sheetData sheetId="14875"/>
      <sheetData sheetId="14876"/>
      <sheetData sheetId="14877"/>
      <sheetData sheetId="14878"/>
      <sheetData sheetId="14879"/>
      <sheetData sheetId="14880"/>
      <sheetData sheetId="14881"/>
      <sheetData sheetId="14882"/>
      <sheetData sheetId="14883"/>
      <sheetData sheetId="14884"/>
      <sheetData sheetId="14885"/>
      <sheetData sheetId="14886"/>
      <sheetData sheetId="14887"/>
      <sheetData sheetId="14888"/>
      <sheetData sheetId="14889"/>
      <sheetData sheetId="14890"/>
      <sheetData sheetId="14891"/>
      <sheetData sheetId="14892"/>
      <sheetData sheetId="14893"/>
      <sheetData sheetId="14894"/>
      <sheetData sheetId="14895"/>
      <sheetData sheetId="14896"/>
      <sheetData sheetId="14897"/>
      <sheetData sheetId="14898"/>
      <sheetData sheetId="14899"/>
      <sheetData sheetId="14900"/>
      <sheetData sheetId="14901"/>
      <sheetData sheetId="14902"/>
      <sheetData sheetId="14903"/>
      <sheetData sheetId="14904"/>
      <sheetData sheetId="14905"/>
      <sheetData sheetId="14906"/>
      <sheetData sheetId="14907"/>
      <sheetData sheetId="14908"/>
      <sheetData sheetId="14909"/>
      <sheetData sheetId="14910"/>
      <sheetData sheetId="14911"/>
      <sheetData sheetId="14912"/>
      <sheetData sheetId="14913"/>
      <sheetData sheetId="14914"/>
      <sheetData sheetId="14915"/>
      <sheetData sheetId="14916"/>
      <sheetData sheetId="14917"/>
      <sheetData sheetId="14918"/>
      <sheetData sheetId="14919"/>
      <sheetData sheetId="14920"/>
      <sheetData sheetId="14921"/>
      <sheetData sheetId="14922"/>
      <sheetData sheetId="14923"/>
      <sheetData sheetId="14924"/>
      <sheetData sheetId="14925"/>
      <sheetData sheetId="14926"/>
      <sheetData sheetId="14927"/>
      <sheetData sheetId="14928"/>
      <sheetData sheetId="14929"/>
      <sheetData sheetId="14930"/>
      <sheetData sheetId="14931"/>
      <sheetData sheetId="14932"/>
      <sheetData sheetId="14933"/>
      <sheetData sheetId="14934"/>
      <sheetData sheetId="14935"/>
      <sheetData sheetId="14936"/>
      <sheetData sheetId="14937"/>
      <sheetData sheetId="14938"/>
      <sheetData sheetId="14939"/>
      <sheetData sheetId="14940"/>
      <sheetData sheetId="14941"/>
      <sheetData sheetId="14942"/>
      <sheetData sheetId="14943"/>
      <sheetData sheetId="14944"/>
      <sheetData sheetId="14945"/>
      <sheetData sheetId="14946"/>
      <sheetData sheetId="14947"/>
      <sheetData sheetId="14948"/>
      <sheetData sheetId="14949"/>
      <sheetData sheetId="14950"/>
      <sheetData sheetId="14951"/>
      <sheetData sheetId="14952"/>
      <sheetData sheetId="14953"/>
      <sheetData sheetId="14954"/>
      <sheetData sheetId="14955"/>
      <sheetData sheetId="14956"/>
      <sheetData sheetId="14957"/>
      <sheetData sheetId="14958"/>
      <sheetData sheetId="14959"/>
      <sheetData sheetId="14960"/>
      <sheetData sheetId="14961"/>
      <sheetData sheetId="14962"/>
      <sheetData sheetId="14963"/>
      <sheetData sheetId="14964"/>
      <sheetData sheetId="14965"/>
      <sheetData sheetId="14966"/>
      <sheetData sheetId="14967"/>
      <sheetData sheetId="14968"/>
      <sheetData sheetId="14969"/>
      <sheetData sheetId="14970"/>
      <sheetData sheetId="14971"/>
      <sheetData sheetId="14972"/>
      <sheetData sheetId="14973"/>
      <sheetData sheetId="14974"/>
      <sheetData sheetId="14975"/>
      <sheetData sheetId="14976"/>
      <sheetData sheetId="14977"/>
      <sheetData sheetId="14978"/>
      <sheetData sheetId="14979"/>
      <sheetData sheetId="14980"/>
      <sheetData sheetId="14981"/>
      <sheetData sheetId="14982"/>
      <sheetData sheetId="14983"/>
      <sheetData sheetId="14984"/>
      <sheetData sheetId="14985"/>
      <sheetData sheetId="14986"/>
      <sheetData sheetId="14987"/>
      <sheetData sheetId="14988"/>
      <sheetData sheetId="14989"/>
      <sheetData sheetId="14990"/>
      <sheetData sheetId="14991"/>
      <sheetData sheetId="14992"/>
      <sheetData sheetId="14993"/>
      <sheetData sheetId="14994"/>
      <sheetData sheetId="14995"/>
      <sheetData sheetId="14996"/>
      <sheetData sheetId="14997"/>
      <sheetData sheetId="14998"/>
      <sheetData sheetId="14999"/>
      <sheetData sheetId="15000"/>
      <sheetData sheetId="15001"/>
      <sheetData sheetId="15002"/>
      <sheetData sheetId="15003"/>
      <sheetData sheetId="15004"/>
      <sheetData sheetId="15005"/>
      <sheetData sheetId="15006"/>
      <sheetData sheetId="15007"/>
      <sheetData sheetId="15008"/>
      <sheetData sheetId="15009"/>
      <sheetData sheetId="15010"/>
      <sheetData sheetId="15011"/>
      <sheetData sheetId="15012"/>
      <sheetData sheetId="15013"/>
      <sheetData sheetId="15014"/>
      <sheetData sheetId="15015"/>
      <sheetData sheetId="15016"/>
      <sheetData sheetId="15017"/>
      <sheetData sheetId="15018"/>
      <sheetData sheetId="15019"/>
      <sheetData sheetId="15020"/>
      <sheetData sheetId="15021"/>
      <sheetData sheetId="15022"/>
      <sheetData sheetId="15023"/>
      <sheetData sheetId="15024"/>
      <sheetData sheetId="15025"/>
      <sheetData sheetId="15026"/>
      <sheetData sheetId="15027"/>
      <sheetData sheetId="15028"/>
      <sheetData sheetId="15029"/>
      <sheetData sheetId="15030"/>
      <sheetData sheetId="15031"/>
      <sheetData sheetId="15032"/>
      <sheetData sheetId="15033"/>
      <sheetData sheetId="15034"/>
      <sheetData sheetId="15035"/>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sheetData sheetId="15091"/>
      <sheetData sheetId="15092"/>
      <sheetData sheetId="15093"/>
      <sheetData sheetId="15094"/>
      <sheetData sheetId="15095"/>
      <sheetData sheetId="15096"/>
      <sheetData sheetId="15097"/>
      <sheetData sheetId="15098"/>
      <sheetData sheetId="15099"/>
      <sheetData sheetId="15100"/>
      <sheetData sheetId="15101"/>
      <sheetData sheetId="15102"/>
      <sheetData sheetId="15103"/>
      <sheetData sheetId="15104"/>
      <sheetData sheetId="15105"/>
      <sheetData sheetId="15106"/>
      <sheetData sheetId="15107"/>
      <sheetData sheetId="15108"/>
      <sheetData sheetId="15109"/>
      <sheetData sheetId="15110"/>
      <sheetData sheetId="15111"/>
      <sheetData sheetId="15112"/>
      <sheetData sheetId="15113"/>
      <sheetData sheetId="15114"/>
      <sheetData sheetId="15115"/>
      <sheetData sheetId="15116"/>
      <sheetData sheetId="15117"/>
      <sheetData sheetId="15118"/>
      <sheetData sheetId="15119"/>
      <sheetData sheetId="15120"/>
      <sheetData sheetId="15121"/>
      <sheetData sheetId="15122"/>
      <sheetData sheetId="15123"/>
      <sheetData sheetId="15124"/>
      <sheetData sheetId="15125"/>
      <sheetData sheetId="15126"/>
      <sheetData sheetId="15127"/>
      <sheetData sheetId="15128"/>
      <sheetData sheetId="15129"/>
      <sheetData sheetId="15130"/>
      <sheetData sheetId="15131"/>
      <sheetData sheetId="15132"/>
      <sheetData sheetId="15133"/>
      <sheetData sheetId="15134"/>
      <sheetData sheetId="15135"/>
      <sheetData sheetId="15136"/>
      <sheetData sheetId="15137"/>
      <sheetData sheetId="15138"/>
      <sheetData sheetId="15139"/>
      <sheetData sheetId="15140"/>
      <sheetData sheetId="15141"/>
      <sheetData sheetId="15142"/>
      <sheetData sheetId="15143"/>
      <sheetData sheetId="15144"/>
      <sheetData sheetId="15145"/>
      <sheetData sheetId="15146"/>
      <sheetData sheetId="15147"/>
      <sheetData sheetId="15148"/>
      <sheetData sheetId="15149"/>
      <sheetData sheetId="15150"/>
      <sheetData sheetId="15151"/>
      <sheetData sheetId="15152"/>
      <sheetData sheetId="15153"/>
      <sheetData sheetId="15154"/>
      <sheetData sheetId="15155"/>
      <sheetData sheetId="15156"/>
      <sheetData sheetId="15157"/>
      <sheetData sheetId="15158"/>
      <sheetData sheetId="15159"/>
      <sheetData sheetId="15160"/>
      <sheetData sheetId="15161"/>
      <sheetData sheetId="15162"/>
      <sheetData sheetId="15163"/>
      <sheetData sheetId="15164"/>
      <sheetData sheetId="15165"/>
      <sheetData sheetId="15166"/>
      <sheetData sheetId="15167"/>
      <sheetData sheetId="15168"/>
      <sheetData sheetId="15169"/>
      <sheetData sheetId="15170"/>
      <sheetData sheetId="15171"/>
      <sheetData sheetId="15172"/>
      <sheetData sheetId="15173"/>
      <sheetData sheetId="15174"/>
      <sheetData sheetId="15175"/>
      <sheetData sheetId="15176"/>
      <sheetData sheetId="15177"/>
      <sheetData sheetId="15178"/>
      <sheetData sheetId="15179"/>
      <sheetData sheetId="15180"/>
      <sheetData sheetId="15181"/>
      <sheetData sheetId="15182"/>
      <sheetData sheetId="15183"/>
      <sheetData sheetId="15184"/>
      <sheetData sheetId="15185"/>
      <sheetData sheetId="15186"/>
      <sheetData sheetId="15187"/>
      <sheetData sheetId="15188"/>
      <sheetData sheetId="15189"/>
      <sheetData sheetId="15190"/>
      <sheetData sheetId="15191"/>
      <sheetData sheetId="15192"/>
      <sheetData sheetId="15193"/>
      <sheetData sheetId="15194"/>
      <sheetData sheetId="15195"/>
      <sheetData sheetId="15196"/>
      <sheetData sheetId="15197"/>
      <sheetData sheetId="15198"/>
      <sheetData sheetId="15199"/>
      <sheetData sheetId="15200"/>
      <sheetData sheetId="15201"/>
      <sheetData sheetId="15202"/>
      <sheetData sheetId="15203"/>
      <sheetData sheetId="15204"/>
      <sheetData sheetId="15205"/>
      <sheetData sheetId="15206"/>
      <sheetData sheetId="15207"/>
      <sheetData sheetId="15208"/>
      <sheetData sheetId="15209"/>
      <sheetData sheetId="15210"/>
      <sheetData sheetId="15211"/>
      <sheetData sheetId="15212"/>
      <sheetData sheetId="15213"/>
      <sheetData sheetId="15214"/>
      <sheetData sheetId="15215"/>
      <sheetData sheetId="15216"/>
      <sheetData sheetId="15217"/>
      <sheetData sheetId="15218"/>
      <sheetData sheetId="15219"/>
      <sheetData sheetId="15220"/>
      <sheetData sheetId="15221"/>
      <sheetData sheetId="15222"/>
      <sheetData sheetId="15223"/>
      <sheetData sheetId="15224"/>
      <sheetData sheetId="15225"/>
      <sheetData sheetId="15226"/>
      <sheetData sheetId="15227"/>
      <sheetData sheetId="15228"/>
      <sheetData sheetId="15229"/>
      <sheetData sheetId="15230"/>
      <sheetData sheetId="15231"/>
      <sheetData sheetId="15232"/>
      <sheetData sheetId="15233"/>
      <sheetData sheetId="15234"/>
      <sheetData sheetId="15235"/>
      <sheetData sheetId="15236"/>
      <sheetData sheetId="15237"/>
      <sheetData sheetId="15238"/>
      <sheetData sheetId="15239"/>
      <sheetData sheetId="15240"/>
      <sheetData sheetId="15241"/>
      <sheetData sheetId="15242"/>
      <sheetData sheetId="15243"/>
      <sheetData sheetId="15244"/>
      <sheetData sheetId="15245"/>
      <sheetData sheetId="15246"/>
      <sheetData sheetId="15247"/>
      <sheetData sheetId="15248"/>
      <sheetData sheetId="15249"/>
      <sheetData sheetId="15250"/>
      <sheetData sheetId="15251"/>
      <sheetData sheetId="15252"/>
      <sheetData sheetId="15253"/>
      <sheetData sheetId="15254"/>
      <sheetData sheetId="15255"/>
      <sheetData sheetId="15256"/>
      <sheetData sheetId="15257"/>
      <sheetData sheetId="15258"/>
      <sheetData sheetId="15259"/>
      <sheetData sheetId="15260"/>
      <sheetData sheetId="15261"/>
      <sheetData sheetId="15262"/>
      <sheetData sheetId="15263"/>
      <sheetData sheetId="15264"/>
      <sheetData sheetId="15265"/>
      <sheetData sheetId="15266"/>
      <sheetData sheetId="15267"/>
      <sheetData sheetId="15268"/>
      <sheetData sheetId="15269"/>
      <sheetData sheetId="15270"/>
      <sheetData sheetId="15271"/>
      <sheetData sheetId="15272"/>
      <sheetData sheetId="15273"/>
      <sheetData sheetId="15274"/>
      <sheetData sheetId="15275"/>
      <sheetData sheetId="15276"/>
      <sheetData sheetId="15277"/>
      <sheetData sheetId="15278"/>
      <sheetData sheetId="15279"/>
      <sheetData sheetId="15280"/>
      <sheetData sheetId="15281"/>
      <sheetData sheetId="15282"/>
      <sheetData sheetId="15283"/>
      <sheetData sheetId="15284"/>
      <sheetData sheetId="15285"/>
      <sheetData sheetId="15286"/>
      <sheetData sheetId="15287"/>
      <sheetData sheetId="15288"/>
      <sheetData sheetId="15289"/>
      <sheetData sheetId="15290"/>
      <sheetData sheetId="15291"/>
      <sheetData sheetId="15292"/>
      <sheetData sheetId="15293"/>
      <sheetData sheetId="15294"/>
      <sheetData sheetId="15295"/>
      <sheetData sheetId="15296"/>
      <sheetData sheetId="15297"/>
      <sheetData sheetId="15298"/>
      <sheetData sheetId="15299"/>
      <sheetData sheetId="15300"/>
      <sheetData sheetId="15301"/>
      <sheetData sheetId="15302"/>
      <sheetData sheetId="15303"/>
      <sheetData sheetId="15304"/>
      <sheetData sheetId="15305"/>
      <sheetData sheetId="15306"/>
      <sheetData sheetId="15307"/>
      <sheetData sheetId="15308"/>
      <sheetData sheetId="15309"/>
      <sheetData sheetId="15310"/>
      <sheetData sheetId="15311"/>
      <sheetData sheetId="15312"/>
      <sheetData sheetId="15313"/>
      <sheetData sheetId="15314"/>
      <sheetData sheetId="15315"/>
      <sheetData sheetId="15316"/>
      <sheetData sheetId="15317"/>
      <sheetData sheetId="15318"/>
      <sheetData sheetId="15319"/>
      <sheetData sheetId="15320"/>
      <sheetData sheetId="15321"/>
      <sheetData sheetId="15322"/>
      <sheetData sheetId="15323"/>
      <sheetData sheetId="15324"/>
      <sheetData sheetId="15325"/>
      <sheetData sheetId="15326"/>
      <sheetData sheetId="15327"/>
      <sheetData sheetId="15328"/>
      <sheetData sheetId="15329"/>
      <sheetData sheetId="15330"/>
      <sheetData sheetId="15331"/>
      <sheetData sheetId="15332"/>
      <sheetData sheetId="15333"/>
      <sheetData sheetId="15334"/>
      <sheetData sheetId="15335"/>
      <sheetData sheetId="15336"/>
      <sheetData sheetId="15337"/>
      <sheetData sheetId="15338"/>
      <sheetData sheetId="15339"/>
      <sheetData sheetId="15340"/>
      <sheetData sheetId="15341"/>
      <sheetData sheetId="15342"/>
      <sheetData sheetId="15343"/>
      <sheetData sheetId="15344"/>
      <sheetData sheetId="15345"/>
      <sheetData sheetId="15346"/>
      <sheetData sheetId="15347"/>
      <sheetData sheetId="15348"/>
      <sheetData sheetId="15349"/>
      <sheetData sheetId="15350"/>
      <sheetData sheetId="15351"/>
      <sheetData sheetId="15352"/>
      <sheetData sheetId="15353"/>
      <sheetData sheetId="15354"/>
      <sheetData sheetId="15355"/>
      <sheetData sheetId="15356"/>
      <sheetData sheetId="15357"/>
      <sheetData sheetId="15358"/>
      <sheetData sheetId="15359"/>
      <sheetData sheetId="15360"/>
      <sheetData sheetId="15361"/>
      <sheetData sheetId="15362"/>
      <sheetData sheetId="15363"/>
      <sheetData sheetId="15364"/>
      <sheetData sheetId="15365"/>
      <sheetData sheetId="15366"/>
      <sheetData sheetId="15367"/>
      <sheetData sheetId="15368"/>
      <sheetData sheetId="15369"/>
      <sheetData sheetId="15370"/>
      <sheetData sheetId="15371"/>
      <sheetData sheetId="15372"/>
      <sheetData sheetId="15373"/>
      <sheetData sheetId="15374"/>
      <sheetData sheetId="15375"/>
      <sheetData sheetId="15376"/>
      <sheetData sheetId="15377"/>
      <sheetData sheetId="15378"/>
      <sheetData sheetId="15379"/>
      <sheetData sheetId="15380"/>
      <sheetData sheetId="15381"/>
      <sheetData sheetId="15382"/>
      <sheetData sheetId="15383"/>
      <sheetData sheetId="15384"/>
      <sheetData sheetId="15385"/>
      <sheetData sheetId="15386"/>
      <sheetData sheetId="15387"/>
      <sheetData sheetId="15388"/>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sheetData sheetId="15518"/>
      <sheetData sheetId="15519"/>
      <sheetData sheetId="15520"/>
      <sheetData sheetId="15521"/>
      <sheetData sheetId="15522"/>
      <sheetData sheetId="15523"/>
      <sheetData sheetId="15524"/>
      <sheetData sheetId="15525"/>
      <sheetData sheetId="15526"/>
      <sheetData sheetId="15527"/>
      <sheetData sheetId="15528"/>
      <sheetData sheetId="15529"/>
      <sheetData sheetId="15530"/>
      <sheetData sheetId="15531"/>
      <sheetData sheetId="15532"/>
      <sheetData sheetId="15533"/>
      <sheetData sheetId="15534"/>
      <sheetData sheetId="15535"/>
      <sheetData sheetId="15536"/>
      <sheetData sheetId="15537"/>
      <sheetData sheetId="15538"/>
      <sheetData sheetId="15539"/>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sheetData sheetId="15571" refreshError="1"/>
      <sheetData sheetId="15572" refreshError="1"/>
      <sheetData sheetId="15573"/>
      <sheetData sheetId="15574"/>
      <sheetData sheetId="15575" refreshError="1"/>
      <sheetData sheetId="15576" refreshError="1"/>
      <sheetData sheetId="15577" refreshError="1"/>
      <sheetData sheetId="15578" refreshError="1"/>
      <sheetData sheetId="15579"/>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sheetData sheetId="15589"/>
      <sheetData sheetId="15590"/>
      <sheetData sheetId="15591"/>
      <sheetData sheetId="15592"/>
      <sheetData sheetId="15593"/>
      <sheetData sheetId="15594"/>
      <sheetData sheetId="15595"/>
      <sheetData sheetId="15596"/>
      <sheetData sheetId="15597"/>
      <sheetData sheetId="15598"/>
      <sheetData sheetId="15599"/>
      <sheetData sheetId="15600"/>
      <sheetData sheetId="15601"/>
      <sheetData sheetId="15602"/>
      <sheetData sheetId="15603"/>
      <sheetData sheetId="15604"/>
      <sheetData sheetId="15605"/>
      <sheetData sheetId="15606"/>
      <sheetData sheetId="15607"/>
      <sheetData sheetId="15608"/>
      <sheetData sheetId="15609"/>
      <sheetData sheetId="15610"/>
      <sheetData sheetId="15611"/>
      <sheetData sheetId="15612"/>
      <sheetData sheetId="15613"/>
      <sheetData sheetId="15614"/>
      <sheetData sheetId="15615"/>
      <sheetData sheetId="15616"/>
      <sheetData sheetId="15617"/>
      <sheetData sheetId="15618"/>
      <sheetData sheetId="15619"/>
      <sheetData sheetId="15620"/>
      <sheetData sheetId="15621"/>
      <sheetData sheetId="15622"/>
      <sheetData sheetId="15623"/>
      <sheetData sheetId="15624"/>
      <sheetData sheetId="15625"/>
      <sheetData sheetId="15626"/>
      <sheetData sheetId="15627"/>
      <sheetData sheetId="15628"/>
      <sheetData sheetId="15629"/>
      <sheetData sheetId="15630"/>
      <sheetData sheetId="15631"/>
      <sheetData sheetId="15632"/>
      <sheetData sheetId="15633"/>
      <sheetData sheetId="15634"/>
      <sheetData sheetId="15635"/>
      <sheetData sheetId="15636"/>
      <sheetData sheetId="15637"/>
      <sheetData sheetId="15638"/>
      <sheetData sheetId="15639"/>
      <sheetData sheetId="15640"/>
      <sheetData sheetId="15641"/>
      <sheetData sheetId="15642"/>
      <sheetData sheetId="15643"/>
      <sheetData sheetId="15644"/>
      <sheetData sheetId="15645"/>
      <sheetData sheetId="15646"/>
      <sheetData sheetId="15647"/>
      <sheetData sheetId="15648"/>
      <sheetData sheetId="15649"/>
      <sheetData sheetId="15650"/>
      <sheetData sheetId="15651"/>
      <sheetData sheetId="15652"/>
      <sheetData sheetId="15653"/>
      <sheetData sheetId="15654"/>
      <sheetData sheetId="15655"/>
      <sheetData sheetId="15656"/>
      <sheetData sheetId="15657"/>
      <sheetData sheetId="15658"/>
      <sheetData sheetId="15659"/>
      <sheetData sheetId="15660"/>
      <sheetData sheetId="15661"/>
      <sheetData sheetId="15662"/>
      <sheetData sheetId="15663"/>
      <sheetData sheetId="15664"/>
      <sheetData sheetId="15665"/>
      <sheetData sheetId="15666"/>
      <sheetData sheetId="15667"/>
      <sheetData sheetId="15668"/>
      <sheetData sheetId="15669"/>
      <sheetData sheetId="15670"/>
      <sheetData sheetId="15671"/>
      <sheetData sheetId="15672"/>
      <sheetData sheetId="15673"/>
      <sheetData sheetId="15674"/>
      <sheetData sheetId="15675"/>
      <sheetData sheetId="15676"/>
      <sheetData sheetId="15677"/>
      <sheetData sheetId="15678"/>
      <sheetData sheetId="15679"/>
      <sheetData sheetId="15680"/>
      <sheetData sheetId="15681"/>
      <sheetData sheetId="15682"/>
      <sheetData sheetId="15683"/>
      <sheetData sheetId="15684"/>
      <sheetData sheetId="15685"/>
      <sheetData sheetId="15686"/>
      <sheetData sheetId="15687"/>
      <sheetData sheetId="15688"/>
      <sheetData sheetId="15689"/>
      <sheetData sheetId="15690"/>
      <sheetData sheetId="15691"/>
      <sheetData sheetId="15692"/>
      <sheetData sheetId="15693"/>
      <sheetData sheetId="15694"/>
      <sheetData sheetId="15695"/>
      <sheetData sheetId="15696"/>
      <sheetData sheetId="15697"/>
      <sheetData sheetId="15698"/>
      <sheetData sheetId="15699"/>
      <sheetData sheetId="15700"/>
      <sheetData sheetId="15701"/>
      <sheetData sheetId="15702"/>
      <sheetData sheetId="15703"/>
      <sheetData sheetId="15704"/>
      <sheetData sheetId="15705"/>
      <sheetData sheetId="15706"/>
      <sheetData sheetId="15707"/>
      <sheetData sheetId="15708"/>
      <sheetData sheetId="15709"/>
      <sheetData sheetId="15710"/>
      <sheetData sheetId="15711"/>
      <sheetData sheetId="15712"/>
      <sheetData sheetId="15713"/>
      <sheetData sheetId="15714"/>
      <sheetData sheetId="15715"/>
      <sheetData sheetId="15716"/>
      <sheetData sheetId="15717"/>
      <sheetData sheetId="15718"/>
      <sheetData sheetId="15719"/>
      <sheetData sheetId="15720"/>
      <sheetData sheetId="15721"/>
      <sheetData sheetId="15722"/>
      <sheetData sheetId="15723"/>
      <sheetData sheetId="15724"/>
      <sheetData sheetId="15725"/>
      <sheetData sheetId="15726"/>
      <sheetData sheetId="15727"/>
      <sheetData sheetId="15728"/>
      <sheetData sheetId="15729"/>
      <sheetData sheetId="15730"/>
      <sheetData sheetId="15731"/>
      <sheetData sheetId="15732"/>
      <sheetData sheetId="15733"/>
      <sheetData sheetId="15734"/>
      <sheetData sheetId="15735"/>
      <sheetData sheetId="15736"/>
      <sheetData sheetId="15737"/>
      <sheetData sheetId="15738"/>
      <sheetData sheetId="15739"/>
      <sheetData sheetId="15740"/>
      <sheetData sheetId="15741"/>
      <sheetData sheetId="15742"/>
      <sheetData sheetId="15743"/>
      <sheetData sheetId="15744"/>
      <sheetData sheetId="15745"/>
      <sheetData sheetId="15746"/>
      <sheetData sheetId="15747"/>
      <sheetData sheetId="15748"/>
      <sheetData sheetId="15749"/>
      <sheetData sheetId="15750"/>
      <sheetData sheetId="15751"/>
      <sheetData sheetId="15752"/>
      <sheetData sheetId="15753"/>
      <sheetData sheetId="15754"/>
      <sheetData sheetId="15755"/>
      <sheetData sheetId="15756"/>
      <sheetData sheetId="15757"/>
      <sheetData sheetId="15758"/>
      <sheetData sheetId="15759"/>
      <sheetData sheetId="15760"/>
      <sheetData sheetId="15761"/>
      <sheetData sheetId="15762"/>
      <sheetData sheetId="15763"/>
      <sheetData sheetId="15764"/>
      <sheetData sheetId="15765"/>
      <sheetData sheetId="15766"/>
      <sheetData sheetId="15767"/>
      <sheetData sheetId="15768"/>
      <sheetData sheetId="15769"/>
      <sheetData sheetId="15770"/>
      <sheetData sheetId="15771"/>
      <sheetData sheetId="15772"/>
      <sheetData sheetId="15773"/>
      <sheetData sheetId="15774"/>
      <sheetData sheetId="15775"/>
      <sheetData sheetId="15776"/>
      <sheetData sheetId="15777"/>
      <sheetData sheetId="15778"/>
      <sheetData sheetId="15779"/>
      <sheetData sheetId="15780"/>
      <sheetData sheetId="15781"/>
      <sheetData sheetId="15782"/>
      <sheetData sheetId="15783"/>
      <sheetData sheetId="15784"/>
      <sheetData sheetId="15785"/>
      <sheetData sheetId="15786"/>
      <sheetData sheetId="15787"/>
      <sheetData sheetId="15788"/>
      <sheetData sheetId="15789"/>
      <sheetData sheetId="15790"/>
      <sheetData sheetId="15791"/>
      <sheetData sheetId="15792"/>
      <sheetData sheetId="15793"/>
      <sheetData sheetId="15794"/>
      <sheetData sheetId="15795"/>
      <sheetData sheetId="15796"/>
      <sheetData sheetId="15797"/>
      <sheetData sheetId="15798"/>
      <sheetData sheetId="15799"/>
      <sheetData sheetId="15800"/>
      <sheetData sheetId="15801"/>
      <sheetData sheetId="15802"/>
      <sheetData sheetId="15803"/>
      <sheetData sheetId="15804"/>
      <sheetData sheetId="15805"/>
      <sheetData sheetId="15806"/>
      <sheetData sheetId="15807"/>
      <sheetData sheetId="15808"/>
      <sheetData sheetId="15809"/>
      <sheetData sheetId="15810"/>
      <sheetData sheetId="15811"/>
      <sheetData sheetId="15812"/>
      <sheetData sheetId="15813"/>
      <sheetData sheetId="15814"/>
      <sheetData sheetId="15815"/>
      <sheetData sheetId="15816"/>
      <sheetData sheetId="15817"/>
      <sheetData sheetId="15818"/>
      <sheetData sheetId="15819"/>
      <sheetData sheetId="15820"/>
      <sheetData sheetId="15821"/>
      <sheetData sheetId="15822"/>
      <sheetData sheetId="15823"/>
      <sheetData sheetId="15824"/>
      <sheetData sheetId="15825"/>
      <sheetData sheetId="15826"/>
      <sheetData sheetId="15827"/>
      <sheetData sheetId="15828"/>
      <sheetData sheetId="15829"/>
      <sheetData sheetId="15830"/>
      <sheetData sheetId="15831"/>
      <sheetData sheetId="15832"/>
      <sheetData sheetId="15833"/>
      <sheetData sheetId="15834"/>
      <sheetData sheetId="15835"/>
      <sheetData sheetId="15836"/>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sheetData sheetId="15861"/>
      <sheetData sheetId="15862"/>
      <sheetData sheetId="15863"/>
      <sheetData sheetId="15864"/>
      <sheetData sheetId="15865"/>
      <sheetData sheetId="15866"/>
      <sheetData sheetId="15867"/>
      <sheetData sheetId="15868"/>
      <sheetData sheetId="15869"/>
      <sheetData sheetId="15870"/>
      <sheetData sheetId="15871"/>
      <sheetData sheetId="15872"/>
      <sheetData sheetId="15873"/>
      <sheetData sheetId="15874"/>
      <sheetData sheetId="15875"/>
      <sheetData sheetId="15876"/>
      <sheetData sheetId="15877"/>
      <sheetData sheetId="15878"/>
      <sheetData sheetId="15879"/>
      <sheetData sheetId="15880"/>
      <sheetData sheetId="15881"/>
      <sheetData sheetId="15882"/>
      <sheetData sheetId="15883"/>
      <sheetData sheetId="15884"/>
      <sheetData sheetId="15885"/>
      <sheetData sheetId="15886"/>
      <sheetData sheetId="15887"/>
      <sheetData sheetId="15888"/>
      <sheetData sheetId="15889"/>
      <sheetData sheetId="15890"/>
      <sheetData sheetId="15891"/>
      <sheetData sheetId="15892"/>
      <sheetData sheetId="15893"/>
      <sheetData sheetId="15894"/>
      <sheetData sheetId="15895"/>
      <sheetData sheetId="15896"/>
      <sheetData sheetId="15897"/>
      <sheetData sheetId="15898"/>
      <sheetData sheetId="15899"/>
      <sheetData sheetId="15900"/>
      <sheetData sheetId="15901"/>
      <sheetData sheetId="15902"/>
      <sheetData sheetId="15903"/>
      <sheetData sheetId="15904"/>
      <sheetData sheetId="15905"/>
      <sheetData sheetId="15906"/>
      <sheetData sheetId="15907"/>
      <sheetData sheetId="15908"/>
      <sheetData sheetId="15909"/>
      <sheetData sheetId="15910"/>
      <sheetData sheetId="15911"/>
      <sheetData sheetId="15912"/>
      <sheetData sheetId="15913"/>
      <sheetData sheetId="15914"/>
      <sheetData sheetId="15915"/>
      <sheetData sheetId="15916"/>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sheetData sheetId="15997"/>
      <sheetData sheetId="15998"/>
      <sheetData sheetId="15999"/>
      <sheetData sheetId="16000"/>
      <sheetData sheetId="16001"/>
      <sheetData sheetId="16002"/>
      <sheetData sheetId="16003"/>
      <sheetData sheetId="16004"/>
      <sheetData sheetId="16005"/>
      <sheetData sheetId="16006"/>
      <sheetData sheetId="16007"/>
      <sheetData sheetId="16008"/>
      <sheetData sheetId="16009"/>
      <sheetData sheetId="16010"/>
      <sheetData sheetId="16011"/>
      <sheetData sheetId="16012"/>
      <sheetData sheetId="16013"/>
      <sheetData sheetId="16014"/>
      <sheetData sheetId="16015"/>
      <sheetData sheetId="16016"/>
      <sheetData sheetId="16017"/>
      <sheetData sheetId="16018"/>
      <sheetData sheetId="16019"/>
      <sheetData sheetId="16020"/>
      <sheetData sheetId="16021"/>
      <sheetData sheetId="16022"/>
      <sheetData sheetId="16023"/>
      <sheetData sheetId="16024"/>
      <sheetData sheetId="16025"/>
      <sheetData sheetId="16026"/>
      <sheetData sheetId="16027"/>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sheetData sheetId="16082"/>
      <sheetData sheetId="16083"/>
      <sheetData sheetId="16084"/>
      <sheetData sheetId="16085"/>
      <sheetData sheetId="16086"/>
      <sheetData sheetId="16087"/>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refreshError="1"/>
      <sheetData sheetId="16187" refreshError="1"/>
      <sheetData sheetId="16188" refreshError="1"/>
      <sheetData sheetId="16189" refreshError="1"/>
      <sheetData sheetId="16190"/>
      <sheetData sheetId="16191"/>
      <sheetData sheetId="16192"/>
      <sheetData sheetId="16193" refreshError="1"/>
      <sheetData sheetId="16194" refreshError="1"/>
      <sheetData sheetId="16195" refreshError="1"/>
      <sheetData sheetId="16196" refreshError="1"/>
      <sheetData sheetId="16197" refreshError="1"/>
      <sheetData sheetId="16198" refreshError="1"/>
      <sheetData sheetId="16199" refreshError="1"/>
      <sheetData sheetId="16200" refreshError="1"/>
      <sheetData sheetId="16201" refreshError="1"/>
      <sheetData sheetId="16202" refreshError="1"/>
      <sheetData sheetId="16203" refreshError="1"/>
      <sheetData sheetId="16204" refreshError="1"/>
      <sheetData sheetId="16205" refreshError="1"/>
      <sheetData sheetId="16206" refreshError="1"/>
      <sheetData sheetId="16207"/>
      <sheetData sheetId="16208"/>
      <sheetData sheetId="16209"/>
      <sheetData sheetId="16210" refreshError="1"/>
      <sheetData sheetId="16211"/>
      <sheetData sheetId="16212"/>
      <sheetData sheetId="16213"/>
      <sheetData sheetId="16214" refreshError="1"/>
      <sheetData sheetId="16215" refreshError="1"/>
      <sheetData sheetId="16216" refreshError="1"/>
      <sheetData sheetId="16217" refreshError="1"/>
      <sheetData sheetId="16218" refreshError="1"/>
      <sheetData sheetId="16219" refreshError="1"/>
      <sheetData sheetId="16220" refreshError="1"/>
      <sheetData sheetId="16221" refreshError="1"/>
      <sheetData sheetId="16222">
        <row r="3">
          <cell r="A3" t="str">
            <v>Ban hành kèm theo Quyết định số: 237/QĐ-VNPT Net-KHĐT ngày 10/02/2020</v>
          </cell>
        </row>
      </sheetData>
      <sheetData sheetId="16223"/>
      <sheetData sheetId="16224"/>
      <sheetData sheetId="16225"/>
      <sheetData sheetId="16226"/>
      <sheetData sheetId="16227" refreshError="1"/>
      <sheetData sheetId="16228" refreshError="1"/>
      <sheetData sheetId="16229" refreshError="1"/>
      <sheetData sheetId="16230" refreshError="1"/>
      <sheetData sheetId="16231" refreshError="1"/>
      <sheetData sheetId="16232" refreshError="1"/>
      <sheetData sheetId="16233" refreshError="1"/>
      <sheetData sheetId="16234" refreshError="1"/>
      <sheetData sheetId="16235" refreshError="1"/>
      <sheetData sheetId="16236" refreshError="1"/>
      <sheetData sheetId="16237" refreshError="1"/>
      <sheetData sheetId="16238" refreshError="1"/>
      <sheetData sheetId="16239" refreshError="1"/>
      <sheetData sheetId="16240" refreshError="1"/>
      <sheetData sheetId="16241" refreshError="1"/>
      <sheetData sheetId="16242" refreshError="1"/>
      <sheetData sheetId="16243"/>
      <sheetData sheetId="16244"/>
      <sheetData sheetId="16245"/>
      <sheetData sheetId="16246">
        <row r="3">
          <cell r="A3" t="str">
            <v>Ban hành kèm theo Quyết định số: 237/QĐ-VNPT Net-KHĐT ngày 10/02/2020</v>
          </cell>
        </row>
      </sheetData>
      <sheetData sheetId="16247"/>
      <sheetData sheetId="16248"/>
      <sheetData sheetId="16249"/>
      <sheetData sheetId="16250"/>
      <sheetData sheetId="16251" refreshError="1"/>
      <sheetData sheetId="16252">
        <row r="3">
          <cell r="A3" t="str">
            <v>Ban hành kèm theo Quyết định số: 237/QĐ-VNPT Net-KHĐT ngày 10/02/2020</v>
          </cell>
        </row>
      </sheetData>
      <sheetData sheetId="16253" refreshError="1"/>
      <sheetData sheetId="16254" refreshError="1"/>
      <sheetData sheetId="16255" refreshError="1"/>
      <sheetData sheetId="16256" refreshError="1"/>
      <sheetData sheetId="16257" refreshError="1"/>
      <sheetData sheetId="16258" refreshError="1"/>
      <sheetData sheetId="16259" refreshError="1"/>
      <sheetData sheetId="16260"/>
      <sheetData sheetId="16261"/>
      <sheetData sheetId="16262">
        <row r="3">
          <cell r="A3" t="str">
            <v>Ban hành kèm theo Quyết định số: 237/QĐ-VNPT Net-KHĐT ngày 10/02/2020</v>
          </cell>
        </row>
      </sheetData>
      <sheetData sheetId="16263">
        <row r="3">
          <cell r="A3" t="str">
            <v>Ban hành kèm theo Quyết định số: 237/QĐ-VNPT Net-KHĐT ngày 10/02/2020</v>
          </cell>
        </row>
      </sheetData>
      <sheetData sheetId="16264">
        <row r="3">
          <cell r="A3" t="str">
            <v>Ban hành kèm theo Quyết định số: 237/QĐ-VNPT Net-KHĐT ngày 10/02/2020</v>
          </cell>
        </row>
      </sheetData>
      <sheetData sheetId="16265"/>
      <sheetData sheetId="16266"/>
      <sheetData sheetId="16267"/>
      <sheetData sheetId="16268"/>
      <sheetData sheetId="16269">
        <row r="3">
          <cell r="A3" t="str">
            <v>Ban hành kèm theo Quyết định số: 237/QĐ-VNPT Net-KHĐT ngày 10/02/2020</v>
          </cell>
        </row>
      </sheetData>
      <sheetData sheetId="16270">
        <row r="3">
          <cell r="A3" t="str">
            <v>Ban hành kèm theo Quyết định số: 237/QĐ-VNPT Net-KHĐT ngày 10/02/2020</v>
          </cell>
        </row>
      </sheetData>
      <sheetData sheetId="16271"/>
      <sheetData sheetId="16272">
        <row r="3">
          <cell r="A3" t="str">
            <v>Ban hành kèm theo Quyết định số: 237/QĐ-VNPT Net-KHĐT ngày 10/02/2020</v>
          </cell>
        </row>
      </sheetData>
      <sheetData sheetId="16273" refreshError="1"/>
      <sheetData sheetId="16274" refreshError="1"/>
      <sheetData sheetId="16275" refreshError="1"/>
      <sheetData sheetId="16276" refreshError="1"/>
      <sheetData sheetId="16277" refreshError="1"/>
      <sheetData sheetId="16278" refreshError="1"/>
      <sheetData sheetId="16279" refreshError="1"/>
      <sheetData sheetId="16280" refreshError="1"/>
      <sheetData sheetId="16281">
        <row r="3">
          <cell r="A3" t="str">
            <v>Ban hành kèm theo Quyết định số: 237/QĐ-VNPT Net-KHĐT ngày 10/02/2020</v>
          </cell>
        </row>
      </sheetData>
      <sheetData sheetId="16282" refreshError="1"/>
      <sheetData sheetId="16283" refreshError="1"/>
      <sheetData sheetId="16284" refreshError="1"/>
      <sheetData sheetId="16285" refreshError="1"/>
      <sheetData sheetId="16286" refreshError="1"/>
      <sheetData sheetId="16287" refreshError="1"/>
      <sheetData sheetId="16288" refreshError="1"/>
      <sheetData sheetId="16289" refreshError="1"/>
      <sheetData sheetId="16290" refreshError="1"/>
      <sheetData sheetId="16291"/>
      <sheetData sheetId="16292" refreshError="1"/>
      <sheetData sheetId="16293" refreshError="1"/>
      <sheetData sheetId="16294" refreshError="1"/>
      <sheetData sheetId="16295" refreshError="1"/>
      <sheetData sheetId="16296" refreshError="1"/>
      <sheetData sheetId="16297" refreshError="1"/>
      <sheetData sheetId="16298" refreshError="1"/>
      <sheetData sheetId="16299"/>
      <sheetData sheetId="16300" refreshError="1"/>
      <sheetData sheetId="16301" refreshError="1"/>
      <sheetData sheetId="16302"/>
      <sheetData sheetId="16303" refreshError="1"/>
      <sheetData sheetId="16304" refreshError="1"/>
      <sheetData sheetId="16305" refreshError="1"/>
      <sheetData sheetId="16306"/>
      <sheetData sheetId="16307">
        <row r="3">
          <cell r="A3" t="str">
            <v>Ban hành kèm theo Quyết định số: 237/QĐ-VNPT Net-KHĐT ngày 10/02/2020</v>
          </cell>
        </row>
      </sheetData>
      <sheetData sheetId="16308"/>
      <sheetData sheetId="16309"/>
      <sheetData sheetId="16310"/>
      <sheetData sheetId="16311"/>
      <sheetData sheetId="16312"/>
      <sheetData sheetId="16313"/>
      <sheetData sheetId="16314"/>
      <sheetData sheetId="16315"/>
      <sheetData sheetId="16316"/>
      <sheetData sheetId="16317"/>
      <sheetData sheetId="16318" refreshError="1"/>
      <sheetData sheetId="16319" refreshError="1"/>
      <sheetData sheetId="16320" refreshError="1"/>
      <sheetData sheetId="16321" refreshError="1"/>
      <sheetData sheetId="16322" refreshError="1"/>
      <sheetData sheetId="16323" refreshError="1"/>
      <sheetData sheetId="16324" refreshError="1"/>
      <sheetData sheetId="16325" refreshError="1"/>
      <sheetData sheetId="16326" refreshError="1"/>
      <sheetData sheetId="16327" refreshError="1"/>
      <sheetData sheetId="16328" refreshError="1"/>
      <sheetData sheetId="16329" refreshError="1"/>
      <sheetData sheetId="16330" refreshError="1"/>
      <sheetData sheetId="16331" refreshError="1"/>
      <sheetData sheetId="16332" refreshError="1"/>
      <sheetData sheetId="16333" refreshError="1"/>
      <sheetData sheetId="16334" refreshError="1"/>
      <sheetData sheetId="16335" refreshError="1"/>
      <sheetData sheetId="16336" refreshError="1"/>
      <sheetData sheetId="16337" refreshError="1"/>
      <sheetData sheetId="16338" refreshError="1"/>
      <sheetData sheetId="16339" refreshError="1"/>
      <sheetData sheetId="16340" refreshError="1"/>
      <sheetData sheetId="16341" refreshError="1"/>
      <sheetData sheetId="16342"/>
      <sheetData sheetId="16343"/>
      <sheetData sheetId="16344"/>
      <sheetData sheetId="16345" refreshError="1"/>
      <sheetData sheetId="16346" refreshError="1"/>
      <sheetData sheetId="16347" refreshError="1"/>
      <sheetData sheetId="16348" refreshError="1"/>
      <sheetData sheetId="16349" refreshError="1"/>
      <sheetData sheetId="16350"/>
      <sheetData sheetId="16351" refreshError="1"/>
      <sheetData sheetId="16352" refreshError="1"/>
      <sheetData sheetId="16353" refreshError="1"/>
      <sheetData sheetId="16354" refreshError="1"/>
      <sheetData sheetId="16355" refreshError="1"/>
      <sheetData sheetId="16356" refreshError="1"/>
      <sheetData sheetId="16357" refreshError="1"/>
      <sheetData sheetId="16358" refreshError="1"/>
      <sheetData sheetId="16359" refreshError="1"/>
      <sheetData sheetId="16360" refreshError="1"/>
      <sheetData sheetId="16361" refreshError="1"/>
      <sheetData sheetId="16362"/>
      <sheetData sheetId="16363" refreshError="1"/>
      <sheetData sheetId="16364" refreshError="1"/>
      <sheetData sheetId="16365" refreshError="1"/>
      <sheetData sheetId="16366" refreshError="1"/>
      <sheetData sheetId="16367" refreshError="1"/>
      <sheetData sheetId="16368" refreshError="1"/>
      <sheetData sheetId="16369" refreshError="1"/>
      <sheetData sheetId="16370"/>
      <sheetData sheetId="16371"/>
      <sheetData sheetId="16372"/>
      <sheetData sheetId="16373" refreshError="1"/>
      <sheetData sheetId="16374" refreshError="1"/>
      <sheetData sheetId="16375" refreshError="1"/>
      <sheetData sheetId="16376" refreshError="1"/>
      <sheetData sheetId="16377" refreshError="1"/>
      <sheetData sheetId="16378" refreshError="1"/>
      <sheetData sheetId="16379" refreshError="1"/>
      <sheetData sheetId="16380" refreshError="1"/>
      <sheetData sheetId="16381" refreshError="1"/>
      <sheetData sheetId="16382"/>
      <sheetData sheetId="16383" refreshError="1"/>
      <sheetData sheetId="16384" refreshError="1"/>
      <sheetData sheetId="16385" refreshError="1"/>
      <sheetData sheetId="16386" refreshError="1"/>
      <sheetData sheetId="16387" refreshError="1"/>
      <sheetData sheetId="16388" refreshError="1"/>
      <sheetData sheetId="16389" refreshError="1"/>
      <sheetData sheetId="16390" refreshError="1"/>
      <sheetData sheetId="16391" refreshError="1"/>
      <sheetData sheetId="16392" refreshError="1"/>
      <sheetData sheetId="16393" refreshError="1"/>
      <sheetData sheetId="16394" refreshError="1"/>
      <sheetData sheetId="16395" refreshError="1"/>
      <sheetData sheetId="16396" refreshError="1"/>
      <sheetData sheetId="16397" refreshError="1"/>
      <sheetData sheetId="16398" refreshError="1"/>
      <sheetData sheetId="16399" refreshError="1"/>
      <sheetData sheetId="16400" refreshError="1"/>
      <sheetData sheetId="16401" refreshError="1"/>
      <sheetData sheetId="16402"/>
      <sheetData sheetId="16403" refreshError="1"/>
      <sheetData sheetId="16404" refreshError="1"/>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refreshError="1"/>
      <sheetData sheetId="16425" refreshError="1"/>
      <sheetData sheetId="16426" refreshError="1"/>
      <sheetData sheetId="16427" refreshError="1"/>
      <sheetData sheetId="16428" refreshError="1"/>
      <sheetData sheetId="16429" refreshError="1"/>
      <sheetData sheetId="16430" refreshError="1"/>
      <sheetData sheetId="16431" refreshError="1"/>
      <sheetData sheetId="16432" refreshError="1"/>
      <sheetData sheetId="16433" refreshError="1"/>
      <sheetData sheetId="16434" refreshError="1"/>
      <sheetData sheetId="16435" refreshError="1"/>
      <sheetData sheetId="16436" refreshError="1"/>
      <sheetData sheetId="16437" refreshError="1"/>
      <sheetData sheetId="16438" refreshError="1"/>
      <sheetData sheetId="16439" refreshError="1"/>
      <sheetData sheetId="16440" refreshError="1"/>
      <sheetData sheetId="16441" refreshError="1"/>
      <sheetData sheetId="16442" refreshError="1"/>
      <sheetData sheetId="16443" refreshError="1"/>
      <sheetData sheetId="16444" refreshError="1"/>
      <sheetData sheetId="16445" refreshError="1"/>
      <sheetData sheetId="16446" refreshError="1"/>
      <sheetData sheetId="16447" refreshError="1"/>
      <sheetData sheetId="16448" refreshError="1"/>
      <sheetData sheetId="16449" refreshError="1"/>
      <sheetData sheetId="16450" refreshError="1"/>
      <sheetData sheetId="16451" refreshError="1"/>
      <sheetData sheetId="16452" refreshError="1"/>
      <sheetData sheetId="16453" refreshError="1"/>
      <sheetData sheetId="16454" refreshError="1"/>
      <sheetData sheetId="16455" refreshError="1"/>
      <sheetData sheetId="16456" refreshError="1"/>
      <sheetData sheetId="16457" refreshError="1"/>
      <sheetData sheetId="16458" refreshError="1"/>
      <sheetData sheetId="16459" refreshError="1"/>
      <sheetData sheetId="16460" refreshError="1"/>
      <sheetData sheetId="16461" refreshError="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sheetData sheetId="16588"/>
      <sheetData sheetId="16589"/>
      <sheetData sheetId="16590"/>
      <sheetData sheetId="16591"/>
      <sheetData sheetId="16592"/>
      <sheetData sheetId="16593"/>
      <sheetData sheetId="16594"/>
      <sheetData sheetId="16595"/>
      <sheetData sheetId="16596"/>
      <sheetData sheetId="16597"/>
      <sheetData sheetId="16598"/>
      <sheetData sheetId="16599"/>
      <sheetData sheetId="16600"/>
      <sheetData sheetId="16601"/>
      <sheetData sheetId="16602"/>
      <sheetData sheetId="16603"/>
      <sheetData sheetId="16604"/>
      <sheetData sheetId="16605"/>
      <sheetData sheetId="16606"/>
      <sheetData sheetId="16607"/>
      <sheetData sheetId="16608"/>
      <sheetData sheetId="16609"/>
      <sheetData sheetId="16610"/>
      <sheetData sheetId="16611"/>
      <sheetData sheetId="16612"/>
      <sheetData sheetId="16613"/>
      <sheetData sheetId="16614"/>
      <sheetData sheetId="16615"/>
      <sheetData sheetId="16616"/>
      <sheetData sheetId="16617"/>
      <sheetData sheetId="16618"/>
      <sheetData sheetId="16619"/>
      <sheetData sheetId="16620"/>
      <sheetData sheetId="16621"/>
      <sheetData sheetId="16622"/>
      <sheetData sheetId="16623"/>
      <sheetData sheetId="16624"/>
      <sheetData sheetId="16625"/>
      <sheetData sheetId="16626"/>
      <sheetData sheetId="16627"/>
      <sheetData sheetId="16628"/>
      <sheetData sheetId="16629"/>
      <sheetData sheetId="16630"/>
      <sheetData sheetId="16631"/>
      <sheetData sheetId="16632"/>
      <sheetData sheetId="16633"/>
      <sheetData sheetId="16634"/>
      <sheetData sheetId="16635"/>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sheetData sheetId="16649"/>
      <sheetData sheetId="16650"/>
      <sheetData sheetId="16651"/>
      <sheetData sheetId="16652"/>
      <sheetData sheetId="16653"/>
      <sheetData sheetId="16654"/>
      <sheetData sheetId="16655"/>
      <sheetData sheetId="16656"/>
      <sheetData sheetId="16657"/>
      <sheetData sheetId="16658"/>
      <sheetData sheetId="16659"/>
      <sheetData sheetId="16660"/>
      <sheetData sheetId="16661"/>
      <sheetData sheetId="16662"/>
      <sheetData sheetId="16663"/>
      <sheetData sheetId="16664"/>
      <sheetData sheetId="16665"/>
      <sheetData sheetId="16666"/>
      <sheetData sheetId="16667"/>
      <sheetData sheetId="16668"/>
      <sheetData sheetId="16669"/>
      <sheetData sheetId="16670"/>
      <sheetData sheetId="16671"/>
      <sheetData sheetId="16672"/>
      <sheetData sheetId="16673"/>
      <sheetData sheetId="16674"/>
      <sheetData sheetId="16675"/>
      <sheetData sheetId="16676"/>
      <sheetData sheetId="16677"/>
      <sheetData sheetId="16678"/>
      <sheetData sheetId="16679"/>
      <sheetData sheetId="16680"/>
      <sheetData sheetId="16681"/>
      <sheetData sheetId="16682"/>
      <sheetData sheetId="16683"/>
      <sheetData sheetId="16684"/>
      <sheetData sheetId="16685"/>
      <sheetData sheetId="16686"/>
      <sheetData sheetId="16687"/>
      <sheetData sheetId="16688"/>
      <sheetData sheetId="16689"/>
      <sheetData sheetId="16690"/>
      <sheetData sheetId="16691"/>
      <sheetData sheetId="16692"/>
      <sheetData sheetId="16693"/>
      <sheetData sheetId="16694"/>
      <sheetData sheetId="16695"/>
      <sheetData sheetId="16696"/>
      <sheetData sheetId="16697"/>
      <sheetData sheetId="16698"/>
      <sheetData sheetId="16699"/>
      <sheetData sheetId="16700"/>
      <sheetData sheetId="16701"/>
      <sheetData sheetId="16702"/>
      <sheetData sheetId="16703"/>
      <sheetData sheetId="16704"/>
      <sheetData sheetId="16705"/>
      <sheetData sheetId="16706"/>
      <sheetData sheetId="16707"/>
      <sheetData sheetId="16708"/>
      <sheetData sheetId="16709"/>
      <sheetData sheetId="16710"/>
      <sheetData sheetId="16711"/>
      <sheetData sheetId="16712"/>
      <sheetData sheetId="16713"/>
      <sheetData sheetId="16714"/>
      <sheetData sheetId="16715"/>
      <sheetData sheetId="16716"/>
      <sheetData sheetId="16717"/>
      <sheetData sheetId="16718"/>
      <sheetData sheetId="16719"/>
      <sheetData sheetId="16720"/>
      <sheetData sheetId="16721"/>
      <sheetData sheetId="16722"/>
      <sheetData sheetId="16723"/>
      <sheetData sheetId="16724"/>
      <sheetData sheetId="16725"/>
      <sheetData sheetId="16726"/>
      <sheetData sheetId="16727"/>
      <sheetData sheetId="16728"/>
      <sheetData sheetId="16729"/>
      <sheetData sheetId="16730"/>
      <sheetData sheetId="16731"/>
      <sheetData sheetId="16732"/>
      <sheetData sheetId="16733"/>
      <sheetData sheetId="16734"/>
      <sheetData sheetId="16735"/>
      <sheetData sheetId="16736"/>
      <sheetData sheetId="16737"/>
      <sheetData sheetId="16738"/>
      <sheetData sheetId="16739"/>
      <sheetData sheetId="16740"/>
      <sheetData sheetId="16741"/>
      <sheetData sheetId="16742"/>
      <sheetData sheetId="16743"/>
      <sheetData sheetId="16744"/>
      <sheetData sheetId="16745"/>
      <sheetData sheetId="16746"/>
      <sheetData sheetId="16747"/>
      <sheetData sheetId="16748"/>
      <sheetData sheetId="16749"/>
      <sheetData sheetId="16750"/>
      <sheetData sheetId="16751"/>
      <sheetData sheetId="16752"/>
      <sheetData sheetId="16753"/>
      <sheetData sheetId="16754"/>
      <sheetData sheetId="16755"/>
      <sheetData sheetId="16756"/>
      <sheetData sheetId="16757"/>
      <sheetData sheetId="16758"/>
      <sheetData sheetId="16759"/>
      <sheetData sheetId="16760"/>
      <sheetData sheetId="16761"/>
      <sheetData sheetId="16762"/>
      <sheetData sheetId="16763"/>
      <sheetData sheetId="16764"/>
      <sheetData sheetId="16765"/>
      <sheetData sheetId="16766"/>
      <sheetData sheetId="16767"/>
      <sheetData sheetId="16768"/>
      <sheetData sheetId="16769"/>
      <sheetData sheetId="16770"/>
      <sheetData sheetId="16771"/>
      <sheetData sheetId="16772"/>
      <sheetData sheetId="16773"/>
      <sheetData sheetId="16774"/>
      <sheetData sheetId="16775"/>
      <sheetData sheetId="16776"/>
      <sheetData sheetId="16777"/>
      <sheetData sheetId="16778"/>
      <sheetData sheetId="16779"/>
      <sheetData sheetId="16780"/>
      <sheetData sheetId="16781"/>
      <sheetData sheetId="16782"/>
      <sheetData sheetId="16783"/>
      <sheetData sheetId="16784"/>
      <sheetData sheetId="16785"/>
      <sheetData sheetId="16786"/>
      <sheetData sheetId="16787"/>
      <sheetData sheetId="16788"/>
      <sheetData sheetId="16789"/>
      <sheetData sheetId="16790"/>
      <sheetData sheetId="16791"/>
      <sheetData sheetId="16792"/>
      <sheetData sheetId="16793"/>
      <sheetData sheetId="16794"/>
      <sheetData sheetId="16795"/>
      <sheetData sheetId="16796"/>
      <sheetData sheetId="16797"/>
      <sheetData sheetId="16798"/>
      <sheetData sheetId="16799"/>
      <sheetData sheetId="16800"/>
      <sheetData sheetId="16801"/>
      <sheetData sheetId="16802"/>
      <sheetData sheetId="16803"/>
      <sheetData sheetId="16804"/>
      <sheetData sheetId="16805"/>
      <sheetData sheetId="16806"/>
      <sheetData sheetId="16807"/>
      <sheetData sheetId="16808"/>
      <sheetData sheetId="16809"/>
      <sheetData sheetId="16810"/>
      <sheetData sheetId="16811"/>
      <sheetData sheetId="16812"/>
      <sheetData sheetId="16813"/>
      <sheetData sheetId="16814"/>
      <sheetData sheetId="16815"/>
      <sheetData sheetId="16816"/>
      <sheetData sheetId="16817"/>
      <sheetData sheetId="16818"/>
      <sheetData sheetId="16819"/>
      <sheetData sheetId="16820"/>
      <sheetData sheetId="16821"/>
      <sheetData sheetId="16822"/>
      <sheetData sheetId="16823"/>
      <sheetData sheetId="16824" refreshError="1"/>
      <sheetData sheetId="16825" refreshError="1"/>
      <sheetData sheetId="16826" refreshError="1"/>
      <sheetData sheetId="16827" refreshError="1"/>
      <sheetData sheetId="16828" refreshError="1"/>
      <sheetData sheetId="16829" refreshError="1"/>
      <sheetData sheetId="16830"/>
      <sheetData sheetId="16831"/>
      <sheetData sheetId="16832"/>
      <sheetData sheetId="16833"/>
      <sheetData sheetId="16834"/>
      <sheetData sheetId="16835"/>
      <sheetData sheetId="16836"/>
      <sheetData sheetId="16837"/>
      <sheetData sheetId="16838"/>
      <sheetData sheetId="16839"/>
      <sheetData sheetId="16840"/>
      <sheetData sheetId="16841"/>
      <sheetData sheetId="16842"/>
      <sheetData sheetId="16843"/>
      <sheetData sheetId="16844"/>
      <sheetData sheetId="16845"/>
      <sheetData sheetId="16846"/>
      <sheetData sheetId="16847"/>
      <sheetData sheetId="16848"/>
      <sheetData sheetId="16849"/>
      <sheetData sheetId="16850"/>
      <sheetData sheetId="16851"/>
      <sheetData sheetId="16852"/>
      <sheetData sheetId="16853"/>
      <sheetData sheetId="16854"/>
      <sheetData sheetId="16855"/>
      <sheetData sheetId="16856"/>
      <sheetData sheetId="16857"/>
      <sheetData sheetId="16858"/>
      <sheetData sheetId="16859"/>
      <sheetData sheetId="16860"/>
      <sheetData sheetId="16861"/>
      <sheetData sheetId="16862"/>
      <sheetData sheetId="16863"/>
      <sheetData sheetId="16864"/>
      <sheetData sheetId="16865"/>
      <sheetData sheetId="16866"/>
      <sheetData sheetId="16867"/>
      <sheetData sheetId="16868"/>
      <sheetData sheetId="16869"/>
      <sheetData sheetId="16870"/>
      <sheetData sheetId="16871"/>
      <sheetData sheetId="16872"/>
      <sheetData sheetId="16873"/>
      <sheetData sheetId="16874"/>
      <sheetData sheetId="16875"/>
      <sheetData sheetId="16876"/>
      <sheetData sheetId="16877"/>
      <sheetData sheetId="16878"/>
      <sheetData sheetId="16879"/>
      <sheetData sheetId="16880"/>
      <sheetData sheetId="16881"/>
      <sheetData sheetId="16882"/>
      <sheetData sheetId="16883"/>
      <sheetData sheetId="16884"/>
      <sheetData sheetId="16885"/>
      <sheetData sheetId="16886"/>
      <sheetData sheetId="16887"/>
      <sheetData sheetId="16888"/>
      <sheetData sheetId="16889"/>
      <sheetData sheetId="16890"/>
      <sheetData sheetId="16891"/>
      <sheetData sheetId="16892"/>
      <sheetData sheetId="16893"/>
      <sheetData sheetId="16894"/>
      <sheetData sheetId="16895"/>
      <sheetData sheetId="16896"/>
      <sheetData sheetId="16897"/>
      <sheetData sheetId="16898"/>
      <sheetData sheetId="16899"/>
      <sheetData sheetId="16900"/>
      <sheetData sheetId="16901"/>
      <sheetData sheetId="16902"/>
      <sheetData sheetId="16903"/>
      <sheetData sheetId="16904"/>
      <sheetData sheetId="16905"/>
      <sheetData sheetId="16906"/>
      <sheetData sheetId="16907"/>
      <sheetData sheetId="16908"/>
      <sheetData sheetId="16909"/>
      <sheetData sheetId="16910"/>
      <sheetData sheetId="16911"/>
      <sheetData sheetId="16912"/>
      <sheetData sheetId="16913"/>
      <sheetData sheetId="16914"/>
      <sheetData sheetId="16915"/>
      <sheetData sheetId="16916"/>
      <sheetData sheetId="16917"/>
      <sheetData sheetId="16918"/>
      <sheetData sheetId="16919"/>
      <sheetData sheetId="16920"/>
      <sheetData sheetId="16921"/>
      <sheetData sheetId="16922"/>
      <sheetData sheetId="16923"/>
      <sheetData sheetId="16924"/>
      <sheetData sheetId="16925"/>
      <sheetData sheetId="16926"/>
      <sheetData sheetId="16927"/>
      <sheetData sheetId="16928"/>
      <sheetData sheetId="16929"/>
      <sheetData sheetId="16930"/>
      <sheetData sheetId="16931"/>
      <sheetData sheetId="16932"/>
      <sheetData sheetId="16933"/>
      <sheetData sheetId="16934"/>
      <sheetData sheetId="16935"/>
      <sheetData sheetId="16936"/>
      <sheetData sheetId="16937"/>
      <sheetData sheetId="16938"/>
      <sheetData sheetId="16939"/>
      <sheetData sheetId="16940"/>
      <sheetData sheetId="16941"/>
      <sheetData sheetId="16942"/>
      <sheetData sheetId="16943"/>
      <sheetData sheetId="16944"/>
      <sheetData sheetId="16945"/>
      <sheetData sheetId="16946"/>
      <sheetData sheetId="16947"/>
      <sheetData sheetId="16948"/>
      <sheetData sheetId="16949"/>
      <sheetData sheetId="16950"/>
      <sheetData sheetId="16951"/>
      <sheetData sheetId="16952"/>
      <sheetData sheetId="16953"/>
      <sheetData sheetId="16954"/>
      <sheetData sheetId="16955"/>
      <sheetData sheetId="16956"/>
      <sheetData sheetId="16957"/>
      <sheetData sheetId="16958"/>
      <sheetData sheetId="16959"/>
      <sheetData sheetId="16960"/>
      <sheetData sheetId="16961"/>
      <sheetData sheetId="16962"/>
      <sheetData sheetId="16963"/>
      <sheetData sheetId="16964"/>
      <sheetData sheetId="16965"/>
      <sheetData sheetId="16966"/>
      <sheetData sheetId="16967"/>
      <sheetData sheetId="16968"/>
      <sheetData sheetId="16969"/>
      <sheetData sheetId="16970"/>
      <sheetData sheetId="16971"/>
      <sheetData sheetId="16972"/>
      <sheetData sheetId="16973"/>
      <sheetData sheetId="16974"/>
      <sheetData sheetId="16975"/>
      <sheetData sheetId="16976"/>
      <sheetData sheetId="16977"/>
      <sheetData sheetId="16978"/>
      <sheetData sheetId="16979"/>
      <sheetData sheetId="16980"/>
      <sheetData sheetId="16981"/>
      <sheetData sheetId="16982"/>
      <sheetData sheetId="16983"/>
      <sheetData sheetId="16984"/>
      <sheetData sheetId="16985"/>
      <sheetData sheetId="16986"/>
      <sheetData sheetId="16987"/>
      <sheetData sheetId="16988"/>
      <sheetData sheetId="16989"/>
      <sheetData sheetId="16990"/>
      <sheetData sheetId="16991"/>
      <sheetData sheetId="16992"/>
      <sheetData sheetId="16993"/>
      <sheetData sheetId="16994"/>
      <sheetData sheetId="16995"/>
      <sheetData sheetId="16996"/>
      <sheetData sheetId="16997"/>
      <sheetData sheetId="16998"/>
      <sheetData sheetId="16999"/>
      <sheetData sheetId="17000"/>
      <sheetData sheetId="17001"/>
      <sheetData sheetId="17002"/>
      <sheetData sheetId="17003"/>
      <sheetData sheetId="17004"/>
      <sheetData sheetId="17005"/>
      <sheetData sheetId="17006"/>
      <sheetData sheetId="17007"/>
      <sheetData sheetId="17008"/>
      <sheetData sheetId="17009"/>
      <sheetData sheetId="17010"/>
      <sheetData sheetId="17011"/>
      <sheetData sheetId="17012"/>
      <sheetData sheetId="17013"/>
      <sheetData sheetId="17014"/>
      <sheetData sheetId="17015"/>
      <sheetData sheetId="17016"/>
      <sheetData sheetId="17017"/>
      <sheetData sheetId="17018"/>
      <sheetData sheetId="17019"/>
      <sheetData sheetId="17020"/>
      <sheetData sheetId="17021"/>
      <sheetData sheetId="17022"/>
      <sheetData sheetId="17023"/>
      <sheetData sheetId="17024"/>
      <sheetData sheetId="17025"/>
      <sheetData sheetId="17026"/>
      <sheetData sheetId="17027"/>
      <sheetData sheetId="17028"/>
      <sheetData sheetId="17029"/>
      <sheetData sheetId="17030"/>
      <sheetData sheetId="17031"/>
      <sheetData sheetId="17032"/>
      <sheetData sheetId="17033"/>
      <sheetData sheetId="17034"/>
      <sheetData sheetId="17035"/>
      <sheetData sheetId="17036"/>
      <sheetData sheetId="17037"/>
      <sheetData sheetId="17038"/>
      <sheetData sheetId="17039"/>
      <sheetData sheetId="17040"/>
      <sheetData sheetId="17041"/>
      <sheetData sheetId="17042"/>
      <sheetData sheetId="17043"/>
      <sheetData sheetId="17044"/>
      <sheetData sheetId="17045"/>
      <sheetData sheetId="17046"/>
      <sheetData sheetId="17047"/>
      <sheetData sheetId="17048"/>
      <sheetData sheetId="17049"/>
      <sheetData sheetId="17050"/>
      <sheetData sheetId="17051"/>
      <sheetData sheetId="17052"/>
      <sheetData sheetId="17053"/>
      <sheetData sheetId="17054"/>
      <sheetData sheetId="17055"/>
      <sheetData sheetId="17056"/>
      <sheetData sheetId="17057"/>
      <sheetData sheetId="17058"/>
      <sheetData sheetId="17059"/>
      <sheetData sheetId="17060"/>
      <sheetData sheetId="17061"/>
      <sheetData sheetId="17062"/>
      <sheetData sheetId="17063"/>
      <sheetData sheetId="17064"/>
      <sheetData sheetId="17065"/>
      <sheetData sheetId="17066"/>
      <sheetData sheetId="17067"/>
      <sheetData sheetId="17068"/>
      <sheetData sheetId="17069"/>
      <sheetData sheetId="17070"/>
      <sheetData sheetId="17071"/>
      <sheetData sheetId="17072"/>
      <sheetData sheetId="17073"/>
      <sheetData sheetId="17074"/>
      <sheetData sheetId="17075"/>
      <sheetData sheetId="17076"/>
      <sheetData sheetId="17077"/>
      <sheetData sheetId="17078"/>
      <sheetData sheetId="17079"/>
      <sheetData sheetId="17080"/>
      <sheetData sheetId="17081"/>
      <sheetData sheetId="17082"/>
      <sheetData sheetId="17083"/>
      <sheetData sheetId="17084"/>
      <sheetData sheetId="17085"/>
      <sheetData sheetId="17086"/>
      <sheetData sheetId="17087"/>
      <sheetData sheetId="17088"/>
      <sheetData sheetId="17089"/>
      <sheetData sheetId="17090"/>
      <sheetData sheetId="17091"/>
      <sheetData sheetId="17092"/>
      <sheetData sheetId="17093"/>
      <sheetData sheetId="17094"/>
      <sheetData sheetId="17095"/>
      <sheetData sheetId="17096"/>
      <sheetData sheetId="17097"/>
      <sheetData sheetId="17098"/>
      <sheetData sheetId="17099"/>
      <sheetData sheetId="17100"/>
      <sheetData sheetId="17101"/>
      <sheetData sheetId="17102"/>
      <sheetData sheetId="17103"/>
      <sheetData sheetId="17104"/>
      <sheetData sheetId="17105"/>
      <sheetData sheetId="17106"/>
      <sheetData sheetId="17107"/>
      <sheetData sheetId="17108"/>
      <sheetData sheetId="17109"/>
      <sheetData sheetId="17110"/>
      <sheetData sheetId="17111"/>
      <sheetData sheetId="17112"/>
      <sheetData sheetId="17113"/>
      <sheetData sheetId="17114"/>
      <sheetData sheetId="17115"/>
      <sheetData sheetId="17116"/>
      <sheetData sheetId="17117"/>
      <sheetData sheetId="17118"/>
      <sheetData sheetId="17119"/>
      <sheetData sheetId="17120"/>
      <sheetData sheetId="17121"/>
      <sheetData sheetId="17122"/>
      <sheetData sheetId="17123"/>
      <sheetData sheetId="17124"/>
      <sheetData sheetId="17125"/>
      <sheetData sheetId="17126"/>
      <sheetData sheetId="17127"/>
      <sheetData sheetId="17128"/>
      <sheetData sheetId="17129"/>
      <sheetData sheetId="17130"/>
      <sheetData sheetId="17131"/>
      <sheetData sheetId="17132"/>
      <sheetData sheetId="17133"/>
      <sheetData sheetId="17134"/>
      <sheetData sheetId="17135"/>
      <sheetData sheetId="17136"/>
      <sheetData sheetId="17137"/>
      <sheetData sheetId="17138"/>
      <sheetData sheetId="17139"/>
      <sheetData sheetId="17140"/>
      <sheetData sheetId="17141"/>
      <sheetData sheetId="17142"/>
      <sheetData sheetId="17143"/>
      <sheetData sheetId="17144"/>
      <sheetData sheetId="17145"/>
      <sheetData sheetId="17146"/>
      <sheetData sheetId="17147"/>
      <sheetData sheetId="17148"/>
      <sheetData sheetId="17149"/>
      <sheetData sheetId="17150"/>
      <sheetData sheetId="17151"/>
      <sheetData sheetId="17152"/>
      <sheetData sheetId="17153"/>
      <sheetData sheetId="17154"/>
      <sheetData sheetId="17155"/>
      <sheetData sheetId="17156"/>
      <sheetData sheetId="17157"/>
      <sheetData sheetId="17158"/>
      <sheetData sheetId="17159"/>
      <sheetData sheetId="17160"/>
      <sheetData sheetId="17161"/>
      <sheetData sheetId="17162"/>
      <sheetData sheetId="17163"/>
      <sheetData sheetId="17164"/>
      <sheetData sheetId="17165"/>
      <sheetData sheetId="17166"/>
      <sheetData sheetId="17167"/>
      <sheetData sheetId="17168"/>
      <sheetData sheetId="17169"/>
      <sheetData sheetId="17170"/>
      <sheetData sheetId="17171"/>
      <sheetData sheetId="17172"/>
      <sheetData sheetId="17173"/>
      <sheetData sheetId="17174"/>
      <sheetData sheetId="17175"/>
      <sheetData sheetId="17176"/>
      <sheetData sheetId="17177"/>
      <sheetData sheetId="17178"/>
      <sheetData sheetId="17179"/>
      <sheetData sheetId="17180"/>
      <sheetData sheetId="17181"/>
      <sheetData sheetId="17182"/>
      <sheetData sheetId="17183"/>
      <sheetData sheetId="17184"/>
      <sheetData sheetId="17185"/>
      <sheetData sheetId="17186"/>
      <sheetData sheetId="17187"/>
      <sheetData sheetId="17188"/>
      <sheetData sheetId="17189"/>
      <sheetData sheetId="17190"/>
      <sheetData sheetId="17191"/>
      <sheetData sheetId="17192"/>
      <sheetData sheetId="17193"/>
      <sheetData sheetId="17194"/>
      <sheetData sheetId="17195"/>
      <sheetData sheetId="17196"/>
      <sheetData sheetId="17197"/>
      <sheetData sheetId="17198"/>
      <sheetData sheetId="17199"/>
      <sheetData sheetId="17200"/>
      <sheetData sheetId="17201"/>
      <sheetData sheetId="17202"/>
      <sheetData sheetId="17203"/>
      <sheetData sheetId="17204"/>
      <sheetData sheetId="17205"/>
      <sheetData sheetId="17206"/>
      <sheetData sheetId="17207"/>
      <sheetData sheetId="17208"/>
      <sheetData sheetId="17209"/>
      <sheetData sheetId="17210"/>
      <sheetData sheetId="17211"/>
      <sheetData sheetId="17212"/>
      <sheetData sheetId="17213"/>
      <sheetData sheetId="17214"/>
      <sheetData sheetId="17215"/>
      <sheetData sheetId="17216"/>
      <sheetData sheetId="17217"/>
      <sheetData sheetId="17218"/>
      <sheetData sheetId="17219"/>
      <sheetData sheetId="17220"/>
      <sheetData sheetId="17221"/>
      <sheetData sheetId="17222"/>
      <sheetData sheetId="17223"/>
      <sheetData sheetId="17224"/>
      <sheetData sheetId="17225"/>
      <sheetData sheetId="17226"/>
      <sheetData sheetId="17227"/>
      <sheetData sheetId="17228"/>
      <sheetData sheetId="17229"/>
      <sheetData sheetId="17230"/>
      <sheetData sheetId="17231"/>
      <sheetData sheetId="17232"/>
      <sheetData sheetId="17233"/>
      <sheetData sheetId="17234"/>
      <sheetData sheetId="17235"/>
      <sheetData sheetId="17236"/>
      <sheetData sheetId="17237"/>
      <sheetData sheetId="17238"/>
      <sheetData sheetId="17239"/>
      <sheetData sheetId="17240"/>
      <sheetData sheetId="17241"/>
      <sheetData sheetId="17242"/>
      <sheetData sheetId="17243"/>
      <sheetData sheetId="17244"/>
      <sheetData sheetId="17245"/>
      <sheetData sheetId="17246"/>
      <sheetData sheetId="17247"/>
      <sheetData sheetId="17248"/>
      <sheetData sheetId="17249" refreshError="1"/>
      <sheetData sheetId="17250" refreshError="1"/>
      <sheetData sheetId="17251" refreshError="1"/>
      <sheetData sheetId="17252"/>
      <sheetData sheetId="17253" refreshError="1"/>
      <sheetData sheetId="17254" refreshError="1"/>
      <sheetData sheetId="17255" refreshError="1"/>
      <sheetData sheetId="17256" refreshError="1"/>
      <sheetData sheetId="17257" refreshError="1"/>
      <sheetData sheetId="17258"/>
      <sheetData sheetId="17259"/>
      <sheetData sheetId="17260" refreshError="1"/>
      <sheetData sheetId="17261" refreshError="1"/>
      <sheetData sheetId="17262" refreshError="1"/>
      <sheetData sheetId="17263" refreshError="1"/>
      <sheetData sheetId="17264"/>
      <sheetData sheetId="17265" refreshError="1"/>
      <sheetData sheetId="17266" refreshError="1"/>
      <sheetData sheetId="17267" refreshError="1"/>
      <sheetData sheetId="17268" refreshError="1"/>
      <sheetData sheetId="17269"/>
      <sheetData sheetId="17270" refreshError="1"/>
      <sheetData sheetId="17271" refreshError="1"/>
      <sheetData sheetId="17272"/>
      <sheetData sheetId="17273"/>
      <sheetData sheetId="17274"/>
      <sheetData sheetId="17275"/>
      <sheetData sheetId="17276"/>
      <sheetData sheetId="17277" refreshError="1"/>
      <sheetData sheetId="17278" refreshError="1"/>
      <sheetData sheetId="17279" refreshError="1"/>
      <sheetData sheetId="17280" refreshError="1"/>
      <sheetData sheetId="17281"/>
      <sheetData sheetId="17282" refreshError="1"/>
      <sheetData sheetId="17283" refreshError="1"/>
      <sheetData sheetId="17284"/>
      <sheetData sheetId="17285"/>
      <sheetData sheetId="17286"/>
      <sheetData sheetId="17287"/>
      <sheetData sheetId="17288"/>
      <sheetData sheetId="17289"/>
      <sheetData sheetId="17290"/>
      <sheetData sheetId="17291"/>
      <sheetData sheetId="17292"/>
      <sheetData sheetId="17293"/>
      <sheetData sheetId="17294"/>
      <sheetData sheetId="17295"/>
      <sheetData sheetId="17296"/>
      <sheetData sheetId="17297"/>
      <sheetData sheetId="1729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 val="NC"/>
      <sheetName val="PLI CTrinh"/>
      <sheetName val="Du_lieu"/>
      <sheetName val="IBASE"/>
      <sheetName val="NSĐP"/>
      <sheetName val="data"/>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row r="99">
          <cell r="BP99">
            <v>6.7156099999999999</v>
          </cell>
        </row>
      </sheetData>
      <sheetData sheetId="54"/>
      <sheetData sheetId="55"/>
      <sheetData sheetId="56"/>
      <sheetData sheetId="57">
        <row r="123">
          <cell r="F123">
            <v>4.5632445555441416E-2</v>
          </cell>
        </row>
      </sheetData>
      <sheetData sheetId="58">
        <row r="99">
          <cell r="BP99">
            <v>6.7156099999999999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ro giup"/>
      <sheetName val="THDZ0,4"/>
      <sheetName val="TH DZ35"/>
      <sheetName val="THTram"/>
      <sheetName val="조명시설"/>
      <sheetName val="Sheet1"/>
      <sheetName val="chi tiet TBA"/>
      <sheetName val="Don gia"/>
      <sheetName val="SILICATE"/>
      <sheetName val="DG"/>
      <sheetName val="DON GIA CAN THO"/>
      <sheetName val="Don gia chi tiet"/>
      <sheetName val="TinhGiaMTC"/>
      <sheetName val="TinhGiaNC"/>
      <sheetName val="RAB AR&amp;STR"/>
      <sheetName val="Earthwork"/>
      <sheetName val="Input"/>
      <sheetName val="DANHPHAP"/>
      <sheetName val="chi tiet C"/>
      <sheetName val="공통가설"/>
      <sheetName val="ptnc"/>
      <sheetName val="ptvl"/>
      <sheetName val="ptm"/>
      <sheetName val="물량표S"/>
      <sheetName val="PU_ITALY_"/>
      <sheetName val="TH_DZ35"/>
      <sheetName val="Tro_giup"/>
      <sheetName val="DON_GIA_CAN_THO"/>
      <sheetName val="PU_ITALY_1"/>
      <sheetName val="TH_DZ351"/>
      <sheetName val="Tro_giup1"/>
      <sheetName val="DON_GIA_CAN_THO1"/>
      <sheetName val="gvl"/>
      <sheetName val="DC"/>
      <sheetName val="NL"/>
      <sheetName val="DON GIA TRAM (3)"/>
      <sheetName val="dongia"/>
      <sheetName val="TONGKE-HT"/>
      <sheetName val="7606 DZ"/>
      <sheetName val="Control"/>
      <sheetName val="THVATTU"/>
      <sheetName val="DATA"/>
      <sheetName val="Customize Your Purchase Order"/>
      <sheetName val="XT_Buoc 3"/>
      <sheetName val="VL,NC,MTC"/>
      <sheetName val="#REF"/>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Du Toan"/>
      <sheetName val="NGUON"/>
      <sheetName val="DGTH"/>
      <sheetName val="HĐ ngoài"/>
      <sheetName val="dongia (2)"/>
      <sheetName val="Mall"/>
      <sheetName val="DONVIBAN"/>
      <sheetName val="402"/>
      <sheetName val="PROFILE"/>
      <sheetName val="Ky Lam Bridge"/>
      <sheetName val="Provisional Sums Item"/>
      <sheetName val="Gas Pressure Welding"/>
      <sheetName val="General Item&amp;General Requiremen"/>
      <sheetName val="General Items"/>
      <sheetName val="Regenral Requirements"/>
      <sheetName val="dnc4"/>
      <sheetName val="갑지"/>
      <sheetName val="침하계"/>
      <sheetName val="BETON"/>
      <sheetName val="24-ACMV"/>
      <sheetName val="Adix A"/>
      <sheetName val="PU_ITALY_2"/>
      <sheetName val="TH_DZ352"/>
      <sheetName val="Tro_giup2"/>
      <sheetName val="DON_GIA_CAN_THO2"/>
      <sheetName val="Don_gia_chi_tiet"/>
      <sheetName val="Don_gia"/>
      <sheetName val="DON_GIA_TRAM_(3)"/>
      <sheetName val="7606_DZ"/>
      <sheetName val="TONG_HOP_VL-NC_TT"/>
      <sheetName val="CHITIET_VL-NC-TT_-1p"/>
      <sheetName val="KPVC-BD_"/>
      <sheetName val="dg67-1"/>
      <sheetName val="chiet tinh"/>
      <sheetName val="BANCO (2)"/>
      <sheetName val="MT DPin (2)"/>
      <sheetName val="S-curve "/>
      <sheetName val="CTG"/>
      <sheetName val="Commercial value"/>
      <sheetName val="NC"/>
      <sheetName val="TONG HOP VL-NC"/>
      <sheetName val="lam-moi"/>
      <sheetName val="VL"/>
      <sheetName val="PTDG"/>
      <sheetName val="A1.CN"/>
      <sheetName val="phuluc1"/>
      <sheetName val="So doi chieu LC"/>
      <sheetName val="CBKC-110"/>
      <sheetName val="project management"/>
      <sheetName val="실행철강하도"/>
      <sheetName val="chitimc"/>
      <sheetName val="giathanh1"/>
      <sheetName val="Titles"/>
      <sheetName val="Rates 2009"/>
      <sheetName val="SL"/>
      <sheetName val="TH_CNO"/>
      <sheetName val="NK_CHUNG"/>
      <sheetName val="Ng.hàng xà+bulong"/>
      <sheetName val="366"/>
      <sheetName val="CT vat lieu"/>
      <sheetName val="vcdngan"/>
      <sheetName val="DM"/>
      <sheetName val="DG DZ"/>
      <sheetName val="DG TBA"/>
      <sheetName val="DGXD"/>
      <sheetName val="DM 6061"/>
      <sheetName val="Gia"/>
      <sheetName val="dm366"/>
      <sheetName val="DG thep ma kem"/>
      <sheetName val="Đầu vào"/>
      <sheetName val="Du_lieu"/>
      <sheetName val="THVT"/>
      <sheetName val="O20"/>
      <sheetName val="CAT_5"/>
      <sheetName val="BQMP"/>
      <sheetName val="산근"/>
      <sheetName val="inter"/>
      <sheetName val="대비"/>
      <sheetName val="REINF."/>
      <sheetName val="SKETCH"/>
      <sheetName val="LOADS"/>
      <sheetName val="P"/>
      <sheetName val="MAIN GATE HOUSE"/>
      <sheetName val="Keothep"/>
      <sheetName val="Re-bar"/>
      <sheetName val="집계표"/>
      <sheetName val="Dulieu"/>
      <sheetName val="DM1776"/>
      <sheetName val="DM228"/>
      <sheetName val="DM4970"/>
      <sheetName val="Camay_DP"/>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DG-VL"/>
      <sheetName val="PTDGCT"/>
      <sheetName val="Sheet2"/>
      <sheetName val="TBA"/>
      <sheetName val="7606-TBA"/>
      <sheetName val="7606-ĐZ"/>
      <sheetName val="DM 67"/>
      <sheetName val="Data Input"/>
      <sheetName val="Trạm biến áp"/>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dg7606"/>
      <sheetName val="Chi tiet XD TBA"/>
      <sheetName val="K95"/>
      <sheetName val="DG1426"/>
      <sheetName val="KH-Q1,Q2,01"/>
      <sheetName val="CT1"/>
      <sheetName val="SITE-E"/>
      <sheetName val="ALLOWANCE"/>
      <sheetName val="MH RATE"/>
      <sheetName val="K98"/>
      <sheetName val="KPTH-T12"/>
      <sheetName val="Thamgia-T10"/>
      <sheetName val="Ts"/>
      <sheetName val="4.PTDG"/>
      <sheetName val="May"/>
      <sheetName val="bt19"/>
      <sheetName val="Btr25"/>
      <sheetName val="Bang KL"/>
      <sheetName val="chiettinh"/>
      <sheetName val="Đơn Giá "/>
      <sheetName val="Sheet3"/>
      <sheetName val="DLDTLN"/>
      <sheetName val="차액보증"/>
      <sheetName val="TONG HOP T5 1998"/>
      <sheetName val="EXTERNAL"/>
      <sheetName val="Gia vat tu"/>
      <sheetName val="Config"/>
      <sheetName val="DMCP"/>
      <sheetName val="HS_TDT"/>
      <sheetName val="WT-LIST"/>
      <sheetName val="금융비용"/>
      <sheetName val="입찰안"/>
      <sheetName val="BGD"/>
      <sheetName val="KCS"/>
      <sheetName val="KD"/>
      <sheetName val="KT"/>
      <sheetName val="KTNL"/>
      <sheetName val="KH"/>
      <sheetName val="PX-SX"/>
      <sheetName val="TC"/>
      <sheetName val="Lcau - Lxuc"/>
      <sheetName val="LaborPY"/>
      <sheetName val="LaborKH"/>
      <sheetName val="Equip "/>
      <sheetName val="Material"/>
      <sheetName val="damgiua"/>
      <sheetName val="dgct"/>
      <sheetName val="Chenh lech vat tu"/>
      <sheetName val="Diện tích"/>
      <sheetName val="1_Khái toán"/>
      <sheetName val="ironmongery"/>
      <sheetName val="MTL$-INTER"/>
      <sheetName val="6PILE  (돌출)"/>
      <sheetName val="6MONTHS"/>
      <sheetName val="Bill 1_Quy dinh chung"/>
      <sheetName val="1.R18 BF"/>
      <sheetName val="A"/>
      <sheetName val="G"/>
      <sheetName val="F-B"/>
      <sheetName val="H-J"/>
      <sheetName val="6.External works-R18"/>
      <sheetName val="Giá"/>
      <sheetName val="DM6061"/>
      <sheetName val="Luong2"/>
      <sheetName val="????"/>
      <sheetName val="???S"/>
      <sheetName val="???"/>
      <sheetName val="??"/>
      <sheetName val="HÐ ngoài"/>
      <sheetName val="??????"/>
      <sheetName val="HÐ_ngoài"/>
      <sheetName val="DTXL"/>
      <sheetName val="EIRR&gt;1&lt;1"/>
      <sheetName val="EIRR&gt; 2"/>
      <sheetName val="EIRR&lt;2"/>
      <sheetName val="Cp&gt;10-Ln&lt;10"/>
      <sheetName val="Ln&lt;20"/>
      <sheetName val="CT-35"/>
      <sheetName val="CT-0.4KV"/>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DGsuyrong"/>
      <sheetName val="PhanTichVua"/>
      <sheetName val="PhanTichVT"/>
      <sheetName val="KhoiluongDT"/>
      <sheetName val="DG7606DZ"/>
      <sheetName val="7606"/>
      <sheetName val="6787CWFASE2CASE2_00.xls"/>
      <sheetName val="T&amp;D"/>
      <sheetName val="list"/>
      <sheetName val="Income Statement"/>
      <sheetName val="Shareholders' Equity"/>
      <sheetName val="I-KAMAR"/>
      <sheetName val="DETAIL "/>
      <sheetName val="DTOAN"/>
      <sheetName val="rate material"/>
      <sheetName val="KL Chi tiết Xây tô"/>
      <sheetName val="Phan khai KLuong"/>
      <sheetName val="Duphong"/>
      <sheetName val="CE(E)"/>
      <sheetName val="CE(M)"/>
      <sheetName val="Project Data"/>
      <sheetName val="07Base Cost"/>
      <sheetName val="負荷集計（断熱不燃）"/>
      <sheetName val="Equipment"/>
      <sheetName val="DT_THAU"/>
      <sheetName val="말뚝지지력산정"/>
      <sheetName val="04 - XUONG DET B"/>
      <sheetName val="CTGX"/>
      <sheetName val="CTG-1"/>
      <sheetName val="BM"/>
      <sheetName val="Chi tiet KL"/>
      <sheetName val="Tổng hợp KL"/>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base"/>
      <sheetName val="DGG"/>
      <sheetName val="INDEX"/>
      <sheetName val="Area Cal"/>
      <sheetName val="PAGE 1"/>
      <sheetName val="Barrem"/>
      <sheetName val="GTTBA"/>
      <sheetName val="____"/>
      <sheetName val="___S"/>
      <sheetName val="___"/>
      <sheetName val="__"/>
      <sheetName val="______"/>
      <sheetName val="Dlieu dau vao"/>
      <sheetName val="OT"/>
      <sheetName val="PU_ITALY_4"/>
      <sheetName val="TH_DZ354"/>
      <sheetName val="Tro_giup4"/>
      <sheetName val="Don_gia2"/>
      <sheetName val="DON_GIA_TRAM_(3)2"/>
      <sheetName val="chi_tiet_TBA2"/>
      <sheetName val="DON_GIA_CAN_THO4"/>
      <sheetName val="RAB_AR&amp;STR2"/>
      <sheetName val="chi_tiet_C2"/>
      <sheetName val="7606_DZ2"/>
      <sheetName val="Don_gia_chi_tiet2"/>
      <sheetName val="Customize_Your_Purchase_Order2"/>
      <sheetName val="XT_Buoc_31"/>
      <sheetName val="CHITIET_VL-NC-TT_-1p2"/>
      <sheetName val="CHITIET_VL-NC-TT-3p1"/>
      <sheetName val="TONG_HOP_VL-NC_TT2"/>
      <sheetName val="KPVC-BD_2"/>
      <sheetName val="dongia_(2)1"/>
      <sheetName val="Gia_vat_tu1"/>
      <sheetName val="Adix_A1"/>
      <sheetName val="Ky_Lam_Bridge1"/>
      <sheetName val="Provisional_Sums_Item1"/>
      <sheetName val="Gas_Pressure_Welding1"/>
      <sheetName val="General_Item&amp;General_Requireme1"/>
      <sheetName val="General_Items1"/>
      <sheetName val="Regenral_Requirements1"/>
      <sheetName val="S-curve_1"/>
      <sheetName val="HĐ_ngoài1"/>
      <sheetName val="Ng_hàng_xà+bulong1"/>
      <sheetName val="CT_vat_lieu1"/>
      <sheetName val="Income_Statement1"/>
      <sheetName val="Shareholders'_Equity1"/>
      <sheetName val="So_doi_chieu_LC1"/>
      <sheetName val="project_management"/>
      <sheetName val="MAIN_GATE_HOUSE"/>
      <sheetName val="REINF_"/>
      <sheetName val="A1_CN"/>
      <sheetName val="Đầu_vào"/>
      <sheetName val="Du_toan"/>
      <sheetName val="MH_RATE"/>
      <sheetName val="Gia_vat_tu"/>
      <sheetName val="Income_Statement"/>
      <sheetName val="Shareholders'_Equity"/>
      <sheetName val="Luong NII"/>
      <sheetName val="Cpbetong"/>
      <sheetName val="366fun"/>
      <sheetName val="DM_60606061"/>
      <sheetName val="DINH MUC THI NGHIEM"/>
      <sheetName val="CUOCVC"/>
      <sheetName val="Luong NI"/>
      <sheetName val="Vatlieu"/>
      <sheetName val="CT"/>
      <sheetName val="don_giaQB"/>
      <sheetName val="dm 366"/>
      <sheetName val="Gvlch"/>
      <sheetName val="DGLX"/>
      <sheetName val="DM 6060"/>
      <sheetName val="DTCTchung"/>
      <sheetName val="TK-TUBU"/>
      <sheetName val="DGIA"/>
      <sheetName val="TT"/>
      <sheetName val="DM_4970"/>
      <sheetName val="XD"/>
      <sheetName val="Cuongricc"/>
      <sheetName val="DM7606"/>
      <sheetName val="XDM22"/>
      <sheetName val="A1, May"/>
      <sheetName val="Máy"/>
      <sheetName val="Vat lieu"/>
      <sheetName val="Xay lapduongR3"/>
      <sheetName val="CANDOI"/>
      <sheetName val="MATK"/>
      <sheetName val="NHATKY"/>
      <sheetName val="Standardwerte"/>
      <sheetName val="BKBANRA"/>
      <sheetName val="BKMUAVAO"/>
      <sheetName val="INFO"/>
      <sheetName val="Summary"/>
      <sheetName val="GAEYO"/>
      <sheetName val="Đầu tư"/>
      <sheetName val="DL"/>
      <sheetName val="실행"/>
      <sheetName val="BIDDING-SUM"/>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Vat tu XD"/>
      <sheetName val="database"/>
      <sheetName val="inpukeoI"/>
      <sheetName val="Tower - Concrete Works"/>
      <sheetName val="Duc_bk"/>
      <sheetName val="Bill-04 ket cau thap- UNI"/>
      <sheetName val="DTICH"/>
      <sheetName val="Loại Vật tư"/>
      <sheetName val="tonghop"/>
      <sheetName val="DATA2"/>
      <sheetName val="PEDESB"/>
      <sheetName val="TH Vat tu"/>
      <sheetName val="Cửa"/>
      <sheetName val="dg tphcm"/>
      <sheetName val="DUCVIETPQ"/>
      <sheetName val="INFOR-ST"/>
      <sheetName val="T.KÊ K.CẤU"/>
      <sheetName val="Bill 01 - CTN"/>
      <sheetName val="Bill 2.2 Villa 2 beds"/>
      <sheetName val="D&amp;W"/>
      <sheetName val="Bang trong luong rieng thep"/>
      <sheetName val="갑지1"/>
      <sheetName val="LEGEND"/>
      <sheetName val="gia cong tac"/>
      <sheetName val="Measure 1306"/>
      <sheetName val="0"/>
      <sheetName val="DTXD"/>
      <sheetName val="Door and Window"/>
      <sheetName val="Bang_KL"/>
      <sheetName val="Lcau_-_Lxuc"/>
      <sheetName val="PRI-LS"/>
      <sheetName val="NKC6"/>
      <sheetName val="Cước VC + ĐM CP Tư vấn"/>
      <sheetName val="Hệ số"/>
      <sheetName val="GV1-D13 (Casement door)"/>
      <sheetName val="JP_List"/>
      <sheetName val="SUBS"/>
      <sheetName val="Feeds"/>
      <sheetName val="final list 2005"/>
      <sheetName val="final_list_2005"/>
      <sheetName val="WORKINGS"/>
      <sheetName val="LV data"/>
      <sheetName val="ESTI."/>
      <sheetName val="CPDDII"/>
      <sheetName val="NVL"/>
      <sheetName val="Note"/>
      <sheetName val="DLdauvao"/>
      <sheetName val="CẤP THOÁT NƯỚC"/>
      <sheetName val="TH MTC"/>
      <sheetName val="TH N.Cong"/>
      <sheetName val="DG-TNHC-85"/>
      <sheetName val="Dia"/>
      <sheetName val="SP10"/>
      <sheetName val="THDT goi thau TB"/>
      <sheetName val="Tien do TV"/>
      <sheetName val="QD957"/>
      <sheetName val="Harga ME "/>
      <sheetName val="토공"/>
      <sheetName val="Alat"/>
      <sheetName val="Analisa Gabungan"/>
      <sheetName val="Sub"/>
      <sheetName val="Sheet4"/>
      <sheetName val="Supplier"/>
      <sheetName val=" Bill.5-Earthing.2 - Add Works"/>
      <sheetName val="bridge # 1"/>
      <sheetName val="DK"/>
      <sheetName val="Isolasi Luar Dalam"/>
      <sheetName val="Isolasi Luar"/>
      <sheetName val="TK-COL"/>
      <sheetName val="02_Dulieu_Cua"/>
      <sheetName val="HMCV"/>
      <sheetName val="CauKien"/>
      <sheetName val="KL san lap"/>
      <sheetName val="Chi tiet"/>
      <sheetName val="Chenh lech ca may"/>
      <sheetName val="TLg CN&amp;Laixe"/>
      <sheetName val="TLg CN&amp;Laixe (2)"/>
      <sheetName val="TLg Laitau"/>
      <sheetName val="TLg Laitau (2)"/>
      <sheetName val="Bang 3_Chi tiet phan Dz"/>
      <sheetName val="KHOI LUONG"/>
      <sheetName val="Setting"/>
      <sheetName val="Settings"/>
      <sheetName val="Equipment list (PAC)"/>
      <sheetName val="計算条件"/>
      <sheetName val="TINH KHOI LUONG"/>
      <sheetName val="DATA BASE"/>
      <sheetName val="Mat_Source"/>
      <sheetName val="入力作成表"/>
      <sheetName val="CPA"/>
      <sheetName val="PS-Labour_M"/>
      <sheetName val="BẢNG KHỐI LƯỢNG TỔNG HỢP"/>
      <sheetName val="VND"/>
      <sheetName val="Buy vs. Lease Car"/>
      <sheetName val="Hardware"/>
      <sheetName val="HWW"/>
      <sheetName val="TH_CPTB"/>
      <sheetName val="CP Khac cuoc VC"/>
      <sheetName val="新规"/>
      <sheetName val="Code"/>
      <sheetName val="Budget Code"/>
      <sheetName val="Master"/>
      <sheetName val="CTKL KTX HT"/>
      <sheetName val="2.Chiet tinh"/>
      <sheetName val="daf-3(OK)"/>
      <sheetName val="daf-7(OK)"/>
      <sheetName val="subcon sched"/>
      <sheetName val="SourceData"/>
      <sheetName val="SEX"/>
      <sheetName val="HVAC.BLOCK B4"/>
      <sheetName val="PRE (E)"/>
      <sheetName val="NHÀ NHẬP LIỆU"/>
      <sheetName val="MÓNG SILO"/>
      <sheetName val="Z"/>
      <sheetName val="Tong du toan"/>
      <sheetName val="Bill 2 - ketcau"/>
      <sheetName val="A1"/>
      <sheetName val="13-Cốt thép (10mm&lt;D≤18mm) FO16"/>
      <sheetName val="DonGiaLD"/>
      <sheetName val="du lieu du toan"/>
      <sheetName val="Equip_"/>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Podium_Concrete_Works"/>
      <sheetName val="KLCT-_TOWER"/>
      <sheetName val="KLCT-_PODIUM"/>
      <sheetName val="Gia_thanh_chuoi_su"/>
      <sheetName val="Tiep_dia"/>
      <sheetName val="Don_gia_vung_III-Can_Tho"/>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HÐ_ngoài1"/>
      <sheetName val="Xay_lapduongR3"/>
      <sheetName val="wsLists"/>
      <sheetName val="IBASE"/>
      <sheetName val="DANHMUC"/>
      <sheetName val="Chi tiet lan can"/>
      <sheetName val="project_management1"/>
      <sheetName val="REINF_1"/>
      <sheetName val="Rates_20091"/>
      <sheetName val="Du_toan1"/>
      <sheetName val="MAIN_GATE_HOUSE1"/>
      <sheetName val="Commercial_value1"/>
      <sheetName val="DinhMuc"/>
      <sheetName val="Trichluc"/>
      <sheetName val="dodat"/>
      <sheetName val="Dieutra"/>
      <sheetName val="catdoc"/>
      <sheetName val="diahinh"/>
      <sheetName val="Thop Ksat"/>
      <sheetName val="Nhap"/>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VC.xd"/>
      <sheetName val="Gia.VLTB"/>
      <sheetName val="B.Luong"/>
      <sheetName val="C.May"/>
      <sheetName val="DG 1426"/>
      <sheetName val="DM_336cai tao"/>
      <sheetName val="Dongia7606new"/>
      <sheetName val="Chenh_lech_ca_may"/>
      <sheetName val="TLg_CN&amp;Laixe"/>
      <sheetName val="TLg_CN&amp;Laixe_(2)"/>
      <sheetName val="TLg_Laitau"/>
      <sheetName val="TLg_Laitau_(2)"/>
      <sheetName val="Luong_NII"/>
      <sheetName val="DINH_MUC_THI_NGHIEM"/>
      <sheetName val="Luong_NI"/>
      <sheetName val="Theo doi Doanh thu 2017"/>
      <sheetName val="dgtn"/>
      <sheetName val="7606(TT01)"/>
      <sheetName val="7606TBA(TT01)"/>
      <sheetName val="DG7606TBA"/>
      <sheetName val="CTTN"/>
      <sheetName val="Luong_Cnhan"/>
      <sheetName val="DMTN"/>
      <sheetName val="VatTU"/>
      <sheetName val="Thongtin"/>
      <sheetName val="DGiaT"/>
      <sheetName val="DGiaTN"/>
      <sheetName val="Chi tiet -tong 9 thang"/>
      <sheetName val="BangMa"/>
      <sheetName val="dghn"/>
      <sheetName val="Formwork"/>
      <sheetName val="chiet_tinh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Main"/>
      <sheetName val="Pric塅䕃"/>
      <sheetName val="#REF!"/>
      <sheetName val="Ca máy"/>
      <sheetName val="Dự toán"/>
      <sheetName val="Đơn Giá TH"/>
      <sheetName val="Nhân công"/>
      <sheetName val="Phân tích"/>
      <sheetName val="C.P Thiết bị"/>
      <sheetName val="T.H Kinh phí"/>
      <sheetName val="Vật tư"/>
      <sheetName val="Trang bìa"/>
      <sheetName val="Don gia chi tiet DIEN 2"/>
      <sheetName val="NEW-PANEL"/>
      <sheetName val="Phan tich"/>
      <sheetName val="DL ĐẦU VÀO"/>
      <sheetName val="경비2내역"/>
      <sheetName val="BOQ THAN"/>
      <sheetName val="Analisa &amp; Upah"/>
      <sheetName val="CTEMCOST"/>
      <sheetName val="Unit_Div6"/>
      <sheetName val="Purchase Order"/>
      <sheetName val="D &amp; W sizes"/>
      <sheetName val="DETAIL_"/>
      <sheetName val="BOQ건축"/>
      <sheetName val="BocXep"/>
      <sheetName val="VCBo"/>
      <sheetName val="VCThuy"/>
      <sheetName val="Active"/>
      <sheetName val="PMS"/>
      <sheetName val="DongiaVL2"/>
      <sheetName val="1_MV"/>
      <sheetName val="Ktmo"/>
      <sheetName val="Du lieu"/>
      <sheetName val="Cash2"/>
      <sheetName val="Markup"/>
      <sheetName val="INPUT-STR"/>
      <sheetName val="REF"/>
      <sheetName val="CT Thang Mo"/>
      <sheetName val="CT  PL"/>
      <sheetName val="cash budget"/>
      <sheetName val="Criteria"/>
      <sheetName val="ICGSIP"/>
      <sheetName val="DM_60611"/>
      <sheetName val="DG_thep_ma_kem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Bang_3_Chi_tiet_phan_Dz"/>
      <sheetName val="KHOI_LUONG"/>
      <sheetName val="TH_MTC"/>
      <sheetName val="TH_N_Cong"/>
      <sheetName val="Chi_tiet"/>
      <sheetName val="PRE_(E)"/>
      <sheetName val="subcon_sched"/>
      <sheetName val="HVAC_BLOCK_B4"/>
      <sheetName val="SORT"/>
      <sheetName val="DK1.Don gia"/>
      <sheetName val="dongia _2_"/>
      <sheetName val="FAB별"/>
      <sheetName val="Thép CKN"/>
      <sheetName val="GOC-KO IN"/>
      <sheetName val="TMinh"/>
      <sheetName val="MAU 8A"/>
      <sheetName val="MAU 8B"/>
      <sheetName val="MAU 9"/>
      <sheetName val="MAU 10"/>
      <sheetName val="TLuong"/>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外気負荷"/>
      <sheetName val="Don gia (khong in)"/>
      <sheetName val="1.MONG 1-2"/>
      <sheetName val="02. PTDG"/>
      <sheetName val="Chiết tính"/>
      <sheetName val="CTKL_KTX_HT"/>
      <sheetName val="NHÀ_NHẬP_LIỆU"/>
      <sheetName val="MÓNG_SILO"/>
      <sheetName val="CP_Khac_cuoc_VC"/>
      <sheetName val="Budget_Code"/>
      <sheetName val="BẢNG_KHỐI_LƯỢNG_TỔNG_HỢP"/>
      <sheetName val="2_Chiet_tinh"/>
      <sheetName val="M1-XL-1c"/>
      <sheetName val="THKL"/>
      <sheetName val="sort2"/>
      <sheetName val="소일위대가코드표"/>
      <sheetName val="DATA1"/>
      <sheetName val="wk prgs"/>
      <sheetName val="Dongiaxd"/>
      <sheetName val="TB NẶNG"/>
      <sheetName val="Du tru CP-Bieu 01"/>
      <sheetName val="Dự thầu"/>
      <sheetName val="Nhap VT oto"/>
      <sheetName val="MTL(AG)"/>
      <sheetName val="Hao phí"/>
      <sheetName val="Structure data"/>
      <sheetName val="Specs"/>
      <sheetName val="Data.Wall"/>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Ma don vi"/>
      <sheetName val="bang cc"/>
      <sheetName val="dutoan"/>
      <sheetName val="cuocbd"/>
      <sheetName val="CUOC"/>
      <sheetName val="CP HMC"/>
      <sheetName val="phan tic chi tiet"/>
      <sheetName val="Tổng hợp KPHM"/>
      <sheetName val="AG Pipe Qty Analysis"/>
      <sheetName val="Cong"/>
      <sheetName val="gtrinh"/>
      <sheetName val="đọc số"/>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subcon_sched1"/>
      <sheetName val="Bang_3_Chi_tiet_phan_Dz1"/>
      <sheetName val="KHOI_LUONG1"/>
      <sheetName val="HVAC_BLOCK_B41"/>
      <sheetName val="PRE_(E)1"/>
      <sheetName val="Tong_du_toan"/>
      <sheetName val="Bill_2_-_ketcau"/>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Bill No.3 - Prov. Sum (Ph2&amp;3)"/>
      <sheetName val="TH TN"/>
      <sheetName val="Ｎｏ.13"/>
      <sheetName val="tra_vat_lieu"/>
      <sheetName val="DGchitiet "/>
      <sheetName val="CP Du phong"/>
      <sheetName val="THCP Lap dat"/>
      <sheetName val="THCP xay dung"/>
      <sheetName val="Tong hop kinh phi"/>
      <sheetName val="QD79"/>
      <sheetName val="HỆ THỐNG PHÒNG CHÁY CHỮA CHÁY"/>
      <sheetName val="HỆ THỐNG CẤP THOÁT NƯỚC"/>
      <sheetName val="HỆ THỐNG ĐHKK"/>
      <sheetName val="MÁY PHÁT ĐIỆN"/>
      <sheetName val="HỆ THỐNG ĐIỆN"/>
      <sheetName val="Thiết bị chính"/>
      <sheetName val="Tongke"/>
      <sheetName val="2.1Warehouse 1"/>
      <sheetName val="CHI PHI"/>
      <sheetName val="MDA"/>
      <sheetName val="MKH"/>
      <sheetName val="DMNV"/>
      <sheetName val="DMNCC"/>
      <sheetName val="MHH"/>
      <sheetName val="Bill 2-Road HR2"/>
      <sheetName val="Bill 3 - Softscape HR2"/>
      <sheetName val="Brick"/>
      <sheetName val="見積書"/>
      <sheetName val="TNHC"/>
      <sheetName val="TK chi tiet"/>
      <sheetName val="CĂN HỘ T16-17 "/>
      <sheetName val="TRỤC ĐỨNG THOÁT BẨN T15-17"/>
      <sheetName val="TRỤC ĐỨNG TM T15-17"/>
      <sheetName val="trialth"/>
      <sheetName val="1"/>
      <sheetName val="PCCC"/>
      <sheetName val="Tổng GT"/>
      <sheetName val="GT"/>
      <sheetName val="KL"/>
      <sheetName val="Chi tiết KL"/>
      <sheetName val="khấu trừ phạt"/>
      <sheetName val="GT  KHAU TRU"/>
      <sheetName val="HAO HUT VAT TU (2)"/>
      <sheetName val="cao độ"/>
      <sheetName val="THEP TAM"/>
      <sheetName val="THEP HÌNH"/>
      <sheetName val="THEP HINH"/>
      <sheetName val="XA GO"/>
      <sheetName val="BANG TRA"/>
      <sheetName val="CDTK"/>
      <sheetName val="물량표"/>
      <sheetName val="NHATKYC"/>
      <sheetName val="BCX_NL"/>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nkc"/>
      <sheetName val="Móng, nền "/>
      <sheetName val="1.Requisition(E)"/>
      <sheetName val="TONG HOP"/>
      <sheetName val="VT190111"/>
      <sheetName val="KHOI LUONG15-4"/>
      <sheetName val="HS"/>
      <sheetName val="gui BKCT"/>
      <sheetName val="A6,MAY"/>
      <sheetName val="Open"/>
      <sheetName val="Function"/>
      <sheetName val="Noisuy-LLL"/>
      <sheetName val="Bù giá CM"/>
      <sheetName val="Luong BN"/>
      <sheetName val="Luong TB"/>
      <sheetName val="Ca may TB"/>
      <sheetName val="Ca máy BN"/>
      <sheetName val="Vật liệu"/>
      <sheetName val="Gia vat lieu"/>
      <sheetName val="Precios unitarios AXH"/>
      <sheetName val=""/>
      <sheetName val="3. CNT"/>
      <sheetName val="unit price list(M)"/>
      <sheetName val="Rate1"/>
      <sheetName val="TH VL, NC, DDHT Thanhphuoc"/>
      <sheetName val="전기"/>
      <sheetName val="DMCT"/>
      <sheetName val="lam_moi"/>
      <sheetName val="So lieu chung"/>
      <sheetName val="BẢNG ÁP GIÁ (in)"/>
      <sheetName val="NT (KL) IN"/>
      <sheetName val="DOM D2"/>
      <sheetName val="nhà ăn"/>
      <sheetName val="Công nhật"/>
      <sheetName val="btkt cột"/>
      <sheetName val="THÉP"/>
      <sheetName val="Door_and_window1"/>
      <sheetName val="Ma_don_vi"/>
      <sheetName val="bang_cc"/>
      <sheetName val="유림콘도"/>
      <sheetName val="유림골조"/>
      <sheetName val="Btra"/>
      <sheetName val="Doi so"/>
      <sheetName val="Notes"/>
      <sheetName val="1.2 Staff Schedule"/>
      <sheetName val="SPEC"/>
      <sheetName val="VO-PS02-XD"/>
      <sheetName val="0. Input"/>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INF"/>
      <sheetName val="MTO REV.2(ARMOR)"/>
      <sheetName val="ReadFirst"/>
      <sheetName val="T2-3"/>
      <sheetName val="PNT_QUOT__3"/>
      <sheetName val="COAT_WRAP_QIOT__3"/>
      <sheetName val="TH các CC"/>
      <sheetName val="Bill Prelim-CDT"/>
      <sheetName val="Prelims"/>
      <sheetName val="Bill BPTC-CDT"/>
      <sheetName val="Chi tiết BPTC"/>
      <sheetName val="Bill BPTC-CDT (PA MCT CDT)"/>
      <sheetName val="Chi tiết BPTC (PA MCT CDT)"/>
      <sheetName val="KL THEP  GIAM DO DUNG COUPLER"/>
      <sheetName val="01.KL THÉP NHẬP VỀ"/>
      <sheetName val="BBLMHT"/>
      <sheetName val="2. NT VLDV"/>
      <sheetName val="GHI CHU"/>
      <sheetName val="1.BB LMHT"/>
      <sheetName val="Bê tông bảo vệ"/>
      <sheetName val="01. Data"/>
      <sheetName val="Neo, nối cốt thép dầm, cột"/>
      <sheetName val="Uốn móc cốt thép"/>
      <sheetName val="Tiêu chuẩn cốt thép"/>
      <sheetName val="BQ-E20-02(Rp)"/>
      <sheetName val="F4-F7"/>
      <sheetName val="날개벽수량표"/>
      <sheetName val="PERSONNELIST"/>
      <sheetName val="1. Office"/>
      <sheetName val="A6"/>
      <sheetName val="KL thep lam sat"/>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Steel"/>
      <sheetName val="Order"/>
      <sheetName val="DM-VNT ko sd"/>
      <sheetName val="B3A - TOWER A"/>
      <sheetName val="Annex B"/>
      <sheetName val="Cotthep.NPT"/>
      <sheetName val="vl.nc.mtc"/>
      <sheetName val="TOSHIBA-Structure"/>
      <sheetName val="1.Civil (Org)"/>
      <sheetName val="villa"/>
      <sheetName val="Data-year2001i"/>
      <sheetName val="Tien Thuong"/>
      <sheetName val="NC XL 6T cuoi 01 CTy"/>
      <sheetName val="Data -6T dau"/>
      <sheetName val="Cong 6T"/>
      <sheetName val="125x125"/>
      <sheetName val="Bảng đo bóc KL OLK-09"/>
      <sheetName val="6.3 CHI TIET OLK-09"/>
      <sheetName val="음료실행"/>
      <sheetName val="내역서을지"/>
      <sheetName val="Assumptions"/>
      <sheetName val="Dot 4"/>
      <sheetName val="Chi phi van chuyen"/>
      <sheetName val="Tong hop vat tu"/>
      <sheetName val="XLR_NoRangeSheet"/>
      <sheetName val="工艺分类库"/>
      <sheetName val="1.San "/>
      <sheetName val="DT hợp đồng"/>
      <sheetName val="Bảng KL đợt 1"/>
      <sheetName val="DLDT"/>
      <sheetName val="Dgia vat tu"/>
      <sheetName val="Don gia_III"/>
      <sheetName val="D÷ liÖu"/>
      <sheetName val="TLG Type"/>
      <sheetName val="Duthau"/>
      <sheetName val="HRG BHN"/>
      <sheetName val="CĂN ĐH"/>
      <sheetName val="Div26 - Elect"/>
      <sheetName val="CAUDIT"/>
      <sheetName val="7.Khau tru "/>
      <sheetName val="DMSC"/>
      <sheetName val="Heso DZ"/>
      <sheetName val="DGiaDZ"/>
      <sheetName val="DG_BINH THUAN"/>
      <sheetName val="Inputs_Sens"/>
      <sheetName val="IS_Sum_CM"/>
      <sheetName val="gia vt,nc,may"/>
      <sheetName val="2.CDPS"/>
      <sheetName val="Q.A01.2-Sh"/>
      <sheetName val="개산공사비"/>
      <sheetName val="Gld"/>
      <sheetName val="Gxd"/>
      <sheetName val="4 CĂN"/>
      <sheetName val="Calculation"/>
      <sheetName val="Danh mục"/>
      <sheetName val="Financ. Overview"/>
      <sheetName val="Toolbox"/>
      <sheetName val="Dinh muc"/>
      <sheetName val="TDTKP"/>
      <sheetName val="DK-KH"/>
      <sheetName val="Bieu gia HD"/>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BTK-Dai Hoc Kien Giang"/>
      <sheetName val="PV Graph Data"/>
      <sheetName val="GJ_06"/>
      <sheetName val="doanh thu"/>
      <sheetName val="Dutoan KL"/>
      <sheetName val="Kyhieuloptratsonba"/>
      <sheetName val="Method_BouyancyFactor"/>
      <sheetName val="Method_PressureArea"/>
      <sheetName val="InputData"/>
      <sheetName val="B-2  (DPP)"/>
      <sheetName val="LX -TT05"/>
      <sheetName val="NC Moi TT05"/>
      <sheetName val="dulieumong"/>
      <sheetName val="DCQ"/>
      <sheetName val="DCS"/>
      <sheetName val="DD"/>
      <sheetName val="Gia VT-TB"/>
      <sheetName val="noi suy xa"/>
      <sheetName val="noi suy xa thu hoi"/>
      <sheetName val="THCT"/>
      <sheetName val="DM-1776"/>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DG-1776KV4"/>
      <sheetName val="DG 4970"/>
      <sheetName val="DG Chi tiet"/>
      <sheetName val="DZ 22KV"/>
      <sheetName val="Giathau"/>
      <sheetName val="KS tuyen"/>
      <sheetName val="THTL"/>
      <sheetName val="CP(dz)"/>
      <sheetName val="DT"/>
      <sheetName val="Bia lot"/>
      <sheetName val="MB.DT.02"/>
      <sheetName val="01-&gt;12"/>
      <sheetName val="Article"/>
      <sheetName val="5.2.1 Đo bóc KL OLK-06"/>
      <sheetName val="Don gia NC"/>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TINH GIA - SAN XUAT Vertico"/>
      <sheetName val="Huong dan"/>
      <sheetName val="13.BANG CT"/>
      <sheetName val="14.MMUS GIUA NHIP"/>
      <sheetName val="4.HSPBngang"/>
      <sheetName val="6.Tinh tai"/>
      <sheetName val="2 NSl"/>
      <sheetName val="17.US CHU tho a_b"/>
      <sheetName val="15.MMUS GOI"/>
      <sheetName val="DGIAgoi1"/>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COVER"/>
      <sheetName val="Classification"/>
      <sheetName val="BT3"/>
      <sheetName val="BANRA"/>
      <sheetName val="THKP957"/>
      <sheetName val="Tính giá NC"/>
      <sheetName val="Tiên lượng"/>
      <sheetName val="SL cước"/>
      <sheetName val="Annual_CFs_Asset"/>
      <sheetName val="QUO"/>
      <sheetName val="DSKH"/>
      <sheetName val="DT san XD-So lieu cu"/>
      <sheetName val="datatt"/>
      <sheetName val="PTVT"/>
      <sheetName val="GIÁ DỰ THẦU 30 CĂN"/>
      <sheetName val=" 1710 HOINGHINLD"/>
      <sheetName val="99"/>
      <sheetName val="99 (2)"/>
      <sheetName val="134 "/>
      <sheetName val="CTDZTA(5)"/>
      <sheetName val="THONG SO"/>
      <sheetName val="Đơn giá chi tiết TN 39"/>
      <sheetName val="Bang chiet tinh TBA"/>
      <sheetName val="EQT-ESTN"/>
      <sheetName val="DI_ESTI"/>
      <sheetName val="4.2.1 Đo bóc KL OLK-06"/>
      <sheetName val="4.1.1 CHI TIET OLK-06"/>
      <sheetName val="Hệ_qố2"/>
      <sheetName val="Electrical Works"/>
      <sheetName val="H_T_ INCOMING SYSTEM"/>
      <sheetName val="EQUIP LIST"/>
      <sheetName val="electrical"/>
      <sheetName val="So sanh"/>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SUMDETAIL"/>
      <sheetName val="Factory"/>
      <sheetName val="Matchung"/>
      <sheetName val="BU LONG"/>
      <sheetName val="ĐNVT"/>
      <sheetName val="ĐNBL"/>
      <sheetName val="CTLK"/>
      <sheetName val="係数"/>
      <sheetName val="8521"/>
      <sheetName val="Package1"/>
      <sheetName val="Painting"/>
      <sheetName val="영동(D)"/>
      <sheetName val="Thuyết minh"/>
      <sheetName val="Đơn giá máy"/>
      <sheetName val="DT. NHA XUONG"/>
      <sheetName val="ABUT수량-A1"/>
      <sheetName val="Tong DT"/>
      <sheetName val="phan tich don gia"/>
      <sheetName val="Items"/>
      <sheetName val="Detail"/>
      <sheetName val="¥ "/>
      <sheetName val="KLall"/>
      <sheetName val="Chu dau tu"/>
      <sheetName val="Cash Flow"/>
      <sheetName val="Yield"/>
      <sheetName val="Bill No.1.6"/>
      <sheetName val="Bill No.1.10"/>
      <sheetName val="Bill No.3.3"/>
      <sheetName val="Bill No.1.4"/>
      <sheetName val="Bill No.1.7"/>
      <sheetName val="Summary Bill No. 3"/>
      <sheetName val="PU_ITALY_9"/>
      <sheetName val="RAB_AR&amp;STR7"/>
      <sheetName val="chi_tiet_TBA7"/>
      <sheetName val="chi_tiet_C7"/>
      <sheetName val="Tro_giup9"/>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project_management6"/>
      <sheetName val="Don_gia_chi_tiet7"/>
      <sheetName val="Adix_A6"/>
      <sheetName val="S-curve_6"/>
      <sheetName val="REINF_6"/>
      <sheetName val="Rates_20096"/>
      <sheetName val="So_doi_chieu_LC6"/>
      <sheetName val="MAIN_GATE_HOUSE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TONG_HOP_VL-NC6"/>
      <sheetName val="Bang_KL6"/>
      <sheetName val="MH_RATE6"/>
      <sheetName val="Đầu_vào5"/>
      <sheetName val="Lcau_-_Lxuc6"/>
      <sheetName val="DM_60616"/>
      <sheetName val="DG_thep_ma_kem6"/>
      <sheetName val="Equip_5"/>
      <sheetName val="A1_CN5"/>
      <sheetName val="CT_vat_lieu6"/>
      <sheetName val="Trạm_biến_áp5"/>
      <sheetName val="Đơn_Giá_5"/>
      <sheetName val="Chi_tiet_XD_TBA5"/>
      <sheetName val="CT-0_4KV5"/>
      <sheetName val="Chenh_lech_vat_tu5"/>
      <sheetName val="Diện_tích5"/>
      <sheetName val="1_Khái_toán5"/>
      <sheetName val="TONG_HOP_T5_19985"/>
      <sheetName val="rate_material5"/>
      <sheetName val="KL_Chi_tiết_Xây_tô5"/>
      <sheetName val="DG_DZ6"/>
      <sheetName val="DG_TBA6"/>
      <sheetName val="07Base_Cost5"/>
      <sheetName val="04_-_XUONG_DET_B5"/>
      <sheetName val="Bill_1_Quy_dinh_chung5"/>
      <sheetName val="1_R18_BF5"/>
      <sheetName val="6_External_works-R18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Phan_khai_KLuong5"/>
      <sheetName val="Area_Cal5"/>
      <sheetName val="Elect_(3)5"/>
      <sheetName val="plan&amp;section_of_foundation5"/>
      <sheetName val="design_criteria5"/>
      <sheetName val="Bond_수수료_계산_포맷5"/>
      <sheetName val="ITB_COST5"/>
      <sheetName val="PAGE_15"/>
      <sheetName val="Loại_Vật_tư5"/>
      <sheetName val="DM_675"/>
      <sheetName val="Đầu_tư5"/>
      <sheetName val="Xay_lapduongR35"/>
      <sheetName val="KL-_KHAC5"/>
      <sheetName val="BILL_3_-_KẾT_CẤU_HẦM5"/>
      <sheetName val="Bill_02_-_Xay_gach-Pou_5"/>
      <sheetName val="Bill_03-Chống_thấm-Pou5"/>
      <sheetName val="Bill_05_-_Hoan_thien-Pou_5"/>
      <sheetName val="Bill_02_-_Xay_gach-Tower5"/>
      <sheetName val="Bill_03-Chống_thấm-Tower5"/>
      <sheetName val="Bill_05_-_Hoan_thien-Tower5"/>
      <sheetName val="PTĐG_LTBT5"/>
      <sheetName val="CTG-PRECHEx1_45"/>
      <sheetName val="CTG-AB_(2)5"/>
      <sheetName val="CTG-AB_(3)5"/>
      <sheetName val="CTG-PLP-1_085"/>
      <sheetName val="Pre_Đội_nhóm5"/>
      <sheetName val="Bill_04-Kim_loại-Pou5"/>
      <sheetName val="Bill_04-Kim_loại-Tower5"/>
      <sheetName val="Vat_tu_XD5"/>
      <sheetName val="Tower_-_Concrete_Works5"/>
      <sheetName val="GV1-D13_(Casement_door)5"/>
      <sheetName val="gia_cong_tac5"/>
      <sheetName val="Measure_13065"/>
      <sheetName val="EIRR&gt;_25"/>
      <sheetName val="4_PTDG5"/>
      <sheetName val="Analisa_Gabungan5"/>
      <sheetName val="Isolasi_Luar_Dalam5"/>
      <sheetName val="Isolasi_Luar5"/>
      <sheetName val="Data_Input6"/>
      <sheetName val="Project_Data5"/>
      <sheetName val="dg_tphcm5"/>
      <sheetName val="Bill_01_-_CTN5"/>
      <sheetName val="Bill_2_2_Villa_2_beds5"/>
      <sheetName val="HÐ_ngoài6"/>
      <sheetName val="6PILE__(돌출)5"/>
      <sheetName val="Harga_ME_5"/>
      <sheetName val="T_KÊ_K_CẤU5"/>
      <sheetName val="A1,_May5"/>
      <sheetName val="Vat_lieu5"/>
      <sheetName val="TH_N_Cong5"/>
      <sheetName val="ESTI_5"/>
      <sheetName val="KL_san_lap5"/>
      <sheetName val="6787CWFASE2CASE2_00_xls5"/>
      <sheetName val="Bill-04_ket_cau_thap-_UNI5"/>
      <sheetName val="TH_Vat_tu5"/>
      <sheetName val="_Bill_5-Earthing_2_-_Add_Works5"/>
      <sheetName val="CẤP_THOÁT_NƯỚC5"/>
      <sheetName val="Cước_VC_+_ĐM_CP_Tư_vấn5"/>
      <sheetName val="Hệ_số5"/>
      <sheetName val="THDT_goi_thau_TB5"/>
      <sheetName val="Tien_do_TV5"/>
      <sheetName val="Bang_trong_luong_rieng_thep5"/>
      <sheetName val="DETAIL_5"/>
      <sheetName val="final_list_20056"/>
      <sheetName val="LV_data5"/>
      <sheetName val="Gia_vat_tu5"/>
      <sheetName val="TH_MTC5"/>
      <sheetName val="Chenh_lech_ca_may5"/>
      <sheetName val="TLg_CN&amp;Laixe5"/>
      <sheetName val="TLg_CN&amp;Laixe_(2)5"/>
      <sheetName val="TLg_Laitau5"/>
      <sheetName val="TLg_Laitau_(2)5"/>
      <sheetName val="Equipment_list_(PAC)5"/>
      <sheetName val="TINH_KHOI_LUONG5"/>
      <sheetName val="DATA_BASE5"/>
      <sheetName val="bridge_#_15"/>
      <sheetName val="Buy_vs__Lease_Car5"/>
      <sheetName val="Chi_tiet5"/>
      <sheetName val="Budget_Code4"/>
      <sheetName val="CP_Khac_cuoc_VC4"/>
      <sheetName val="subcon_sched5"/>
      <sheetName val="PRE_(E)5"/>
      <sheetName val="Bang_3_Chi_tiet_phan_Dz5"/>
      <sheetName val="KHOI_LUONG5"/>
      <sheetName val="HVAC_BLOCK_B45"/>
      <sheetName val="BẢNG_KHỐI_LƯỢNG_TỔNG_HỢP4"/>
      <sheetName val="CTKL_KTX_HT4"/>
      <sheetName val="2_Chiet_tinh4"/>
      <sheetName val="Tong_du_toan4"/>
      <sheetName val="Bill_2_-_ketcau4"/>
      <sheetName val="Analisa_&amp;_Upah4"/>
      <sheetName val="NHÀ_NHẬP_LIỆU4"/>
      <sheetName val="MÓNG_SILO4"/>
      <sheetName val="Chi_tiet_lan_can4"/>
      <sheetName val="13-Cốt_thép_(10mm&lt;D≤18mm)_FO164"/>
      <sheetName val="du_lieu_du_toan4"/>
      <sheetName val="Purchase_Order4"/>
      <sheetName val="DL_ĐẦU_VÀO4"/>
      <sheetName val="BOQ_THAN4"/>
      <sheetName val="D_&amp;_W_sizes4"/>
      <sheetName val="Du_lieu5"/>
      <sheetName val="cash_budget4"/>
      <sheetName val="Luong_NII4"/>
      <sheetName val="DINH_MUC_THI_NGHIEM4"/>
      <sheetName val="Luong_NI4"/>
      <sheetName val="Phan_tich4"/>
      <sheetName val="CT_Thang_Mo4"/>
      <sheetName val="CT__PL4"/>
      <sheetName val="BANCO_(2)4"/>
      <sheetName val="MT_DPin_(2)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lieu_dau_vao4"/>
      <sheetName val="DK1_Don_gia4"/>
      <sheetName val="Don_gia_(khong_in)4"/>
      <sheetName val="1_MONG_1-24"/>
      <sheetName val="02__PTDG4"/>
      <sheetName val="Chiết_tính4"/>
      <sheetName val="TK_chi_tiet2"/>
      <sheetName val="Income_Statement4"/>
      <sheetName val="Shareholders'_Equity4"/>
      <sheetName val="VC_xd2"/>
      <sheetName val="Gia_VLTB2"/>
      <sheetName val="B_Luong2"/>
      <sheetName val="C_May2"/>
      <sheetName val="wk_prgs2"/>
      <sheetName val="Ma_don_vi2"/>
      <sheetName val="bang_cc2"/>
      <sheetName val="TH_TN2"/>
      <sheetName val="dm_3662"/>
      <sheetName val="DM_60602"/>
      <sheetName val="Bill_No_3_-_Prov__Sum_(Ph2&amp;3)2"/>
      <sheetName val="Du_tru_CP-Bieu_012"/>
      <sheetName val="TB_NẶNG2"/>
      <sheetName val="CĂN_HỘ_T16-17_2"/>
      <sheetName val="TRỤC_ĐỨNG_THOÁT_BẨN_T15-172"/>
      <sheetName val="TRỤC_ĐỨNG_TM_T15-172"/>
      <sheetName val="Bill_2-Road_HR22"/>
      <sheetName val="Bill_3_-_Softscape_HR22"/>
      <sheetName val="Ｎｏ_132"/>
      <sheetName val="DGchitiet_2"/>
      <sheetName val="AG_Pipe_Qty_Analysis2"/>
      <sheetName val="Dự_thầu2"/>
      <sheetName val="Nhap_VT_oto2"/>
      <sheetName val="đọc_số2"/>
      <sheetName val="CP_HMC2"/>
      <sheetName val="2_1Warehouse_12"/>
      <sheetName val="Data_Wall2"/>
      <sheetName val="Hao_phí2"/>
      <sheetName val="THEP_TAM2"/>
      <sheetName val="THEP_HÌNH2"/>
      <sheetName val="THEP_HINH2"/>
      <sheetName val="XA_GO2"/>
      <sheetName val="BANG_TRA2"/>
      <sheetName val="Tổng_GT2"/>
      <sheetName val="Chi_tiết_KL2"/>
      <sheetName val="ca_máy2"/>
      <sheetName val="khấu_trừ_phạt2"/>
      <sheetName val="GT__KHAU_TRU2"/>
      <sheetName val="HAO_HUT_VAT_TU_(2)2"/>
      <sheetName val="cao_độ2"/>
      <sheetName val="HỆ_THỐNG_PHÒNG_CHÁY_CHỮA_CHÁY2"/>
      <sheetName val="HỆ_THỐNG_CẤP_THOÁT_NƯỚC2"/>
      <sheetName val="HỆ_THỐNG_ĐHKK2"/>
      <sheetName val="MÁY_PHÁT_ĐIỆN2"/>
      <sheetName val="HỆ_THỐNG_ĐIỆN2"/>
      <sheetName val="Thiết_bị_chính2"/>
      <sheetName val="gui_BKCT1"/>
      <sheetName val="Chi_tiet_cong_no2"/>
      <sheetName val="PHÁT_SINH_TẦNG_1_2"/>
      <sheetName val="PHÁT_SINH_TẦNG_22"/>
      <sheetName val="Hầm_chuyển_psinh2"/>
      <sheetName val="Ống_thẳng2"/>
      <sheetName val="Côn_thu2"/>
      <sheetName val="Vuông_tròn2"/>
      <sheetName val="Chân_rẽ2"/>
      <sheetName val="Chạc_ba2"/>
      <sheetName val="Structure_data2"/>
      <sheetName val="CP_Du_phong2"/>
      <sheetName val="THCP_Lap_dat2"/>
      <sheetName val="THCP_xay_dung2"/>
      <sheetName val="Tong_hop_kinh_phi2"/>
      <sheetName val="CHI_PHI2"/>
      <sheetName val="1_Requisition(E)2"/>
      <sheetName val="Móng,_nền_2"/>
      <sheetName val="Main_Bldg-Rev022"/>
      <sheetName val="D&amp;W_def_2"/>
      <sheetName val="Nhan_cong2"/>
      <sheetName val="Thiet_bi2"/>
      <sheetName val="Vat_tu2"/>
      <sheetName val="DM_ChiPhi2"/>
      <sheetName val="May_TC2"/>
      <sheetName val="TH_Kinh_phi2"/>
      <sheetName val="Ptvl_2"/>
      <sheetName val="Dự_toán2"/>
      <sheetName val="Đơn_Giá_TH2"/>
      <sheetName val="Nhân_công2"/>
      <sheetName val="Phân_tích2"/>
      <sheetName val="C_P_Thiết_bị2"/>
      <sheetName val="T_H_Kinh_phí2"/>
      <sheetName val="Vật_tư2"/>
      <sheetName val="Trang_bìa2"/>
      <sheetName val="Don_gia_chi_tiet_DIEN_21"/>
      <sheetName val="TONG_HOP2"/>
      <sheetName val="DG_14261"/>
      <sheetName val="Theo_doi_Doanh_thu_20171"/>
      <sheetName val="phan_tic_chi_tiet2"/>
      <sheetName val="1_2_Staff_Schedule1"/>
      <sheetName val="1_San_1"/>
      <sheetName val="BẢNG_ÁP_GIÁ_(in)1"/>
      <sheetName val="NT_(KL)_IN1"/>
      <sheetName val="DOM_D21"/>
      <sheetName val="nhà_ăn1"/>
      <sheetName val="Công_nhật1"/>
      <sheetName val="btkt_cột1"/>
      <sheetName val="Chi_tiet_-tong_9_thang1"/>
      <sheetName val="0__Input1"/>
      <sheetName val="Gia_vat_lieu1"/>
      <sheetName val="Precios_unitarios_AXH1"/>
      <sheetName val="3__CNT1"/>
      <sheetName val="unit_price_list(M)1"/>
      <sheetName val="TH_VL,_NC,_DDHT_Thanhphuoc1"/>
      <sheetName val="So_lieu_chung1"/>
      <sheetName val="Doi_so1"/>
      <sheetName val="MTO_REV_2(ARMOR)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Bill_Prelim-CDT1"/>
      <sheetName val="Bill_BPTC-CDT1"/>
      <sheetName val="Chi_tiết_BPTC1"/>
      <sheetName val="Bill_BPTC-CDT_(PA_MCT_CDT)1"/>
      <sheetName val="Chi_tiết_BPTC_(PA_MCT_CDT)1"/>
      <sheetName val="KL_THEP__GIAM_DO_DUNG_COUPLER1"/>
      <sheetName val="01_KL_THÉP_NHẬP_VỀ1"/>
      <sheetName val="2__NT_VLDV1"/>
      <sheetName val="GHI_CHU1"/>
      <sheetName val="1_BB_LMHT1"/>
      <sheetName val="Tong_hop_vat_tu1"/>
      <sheetName val="DM-VNT_ko_sd1"/>
      <sheetName val="Bảng_đo_bóc_KL_OLK-091"/>
      <sheetName val="6_3_CHI_TIET_OLK-091"/>
      <sheetName val="1__Office1"/>
      <sheetName val="Cotthep_NPT1"/>
      <sheetName val="vl_nc_mtc1"/>
      <sheetName val="1_Civil_(Org)1"/>
      <sheetName val="Bê_tông_bảo_vệ1"/>
      <sheetName val="01__Data1"/>
      <sheetName val="Neo,_nối_cốt_thép_dầm,_cột1"/>
      <sheetName val="Uốn_móc_cốt_thép1"/>
      <sheetName val="Tiêu_chuẩn_cốt_thép1"/>
      <sheetName val="B3A_-_TOWER_A1"/>
      <sheetName val="Annex_B1"/>
      <sheetName val="TLG_Type1"/>
      <sheetName val="Dot_41"/>
      <sheetName val="KHOI_LUONG15-41"/>
      <sheetName val="KL_thep_lam_sat1"/>
      <sheetName val="Tien_Thuong1"/>
      <sheetName val="NC_XL_6T_cuoi_01_CTy1"/>
      <sheetName val="Data_-6T_dau1"/>
      <sheetName val="Cong_6T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Dgia_vat_tu1"/>
      <sheetName val="Don_gia_III1"/>
      <sheetName val="D÷_liÖu1"/>
      <sheetName val="2_CDPS1"/>
      <sheetName val="Q_A01_2-Sh1"/>
      <sheetName val="DM_336cai_tao1"/>
      <sheetName val="TH_các_CC1"/>
      <sheetName val="Heso_DZ1"/>
      <sheetName val="Danh_mục"/>
      <sheetName val="HRG_BHN1"/>
      <sheetName val="CĂN_ĐH1"/>
      <sheetName val="4_CĂN1"/>
      <sheetName val="Div26_-_Elect1"/>
      <sheetName val="DG_BINH_THUAN1"/>
      <sheetName val="Don_gia_NC1"/>
      <sheetName val="7_Khau_tru_1"/>
      <sheetName val="DT_hợp_đồng"/>
      <sheetName val="Bảng_KL_đợt_1"/>
      <sheetName val="B-2__(DPP)1"/>
      <sheetName val="Bieu_gia_HD"/>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Financ__Overview"/>
      <sheetName val="TINH_GIA_-_SAN_XUAT_Vertico"/>
      <sheetName val="Huong_dan"/>
      <sheetName val="13_BANG_CT"/>
      <sheetName val="14_MMUS_GIUA_NHIP"/>
      <sheetName val="4_HSPBngang"/>
      <sheetName val="6_Tinh_tai"/>
      <sheetName val="2_NSl"/>
      <sheetName val="17_US_CHU_tho_a_b"/>
      <sheetName val="15_MMUS_GOI"/>
      <sheetName val="gia_vt,nc,may"/>
      <sheetName val="DZ_22KV"/>
      <sheetName val="BTK-Dai_Hoc_Kien_Giang"/>
      <sheetName val="PV_Graph_Data"/>
      <sheetName val="doanh_thu"/>
      <sheetName val="Dutoan_KL"/>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5_2_1_Đo_bóc_KL_OLK-06"/>
      <sheetName val="Tổng_hợp_KPHM"/>
      <sheetName val="Dinh_muc"/>
      <sheetName val="GIÁ_DỰ_THẦU_30_CĂN"/>
      <sheetName val="KS_tuyen"/>
      <sheetName val="Bang_chiet_tinh_TBA"/>
      <sheetName val="MB_DT_02"/>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So_sanh"/>
      <sheetName val="BU_LONG"/>
      <sheetName val="DG_Chi_tiet"/>
      <sheetName val="_1710_HOINGHINLD"/>
      <sheetName val="99_(2)"/>
      <sheetName val="134_"/>
      <sheetName val="DG_4970"/>
      <sheetName val="Electrical_Works"/>
      <sheetName val="H_T__INCOMING_SYSTEM"/>
      <sheetName val="THONG_SO"/>
      <sheetName val="Đơn_giá_chi_tiết_TN_39"/>
      <sheetName val="DT__NHA_XUONG"/>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Unit price"/>
      <sheetName val="현장별"/>
      <sheetName val="112016"/>
      <sheetName val="Bán đợt 1 trang"/>
      <sheetName val="DI-ESTI"/>
      <sheetName val="3. KC - PODIUM"/>
      <sheetName val="說明"/>
      <sheetName val="dg-VTu"/>
      <sheetName val="데리네이타현황"/>
      <sheetName val="BID"/>
      <sheetName val="Chiet tinh dz35"/>
      <sheetName val="DG3285"/>
      <sheetName val="Tien Luong"/>
      <sheetName val="Breakdown (B)"/>
      <sheetName val="U.P_Breakdown"/>
      <sheetName val="기안"/>
      <sheetName val="DW"/>
      <sheetName val="DWD"/>
      <sheetName val="DW1"/>
      <sheetName val="pctg"/>
      <sheetName val="M-work"/>
      <sheetName val="WORK"/>
      <sheetName val="DWi"/>
      <sheetName val="PC=FLAT"/>
      <sheetName val="Cert1"/>
      <sheetName val="설계내역서"/>
      <sheetName val="AASHTO92"/>
      <sheetName val="g-vl"/>
      <sheetName val="tuong"/>
      <sheetName val="dats"/>
      <sheetName val="CHITIET VL-NCHT1 (2)"/>
      <sheetName val="Links"/>
      <sheetName val="Lead"/>
      <sheetName val="Unit price(Updateting)"/>
      <sheetName val="基本"/>
      <sheetName val="149-2"/>
      <sheetName val="IMF Code"/>
      <sheetName val="Main_Mech"/>
      <sheetName val="Sub_Mech"/>
      <sheetName val="Cost List"/>
      <sheetName val="Detail Cost"/>
      <sheetName val="IC Price New"/>
      <sheetName val="QUOTE-IC"/>
      <sheetName val="Summary Table"/>
      <sheetName val="Sales Person"/>
      <sheetName val="Bidding Entity"/>
      <sheetName val="DOA"/>
      <sheetName val="Subsidiary Calculation"/>
      <sheetName val="CashFlows"/>
      <sheetName val="갑지(추정)"/>
      <sheetName val="5.2.1 Đo bóc KL OLK-10"/>
      <sheetName val="tifico"/>
      <sheetName val="CTDZ6kv (gd1) "/>
      <sheetName val="CTDZ 0.4+cto (GD1)"/>
      <sheetName val="CTTBA (gd1)"/>
      <sheetName val="선가03C"/>
      <sheetName val="03 Detailed"/>
      <sheetName val="01 Bid Price summary"/>
      <sheetName val="Home Office Manhours"/>
      <sheetName val="Field SPV Barchart"/>
      <sheetName val="95D"/>
      <sheetName val="94D"/>
      <sheetName val="COAT&amp;WRAP-QIOT-#3"/>
      <sheetName val="Abutment"/>
      <sheetName val="STATC"/>
      <sheetName val="FF-2 (1)"/>
      <sheetName val="FSA"/>
      <sheetName val="KCCP"/>
      <sheetName val="Contents"/>
      <sheetName val="Factor_sheet"/>
      <sheetName val="Labour Summary"/>
      <sheetName val="CWN_Consol"/>
      <sheetName val="Labour_Summary"/>
      <sheetName val="final_list_20059"/>
      <sheetName val="final_list_20057"/>
      <sheetName val="final_list_20058"/>
      <sheetName val="Deff_Tax_Sept01"/>
      <sheetName val="custScore"/>
      <sheetName val="corpGoalsSchedule0708"/>
      <sheetName val="1999"/>
      <sheetName val="2000"/>
      <sheetName val="2001"/>
      <sheetName val="2002"/>
      <sheetName val="YTD 12'2003"/>
      <sheetName val="YTD 06'2003"/>
      <sheetName val="YTD 03'2003"/>
      <sheetName val="YTD 09'2003"/>
      <sheetName val="PU_ITALY_10"/>
      <sheetName val="final_list_200510"/>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eferred taxes"/>
      <sheetName val="Macrow"/>
      <sheetName val="console"/>
      <sheetName val="Ratios"/>
      <sheetName val="_Parameters"/>
      <sheetName val="Eqpmnt Plng"/>
      <sheetName val="TRIAL BALANCE"/>
      <sheetName val="DPR 31st march"/>
      <sheetName val="current month"/>
      <sheetName val="Blng. Vs Coll."/>
      <sheetName val="GRN"/>
      <sheetName val="CRITERIA1"/>
      <sheetName val="Design"/>
      <sheetName val="Blore"/>
      <sheetName val="Chnai"/>
      <sheetName val="Pune"/>
      <sheetName val="CoverSheet"/>
      <sheetName val="H"/>
      <sheetName val="DSUM2004"/>
      <sheetName val="dwbulk"/>
      <sheetName val="NTCV1"/>
      <sheetName val="THÔNG TIN"/>
      <sheetName val="SGC RATE"/>
      <sheetName val="DSNV"/>
      <sheetName val="ThongtinDN"/>
      <sheetName val="DM DU AN"/>
      <sheetName val="DM TP."/>
      <sheetName val="File Chi tiet"/>
      <sheetName val="Bangia"/>
      <sheetName val="D+W"/>
      <sheetName val="Cau tao gia xay to"/>
      <sheetName val="inputcua"/>
      <sheetName val="Phu Bai Bridge"/>
      <sheetName val="beam"/>
      <sheetName val="Gia-VL"/>
      <sheetName val="chitiet"/>
      <sheetName val="chitietCS"/>
      <sheetName val="chitietTD"/>
      <sheetName val="CauHinh"/>
      <sheetName val="PL02"/>
      <sheetName val="don gia 1426"/>
      <sheetName val="TM"/>
      <sheetName val="DG "/>
      <sheetName val="Y-WORK"/>
      <sheetName val="Khai toan"/>
      <sheetName val="Phu luc 01.1 EPC P11-14"/>
      <sheetName val="Bìa"/>
      <sheetName val="TH"/>
      <sheetName val="TDT P11-P14"/>
      <sheetName val="CPXD"/>
      <sheetName val="Chi phi khac "/>
      <sheetName val="Hang muc Chung"/>
      <sheetName val="ĐGNC"/>
      <sheetName val="DGMTC"/>
      <sheetName val="Bia Phu Luc"/>
      <sheetName val="DATA.1 CHUNG"/>
      <sheetName val="Muc luc"/>
      <sheetName val="Tra cuu 957"/>
      <sheetName val="NTKL"/>
      <sheetName val="Luong (TP Việt Trì)"/>
      <sheetName val="HSTV"/>
      <sheetName val="GCM"/>
      <sheetName val="GVT"/>
      <sheetName val="NC CU"/>
      <sheetName val="PLV"/>
      <sheetName val="DNDN"/>
      <sheetName val="toyota"/>
      <sheetName val="Solieu"/>
      <sheetName val="주식"/>
      <sheetName val="Tru TT"/>
      <sheetName val="Thg 04"/>
      <sheetName val="Thg 05"/>
      <sheetName val="Thg 06"/>
      <sheetName val="Thg 07"/>
      <sheetName val="Thg 08"/>
      <sheetName val="Thg 09"/>
      <sheetName val="Thg 10"/>
      <sheetName val="Thg 11"/>
      <sheetName val="Thg 12"/>
      <sheetName val="CTGS"/>
      <sheetName val="Dashboard - BQL - VHL"/>
      <sheetName val="kl3p"/>
      <sheetName val="kl3pct"/>
      <sheetName val="kl3pcto"/>
      <sheetName val="ERECIN"/>
      <sheetName val="DG05new"/>
      <sheetName val="DLTA"/>
      <sheetName val="BẢNG DIỄN GIẢI KL (7)"/>
      <sheetName val="THPDMoi  (2)"/>
      <sheetName val="thao-go"/>
      <sheetName val="t-h HA THE"/>
      <sheetName val="TH XL"/>
      <sheetName val="Tiepdia"/>
      <sheetName val="CHITIET VL-NC"/>
      <sheetName val="Breakdown"/>
      <sheetName val="DTCT"/>
      <sheetName val="TKXM"/>
      <sheetName val="변경내역"/>
      <sheetName val="Takeoff"/>
      <sheetName val="Bán_đợt_1_trang"/>
      <sheetName val="Tong_DT"/>
      <sheetName val="phan_tich_don_gia"/>
      <sheetName val="Cost_List"/>
      <sheetName val="Detail_Cost"/>
      <sheetName val="IC_Price_New"/>
      <sheetName val="Summary_Table"/>
      <sheetName val="Sales_Person"/>
      <sheetName val="Bidding_Entity"/>
      <sheetName val="Tcd"/>
      <sheetName val="Cuoc "/>
      <sheetName val="gia chao"/>
      <sheetName val="Vat lieu BTN"/>
      <sheetName val="TCVN 1651-2008"/>
      <sheetName val="Da xay dung"/>
      <sheetName val="Bordereau"/>
      <sheetName val="MTO REV.0"/>
      <sheetName val="TH khoi luong"/>
      <sheetName val="Chi tiet khoi luong"/>
      <sheetName val="TK thep"/>
      <sheetName val="CT THOÁT WC VP"/>
      <sheetName val="CT CẤP WC VP"/>
      <sheetName val="CT THOÁT MƯA VP TRỤC LỚN"/>
      <sheetName val="CT THOÁT MƯA VP TRỤC NHỎ"/>
      <sheetName val="Menu"/>
      <sheetName val="Chênh lệch máy thi công"/>
      <sheetName val="Chênh lệch nhân công"/>
      <sheetName val="Chênh lệch vật liệu"/>
      <sheetName val="DO AM DT"/>
      <sheetName val="BANGTRA"/>
      <sheetName val="QMCT"/>
      <sheetName val="COST_ACC"/>
      <sheetName val="Probbl - Production"/>
      <sheetName val="Backup"/>
      <sheetName val="내역"/>
      <sheetName val="CHI PHÍ NHÔM"/>
      <sheetName val="TABLE-A"/>
      <sheetName val="w't table"/>
      <sheetName val="Danh mục khối"/>
      <sheetName val="Danh mục đơn vị -phòng chức năn"/>
      <sheetName val="Door_and_window3"/>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MTO_REV_2(ARMOR)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Cash_Flow1"/>
      <sheetName val="Thuyết_minh1"/>
      <sheetName val="Đơn_giá_máy1"/>
      <sheetName val="Tính_giá_NC1"/>
      <sheetName val="SL_cước1"/>
      <sheetName val="Currency Rate"/>
      <sheetName val="BQ"/>
      <sheetName val="KEILA TP 2020-07"/>
      <sheetName val="lookups"/>
      <sheetName val="BILL 34Āᐁë"/>
      <sheetName val="BILL 34Āᐁë_x0000__x0000__x0001__x0000__x0000__x0000_ HẦM"/>
      <sheetName val="CFA (ME)"/>
      <sheetName val="MEP Building"/>
      <sheetName val="Cot"/>
      <sheetName val="2. BBNT KLHT"/>
      <sheetName val="QSUM"/>
      <sheetName val="SucChiuTaiCuaCoc"/>
      <sheetName val="CHITIET VL-NC-TT1p"/>
      <sheetName val="CFA"/>
      <sheetName val="TKLD"/>
      <sheetName val="NHOM KINH"/>
      <sheetName val="Share Price 2002"/>
      <sheetName val="Case"/>
      <sheetName val="SumVal"/>
      <sheetName val="LUONG SCL"/>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B3A-APARTMENT"/>
      <sheetName val="Auto Monthly Inputs "/>
      <sheetName val="CFS3"/>
      <sheetName val="재료비단가(VALVE)"/>
      <sheetName val="BOM-13.11-Other(PS1+PS2)"/>
      <sheetName val="Tra_thep"/>
      <sheetName val="PAINT_SPEC"/>
      <sheetName val="SCHEDULE"/>
      <sheetName val="MSB-DB"/>
      <sheetName val="BP"/>
      <sheetName val="Tiên_lượng1"/>
      <sheetName val="Breakdown_(B)"/>
      <sheetName val="U_P_Breakdown"/>
      <sheetName val="Unit_price(Updateting)"/>
      <sheetName val="CTDZ6kv_(gd1)_"/>
      <sheetName val="CTDZ_0_4+cto_(GD1)"/>
      <sheetName val="CTTBA_(gd1)"/>
      <sheetName val="03_Detailed"/>
      <sheetName val="01_Bid_Price_summary"/>
      <sheetName val="Home_Office_Manhours"/>
      <sheetName val="Field_SPV_Barchart"/>
      <sheetName val="IMF_Code"/>
      <sheetName val="Subsidiary_Calculation"/>
      <sheetName val="DEF"/>
      <sheetName val="01. Nha xuong"/>
      <sheetName val="ChiTietDZ"/>
      <sheetName val="VuaBT"/>
      <sheetName val="Nhập liệu"/>
      <sheetName val="Dinh Muc Vat Tu"/>
      <sheetName val="mã "/>
      <sheetName val="Chao gia T12_RE"/>
      <sheetName val="Tabela1"/>
      <sheetName val="Bech_Lab"/>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SLabs"/>
      <sheetName val="CTtr"/>
      <sheetName val="Gia NC theo TT05"/>
      <sheetName val="KUNGDEVI"/>
      <sheetName val="기본DATA"/>
      <sheetName val="caocot"/>
      <sheetName val="Bia1"/>
      <sheetName val="Don gia XD"/>
      <sheetName val="DSV6 Summ"/>
      <sheetName val="Luong_BN"/>
      <sheetName val="Luong_TB"/>
      <sheetName val="Ca_may_TB"/>
      <sheetName val="Ca_máy_BN"/>
      <sheetName val="Vật_liệu"/>
      <sheetName val="DS_GioiTinh"/>
      <sheetName val="DS_LoaiNhanVien"/>
      <sheetName val="DS_QuocTich"/>
      <sheetName val="DS_TinhTrangGiaDinh"/>
      <sheetName val="DS_TonGiao"/>
      <sheetName val="Currency"/>
      <sheetName val="Land Dev't. Ph-1"/>
      <sheetName val="Hac.Lots"/>
      <sheetName val="4-Lane bridge"/>
      <sheetName val="Res.Lots"/>
      <sheetName val="Spine Road"/>
      <sheetName val="tra-vat-lieu"/>
      <sheetName val="BAG-2"/>
      <sheetName val="COPING"/>
      <sheetName val="datta"/>
      <sheetName val="GIAVLIEU"/>
      <sheetName val="BTH"/>
      <sheetName val="264"/>
      <sheetName val="TienLuong"/>
      <sheetName val="Para"/>
      <sheetName val="PNTEXT"/>
      <sheetName val="DFA"/>
      <sheetName val="sortÔ"/>
      <sheetName val="BangQuiDoi"/>
      <sheetName val="5.2.1 Đo bóc KL OLK-07"/>
      <sheetName val="Boc KL DAT+CAT+BT"/>
      <sheetName val="Boc KL thép"/>
      <sheetName val="Bieu do nhan luc"/>
      <sheetName val="B1_HT"/>
      <sheetName val="PU_ITALY_22"/>
      <sheetName val="TH_DZ3511"/>
      <sheetName val="Tro_giup21"/>
      <sheetName val="RAB_AR&amp;STR9"/>
      <sheetName val="chi_tiet_TBA9"/>
      <sheetName val="chi_tiet_C9"/>
      <sheetName val="Customize_Your_Purchase_Order9"/>
      <sheetName val="Don_gia9"/>
      <sheetName val="CHITIET_VL-NC-TT_-1p9"/>
      <sheetName val="CHITIET_VL-NC-TT-3p8"/>
      <sheetName val="TONG_HOP_VL-NC_TT9"/>
      <sheetName val="KPVC-BD_9"/>
      <sheetName val="DON_GIA_TRAM_(3)9"/>
      <sheetName val="DON_GIA_CAN_THO11"/>
      <sheetName val="HĐ_ngoài8"/>
      <sheetName val="XT_Buoc_38"/>
      <sheetName val="dongia_(2)8"/>
      <sheetName val="Don_gia_chi_tiet9"/>
      <sheetName val="7606_DZ9"/>
      <sheetName val="project_management8"/>
      <sheetName val="Adix_A8"/>
      <sheetName val="REINF_8"/>
      <sheetName val="Rates_20098"/>
      <sheetName val="S-curve_8"/>
      <sheetName val="Du_toan8"/>
      <sheetName val="So_doi_chieu_LC8"/>
      <sheetName val="MAIN_GATE_HOUSE8"/>
      <sheetName val="Commercial_value8"/>
      <sheetName val="Ky_Lam_Bridge8"/>
      <sheetName val="Provisional_Sums_Item8"/>
      <sheetName val="Gas_Pressure_Welding8"/>
      <sheetName val="General_Item&amp;General_Requireme8"/>
      <sheetName val="General_Items8"/>
      <sheetName val="Regenral_Requirements8"/>
      <sheetName val="chiet_tinh8"/>
      <sheetName val="Ng_hàng_xà+bulong8"/>
      <sheetName val="TONG_HOP_VL-NC8"/>
      <sheetName val="MH_RATE8"/>
      <sheetName val="Bang_KL8"/>
      <sheetName val="Đầu_vào7"/>
      <sheetName val="Equip_7"/>
      <sheetName val="A1_CN7"/>
      <sheetName val="DG_thep_ma_kem8"/>
      <sheetName val="Lcau_-_Lxuc8"/>
      <sheetName val="CT_vat_lieu8"/>
      <sheetName val="Trạm_biến_áp7"/>
      <sheetName val="Đơn_Giá_7"/>
      <sheetName val="DM_60618"/>
      <sheetName val="TONG_HOP_T5_19987"/>
      <sheetName val="Chenh_lech_vat_tu7"/>
      <sheetName val="Diện_tích7"/>
      <sheetName val="1_Khái_toán7"/>
      <sheetName val="Chi_tiet_XD_TBA7"/>
      <sheetName val="DG_DZ8"/>
      <sheetName val="DG_TBA8"/>
      <sheetName val="CT-0_4KV7"/>
      <sheetName val="rate_material7"/>
      <sheetName val="KL_Chi_tiết_Xây_tô7"/>
      <sheetName val="04_-_XUONG_DET_B7"/>
      <sheetName val="Loại_Vật_tư7"/>
      <sheetName val="Bill_1_Quy_dinh_chung7"/>
      <sheetName val="1_R18_BF7"/>
      <sheetName val="6_External_works-R187"/>
      <sheetName val="07Base_Cost7"/>
      <sheetName val="Chi_tiet_KL7"/>
      <sheetName val="Tổng_hợp_KL7"/>
      <sheetName val="_037"/>
      <sheetName val="chieu_day_san7"/>
      <sheetName val="Podium_Concrete_Works7"/>
      <sheetName val="KLCT-_TOWER7"/>
      <sheetName val="KLCT-_PODIUM7"/>
      <sheetName val="Gia_thanh_chuoi_su7"/>
      <sheetName val="Tiep_dia7"/>
      <sheetName val="Don_gia_vung_III-Can_Tho7"/>
      <sheetName val="Phan_khai_KLuong7"/>
      <sheetName val="Area_Cal7"/>
      <sheetName val="Bill_01_-_CTN7"/>
      <sheetName val="Bill_2_2_Villa_2_beds7"/>
      <sheetName val="Elect_(3)7"/>
      <sheetName val="plan&amp;section_of_foundation7"/>
      <sheetName val="design_criteria7"/>
      <sheetName val="Bond_수수료_계산_포맷7"/>
      <sheetName val="ITB_COST7"/>
      <sheetName val="PAGE_17"/>
      <sheetName val="DM_677"/>
      <sheetName val="Project_Data7"/>
      <sheetName val="6787CWFASE2CASE2_00_xls7"/>
      <sheetName val="Xay_lapduongR37"/>
      <sheetName val="Đầu_tư7"/>
      <sheetName val="gia_cong_tac7"/>
      <sheetName val="EIRR&gt;_27"/>
      <sheetName val="dg_tphcm7"/>
      <sheetName val="T_KÊ_K_CẤU7"/>
      <sheetName val="4_PTDG7"/>
      <sheetName val="A1,_May7"/>
      <sheetName val="Vat_lieu7"/>
      <sheetName val="Data_Input8"/>
      <sheetName val="Measure_1306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TH_Vat_tu7"/>
      <sheetName val="HÐ_ngoài8"/>
      <sheetName val="6PILE__(돌출)7"/>
      <sheetName val="DETAIL_7"/>
      <sheetName val="GV1-D13_(Casement_door)7"/>
      <sheetName val="Harga_ME_7"/>
      <sheetName val="Analisa_Gabungan7"/>
      <sheetName val="_Bill_5-Earthing_2_-_Add_Works7"/>
      <sheetName val="Isolasi_Luar_Dalam7"/>
      <sheetName val="Isolasi_Luar7"/>
      <sheetName val="Bang_trong_luong_rieng_thep7"/>
      <sheetName val="final_list_200522"/>
      <sheetName val="LV_data7"/>
      <sheetName val="CẤP_THOÁT_NƯỚC7"/>
      <sheetName val="Cước_VC_+_ĐM_CP_Tư_vấn7"/>
      <sheetName val="Hệ_số7"/>
      <sheetName val="ESTI_7"/>
      <sheetName val="Gia_vat_tu7"/>
      <sheetName val="bridge_#_17"/>
      <sheetName val="THDT_goi_thau_TB7"/>
      <sheetName val="Tien_do_TV7"/>
      <sheetName val="Chenh_lech_ca_may7"/>
      <sheetName val="TLg_CN&amp;Laixe7"/>
      <sheetName val="TLg_CN&amp;Laixe_(2)7"/>
      <sheetName val="TLg_Laitau7"/>
      <sheetName val="TLg_Laitau_(2)7"/>
      <sheetName val="KHOI_LUONG7"/>
      <sheetName val="Bang_3_Chi_tiet_phan_Dz7"/>
      <sheetName val="DATA_BASE7"/>
      <sheetName val="Equipment_list_(PAC)7"/>
      <sheetName val="KL_san_lap7"/>
      <sheetName val="TH_N_Cong7"/>
      <sheetName val="TH_MTC7"/>
      <sheetName val="TINH_KHOI_LUONG7"/>
      <sheetName val="Chi_tiet7"/>
      <sheetName val="Buy_vs__Lease_Car7"/>
      <sheetName val="PRE_(E)7"/>
      <sheetName val="CTKL_KTX_HT6"/>
      <sheetName val="subcon_sched7"/>
      <sheetName val="Tong_du_toan6"/>
      <sheetName val="Bill_2_-_ketcau6"/>
      <sheetName val="Budget_Code6"/>
      <sheetName val="CP_Khac_cuoc_VC6"/>
      <sheetName val="NHÀ_NHẬP_LIỆU6"/>
      <sheetName val="MÓNG_SILO6"/>
      <sheetName val="HVAC_BLOCK_B47"/>
      <sheetName val="2_Chiet_tinh6"/>
      <sheetName val="BẢNG_KHỐI_LƯỢNG_TỔNG_HỢP6"/>
      <sheetName val="Chi_tiet_lan_can6"/>
      <sheetName val="13-Cốt_thép_(10mm&lt;D≤18mm)_FO166"/>
      <sheetName val="du_lieu_du_toan6"/>
      <sheetName val="BOQ_THAN6"/>
      <sheetName val="DL_ĐẦU_VÀO6"/>
      <sheetName val="Analisa_&amp;_Upah6"/>
      <sheetName val="Purchase_Order6"/>
      <sheetName val="D_&amp;_W_sizes6"/>
      <sheetName val="Du_lieu7"/>
      <sheetName val="cash_budget6"/>
      <sheetName val="Luong_NII6"/>
      <sheetName val="DINH_MUC_THI_NGHIEM6"/>
      <sheetName val="Luong_NI6"/>
      <sheetName val="Phan_tich6"/>
      <sheetName val="CT_Thang_Mo6"/>
      <sheetName val="CT__PL6"/>
      <sheetName val="dongia__2_6"/>
      <sheetName val="Thép_CKN6"/>
      <sheetName val="GOC-KO_IN6"/>
      <sheetName val="MAU_8A6"/>
      <sheetName val="MAU_8B6"/>
      <sheetName val="MAU_96"/>
      <sheetName val="MAU_106"/>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Don_gia_(khong_in)6"/>
      <sheetName val="Dlieu_dau_vao6"/>
      <sheetName val="DK1_Don_gia6"/>
      <sheetName val="1_MONG_1-26"/>
      <sheetName val="BANCO_(2)6"/>
      <sheetName val="MT_DPin_(2)6"/>
      <sheetName val="dm_3664"/>
      <sheetName val="DM_60604"/>
      <sheetName val="02__PTDG6"/>
      <sheetName val="Chiết_tính6"/>
      <sheetName val="2_1Warehouse_14"/>
      <sheetName val="Income_Statement6"/>
      <sheetName val="Shareholders'_Equity6"/>
      <sheetName val="VC_xd4"/>
      <sheetName val="Gia_VLTB4"/>
      <sheetName val="B_Luong4"/>
      <sheetName val="C_May4"/>
      <sheetName val="TB_NẶNG4"/>
      <sheetName val="Du_tru_CP-Bieu_014"/>
      <sheetName val="Dự_thầu4"/>
      <sheetName val="Nhap_VT_oto4"/>
      <sheetName val="TH_TN4"/>
      <sheetName val="Bill_No_3_-_Prov__Sum_(Ph2&amp;3)4"/>
      <sheetName val="Hao_phí4"/>
      <sheetName val="Structure_data4"/>
      <sheetName val="đọc_số4"/>
      <sheetName val="Ma_don_vi4"/>
      <sheetName val="bang_cc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CHI_PHI4"/>
      <sheetName val="TK_chi_tiet4"/>
      <sheetName val="Bill_2-Road_HR24"/>
      <sheetName val="Bill_3_-_Softscape_HR24"/>
      <sheetName val="THEP_TAM4"/>
      <sheetName val="THEP_HÌNH4"/>
      <sheetName val="THEP_HINH4"/>
      <sheetName val="XA_GO4"/>
      <sheetName val="BANG_TRA4"/>
      <sheetName val="CĂN_HỘ_T16-17_4"/>
      <sheetName val="TRỤC_ĐỨNG_THOÁT_BẨN_T15-174"/>
      <sheetName val="TRỤC_ĐỨNG_TM_T15-174"/>
      <sheetName val="Móng,_nền_4"/>
      <sheetName val="Main_Bldg-Rev024"/>
      <sheetName val="D&amp;W_def_4"/>
      <sheetName val="Nhan_cong4"/>
      <sheetName val="Thiet_bi4"/>
      <sheetName val="Vat_tu4"/>
      <sheetName val="DM_ChiPhi4"/>
      <sheetName val="May_TC4"/>
      <sheetName val="TH_Kinh_phi4"/>
      <sheetName val="Ptvl_4"/>
      <sheetName val="1_Requisition(E)4"/>
      <sheetName val="TONG_HOP4"/>
      <sheetName val="Tổng_GT4"/>
      <sheetName val="Chi_tiết_KL4"/>
      <sheetName val="ca_máy4"/>
      <sheetName val="khấu_trừ_phạt4"/>
      <sheetName val="GT__KHAU_TRU4"/>
      <sheetName val="HAO_HUT_VAT_TU_(2)4"/>
      <sheetName val="cao_độ4"/>
      <sheetName val="Data_Wall4"/>
      <sheetName val="Dự_toán4"/>
      <sheetName val="Đơn_Giá_TH4"/>
      <sheetName val="Nhân_công4"/>
      <sheetName val="Phân_tích4"/>
      <sheetName val="C_P_Thiết_bị4"/>
      <sheetName val="T_H_Kinh_phí4"/>
      <sheetName val="Vật_tư4"/>
      <sheetName val="Trang_bìa4"/>
      <sheetName val="phan_tic_chi_tiet4"/>
      <sheetName val="Gia_vat_lieu3"/>
      <sheetName val="DG_14263"/>
      <sheetName val="Theo_doi_Doanh_thu_2017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3__CNT3"/>
      <sheetName val="unit_price_list(M)3"/>
      <sheetName val="TH_VL,_NC,_DDHT_Thanhphuoc3"/>
      <sheetName val="Don_gia_chi_tiet_DIEN_23"/>
      <sheetName val="So_lieu_chung3"/>
      <sheetName val="BẢNG_ÁP_GIÁ_(in)3"/>
      <sheetName val="NT_(KL)_IN3"/>
      <sheetName val="DOM_D23"/>
      <sheetName val="nhà_ăn3"/>
      <sheetName val="Công_nhật3"/>
      <sheetName val="btkt_cột3"/>
      <sheetName val="1_2_Staff_Schedule3"/>
      <sheetName val="Chi_tiet_-tong_9_thang3"/>
      <sheetName val="0__Input3"/>
      <sheetName val="Doi_so3"/>
      <sheetName val="MTO_REV_2(ARMOR)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Cotthep_NPT3"/>
      <sheetName val="vl_nc_mtc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Bill_Prelim-CDT3"/>
      <sheetName val="Bill_BPTC-CDT3"/>
      <sheetName val="Chi_tiết_BPTC3"/>
      <sheetName val="Bill_BPTC-CDT_(PA_MCT_CDT)3"/>
      <sheetName val="Chi_tiết_BPTC_(PA_MCT_CDT)3"/>
      <sheetName val="Tong_hop_vat_tu3"/>
      <sheetName val="TLG_Type3"/>
      <sheetName val="B3A_-_TOWER_A3"/>
      <sheetName val="Annex_B3"/>
      <sheetName val="DM-VNT_ko_sd3"/>
      <sheetName val="Bảng_đo_bóc_KL_OLK-093"/>
      <sheetName val="6_3_CHI_TIET_OLK-093"/>
      <sheetName val="1_Civil_(Org)3"/>
      <sheetName val="1__Office3"/>
      <sheetName val="KHOI_LUONG15-43"/>
      <sheetName val="Dgia_vat_tu3"/>
      <sheetName val="Don_gia_III3"/>
      <sheetName val="D÷_liÖu3"/>
      <sheetName val="Dot_43"/>
      <sheetName val="1_San_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KL_thep_lam_sat3"/>
      <sheetName val="Tien_Thuong3"/>
      <sheetName val="NC_XL_6T_cuoi_01_CTy3"/>
      <sheetName val="Data_-6T_dau3"/>
      <sheetName val="Cong_6T3"/>
      <sheetName val="Chi_phi_van_chuyen3"/>
      <sheetName val="2_CDPS3"/>
      <sheetName val="TH_các_CC3"/>
      <sheetName val="DT_hợp_đồng2"/>
      <sheetName val="Bảng_KL_đợt_12"/>
      <sheetName val="HRG_BHN3"/>
      <sheetName val="CĂN_ĐH3"/>
      <sheetName val="Q_A01_2-Sh3"/>
      <sheetName val="7_Khau_tru_3"/>
      <sheetName val="Heso_DZ3"/>
      <sheetName val="DM_336cai_tao3"/>
      <sheetName val="DG_BINH_THUAN3"/>
      <sheetName val="Div26_-_Elect3"/>
      <sheetName val="Danh_mục2"/>
      <sheetName val="4_CĂN3"/>
      <sheetName val="Financ__Overview2"/>
      <sheetName val="Don_gia_NC3"/>
      <sheetName val="B-2__(DPP)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TINH_GIA_-_SAN_XUAT_Vertico2"/>
      <sheetName val="Huong_dan2"/>
      <sheetName val="Bieu_gia_HD2"/>
      <sheetName val="13_BANG_CT2"/>
      <sheetName val="14_MMUS_GIUA_NHIP2"/>
      <sheetName val="4_HSPBngang2"/>
      <sheetName val="6_Tinh_tai2"/>
      <sheetName val="2_NSl2"/>
      <sheetName val="17_US_CHU_tho_a_b2"/>
      <sheetName val="15_MMUS_GOI2"/>
      <sheetName val="gia_vt,nc,may2"/>
      <sheetName val="BTK-Dai_Hoc_Kien_Giang2"/>
      <sheetName val="PV_Graph_Data2"/>
      <sheetName val="doanh_thu2"/>
      <sheetName val="Dutoan_KL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Tổng_hợp_KPHM2"/>
      <sheetName val="Dinh_muc2"/>
      <sheetName val="DZ_22KV2"/>
      <sheetName val="5_2_1_Đo_bóc_KL_OLK-062"/>
      <sheetName val="GIÁ_DỰ_THẦU_30_CĂN2"/>
      <sheetName val="MB_DT_022"/>
      <sheetName val="BU_LONG2"/>
      <sheetName val="KS_tuyen2"/>
      <sheetName val="Bang_chiet_tinh_TBA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EQUIP_LIST2"/>
      <sheetName val="So_sanh2"/>
      <sheetName val="4_2_1_Đo_bóc_KL_OLK-062"/>
      <sheetName val="4_1_1_CHI_TIET_OLK-062"/>
      <sheetName val="Gia_VT-TB2"/>
      <sheetName val="noi_suy_xa2"/>
      <sheetName val="noi_suy_xa_thu_hoi2"/>
      <sheetName val="DT__NHA_XUONG2"/>
      <sheetName val="THONG_SO2"/>
      <sheetName val="Đơn_giá_chi_tiết_TN_392"/>
      <sheetName val="Tính_giá_NC2"/>
      <sheetName val="Tiên_lượng2"/>
      <sheetName val="SL_cước2"/>
      <sheetName val="DG_Chi_tiet2"/>
      <sheetName val="_1710_HOINGHINLD2"/>
      <sheetName val="99_(2)2"/>
      <sheetName val="134_2"/>
      <sheetName val="DG_49702"/>
      <sheetName val="Electrical_Works2"/>
      <sheetName val="H_T__INCOMING_SYSTEM2"/>
      <sheetName val="Cash_Flow2"/>
      <sheetName val="Thuyết_minh2"/>
      <sheetName val="Đơn_giá_máy2"/>
      <sheetName val="Bill_No_1_62"/>
      <sheetName val="Bill_No_1_102"/>
      <sheetName val="Bill_No_3_32"/>
      <sheetName val="Bill_No_1_42"/>
      <sheetName val="Bill_No_1_72"/>
      <sheetName val="Summary_Bill_No__32"/>
      <sheetName val="¥_2"/>
      <sheetName val="Unit_price1"/>
      <sheetName val="Tong_DT1"/>
      <sheetName val="phan_tich_don_gia1"/>
      <sheetName val="Bán_đợt_1_trang1"/>
      <sheetName val="3__KC_-_PODIUM1"/>
      <sheetName val="Breakdown_(B)1"/>
      <sheetName val="U_P_Breakdown1"/>
      <sheetName val="Chiet_tinh_dz351"/>
      <sheetName val="Tien_Luong1"/>
      <sheetName val="Unit_price(Updateting)1"/>
      <sheetName val="CTDZ6kv_(gd1)_1"/>
      <sheetName val="CTDZ_0_4+cto_(GD1)1"/>
      <sheetName val="CTTBA_(gd1)1"/>
      <sheetName val="03_Detailed1"/>
      <sheetName val="01_Bid_Price_summary1"/>
      <sheetName val="Home_Office_Manhours1"/>
      <sheetName val="Field_SPV_Barchart1"/>
      <sheetName val="Bù_giá_CM1"/>
      <sheetName val="Cost_List1"/>
      <sheetName val="Detail_Cost1"/>
      <sheetName val="IC_Price_New1"/>
      <sheetName val="Summary_Table1"/>
      <sheetName val="Sales_Person1"/>
      <sheetName val="Bidding_Entity1"/>
      <sheetName val="LX_-TT05"/>
      <sheetName val="NC_Moi_TT05"/>
      <sheetName val="IMF_Code1"/>
      <sheetName val="CHITIET_VL-NCHT1_(2)1"/>
      <sheetName val="Subsidiary_Calculation1"/>
      <sheetName val="don_gia_1426"/>
      <sheetName val="SGC_RATE"/>
      <sheetName val="Cau_tao_gia_xay_to"/>
      <sheetName val="Phu_Bai_Bridge"/>
      <sheetName val="5_2_1_Đo_bóc_KL_OLK-10"/>
      <sheetName val="Chu_dau_tu"/>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Bia_lot"/>
      <sheetName val="DT_san_XD-So_lieu_cu"/>
      <sheetName val="DM_DU_AN"/>
      <sheetName val="DM_TP_"/>
      <sheetName val="File_Chi_tiet"/>
      <sheetName val="THPDMoi__(2)"/>
      <sheetName val="t-h_HA_THE"/>
      <sheetName val="TH_XL"/>
      <sheetName val="CHITIET_VL-NC"/>
      <sheetName val="FF-2_(1)"/>
      <sheetName val="Labour_Summary13"/>
      <sheetName val="YTD_12'2003"/>
      <sheetName val="YTD_06'2003"/>
      <sheetName val="YTD_03'2003"/>
      <sheetName val="YTD_09'2003"/>
      <sheetName val="deferred_taxes"/>
      <sheetName val="Eqpmnt_Plng"/>
      <sheetName val="TRIAL_BALANCE"/>
      <sheetName val="DPR_31st_march"/>
      <sheetName val="current_month"/>
      <sheetName val="Blng__Vs_Coll_"/>
      <sheetName val="Currency_Rate"/>
      <sheetName val="BILL_34Āᐁë_HẦM"/>
      <sheetName val="THÔNG_TIN"/>
      <sheetName val="Danh_mục_khối"/>
      <sheetName val="Danh_mục_đơn_vị_-phòng_chức_năn"/>
      <sheetName val="BẢNG_DIỄN_GIẢI_KL_(7)"/>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rc"/>
      <sheetName val="L-Mechanical"/>
      <sheetName val="Committed Items"/>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NAME"/>
      <sheetName val="Hrg Readymix"/>
      <sheetName val="노임이"/>
      <sheetName val="BILL 34Āᐁë_x0001_ HẦM"/>
      <sheetName val="Danh sach KV2"/>
      <sheetName val="Danh sach doan KT"/>
      <sheetName val="data-ma2"/>
      <sheetName val="Luong 2622EVN"/>
      <sheetName val="PTDG-CL"/>
      <sheetName val="GVL-tuyến"/>
      <sheetName val="GVL-BTN"/>
      <sheetName val="Sum ELE  CAP S1-4  "/>
      <sheetName val="Elemental Breakdown+20%"/>
      <sheetName val="De11A"/>
      <sheetName val="DGKL_TRỤC NGOAI NHA"/>
      <sheetName val="PHẦN KIẾN TRÚC"/>
      <sheetName val="0,SO LIEU DAU VAO"/>
      <sheetName val="So sanh gia"/>
      <sheetName val="CT_trtreo"/>
      <sheetName val="pphtAV"/>
      <sheetName val="Form"/>
      <sheetName val="Bill 2"/>
      <sheetName val="Bill 3"/>
      <sheetName val="Bill 4a - 1A"/>
      <sheetName val="Bill 4a (Fiber) - 1A"/>
      <sheetName val="Bill 4b"/>
      <sheetName val="Bill 4c"/>
      <sheetName val="Bill 5"/>
      <sheetName val="Bill 4a - 1B"/>
      <sheetName val="Bill 4a (Fiber) - 1B"/>
      <sheetName val="PhaDoMong"/>
      <sheetName val="bdkdt"/>
      <sheetName val="THKP"/>
      <sheetName val="begin"/>
      <sheetName val="BXLDL"/>
      <sheetName val="TONGKE3p "/>
      <sheetName val="TNHCHINH"/>
      <sheetName val="VCV-BE-TONG"/>
      <sheetName val="Bill rekap"/>
      <sheetName val="Cash Flow bulanan"/>
      <sheetName val="DG VL KS"/>
      <sheetName val="DTXL( 270)"/>
      <sheetName val="PU_ITALY_23"/>
      <sheetName val="RAB_AR&amp;STR10"/>
      <sheetName val="chi_tiet_TBA10"/>
      <sheetName val="chi_tiet_C10"/>
      <sheetName val="Tro_giup22"/>
      <sheetName val="TH_DZ3512"/>
      <sheetName val="Customize_Your_Purchase_Order10"/>
      <sheetName val="Don_gia10"/>
      <sheetName val="DON_GIA_TRAM_(3)10"/>
      <sheetName val="DON_GIA_CAN_THO12"/>
      <sheetName val="7606_DZ10"/>
      <sheetName val="CHITIET_VL-NC-TT_-1p10"/>
      <sheetName val="CHITIET_VL-NC-TT-3p9"/>
      <sheetName val="TONG_HOP_VL-NC_TT10"/>
      <sheetName val="KPVC-BD_10"/>
      <sheetName val="Don_gia_chi_tiet10"/>
      <sheetName val="HĐ_ngoài9"/>
      <sheetName val="XT_Buoc_39"/>
      <sheetName val="dongia_(2)9"/>
      <sheetName val="S-curve_9"/>
      <sheetName val="So_doi_chieu_LC9"/>
      <sheetName val="Adix_A9"/>
      <sheetName val="project_management9"/>
      <sheetName val="MAIN_GATE_HOUSE9"/>
      <sheetName val="REINF_9"/>
      <sheetName val="Rates_20099"/>
      <sheetName val="Commercial_value9"/>
      <sheetName val="MH_RATE9"/>
      <sheetName val="Ky_Lam_Bridge9"/>
      <sheetName val="Provisional_Sums_Item9"/>
      <sheetName val="Gas_Pressure_Welding9"/>
      <sheetName val="General_Item&amp;General_Requireme9"/>
      <sheetName val="General_Items9"/>
      <sheetName val="Regenral_Requirements9"/>
      <sheetName val="TONG_HOP_VL-NC9"/>
      <sheetName val="Du_toan9"/>
      <sheetName val="chiet_tinh9"/>
      <sheetName val="Ng_hàng_xà+bulong9"/>
      <sheetName val="CT_vat_lieu9"/>
      <sheetName val="Bang_KL9"/>
      <sheetName val="Lcau_-_Lxuc9"/>
      <sheetName val="Đầu_vào8"/>
      <sheetName val="Equip_8"/>
      <sheetName val="A1_CN8"/>
      <sheetName val="DG_thep_ma_kem9"/>
      <sheetName val="DM_60619"/>
      <sheetName val="Trạm_biến_áp8"/>
      <sheetName val="Đơn_Giá_8"/>
      <sheetName val="Chenh_lech_vat_tu8"/>
      <sheetName val="Diện_tích8"/>
      <sheetName val="1_Khái_toán8"/>
      <sheetName val="TONG_HOP_T5_19988"/>
      <sheetName val="Chi_tiet_XD_TBA8"/>
      <sheetName val="DG_DZ9"/>
      <sheetName val="DG_TBA9"/>
      <sheetName val="CT-0_4KV8"/>
      <sheetName val="Data_Input9"/>
      <sheetName val="KL_Chi_tiết_Xây_tô8"/>
      <sheetName val="rate_material8"/>
      <sheetName val="04_-_XUONG_DET_B8"/>
      <sheetName val="Chi_tiet_KL8"/>
      <sheetName val="Tổng_hợp_KL8"/>
      <sheetName val="Bill_1_Quy_dinh_chung8"/>
      <sheetName val="1_R18_BF8"/>
      <sheetName val="6_External_works-R188"/>
      <sheetName val="07Base_Cost8"/>
      <sheetName val="_038"/>
      <sheetName val="chieu_day_san8"/>
      <sheetName val="Podium_Concrete_Works8"/>
      <sheetName val="KLCT-_TOWER8"/>
      <sheetName val="KLCT-_PODIUM8"/>
      <sheetName val="Gia_thanh_chuoi_su8"/>
      <sheetName val="Tiep_dia8"/>
      <sheetName val="Don_gia_vung_III-Can_Tho8"/>
      <sheetName val="HÐ_ngoài9"/>
      <sheetName val="6PILE__(돌출)8"/>
      <sheetName val="DETAIL_8"/>
      <sheetName val="EIRR&gt;_28"/>
      <sheetName val="Phan_khai_KLuong8"/>
      <sheetName val="Project_Data8"/>
      <sheetName val="Area_Cal8"/>
      <sheetName val="Elect_(3)8"/>
      <sheetName val="plan&amp;section_of_foundation8"/>
      <sheetName val="design_criteria8"/>
      <sheetName val="Bond_수수료_계산_포맷8"/>
      <sheetName val="ITB_COST8"/>
      <sheetName val="PAGE_18"/>
      <sheetName val="DM_678"/>
      <sheetName val="Xay_lapduongR38"/>
      <sheetName val="Đầu_tư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4_PTDG8"/>
      <sheetName val="A1,_May8"/>
      <sheetName val="Vat_lieu8"/>
      <sheetName val="Bang_trong_luong_rieng_thep8"/>
      <sheetName val="gia_cong_tac8"/>
      <sheetName val="Measure_13068"/>
      <sheetName val="CẤP_THOÁT_NƯỚC8"/>
      <sheetName val="Cước_VC_+_ĐM_CP_Tư_vấn8"/>
      <sheetName val="Hệ_số8"/>
      <sheetName val="THDT_goi_thau_TB8"/>
      <sheetName val="Tien_do_TV8"/>
      <sheetName val="Harga_ME_8"/>
      <sheetName val="Analisa_Gabungan8"/>
      <sheetName val="ESTI_8"/>
      <sheetName val="KL_san_lap8"/>
      <sheetName val="GV1-D13_(Casement_door)8"/>
      <sheetName val="Isolasi_Luar_Dalam8"/>
      <sheetName val="Isolasi_Luar8"/>
      <sheetName val="bridge_#_18"/>
      <sheetName val="DATA_BASE8"/>
      <sheetName val="Equipment_list_(PAC)8"/>
      <sheetName val="TH_MTC8"/>
      <sheetName val="TH_N_Cong8"/>
      <sheetName val="_Bill_5-Earthing_2_-_Add_Works8"/>
      <sheetName val="final_list_200523"/>
      <sheetName val="LV_data8"/>
      <sheetName val="Gia_vat_tu8"/>
      <sheetName val="Buy_vs__Lease_Car8"/>
      <sheetName val="TINH_KHOI_LUONG8"/>
      <sheetName val="Chenh_lech_ca_may8"/>
      <sheetName val="TLg_CN&amp;Laixe8"/>
      <sheetName val="TLg_CN&amp;Laixe_(2)8"/>
      <sheetName val="TLg_Laitau8"/>
      <sheetName val="TLg_Laitau_(2)8"/>
      <sheetName val="Chi_tiet8"/>
      <sheetName val="NHÀ_NHẬP_LIỆU7"/>
      <sheetName val="MÓNG_SILO7"/>
      <sheetName val="CTKL_KTX_HT7"/>
      <sheetName val="HVAC_BLOCK_B48"/>
      <sheetName val="KHOI_LUONG8"/>
      <sheetName val="13-Cốt_thép_(10mm&lt;D≤18mm)_FO167"/>
      <sheetName val="du_lieu_du_toan7"/>
      <sheetName val="Bang_3_Chi_tiet_phan_Dz8"/>
      <sheetName val="BẢNG_KHỐI_LƯỢNG_TỔNG_HỢP7"/>
      <sheetName val="CP_Khac_cuoc_VC7"/>
      <sheetName val="Budget_Code7"/>
      <sheetName val="2_Chiet_tinh7"/>
      <sheetName val="subcon_sched8"/>
      <sheetName val="PRE_(E)8"/>
      <sheetName val="D_&amp;_W_sizes7"/>
      <sheetName val="Purchase_Order7"/>
      <sheetName val="Tong_du_toan7"/>
      <sheetName val="Bill_2_-_ketcau7"/>
      <sheetName val="Chi_tiet_lan_can7"/>
      <sheetName val="BOQ_THAN7"/>
      <sheetName val="DL_ĐẦU_VÀO7"/>
      <sheetName val="Analisa_&amp;_Upah7"/>
      <sheetName val="Du_lieu8"/>
      <sheetName val="Phan_tich7"/>
      <sheetName val="Luong_NII7"/>
      <sheetName val="DINH_MUC_THI_NGHIEM7"/>
      <sheetName val="Luong_NI7"/>
      <sheetName val="CT_Thang_Mo7"/>
      <sheetName val="CT__PL7"/>
      <sheetName val="dongia__2_7"/>
      <sheetName val="Thép_CKN7"/>
      <sheetName val="GOC-KO_IN7"/>
      <sheetName val="wk_prgs5"/>
      <sheetName val="cash_budget7"/>
      <sheetName val="Don_gia_(khong_in)7"/>
      <sheetName val="DK1_Don_gia7"/>
      <sheetName val="Ma_don_vi5"/>
      <sheetName val="bang_cc5"/>
      <sheetName val="MAU_8A7"/>
      <sheetName val="MAU_8B7"/>
      <sheetName val="MAU_97"/>
      <sheetName val="MAU_107"/>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Dlieu_dau_vao7"/>
      <sheetName val="Nhap_VT_oto5"/>
      <sheetName val="dm_3665"/>
      <sheetName val="DM_60605"/>
      <sheetName val="TB_NẶNG5"/>
      <sheetName val="Du_tru_CP-Bieu_015"/>
      <sheetName val="Dự_thầu5"/>
      <sheetName val="BANCO_(2)7"/>
      <sheetName val="MT_DPin_(2)7"/>
      <sheetName val="02__PTDG7"/>
      <sheetName val="Chiết_tính7"/>
      <sheetName val="Income_Statement7"/>
      <sheetName val="Shareholders'_Equity7"/>
      <sheetName val="VC_xd5"/>
      <sheetName val="Gia_VLTB5"/>
      <sheetName val="B_Luong5"/>
      <sheetName val="C_May5"/>
      <sheetName val="1_MONG_1-27"/>
      <sheetName val="Hao_phí5"/>
      <sheetName val="AG_Pipe_Qty_Analysis5"/>
      <sheetName val="Chi_tiet_-tong_9_thang4"/>
      <sheetName val="Don_gia_chi_tiet_DIEN_24"/>
      <sheetName val="TH_TN5"/>
      <sheetName val="Bill_No_3_-_Prov__Sum_(Ph2&amp;3)5"/>
      <sheetName val="TK_chi_tiet5"/>
      <sheetName val="Bill_2-Road_HR25"/>
      <sheetName val="Bill_3_-_Softscape_HR25"/>
      <sheetName val="Ｎｏ_135"/>
      <sheetName val="DGchitiet_5"/>
      <sheetName val="Tổng_GT5"/>
      <sheetName val="Chi_tiết_KL5"/>
      <sheetName val="ca_máy5"/>
      <sheetName val="khấu_trừ_phạt5"/>
      <sheetName val="GT__KHAU_TRU5"/>
      <sheetName val="HAO_HUT_VAT_TU_(2)5"/>
      <sheetName val="cao_độ5"/>
      <sheetName val="THEP_TAM5"/>
      <sheetName val="THEP_HÌNH5"/>
      <sheetName val="THEP_HINH5"/>
      <sheetName val="XA_GO5"/>
      <sheetName val="BANG_TRA5"/>
      <sheetName val="2_1Warehouse_15"/>
      <sheetName val="đọc_số5"/>
      <sheetName val="Data_Wall5"/>
      <sheetName val="CĂN_HỘ_T16-17_5"/>
      <sheetName val="TRỤC_ĐỨNG_THOÁT_BẨN_T15-175"/>
      <sheetName val="TRỤC_ĐỨNG_TM_T15-175"/>
      <sheetName val="CP_HMC5"/>
      <sheetName val="Structure_data5"/>
      <sheetName val="CP_Du_phong5"/>
      <sheetName val="THCP_Lap_dat5"/>
      <sheetName val="THCP_xay_dung5"/>
      <sheetName val="Tong_hop_kinh_phi5"/>
      <sheetName val="HỆ_THỐNG_PHÒNG_CHÁY_CHỮA_CHÁY5"/>
      <sheetName val="HỆ_THỐNG_CẤP_THOÁT_NƯỚC5"/>
      <sheetName val="HỆ_THỐNG_ĐHKK5"/>
      <sheetName val="MÁY_PHÁT_ĐIỆN5"/>
      <sheetName val="HỆ_THỐNG_ĐIỆN5"/>
      <sheetName val="Thiết_bị_chính5"/>
      <sheetName val="CHI_PHI5"/>
      <sheetName val="DG_14264"/>
      <sheetName val="Main_Bldg-Rev025"/>
      <sheetName val="D&amp;W_def_5"/>
      <sheetName val="Nhan_cong5"/>
      <sheetName val="Thiet_bi5"/>
      <sheetName val="Vat_tu5"/>
      <sheetName val="DM_ChiPhi5"/>
      <sheetName val="May_TC5"/>
      <sheetName val="TH_Kinh_phi5"/>
      <sheetName val="Ptvl_5"/>
      <sheetName val="Móng,_nền_5"/>
      <sheetName val="Chi_tiet_cong_no5"/>
      <sheetName val="PHÁT_SINH_TẦNG_1_5"/>
      <sheetName val="PHÁT_SINH_TẦNG_25"/>
      <sheetName val="Hầm_chuyển_psinh5"/>
      <sheetName val="Ống_thẳng5"/>
      <sheetName val="Côn_thu5"/>
      <sheetName val="Vuông_tròn5"/>
      <sheetName val="Chân_rẽ5"/>
      <sheetName val="Chạc_ba5"/>
      <sheetName val="1_Requisition(E)5"/>
      <sheetName val="Dự_toán5"/>
      <sheetName val="Đơn_Giá_TH5"/>
      <sheetName val="Nhân_công5"/>
      <sheetName val="Phân_tích5"/>
      <sheetName val="C_P_Thiết_bị5"/>
      <sheetName val="T_H_Kinh_phí5"/>
      <sheetName val="Vật_tư5"/>
      <sheetName val="Trang_bìa5"/>
      <sheetName val="gui_BKCT4"/>
      <sheetName val="1_2_Staff_Schedule4"/>
      <sheetName val="TONG_HOP5"/>
      <sheetName val="phan_tic_chi_tiet5"/>
      <sheetName val="BẢNG_ÁP_GIÁ_(in)4"/>
      <sheetName val="NT_(KL)_IN4"/>
      <sheetName val="DOM_D24"/>
      <sheetName val="nhà_ăn4"/>
      <sheetName val="Công_nhật4"/>
      <sheetName val="btkt_cột4"/>
      <sheetName val="Precios_unitarios_AXH4"/>
      <sheetName val="0__Input4"/>
      <sheetName val="Theo_doi_Doanh_thu_20174"/>
      <sheetName val="3__CNT4"/>
      <sheetName val="unit_price_list(M)4"/>
      <sheetName val="TLG_Type4"/>
      <sheetName val="TH_VL,_NC,_DDHT_Thanhphuoc4"/>
      <sheetName val="Gia_vat_lieu4"/>
      <sheetName val="Bê_tông_bảo_vệ4"/>
      <sheetName val="01__Data4"/>
      <sheetName val="Neo,_nối_cốt_thép_dầm,_cột4"/>
      <sheetName val="Uốn_móc_cốt_thép4"/>
      <sheetName val="Tiêu_chuẩn_cốt_thép4"/>
      <sheetName val="KL_THEP__GIAM_DO_DUNG_COUPLER4"/>
      <sheetName val="01_KL_THÉP_NHẬP_VỀ4"/>
      <sheetName val="2__NT_VLDV4"/>
      <sheetName val="GHI_CHU4"/>
      <sheetName val="1_BB_LMHT4"/>
      <sheetName val="So_lieu_chung4"/>
      <sheetName val="Bill_Prelim-CDT4"/>
      <sheetName val="Bill_BPTC-CDT4"/>
      <sheetName val="Chi_tiết_BPTC4"/>
      <sheetName val="Bill_BPTC-CDT_(PA_MCT_CDT)4"/>
      <sheetName val="Chi_tiết_BPTC_(PA_MCT_CDT)4"/>
      <sheetName val="1__Office4"/>
      <sheetName val="Doi_so4"/>
      <sheetName val="MTO_REV_2(ARMOR)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HOI_LUONG15-44"/>
      <sheetName val="DM-VNT_ko_sd4"/>
      <sheetName val="Dgia_vat_tu4"/>
      <sheetName val="Don_gia_III4"/>
      <sheetName val="D÷_liÖu4"/>
      <sheetName val="B3A_-_TOWER_A4"/>
      <sheetName val="Annex_B4"/>
      <sheetName val="1_Civil_(Org)4"/>
      <sheetName val="Cotthep_NPT4"/>
      <sheetName val="vl_nc_mtc4"/>
      <sheetName val="Bảng_đo_bóc_KL_OLK-094"/>
      <sheetName val="6_3_CHI_TIET_OLK-094"/>
      <sheetName val="KL_thep_lam_sat4"/>
      <sheetName val="HRG_BHN4"/>
      <sheetName val="CĂN_ĐH4"/>
      <sheetName val="Tien_Thuong4"/>
      <sheetName val="NC_XL_6T_cuoi_01_CTy4"/>
      <sheetName val="Data_-6T_dau4"/>
      <sheetName val="Cong_6T4"/>
      <sheetName val="1_San_4"/>
      <sheetName val="Tong_hop_vat_tu4"/>
      <sheetName val="Dot_44"/>
      <sheetName val="Q_A01_2-Sh4"/>
      <sheetName val="DM_336cai_tao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TH_các_CC4"/>
      <sheetName val="Chi_phi_van_chuyen4"/>
      <sheetName val="Dinh_muc3"/>
      <sheetName val="2_CDPS4"/>
      <sheetName val="B-2__(DPP)4"/>
      <sheetName val="Div26_-_Elect4"/>
      <sheetName val="Heso_DZ4"/>
      <sheetName val="DG_BINH_THUAN4"/>
      <sheetName val="7_Khau_tru_4"/>
      <sheetName val="4_CĂN4"/>
      <sheetName val="DT_hợp_đồng3"/>
      <sheetName val="Bảng_KL_đợt_13"/>
      <sheetName val="Bieu_gia_HD3"/>
      <sheetName val="So_sanh3"/>
      <sheetName val="Huong_dan3"/>
      <sheetName val="Danh_mục3"/>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Don_gia_NC4"/>
      <sheetName val="gia_vt,nc,may3"/>
      <sheetName val="TINH_GIA_-_SAN_XUAT_Vertico3"/>
      <sheetName val="EQUIP_LIST3"/>
      <sheetName val="DZ_22KV3"/>
      <sheetName val="13_BANG_CT3"/>
      <sheetName val="14_MMUS_GIUA_NHIP3"/>
      <sheetName val="4_HSPBngang3"/>
      <sheetName val="6_Tinh_tai3"/>
      <sheetName val="2_NSl3"/>
      <sheetName val="17_US_CHU_tho_a_b3"/>
      <sheetName val="15_MMUS_GOI3"/>
      <sheetName val="BTK-Dai_Hoc_Kien_Giang3"/>
      <sheetName val="PV_Graph_Data3"/>
      <sheetName val="doanh_thu3"/>
      <sheetName val="Dutoan_KL3"/>
      <sheetName val="BU_LONG3"/>
      <sheetName val="5_2_1_Đo_bóc_KL_OLK-063"/>
      <sheetName val="Tổng_hợp_KPHM3"/>
      <sheetName val="GIÁ_DỰ_THẦU_30_CĂN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MB_DT_023"/>
      <sheetName val="KS_tuyen3"/>
      <sheetName val="Bang_chiet_tinh_TBA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DG_Chi_tiet3"/>
      <sheetName val="_1710_HOINGHINLD3"/>
      <sheetName val="99_(2)3"/>
      <sheetName val="134_3"/>
      <sheetName val="DG_49703"/>
      <sheetName val="Electrical_Works3"/>
      <sheetName val="H_T__INCOMING_SYSTEM3"/>
      <sheetName val="THONG_SO3"/>
      <sheetName val="Đơn_giá_chi_tiết_TN_393"/>
      <sheetName val="DT__NHA_XUONG3"/>
      <sheetName val="4_2_1_Đo_bóc_KL_OLK-063"/>
      <sheetName val="4_1_1_CHI_TIET_OLK-063"/>
      <sheetName val="Gia_VT-TB3"/>
      <sheetName val="noi_suy_xa3"/>
      <sheetName val="noi_suy_xa_thu_hoi3"/>
      <sheetName val="Cash_Flow3"/>
      <sheetName val="Thuyết_minh3"/>
      <sheetName val="Đơn_giá_máy3"/>
      <sheetName val="Tính_giá_NC3"/>
      <sheetName val="SL_cước3"/>
      <sheetName val="¥_3"/>
      <sheetName val="Tong_DT2"/>
      <sheetName val="phan_tich_don_gia2"/>
      <sheetName val="Bán_đợt_1_trang2"/>
      <sheetName val="Tien_Luong2"/>
      <sheetName val="Bill_No_1_63"/>
      <sheetName val="Bill_No_1_103"/>
      <sheetName val="Bill_No_3_33"/>
      <sheetName val="Bill_No_1_43"/>
      <sheetName val="Bill_No_1_73"/>
      <sheetName val="Summary_Bill_No__33"/>
      <sheetName val="Unit_price2"/>
      <sheetName val="3__KC_-_PODIUM2"/>
      <sheetName val="Chiet_tinh_dz352"/>
      <sheetName val="Bù_giá_CM2"/>
      <sheetName val="Cost_List2"/>
      <sheetName val="Detail_Cost2"/>
      <sheetName val="IC_Price_New2"/>
      <sheetName val="Summary_Table2"/>
      <sheetName val="Sales_Person2"/>
      <sheetName val="Bidding_Entity2"/>
      <sheetName val="Luong_BN1"/>
      <sheetName val="Luong_TB1"/>
      <sheetName val="Ca_may_TB1"/>
      <sheetName val="Ca_máy_BN1"/>
      <sheetName val="Vật_liệu1"/>
      <sheetName val="LX_-TT051"/>
      <sheetName val="NC_Moi_TT051"/>
      <sheetName val="CHITIET_VL-NCHT1_(2)2"/>
      <sheetName val="don_gia_14261"/>
      <sheetName val="Phu_Bai_Bridge1"/>
      <sheetName val="Cau_tao_gia_xay_to1"/>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5_2_1_Đo_bóc_KL_OLK-101"/>
      <sheetName val="DT_san_XD-So_lieu_cu1"/>
      <sheetName val="FF-2_(1)1"/>
      <sheetName val="Labour_Summary14"/>
      <sheetName val="YTD_12'20031"/>
      <sheetName val="YTD_06'20031"/>
      <sheetName val="YTD_03'20031"/>
      <sheetName val="YTD_09'20031"/>
      <sheetName val="deferred_taxes1"/>
      <sheetName val="Eqpmnt_Plng1"/>
      <sheetName val="TRIAL_BALANCE1"/>
      <sheetName val="DPR_31st_march1"/>
      <sheetName val="current_month1"/>
      <sheetName val="Blng__Vs_Coll_1"/>
      <sheetName val="THPDMoi__(2)1"/>
      <sheetName val="t-h_HA_THE1"/>
      <sheetName val="TH_XL1"/>
      <sheetName val="CHITIET_VL-NC1"/>
      <sheetName val="Chu_dau_tu1"/>
      <sheetName val="Bia_lot1"/>
      <sheetName val="THÔNG_TIN1"/>
      <sheetName val="Probbl_-_Production1"/>
      <sheetName val="BẢNG_DIỄN_GIẢI_KL_(7)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cable, lighting, switch"/>
      <sheetName val="DNTT_2"/>
      <sheetName val="DNTT_3"/>
      <sheetName val="DNTT_4"/>
      <sheetName val="ĐỢT 1"/>
      <sheetName val="Dai tu"/>
      <sheetName val="DoanhNghiệp"/>
      <sheetName val="ThôngTin"/>
      <sheetName val="WEIGHT"/>
      <sheetName val="Aging Sept"/>
      <sheetName val="Invoice"/>
      <sheetName val="Aging_Sept"/>
      <sheetName val="Overview"/>
      <sheetName val="調整項目マスタ"/>
      <sheetName val="0.Data"/>
      <sheetName val="0.Data_new"/>
      <sheetName val="Define finishing"/>
      <sheetName val="CươcVC tinh"/>
      <sheetName val="CaiDat"/>
      <sheetName val="CPK"/>
      <sheetName val="PHG"/>
      <sheetName val="Utilities"/>
      <sheetName val="Civil_B1"/>
      <sheetName val="Civil_B4"/>
      <sheetName val="표지"/>
      <sheetName val="직종인원"/>
      <sheetName val="총원dB"/>
      <sheetName val="Bank Rev"/>
      <sheetName val="dlvoid"/>
      <sheetName val="STAX"/>
      <sheetName val="PU_ITALY_24"/>
      <sheetName val="final_list_200524"/>
      <sheetName val="Tro_giup23"/>
      <sheetName val="Labour_Summary15"/>
      <sheetName val="DATAENTRY"/>
      <sheetName val="Merit &amp; Market Grid"/>
      <sheetName val="BP DECLINE IT"/>
      <sheetName val="Input List"/>
      <sheetName val="SYSTEMS"/>
      <sheetName val="DBASE"/>
      <sheetName val="Valid data revised"/>
      <sheetName val="BUDGET"/>
      <sheetName val="EXPENSES"/>
      <sheetName val="DETAIL MIX % REPORT"/>
      <sheetName val="LBO"/>
      <sheetName val="BS-DET"/>
      <sheetName val="Table"/>
      <sheetName val="Fill this out first..."/>
      <sheetName val="BC chi tiết TT"/>
      <sheetName val="seido_BS"/>
      <sheetName val="Cước CG"/>
      <sheetName val="ctiet-KVThanhTri-YUR"/>
      <sheetName val="242_3 summaryOPC"/>
      <sheetName val="afis"/>
      <sheetName val="TAKE-OFF"/>
      <sheetName val="1.1General"/>
      <sheetName val="sales current month"/>
      <sheetName val="View Variance"/>
      <sheetName val="CTG-PRECHEx1_4ꀋ"/>
      <sheetName val="Gia giao VL den HT"/>
      <sheetName val="Charts"/>
      <sheetName val="XREF"/>
      <sheetName val="Fixed asset register"/>
      <sheetName val="YTD"/>
      <sheetName val="repeatative rejection"/>
      <sheetName val="ﾃﾞ-ﾀ"/>
      <sheetName val="Dec-18"/>
      <sheetName val="Lists"/>
      <sheetName val="General Info"/>
      <sheetName val="Setup"/>
      <sheetName val="Full PBD"/>
      <sheetName val="BOM"/>
      <sheetName val="Dep"/>
      <sheetName val="Non-Statistical Sampling"/>
      <sheetName val="98FORECAST (1)"/>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 "/>
      <sheetName val="行动跟踪"/>
      <sheetName val="6. Scope of work "/>
      <sheetName val="4.6 Phân tích nhân sự "/>
      <sheetName val="4.5 Mức độ tham gia dự án"/>
      <sheetName val="CONSOIDATE 4"/>
      <sheetName val="CONSOIDATE 2"/>
      <sheetName val="1CT-CAUTHANG-TT-T13(TRIU)&lt;16&gt;16"/>
      <sheetName val="3,CT-CAUTHANG-T23-24&gt;50"/>
      <sheetName val="공사개요-C"/>
      <sheetName val="PTdam"/>
      <sheetName val="CAU"/>
      <sheetName val="DT_san_XD-So_lieu_cu2"/>
      <sheetName val="Tiên_lượng3"/>
      <sheetName val="FF-2_(1)2"/>
      <sheetName val="YTD_12'20032"/>
      <sheetName val="YTD_06'20032"/>
      <sheetName val="YTD_03'20032"/>
      <sheetName val="YTD_09'20032"/>
      <sheetName val="deferred_taxes2"/>
      <sheetName val="Eqpmnt_Plng2"/>
      <sheetName val="TRIAL_BALANCE2"/>
      <sheetName val="DPR_31st_march2"/>
      <sheetName val="current_month2"/>
      <sheetName val="Blng__Vs_Coll_2"/>
      <sheetName val="CTDZ6kv_(gd1)_2"/>
      <sheetName val="CTDZ_0_4+cto_(GD1)2"/>
      <sheetName val="CTTBA_(gd1)2"/>
      <sheetName val="03_Detailed2"/>
      <sheetName val="01_Bid_Price_summary2"/>
      <sheetName val="Home_Office_Manhours2"/>
      <sheetName val="Field_SPV_Barchart2"/>
      <sheetName val="Unit_price(Updateting)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PU_ITALY_25"/>
      <sheetName val="TH_DZ3513"/>
      <sheetName val="Tro_giup24"/>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final_list_200525"/>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Labour_Summary16"/>
      <sheetName val="YTD_12'20033"/>
      <sheetName val="YTD_06'20033"/>
      <sheetName val="YTD_03'20033"/>
      <sheetName val="YTD_09'20033"/>
      <sheetName val="deferred_taxes3"/>
      <sheetName val="Eqpmnt_Plng3"/>
      <sheetName val="TRIAL_BALANCE3"/>
      <sheetName val="DPR_31st_march3"/>
      <sheetName val="current_month3"/>
      <sheetName val="Blng__Vs_Coll_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PU_ITALY_26"/>
      <sheetName val="TH_DZ3514"/>
      <sheetName val="Tro_giup25"/>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final_list_200526"/>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Labour_Summary17"/>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PU_ITALY_27"/>
      <sheetName val="TH_DZ3515"/>
      <sheetName val="Tro_giup26"/>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final_list_200527"/>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Labour_Summary18"/>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PU_ITALY_28"/>
      <sheetName val="TH_DZ3516"/>
      <sheetName val="Tro_giup27"/>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final_list_200528"/>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Labour_Summary19"/>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Khoi luong kenh dan"/>
      <sheetName val="Thep_Be TN(tai_C10)"/>
      <sheetName val="GGBC"/>
      <sheetName val="QG"/>
      <sheetName val="Don vi"/>
      <sheetName val="PTDM"/>
      <sheetName val="TH khối lượng phải làm"/>
      <sheetName val="Giá VL, NC, M"/>
      <sheetName val="Lương 2135 nhóm I"/>
      <sheetName val="Luong 2050 hà NAm"/>
      <sheetName val="Lương2045 nhóm I"/>
      <sheetName val="May 3 huyện"/>
      <sheetName val="May yên mô"/>
      <sheetName val="Phân tich ĐG"/>
      <sheetName val="PLV mới"/>
      <sheetName val="May TT11(TB)"/>
      <sheetName val="May TT11 (HP)"/>
      <sheetName val="May TT11(NB)"/>
      <sheetName val="May TT11(NĐ)"/>
      <sheetName val="Lương theo TT17(Thái Bình)"/>
      <sheetName val="Lương theo TT17 (HP)"/>
      <sheetName val="Lương theo TT17 (Ninh Bình)"/>
      <sheetName val="Lương theo TT17 (Nam Định)"/>
      <sheetName val="pt10Èn"/>
      <sheetName val="he so dong thoi"/>
      <sheetName val="NPCPP-70-DS-017"/>
      <sheetName val="Input - Facilities"/>
      <sheetName val="Norms"/>
      <sheetName val="BP CAPEX MoD-100% Area 4 USD"/>
      <sheetName val="02. PHAN TICH"/>
      <sheetName val="03. NGAN SACH"/>
      <sheetName val="PU_ITALY_29"/>
      <sheetName val="Tro_giup28"/>
      <sheetName val="TH_DZ3517"/>
      <sheetName val="DON_GIA_CAN_THO17"/>
      <sheetName val="RAB_AR&amp;STR15"/>
      <sheetName val="chi_tiet_TBA15"/>
      <sheetName val="chi_tiet_C15"/>
      <sheetName val="Don_gia_chi_tiet15"/>
      <sheetName val="Don_gia15"/>
      <sheetName val="DON_GIA_TRAM_(3)15"/>
      <sheetName val="S-curve_14"/>
      <sheetName val="Customize_Your_Purchase_Order15"/>
      <sheetName val="CHITIET_VL-NC-TT_-1p15"/>
      <sheetName val="CHITIET_VL-NC-TT-3p14"/>
      <sheetName val="TONG_HOP_VL-NC_TT15"/>
      <sheetName val="KPVC-BD_15"/>
      <sheetName val="HĐ_ngoài14"/>
      <sheetName val="XT_Buoc_314"/>
      <sheetName val="dongia_(2)14"/>
      <sheetName val="Commercial_value14"/>
      <sheetName val="7606_DZ15"/>
      <sheetName val="Ky_Lam_Bridge14"/>
      <sheetName val="Provisional_Sums_Item14"/>
      <sheetName val="Gas_Pressure_Welding14"/>
      <sheetName val="General_Item&amp;General_Requirem14"/>
      <sheetName val="General_Items14"/>
      <sheetName val="Regenral_Requirements14"/>
      <sheetName val="TONG_HOP_VL-NC14"/>
      <sheetName val="So_doi_chieu_LC14"/>
      <sheetName val="project_management14"/>
      <sheetName val="Adix_A14"/>
      <sheetName val="MAIN_GATE_HOUSE14"/>
      <sheetName val="REINF_14"/>
      <sheetName val="Rates_200914"/>
      <sheetName val="Đầu_vào13"/>
      <sheetName val="MH_RATE14"/>
      <sheetName val="A1_CN13"/>
      <sheetName val="Data_Input14"/>
      <sheetName val="Du_toan14"/>
      <sheetName val="chiet_tinh14"/>
      <sheetName val="Ng_hàng_xà+bulong14"/>
      <sheetName val="Bang_KL14"/>
      <sheetName val="DM_606114"/>
      <sheetName val="Equip_13"/>
      <sheetName val="DG_thep_ma_kem14"/>
      <sheetName val="Lcau_-_Lxuc14"/>
      <sheetName val="Chi_tiet_XD_TBA13"/>
      <sheetName val="EIRR&gt;_213"/>
      <sheetName val="TONG_HOP_T5_199813"/>
      <sheetName val="CT_vat_lieu14"/>
      <sheetName val="Trạm_biến_áp13"/>
      <sheetName val="Đơn_Giá_13"/>
      <sheetName val="Chenh_lech_vat_tu13"/>
      <sheetName val="Diện_tích13"/>
      <sheetName val="1_Khái_toán13"/>
      <sheetName val="13-Cốt_thép_(10mm&lt;D≤18mm)_FO112"/>
      <sheetName val="6787CWFASE2CASE2_00_xls13"/>
      <sheetName val="CT-0_4KV13"/>
      <sheetName val="rate_material13"/>
      <sheetName val="4_PTDG13"/>
      <sheetName val="DG_DZ14"/>
      <sheetName val="DG_TBA14"/>
      <sheetName val="Chi_tiet_KL13"/>
      <sheetName val="Tổng_hợp_KL13"/>
      <sheetName val="KL_Chi_tiết_Xây_tô13"/>
      <sheetName val="07Base_Cost13"/>
      <sheetName val="Bill_1_Quy_dinh_chung13"/>
      <sheetName val="1_R18_BF13"/>
      <sheetName val="6_External_works-R1813"/>
      <sheetName val="Phan_khai_KLuong13"/>
      <sheetName val="04_-_XUONG_DET_B13"/>
      <sheetName val="Area_Cal13"/>
      <sheetName val="_0313"/>
      <sheetName val="chieu_day_san13"/>
      <sheetName val="Podium_Concrete_Works13"/>
      <sheetName val="KLCT-_TOWER13"/>
      <sheetName val="KLCT-_PODIUM13"/>
      <sheetName val="Xay_lapduongR313"/>
      <sheetName val="Gia_thanh_chuoi_su13"/>
      <sheetName val="Tiep_dia13"/>
      <sheetName val="Don_gia_vung_III-Can_Tho13"/>
      <sheetName val="Loại_Vật_tư13"/>
      <sheetName val="Measure_130613"/>
      <sheetName val="gia_cong_tac13"/>
      <sheetName val="Isolasi_Luar_Dalam13"/>
      <sheetName val="Isolasi_Luar13"/>
      <sheetName val="Analisa_Gabungan13"/>
      <sheetName val="GV1-D13_(Casement_door)13"/>
      <sheetName val="Project_Data13"/>
      <sheetName val="Elect_(3)13"/>
      <sheetName val="plan&amp;section_of_foundation13"/>
      <sheetName val="design_criteria13"/>
      <sheetName val="Bond_수수료_계산_포맷13"/>
      <sheetName val="ITB_COST13"/>
      <sheetName val="PAGE_113"/>
      <sheetName val="6PILE__(돌출)13"/>
      <sheetName val="HÐ_ngoài14"/>
      <sheetName val="DM_6713"/>
      <sheetName val="Đầu_tư13"/>
      <sheetName val="Chenh_lech_ca_may13"/>
      <sheetName val="TLg_CN&amp;Laixe13"/>
      <sheetName val="TLg_CN&amp;Laixe_(2)13"/>
      <sheetName val="TLg_Laitau13"/>
      <sheetName val="TLg_Laitau_(2)13"/>
      <sheetName val="ESTI_13"/>
      <sheetName val="KL_san_lap13"/>
      <sheetName val="Bill_01_-_CTN13"/>
      <sheetName val="Bill_2_2_Villa_2_beds13"/>
      <sheetName val="DETAIL_13"/>
      <sheetName val="dg_tphcm13"/>
      <sheetName val="T_KÊ_K_CẤU13"/>
      <sheetName val="A1,_May13"/>
      <sheetName val="Vat_lieu13"/>
      <sheetName val="Door_and_window7"/>
      <sheetName val="Harga_ME_13"/>
      <sheetName val="_Bill_5-Earthing_2_-_Add_Work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CẤP_THOÁT_NƯỚC13"/>
      <sheetName val="Cước_VC_+_ĐM_CP_Tư_vấn13"/>
      <sheetName val="Hệ_số13"/>
      <sheetName val="THDT_goi_thau_TB13"/>
      <sheetName val="Tien_do_TV13"/>
      <sheetName val="Tower_-_Concrete_Works13"/>
      <sheetName val="Bill-04_ket_cau_thap-_UNI13"/>
      <sheetName val="TH_Vat_tu13"/>
      <sheetName val="Bang_trong_luong_rieng_thep13"/>
      <sheetName val="final_list_200529"/>
      <sheetName val="LV_data13"/>
      <sheetName val="Gia_vat_tu13"/>
      <sheetName val="TH_MTC13"/>
      <sheetName val="TH_N_Cong13"/>
      <sheetName val="Equipment_list_(PAC)13"/>
      <sheetName val="TINH_KHOI_LUONG13"/>
      <sheetName val="DATA_BASE13"/>
      <sheetName val="bridge_#_113"/>
      <sheetName val="Bang_3_Chi_tiet_phan_Dz13"/>
      <sheetName val="KHOI_LUONG13"/>
      <sheetName val="HVAC_BLOCK_B413"/>
      <sheetName val="subcon_sched13"/>
      <sheetName val="Chi_tiet13"/>
      <sheetName val="Buy_vs__Lease_Car13"/>
      <sheetName val="BẢNG_KHỐI_LƯỢNG_TỔNG_HỢP12"/>
      <sheetName val="CTKL_KTX_HT12"/>
      <sheetName val="CP_Khac_cuoc_VC12"/>
      <sheetName val="Budget_Code12"/>
      <sheetName val="2_Chiet_tinh12"/>
      <sheetName val="du_lieu_du_toan12"/>
      <sheetName val="PRE_(E)13"/>
      <sheetName val="Luong_NII12"/>
      <sheetName val="DINH_MUC_THI_NGHIEM12"/>
      <sheetName val="Luong_NI12"/>
      <sheetName val="NHÀ_NHẬP_LIỆU12"/>
      <sheetName val="MÓNG_SILO12"/>
      <sheetName val="BOQ_THAN12"/>
      <sheetName val="Tong_du_toan12"/>
      <sheetName val="Bill_2_-_ketcau12"/>
      <sheetName val="D_&amp;_W_sizes12"/>
      <sheetName val="DL_ĐẦU_VÀO12"/>
      <sheetName val="Chi_tiet_lan_can12"/>
      <sheetName val="Analisa_&amp;_Upah12"/>
      <sheetName val="Purchase_Order12"/>
      <sheetName val="Du_lieu13"/>
      <sheetName val="Phan_tich12"/>
      <sheetName val="CT_Thang_Mo12"/>
      <sheetName val="CT__PL12"/>
      <sheetName val="dongia__2_12"/>
      <sheetName val="Thép_CKN12"/>
      <sheetName val="GOC-KO_IN12"/>
      <sheetName val="MAU_8A12"/>
      <sheetName val="MAU_8B12"/>
      <sheetName val="MAU_912"/>
      <sheetName val="MAU_1012"/>
      <sheetName val="cash_budget12"/>
      <sheetName val="sochitiettaikhoan_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Nhap_VT_oto10"/>
      <sheetName val="dm_36610"/>
      <sheetName val="DM_606010"/>
      <sheetName val="Dự_thầu10"/>
      <sheetName val="DK1_Don_gia12"/>
      <sheetName val="Dlieu_dau_vao12"/>
      <sheetName val="BANCO_(2)12"/>
      <sheetName val="MT_DPin_(2)12"/>
      <sheetName val="02__PTDG12"/>
      <sheetName val="Chiết_tính12"/>
      <sheetName val="Income_Statement12"/>
      <sheetName val="Shareholders'_Equity12"/>
      <sheetName val="VC_xd10"/>
      <sheetName val="Gia_VLTB10"/>
      <sheetName val="B_Luong10"/>
      <sheetName val="C_May10"/>
      <sheetName val="Don_gia_chi_tiet_DIEN_29"/>
      <sheetName val="Dự_toán10"/>
      <sheetName val="Đơn_Giá_TH10"/>
      <sheetName val="Nhân_công10"/>
      <sheetName val="Phân_tích10"/>
      <sheetName val="C_P_Thiết_bị10"/>
      <sheetName val="T_H_Kinh_phí10"/>
      <sheetName val="Vật_tư10"/>
      <sheetName val="Trang_bìa10"/>
      <sheetName val="DG_14269"/>
      <sheetName val="Don_gia_(khong_in)12"/>
      <sheetName val="1_MONG_1-212"/>
      <sheetName val="AG_Pipe_Qty_Analysis10"/>
      <sheetName val="TB_NẶNG10"/>
      <sheetName val="Du_tru_CP-Bieu_0110"/>
      <sheetName val="wk_prgs10"/>
      <sheetName val="đọc_số10"/>
      <sheetName val="Bill_No_3_-_Prov__Sum_(Ph2&amp;3)10"/>
      <sheetName val="TH_TN10"/>
      <sheetName val="HỆ_THỐNG_PHÒNG_CHÁY_CHỮA_CHÁY10"/>
      <sheetName val="HỆ_THỐNG_CẤP_THOÁT_NƯỚC10"/>
      <sheetName val="HỆ_THỐNG_ĐHKK10"/>
      <sheetName val="MÁY_PHÁT_ĐIỆN10"/>
      <sheetName val="HỆ_THỐNG_ĐIỆN10"/>
      <sheetName val="Thiết_bị_chính10"/>
      <sheetName val="TK_chi_tiet10"/>
      <sheetName val="Bill_2-Road_HR210"/>
      <sheetName val="Bill_3_-_Softscape_HR210"/>
      <sheetName val="Ma_don_vi10"/>
      <sheetName val="bang_cc10"/>
      <sheetName val="Ｎｏ_1310"/>
      <sheetName val="DGchitiet_10"/>
      <sheetName val="2_1Warehouse_110"/>
      <sheetName val="Hao_phí10"/>
      <sheetName val="Structure_data10"/>
      <sheetName val="Main_Bldg-Rev0210"/>
      <sheetName val="D&amp;W_def_10"/>
      <sheetName val="Nhan_cong10"/>
      <sheetName val="Thiet_bi10"/>
      <sheetName val="Vat_tu10"/>
      <sheetName val="DM_ChiPhi10"/>
      <sheetName val="May_TC10"/>
      <sheetName val="TH_Kinh_phi10"/>
      <sheetName val="THCP_Lap_dat10"/>
      <sheetName val="THCP_xay_dung10"/>
      <sheetName val="Ptvl_10"/>
      <sheetName val="1_2_Staff_Schedule9"/>
      <sheetName val="Data_Wall10"/>
      <sheetName val="THEP_TAM10"/>
      <sheetName val="THEP_HÌNH10"/>
      <sheetName val="THEP_HINH10"/>
      <sheetName val="XA_GO10"/>
      <sheetName val="BANG_TRA10"/>
      <sheetName val="CP_HMC10"/>
      <sheetName val="CĂN_HỘ_T16-17_10"/>
      <sheetName val="TRỤC_ĐỨNG_THOÁT_BẨN_T15-1710"/>
      <sheetName val="TRỤC_ĐỨNG_TM_T15-1710"/>
      <sheetName val="CP_Du_phong10"/>
      <sheetName val="Tong_hop_kinh_phi10"/>
      <sheetName val="CHI_PHI10"/>
      <sheetName val="gui_BKCT9"/>
      <sheetName val="Tổng_GT10"/>
      <sheetName val="Chi_tiết_KL10"/>
      <sheetName val="khấu_trừ_phạt10"/>
      <sheetName val="GT__KHAU_TRU10"/>
      <sheetName val="HAO_HUT_VAT_TU_(2)10"/>
      <sheetName val="cao_độ10"/>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Chi_tiet_-tong_9_thang9"/>
      <sheetName val="Móng,_nền_10"/>
      <sheetName val="1_Requisition(E)10"/>
      <sheetName val="Theo_doi_Doanh_thu_20179"/>
      <sheetName val="TONG_HOP10"/>
      <sheetName val="phan_tic_chi_tiet10"/>
      <sheetName val="0__Input9"/>
      <sheetName val="BẢNG_ÁP_GIÁ_(in)9"/>
      <sheetName val="NT_(KL)_IN9"/>
      <sheetName val="DOM_D29"/>
      <sheetName val="nhà_ăn9"/>
      <sheetName val="Công_nhật9"/>
      <sheetName val="btkt_cột9"/>
      <sheetName val="Bill_Prelim-CDT9"/>
      <sheetName val="Bill_BPTC-CDT9"/>
      <sheetName val="Chi_tiết_BPTC9"/>
      <sheetName val="Bill_BPTC-CDT_(PA_MCT_CDT)9"/>
      <sheetName val="Chi_tiết_BPTC_(PA_MCT_CDT)9"/>
      <sheetName val="KHOI_LUONG15-49"/>
      <sheetName val="TH_các_CC9"/>
      <sheetName val="Tổng_hợp_KPHM8"/>
      <sheetName val="DM_336cai_tao9"/>
      <sheetName val="3__CNT9"/>
      <sheetName val="unit_price_list(M)9"/>
      <sheetName val="Gia_vat_lieu9"/>
      <sheetName val="Precios_unitarios_AXH9"/>
      <sheetName val="KL_THEP__GIAM_DO_DUNG_COUPLER9"/>
      <sheetName val="01_KL_THÉP_NHẬP_VỀ9"/>
      <sheetName val="2__NT_VLDV9"/>
      <sheetName val="GHI_CHU9"/>
      <sheetName val="1_BB_LMHT9"/>
      <sheetName val="Bê_tông_bảo_vệ9"/>
      <sheetName val="01__Data9"/>
      <sheetName val="Neo,_nối_cốt_thép_dầm,_cột9"/>
      <sheetName val="Uốn_móc_cốt_thép9"/>
      <sheetName val="Tiêu_chuẩn_cốt_thép9"/>
      <sheetName val="So_lieu_chung9"/>
      <sheetName val="TH_VL,_NC,_DDHT_Thanhphuoc9"/>
      <sheetName val="1__Office9"/>
      <sheetName val="Doi_so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MTO_REV_2(ARMOR)9"/>
      <sheetName val="KL_thep_lam_sat9"/>
      <sheetName val="DM-VNT_ko_sd9"/>
      <sheetName val="B3A_-_TOWER_A9"/>
      <sheetName val="Annex_B9"/>
      <sheetName val="Cotthep_NPT9"/>
      <sheetName val="vl_nc_mtc9"/>
      <sheetName val="1_Civil_(Org)9"/>
      <sheetName val="Tien_Thuong9"/>
      <sheetName val="NC_XL_6T_cuoi_01_CTy9"/>
      <sheetName val="Data_-6T_dau9"/>
      <sheetName val="Cong_6T9"/>
      <sheetName val="Bảng_đo_bóc_KL_OLK-099"/>
      <sheetName val="6_3_CHI_TIET_OLK-099"/>
      <sheetName val="Dot_49"/>
      <sheetName val="Chi_phi_van_chuyen9"/>
      <sheetName val="Tong_hop_vat_tu9"/>
      <sheetName val="1_San_9"/>
      <sheetName val="DT_hợp_đồng8"/>
      <sheetName val="Bảng_KL_đợt_18"/>
      <sheetName val="Dgia_vat_tu9"/>
      <sheetName val="Don_gia_III9"/>
      <sheetName val="D÷_liÖu9"/>
      <sheetName val="TLG_Type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HRG_BHN9"/>
      <sheetName val="CĂN_ĐH9"/>
      <sheetName val="Div26_-_Elect9"/>
      <sheetName val="Q_A01_2-Sh9"/>
      <sheetName val="2_CDPS9"/>
      <sheetName val="4_CĂN9"/>
      <sheetName val="Bieu_gia_HD8"/>
      <sheetName val="Danh_mục8"/>
      <sheetName val="7_Khau_tru_9"/>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Heso_DZ9"/>
      <sheetName val="DG_BINH_THUAN9"/>
      <sheetName val="BTK-Dai_Hoc_Kien_Giang8"/>
      <sheetName val="PV_Graph_Data8"/>
      <sheetName val="doanh_thu8"/>
      <sheetName val="Dutoan_KL8"/>
      <sheetName val="B-2__(DPP)9"/>
      <sheetName val="Don_gia_NC9"/>
      <sheetName val="gia_vt,nc,may8"/>
      <sheetName val="Huong_dan8"/>
      <sheetName val="Financ__Overview8"/>
      <sheetName val="TINH_GIA_-_SAN_XUAT_Vertico8"/>
      <sheetName val="Dinh_muc8"/>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13_BANG_CT8"/>
      <sheetName val="14_MMUS_GIUA_NHIP8"/>
      <sheetName val="4_HSPBngang8"/>
      <sheetName val="6_Tinh_tai8"/>
      <sheetName val="2_NSl8"/>
      <sheetName val="17_US_CHU_tho_a_b8"/>
      <sheetName val="15_MMUS_GOI8"/>
      <sheetName val="DZ_22KV8"/>
      <sheetName val="5_2_1_Đo_bóc_KL_OLK-06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GIÁ_DỰ_THẦU_30_CĂN8"/>
      <sheetName val="KS_tuyen8"/>
      <sheetName val="Bang_chiet_tinh_TBA8"/>
      <sheetName val="MB_DT_028"/>
      <sheetName val="4_2_1_Đo_bóc_KL_OLK-068"/>
      <sheetName val="4_1_1_CHI_TIET_OLK-068"/>
      <sheetName val="DG_Chi_tiet8"/>
      <sheetName val="_1710_HOINGHINLD8"/>
      <sheetName val="99_(2)8"/>
      <sheetName val="134_8"/>
      <sheetName val="DG_49708"/>
      <sheetName val="Electrical_Works8"/>
      <sheetName val="H_T__INCOMING_SYSTEM8"/>
      <sheetName val="EQUIP_LIST8"/>
      <sheetName val="So_sanh8"/>
      <sheetName val="THONG_SO8"/>
      <sheetName val="Đơn_giá_chi_tiết_TN_39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Gia_VT-TB8"/>
      <sheetName val="noi_suy_xa8"/>
      <sheetName val="noi_suy_xa_thu_hoi8"/>
      <sheetName val="BU_LONG8"/>
      <sheetName val="Thuyết_minh8"/>
      <sheetName val="Đơn_giá_máy8"/>
      <sheetName val="Tính_giá_NC8"/>
      <sheetName val="SL_cước8"/>
      <sheetName val="DT__NHA_XUONG8"/>
      <sheetName val="Tiên_lượng8"/>
      <sheetName val="Tong_DT7"/>
      <sheetName val="phan_tich_don_gia7"/>
      <sheetName val="¥_8"/>
      <sheetName val="Bù_giá_CM7"/>
      <sheetName val="Luong_BN7"/>
      <sheetName val="Luong_TB7"/>
      <sheetName val="Ca_may_TB7"/>
      <sheetName val="Ca_máy_BN7"/>
      <sheetName val="Vật_liệu7"/>
      <sheetName val="LX_-TT057"/>
      <sheetName val="NC_Moi_TT057"/>
      <sheetName val="Cash_Flow8"/>
      <sheetName val="Bill_No_1_68"/>
      <sheetName val="Bill_No_1_108"/>
      <sheetName val="Bill_No_3_38"/>
      <sheetName val="Bill_No_1_48"/>
      <sheetName val="Bill_No_1_78"/>
      <sheetName val="Summary_Bill_No__38"/>
      <sheetName val="Tien_Luong7"/>
      <sheetName val="Bán_đợt_1_trang7"/>
      <sheetName val="Unit_price7"/>
      <sheetName val="Khai_toan2"/>
      <sheetName val="Phu_luc_01_1_EPC_P11-142"/>
      <sheetName val="TDT_P11-P142"/>
      <sheetName val="Chi_phi_khac_2"/>
      <sheetName val="Hang_muc_Chung2"/>
      <sheetName val="Bia_Phu_Luc2"/>
      <sheetName val="DATA_1_CHUNG2"/>
      <sheetName val="Muc_luc2"/>
      <sheetName val="Tra_cuu_9572"/>
      <sheetName val="CHITIET_VL-NCHT1_(2)7"/>
      <sheetName val="Chu_dau_tu3"/>
      <sheetName val="3__KC_-_PODIUM7"/>
      <sheetName val="Breakdown_(B)7"/>
      <sheetName val="U_P_Breakdown7"/>
      <sheetName val="CTDZ6kv_(gd1)_7"/>
      <sheetName val="CTDZ_0_4+cto_(GD1)7"/>
      <sheetName val="CTTBA_(gd1)7"/>
      <sheetName val="03_Detailed7"/>
      <sheetName val="01_Bid_Price_summary7"/>
      <sheetName val="Home_Office_Manhours7"/>
      <sheetName val="Field_SPV_Barchart7"/>
      <sheetName val="Unit_price(Updateting)7"/>
      <sheetName val="Chiet_tinh_dz357"/>
      <sheetName val="Cost_List7"/>
      <sheetName val="Detail_Cost7"/>
      <sheetName val="IC_Price_New7"/>
      <sheetName val="Summary_Table7"/>
      <sheetName val="Sales_Person7"/>
      <sheetName val="Bidding_Entity7"/>
      <sheetName val="IMF_Code7"/>
      <sheetName val="Subsidiary_Calculation7"/>
      <sheetName val="Cau_tao_gia_xay_to3"/>
      <sheetName val="SGC_RATE2"/>
      <sheetName val="don_gia_14267"/>
      <sheetName val="DT_san_XD-So_lieu_cu7"/>
      <sheetName val="Bia_lot7"/>
      <sheetName val="5_2_1_Đo_bóc_KL_OLK-107"/>
      <sheetName val="Tru_TT2"/>
      <sheetName val="Thg_042"/>
      <sheetName val="Thg_052"/>
      <sheetName val="Thg_062"/>
      <sheetName val="Thg_072"/>
      <sheetName val="Thg_082"/>
      <sheetName val="Thg_092"/>
      <sheetName val="Thg_102"/>
      <sheetName val="Thg_112"/>
      <sheetName val="Thg_122"/>
      <sheetName val="FF-2_(1)7"/>
      <sheetName val="Labour_Summary20"/>
      <sheetName val="YTD_12'20037"/>
      <sheetName val="YTD_06'20037"/>
      <sheetName val="YTD_03'20037"/>
      <sheetName val="YTD_09'20037"/>
      <sheetName val="deferred_taxes7"/>
      <sheetName val="Eqpmnt_Plng7"/>
      <sheetName val="TRIAL_BALANCE7"/>
      <sheetName val="DPR_31st_march7"/>
      <sheetName val="current_month7"/>
      <sheetName val="Blng__Vs_Coll_7"/>
      <sheetName val="Dashboard_-_BQL_-_VHL2"/>
      <sheetName val="Phu_Bai_Bridge7"/>
      <sheetName val="BẢNG_DIỄN_GIẢI_KL_(7)7"/>
      <sheetName val="DM_DU_AN2"/>
      <sheetName val="DM_TP_2"/>
      <sheetName val="File_Chi_tiet2"/>
      <sheetName val="THÔNG_TIN3"/>
      <sheetName val="THPDMoi__(2)3"/>
      <sheetName val="t-h_HA_THE3"/>
      <sheetName val="TH_XL3"/>
      <sheetName val="CHITIET_VL-NC3"/>
      <sheetName val="Luong_(TP_Việt_Trì)"/>
      <sheetName val="w't_table2"/>
      <sheetName val="Danh_mục_khối2"/>
      <sheetName val="Danh_mục_đơn_vị_-phòng_chức_nă2"/>
      <sheetName val="Probbl_-_Production2"/>
      <sheetName val="KEILA_TP_2020-072"/>
      <sheetName val="Currency_Rate2"/>
      <sheetName val="CHI_PHÍ_NHÔM2"/>
      <sheetName val="BILL_34Āᐁë2"/>
      <sheetName val="2__BBNT_KLHT2"/>
      <sheetName val="CFA_(ME)2"/>
      <sheetName val="MEP_Building2"/>
      <sheetName val="CHITIET_VL-NC-TT1p2"/>
      <sheetName val="BOM-13_11-Other(PS1+PS2)2"/>
      <sheetName val="Dinh_Muc_Vat_Tu2"/>
      <sheetName val="mã_2"/>
      <sheetName val="DG_"/>
      <sheetName val="Nhập_liệu"/>
      <sheetName val="LUONG_SCL2"/>
      <sheetName val="DO_AM_DT"/>
      <sheetName val="01__Nha_xuong"/>
      <sheetName val="Boc_KL_DAT+CAT+BT"/>
      <sheetName val="Boc_KL_thép"/>
      <sheetName val="Bieu_do_nhan_luc"/>
      <sheetName val="TH_khoi_luong2"/>
      <sheetName val="Chi_tiet_khoi_luong2"/>
      <sheetName val="TK_thep2"/>
      <sheetName val="CT_THOÁT_WC_VP2"/>
      <sheetName val="CT_CẤP_WC_VP2"/>
      <sheetName val="CT_THOÁT_MƯA_VP_TRỤC_LỚN2"/>
      <sheetName val="CT_THOÁT_MƯA_VP_TRỤC_NHỎ2"/>
      <sheetName val="Chênh_lệch_máy_thi_công1"/>
      <sheetName val="Chênh_lệch_nhân_công1"/>
      <sheetName val="Chênh_lệch_vật_liệu1"/>
      <sheetName val="NHOM_KINH1"/>
      <sheetName val="Chao_gia_T12_RE1"/>
      <sheetName val="DSV6_Summ"/>
      <sheetName val="Don_gia_XD1"/>
      <sheetName val="Share_Price_20021"/>
      <sheetName val="Aging_Sept1"/>
      <sheetName val="0_Data"/>
      <sheetName val="0_Data_new"/>
      <sheetName val="Service_Cost_1"/>
      <sheetName val="Don_gia_Tay_Ninh1"/>
      <sheetName val="Don_gia_Dak_Lak1"/>
      <sheetName val="streeta_and_cacth_pit1"/>
      <sheetName val="Daf_11"/>
      <sheetName val="Gia_NC_theo_TT05"/>
      <sheetName val="Auto_Monthly_Inputs_"/>
      <sheetName val="Input_-_Facilities"/>
      <sheetName val="BP_CAPEX_MoD-100%_Area_4_USD"/>
      <sheetName val="Committed_Items"/>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Land_Dev't__Ph-1"/>
      <sheetName val="Hac_Lots"/>
      <sheetName val="4-Lane_bridge"/>
      <sheetName val="Res_Lots"/>
      <sheetName val="Spine_Road"/>
      <sheetName val="PHẦN_KIẾN_TRÚC"/>
      <sheetName val="DGKL_TRỤC_NGOAI_NHA"/>
      <sheetName val="Sum_ELE__CAP_S1-4__"/>
      <sheetName val="5_2_1_Đo_bóc_KL_OLK-07"/>
      <sheetName val="Elemental_Breakdown+20%"/>
      <sheetName val="Bank_Rev"/>
      <sheetName val="Merit_&amp;_Market_Grid"/>
      <sheetName val="BP_DECLINE_IT"/>
      <sheetName val="Input_List"/>
      <sheetName val="Valid_data_revised"/>
      <sheetName val="DETAIL_MIX_%_REPORT"/>
      <sheetName val="Fill_this_out_first___"/>
      <sheetName val="BC_chi_tiết_TT"/>
      <sheetName val="Bill_2"/>
      <sheetName val="Bill_3"/>
      <sheetName val="Bill_4a_-_1A"/>
      <sheetName val="Bill_4a_(Fiber)_-_1A"/>
      <sheetName val="Bill_4b"/>
      <sheetName val="Bill_4c"/>
      <sheetName val="Bill_5"/>
      <sheetName val="Bill_4a_-_1B"/>
      <sheetName val="Bill_4a_(Fiber)_-_1B"/>
      <sheetName val="242_3_summaryOPC"/>
      <sheetName val="1_1General"/>
      <sheetName val="CONSOIDATE_4"/>
      <sheetName val="CONSOIDATE_2"/>
      <sheetName val="Cước_CG"/>
      <sheetName val="02__PHAN_TICH"/>
      <sheetName val="03__NGAN_SACH"/>
      <sheetName val="Dai_tu"/>
      <sheetName val="6__Scope_of_work_"/>
      <sheetName val="4_6_Phân_tích_nhân_sự_"/>
      <sheetName val="4_5_Mức_độ_tham_gia_dự_án"/>
      <sheetName val="So_sanh_gia"/>
      <sheetName val="Luong_2622EVN"/>
      <sheetName val="Cuoc_"/>
      <sheetName val="gia_chao"/>
      <sheetName val="Vat_lieu_BTN"/>
      <sheetName val="Define_finishing"/>
      <sheetName val="NC_CU"/>
      <sheetName val="0,SO_LIEU_DAU_VAO"/>
      <sheetName val="Da_xay_dung"/>
      <sheetName val="MTO_REV_0"/>
      <sheetName val="DMKH"/>
      <sheetName val="Dynamic Ranges"/>
      <sheetName val="THCP thiet bi"/>
      <sheetName val="Cal"/>
      <sheetName val="INNOVA"/>
      <sheetName val="Dot_1"/>
      <sheetName val="Dot_2"/>
      <sheetName val="Dot_3"/>
      <sheetName val="KL_Tke"/>
      <sheetName val="Dot_1&gt;4"/>
      <sheetName val="KL CHI TIẾT (2)"/>
      <sheetName val="ALL"/>
      <sheetName val="ADJ 2011"/>
      <sheetName val="NOVA MEDIC"/>
      <sheetName val="DGKL MEDIC"/>
      <sheetName val="B15"/>
      <sheetName val="B16"/>
      <sheetName val="B17"/>
      <sheetName val="B4-D3"/>
      <sheetName val="B8"/>
      <sheetName val="CSDL"/>
      <sheetName val="THONG SO KICH THUOC"/>
      <sheetName val="MD"/>
      <sheetName val="CT -THVLNC"/>
      <sheetName val="Hs_TMDT"/>
      <sheetName val="TMDT"/>
      <sheetName val="DWA"/>
      <sheetName val="Pile-RT2B"/>
      <sheetName val="ippd1B_old"/>
      <sheetName val="plywood"/>
      <sheetName val="Listes Caractéristiques"/>
      <sheetName val="Liste Référentiel"/>
      <sheetName val="STF-SDL"/>
      <sheetName val="GI"/>
      <sheetName val="salary"/>
      <sheetName val="Bond"/>
      <sheetName val="Exchange"/>
      <sheetName val="Column"/>
      <sheetName val="Bill 4_1a___"/>
      <sheetName val="XL4Poppy (2)"/>
      <sheetName val="XL4Poppy_(2)"/>
      <sheetName val="Bldg Brkdown"/>
      <sheetName val="Price"/>
      <sheetName val="Thang 01"/>
      <sheetName val="Thống kê"/>
      <sheetName val="BAN IN"/>
      <sheetName val="NKCT"/>
      <sheetName val="Data (2)"/>
      <sheetName val="Char"/>
      <sheetName val="Book 1 Summary"/>
      <sheetName val="BCC_4054-05"/>
      <sheetName val="Tra1"/>
      <sheetName val="SLTh.ke"/>
      <sheetName val="토목주소"/>
      <sheetName val="프랜트면허"/>
      <sheetName val="4)유동표"/>
      <sheetName val="Product"/>
      <sheetName val="DIEN TICH"/>
      <sheetName val="1.설계조건"/>
      <sheetName val="Wood Mckenzie"/>
      <sheetName val="Đầu ra sản phẩm"/>
      <sheetName val="Tổng quan và Input"/>
      <sheetName val="Đầu vào sản xuất"/>
      <sheetName val="Tính toán doanh thu"/>
      <sheetName val="Phân tích độ nhạy"/>
      <sheetName val="Khấu hao TSCĐ"/>
      <sheetName val="Nguồn vốn"/>
      <sheetName val="Giải ngân nguồn vốn"/>
      <sheetName val="Tính toán thuế"/>
      <sheetName val="Tính toán chi phí SX"/>
      <sheetName val="TH ĐƠN GIÁ"/>
      <sheetName val="ca_máy6"/>
      <sheetName val="KL T16 BÀN GIAO 19.4"/>
      <sheetName val="proj"/>
      <sheetName val="5.Gia"/>
      <sheetName val="比率"/>
      <sheetName val="数据库"/>
      <sheetName val="Loại cọc P2"/>
      <sheetName val="TT04"/>
      <sheetName val="Shape"/>
      <sheetName val="CP NC-MTC XD"/>
      <sheetName val="PTcphoi"/>
      <sheetName val="Giahientruong"/>
      <sheetName val="Ten"/>
      <sheetName val="GIA NC, CM"/>
      <sheetName val="GIA VL"/>
      <sheetName val="13.Luong"/>
      <sheetName val="ThiNghiemDZ04"/>
      <sheetName val="Luong TT05"/>
      <sheetName val="THDT_goi_thauџTB2"/>
      <sheetName val="SDDK"/>
      <sheetName val="DNTT"/>
      <sheetName val="Work-Condition"/>
      <sheetName val="List of Staff"/>
      <sheetName val="_ QUOTATION.xlsx"/>
      <sheetName val="2.5.Ducts (2)"/>
      <sheetName val="S N"/>
      <sheetName val="H.Satuan"/>
      <sheetName val="4.3 Scope of work "/>
      <sheetName val="OVER VIEW"/>
      <sheetName val="DMTL"/>
      <sheetName val="Gia HĐ"/>
      <sheetName val="NHOM KINH "/>
      <sheetName val="도로경계단위"/>
      <sheetName val="2. Tổng hợp"/>
      <sheetName val="List Equip"/>
      <sheetName val="LabCost"/>
      <sheetName val="MatCost"/>
      <sheetName val="Concrete"/>
      <sheetName val="Process C (1-166)"/>
      <sheetName val="struktur"/>
      <sheetName val="THÁNG 05"/>
      <sheetName val="CF -Update 31Jul06"/>
      <sheetName val="Executive Summary"/>
      <sheetName val="mahang"/>
      <sheetName val="MAHANG BHLD"/>
      <sheetName val="LUONGKHOAN"/>
      <sheetName val="CHITIETHOADON.TT"/>
      <sheetName val="mahang chinh sua moi nhat"/>
      <sheetName val="Request"/>
      <sheetName val="Technal"/>
      <sheetName val="Noise insl"/>
      <sheetName val="Hot-Piping"/>
      <sheetName val="dsnt"/>
      <sheetName val="dat"/>
      <sheetName val="TonDau"/>
      <sheetName val="DG_1"/>
      <sheetName val="SCOPE OF WORK"/>
      <sheetName val="Ca may"/>
      <sheetName val="DS Cty"/>
      <sheetName val="Civil"/>
      <sheetName val="1-Backfilling"/>
      <sheetName val="공문"/>
      <sheetName val="Eq. Mobilization"/>
      <sheetName val="Link HG"/>
      <sheetName val="DINH_MUCџTHI_NGHIEM3"/>
      <sheetName val="chi tiet TS theo so lieu ktoan"/>
      <sheetName val="LinerWt"/>
      <sheetName val="CẤP_THO_x0000__x0000__x0000__x0000__x0000__x0000__x0000_"/>
      <sheetName val="unit weight"/>
      <sheetName val="TT35"/>
      <sheetName val="Temp"/>
      <sheetName val="Piano Montaggio PO-02 bozza2"/>
      <sheetName val="List Danh mục nghiệm thu"/>
      <sheetName val="VL-NC-M"/>
      <sheetName val="May Goc (QD2436)"/>
      <sheetName val="VC theo cuoc tinh"/>
      <sheetName val="BCVC ."/>
      <sheetName val="PTCT"/>
      <sheetName val="bang 1 NCXD"/>
      <sheetName val="bang 1 NCXD (V.I)"/>
      <sheetName val="Kien truc"/>
      <sheetName val="Chiet tinh dz22"/>
      <sheetName val="Chuong I"/>
      <sheetName val="TK SX"/>
      <sheetName val="ma-pt"/>
      <sheetName val="02. THONG_TIN_CHUNG"/>
      <sheetName val="07. DINH_MUC HBC"/>
      <sheetName val="DSCTEMP"/>
      <sheetName val="DLC DIEN AP"/>
      <sheetName val="SL dau tien"/>
      <sheetName val="HSKVUC"/>
      <sheetName val="CDSPS"/>
      <sheetName val="NH-KY"/>
      <sheetName val="TTPTai"/>
      <sheetName val="DanhSach11"/>
      <sheetName val="Danhsach 12"/>
      <sheetName val="CBR"/>
      <sheetName val="1651-2008"/>
      <sheetName val="TTL"/>
      <sheetName val="CẤP_THO"/>
      <sheetName val="DG-VLIEU"/>
      <sheetName val="DG THIET BI"/>
      <sheetName val="DG vat lieu"/>
      <sheetName val="model"/>
      <sheetName val="Loại 2"/>
      <sheetName val="Don gia III"/>
      <sheetName val="Don gia CT"/>
      <sheetName val="Tu dien"/>
      <sheetName val="T.kê"/>
      <sheetName val="sat"/>
      <sheetName val="dm7606tba"/>
      <sheetName val="Chi tiet VL-NC-MTC"/>
      <sheetName val="토공분석표"/>
      <sheetName val="PNT-QUOT-#3"/>
      <sheetName val="Tonghop theo Vendor"/>
      <sheetName val="Du thau dau noi"/>
      <sheetName val="Du Thau"/>
      <sheetName val="Du thau PSBS"/>
      <sheetName val="DG theo HD PSBS"/>
      <sheetName val="Du thau TC11"/>
      <sheetName val="TongHopKL"/>
      <sheetName val="dg_tonghop"/>
      <sheetName val="Dongia7606_8001_4167"/>
      <sheetName val="ĐM4970_2016(lapdatĐZ)"/>
      <sheetName val="ĐM4970_2016(Lap dat TBA)"/>
      <sheetName val="Gia Nhan công"/>
      <sheetName val="Đon gia 228 sua chua"/>
      <sheetName val="ĐM01_2000(thinghiem ĐZTTĐL)"/>
      <sheetName val="ĐM1781_2007(T.N đien ĐZ&amp;TBA)"/>
      <sheetName val="Cuoc van chuyen"/>
      <sheetName val="3.공통공사대비"/>
      <sheetName val="Rate Analysis"/>
      <sheetName val="입찰내역 발주처 양식"/>
      <sheetName val="SPS"/>
      <sheetName val="sht1"/>
      <sheetName val="sht2"/>
      <sheetName val="sht3"/>
      <sheetName val="bar nor"/>
      <sheetName val="table1"/>
      <sheetName val="conc nor"/>
      <sheetName val="conc frus"/>
      <sheetName val="conc trap"/>
      <sheetName val="bar frus"/>
      <sheetName val="bar trap"/>
      <sheetName val="DPVT"/>
      <sheetName val="TLR"/>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Adj entries "/>
      <sheetName val="Annexure 1"/>
      <sheetName val="Annexure 2"/>
      <sheetName val="Updated 2018 COA"/>
      <sheetName val="IC Listing"/>
      <sheetName val="Vadislines"/>
      <sheetName val="Other"/>
      <sheetName val="Vendor"/>
      <sheetName val="2. Summary-cash"/>
      <sheetName val="Don gia vung III"/>
      <sheetName val="Tra_bang"/>
      <sheetName val="H11-01-change"/>
      <sheetName val="H11-02"/>
      <sheetName val="H11-03-change"/>
      <sheetName val="H12-01"/>
      <sheetName val="H12-02"/>
      <sheetName val="H12-03-change"/>
      <sheetName val="H12-04"/>
      <sheetName val="H13-01-change"/>
      <sheetName val="H13-02"/>
      <sheetName val="H13-03"/>
      <sheetName val="H13-04"/>
      <sheetName val="PLHD doi cot ham 0101-04"/>
      <sheetName val="Dgia_vat_tŵ7"/>
      <sheetName val="U0030S03"/>
      <sheetName val="EQFRM2"/>
      <sheetName val="Beam reinfocement schedule"/>
      <sheetName val="Thong so dam"/>
      <sheetName val="Wall Block C"/>
      <sheetName val="General Schedule"/>
      <sheetName val="금액내역서"/>
      <sheetName val="Factor F Data"/>
      <sheetName val="MTP"/>
      <sheetName val="TOT"/>
      <sheetName val="VH"/>
      <sheetName val="M"/>
      <sheetName val="NC HY"/>
      <sheetName val="NC HN"/>
      <sheetName val="luong"/>
      <sheetName val="VL+NC+M"/>
      <sheetName val="PTCM"/>
      <sheetName val="A1.8"/>
      <sheetName val="Tra Cứu"/>
      <sheetName val="IV.1.Lkdt"/>
      <sheetName val="III.2.dah"/>
      <sheetName val="II.2.dn"/>
      <sheetName val="IV.2.Lkdd"/>
      <sheetName val="III.1.tai"/>
      <sheetName val="PHÁT_SINH_TẦNG_290"/>
      <sheetName val="DZ 35"/>
      <sheetName val="Cto"/>
      <sheetName val="DM_1781"/>
      <sheetName val="DM_228"/>
      <sheetName val="共機計算"/>
      <sheetName val="共機J"/>
      <sheetName val="_SYSTEM_CODE"/>
      <sheetName val="Project Info."/>
      <sheetName val="_COST_DATA_LOOKUP"/>
      <sheetName val="Cost Summary"/>
      <sheetName val="Cost Summary - USD"/>
      <sheetName val="_DISCOUNT_DATA_LOOKUP"/>
      <sheetName val="Price Summary - Offshore"/>
      <sheetName val="Factory &amp; Import Material"/>
      <sheetName val="_FOREX"/>
      <sheetName val="Labour Hours Upload"/>
      <sheetName val="_LEEGOO_COST"/>
      <sheetName val="_LEEGOO_TECH_SPEC"/>
      <sheetName val="_OC_SETTINGS"/>
      <sheetName val="_SHAPE_SALES_COST"/>
      <sheetName val="_SHAPE_SALES_TECH_SPEC"/>
      <sheetName val="_SYSTEM_COST_LOOKUP"/>
      <sheetName val="_TECH_DATA_LOOKUP"/>
      <sheetName val="Technical Info."/>
      <sheetName val="PM Cost"/>
      <sheetName val="_UPLOAD_TABLE"/>
      <sheetName val="SED INPUT"/>
      <sheetName val="Be tong"/>
      <sheetName val="TÍNH TOÁN KHỐI LƯỢNG P6"/>
      <sheetName val="INDEX HẠ TẦNG"/>
      <sheetName val="CTG HẠ TẦNG"/>
      <sheetName val="DGG HẠ TẦNG"/>
      <sheetName val="DGG_LB CỌC"/>
      <sheetName val="DGG_MT CỌC"/>
      <sheetName val="INFO CỌC"/>
      <sheetName val="INDEX CỌC"/>
      <sheetName val="Giacuoc"/>
      <sheetName val="DP TRUOT GIA"/>
      <sheetName val="VL-NC-M."/>
      <sheetName val="Ntt_Form"/>
      <sheetName val="V.c noi bo"/>
      <sheetName val="Tổng kê"/>
      <sheetName val="Thông tin chung"/>
      <sheetName val="Vat lieu cat song rac"/>
      <sheetName val="dssoi_dieutra"/>
      <sheetName val="DVao"/>
      <sheetName val="MTL__INTER"/>
      <sheetName val="Summary of My Chanh Bridge"/>
      <sheetName val="My Chanh Bridge"/>
      <sheetName val="Summary of Phu Bai Bridge"/>
      <sheetName val="Summary of Nong Bridge"/>
      <sheetName val="Nong Bridge"/>
      <sheetName val="Summary of Phong Le Bridge"/>
      <sheetName val="Phong Le Bridge"/>
      <sheetName val="Summary of Ky Lam Bridge"/>
      <sheetName val="BQD"/>
      <sheetName val="BILL 34Āᐁë_x0000__x0000__x0001_"/>
      <sheetName val="Assignment Schedule"/>
      <sheetName val="DTCT -XL.4"/>
      <sheetName val="cot_xa"/>
      <sheetName val="6.9 DM CTP"/>
      <sheetName val="VL.NC.M"/>
      <sheetName val="BK04"/>
      <sheetName val="Đường dây"/>
      <sheetName val="Vị trí"/>
      <sheetName val="dulieu cot"/>
      <sheetName val="FORM-16"/>
      <sheetName val="DG_VL_KS"/>
      <sheetName val="GIA_NC,_CM"/>
      <sheetName val="GIA_VL"/>
      <sheetName val="13_Luong"/>
      <sheetName val="Main Model"/>
      <sheetName val="新᐀"/>
      <sheetName val="Đơn giá-NC"/>
      <sheetName val="Đơn giá-VL-CM"/>
      <sheetName val="MD4970"/>
      <sheetName val="Khaibao"/>
      <sheetName val="DIV INC"/>
      <sheetName val="DropZone"/>
      <sheetName val="A1 - Income Statement"/>
      <sheetName val="s"/>
      <sheetName val="SCB - Annexure A"/>
      <sheetName val="PL6-Revenue Bridge"/>
      <sheetName val="APR-MAR-03-04"/>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sales_current_month22"/>
      <sheetName val="View_Variance22"/>
      <sheetName val="Inventory_data22"/>
      <sheetName val="FORECAST_x_FAMILIA19"/>
      <sheetName val="Space_Analysis19"/>
      <sheetName val="sales_current_month23"/>
      <sheetName val="View_Variance23"/>
      <sheetName val="Inventory_data23"/>
      <sheetName val="FORECAST_x_FAMILIA20"/>
      <sheetName val="Space_Analysis20"/>
      <sheetName val="sales_current_month24"/>
      <sheetName val="View_Variance24"/>
      <sheetName val="Inventory_data24"/>
      <sheetName val="FORECAST_x_FAMILIA21"/>
      <sheetName val="Space_Analysis21"/>
      <sheetName val="Dropdown"/>
      <sheetName val="Family"/>
      <sheetName val="CADE DETAIL"/>
      <sheetName val="sales_current_month25"/>
      <sheetName val="View_Variance25"/>
      <sheetName val="Inventory_data25"/>
      <sheetName val="FORECAST_x_FAMILIA22"/>
      <sheetName val="Space_Analysis22"/>
      <sheetName val="sales_current_month26"/>
      <sheetName val="View_Variance26"/>
      <sheetName val="Inventory_data26"/>
      <sheetName val="FORECAST_x_FAMILIA23"/>
      <sheetName val="Space_Analysis23"/>
      <sheetName val="Validation"/>
      <sheetName val="유통망계획"/>
      <sheetName val="OC5-Push Diag"/>
      <sheetName val="Franchise Input"/>
      <sheetName val="Results"/>
      <sheetName val="PLGroupings"/>
      <sheetName val="Project ODC_NDEU"/>
      <sheetName val="Opening"/>
      <sheetName val="DepRate"/>
      <sheetName val="Quote-ExtMG-Y1"/>
      <sheetName val="Inter connect Revenue"/>
      <sheetName val="Process"/>
      <sheetName val="2020 RFS Summary"/>
      <sheetName val="Well Construction Summary"/>
      <sheetName val="Subsurface"/>
      <sheetName val="Offshore"/>
      <sheetName val="Logistics"/>
      <sheetName val="RFS 2020 - Details and Notes"/>
      <sheetName val="CONSTANTES"/>
      <sheetName val="Scraps"/>
      <sheetName val="Mth-Vana"/>
      <sheetName val="DUMP"/>
      <sheetName val="AN 2000"/>
      <sheetName val="Utilization"/>
      <sheetName val="PREV_RICAVI"/>
      <sheetName val="Tke"/>
      <sheetName val="Dau vào"/>
      <sheetName val="BILL 34Āᐁë_x0001_"/>
      <sheetName val="Bảng dung trọng"/>
      <sheetName val="MES"/>
      <sheetName val="CAN DOI - KET QUA"/>
      <sheetName val="Duties"/>
      <sheetName val="GSR"/>
      <sheetName val="GR"/>
      <sheetName val="Pivot Financials"/>
      <sheetName val="Instructions"/>
      <sheetName val="Review 2015"/>
      <sheetName val="Content"/>
      <sheetName val="ScoreCard"/>
      <sheetName val="People "/>
      <sheetName val="Production volumes"/>
      <sheetName val="KPIs"/>
      <sheetName val="Salary increase budget assump."/>
      <sheetName val="Production initiative"/>
      <sheetName val="Quality"/>
      <sheetName val="Prod. KPI - OEE%"/>
      <sheetName val="B&amp;P.KPI"/>
      <sheetName val="Customer SC"/>
      <sheetName val="Production KPIs"/>
      <sheetName val="Total losses"/>
      <sheetName val="Savings overview"/>
      <sheetName val="Prod FTE Dev."/>
      <sheetName val="Log FTE Dev."/>
      <sheetName val="Loss tree"/>
      <sheetName val="Inventory development"/>
      <sheetName val="DPO"/>
      <sheetName val="CAPEX"/>
      <sheetName val="Capex Phasing"/>
      <sheetName val="Std to Std MC only"/>
      <sheetName val="Top 20 BOM"/>
      <sheetName val="MC Development OLD"/>
      <sheetName val="PVM"/>
      <sheetName val="NMC &amp; Log Ass."/>
      <sheetName val=" Material Ass."/>
      <sheetName val="GtN"/>
      <sheetName val="COGS Dev."/>
      <sheetName val="MC Dev."/>
      <sheetName val="NMC Dev."/>
      <sheetName val="NMC Development OLD"/>
      <sheetName val="Log Dev."/>
      <sheetName val="Prod. capex overview"/>
      <sheetName val="Production - Risks &amp; Opport."/>
      <sheetName val="AOCM Overview"/>
      <sheetName val="AOCM Cost Group Summary"/>
      <sheetName val="Sievo Saving"/>
      <sheetName val="AOCM Sub-group"/>
      <sheetName val="Quality RFT"/>
      <sheetName val="Back-up "/>
      <sheetName val="Absorption Phasing"/>
      <sheetName val="One off"/>
      <sheetName val="Reporting changes"/>
      <sheetName val="Prod. KPI - OEE% by line"/>
      <sheetName val="Key dependencies"/>
      <sheetName val="Orgex and restructuring"/>
      <sheetName val="OCM"/>
      <sheetName val="ROIC"/>
      <sheetName val="COGS movement"/>
      <sheetName val="Back-up HR"/>
      <sheetName val="2016 FTE Variability"/>
      <sheetName val="Tables"/>
      <sheetName val="2.Sievo saving recon. vs bridge"/>
      <sheetName val="1. PPV recon. T04 vs bridges"/>
      <sheetName val="INPUT &amp; Guidance"/>
      <sheetName val="data for deck, thinkcell"/>
      <sheetName val="Flash call deck"/>
      <sheetName val="Supply chain bridge"/>
      <sheetName val="COS bridge"/>
      <sheetName val="3.Gross &amp; Net efficiency report"/>
      <sheetName val="PVM report"/>
      <sheetName val="Capex comments"/>
      <sheetName val="Log bridge"/>
      <sheetName val="One pager"/>
      <sheetName val="Option 1,Data(from HFM) "/>
      <sheetName val="Option 2, Data( Manual Input)"/>
      <sheetName val="FX &amp; HIERARCHY"/>
      <sheetName val="CAN_DOI_-_KET_QUA"/>
      <sheetName val="Bihar Plant FAR"/>
      <sheetName val="Verification Report"/>
      <sheetName val="SETUP1"/>
      <sheetName val="Sch2 - BalSht Summary"/>
      <sheetName val="Sch1 - P&amp;L Summary"/>
      <sheetName val="Cost of DM Water"/>
      <sheetName val="Imports-dataload"/>
      <sheetName val="Other assumptions"/>
      <sheetName val="Kich thuoc mo M1-nam lay"/>
      <sheetName val="MayTC"/>
      <sheetName val="MVT"/>
      <sheetName val="Thong tin"/>
      <sheetName val="Check C"/>
      <sheetName val="CPTNo"/>
      <sheetName val="Du lieu ban dau"/>
      <sheetName val="GZ.TP"/>
      <sheetName val="GZ.VT"/>
      <sheetName val="GOC"/>
      <sheetName val="Gen"/>
      <sheetName val="BTDC B360"/>
      <sheetName val="HN"/>
      <sheetName val="Danh muc LIST"/>
      <sheetName val="TTC"/>
      <sheetName val="KTV"/>
      <sheetName val="BS_IN"/>
      <sheetName val="PL_IN"/>
      <sheetName val="LCGT"/>
      <sheetName val="CF (DR)_IN"/>
      <sheetName val="CSKT"/>
      <sheetName val="TM01-TM"/>
      <sheetName val="Vay"/>
      <sheetName val="PL 02 - Vay"/>
      <sheetName val="PL 03 - Von"/>
      <sheetName val="BS_B341"/>
      <sheetName val="CP yếu tố"/>
      <sheetName val="BS_A510"/>
      <sheetName val="PL_A510"/>
      <sheetName val="RT_A510"/>
      <sheetName val="PL_B342"/>
      <sheetName val="BTKDC_B370"/>
      <sheetName val="TB_B350"/>
      <sheetName val="00000000"/>
      <sheetName val="BS 420"/>
      <sheetName val="PL 420"/>
      <sheetName val="RT 420"/>
      <sheetName val="A710"/>
      <sheetName val="BTDC_B360 "/>
      <sheetName val="Table of contents"/>
      <sheetName val="BOD"/>
      <sheetName val="11. Loans"/>
      <sheetName val="413-Vay"/>
      <sheetName val="D.Trong"/>
      <sheetName val="PPT"/>
      <sheetName val="Lương nhân công"/>
      <sheetName val="Chung"/>
      <sheetName val="cPanel"/>
      <sheetName val="GC"/>
      <sheetName val="HG_Info"/>
      <sheetName val="Nghỉ lễ"/>
      <sheetName val="Mác"/>
      <sheetName val="QC"/>
      <sheetName val="CO"/>
      <sheetName val="DA01.HD-List"/>
      <sheetName val="DM01.CDT"/>
      <sheetName val="DM02.NT"/>
      <sheetName val="NT01.HD-List"/>
      <sheetName val="Bearing Capacity"/>
      <sheetName val="TTTram"/>
      <sheetName val="DGChung"/>
      <sheetName val="TT 16-2019"/>
      <sheetName val="SPL4"/>
      <sheetName val="VINYL"/>
      <sheetName val="Phan tich don gia de xuat - cau"/>
      <sheetName val="Du lieu TKT"/>
      <sheetName val="간접비 총괄표"/>
      <sheetName val="Đơn trọng"/>
      <sheetName val="COG"/>
      <sheetName val="Ban Qua do"/>
      <sheetName val="Dự kiến SL-NT 2013"/>
      <sheetName val="SL.HM-T1.2014"/>
      <sheetName val="Gia "/>
      <sheetName val="ADJ - RATE"/>
      <sheetName val="sales_current_month27"/>
      <sheetName val="View_Variance27"/>
      <sheetName val="Inventory_data27"/>
      <sheetName val="FORECAST_x_FAMILIA24"/>
      <sheetName val="Space_Analysis24"/>
      <sheetName val="CADE_DETAIL"/>
      <sheetName val="sales_current_month28"/>
      <sheetName val="View_Variance28"/>
      <sheetName val="Inventory_data28"/>
      <sheetName val="FORECAST_x_FAMILIA25"/>
      <sheetName val="Space_Analysis25"/>
      <sheetName val="CADE_DETAIL1"/>
      <sheetName val="PRB Expense Q4 2013"/>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PU_ITALY_32"/>
      <sheetName val="sales_current_month32"/>
      <sheetName val="View_Variance32"/>
      <sheetName val="Inventory_data32"/>
      <sheetName val="FORECAST_x_FAMILIA29"/>
      <sheetName val="Space_Analysis29"/>
      <sheetName val="CADE_DETAIL5"/>
      <sheetName val="PRB_Expense_Q4_20132"/>
      <sheetName val="PU_ITALY_31"/>
      <sheetName val="sales_current_month31"/>
      <sheetName val="View_Variance31"/>
      <sheetName val="Inventory_data31"/>
      <sheetName val="FORECAST_x_FAMILIA28"/>
      <sheetName val="Space_Analysis28"/>
      <sheetName val="CADE_DETAIL4"/>
      <sheetName val="PRB_Expense_Q4_20131"/>
      <sheetName val="PU_ITALY_33"/>
      <sheetName val="sales_current_month33"/>
      <sheetName val="View_Variance33"/>
      <sheetName val="Inventory_data33"/>
      <sheetName val="FORECAST_x_FAMILIA30"/>
      <sheetName val="Space_Analysis30"/>
      <sheetName val="CADE_DETAIL6"/>
      <sheetName val="PRB_Expense_Q4_20133"/>
      <sheetName val="PU_ITALY_34"/>
      <sheetName val="sales_current_month34"/>
      <sheetName val="View_Variance34"/>
      <sheetName val="Inventory_data34"/>
      <sheetName val="FORECAST_x_FAMILIA31"/>
      <sheetName val="Space_Analysis31"/>
      <sheetName val="CADE_DETAIL7"/>
      <sheetName val="PRB_Expense_Q4_20134"/>
      <sheetName val="PU_ITALY_35"/>
      <sheetName val="sales_current_month35"/>
      <sheetName val="View_Variance35"/>
      <sheetName val="Inventory_data35"/>
      <sheetName val="FORECAST_x_FAMILIA32"/>
      <sheetName val="Space_Analysis32"/>
      <sheetName val="CADE_DETAIL8"/>
      <sheetName val="PRB_Expense_Q4_20135"/>
      <sheetName val="PU_ITALY_36"/>
      <sheetName val="sales_current_month36"/>
      <sheetName val="View_Variance36"/>
      <sheetName val="Inventory_data36"/>
      <sheetName val="FORECAST_x_FAMILIA33"/>
      <sheetName val="Space_Analysis33"/>
      <sheetName val="CADE_DETAIL9"/>
      <sheetName val="PRB_Expense_Q4_20136"/>
      <sheetName val="PU_ITALY_37"/>
      <sheetName val="sales_current_month37"/>
      <sheetName val="View_Variance37"/>
      <sheetName val="Inventory_data37"/>
      <sheetName val="FORECAST_x_FAMILIA34"/>
      <sheetName val="Space_Analysis34"/>
      <sheetName val="CADE_DETAIL10"/>
      <sheetName val="PRB_Expense_Q4_20137"/>
      <sheetName val="PU_ITALY_38"/>
      <sheetName val="sales_current_month38"/>
      <sheetName val="View_Variance38"/>
      <sheetName val="Inventory_data38"/>
      <sheetName val="FORECAST_x_FAMILIA35"/>
      <sheetName val="Space_Analysis35"/>
      <sheetName val="CADE_DETAIL11"/>
      <sheetName val="PRB_Expense_Q4_20138"/>
      <sheetName val="PU_ITALY_39"/>
      <sheetName val="sales_current_month39"/>
      <sheetName val="View_Variance39"/>
      <sheetName val="Inventory_data39"/>
      <sheetName val="FORECAST_x_FAMILIA36"/>
      <sheetName val="Space_Analysis36"/>
      <sheetName val="CADE_DETAIL12"/>
      <sheetName val="PRB_Expense_Q4_20139"/>
      <sheetName val="PU_ITALY_40"/>
      <sheetName val="sales_current_month40"/>
      <sheetName val="View_Variance40"/>
      <sheetName val="Inventory_data40"/>
      <sheetName val="FORECAST_x_FAMILIA37"/>
      <sheetName val="Space_Analysis37"/>
      <sheetName val="CADE_DETAIL13"/>
      <sheetName val="PRB_Expense_Q4_201310"/>
      <sheetName val="PU_ITALY_41"/>
      <sheetName val="sales_current_month41"/>
      <sheetName val="View_Variance41"/>
      <sheetName val="Inventory_data41"/>
      <sheetName val="FORECAST_x_FAMILIA38"/>
      <sheetName val="Space_Analysis38"/>
      <sheetName val="CADE_DETAIL14"/>
      <sheetName val="PRB_Expense_Q4_201311"/>
      <sheetName val="XPRODUCT"/>
      <sheetName val="REVENUE_405C"/>
      <sheetName val="MTD_DSD"/>
      <sheetName val="QTD_DSD"/>
      <sheetName val="CentralAreaCategories"/>
      <sheetName val="PU_ITALY_42"/>
      <sheetName val="sales_current_month42"/>
      <sheetName val="View_Variance42"/>
      <sheetName val="Inventory_data42"/>
      <sheetName val="FORECAST_x_FAMILIA39"/>
      <sheetName val="Space_Analysis39"/>
      <sheetName val="CADE_DETAIL15"/>
      <sheetName val="PRB_Expense_Q4_201312"/>
      <sheetName val="P&amp;L by Month"/>
      <sheetName val="PU_ITALY_43"/>
      <sheetName val="sales_current_month43"/>
      <sheetName val="View_Variance43"/>
      <sheetName val="Inventory_data43"/>
      <sheetName val="FORECAST_x_FAMILIA40"/>
      <sheetName val="Space_Analysis40"/>
      <sheetName val="CADE_DETAIL16"/>
      <sheetName val="PRB_Expense_Q4_201313"/>
      <sheetName val="PU_ITALY_44"/>
      <sheetName val="sales_current_month44"/>
      <sheetName val="View_Variance44"/>
      <sheetName val="Inventory_data44"/>
      <sheetName val="FORECAST_x_FAMILIA41"/>
      <sheetName val="Space_Analysis41"/>
      <sheetName val="CADE_DETAIL17"/>
      <sheetName val="PRB_Expense_Q4_201314"/>
      <sheetName val="PU_ITALY_45"/>
      <sheetName val="sales_current_month45"/>
      <sheetName val="View_Variance45"/>
      <sheetName val="Inventory_data45"/>
      <sheetName val="FORECAST_x_FAMILIA42"/>
      <sheetName val="Space_Analysis42"/>
      <sheetName val="CADE_DETAIL18"/>
      <sheetName val="PRB_Expense_Q4_201315"/>
      <sheetName val="P&amp;L_by_Month"/>
      <sheetName val="synthese"/>
      <sheetName val="DistiSwamp"/>
      <sheetName val="Total"/>
      <sheetName val="KL Chi tiết BV dự thầu"/>
      <sheetName val="KL chi tiết BV thi công"/>
      <sheetName val="3.NGAN_SACH"/>
      <sheetName val="2.PHAN_TICH"/>
      <sheetName val="Bangtrachieudaicoc"/>
      <sheetName val="Bar"/>
      <sheetName val="KL CHI TIET"/>
      <sheetName val="INPUT1_THONG_TIN_HD"/>
      <sheetName val="DATA_WBS"/>
      <sheetName val="FINANCIAL (FLR)"/>
      <sheetName val="D"/>
      <sheetName val="merger"/>
      <sheetName val="27850"/>
      <sheetName val="CDPS SAU KC"/>
      <sheetName val="CTG (GIAM)"/>
      <sheetName val="Beam _2_"/>
      <sheetName val="TS_Rep"/>
      <sheetName val="mep"/>
      <sheetName val="Du thau 03xd"/>
      <sheetName val="BASE GRAPHE"/>
      <sheetName val="DL1"/>
      <sheetName val="DL2"/>
      <sheetName val="MHSCT"/>
      <sheetName val="Tabel_Berat1"/>
      <sheetName val="Real_Cost1"/>
      <sheetName val="bill_qty1"/>
      <sheetName val="REKAP_ARSITEKTUR_1"/>
      <sheetName val="RAB_ADMINISTRASI_PUSAT_(1)1"/>
      <sheetName val="Data_Umum_Penawaran1"/>
      <sheetName val="EE-PROP"/>
      <sheetName val="PaintBreak"/>
      <sheetName val="INSSUBCON"/>
      <sheetName val="DWTables"/>
      <sheetName val="PCV"/>
      <sheetName val="Eng_Hrs"/>
      <sheetName val="B.1 Engineering"/>
      <sheetName val="29"/>
      <sheetName val="RAB"/>
      <sheetName val="Mobilisasi &amp; Demob"/>
      <sheetName val="B.2.5 Proc &amp; Constr Civil1"/>
      <sheetName val="B.2.3 Proc &amp; Constr Electrical"/>
      <sheetName val="B.2.4 Proc &amp; Constr Instru"/>
      <sheetName val="B.2.1 Proc &amp; Constr Mech "/>
      <sheetName val="B.2.2 Proc &amp; Constr Pipe "/>
      <sheetName val="Work Permit"/>
      <sheetName val="Agregat Halus &amp; Kasar"/>
      <sheetName val="Data Tower"/>
      <sheetName val="BANG TONGHOP"/>
      <sheetName val="bang tien luong"/>
      <sheetName val="Summary - Budget"/>
      <sheetName val="Cognos_Office_Connection_Cache"/>
      <sheetName val="RENCERT"/>
      <sheetName val="RC Revenue"/>
      <sheetName val="AOP 2020"/>
      <sheetName val="START"/>
      <sheetName val="LE0030"/>
      <sheetName val="LE1000"/>
      <sheetName val="LE8530"/>
      <sheetName val="LE1330"/>
      <sheetName val="LE2030"/>
      <sheetName val="LE8030+8050"/>
      <sheetName val="LE6610"/>
      <sheetName val="LE8680"/>
      <sheetName val="LE5090"/>
      <sheetName val="LE2130"/>
      <sheetName val="END"/>
      <sheetName val="DATA LE"/>
      <sheetName val="DATA LE (LY)"/>
      <sheetName val="DATA RC"/>
      <sheetName val="DATA RC (LY)"/>
      <sheetName val="LE Test"/>
      <sheetName val="DATA (RC ORG)"/>
      <sheetName val="DATA (TESTING 1)"/>
      <sheetName val="DATA (TESTING CHRSPR)"/>
      <sheetName val="LE0041"/>
      <sheetName val="2018 VADIS"/>
      <sheetName val="Division"/>
      <sheetName val="Criteri"/>
      <sheetName val="Income Statement1"/>
      <sheetName val="DB FEE"/>
      <sheetName val="BHYT Tự Nguyện - Vinschool-Mau "/>
      <sheetName val="Bank Bal. Dec 22"/>
      <sheetName val="Names"/>
      <sheetName val="Field Lists"/>
      <sheetName val="CUSTOMER GROUP WISE"/>
      <sheetName val="Other_assumptions"/>
      <sheetName val="Field_Lists"/>
      <sheetName val="Control_Panel"/>
      <sheetName val="Q4 2009 History"/>
      <sheetName val="Dashboard"/>
      <sheetName val="repeatative_rejection"/>
      <sheetName val="General_Info"/>
      <sheetName val="Full_PBD"/>
      <sheetName val="Non-Statistical_Sampling"/>
      <sheetName val="98FORECAST_(1)"/>
      <sheetName val="Fixed_asset_register"/>
      <sheetName val="Merit_&amp;_Market_Grid1"/>
      <sheetName val="OC5-Push_Diag"/>
      <sheetName val="Franchise_Input"/>
      <sheetName val="DIV_INC"/>
      <sheetName val="A1_-_Income_Statement"/>
      <sheetName val="SCB_-_Annexure_A"/>
      <sheetName val="PL6-Revenue_Bridge"/>
      <sheetName val="2020_RFS_Summary"/>
      <sheetName val="Well_Construction_Summary"/>
      <sheetName val="RFS_2020_-_Details_and_Notes"/>
      <sheetName val=" Final Balance Sheet"/>
      <sheetName val="summery-FINAL"/>
      <sheetName val="APR'02BS"/>
      <sheetName val="monthly"/>
      <sheetName val="FLASH"/>
      <sheetName val="Interest on WC"/>
      <sheetName val="Grouping"/>
      <sheetName val="Segment"/>
      <sheetName val="Month"/>
      <sheetName val="Giai trinh"/>
      <sheetName val="Sch_18_Bank"/>
      <sheetName val="Stock_details"/>
      <sheetName val="Part_A_General"/>
      <sheetName val="_"/>
      <sheetName val="Project_ODC_NDEU"/>
      <sheetName val="Inter_connect_Revenue"/>
      <sheetName val="AN_2000"/>
      <sheetName val="CAN_DOI_-_KET_QUA1"/>
      <sheetName val="Pivot_Financials"/>
      <sheetName val="Review_2015"/>
      <sheetName val="People_"/>
      <sheetName val="Production_volumes"/>
      <sheetName val="Salary_increase_budget_assump_"/>
      <sheetName val="Production_initiative"/>
      <sheetName val="Prod__KPI_-_OEE%"/>
      <sheetName val="B&amp;P_KPI"/>
      <sheetName val="Customer_SC"/>
      <sheetName val="Production_KPIs"/>
      <sheetName val="Total_losses"/>
      <sheetName val="Savings_overview"/>
      <sheetName val="Prod_FTE_Dev_"/>
      <sheetName val="Log_FTE_Dev_"/>
      <sheetName val="Loss_tree"/>
      <sheetName val="Inventory_development"/>
      <sheetName val="Capex_Phasing"/>
      <sheetName val="Std_to_Std_MC_only"/>
      <sheetName val="Top_20_BOM"/>
      <sheetName val="MC_Development_OLD"/>
      <sheetName val="NMC_&amp;_Log_Ass_"/>
      <sheetName val="_Material_Ass_"/>
      <sheetName val="COGS_Dev_"/>
      <sheetName val="MC_Dev_"/>
      <sheetName val="NMC_Dev_"/>
      <sheetName val="NMC_Development_OLD"/>
      <sheetName val="Log_Dev_"/>
      <sheetName val="Prod__capex_overview"/>
      <sheetName val="Production_-_Risks_&amp;_Opport_"/>
      <sheetName val="AOCM_Overview"/>
      <sheetName val="AOCM_Cost_Group_Summary"/>
      <sheetName val="Sievo_Saving"/>
      <sheetName val="AOCM_Sub-group"/>
      <sheetName val="Quality_RFT"/>
      <sheetName val="Back-up_"/>
      <sheetName val="Absorption_Phasing"/>
      <sheetName val="One_off"/>
      <sheetName val="Reporting_changes"/>
      <sheetName val="Prod__KPI_-_OEE%_by_line"/>
      <sheetName val="Key_dependencies"/>
      <sheetName val="Orgex_and_restructuring"/>
      <sheetName val="COGS_movement"/>
      <sheetName val="Back-up_HR"/>
      <sheetName val="2016_FTE_Variability"/>
      <sheetName val="2_Sievo_saving_recon__vs_bridge"/>
      <sheetName val="1__PPV_recon__T04_vs_bridges"/>
      <sheetName val="INPUT_&amp;_Guidance"/>
      <sheetName val="data_for_deck,_thinkcell"/>
      <sheetName val="Flash_call_deck"/>
      <sheetName val="Supply_chain_bridge"/>
      <sheetName val="COS_bridge"/>
      <sheetName val="3_Gross_&amp;_Net_efficiency_report"/>
      <sheetName val="PVM_report"/>
      <sheetName val="Capex_comments"/>
      <sheetName val="Log_bridge"/>
      <sheetName val="One_pager"/>
      <sheetName val="Option_1,Data(from_HFM)_"/>
      <sheetName val="Option_2,_Data(_Manual_Input)"/>
      <sheetName val="FX_&amp;_HIERARCHY"/>
      <sheetName val="Rebate"/>
      <sheetName val="项目计划表"/>
      <sheetName val="零购计划表"/>
      <sheetName val="KLR-GAS"/>
      <sheetName val="DG4970"/>
      <sheetName val="B1.CN"/>
      <sheetName val="Analysis"/>
      <sheetName val="C-C"/>
      <sheetName val="D-D"/>
      <sheetName val="M 67"/>
      <sheetName val="Formula_Code"/>
      <sheetName val="UnitWeight"/>
      <sheetName val="datamong"/>
      <sheetName val="Bang khoi luong"/>
      <sheetName val="FD"/>
      <sheetName val="EE (3)"/>
      <sheetName val="PAVEMENT"/>
      <sheetName val="TRAFFIC"/>
      <sheetName val="Competitors"/>
      <sheetName val="1,TMĐT "/>
      <sheetName val="1.INPUT"/>
      <sheetName val="Phan tich vat tu"/>
      <sheetName val="TBGIA"/>
      <sheetName val="Tong Luong Thep"/>
      <sheetName val="Norm"/>
      <sheetName val="DmChitiet"/>
      <sheetName val="Cost center"/>
      <sheetName val="DSR"/>
      <sheetName val="FX"/>
      <sheetName val="Details Sales (local)"/>
      <sheetName val="Details_Sales_(local)"/>
      <sheetName val="ReservePayout"/>
      <sheetName val="Ã«ÀûÂÊ·ÖÎö±í"/>
      <sheetName val="JUly97"/>
      <sheetName val="P301"/>
      <sheetName val="R"/>
      <sheetName val="FA list"/>
      <sheetName val="Enc 3A"/>
      <sheetName val="ING"/>
      <sheetName val="DPT-PW"/>
      <sheetName val="712"/>
      <sheetName val="Resort1"/>
      <sheetName val="Anx-IV"/>
      <sheetName val="Fixed Prof Fees"/>
      <sheetName val="PDN"/>
      <sheetName val="BS, PL, Sch 5 to 9"/>
      <sheetName val="301 RTI"/>
      <sheetName val="1. Questionnaire"/>
      <sheetName val="YOEMAGUM"/>
      <sheetName val="MAT"/>
      <sheetName val="DataValidation"/>
      <sheetName val="Excise on RM"/>
      <sheetName val=" Payroll Empl (Wkng)"/>
      <sheetName val="Insight 28-6-00"/>
      <sheetName val="DL codes"/>
      <sheetName val="Simulator Detail"/>
      <sheetName val="Trnf to Reimb."/>
      <sheetName val="Power &amp; Fuel (S)"/>
      <sheetName val="43B"/>
      <sheetName val="Book details"/>
      <sheetName val="July 06-Mar 07"/>
      <sheetName val="DCF"/>
      <sheetName val="drs"/>
      <sheetName val="RscList"/>
      <sheetName val="inputs"/>
      <sheetName val="Ctiet Cthe"/>
      <sheetName val="khongin"/>
      <sheetName val="TK22kV"/>
      <sheetName val="finishing"/>
      <sheetName val="Window Door schedule"/>
      <sheetName val="을"/>
      <sheetName val="HidePriceList"/>
      <sheetName val="01-BM"/>
      <sheetName val="SLTh_ke"/>
      <sheetName val="he_so_dong_thoi"/>
      <sheetName val="Thang_01"/>
      <sheetName val="Thống_kê"/>
      <sheetName val="BAN_IN"/>
      <sheetName val="Khoi_luong_kenh_dan"/>
      <sheetName val="Thep_Be_TN(tai_C10)"/>
      <sheetName val="Gia_giao_VL_den_HT"/>
      <sheetName val="THONG_SO_KICH_THUOC"/>
      <sheetName val="Varible"/>
      <sheetName val="DETAIL PROGRESS CLAIM"/>
      <sheetName val="DG CANTHO"/>
      <sheetName val="4. Đo bóc KL"/>
      <sheetName val="NK"/>
      <sheetName val="TraBienbao"/>
      <sheetName val="Sheet1 (2)"/>
      <sheetName val="Chi Thao"/>
      <sheetName val="Bang phan tich"/>
      <sheetName val="dgctqn"/>
      <sheetName val="물량표(신)"/>
      <sheetName val="1111"/>
      <sheetName val="AnalisaSIPIL RIIL"/>
      <sheetName val="HDLD"/>
      <sheetName val="bdm"/>
      <sheetName val="NKSC"/>
      <sheetName val="B-B"/>
      <sheetName val="Ap"/>
      <sheetName val="Code HT CB -OT"/>
      <sheetName val="Code HT CB - PO"/>
      <sheetName val="DOOR A (4-roof)"/>
      <sheetName val="Door HT"/>
      <sheetName val="DOOR B1 (4-roof)"/>
      <sheetName val="DOOR B2 (4-roof)"/>
      <sheetName val="Door-Podium"/>
      <sheetName val="rate code"/>
      <sheetName val="Xuất DL AP"/>
      <sheetName val="Xuất DL OT"/>
      <sheetName val="Xuat DL PO"/>
      <sheetName val="EQ_an"/>
      <sheetName val="TinhToan"/>
      <sheetName val="RAB_AR&amp;STR16"/>
      <sheetName val="chi_tiet_TBA16"/>
      <sheetName val="chi_tiet_C16"/>
      <sheetName val="Tro_giup29"/>
      <sheetName val="TH_DZ3518"/>
      <sheetName val="Customize_Your_Purchase_Order16"/>
      <sheetName val="CHITIET_VL-NC-TT_-1p16"/>
      <sheetName val="CHITIET_VL-NC-TT-3p15"/>
      <sheetName val="TONG_HOP_VL-NC_TT16"/>
      <sheetName val="KPVC-BD_16"/>
      <sheetName val="Don_gia16"/>
      <sheetName val="DON_GIA_TRAM_(3)16"/>
      <sheetName val="DON_GIA_CAN_THO18"/>
      <sheetName val="7606_DZ16"/>
      <sheetName val="Adix_A15"/>
      <sheetName val="S-curve_15"/>
      <sheetName val="Don_gia_chi_tiet16"/>
      <sheetName val="HĐ_ngoài15"/>
      <sheetName val="XT_Buoc_315"/>
      <sheetName val="dongia_(2)15"/>
      <sheetName val="project_management15"/>
      <sheetName val="Commercial_value15"/>
      <sheetName val="Ky_Lam_Bridge15"/>
      <sheetName val="Provisional_Sums_Item15"/>
      <sheetName val="Gas_Pressure_Welding15"/>
      <sheetName val="General_Item&amp;General_Requirem15"/>
      <sheetName val="General_Items15"/>
      <sheetName val="Regenral_Requirements15"/>
      <sheetName val="TONG_HOP_VL-NC15"/>
      <sheetName val="Rates_200915"/>
      <sheetName val="REINF_15"/>
      <sheetName val="MH_RATE15"/>
      <sheetName val="So_doi_chieu_LC15"/>
      <sheetName val="MAIN_GATE_HOUSE15"/>
      <sheetName val="Du_toan15"/>
      <sheetName val="chiet_tinh15"/>
      <sheetName val="Ng_hàng_xà+bulong15"/>
      <sheetName val="Bang_KL15"/>
      <sheetName val="DM_606115"/>
      <sheetName val="DG_thep_ma_kem15"/>
      <sheetName val="Lcau_-_Lxuc15"/>
      <sheetName val="CT_vat_lieu15"/>
      <sheetName val="Equip_14"/>
      <sheetName val="A1_CN14"/>
      <sheetName val="Đầu_vào14"/>
      <sheetName val="Chi_tiet_XD_TBA14"/>
      <sheetName val="Trạm_biến_áp14"/>
      <sheetName val="Đơn_Giá_14"/>
      <sheetName val="CT-0_4KV14"/>
      <sheetName val="Chenh_lech_vat_tu14"/>
      <sheetName val="Diện_tích14"/>
      <sheetName val="1_Khái_toán14"/>
      <sheetName val="TONG_HOP_T5_199814"/>
      <sheetName val="KL_Chi_tiết_Xây_tô14"/>
      <sheetName val="DG_DZ15"/>
      <sheetName val="DG_TBA15"/>
      <sheetName val="07Base_Cost14"/>
      <sheetName val="rate_material14"/>
      <sheetName val="Chi_tiet_KL14"/>
      <sheetName val="Tổng_hợp_KL14"/>
      <sheetName val="Xay_lapduongR314"/>
      <sheetName val="04_-_XUONG_DET_B14"/>
      <sheetName val="Bill_1_Quy_dinh_chung14"/>
      <sheetName val="1_R18_BF14"/>
      <sheetName val="6_External_works-R1814"/>
      <sheetName val="Phan_khai_KLuong14"/>
      <sheetName val="_0314"/>
      <sheetName val="chieu_day_san14"/>
      <sheetName val="Podium_Concrete_Works14"/>
      <sheetName val="KLCT-_TOWER14"/>
      <sheetName val="KLCT-_PODIUM14"/>
      <sheetName val="Gia_thanh_chuoi_su14"/>
      <sheetName val="Tiep_dia14"/>
      <sheetName val="Don_gia_vung_III-Can_Tho14"/>
      <sheetName val="Area_Cal14"/>
      <sheetName val="Elect_(3)14"/>
      <sheetName val="plan&amp;section_of_foundation14"/>
      <sheetName val="design_criteria14"/>
      <sheetName val="Bond_수수료_계산_포맷14"/>
      <sheetName val="ITB_COST14"/>
      <sheetName val="PAGE_114"/>
      <sheetName val="EIRR&gt;_214"/>
      <sheetName val="DM_6714"/>
      <sheetName val="Đầu_tư14"/>
      <sheetName val="Project_Data14"/>
      <sheetName val="Data_Input15"/>
      <sheetName val="6787CWFASE2CASE2_00_xls14"/>
      <sheetName val="Bill_02_-_Xay_gach-Pou_14"/>
      <sheetName val="Bill_03-Chống_thấm-Pou14"/>
      <sheetName val="Bill_04-Kim_loại-Pou14"/>
      <sheetName val="Bill_05_-_Hoan_thien-Pou_14"/>
      <sheetName val="Bill_02_-_Xay_gach-Tower14"/>
      <sheetName val="Bill_03-Chống_thấm-Tower14"/>
      <sheetName val="Bill_04-Kim_loại-Tower14"/>
      <sheetName val="Bill_05_-_Hoan_thien-Tower14"/>
      <sheetName val="KL-_KHAC14"/>
      <sheetName val="BILL_3_-_KẾT_CẤU_HẦM14"/>
      <sheetName val="PTĐG_LTBT14"/>
      <sheetName val="CTG-PRECHEx1_414"/>
      <sheetName val="CTG-AB_(2)14"/>
      <sheetName val="CTG-AB_(3)14"/>
      <sheetName val="CTG-PLP-1_0814"/>
      <sheetName val="Pre_Đội_nhóm14"/>
      <sheetName val="Vat_tu_XD14"/>
      <sheetName val="Tower_-_Concrete_Works14"/>
      <sheetName val="Bill-04_ket_cau_thap-_UNI14"/>
      <sheetName val="Loại_Vật_tư14"/>
      <sheetName val="TH_Vat_tu14"/>
      <sheetName val="dg_tphcm14"/>
      <sheetName val="T_KÊ_K_CẤU14"/>
      <sheetName val="Bill_01_-_CTN14"/>
      <sheetName val="Bill_2_2_Villa_2_beds14"/>
      <sheetName val="4_PTDG14"/>
      <sheetName val="A1,_May14"/>
      <sheetName val="Vat_lieu14"/>
      <sheetName val="Bang_trong_luong_rieng_thep14"/>
      <sheetName val="6PILE__(돌출)14"/>
      <sheetName val="HÐ_ngoài15"/>
      <sheetName val="gia_cong_tac14"/>
      <sheetName val="Measure_130614"/>
      <sheetName val="Cước_VC_+_ĐM_CP_Tư_vấn14"/>
      <sheetName val="Hệ_số14"/>
      <sheetName val="DETAIL_14"/>
      <sheetName val="GV1-D13_(Casement_door)14"/>
      <sheetName val="final_list_200530"/>
      <sheetName val="LV_data14"/>
      <sheetName val="ESTI_14"/>
      <sheetName val="Gia_vat_tu14"/>
      <sheetName val="CẤP_THOÁT_NƯỚC14"/>
      <sheetName val="TH_MTC14"/>
      <sheetName val="TH_N_Cong14"/>
      <sheetName val="THDT_goi_thau_TB14"/>
      <sheetName val="Tien_do_TV14"/>
      <sheetName val="Harga_ME_14"/>
      <sheetName val="Analisa_Gabungan14"/>
      <sheetName val="_Bill_5-Earthing_2_-_Add_Work14"/>
      <sheetName val="bridge_#_114"/>
      <sheetName val="Isolasi_Luar_Dalam14"/>
      <sheetName val="Isolasi_Luar14"/>
      <sheetName val="Chenh_lech_ca_may14"/>
      <sheetName val="TLg_CN&amp;Laixe14"/>
      <sheetName val="TLg_CN&amp;Laixe_(2)14"/>
      <sheetName val="TLg_Laitau14"/>
      <sheetName val="TLg_Laitau_(2)14"/>
      <sheetName val="KL_san_lap14"/>
      <sheetName val="Chi_tiet14"/>
      <sheetName val="2_Chiet_tinh13"/>
      <sheetName val="Bang_3_Chi_tiet_phan_Dz14"/>
      <sheetName val="KHOI_LUONG14"/>
      <sheetName val="Equipment_list_(PAC)14"/>
      <sheetName val="TINH_KHOI_LUONG14"/>
      <sheetName val="DATA_BASE14"/>
      <sheetName val="BẢNG_KHỐI_LƯỢNG_TỔNG_HỢP13"/>
      <sheetName val="Buy_vs__Lease_Car14"/>
      <sheetName val="CP_Khac_cuoc_VC13"/>
      <sheetName val="Budget_Code13"/>
      <sheetName val="CTKL_KTX_HT13"/>
      <sheetName val="subcon_sched14"/>
      <sheetName val="HVAC_BLOCK_B414"/>
      <sheetName val="NHÀ_NHẬP_LIỆU13"/>
      <sheetName val="MÓNG_SILO13"/>
      <sheetName val="PRE_(E)14"/>
      <sheetName val="Tong_du_toan13"/>
      <sheetName val="Bill_2_-_ketcau13"/>
      <sheetName val="13-Cốt_thép_(10mm&lt;D≤18mm)_FO113"/>
      <sheetName val="du_lieu_du_toan13"/>
      <sheetName val="Chi_tiet_lan_can13"/>
      <sheetName val="Luong_NII13"/>
      <sheetName val="BOQ_THAN13"/>
      <sheetName val="DL_ĐẦU_VÀO13"/>
      <sheetName val="D_&amp;_W_sizes13"/>
      <sheetName val="Analisa_&amp;_Upah13"/>
      <sheetName val="Purchase_Order13"/>
      <sheetName val="Du_lieu14"/>
      <sheetName val="Phan_tich13"/>
      <sheetName val="DINH_MUC_THI_NGHIEM13"/>
      <sheetName val="Luong_NI13"/>
      <sheetName val="CT_Thang_Mo13"/>
      <sheetName val="CT__PL13"/>
      <sheetName val="dongia__2_13"/>
      <sheetName val="Thép_CKN13"/>
      <sheetName val="GOC-KO_IN13"/>
      <sheetName val="MAU_8A13"/>
      <sheetName val="MAU_8B13"/>
      <sheetName val="MAU_913"/>
      <sheetName val="MAU_1013"/>
      <sheetName val="cash_budget13"/>
      <sheetName val="sochitiettaikhoan_13"/>
      <sheetName val="Share_price_data13"/>
      <sheetName val="19_313"/>
      <sheetName val="20_313"/>
      <sheetName val="Chieu_4_313"/>
      <sheetName val="Cow_req13"/>
      <sheetName val="TỔNG_HỢP13"/>
      <sheetName val="14-LẦN_3-CHIỀU13"/>
      <sheetName val="14-LẦN_1-SÁNG13"/>
      <sheetName val="14-LẦN_2-TRƯA13"/>
      <sheetName val="1_3+1_4-TOTAL_-_Ko_IN13"/>
      <sheetName val="2_1-LẦN_3-CHIỀU13"/>
      <sheetName val="2_1-LẦN_1-SÁNG13"/>
      <sheetName val="2_1-LẦN_2-TRƯA13"/>
      <sheetName val="2_1-TOTAL-Ko_IN13"/>
      <sheetName val="1_3(TMR_4)13"/>
      <sheetName val="CHO_DE13"/>
      <sheetName val="1_1+1_2+2_2+2_3(TMR_3)13"/>
      <sheetName val="CK1+CK2_(VS_SAN_CHOI_23)13"/>
      <sheetName val="CK1+CK2_(2)13"/>
      <sheetName val="12-16_THÁNG13"/>
      <sheetName val="CAN_SỮA13"/>
      <sheetName val="54+55+56(SAU_CAI_SỮA-6)13"/>
      <sheetName val="BÊ_71-90_NGÀY13"/>
      <sheetName val="BÊ_12-16_tháng13"/>
      <sheetName val="BÊ_6-1213"/>
      <sheetName val="BÊ_1-313"/>
      <sheetName val="F01-BC_KHAU_PHAN_SANG_20_313"/>
      <sheetName val="F01-BC_KHAU_PHAN_CHIEU_19_313"/>
      <sheetName val="dinh_mưc_cty13"/>
      <sheetName val="Giá_thành13"/>
      <sheetName val="Thong_ke13"/>
      <sheetName val="Energy_for_milk_prod13"/>
      <sheetName val="DE_NGHI_XUAT_13"/>
      <sheetName val="phieu_xuat_mau13"/>
      <sheetName val="PHIEU_XUAT_CHIEU13"/>
      <sheetName val="11_rai_them_cỏ13"/>
      <sheetName val="PHU_LUC_02-_HDSD_CAC_BIEU_MAU13"/>
      <sheetName val="PhU_LUC_01-_MA_CAC_NHOM_BO13"/>
      <sheetName val="F03-BC_THUC_TRON_SANG_20_313"/>
      <sheetName val="F03-BC_THUC_TRON_CHIEU_19_313"/>
      <sheetName val="F02-BC_THEO_DOI_THUC_AN_DU13"/>
      <sheetName val="Tham_khao-_Bao_cao_xuat_thuc_13"/>
      <sheetName val="Dlieu_dau_vao13"/>
      <sheetName val="BANCO_(2)13"/>
      <sheetName val="MT_DPin_(2)13"/>
      <sheetName val="02__PTDG13"/>
      <sheetName val="DK1_Don_gia13"/>
      <sheetName val="Chiết_tính13"/>
      <sheetName val="Don_gia_(khong_in)13"/>
      <sheetName val="Income_Statement13"/>
      <sheetName val="Shareholders'_Equity13"/>
      <sheetName val="VC_xd11"/>
      <sheetName val="Gia_VLTB11"/>
      <sheetName val="B_Luong11"/>
      <sheetName val="C_May11"/>
      <sheetName val="TB_NẶNG11"/>
      <sheetName val="Du_tru_CP-Bieu_0111"/>
      <sheetName val="1_MONG_1-213"/>
      <sheetName val="wk_prgs11"/>
      <sheetName val="TH_TN11"/>
      <sheetName val="dm_36611"/>
      <sheetName val="DM_606011"/>
      <sheetName val="Bill_No_3_-_Prov__Sum_(Ph2&amp;3)11"/>
      <sheetName val="Ma_don_vi11"/>
      <sheetName val="bang_cc11"/>
      <sheetName val="2_1Warehouse_111"/>
      <sheetName val="đọc_số11"/>
      <sheetName val="HỆ_THỐNG_PHÒNG_CHÁY_CHỮA_CHÁY11"/>
      <sheetName val="HỆ_THỐNG_CẤP_THOÁT_NƯỚC11"/>
      <sheetName val="HỆ_THỐNG_ĐHKK11"/>
      <sheetName val="MÁY_PHÁT_ĐIỆN11"/>
      <sheetName val="HỆ_THỐNG_ĐIỆN11"/>
      <sheetName val="Thiết_bị_chính11"/>
      <sheetName val="Dự_thầu11"/>
      <sheetName val="Nhap_VT_oto11"/>
      <sheetName val="TK_chi_tiet11"/>
      <sheetName val="Bill_2-Road_HR211"/>
      <sheetName val="Bill_3_-_Softscape_HR211"/>
      <sheetName val="Hao_phí11"/>
      <sheetName val="Structure_data11"/>
      <sheetName val="THEP_TAM11"/>
      <sheetName val="THEP_HÌNH11"/>
      <sheetName val="THEP_HINH11"/>
      <sheetName val="XA_GO11"/>
      <sheetName val="BANG_TRA11"/>
      <sheetName val="AG_Pipe_Qty_Analysis11"/>
      <sheetName val="CP_Du_phong11"/>
      <sheetName val="THCP_Lap_dat11"/>
      <sheetName val="THCP_xay_dung11"/>
      <sheetName val="Tong_hop_kinh_phi11"/>
      <sheetName val="CP_HMC11"/>
      <sheetName val="Ｎｏ_1311"/>
      <sheetName val="DGchitiet_11"/>
      <sheetName val="CHI_PHI11"/>
      <sheetName val="Data_Wall11"/>
      <sheetName val="CĂN_HỘ_T16-17_11"/>
      <sheetName val="TRỤC_ĐỨNG_THOÁT_BẨN_T15-1711"/>
      <sheetName val="TRỤC_ĐỨNG_TM_T15-1711"/>
      <sheetName val="Móng,_nền_11"/>
      <sheetName val="Main_Bldg-Rev0211"/>
      <sheetName val="D&amp;W_def_11"/>
      <sheetName val="Nhan_cong11"/>
      <sheetName val="Thiet_bi11"/>
      <sheetName val="Vat_tu11"/>
      <sheetName val="DM_ChiPhi11"/>
      <sheetName val="May_TC11"/>
      <sheetName val="TH_Kinh_phi11"/>
      <sheetName val="Ptvl_11"/>
      <sheetName val="1_Requisition(E)11"/>
      <sheetName val="DG_142610"/>
      <sheetName val="Tổng_GT11"/>
      <sheetName val="Chi_tiết_KL11"/>
      <sheetName val="ca_máy7"/>
      <sheetName val="khấu_trừ_phạt11"/>
      <sheetName val="GT__KHAU_TRU11"/>
      <sheetName val="HAO_HUT_VAT_TU_(2)11"/>
      <sheetName val="cao_độ11"/>
      <sheetName val="TONG_HOP11"/>
      <sheetName val="Dự_toán11"/>
      <sheetName val="Đơn_Giá_TH11"/>
      <sheetName val="Nhân_công11"/>
      <sheetName val="Phân_tích11"/>
      <sheetName val="C_P_Thiết_bị11"/>
      <sheetName val="T_H_Kinh_phí11"/>
      <sheetName val="Vật_tư11"/>
      <sheetName val="Trang_bìa11"/>
      <sheetName val="phan_tic_chi_tiet11"/>
      <sheetName val="gui_BKCT10"/>
      <sheetName val="Theo_doi_Doanh_thu_201710"/>
      <sheetName val="Don_gia_chi_tiet_DIEN_210"/>
      <sheetName val="Chi_tiet_cong_no11"/>
      <sheetName val="PHÁT_SINH_TẦNG_1_11"/>
      <sheetName val="PHÁT_SINH_TẦNG_211"/>
      <sheetName val="Hầm_chuyển_psinh11"/>
      <sheetName val="Ống_thẳng11"/>
      <sheetName val="Côn_thu11"/>
      <sheetName val="Vuông_tròn11"/>
      <sheetName val="Chân_rẽ11"/>
      <sheetName val="Chạc_ba11"/>
      <sheetName val="Chi_tiet_-tong_9_thang10"/>
      <sheetName val="KL_THEP__GIAM_DO_DUNG_COUPLER10"/>
      <sheetName val="01_KL_THÉP_NHẬP_VỀ10"/>
      <sheetName val="2__NT_VLDV10"/>
      <sheetName val="GHI_CHU10"/>
      <sheetName val="1_BB_LMHT10"/>
      <sheetName val="Gia_vat_lieu10"/>
      <sheetName val="Precios_unitarios_AXH10"/>
      <sheetName val="0__Input10"/>
      <sheetName val="3__CNT10"/>
      <sheetName val="unit_price_list(M)10"/>
      <sheetName val="B3A_-_TOWER_A10"/>
      <sheetName val="Annex_B10"/>
      <sheetName val="1_2_Staff_Schedule10"/>
      <sheetName val="BẢNG_ÁP_GIÁ_(in)10"/>
      <sheetName val="NT_(KL)_IN10"/>
      <sheetName val="DOM_D210"/>
      <sheetName val="nhà_ăn10"/>
      <sheetName val="Công_nhật10"/>
      <sheetName val="btkt_cột10"/>
      <sheetName val="Dgia_vat_tu10"/>
      <sheetName val="Don_gia_III10"/>
      <sheetName val="D÷_liÖu10"/>
      <sheetName val="TH_VL,_NC,_DDHT_Thanhphuoc10"/>
      <sheetName val="So_lieu_chung10"/>
      <sheetName val="1_San_10"/>
      <sheetName val="Doi_so10"/>
      <sheetName val="MTO_REV_2(ARMOR)10"/>
      <sheetName val="DANH_MỤC_HỒ_SƠ10"/>
      <sheetName val="GT_PHÁT_SINH_NGOÀI_HĐ10"/>
      <sheetName val="KL_PHÁT_SINH_10"/>
      <sheetName val="PS_NGOÀI_HĐ10"/>
      <sheetName val="GT_PHÁT_SINH_VƯỢT_HĐ10"/>
      <sheetName val="PS_TĂNG_GIẢM_TRONG_HĐ10"/>
      <sheetName val="DGCT_PHÁT_SINH10"/>
      <sheetName val="DGCT_TRẦN_NLV10"/>
      <sheetName val="DGKL_chi_tiết_NLV10"/>
      <sheetName val="DGKL_chi_tiết_NHN,NK10"/>
      <sheetName val="TG_KL10"/>
      <sheetName val="DGCT_SƠN_BẢ_TƯỜNG_NLV10"/>
      <sheetName val="DGKL_TRẦN_NHN10"/>
      <sheetName val="Bill_Prelim-CDT10"/>
      <sheetName val="Bill_BPTC-CDT10"/>
      <sheetName val="Chi_tiết_BPTC10"/>
      <sheetName val="Bill_BPTC-CDT_(PA_MCT_CDT)10"/>
      <sheetName val="Chi_tiết_BPTC_(PA_MCT_CDT)10"/>
      <sheetName val="Tong_hop_vat_tu10"/>
      <sheetName val="DM-VNT_ko_sd10"/>
      <sheetName val="Bảng_đo_bóc_KL_OLK-0910"/>
      <sheetName val="6_3_CHI_TIET_OLK-0910"/>
      <sheetName val="1__Office10"/>
      <sheetName val="Cotthep_NPT10"/>
      <sheetName val="vl_nc_mtc10"/>
      <sheetName val="1_Civil_(Org)10"/>
      <sheetName val="Bê_tông_bảo_vệ10"/>
      <sheetName val="01__Data10"/>
      <sheetName val="Neo,_nối_cốt_thép_dầm,_cột10"/>
      <sheetName val="Uốn_móc_cốt_thép10"/>
      <sheetName val="Tiêu_chuẩn_cốt_thép10"/>
      <sheetName val="KL_thep_lam_sat10"/>
      <sheetName val="Tien_Thuong10"/>
      <sheetName val="NC_XL_6T_cuoi_01_CTy10"/>
      <sheetName val="Data_-6T_dau10"/>
      <sheetName val="Cong_6T10"/>
      <sheetName val="KHOI_LUONG15-410"/>
      <sheetName val="Dot_410"/>
      <sheetName val="TLG_Type10"/>
      <sheetName val="Thop_Ksat10"/>
      <sheetName val="Thu_hoi_10"/>
      <sheetName val="HM_chung10"/>
      <sheetName val="CP_xd-thiet_bi10"/>
      <sheetName val="TH-TN_LD_TB10"/>
      <sheetName val="CP_xaydung10"/>
      <sheetName val="Thao_ha_phu_kien10"/>
      <sheetName val="VL-NC-MTC_ket_cau10"/>
      <sheetName val="KHOI_LUONG_TONG10"/>
      <sheetName val="TK_22KV10"/>
      <sheetName val="DM_366-177710"/>
      <sheetName val="Thi_nhiem10"/>
      <sheetName val="Gia_goc_VT-TB10"/>
      <sheetName val="Gia_vc_den_chan_CT10"/>
      <sheetName val="culy_2210"/>
      <sheetName val="Luong_205010"/>
      <sheetName val="ca_may_QN10"/>
      <sheetName val="TNHC1246_10"/>
      <sheetName val="Ca_may_TT06_201010"/>
      <sheetName val="Don_gia_VLXD_dia_phuong10"/>
      <sheetName val="Bang_luong_SCL10"/>
      <sheetName val="Dinh_muc_TN142610"/>
      <sheetName val="Chi_phi_van_chuyen10"/>
      <sheetName val="Div26_-_Elect10"/>
      <sheetName val="TH_các_CC10"/>
      <sheetName val="DT_hợp_đồng9"/>
      <sheetName val="Bảng_KL_đợt_19"/>
      <sheetName val="2_CDPS10"/>
      <sheetName val="Danh_mục9"/>
      <sheetName val="Q_A01_2-Sh10"/>
      <sheetName val="DM_336cai_tao10"/>
      <sheetName val="HRG_BHN10"/>
      <sheetName val="CĂN_ĐH10"/>
      <sheetName val="7_Khau_tru_10"/>
      <sheetName val="4_CĂN10"/>
      <sheetName val="Heso_DZ10"/>
      <sheetName val="CAP_NUOC9"/>
      <sheetName val="cấp_nước_trục_nhà_vs9"/>
      <sheetName val="THOAT_NUOC9"/>
      <sheetName val="THOAT_MUA9"/>
      <sheetName val="Cáp_phòng9"/>
      <sheetName val="TMC_ĐIỆN_Phi9"/>
      <sheetName val="TMC_Tổng9"/>
      <sheetName val="TH_Đèn_Phòng_L19"/>
      <sheetName val="TH_Đèn_Hầm_L19"/>
      <sheetName val="TỦ_MODULE_T19"/>
      <sheetName val="DG_BINH_THUAN10"/>
      <sheetName val="Don_gia_NC10"/>
      <sheetName val="B-2__(DPP)10"/>
      <sheetName val="Summary_Sheet9"/>
      <sheetName val="Finishing-Tower_A9"/>
      <sheetName val="Finishing-Tower_B9"/>
      <sheetName val="Finishing-Tower_C9"/>
      <sheetName val="Finishing-Tower_D9"/>
      <sheetName val="MEP-Tower_A9"/>
      <sheetName val="MEP-Tower_B9"/>
      <sheetName val="MEP-Tower_C9"/>
      <sheetName val="MEP-Tower_D9"/>
      <sheetName val="Cost_Report_Sum9"/>
      <sheetName val="Detail_Cost_Sum9"/>
      <sheetName val="RVO-VO_Sum9"/>
      <sheetName val="Potential_VOs_Sum9"/>
      <sheetName val="Cash_Flow_Sum9"/>
      <sheetName val="Financ__Overview9"/>
      <sheetName val="Bieu_gia_HD9"/>
      <sheetName val="TINH_GIA_-_SAN_XUAT_Vertico9"/>
      <sheetName val="Huong_dan9"/>
      <sheetName val="gia_vt,nc,may9"/>
      <sheetName val="13_BANG_CT9"/>
      <sheetName val="14_MMUS_GIUA_NHIP9"/>
      <sheetName val="4_HSPBngang9"/>
      <sheetName val="6_Tinh_tai9"/>
      <sheetName val="2_NSl9"/>
      <sheetName val="17_US_CHU_tho_a_b9"/>
      <sheetName val="15_MMUS_GOI9"/>
      <sheetName val="KS_tuyen9"/>
      <sheetName val="Bang_chiet_tinh_TBA9"/>
      <sheetName val="Gia_VT-TB9"/>
      <sheetName val="noi_suy_xa9"/>
      <sheetName val="noi_suy_xa_thu_hoi9"/>
      <sheetName val="5_2_1_Đo_bóc_KL_OLK-069"/>
      <sheetName val="DZ_22KV9"/>
      <sheetName val="BTK-Dai_Hoc_Kien_Giang9"/>
      <sheetName val="PV_Graph_Data9"/>
      <sheetName val="doanh_thu9"/>
      <sheetName val="Dutoan_KL9"/>
      <sheetName val="Kê_0,49"/>
      <sheetName val="TH_0,49"/>
      <sheetName val="Kê_229"/>
      <sheetName val="TH_229"/>
      <sheetName val="TBA_CAI_TAO9"/>
      <sheetName val="TBA_XDM9"/>
      <sheetName val="TONG_HOP_DU_TOAN9"/>
      <sheetName val="Thop_XAY_DUNG9"/>
      <sheetName val="CP_HANG_MUC_CHUNG9"/>
      <sheetName val="CHI_PHI_XD9"/>
      <sheetName val="CHI_PHI_THI_NGHIEM9"/>
      <sheetName val="VLDIEN_229"/>
      <sheetName val="Dao_dat9"/>
      <sheetName val="TH_Denbu9"/>
      <sheetName val="Do_ve_DC9"/>
      <sheetName val="TH_Bommin9"/>
      <sheetName val="CHI_PHI_THI_NGHIEM-LD_thiet_bi9"/>
      <sheetName val="Luong_TT019"/>
      <sheetName val="Camay_QB9"/>
      <sheetName val="gia_ca_may_BXD9"/>
      <sheetName val="BANG_LUONG_KY_SU9"/>
      <sheetName val="Bang_luong_NHOM_I9"/>
      <sheetName val="Bangluong_NHOM_II_9"/>
      <sheetName val="09-GIA_nhien_lieu-ko_in9"/>
      <sheetName val="Tinh_V_cot_chiem_cho9"/>
      <sheetName val="ĐM_13549"/>
      <sheetName val="KHOAN_MAU9"/>
      <sheetName val="ĐO_ĐỊA_VẬT_LÝ9"/>
      <sheetName val="khoan_tiep_dia9"/>
      <sheetName val="Tổng_hợp_KPHM9"/>
      <sheetName val="Dinh_muc9"/>
      <sheetName val="GIÁ_DỰ_THẦU_30_CĂN9"/>
      <sheetName val="MB_DT_029"/>
      <sheetName val="Electrical_Works9"/>
      <sheetName val="H_T__INCOMING_SYSTEM9"/>
      <sheetName val="BU_LONG9"/>
      <sheetName val="HERD_MOVEMENTFARM111"/>
      <sheetName val="HERD_MOVEMENTFARM211"/>
      <sheetName val="CALVES_2-411"/>
      <sheetName val="Cavles_2-411"/>
      <sheetName val="CALVES_4-711"/>
      <sheetName val="HEIFER_7-12m11"/>
      <sheetName val="HEIFER_12+11"/>
      <sheetName val="FRESH_COW_2017-1811"/>
      <sheetName val="HP_COW_201811"/>
      <sheetName val="LP_COW_2017-1811"/>
      <sheetName val="DRY_COW11"/>
      <sheetName val="FIELD_CROPS11"/>
      <sheetName val="So_sanh9"/>
      <sheetName val="DT__NHA_XUONG9"/>
      <sheetName val="THONG_SO9"/>
      <sheetName val="Đơn_giá_chi_tiết_TN_399"/>
      <sheetName val="Tính_giá_NC9"/>
      <sheetName val="Tiên_lượng9"/>
      <sheetName val="SL_cước9"/>
      <sheetName val="¥_9"/>
      <sheetName val="EQUIP_LIST9"/>
      <sheetName val="DG_Chi_tiet9"/>
      <sheetName val="_1710_HOINGHINLD9"/>
      <sheetName val="99_(2)9"/>
      <sheetName val="134_9"/>
      <sheetName val="DG_49709"/>
      <sheetName val="4_2_1_Đo_bóc_KL_OLK-069"/>
      <sheetName val="4_1_1_CHI_TIET_OLK-069"/>
      <sheetName val="Thuyết_minh9"/>
      <sheetName val="Đơn_giá_máy9"/>
      <sheetName val="Bán_đợt_1_trang8"/>
      <sheetName val="Cash_Flow9"/>
      <sheetName val="Tong_DT8"/>
      <sheetName val="phan_tich_don_gia8"/>
      <sheetName val="Bill_No_1_69"/>
      <sheetName val="Bill_No_1_109"/>
      <sheetName val="Bill_No_3_39"/>
      <sheetName val="Bill_No_1_49"/>
      <sheetName val="Bill_No_1_79"/>
      <sheetName val="Summary_Bill_No__39"/>
      <sheetName val="Unit_price8"/>
      <sheetName val="3__KC_-_PODIUM8"/>
      <sheetName val="Unit_price(Updateting)8"/>
      <sheetName val="IMF_Code8"/>
      <sheetName val="Chiet_tinh_dz358"/>
      <sheetName val="Tien_Luong8"/>
      <sheetName val="Bù_giá_CM8"/>
      <sheetName val="Cost_List8"/>
      <sheetName val="Detail_Cost8"/>
      <sheetName val="IC_Price_New8"/>
      <sheetName val="Summary_Table8"/>
      <sheetName val="Sales_Person8"/>
      <sheetName val="Bidding_Entity8"/>
      <sheetName val="Breakdown_(B)8"/>
      <sheetName val="U_P_Breakdown8"/>
      <sheetName val="CHITIET_VL-NCHT1_(2)8"/>
      <sheetName val="CTDZ6kv_(gd1)_8"/>
      <sheetName val="CTDZ_0_4+cto_(GD1)8"/>
      <sheetName val="CTTBA_(gd1)8"/>
      <sheetName val="03_Detailed8"/>
      <sheetName val="01_Bid_Price_summary8"/>
      <sheetName val="Home_Office_Manhours8"/>
      <sheetName val="Field_SPV_Barchart8"/>
      <sheetName val="Luong_BN8"/>
      <sheetName val="Luong_TB8"/>
      <sheetName val="Ca_may_TB8"/>
      <sheetName val="Ca_máy_BN8"/>
      <sheetName val="Vật_liệu8"/>
      <sheetName val="LX_-TT058"/>
      <sheetName val="NC_Moi_TT058"/>
      <sheetName val="THPDMoi__(2)4"/>
      <sheetName val="t-h_HA_THE4"/>
      <sheetName val="TH_XL4"/>
      <sheetName val="CHITIET_VL-NC4"/>
      <sheetName val="Subsidiary_Calculation8"/>
      <sheetName val="5_2_1_Đo_bóc_KL_OLK-108"/>
      <sheetName val="Chu_dau_tu4"/>
      <sheetName val="Bia_lot8"/>
      <sheetName val="DT_san_XD-So_lieu_cu8"/>
      <sheetName val="Cau_tao_gia_xay_to4"/>
      <sheetName val="don_gia_14268"/>
      <sheetName val="Phu_Bai_Bridge8"/>
      <sheetName val="FF-2_(1)8"/>
      <sheetName val="Labour_Summary21"/>
      <sheetName val="YTD_12'20038"/>
      <sheetName val="YTD_06'20038"/>
      <sheetName val="YTD_03'20038"/>
      <sheetName val="YTD_09'20038"/>
      <sheetName val="deferred_taxes8"/>
      <sheetName val="Eqpmnt_Plng8"/>
      <sheetName val="TRIAL_BALANCE8"/>
      <sheetName val="DPR_31st_march8"/>
      <sheetName val="current_month8"/>
      <sheetName val="Blng__Vs_Coll_8"/>
      <sheetName val="BẢNG_DIỄN_GIẢI_KL_(7)8"/>
      <sheetName val="THÔNG_TIN4"/>
      <sheetName val="DG_2"/>
      <sheetName val="CT_-THVLNC"/>
      <sheetName val="ADJ_2011"/>
      <sheetName val="NOVA_MEDIC"/>
      <sheetName val="DGKL_MEDIC"/>
      <sheetName val="cable,_lighting,_switch"/>
      <sheetName val="ĐỢT_1"/>
      <sheetName val="TCVN_1651-2008"/>
      <sheetName val="Listes_Caractéristiques"/>
      <sheetName val="Liste_Référentiel"/>
      <sheetName val="Bill_4_1a___"/>
      <sheetName val="XL4Poppy_(2)1"/>
      <sheetName val="OVER_VIEW"/>
      <sheetName val="1_설계조건"/>
      <sheetName val="Wood_Mckenzie"/>
      <sheetName val="Đầu_ra_sản_phẩm"/>
      <sheetName val="Tổng_quan_và_Input"/>
      <sheetName val="Đầu_vào_sản_xuất"/>
      <sheetName val="Tính_toán_doanh_thu"/>
      <sheetName val="Phân_tích_độ_nhạy"/>
      <sheetName val="Khấu_hao_TSCĐ"/>
      <sheetName val="Nguồn_vốn"/>
      <sheetName val="Giải_ngân_nguồn_vốn"/>
      <sheetName val="Tính_toán_thuế"/>
      <sheetName val="Tính_toán_chi_phí_SX"/>
      <sheetName val="TH_ĐƠN_GIÁ"/>
      <sheetName val="02__THONG_TIN_CHUNG"/>
      <sheetName val="07__DINH_MUC_HBC"/>
      <sheetName val="Dynamic_Ranges"/>
      <sheetName val="NHOM_KINH_"/>
      <sheetName val="DS_Cty"/>
      <sheetName val="Bldg_Brkdown"/>
      <sheetName val="MAHANG_BHLD"/>
      <sheetName val="CHITIETHOADON_TT"/>
      <sheetName val="mahang_chinh_sua_moi_nhat"/>
      <sheetName val="KL_T16_BÀN_GIAO_19_4"/>
      <sheetName val="DTXL(_270)"/>
      <sheetName val="SCOPE_OF_WORK"/>
      <sheetName val="Data_(2)"/>
      <sheetName val="Book_1_Summary"/>
      <sheetName val="THÁNG_05"/>
      <sheetName val="TONGKE3p_"/>
      <sheetName val="List_of_Staff"/>
      <sheetName val="__QUOTATION_xlsx"/>
      <sheetName val="chi_tiet_TS_theo_so_lieu_ktoan"/>
      <sheetName val="2_5_Ducts_(2)"/>
      <sheetName val="S_N"/>
      <sheetName val="CF_-Update_31Jul06"/>
      <sheetName val="Executive_Summary"/>
      <sheetName val="Rate_Analysis"/>
      <sheetName val="Noise_insl"/>
      <sheetName val="DIEN_TICH"/>
      <sheetName val="H_Satuan"/>
      <sheetName val="4_3_Scope_of_work_"/>
      <sheetName val="THCP_thiet_bi"/>
      <sheetName val="Be_tong"/>
      <sheetName val="Eq__Mobilization"/>
      <sheetName val="2__Tổng_hợp"/>
      <sheetName val="List_Equip"/>
      <sheetName val="Process_C_(1-166)"/>
      <sheetName val="Link_HG"/>
      <sheetName val="TK_SX"/>
      <sheetName val="XZLC003_PART1"/>
      <sheetName val="Data-SỔ KHO"/>
      <sheetName val="SỔ KHO"/>
      <sheetName val="DLCoso"/>
      <sheetName val="Ban QD"/>
      <sheetName val="Xuly Data"/>
      <sheetName val="DAH-2"/>
      <sheetName val="Cst Pkg-Eden"/>
      <sheetName val="nhat ky "/>
      <sheetName val="00.List"/>
      <sheetName val="ĐBGT"/>
      <sheetName val="PTKS"/>
      <sheetName val="template"/>
      <sheetName val="DGKL L2 THÉP MÓNG"/>
      <sheetName val="Bieu chi tiet gia du thau"/>
      <sheetName val="Gia vat lieu trong gia du thau"/>
      <sheetName val="Bang phan tich don gia du thau"/>
      <sheetName val="Ngay"/>
      <sheetName val="NC THEO QĐ 1396 QĐ-SXD"/>
      <sheetName val="DGIAVLXD"/>
      <sheetName val="DM6060TBA"/>
      <sheetName val="DM6061DZ"/>
      <sheetName val="CTdongia"/>
      <sheetName val="KLdon vi"/>
      <sheetName val="FUC-01"/>
      <sheetName val="KB"/>
      <sheetName val="DZ 0.4"/>
      <sheetName val="10.PL1 "/>
      <sheetName val="15.PL1  "/>
      <sheetName val="20,PL1   "/>
      <sheetName val="25.PL1"/>
      <sheetName val="24,PL1"/>
      <sheetName val="35.PL1"/>
      <sheetName val="Du lieu bang phang"/>
      <sheetName val="Bang ngay thang"/>
      <sheetName val="KL1"/>
      <sheetName val="KL10"/>
      <sheetName val="KL2"/>
      <sheetName val="KL3"/>
      <sheetName val="KL4"/>
      <sheetName val="KL5"/>
      <sheetName val="KL6"/>
      <sheetName val="KL7"/>
      <sheetName val="KL8"/>
      <sheetName val="KL9"/>
      <sheetName val="Tong KL lop"/>
      <sheetName val="CMS"/>
      <sheetName val="CuttingList"/>
      <sheetName val="Expediting"/>
      <sheetName val="INVENTORY"/>
      <sheetName val="MIR"/>
      <sheetName val="MIRStatus"/>
      <sheetName val="REM"/>
      <sheetName val="RevLog"/>
      <sheetName val="SUM_MIR"/>
      <sheetName val="Bảng GCM (TT13) HD"/>
      <sheetName val="May Goc (QD2438)"/>
      <sheetName val="Bảng lương M"/>
      <sheetName val="KL-HoThu"/>
      <sheetName val="T.Tinh"/>
      <sheetName val="Lç khoan LK1"/>
      <sheetName val="Cashflow Analysis"/>
      <sheetName val="R2564AHDTS"/>
      <sheetName val="Labor Sum"/>
      <sheetName val="石炭性状"/>
      <sheetName val="Breech_Duct"/>
      <sheetName val="HDTU"/>
      <sheetName val="KTTX"/>
      <sheetName val="DT "/>
      <sheetName val="Gia khoan chi tiet"/>
      <sheetName val="06b-Cau_Lap_Thach-_DGTH"/>
      <sheetName val="MTO_REV_01"/>
      <sheetName val="Luong_(TP_Việt_Trì)1"/>
      <sheetName val="SGC_RATE3"/>
      <sheetName val="DM_DU_AN3"/>
      <sheetName val="DM_TP_3"/>
      <sheetName val="File_Chi_tiet3"/>
      <sheetName val="Tru_TT3"/>
      <sheetName val="Thg_043"/>
      <sheetName val="Thg_053"/>
      <sheetName val="Thg_063"/>
      <sheetName val="Thg_073"/>
      <sheetName val="Thg_083"/>
      <sheetName val="Thg_093"/>
      <sheetName val="Thg_103"/>
      <sheetName val="Thg_113"/>
      <sheetName val="Thg_123"/>
      <sheetName val="Khai_toan3"/>
      <sheetName val="Phu_luc_01_1_EPC_P11-143"/>
      <sheetName val="TDT_P11-P143"/>
      <sheetName val="Chi_phi_khac_3"/>
      <sheetName val="Hang_muc_Chung3"/>
      <sheetName val="Bia_Phu_Luc3"/>
      <sheetName val="DATA_1_CHUNG3"/>
      <sheetName val="Muc_luc3"/>
      <sheetName val="Tra_cuu_9573"/>
      <sheetName val="Dashboard_-_BQL_-_VHL3"/>
      <sheetName val="Danh_mục_khối3"/>
      <sheetName val="Danh_mục_đơn_vị_-phòng_chức_nă3"/>
      <sheetName val="Probbl_-_Production3"/>
      <sheetName val="CHI_PHÍ_NHÔM3"/>
      <sheetName val="BILL_34Āᐁë3"/>
      <sheetName val="w't_table3"/>
      <sheetName val="2__BBNT_KLHT3"/>
      <sheetName val="Currency_Rate3"/>
      <sheetName val="KEILA_TP_2020-073"/>
      <sheetName val="CFA_(ME)3"/>
      <sheetName val="MEP_Building3"/>
      <sheetName val="BOM-13_11-Other(PS1+PS2)3"/>
      <sheetName val="CHITIET_VL-NC-TT1p3"/>
      <sheetName val="TH_khoi_luong3"/>
      <sheetName val="Chi_tiet_khoi_luong3"/>
      <sheetName val="TK_thep3"/>
      <sheetName val="CT_THOÁT_WC_VP3"/>
      <sheetName val="CT_CẤP_WC_VP3"/>
      <sheetName val="CT_THOÁT_MƯA_VP_TRỤC_LỚN3"/>
      <sheetName val="CT_THOÁT_MƯA_VP_TRỤC_NHỎ3"/>
      <sheetName val="LUONG_SCL3"/>
      <sheetName val="Nhập_liệu1"/>
      <sheetName val="Gia_NC_theo_TT051"/>
      <sheetName val="NC_CU1"/>
      <sheetName val="Cuoc_1"/>
      <sheetName val="gia_chao1"/>
      <sheetName val="Vat_lieu_BTN1"/>
      <sheetName val="Da_xay_dung1"/>
      <sheetName val="Chênh_lệch_máy_thi_công2"/>
      <sheetName val="Chênh_lệch_nhân_công2"/>
      <sheetName val="Chênh_lệch_vật_liệu2"/>
      <sheetName val="DO_AM_DT1"/>
      <sheetName val="Luong_2622EVN1"/>
      <sheetName val="So_sanh_gia1"/>
      <sheetName val="Chao_gia_T12_RE2"/>
      <sheetName val="Share_Price_20022"/>
      <sheetName val="NHOM_KINH2"/>
      <sheetName val="Luong_TT05"/>
      <sheetName val="Auto_Monthly_Inputs_1"/>
      <sheetName val="01__Nha_xuong1"/>
      <sheetName val="Dinh_Muc_Vat_Tu3"/>
      <sheetName val="mã_3"/>
      <sheetName val="Service_Cost_2"/>
      <sheetName val="Don_gia_Tay_Ninh2"/>
      <sheetName val="Don_gia_Dak_Lak2"/>
      <sheetName val="streeta_and_cacth_pit2"/>
      <sheetName val="Daf_12"/>
      <sheetName val="Don_gia_XD2"/>
      <sheetName val="DSV6_Summ1"/>
      <sheetName val="Land_Dev't__Ph-11"/>
      <sheetName val="Hac_Lots1"/>
      <sheetName val="4-Lane_bridge1"/>
      <sheetName val="Res_Lots1"/>
      <sheetName val="Spine_Road1"/>
      <sheetName val="5_2_1_Đo_bóc_KL_OLK-071"/>
      <sheetName val="Boc_KL_DAT+CAT+BT1"/>
      <sheetName val="Boc_KL_thép1"/>
      <sheetName val="Bieu_do_nhan_luc1"/>
      <sheetName val="Committed_Items1"/>
      <sheetName val="Corner_Arch1"/>
      <sheetName val="End_Arch1"/>
      <sheetName val="Intermediate_Arch1"/>
      <sheetName val="reinforcement_6751"/>
      <sheetName val="ext_wall_fin_qty1"/>
      <sheetName val="SL_Plum_1"/>
      <sheetName val="Physical_Schedule_3D1"/>
      <sheetName val="Hrg_Readymix1"/>
      <sheetName val="Sum_ELE__CAP_S1-4__1"/>
      <sheetName val="Elemental_Breakdown+20%1"/>
      <sheetName val="DGKL_TRỤC_NGOAI_NHA1"/>
      <sheetName val="PHẦN_KIẾN_TRÚC1"/>
      <sheetName val="0,SO_LIEU_DAU_VAO1"/>
      <sheetName val="Bill_21"/>
      <sheetName val="Bill_31"/>
      <sheetName val="Bill_4a_-_1A1"/>
      <sheetName val="Bill_4a_(Fiber)_-_1A1"/>
      <sheetName val="Bill_4b1"/>
      <sheetName val="Bill_4c1"/>
      <sheetName val="Bill_51"/>
      <sheetName val="Bill_4a_-_1B1"/>
      <sheetName val="Bill_4a_(Fiber)_-_1B1"/>
      <sheetName val="Bill_rekap"/>
      <sheetName val="Cash_Flow_bulanan"/>
      <sheetName val="Dai_tu1"/>
      <sheetName val="Aging_Sept2"/>
      <sheetName val="0_Data1"/>
      <sheetName val="0_Data_new1"/>
      <sheetName val="Define_finishing1"/>
      <sheetName val="CươcVC_tinh"/>
      <sheetName val="Bank_Rev1"/>
      <sheetName val="BP_DECLINE_IT1"/>
      <sheetName val="Input_List1"/>
      <sheetName val="Valid_data_revised1"/>
      <sheetName val="DETAIL_MIX_%_REPORT1"/>
      <sheetName val="Fill_this_out_first___1"/>
      <sheetName val="BC_chi_tiết_TT1"/>
      <sheetName val="Cước_CG1"/>
      <sheetName val="242_3_summaryOPC1"/>
      <sheetName val="1_1General1"/>
      <sheetName val="6__Scope_of_work_1"/>
      <sheetName val="4_6_Phân_tích_nhân_sự_1"/>
      <sheetName val="4_5_Mức_độ_tham_gia_dự_án1"/>
      <sheetName val="CONSOIDATE_41"/>
      <sheetName val="CONSOIDATE_21"/>
      <sheetName val="Input_-_Facilities1"/>
      <sheetName val="BP_CAPEX_MoD-100%_Area_4_USD1"/>
      <sheetName val="02__PHAN_TICH1"/>
      <sheetName val="03__NGAN_SACH1"/>
      <sheetName val="Don_vi"/>
      <sheetName val="TH_khối_lượng_phải_làm"/>
      <sheetName val="Giá_VL,_NC,_M"/>
      <sheetName val="Lương_2135_nhóm_I"/>
      <sheetName val="Luong_2050_hà_NAm"/>
      <sheetName val="Lương2045_nhóm_I"/>
      <sheetName val="May_3_huyện"/>
      <sheetName val="May_yên_mô"/>
      <sheetName val="Phân_tich_ĐG"/>
      <sheetName val="PLV_mới"/>
      <sheetName val="May_TT11(TB)"/>
      <sheetName val="May_TT11_(HP)"/>
      <sheetName val="May_TT11(NB)"/>
      <sheetName val="May_TT11(NĐ)"/>
      <sheetName val="Lương_theo_TT17(Thái_Bình)"/>
      <sheetName val="Lương_theo_TT17_(HP)"/>
      <sheetName val="Lương_theo_TT17_(Ninh_Bình)"/>
      <sheetName val="Lương_theo_TT17_(Nam_Định)"/>
      <sheetName val="KL_CHI_TIẾT_(2)"/>
      <sheetName val="5_Gia"/>
      <sheetName val="Danh_sach_KV2"/>
      <sheetName val="Danh_sach_doan_KT"/>
      <sheetName val="Loại_cọc_P2"/>
      <sheetName val="CP_NC-MTC_XD"/>
      <sheetName val="Quotation"/>
      <sheetName val="SELISIH HARGA"/>
      <sheetName val="BBM-03"/>
      <sheetName val="(40)G&amp;A"/>
      <sheetName val="Assumption"/>
      <sheetName val="Chart"/>
      <sheetName val="SNMOI"/>
      <sheetName val="NDK16X20"/>
      <sheetName val="OPY"/>
      <sheetName val="PT-OPY"/>
      <sheetName val="List NT"/>
      <sheetName val="home"/>
      <sheetName val="Traituyen"/>
      <sheetName val="THPT"/>
      <sheetName val="K30-K31"/>
      <sheetName val="K31-K32"/>
      <sheetName val="K32-K33"/>
      <sheetName val="K33-K34"/>
      <sheetName val="K34-K35"/>
      <sheetName val="K35-K36"/>
      <sheetName val="K36-K37"/>
      <sheetName val="K37-K38"/>
      <sheetName val="K38-K39"/>
      <sheetName val="K39-K40"/>
      <sheetName val="K40-K41"/>
      <sheetName val="CIM"/>
      <sheetName val="SUMMARY QUANTITIES"/>
      <sheetName val="Phân khai"/>
      <sheetName val="Luong-BT"/>
      <sheetName val="Luong-NT"/>
      <sheetName val="PhÇnCK"/>
      <sheetName val="DGSR"/>
      <sheetName val="단면가정"/>
      <sheetName val="Anx 10"/>
      <sheetName val="Sheet5"/>
      <sheetName val="DIV_INC1"/>
      <sheetName val="A1_-_Income_Statement1"/>
      <sheetName val="concil"/>
      <sheetName val="Full 2012"/>
      <sheetName val="PL"/>
      <sheetName val="SL.DT 2011so sanh"/>
      <sheetName val="DMUC"/>
      <sheetName val="客户(基本资料)"/>
      <sheetName val="银行(基本资料)"/>
      <sheetName val="Summary Page_VDF"/>
      <sheetName val="Invested capital_VDF"/>
      <sheetName val="BB(ACT08)"/>
      <sheetName val="BB Contribution by store_T  "/>
      <sheetName val="BB(ACT09)"/>
      <sheetName val="AU_BS"/>
      <sheetName val="PetroConsultants"/>
      <sheetName val="SPC-OC"/>
      <sheetName val="DSQL"/>
      <sheetName val="DG SUA CHUA"/>
      <sheetName val="DGTBA"/>
      <sheetName val="TAM TINH"/>
      <sheetName val="080 (2)"/>
      <sheetName val="080_(2)"/>
      <sheetName val="Sch2_-_BalSht_Summary"/>
      <sheetName val="Sch1_-_P&amp;L_Summary"/>
      <sheetName val="Cost_of_DM_Water"/>
      <sheetName val="BTO Dept."/>
      <sheetName val="minors"/>
      <sheetName val="Input &amp; Instruct"/>
      <sheetName val="Controls"/>
      <sheetName val="Signings"/>
      <sheetName val="Departments"/>
      <sheetName val="Inputs-Tables"/>
      <sheetName val="Purchase Calc."/>
      <sheetName val="Break-Even"/>
      <sheetName val="Balance Sheet"/>
      <sheetName val="Report Summary"/>
      <sheetName val="Monthly Notes"/>
      <sheetName val="EurotoolsXRates"/>
      <sheetName val="Purchase_Calc_"/>
      <sheetName val="Balance_Sheet"/>
      <sheetName val="Report_Summary"/>
      <sheetName val="Monthly_Notes"/>
      <sheetName val="Trial Bal"/>
      <sheetName val="CC Inventory Assumption"/>
      <sheetName val="entitlements"/>
      <sheetName val="33002001"/>
      <sheetName val="A91_97"/>
      <sheetName val="外勤汇总表3"/>
      <sheetName val="Director"/>
      <sheetName val="AC_CODE99"/>
      <sheetName val="BTO_Dept_"/>
      <sheetName val="Input_&amp;_Instruct"/>
      <sheetName val="BTO_Dept_1"/>
      <sheetName val="Input_&amp;_Instruct1"/>
      <sheetName val="Validation and Lookup tables"/>
      <sheetName val="Dec. 08 RDD"/>
      <sheetName val="Int Others"/>
      <sheetName val="Sub Lead"/>
      <sheetName val="Deposits"/>
      <sheetName val="KeyMultInputs"/>
      <sheetName val="O1"/>
      <sheetName val="M1"/>
      <sheetName val="H1"/>
      <sheetName val="DM 1781"/>
      <sheetName val="DM203"/>
      <sheetName val="Giá đến hiện trường"/>
      <sheetName val="DG 285"/>
      <sheetName val="DG  286"/>
      <sheetName val="DG 85"/>
      <sheetName val="DG 89"/>
      <sheetName val="DGVCTC 285"/>
      <sheetName val="M6A-208 Steering dust"/>
      <sheetName val="JT3.0견적-구1"/>
      <sheetName val="CPKS_TK"/>
      <sheetName val="NT VK ckds"/>
      <sheetName val="PYC"/>
      <sheetName val="工程量清单表"/>
      <sheetName val="FoW"/>
      <sheetName val="电气费用"/>
      <sheetName val="CuadroIyII"/>
      <sheetName val="Hoja1"/>
      <sheetName val="Costos Alt2"/>
      <sheetName val="AnexoVI"/>
      <sheetName val="B-10 otros activos 2003"/>
      <sheetName val="B-10 otros activos 2004"/>
      <sheetName val="Condicion"/>
      <sheetName val="GSChartLabels"/>
      <sheetName val="WELCOME"/>
      <sheetName val="liste ANDI"/>
      <sheetName val="Daily Forwards"/>
      <sheetName val="Unadjusted"/>
      <sheetName val="LTM"/>
      <sheetName val="CREDIT STATS"/>
      <sheetName val="basic inputs"/>
      <sheetName val="公式代码"/>
      <sheetName val="报价说明"/>
      <sheetName val="INSTRUCTION_Read me"/>
      <sheetName val="LIMA-CANTA"/>
      <sheetName val="EVAL"/>
      <sheetName val="EPC"/>
      <sheetName val="TechInputs"/>
      <sheetName val="附表1"/>
      <sheetName val="附表2"/>
      <sheetName val="DATOS DE CAMPO"/>
      <sheetName val="机械台时"/>
      <sheetName val="材料基价"/>
      <sheetName val="取费系数表"/>
      <sheetName val="分组报价组成表"/>
      <sheetName val="基价库"/>
      <sheetName val="General"/>
      <sheetName val="Basic Data Inputs"/>
      <sheetName val="CG02"/>
      <sheetName val="Du lieu dau vao"/>
      <sheetName val="DG1426NEW"/>
      <sheetName val="DGCT_TRẦN_NLW7"/>
      <sheetName val="DAO DAP CONG"/>
      <sheetName val="KL-CHITIET"/>
      <sheetName val="MMTB"/>
      <sheetName val="DGNC"/>
      <sheetName val="F04-CPNC"/>
      <sheetName val="F05-CFVT"/>
      <sheetName val="VLP"/>
      <sheetName val="son ke duong"/>
      <sheetName val="TAIKHOAN"/>
      <sheetName val="BUSPLAN"/>
      <sheetName val="NP"/>
      <sheetName val="대비표"/>
      <sheetName val="PNT"/>
      <sheetName val="Progress measurement Procedure"/>
      <sheetName val="STAF"/>
      <sheetName val="rekapan"/>
      <sheetName val="DataTeknis"/>
      <sheetName val="AC"/>
      <sheetName val="Bahan "/>
      <sheetName val="Aggr"/>
      <sheetName val="4_MVAC"/>
      <sheetName val="bhn FINAL"/>
      <sheetName val="Ana. PU"/>
      <sheetName val="AHSP"/>
      <sheetName val="B - Norelec"/>
      <sheetName val="Total-Mem"/>
      <sheetName val="BM DATA SHEET"/>
      <sheetName val="Agg Halus &amp; Kasar"/>
      <sheetName val="GIA THEP"/>
      <sheetName val="Hoi gia"/>
      <sheetName val="Out"/>
      <sheetName val="NC3"/>
      <sheetName val="PU_ITALY_46"/>
      <sheetName val="Merit_&amp;_Market_Grid2"/>
      <sheetName val="sales_current_month46"/>
      <sheetName val="View_Variance46"/>
      <sheetName val="Fixed_asset_register1"/>
      <sheetName val="repeatative_rejection1"/>
      <sheetName val="General_Info1"/>
      <sheetName val="Full_PBD1"/>
      <sheetName val="Non-Statistical_Sampling1"/>
      <sheetName val="98FORECAST_(1)1"/>
      <sheetName val="Sch_18_Bank1"/>
      <sheetName val="Stock_details1"/>
      <sheetName val="Part_A_General1"/>
      <sheetName val="_1"/>
      <sheetName val="ĐM4970_2016(Lap_dat_TBA)"/>
      <sheetName val="Gia_Nhan_công"/>
      <sheetName val="Đon_gia_228_sua_chua"/>
      <sheetName val="ĐM01_2000(thinghiem_ĐZTTĐL)"/>
      <sheetName val="ĐM1781_2007(T_N_đien_ĐZ&amp;TBA)"/>
      <sheetName val="Cuoc_van_chuyen"/>
      <sheetName val="Ca_may"/>
      <sheetName val="3_공통공사대비"/>
      <sheetName val="입찰내역_발주처_양식"/>
      <sheetName val="bar_nor"/>
      <sheetName val="conc_nor"/>
      <sheetName val="conc_frus"/>
      <sheetName val="conc_trap"/>
      <sheetName val="bar_frus"/>
      <sheetName val="bar_trap"/>
      <sheetName val="Piano_Montaggio_PO-02_bozza2"/>
      <sheetName val="SLA_cost_distr_FEB_2020"/>
      <sheetName val="Legal_entities_details"/>
      <sheetName val="Invoice_base_FEB_2020"/>
      <sheetName val="Le317_into_8050"/>
      <sheetName val="Basic_principles_to_the_distr_"/>
      <sheetName val="Cost_elements"/>
      <sheetName val="Ref_rate_change"/>
      <sheetName val="Synergi_life_credit"/>
      <sheetName val="Change_in_NH"/>
      <sheetName val="NPS_to_O&amp;G"/>
      <sheetName val="Adj_entries_"/>
      <sheetName val="Annexure_1"/>
      <sheetName val="Annexure_2"/>
      <sheetName val="Updated_2018_COA"/>
      <sheetName val="IC_Listing"/>
      <sheetName val="2__Summary-cash"/>
      <sheetName val="List_Danh_mục_nghiệm_thu"/>
      <sheetName val="bang_1_NCXD"/>
      <sheetName val="bang_1_NCXD_(V_I)"/>
      <sheetName val="Gia_HĐ"/>
      <sheetName val="DG_THIET_BI"/>
      <sheetName val="DG_vat_lieu"/>
      <sheetName val="Loại_2"/>
      <sheetName val="Don_gia_III11"/>
      <sheetName val="Don_gia_CT"/>
      <sheetName val="Tu_dien"/>
      <sheetName val="T_kê"/>
      <sheetName val="Chi_tiet_VL-NC-MTC"/>
      <sheetName val="unit_weight"/>
      <sheetName val="May_Goc_(QD2436)"/>
      <sheetName val="VC_theo_cuoc_tinh"/>
      <sheetName val="BCVC__"/>
      <sheetName val="DLC_DIEN_AP"/>
      <sheetName val="SL_dau_tien"/>
      <sheetName val="Danhsach_12"/>
      <sheetName val="Project_Info_"/>
      <sheetName val="Cost_Summary"/>
      <sheetName val="Cost_Summary_-_USD"/>
      <sheetName val="Price_Summary_-_Offshore"/>
      <sheetName val="Factory_&amp;_Import_Material"/>
      <sheetName val="Labour_Hours_Upload"/>
      <sheetName val="Technical_Info_"/>
      <sheetName val="PM_Cost"/>
      <sheetName val="SED_INPUT"/>
      <sheetName val="Bảng_dung_trọng"/>
      <sheetName val="Gia_"/>
      <sheetName val="Don_gia_vung_III"/>
      <sheetName val="SCB_-_Annexure_A1"/>
      <sheetName val="PL6-Revenue_Bridge1"/>
      <sheetName val="Inventory_data46"/>
      <sheetName val="FORECAST_x_FAMILIA43"/>
      <sheetName val="Space_Analysis43"/>
      <sheetName val="CADE_DETAIL19"/>
      <sheetName val="OC5-Push_Diag1"/>
      <sheetName val="Franchise_Input1"/>
      <sheetName val="Project_ODC_NDEU1"/>
      <sheetName val="Inter_connect_Revenue1"/>
      <sheetName val="2020_RFS_Summary1"/>
      <sheetName val="Well_Construction_Summary1"/>
      <sheetName val="RFS_2020_-_Details_and_Notes1"/>
      <sheetName val="AN_20001"/>
      <sheetName val="PLHD_doi_cot_ham_0101-04"/>
      <sheetName val="Du_lieu_ban_dau"/>
      <sheetName val="GZ_TP"/>
      <sheetName val="GZ_VT"/>
      <sheetName val="Tonghop_theo_Vendor"/>
      <sheetName val="Beam_reinfocement_schedule"/>
      <sheetName val="Thong_so_dam"/>
      <sheetName val="Wall_Block_C"/>
      <sheetName val="General_Schedule"/>
      <sheetName val="Factor_F_Data"/>
      <sheetName val="Summary_-_Budget"/>
      <sheetName val="Bearing_Capacity"/>
      <sheetName val="Thong_tin"/>
      <sheetName val="BTDC_B360"/>
      <sheetName val="Danh_muc_LIST"/>
      <sheetName val="CF_(DR)_IN"/>
      <sheetName val="PL_02_-_Vay"/>
      <sheetName val="PL_03_-_Von"/>
      <sheetName val="CP_yếu_tố"/>
      <sheetName val="BS_420"/>
      <sheetName val="PL_420"/>
      <sheetName val="RT_420"/>
      <sheetName val="BTDC_B360_"/>
      <sheetName val="Table_of_contents"/>
      <sheetName val="11__Loans"/>
      <sheetName val="6_9_DM_CTP"/>
      <sheetName val="ADJ_-_RATE"/>
      <sheetName val="CDPS_SAU_KC"/>
      <sheetName val="RC_Revenue"/>
      <sheetName val="AOP_2020"/>
      <sheetName val="DATA_LE"/>
      <sheetName val="DATA_LE_(LY)"/>
      <sheetName val="DATA_RC"/>
      <sheetName val="DATA_RC_(LY)"/>
      <sheetName val="LE_Test"/>
      <sheetName val="DATA_(RC_ORG)"/>
      <sheetName val="DATA_(TESTING_1)"/>
      <sheetName val="DATA_(TESTING_CHRSPR)"/>
      <sheetName val="2018_VADIS"/>
      <sheetName val="Income_Statement14"/>
      <sheetName val="DB_FEE"/>
      <sheetName val="BHYT_Tự_Nguyện_-_Vinschool-Mau_"/>
      <sheetName val="dulieu_cot"/>
      <sheetName val="PRB_Expense_Q4_201316"/>
      <sheetName val="P&amp;L_by_Month1"/>
      <sheetName val="Bank_Bal__Dec_22"/>
      <sheetName val="CAN_DOI_-_KET_QUA2"/>
      <sheetName val="Pivot_Financials1"/>
      <sheetName val="Review_20151"/>
      <sheetName val="People_1"/>
      <sheetName val="Production_volumes1"/>
      <sheetName val="Salary_increase_budget_assump_1"/>
      <sheetName val="Production_initiative1"/>
      <sheetName val="Prod__KPI_-_OEE%1"/>
      <sheetName val="B&amp;P_KPI1"/>
      <sheetName val="Customer_SC1"/>
      <sheetName val="Production_KPIs1"/>
      <sheetName val="Total_losses1"/>
      <sheetName val="Savings_overview1"/>
      <sheetName val="Prod_FTE_Dev_1"/>
      <sheetName val="Log_FTE_Dev_1"/>
      <sheetName val="Loss_tree1"/>
      <sheetName val="Inventory_development1"/>
      <sheetName val="Capex_Phasing1"/>
      <sheetName val="Std_to_Std_MC_only1"/>
      <sheetName val="Top_20_BOM1"/>
      <sheetName val="MC_Development_OLD1"/>
      <sheetName val="NMC_&amp;_Log_Ass_1"/>
      <sheetName val="_Material_Ass_1"/>
      <sheetName val="COGS_Dev_1"/>
      <sheetName val="MC_Dev_1"/>
      <sheetName val="NMC_Dev_1"/>
      <sheetName val="NMC_Development_OLD1"/>
      <sheetName val="Log_Dev_1"/>
      <sheetName val="Prod__capex_overview1"/>
      <sheetName val="Production_-_Risks_&amp;_Opport_1"/>
      <sheetName val="AOCM_Overview1"/>
      <sheetName val="AOCM_Cost_Group_Summary1"/>
      <sheetName val="Sievo_Saving1"/>
      <sheetName val="AOCM_Sub-group1"/>
      <sheetName val="Quality_RFT1"/>
      <sheetName val="Back-up_1"/>
      <sheetName val="Absorption_Phasing1"/>
      <sheetName val="One_off1"/>
      <sheetName val="Reporting_changes1"/>
      <sheetName val="Prod__KPI_-_OEE%_by_line1"/>
      <sheetName val="Key_dependencies1"/>
      <sheetName val="Orgex_and_restructuring1"/>
      <sheetName val="COGS_movement1"/>
      <sheetName val="Back-up_HR1"/>
      <sheetName val="2016_FTE_Variability1"/>
      <sheetName val="2_Sievo_saving_recon__vs_bridg1"/>
      <sheetName val="1__PPV_recon__T04_vs_bridges1"/>
      <sheetName val="INPUT_&amp;_Guidance1"/>
      <sheetName val="data_for_deck,_thinkcell1"/>
      <sheetName val="Flash_call_deck1"/>
      <sheetName val="Supply_chain_bridge1"/>
      <sheetName val="COS_bridge1"/>
      <sheetName val="3_Gross_&amp;_Net_efficiency_repor1"/>
      <sheetName val="PVM_report1"/>
      <sheetName val="Capex_comments1"/>
      <sheetName val="Log_bridge1"/>
      <sheetName val="One_pager1"/>
      <sheetName val="Option_1,Data(from_HFM)_1"/>
      <sheetName val="Option_2,_Data(_Manual_Input)1"/>
      <sheetName val="FX_&amp;_HIERARCHY1"/>
      <sheetName val="Bihar_Plant_FAR"/>
      <sheetName val="Verification_Report"/>
      <sheetName val="Other_assumptions1"/>
      <sheetName val="Vat_lieu_cat_song_rac"/>
      <sheetName val="Field_Lists1"/>
      <sheetName val="CUSTOMER_GROUP_WISE"/>
      <sheetName val="Q4_2009_History"/>
      <sheetName val="_Final_Balance_Sheet"/>
      <sheetName val="Interest_on_WC"/>
      <sheetName val="Giai_trinh"/>
      <sheetName val="BASE_GRAPHE"/>
      <sheetName val="INDEX_HẠ_TẦNG"/>
      <sheetName val="CTG_HẠ_TẦNG"/>
      <sheetName val="DGG_HẠ_TẦNG"/>
      <sheetName val="DGG_LB_CỌC"/>
      <sheetName val="DGG_MT_CỌC"/>
      <sheetName val="INFO_CỌC"/>
      <sheetName val="INDEX_CỌC"/>
      <sheetName val="Assignment_Schedule"/>
      <sheetName val="Chuong_I"/>
      <sheetName val="TÍNH_TOÁN_KHỐI_LƯỢNG_P6"/>
      <sheetName val="Kien_truc"/>
      <sheetName val="NC_HY"/>
      <sheetName val="NC_HN"/>
      <sheetName val="Du_thau_dau_noi"/>
      <sheetName val="Du_Thau"/>
      <sheetName val="Du_thau_PSBS"/>
      <sheetName val="DG_theo_HD_PSBS"/>
      <sheetName val="Du_thau_TC11"/>
      <sheetName val="Chiet_tinh_dz22"/>
      <sheetName val="A1_8"/>
      <sheetName val="DZ_35"/>
      <sheetName val="DP_TRUOT_GIA"/>
      <sheetName val="VL-NC-M_"/>
      <sheetName val="DTCT_-XL_4"/>
      <sheetName val="VL_NC_M"/>
      <sheetName val="Tra_Cứu"/>
      <sheetName val="IV_1_Lkdt"/>
      <sheetName val="III_2_dah"/>
      <sheetName val="II_2_dn"/>
      <sheetName val="IV_2_Lkdd"/>
      <sheetName val="III_1_tai"/>
      <sheetName val="D_Trong"/>
      <sheetName val="DGKL_L2_THÉP_MÓNG"/>
      <sheetName val="Bieu_chi_tiet_gia_du_thau"/>
      <sheetName val="Gia_vat_lieu_trong_gia_du_thau"/>
      <sheetName val="Bang_phan_tich_don_gia_du_thau"/>
      <sheetName val="KL_Chi_tiết_BV_dự_thầu"/>
      <sheetName val="KL_chi_tiết_BV_thi_công"/>
      <sheetName val="NC2"/>
      <sheetName val="Bang gia tong hop"/>
      <sheetName val="BSD (2)"/>
      <sheetName val="XÁC  NHẬN THANH TOÁN"/>
      <sheetName val="XÁC NHẬN GIÁ TRỊ"/>
      <sheetName val="XÁC NHẬN KL"/>
      <sheetName val="Đắp đất K95"/>
      <sheetName val="DM TN"/>
      <sheetName val="Danh muc"/>
      <sheetName val="Door_and_window8"/>
      <sheetName val="Tabel_Berat2"/>
      <sheetName val="Data_Umum_Penawaran2"/>
      <sheetName val="Real_Cost2"/>
      <sheetName val="bill_qty2"/>
      <sheetName val="REKAP_ARSITEKTUR_2"/>
      <sheetName val="RAB_ADMINISTRASI_PUSAT_(1)2"/>
      <sheetName val="TT_16-2019"/>
      <sheetName val="Đơn_trọng"/>
      <sheetName val="3_NGAN_SACH"/>
      <sheetName val="2_PHAN_TICH"/>
      <sheetName val="B_1_Engineering"/>
      <sheetName val="Mobilisasi_&amp;_Demob"/>
      <sheetName val="B_2_5_Proc_&amp;_Constr_Civil1"/>
      <sheetName val="B_2_3_Proc_&amp;_Constr_Electrical"/>
      <sheetName val="B_2_4_Proc_&amp;_Constr_Instru"/>
      <sheetName val="B_2_1_Proc_&amp;_Constr_Mech_"/>
      <sheetName val="B_2_2_Proc_&amp;_Constr_Pipe_"/>
      <sheetName val="Work_Permit"/>
      <sheetName val="Agregat_Halus_&amp;_Kasar"/>
      <sheetName val="Data_Tower"/>
      <sheetName val="CTG_(GIAM)"/>
      <sheetName val="for Summary"/>
      <sheetName val="BB 00"/>
      <sheetName val="Wall Pier"/>
    </sheetNames>
    <sheetDataSet>
      <sheetData sheetId="0">
        <row r="9">
          <cell r="A9" t="str">
            <v>A</v>
          </cell>
        </row>
      </sheetData>
      <sheetData sheetId="1">
        <row r="9">
          <cell r="A9" t="str">
            <v>A</v>
          </cell>
        </row>
      </sheetData>
      <sheetData sheetId="2">
        <row r="9">
          <cell r="A9" t="str">
            <v>A</v>
          </cell>
        </row>
      </sheetData>
      <sheetData sheetId="3">
        <row r="9">
          <cell r="A9" t="str">
            <v>A</v>
          </cell>
        </row>
      </sheetData>
      <sheetData sheetId="4">
        <row r="9">
          <cell r="A9" t="str">
            <v>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ow r="9">
          <cell r="A9" t="str">
            <v>A</v>
          </cell>
        </row>
      </sheetData>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ow r="9">
          <cell r="A9" t="str">
            <v>A</v>
          </cell>
        </row>
      </sheetData>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row r="9">
          <cell r="A9" t="str">
            <v>A</v>
          </cell>
        </row>
      </sheetData>
      <sheetData sheetId="527"/>
      <sheetData sheetId="528"/>
      <sheetData sheetId="529"/>
      <sheetData sheetId="530">
        <row r="9">
          <cell r="A9" t="str">
            <v>A</v>
          </cell>
        </row>
      </sheetData>
      <sheetData sheetId="531">
        <row r="9">
          <cell r="A9" t="str">
            <v>A</v>
          </cell>
        </row>
      </sheetData>
      <sheetData sheetId="532">
        <row r="9">
          <cell r="A9" t="str">
            <v>A</v>
          </cell>
        </row>
      </sheetData>
      <sheetData sheetId="533">
        <row r="9">
          <cell r="A9" t="str">
            <v>A</v>
          </cell>
        </row>
      </sheetData>
      <sheetData sheetId="534">
        <row r="9">
          <cell r="A9" t="str">
            <v>A</v>
          </cell>
        </row>
      </sheetData>
      <sheetData sheetId="535">
        <row r="9">
          <cell r="A9" t="str">
            <v>A</v>
          </cell>
        </row>
      </sheetData>
      <sheetData sheetId="536">
        <row r="9">
          <cell r="A9" t="str">
            <v>A</v>
          </cell>
        </row>
      </sheetData>
      <sheetData sheetId="537">
        <row r="9">
          <cell r="A9" t="str">
            <v>A</v>
          </cell>
        </row>
      </sheetData>
      <sheetData sheetId="538">
        <row r="9">
          <cell r="A9" t="str">
            <v>A</v>
          </cell>
        </row>
      </sheetData>
      <sheetData sheetId="539">
        <row r="9">
          <cell r="A9" t="str">
            <v>A</v>
          </cell>
        </row>
      </sheetData>
      <sheetData sheetId="540">
        <row r="9">
          <cell r="A9" t="str">
            <v>A</v>
          </cell>
        </row>
      </sheetData>
      <sheetData sheetId="541">
        <row r="9">
          <cell r="A9" t="str">
            <v>A</v>
          </cell>
        </row>
      </sheetData>
      <sheetData sheetId="542">
        <row r="9">
          <cell r="A9" t="str">
            <v>A</v>
          </cell>
        </row>
      </sheetData>
      <sheetData sheetId="543">
        <row r="9">
          <cell r="A9" t="str">
            <v>A</v>
          </cell>
        </row>
      </sheetData>
      <sheetData sheetId="544">
        <row r="9">
          <cell r="A9" t="str">
            <v>A</v>
          </cell>
        </row>
      </sheetData>
      <sheetData sheetId="545">
        <row r="9">
          <cell r="A9" t="str">
            <v>A</v>
          </cell>
        </row>
      </sheetData>
      <sheetData sheetId="546">
        <row r="9">
          <cell r="A9" t="str">
            <v>A</v>
          </cell>
        </row>
      </sheetData>
      <sheetData sheetId="547">
        <row r="9">
          <cell r="A9" t="str">
            <v>A</v>
          </cell>
        </row>
      </sheetData>
      <sheetData sheetId="548">
        <row r="9">
          <cell r="A9" t="str">
            <v>A</v>
          </cell>
        </row>
      </sheetData>
      <sheetData sheetId="549">
        <row r="9">
          <cell r="A9" t="str">
            <v>A</v>
          </cell>
        </row>
      </sheetData>
      <sheetData sheetId="550">
        <row r="9">
          <cell r="A9" t="str">
            <v>A</v>
          </cell>
        </row>
      </sheetData>
      <sheetData sheetId="551">
        <row r="9">
          <cell r="A9" t="str">
            <v>A</v>
          </cell>
        </row>
      </sheetData>
      <sheetData sheetId="552">
        <row r="9">
          <cell r="A9" t="str">
            <v>A</v>
          </cell>
        </row>
      </sheetData>
      <sheetData sheetId="553">
        <row r="9">
          <cell r="A9" t="str">
            <v>A</v>
          </cell>
        </row>
      </sheetData>
      <sheetData sheetId="554">
        <row r="9">
          <cell r="A9" t="str">
            <v>A</v>
          </cell>
        </row>
      </sheetData>
      <sheetData sheetId="555">
        <row r="9">
          <cell r="A9" t="str">
            <v>A</v>
          </cell>
        </row>
      </sheetData>
      <sheetData sheetId="556">
        <row r="9">
          <cell r="A9" t="str">
            <v>A</v>
          </cell>
        </row>
      </sheetData>
      <sheetData sheetId="557">
        <row r="9">
          <cell r="A9" t="str">
            <v>A</v>
          </cell>
        </row>
      </sheetData>
      <sheetData sheetId="558">
        <row r="9">
          <cell r="A9" t="str">
            <v>A</v>
          </cell>
        </row>
      </sheetData>
      <sheetData sheetId="559">
        <row r="9">
          <cell r="A9" t="str">
            <v>A</v>
          </cell>
        </row>
      </sheetData>
      <sheetData sheetId="560">
        <row r="9">
          <cell r="A9" t="str">
            <v>A</v>
          </cell>
        </row>
      </sheetData>
      <sheetData sheetId="561">
        <row r="9">
          <cell r="A9" t="str">
            <v>A</v>
          </cell>
        </row>
      </sheetData>
      <sheetData sheetId="562">
        <row r="9">
          <cell r="A9" t="str">
            <v>A</v>
          </cell>
        </row>
      </sheetData>
      <sheetData sheetId="563">
        <row r="9">
          <cell r="A9" t="str">
            <v>A</v>
          </cell>
        </row>
      </sheetData>
      <sheetData sheetId="564">
        <row r="9">
          <cell r="A9" t="str">
            <v>A</v>
          </cell>
        </row>
      </sheetData>
      <sheetData sheetId="565">
        <row r="9">
          <cell r="A9" t="str">
            <v>A</v>
          </cell>
        </row>
      </sheetData>
      <sheetData sheetId="566">
        <row r="9">
          <cell r="A9" t="str">
            <v>A</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ow r="9">
          <cell r="A9" t="str">
            <v>A</v>
          </cell>
        </row>
      </sheetData>
      <sheetData sheetId="591">
        <row r="9">
          <cell r="A9" t="str">
            <v>A</v>
          </cell>
        </row>
      </sheetData>
      <sheetData sheetId="592">
        <row r="9">
          <cell r="A9" t="str">
            <v>A</v>
          </cell>
        </row>
      </sheetData>
      <sheetData sheetId="593">
        <row r="9">
          <cell r="A9" t="str">
            <v>A</v>
          </cell>
        </row>
      </sheetData>
      <sheetData sheetId="594">
        <row r="9">
          <cell r="A9" t="str">
            <v>A</v>
          </cell>
        </row>
      </sheetData>
      <sheetData sheetId="595">
        <row r="9">
          <cell r="A9" t="str">
            <v>A</v>
          </cell>
        </row>
      </sheetData>
      <sheetData sheetId="596">
        <row r="9">
          <cell r="A9" t="str">
            <v>A</v>
          </cell>
        </row>
      </sheetData>
      <sheetData sheetId="597">
        <row r="9">
          <cell r="A9" t="str">
            <v>A</v>
          </cell>
        </row>
      </sheetData>
      <sheetData sheetId="598">
        <row r="9">
          <cell r="A9" t="str">
            <v>A</v>
          </cell>
        </row>
      </sheetData>
      <sheetData sheetId="599">
        <row r="9">
          <cell r="A9" t="str">
            <v>A</v>
          </cell>
        </row>
      </sheetData>
      <sheetData sheetId="600">
        <row r="9">
          <cell r="A9" t="str">
            <v>A</v>
          </cell>
        </row>
      </sheetData>
      <sheetData sheetId="601">
        <row r="9">
          <cell r="A9" t="str">
            <v>A</v>
          </cell>
        </row>
      </sheetData>
      <sheetData sheetId="602">
        <row r="9">
          <cell r="A9" t="str">
            <v>A</v>
          </cell>
        </row>
      </sheetData>
      <sheetData sheetId="603">
        <row r="9">
          <cell r="A9" t="str">
            <v>A</v>
          </cell>
        </row>
      </sheetData>
      <sheetData sheetId="604">
        <row r="9">
          <cell r="A9" t="str">
            <v>A</v>
          </cell>
        </row>
      </sheetData>
      <sheetData sheetId="605">
        <row r="9">
          <cell r="A9" t="str">
            <v>A</v>
          </cell>
        </row>
      </sheetData>
      <sheetData sheetId="606">
        <row r="9">
          <cell r="A9" t="str">
            <v>A</v>
          </cell>
        </row>
      </sheetData>
      <sheetData sheetId="607">
        <row r="9">
          <cell r="A9" t="str">
            <v>A</v>
          </cell>
        </row>
      </sheetData>
      <sheetData sheetId="608">
        <row r="9">
          <cell r="A9" t="str">
            <v>A</v>
          </cell>
        </row>
      </sheetData>
      <sheetData sheetId="609">
        <row r="9">
          <cell r="A9" t="str">
            <v>A</v>
          </cell>
        </row>
      </sheetData>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ow r="9">
          <cell r="A9" t="str">
            <v>A</v>
          </cell>
        </row>
      </sheetData>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ow r="9">
          <cell r="A9" t="str">
            <v>A</v>
          </cell>
        </row>
      </sheetData>
      <sheetData sheetId="788" refreshError="1"/>
      <sheetData sheetId="789">
        <row r="9">
          <cell r="A9" t="str">
            <v>A</v>
          </cell>
        </row>
      </sheetData>
      <sheetData sheetId="790">
        <row r="9">
          <cell r="A9" t="str">
            <v>A</v>
          </cell>
        </row>
      </sheetData>
      <sheetData sheetId="791">
        <row r="9">
          <cell r="A9" t="str">
            <v>A</v>
          </cell>
        </row>
      </sheetData>
      <sheetData sheetId="792">
        <row r="9">
          <cell r="A9" t="str">
            <v>A</v>
          </cell>
        </row>
      </sheetData>
      <sheetData sheetId="793">
        <row r="9">
          <cell r="A9" t="str">
            <v>A</v>
          </cell>
        </row>
      </sheetData>
      <sheetData sheetId="794">
        <row r="9">
          <cell r="A9" t="str">
            <v>A</v>
          </cell>
        </row>
      </sheetData>
      <sheetData sheetId="795">
        <row r="9">
          <cell r="A9" t="str">
            <v>A</v>
          </cell>
        </row>
      </sheetData>
      <sheetData sheetId="796">
        <row r="9">
          <cell r="A9" t="str">
            <v>A</v>
          </cell>
        </row>
      </sheetData>
      <sheetData sheetId="797">
        <row r="9">
          <cell r="A9" t="str">
            <v>A</v>
          </cell>
        </row>
      </sheetData>
      <sheetData sheetId="798">
        <row r="9">
          <cell r="A9" t="str">
            <v>A</v>
          </cell>
        </row>
      </sheetData>
      <sheetData sheetId="799">
        <row r="9">
          <cell r="A9" t="str">
            <v>A</v>
          </cell>
        </row>
      </sheetData>
      <sheetData sheetId="800">
        <row r="9">
          <cell r="A9" t="str">
            <v>A</v>
          </cell>
        </row>
      </sheetData>
      <sheetData sheetId="801">
        <row r="9">
          <cell r="A9" t="str">
            <v>A</v>
          </cell>
        </row>
      </sheetData>
      <sheetData sheetId="802">
        <row r="9">
          <cell r="A9" t="str">
            <v>A</v>
          </cell>
        </row>
      </sheetData>
      <sheetData sheetId="803">
        <row r="9">
          <cell r="A9" t="str">
            <v>A</v>
          </cell>
        </row>
      </sheetData>
      <sheetData sheetId="804">
        <row r="9">
          <cell r="A9" t="str">
            <v>A</v>
          </cell>
        </row>
      </sheetData>
      <sheetData sheetId="805">
        <row r="9">
          <cell r="A9" t="str">
            <v>A</v>
          </cell>
        </row>
      </sheetData>
      <sheetData sheetId="806">
        <row r="9">
          <cell r="A9" t="str">
            <v>A</v>
          </cell>
        </row>
      </sheetData>
      <sheetData sheetId="807">
        <row r="9">
          <cell r="A9" t="str">
            <v>A</v>
          </cell>
        </row>
      </sheetData>
      <sheetData sheetId="808">
        <row r="9">
          <cell r="A9" t="str">
            <v>A</v>
          </cell>
        </row>
      </sheetData>
      <sheetData sheetId="809">
        <row r="9">
          <cell r="A9" t="str">
            <v>A</v>
          </cell>
        </row>
      </sheetData>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ow r="9">
          <cell r="A9" t="str">
            <v>A</v>
          </cell>
        </row>
      </sheetData>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ow r="9">
          <cell r="A9" t="str">
            <v>A</v>
          </cell>
        </row>
      </sheetData>
      <sheetData sheetId="834">
        <row r="9">
          <cell r="A9" t="str">
            <v>A</v>
          </cell>
        </row>
      </sheetData>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ow r="9">
          <cell r="A9" t="str">
            <v>A</v>
          </cell>
        </row>
      </sheetData>
      <sheetData sheetId="894">
        <row r="9">
          <cell r="A9" t="str">
            <v>A</v>
          </cell>
        </row>
      </sheetData>
      <sheetData sheetId="895">
        <row r="9">
          <cell r="A9" t="str">
            <v>A</v>
          </cell>
        </row>
      </sheetData>
      <sheetData sheetId="896">
        <row r="9">
          <cell r="A9" t="str">
            <v>A</v>
          </cell>
        </row>
      </sheetData>
      <sheetData sheetId="897">
        <row r="9">
          <cell r="A9" t="str">
            <v>A</v>
          </cell>
        </row>
      </sheetData>
      <sheetData sheetId="898">
        <row r="9">
          <cell r="A9" t="str">
            <v>A</v>
          </cell>
        </row>
      </sheetData>
      <sheetData sheetId="899">
        <row r="9">
          <cell r="A9" t="str">
            <v>A</v>
          </cell>
        </row>
      </sheetData>
      <sheetData sheetId="900" refreshError="1"/>
      <sheetData sheetId="901" refreshError="1"/>
      <sheetData sheetId="902">
        <row r="9">
          <cell r="A9" t="str">
            <v>A</v>
          </cell>
        </row>
      </sheetData>
      <sheetData sheetId="903">
        <row r="9">
          <cell r="A9" t="str">
            <v>A</v>
          </cell>
        </row>
      </sheetData>
      <sheetData sheetId="904">
        <row r="9">
          <cell r="A9" t="str">
            <v>A</v>
          </cell>
        </row>
      </sheetData>
      <sheetData sheetId="905">
        <row r="9">
          <cell r="A9" t="str">
            <v>A</v>
          </cell>
        </row>
      </sheetData>
      <sheetData sheetId="906" refreshError="1"/>
      <sheetData sheetId="907" refreshError="1"/>
      <sheetData sheetId="908">
        <row r="9">
          <cell r="A9" t="str">
            <v>A</v>
          </cell>
        </row>
      </sheetData>
      <sheetData sheetId="909">
        <row r="9">
          <cell r="A9" t="str">
            <v>A</v>
          </cell>
        </row>
      </sheetData>
      <sheetData sheetId="910">
        <row r="9">
          <cell r="A9" t="str">
            <v>A</v>
          </cell>
        </row>
      </sheetData>
      <sheetData sheetId="911">
        <row r="9">
          <cell r="A9" t="str">
            <v>A</v>
          </cell>
        </row>
      </sheetData>
      <sheetData sheetId="912">
        <row r="9">
          <cell r="A9" t="str">
            <v>A</v>
          </cell>
        </row>
      </sheetData>
      <sheetData sheetId="913" refreshError="1"/>
      <sheetData sheetId="914" refreshError="1"/>
      <sheetData sheetId="915" refreshError="1"/>
      <sheetData sheetId="916" refreshError="1"/>
      <sheetData sheetId="917" refreshError="1"/>
      <sheetData sheetId="918">
        <row r="9">
          <cell r="A9" t="str">
            <v>A</v>
          </cell>
        </row>
      </sheetData>
      <sheetData sheetId="919">
        <row r="9">
          <cell r="A9" t="str">
            <v>A</v>
          </cell>
        </row>
      </sheetData>
      <sheetData sheetId="920">
        <row r="9">
          <cell r="A9" t="str">
            <v>A</v>
          </cell>
        </row>
      </sheetData>
      <sheetData sheetId="921">
        <row r="9">
          <cell r="A9" t="str">
            <v>A</v>
          </cell>
        </row>
      </sheetData>
      <sheetData sheetId="922">
        <row r="9">
          <cell r="A9" t="str">
            <v>A</v>
          </cell>
        </row>
      </sheetData>
      <sheetData sheetId="923">
        <row r="9">
          <cell r="A9" t="str">
            <v>A</v>
          </cell>
        </row>
      </sheetData>
      <sheetData sheetId="924">
        <row r="9">
          <cell r="A9" t="str">
            <v>A</v>
          </cell>
        </row>
      </sheetData>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ow r="9">
          <cell r="A9" t="str">
            <v>A</v>
          </cell>
        </row>
      </sheetData>
      <sheetData sheetId="938">
        <row r="9">
          <cell r="A9" t="str">
            <v>A</v>
          </cell>
        </row>
      </sheetData>
      <sheetData sheetId="939">
        <row r="9">
          <cell r="A9" t="str">
            <v>A</v>
          </cell>
        </row>
      </sheetData>
      <sheetData sheetId="940">
        <row r="9">
          <cell r="A9" t="str">
            <v>A</v>
          </cell>
        </row>
      </sheetData>
      <sheetData sheetId="941">
        <row r="9">
          <cell r="A9" t="str">
            <v>A</v>
          </cell>
        </row>
      </sheetData>
      <sheetData sheetId="942">
        <row r="9">
          <cell r="A9" t="str">
            <v>A</v>
          </cell>
        </row>
      </sheetData>
      <sheetData sheetId="943">
        <row r="9">
          <cell r="A9" t="str">
            <v>A</v>
          </cell>
        </row>
      </sheetData>
      <sheetData sheetId="944">
        <row r="9">
          <cell r="A9" t="str">
            <v>A</v>
          </cell>
        </row>
      </sheetData>
      <sheetData sheetId="945">
        <row r="9">
          <cell r="A9" t="str">
            <v>A</v>
          </cell>
        </row>
      </sheetData>
      <sheetData sheetId="946">
        <row r="9">
          <cell r="A9" t="str">
            <v>A</v>
          </cell>
        </row>
      </sheetData>
      <sheetData sheetId="947">
        <row r="9">
          <cell r="A9" t="str">
            <v>A</v>
          </cell>
        </row>
      </sheetData>
      <sheetData sheetId="948">
        <row r="9">
          <cell r="A9" t="str">
            <v>A</v>
          </cell>
        </row>
      </sheetData>
      <sheetData sheetId="949">
        <row r="9">
          <cell r="A9" t="str">
            <v>A</v>
          </cell>
        </row>
      </sheetData>
      <sheetData sheetId="950">
        <row r="9">
          <cell r="A9" t="str">
            <v>A</v>
          </cell>
        </row>
      </sheetData>
      <sheetData sheetId="951">
        <row r="9">
          <cell r="A9" t="str">
            <v>A</v>
          </cell>
        </row>
      </sheetData>
      <sheetData sheetId="952">
        <row r="9">
          <cell r="A9" t="str">
            <v>A</v>
          </cell>
        </row>
      </sheetData>
      <sheetData sheetId="953">
        <row r="9">
          <cell r="A9" t="str">
            <v>A</v>
          </cell>
        </row>
      </sheetData>
      <sheetData sheetId="954">
        <row r="9">
          <cell r="A9" t="str">
            <v>A</v>
          </cell>
        </row>
      </sheetData>
      <sheetData sheetId="955">
        <row r="9">
          <cell r="A9" t="str">
            <v>A</v>
          </cell>
        </row>
      </sheetData>
      <sheetData sheetId="956">
        <row r="9">
          <cell r="A9" t="str">
            <v>A</v>
          </cell>
        </row>
      </sheetData>
      <sheetData sheetId="957">
        <row r="9">
          <cell r="A9" t="str">
            <v>A</v>
          </cell>
        </row>
      </sheetData>
      <sheetData sheetId="958">
        <row r="9">
          <cell r="A9" t="str">
            <v>A</v>
          </cell>
        </row>
      </sheetData>
      <sheetData sheetId="959">
        <row r="9">
          <cell r="A9" t="str">
            <v>A</v>
          </cell>
        </row>
      </sheetData>
      <sheetData sheetId="960">
        <row r="9">
          <cell r="A9" t="str">
            <v>A</v>
          </cell>
        </row>
      </sheetData>
      <sheetData sheetId="961">
        <row r="9">
          <cell r="A9" t="str">
            <v>A</v>
          </cell>
        </row>
      </sheetData>
      <sheetData sheetId="962">
        <row r="9">
          <cell r="A9" t="str">
            <v>A</v>
          </cell>
        </row>
      </sheetData>
      <sheetData sheetId="963">
        <row r="9">
          <cell r="A9" t="str">
            <v>A</v>
          </cell>
        </row>
      </sheetData>
      <sheetData sheetId="964">
        <row r="9">
          <cell r="A9" t="str">
            <v>A</v>
          </cell>
        </row>
      </sheetData>
      <sheetData sheetId="965">
        <row r="9">
          <cell r="A9" t="str">
            <v>A</v>
          </cell>
        </row>
      </sheetData>
      <sheetData sheetId="966">
        <row r="9">
          <cell r="A9" t="str">
            <v>A</v>
          </cell>
        </row>
      </sheetData>
      <sheetData sheetId="967">
        <row r="9">
          <cell r="A9" t="str">
            <v>A</v>
          </cell>
        </row>
      </sheetData>
      <sheetData sheetId="968">
        <row r="9">
          <cell r="A9" t="str">
            <v>A</v>
          </cell>
        </row>
      </sheetData>
      <sheetData sheetId="969">
        <row r="9">
          <cell r="A9" t="str">
            <v>A</v>
          </cell>
        </row>
      </sheetData>
      <sheetData sheetId="970">
        <row r="9">
          <cell r="A9" t="str">
            <v>A</v>
          </cell>
        </row>
      </sheetData>
      <sheetData sheetId="971">
        <row r="9">
          <cell r="A9" t="str">
            <v>A</v>
          </cell>
        </row>
      </sheetData>
      <sheetData sheetId="972">
        <row r="9">
          <cell r="A9" t="str">
            <v>A</v>
          </cell>
        </row>
      </sheetData>
      <sheetData sheetId="973">
        <row r="9">
          <cell r="A9" t="str">
            <v>A</v>
          </cell>
        </row>
      </sheetData>
      <sheetData sheetId="974">
        <row r="9">
          <cell r="A9" t="str">
            <v>A</v>
          </cell>
        </row>
      </sheetData>
      <sheetData sheetId="975">
        <row r="9">
          <cell r="A9" t="str">
            <v>A</v>
          </cell>
        </row>
      </sheetData>
      <sheetData sheetId="976">
        <row r="9">
          <cell r="A9" t="str">
            <v>A</v>
          </cell>
        </row>
      </sheetData>
      <sheetData sheetId="977">
        <row r="9">
          <cell r="A9" t="str">
            <v>A</v>
          </cell>
        </row>
      </sheetData>
      <sheetData sheetId="978">
        <row r="9">
          <cell r="A9" t="str">
            <v>A</v>
          </cell>
        </row>
      </sheetData>
      <sheetData sheetId="979">
        <row r="9">
          <cell r="A9" t="str">
            <v>A</v>
          </cell>
        </row>
      </sheetData>
      <sheetData sheetId="980">
        <row r="9">
          <cell r="A9" t="str">
            <v>A</v>
          </cell>
        </row>
      </sheetData>
      <sheetData sheetId="981">
        <row r="9">
          <cell r="A9" t="str">
            <v>A</v>
          </cell>
        </row>
      </sheetData>
      <sheetData sheetId="982">
        <row r="9">
          <cell r="A9" t="str">
            <v>A</v>
          </cell>
        </row>
      </sheetData>
      <sheetData sheetId="983">
        <row r="9">
          <cell r="A9" t="str">
            <v>A</v>
          </cell>
        </row>
      </sheetData>
      <sheetData sheetId="984">
        <row r="9">
          <cell r="A9" t="str">
            <v>A</v>
          </cell>
        </row>
      </sheetData>
      <sheetData sheetId="985">
        <row r="9">
          <cell r="A9" t="str">
            <v>A</v>
          </cell>
        </row>
      </sheetData>
      <sheetData sheetId="986">
        <row r="9">
          <cell r="A9" t="str">
            <v>A</v>
          </cell>
        </row>
      </sheetData>
      <sheetData sheetId="987">
        <row r="9">
          <cell r="A9" t="str">
            <v>A</v>
          </cell>
        </row>
      </sheetData>
      <sheetData sheetId="988">
        <row r="9">
          <cell r="A9" t="str">
            <v>A</v>
          </cell>
        </row>
      </sheetData>
      <sheetData sheetId="989">
        <row r="9">
          <cell r="A9" t="str">
            <v>A</v>
          </cell>
        </row>
      </sheetData>
      <sheetData sheetId="990">
        <row r="9">
          <cell r="A9" t="str">
            <v>A</v>
          </cell>
        </row>
      </sheetData>
      <sheetData sheetId="991">
        <row r="9">
          <cell r="A9" t="str">
            <v>A</v>
          </cell>
        </row>
      </sheetData>
      <sheetData sheetId="992">
        <row r="9">
          <cell r="A9" t="str">
            <v>A</v>
          </cell>
        </row>
      </sheetData>
      <sheetData sheetId="993">
        <row r="9">
          <cell r="A9" t="str">
            <v>A</v>
          </cell>
        </row>
      </sheetData>
      <sheetData sheetId="994">
        <row r="9">
          <cell r="A9" t="str">
            <v>A</v>
          </cell>
        </row>
      </sheetData>
      <sheetData sheetId="995">
        <row r="9">
          <cell r="A9" t="str">
            <v>A</v>
          </cell>
        </row>
      </sheetData>
      <sheetData sheetId="996">
        <row r="9">
          <cell r="A9" t="str">
            <v>A</v>
          </cell>
        </row>
      </sheetData>
      <sheetData sheetId="997">
        <row r="9">
          <cell r="A9" t="str">
            <v>A</v>
          </cell>
        </row>
      </sheetData>
      <sheetData sheetId="998">
        <row r="9">
          <cell r="A9" t="str">
            <v>A</v>
          </cell>
        </row>
      </sheetData>
      <sheetData sheetId="999">
        <row r="9">
          <cell r="A9" t="str">
            <v>A</v>
          </cell>
        </row>
      </sheetData>
      <sheetData sheetId="1000">
        <row r="9">
          <cell r="A9" t="str">
            <v>A</v>
          </cell>
        </row>
      </sheetData>
      <sheetData sheetId="1001">
        <row r="9">
          <cell r="A9" t="str">
            <v>A</v>
          </cell>
        </row>
      </sheetData>
      <sheetData sheetId="1002">
        <row r="9">
          <cell r="A9" t="str">
            <v>A</v>
          </cell>
        </row>
      </sheetData>
      <sheetData sheetId="1003">
        <row r="9">
          <cell r="A9" t="str">
            <v>A</v>
          </cell>
        </row>
      </sheetData>
      <sheetData sheetId="1004">
        <row r="9">
          <cell r="A9" t="str">
            <v>A</v>
          </cell>
        </row>
      </sheetData>
      <sheetData sheetId="1005">
        <row r="9">
          <cell r="A9" t="str">
            <v>A</v>
          </cell>
        </row>
      </sheetData>
      <sheetData sheetId="1006">
        <row r="9">
          <cell r="A9" t="str">
            <v>A</v>
          </cell>
        </row>
      </sheetData>
      <sheetData sheetId="1007">
        <row r="9">
          <cell r="A9" t="str">
            <v>A</v>
          </cell>
        </row>
      </sheetData>
      <sheetData sheetId="1008">
        <row r="9">
          <cell r="A9" t="str">
            <v>A</v>
          </cell>
        </row>
      </sheetData>
      <sheetData sheetId="1009">
        <row r="9">
          <cell r="A9" t="str">
            <v>A</v>
          </cell>
        </row>
      </sheetData>
      <sheetData sheetId="1010">
        <row r="9">
          <cell r="A9" t="str">
            <v>A</v>
          </cell>
        </row>
      </sheetData>
      <sheetData sheetId="1011">
        <row r="9">
          <cell r="A9" t="str">
            <v>A</v>
          </cell>
        </row>
      </sheetData>
      <sheetData sheetId="1012">
        <row r="9">
          <cell r="A9" t="str">
            <v>A</v>
          </cell>
        </row>
      </sheetData>
      <sheetData sheetId="1013">
        <row r="9">
          <cell r="A9" t="str">
            <v>A</v>
          </cell>
        </row>
      </sheetData>
      <sheetData sheetId="1014">
        <row r="9">
          <cell r="A9" t="str">
            <v>A</v>
          </cell>
        </row>
      </sheetData>
      <sheetData sheetId="1015">
        <row r="9">
          <cell r="A9" t="str">
            <v>A</v>
          </cell>
        </row>
      </sheetData>
      <sheetData sheetId="1016">
        <row r="9">
          <cell r="A9" t="str">
            <v>A</v>
          </cell>
        </row>
      </sheetData>
      <sheetData sheetId="1017">
        <row r="9">
          <cell r="A9" t="str">
            <v>A</v>
          </cell>
        </row>
      </sheetData>
      <sheetData sheetId="1018">
        <row r="9">
          <cell r="A9" t="str">
            <v>A</v>
          </cell>
        </row>
      </sheetData>
      <sheetData sheetId="1019">
        <row r="9">
          <cell r="A9" t="str">
            <v>A</v>
          </cell>
        </row>
      </sheetData>
      <sheetData sheetId="1020">
        <row r="9">
          <cell r="A9" t="str">
            <v>A</v>
          </cell>
        </row>
      </sheetData>
      <sheetData sheetId="1021">
        <row r="9">
          <cell r="A9" t="str">
            <v>A</v>
          </cell>
        </row>
      </sheetData>
      <sheetData sheetId="1022">
        <row r="9">
          <cell r="A9" t="str">
            <v>A</v>
          </cell>
        </row>
      </sheetData>
      <sheetData sheetId="1023">
        <row r="9">
          <cell r="A9" t="str">
            <v>A</v>
          </cell>
        </row>
      </sheetData>
      <sheetData sheetId="1024">
        <row r="9">
          <cell r="A9" t="str">
            <v>A</v>
          </cell>
        </row>
      </sheetData>
      <sheetData sheetId="1025">
        <row r="9">
          <cell r="A9" t="str">
            <v>A</v>
          </cell>
        </row>
      </sheetData>
      <sheetData sheetId="1026">
        <row r="9">
          <cell r="A9" t="str">
            <v>A</v>
          </cell>
        </row>
      </sheetData>
      <sheetData sheetId="1027">
        <row r="9">
          <cell r="A9" t="str">
            <v>A</v>
          </cell>
        </row>
      </sheetData>
      <sheetData sheetId="1028">
        <row r="9">
          <cell r="A9" t="str">
            <v>A</v>
          </cell>
        </row>
      </sheetData>
      <sheetData sheetId="1029">
        <row r="9">
          <cell r="A9" t="str">
            <v>A</v>
          </cell>
        </row>
      </sheetData>
      <sheetData sheetId="1030">
        <row r="9">
          <cell r="A9" t="str">
            <v>A</v>
          </cell>
        </row>
      </sheetData>
      <sheetData sheetId="1031">
        <row r="9">
          <cell r="A9" t="str">
            <v>A</v>
          </cell>
        </row>
      </sheetData>
      <sheetData sheetId="1032">
        <row r="9">
          <cell r="A9" t="str">
            <v>A</v>
          </cell>
        </row>
      </sheetData>
      <sheetData sheetId="1033">
        <row r="9">
          <cell r="A9" t="str">
            <v>A</v>
          </cell>
        </row>
      </sheetData>
      <sheetData sheetId="1034">
        <row r="9">
          <cell r="A9" t="str">
            <v>A</v>
          </cell>
        </row>
      </sheetData>
      <sheetData sheetId="1035">
        <row r="9">
          <cell r="A9" t="str">
            <v>A</v>
          </cell>
        </row>
      </sheetData>
      <sheetData sheetId="1036">
        <row r="9">
          <cell r="A9" t="str">
            <v>A</v>
          </cell>
        </row>
      </sheetData>
      <sheetData sheetId="1037">
        <row r="9">
          <cell r="A9" t="str">
            <v>A</v>
          </cell>
        </row>
      </sheetData>
      <sheetData sheetId="1038">
        <row r="9">
          <cell r="A9" t="str">
            <v>A</v>
          </cell>
        </row>
      </sheetData>
      <sheetData sheetId="1039">
        <row r="9">
          <cell r="A9" t="str">
            <v>A</v>
          </cell>
        </row>
      </sheetData>
      <sheetData sheetId="1040">
        <row r="9">
          <cell r="A9" t="str">
            <v>A</v>
          </cell>
        </row>
      </sheetData>
      <sheetData sheetId="1041">
        <row r="9">
          <cell r="A9" t="str">
            <v>A</v>
          </cell>
        </row>
      </sheetData>
      <sheetData sheetId="1042">
        <row r="9">
          <cell r="A9" t="str">
            <v>A</v>
          </cell>
        </row>
      </sheetData>
      <sheetData sheetId="1043">
        <row r="9">
          <cell r="A9" t="str">
            <v>A</v>
          </cell>
        </row>
      </sheetData>
      <sheetData sheetId="1044">
        <row r="9">
          <cell r="A9" t="str">
            <v>A</v>
          </cell>
        </row>
      </sheetData>
      <sheetData sheetId="1045">
        <row r="9">
          <cell r="A9" t="str">
            <v>A</v>
          </cell>
        </row>
      </sheetData>
      <sheetData sheetId="1046">
        <row r="9">
          <cell r="A9" t="str">
            <v>A</v>
          </cell>
        </row>
      </sheetData>
      <sheetData sheetId="1047">
        <row r="9">
          <cell r="A9" t="str">
            <v>A</v>
          </cell>
        </row>
      </sheetData>
      <sheetData sheetId="1048">
        <row r="9">
          <cell r="A9" t="str">
            <v>A</v>
          </cell>
        </row>
      </sheetData>
      <sheetData sheetId="1049">
        <row r="9">
          <cell r="A9" t="str">
            <v>A</v>
          </cell>
        </row>
      </sheetData>
      <sheetData sheetId="1050">
        <row r="9">
          <cell r="A9" t="str">
            <v>A</v>
          </cell>
        </row>
      </sheetData>
      <sheetData sheetId="1051">
        <row r="9">
          <cell r="A9" t="str">
            <v>A</v>
          </cell>
        </row>
      </sheetData>
      <sheetData sheetId="1052">
        <row r="9">
          <cell r="A9" t="str">
            <v>A</v>
          </cell>
        </row>
      </sheetData>
      <sheetData sheetId="1053">
        <row r="9">
          <cell r="A9" t="str">
            <v>A</v>
          </cell>
        </row>
      </sheetData>
      <sheetData sheetId="1054">
        <row r="9">
          <cell r="A9" t="str">
            <v>A</v>
          </cell>
        </row>
      </sheetData>
      <sheetData sheetId="1055">
        <row r="9">
          <cell r="A9" t="str">
            <v>A</v>
          </cell>
        </row>
      </sheetData>
      <sheetData sheetId="1056">
        <row r="9">
          <cell r="A9" t="str">
            <v>A</v>
          </cell>
        </row>
      </sheetData>
      <sheetData sheetId="1057">
        <row r="9">
          <cell r="A9" t="str">
            <v>A</v>
          </cell>
        </row>
      </sheetData>
      <sheetData sheetId="1058">
        <row r="9">
          <cell r="A9" t="str">
            <v>A</v>
          </cell>
        </row>
      </sheetData>
      <sheetData sheetId="1059">
        <row r="9">
          <cell r="A9" t="str">
            <v>A</v>
          </cell>
        </row>
      </sheetData>
      <sheetData sheetId="1060">
        <row r="9">
          <cell r="A9" t="str">
            <v>A</v>
          </cell>
        </row>
      </sheetData>
      <sheetData sheetId="1061">
        <row r="9">
          <cell r="A9" t="str">
            <v>A</v>
          </cell>
        </row>
      </sheetData>
      <sheetData sheetId="1062">
        <row r="9">
          <cell r="A9" t="str">
            <v>A</v>
          </cell>
        </row>
      </sheetData>
      <sheetData sheetId="1063">
        <row r="9">
          <cell r="A9" t="str">
            <v>A</v>
          </cell>
        </row>
      </sheetData>
      <sheetData sheetId="1064">
        <row r="9">
          <cell r="A9" t="str">
            <v>A</v>
          </cell>
        </row>
      </sheetData>
      <sheetData sheetId="1065">
        <row r="9">
          <cell r="A9" t="str">
            <v>A</v>
          </cell>
        </row>
      </sheetData>
      <sheetData sheetId="1066">
        <row r="9">
          <cell r="A9" t="str">
            <v>A</v>
          </cell>
        </row>
      </sheetData>
      <sheetData sheetId="1067">
        <row r="9">
          <cell r="A9" t="str">
            <v>A</v>
          </cell>
        </row>
      </sheetData>
      <sheetData sheetId="1068">
        <row r="9">
          <cell r="A9" t="str">
            <v>A</v>
          </cell>
        </row>
      </sheetData>
      <sheetData sheetId="1069">
        <row r="9">
          <cell r="A9" t="str">
            <v>A</v>
          </cell>
        </row>
      </sheetData>
      <sheetData sheetId="1070">
        <row r="9">
          <cell r="A9" t="str">
            <v>A</v>
          </cell>
        </row>
      </sheetData>
      <sheetData sheetId="1071">
        <row r="9">
          <cell r="A9" t="str">
            <v>A</v>
          </cell>
        </row>
      </sheetData>
      <sheetData sheetId="1072">
        <row r="9">
          <cell r="A9" t="str">
            <v>A</v>
          </cell>
        </row>
      </sheetData>
      <sheetData sheetId="1073">
        <row r="9">
          <cell r="A9" t="str">
            <v>A</v>
          </cell>
        </row>
      </sheetData>
      <sheetData sheetId="1074">
        <row r="9">
          <cell r="A9" t="str">
            <v>A</v>
          </cell>
        </row>
      </sheetData>
      <sheetData sheetId="1075">
        <row r="9">
          <cell r="A9" t="str">
            <v>A</v>
          </cell>
        </row>
      </sheetData>
      <sheetData sheetId="1076">
        <row r="9">
          <cell r="A9" t="str">
            <v>A</v>
          </cell>
        </row>
      </sheetData>
      <sheetData sheetId="1077">
        <row r="9">
          <cell r="A9" t="str">
            <v>A</v>
          </cell>
        </row>
      </sheetData>
      <sheetData sheetId="1078">
        <row r="9">
          <cell r="A9" t="str">
            <v>A</v>
          </cell>
        </row>
      </sheetData>
      <sheetData sheetId="1079">
        <row r="9">
          <cell r="A9" t="str">
            <v>A</v>
          </cell>
        </row>
      </sheetData>
      <sheetData sheetId="1080">
        <row r="9">
          <cell r="A9" t="str">
            <v>A</v>
          </cell>
        </row>
      </sheetData>
      <sheetData sheetId="1081">
        <row r="9">
          <cell r="A9" t="str">
            <v>A</v>
          </cell>
        </row>
      </sheetData>
      <sheetData sheetId="1082">
        <row r="9">
          <cell r="A9" t="str">
            <v>A</v>
          </cell>
        </row>
      </sheetData>
      <sheetData sheetId="1083">
        <row r="9">
          <cell r="A9" t="str">
            <v>A</v>
          </cell>
        </row>
      </sheetData>
      <sheetData sheetId="1084">
        <row r="9">
          <cell r="A9" t="str">
            <v>A</v>
          </cell>
        </row>
      </sheetData>
      <sheetData sheetId="1085">
        <row r="9">
          <cell r="A9" t="str">
            <v>A</v>
          </cell>
        </row>
      </sheetData>
      <sheetData sheetId="1086">
        <row r="9">
          <cell r="A9" t="str">
            <v>A</v>
          </cell>
        </row>
      </sheetData>
      <sheetData sheetId="1087">
        <row r="9">
          <cell r="A9" t="str">
            <v>A</v>
          </cell>
        </row>
      </sheetData>
      <sheetData sheetId="1088">
        <row r="9">
          <cell r="A9" t="str">
            <v>A</v>
          </cell>
        </row>
      </sheetData>
      <sheetData sheetId="1089">
        <row r="9">
          <cell r="A9" t="str">
            <v>A</v>
          </cell>
        </row>
      </sheetData>
      <sheetData sheetId="1090">
        <row r="9">
          <cell r="A9" t="str">
            <v>A</v>
          </cell>
        </row>
      </sheetData>
      <sheetData sheetId="1091">
        <row r="9">
          <cell r="A9" t="str">
            <v>A</v>
          </cell>
        </row>
      </sheetData>
      <sheetData sheetId="1092">
        <row r="9">
          <cell r="A9" t="str">
            <v>A</v>
          </cell>
        </row>
      </sheetData>
      <sheetData sheetId="1093">
        <row r="9">
          <cell r="A9" t="str">
            <v>A</v>
          </cell>
        </row>
      </sheetData>
      <sheetData sheetId="1094">
        <row r="9">
          <cell r="A9" t="str">
            <v>A</v>
          </cell>
        </row>
      </sheetData>
      <sheetData sheetId="1095">
        <row r="9">
          <cell r="A9" t="str">
            <v>A</v>
          </cell>
        </row>
      </sheetData>
      <sheetData sheetId="1096">
        <row r="9">
          <cell r="A9" t="str">
            <v>A</v>
          </cell>
        </row>
      </sheetData>
      <sheetData sheetId="1097">
        <row r="9">
          <cell r="A9" t="str">
            <v>A</v>
          </cell>
        </row>
      </sheetData>
      <sheetData sheetId="1098">
        <row r="9">
          <cell r="A9" t="str">
            <v>A</v>
          </cell>
        </row>
      </sheetData>
      <sheetData sheetId="1099">
        <row r="9">
          <cell r="A9" t="str">
            <v>A</v>
          </cell>
        </row>
      </sheetData>
      <sheetData sheetId="1100">
        <row r="9">
          <cell r="A9" t="str">
            <v>A</v>
          </cell>
        </row>
      </sheetData>
      <sheetData sheetId="1101">
        <row r="9">
          <cell r="A9" t="str">
            <v>A</v>
          </cell>
        </row>
      </sheetData>
      <sheetData sheetId="1102">
        <row r="9">
          <cell r="A9" t="str">
            <v>A</v>
          </cell>
        </row>
      </sheetData>
      <sheetData sheetId="1103">
        <row r="9">
          <cell r="A9" t="str">
            <v>A</v>
          </cell>
        </row>
      </sheetData>
      <sheetData sheetId="1104">
        <row r="9">
          <cell r="A9" t="str">
            <v>A</v>
          </cell>
        </row>
      </sheetData>
      <sheetData sheetId="1105">
        <row r="9">
          <cell r="A9" t="str">
            <v>A</v>
          </cell>
        </row>
      </sheetData>
      <sheetData sheetId="1106">
        <row r="9">
          <cell r="A9" t="str">
            <v>A</v>
          </cell>
        </row>
      </sheetData>
      <sheetData sheetId="1107">
        <row r="9">
          <cell r="A9" t="str">
            <v>A</v>
          </cell>
        </row>
      </sheetData>
      <sheetData sheetId="1108">
        <row r="9">
          <cell r="A9" t="str">
            <v>A</v>
          </cell>
        </row>
      </sheetData>
      <sheetData sheetId="1109">
        <row r="9">
          <cell r="A9" t="str">
            <v>A</v>
          </cell>
        </row>
      </sheetData>
      <sheetData sheetId="1110">
        <row r="9">
          <cell r="A9" t="str">
            <v>A</v>
          </cell>
        </row>
      </sheetData>
      <sheetData sheetId="1111">
        <row r="9">
          <cell r="A9" t="str">
            <v>A</v>
          </cell>
        </row>
      </sheetData>
      <sheetData sheetId="1112">
        <row r="9">
          <cell r="A9" t="str">
            <v>A</v>
          </cell>
        </row>
      </sheetData>
      <sheetData sheetId="1113">
        <row r="9">
          <cell r="A9" t="str">
            <v>A</v>
          </cell>
        </row>
      </sheetData>
      <sheetData sheetId="1114">
        <row r="9">
          <cell r="A9" t="str">
            <v>A</v>
          </cell>
        </row>
      </sheetData>
      <sheetData sheetId="1115">
        <row r="9">
          <cell r="A9" t="str">
            <v>A</v>
          </cell>
        </row>
      </sheetData>
      <sheetData sheetId="1116">
        <row r="9">
          <cell r="A9" t="str">
            <v>A</v>
          </cell>
        </row>
      </sheetData>
      <sheetData sheetId="1117">
        <row r="9">
          <cell r="A9" t="str">
            <v>A</v>
          </cell>
        </row>
      </sheetData>
      <sheetData sheetId="1118">
        <row r="9">
          <cell r="A9" t="str">
            <v>A</v>
          </cell>
        </row>
      </sheetData>
      <sheetData sheetId="1119">
        <row r="9">
          <cell r="A9" t="str">
            <v>A</v>
          </cell>
        </row>
      </sheetData>
      <sheetData sheetId="1120">
        <row r="9">
          <cell r="A9" t="str">
            <v>A</v>
          </cell>
        </row>
      </sheetData>
      <sheetData sheetId="1121">
        <row r="9">
          <cell r="A9" t="str">
            <v>A</v>
          </cell>
        </row>
      </sheetData>
      <sheetData sheetId="1122">
        <row r="9">
          <cell r="A9" t="str">
            <v>A</v>
          </cell>
        </row>
      </sheetData>
      <sheetData sheetId="1123">
        <row r="9">
          <cell r="A9" t="str">
            <v>A</v>
          </cell>
        </row>
      </sheetData>
      <sheetData sheetId="1124">
        <row r="9">
          <cell r="A9" t="str">
            <v>A</v>
          </cell>
        </row>
      </sheetData>
      <sheetData sheetId="1125">
        <row r="9">
          <cell r="A9" t="str">
            <v>A</v>
          </cell>
        </row>
      </sheetData>
      <sheetData sheetId="1126">
        <row r="9">
          <cell r="A9" t="str">
            <v>A</v>
          </cell>
        </row>
      </sheetData>
      <sheetData sheetId="1127">
        <row r="9">
          <cell r="A9" t="str">
            <v>A</v>
          </cell>
        </row>
      </sheetData>
      <sheetData sheetId="1128">
        <row r="9">
          <cell r="A9" t="str">
            <v>A</v>
          </cell>
        </row>
      </sheetData>
      <sheetData sheetId="1129">
        <row r="9">
          <cell r="A9" t="str">
            <v>A</v>
          </cell>
        </row>
      </sheetData>
      <sheetData sheetId="1130">
        <row r="9">
          <cell r="A9" t="str">
            <v>A</v>
          </cell>
        </row>
      </sheetData>
      <sheetData sheetId="1131">
        <row r="9">
          <cell r="A9" t="str">
            <v>A</v>
          </cell>
        </row>
      </sheetData>
      <sheetData sheetId="1132">
        <row r="9">
          <cell r="A9" t="str">
            <v>A</v>
          </cell>
        </row>
      </sheetData>
      <sheetData sheetId="1133">
        <row r="9">
          <cell r="A9" t="str">
            <v>A</v>
          </cell>
        </row>
      </sheetData>
      <sheetData sheetId="1134">
        <row r="9">
          <cell r="A9" t="str">
            <v>A</v>
          </cell>
        </row>
      </sheetData>
      <sheetData sheetId="1135">
        <row r="9">
          <cell r="A9" t="str">
            <v>A</v>
          </cell>
        </row>
      </sheetData>
      <sheetData sheetId="1136">
        <row r="9">
          <cell r="A9" t="str">
            <v>A</v>
          </cell>
        </row>
      </sheetData>
      <sheetData sheetId="1137">
        <row r="9">
          <cell r="A9" t="str">
            <v>A</v>
          </cell>
        </row>
      </sheetData>
      <sheetData sheetId="1138">
        <row r="9">
          <cell r="A9" t="str">
            <v>A</v>
          </cell>
        </row>
      </sheetData>
      <sheetData sheetId="1139">
        <row r="9">
          <cell r="A9" t="str">
            <v>A</v>
          </cell>
        </row>
      </sheetData>
      <sheetData sheetId="1140">
        <row r="9">
          <cell r="A9" t="str">
            <v>A</v>
          </cell>
        </row>
      </sheetData>
      <sheetData sheetId="1141">
        <row r="9">
          <cell r="A9" t="str">
            <v>A</v>
          </cell>
        </row>
      </sheetData>
      <sheetData sheetId="1142">
        <row r="9">
          <cell r="A9" t="str">
            <v>A</v>
          </cell>
        </row>
      </sheetData>
      <sheetData sheetId="1143">
        <row r="9">
          <cell r="A9" t="str">
            <v>A</v>
          </cell>
        </row>
      </sheetData>
      <sheetData sheetId="1144">
        <row r="9">
          <cell r="A9" t="str">
            <v>A</v>
          </cell>
        </row>
      </sheetData>
      <sheetData sheetId="1145">
        <row r="9">
          <cell r="A9" t="str">
            <v>A</v>
          </cell>
        </row>
      </sheetData>
      <sheetData sheetId="1146">
        <row r="9">
          <cell r="A9" t="str">
            <v>A</v>
          </cell>
        </row>
      </sheetData>
      <sheetData sheetId="1147">
        <row r="9">
          <cell r="A9" t="str">
            <v>A</v>
          </cell>
        </row>
      </sheetData>
      <sheetData sheetId="1148">
        <row r="9">
          <cell r="A9" t="str">
            <v>A</v>
          </cell>
        </row>
      </sheetData>
      <sheetData sheetId="1149">
        <row r="9">
          <cell r="A9" t="str">
            <v>A</v>
          </cell>
        </row>
      </sheetData>
      <sheetData sheetId="1150">
        <row r="9">
          <cell r="A9" t="str">
            <v>A</v>
          </cell>
        </row>
      </sheetData>
      <sheetData sheetId="1151">
        <row r="9">
          <cell r="A9" t="str">
            <v>A</v>
          </cell>
        </row>
      </sheetData>
      <sheetData sheetId="1152">
        <row r="9">
          <cell r="A9" t="str">
            <v>A</v>
          </cell>
        </row>
      </sheetData>
      <sheetData sheetId="1153">
        <row r="9">
          <cell r="A9" t="str">
            <v>A</v>
          </cell>
        </row>
      </sheetData>
      <sheetData sheetId="1154">
        <row r="9">
          <cell r="A9" t="str">
            <v>A</v>
          </cell>
        </row>
      </sheetData>
      <sheetData sheetId="1155">
        <row r="9">
          <cell r="A9" t="str">
            <v>A</v>
          </cell>
        </row>
      </sheetData>
      <sheetData sheetId="1156">
        <row r="9">
          <cell r="A9" t="str">
            <v>A</v>
          </cell>
        </row>
      </sheetData>
      <sheetData sheetId="1157">
        <row r="9">
          <cell r="A9" t="str">
            <v>A</v>
          </cell>
        </row>
      </sheetData>
      <sheetData sheetId="1158">
        <row r="9">
          <cell r="A9" t="str">
            <v>A</v>
          </cell>
        </row>
      </sheetData>
      <sheetData sheetId="1159">
        <row r="9">
          <cell r="A9" t="str">
            <v>A</v>
          </cell>
        </row>
      </sheetData>
      <sheetData sheetId="1160">
        <row r="9">
          <cell r="A9" t="str">
            <v>A</v>
          </cell>
        </row>
      </sheetData>
      <sheetData sheetId="1161">
        <row r="9">
          <cell r="A9" t="str">
            <v>A</v>
          </cell>
        </row>
      </sheetData>
      <sheetData sheetId="1162">
        <row r="9">
          <cell r="A9" t="str">
            <v>A</v>
          </cell>
        </row>
      </sheetData>
      <sheetData sheetId="1163">
        <row r="9">
          <cell r="A9" t="str">
            <v>A</v>
          </cell>
        </row>
      </sheetData>
      <sheetData sheetId="1164">
        <row r="9">
          <cell r="A9" t="str">
            <v>A</v>
          </cell>
        </row>
      </sheetData>
      <sheetData sheetId="1165" refreshError="1"/>
      <sheetData sheetId="1166" refreshError="1"/>
      <sheetData sheetId="1167" refreshError="1"/>
      <sheetData sheetId="1168">
        <row r="9">
          <cell r="A9" t="str">
            <v>A</v>
          </cell>
        </row>
      </sheetData>
      <sheetData sheetId="1169">
        <row r="9">
          <cell r="A9" t="str">
            <v>A</v>
          </cell>
        </row>
      </sheetData>
      <sheetData sheetId="1170">
        <row r="9">
          <cell r="A9" t="str">
            <v>A</v>
          </cell>
        </row>
      </sheetData>
      <sheetData sheetId="1171">
        <row r="9">
          <cell r="A9" t="str">
            <v>A</v>
          </cell>
        </row>
      </sheetData>
      <sheetData sheetId="1172">
        <row r="9">
          <cell r="A9" t="str">
            <v>A</v>
          </cell>
        </row>
      </sheetData>
      <sheetData sheetId="1173">
        <row r="9">
          <cell r="A9" t="str">
            <v>A</v>
          </cell>
        </row>
      </sheetData>
      <sheetData sheetId="1174">
        <row r="9">
          <cell r="A9" t="str">
            <v>A</v>
          </cell>
        </row>
      </sheetData>
      <sheetData sheetId="1175">
        <row r="9">
          <cell r="A9" t="str">
            <v>A</v>
          </cell>
        </row>
      </sheetData>
      <sheetData sheetId="1176">
        <row r="9">
          <cell r="A9" t="str">
            <v>A</v>
          </cell>
        </row>
      </sheetData>
      <sheetData sheetId="1177">
        <row r="9">
          <cell r="A9" t="str">
            <v>A</v>
          </cell>
        </row>
      </sheetData>
      <sheetData sheetId="1178">
        <row r="9">
          <cell r="A9" t="str">
            <v>A</v>
          </cell>
        </row>
      </sheetData>
      <sheetData sheetId="1179">
        <row r="9">
          <cell r="A9" t="str">
            <v>A</v>
          </cell>
        </row>
      </sheetData>
      <sheetData sheetId="1180">
        <row r="9">
          <cell r="A9" t="str">
            <v>A</v>
          </cell>
        </row>
      </sheetData>
      <sheetData sheetId="1181">
        <row r="9">
          <cell r="A9" t="str">
            <v>A</v>
          </cell>
        </row>
      </sheetData>
      <sheetData sheetId="1182">
        <row r="9">
          <cell r="A9" t="str">
            <v>A</v>
          </cell>
        </row>
      </sheetData>
      <sheetData sheetId="1183">
        <row r="9">
          <cell r="A9" t="str">
            <v>A</v>
          </cell>
        </row>
      </sheetData>
      <sheetData sheetId="1184">
        <row r="9">
          <cell r="A9" t="str">
            <v>A</v>
          </cell>
        </row>
      </sheetData>
      <sheetData sheetId="1185">
        <row r="9">
          <cell r="A9" t="str">
            <v>A</v>
          </cell>
        </row>
      </sheetData>
      <sheetData sheetId="1186">
        <row r="9">
          <cell r="A9" t="str">
            <v>A</v>
          </cell>
        </row>
      </sheetData>
      <sheetData sheetId="1187">
        <row r="9">
          <cell r="A9" t="str">
            <v>A</v>
          </cell>
        </row>
      </sheetData>
      <sheetData sheetId="1188">
        <row r="9">
          <cell r="A9" t="str">
            <v>A</v>
          </cell>
        </row>
      </sheetData>
      <sheetData sheetId="1189">
        <row r="9">
          <cell r="A9" t="str">
            <v>A</v>
          </cell>
        </row>
      </sheetData>
      <sheetData sheetId="1190">
        <row r="9">
          <cell r="A9" t="str">
            <v>A</v>
          </cell>
        </row>
      </sheetData>
      <sheetData sheetId="1191">
        <row r="9">
          <cell r="A9" t="str">
            <v>A</v>
          </cell>
        </row>
      </sheetData>
      <sheetData sheetId="1192">
        <row r="9">
          <cell r="A9" t="str">
            <v>A</v>
          </cell>
        </row>
      </sheetData>
      <sheetData sheetId="1193">
        <row r="9">
          <cell r="A9" t="str">
            <v>A</v>
          </cell>
        </row>
      </sheetData>
      <sheetData sheetId="1194">
        <row r="9">
          <cell r="A9" t="str">
            <v>A</v>
          </cell>
        </row>
      </sheetData>
      <sheetData sheetId="1195">
        <row r="9">
          <cell r="A9" t="str">
            <v>A</v>
          </cell>
        </row>
      </sheetData>
      <sheetData sheetId="1196">
        <row r="9">
          <cell r="A9" t="str">
            <v>A</v>
          </cell>
        </row>
      </sheetData>
      <sheetData sheetId="1197">
        <row r="9">
          <cell r="A9" t="str">
            <v>A</v>
          </cell>
        </row>
      </sheetData>
      <sheetData sheetId="1198">
        <row r="9">
          <cell r="A9" t="str">
            <v>A</v>
          </cell>
        </row>
      </sheetData>
      <sheetData sheetId="1199">
        <row r="9">
          <cell r="A9" t="str">
            <v>A</v>
          </cell>
        </row>
      </sheetData>
      <sheetData sheetId="1200">
        <row r="9">
          <cell r="A9" t="str">
            <v>A</v>
          </cell>
        </row>
      </sheetData>
      <sheetData sheetId="1201">
        <row r="9">
          <cell r="A9" t="str">
            <v>A</v>
          </cell>
        </row>
      </sheetData>
      <sheetData sheetId="1202">
        <row r="9">
          <cell r="A9" t="str">
            <v>A</v>
          </cell>
        </row>
      </sheetData>
      <sheetData sheetId="1203">
        <row r="9">
          <cell r="A9" t="str">
            <v>A</v>
          </cell>
        </row>
      </sheetData>
      <sheetData sheetId="1204">
        <row r="9">
          <cell r="A9" t="str">
            <v>A</v>
          </cell>
        </row>
      </sheetData>
      <sheetData sheetId="1205">
        <row r="9">
          <cell r="A9" t="str">
            <v>A</v>
          </cell>
        </row>
      </sheetData>
      <sheetData sheetId="1206">
        <row r="9">
          <cell r="A9" t="str">
            <v>A</v>
          </cell>
        </row>
      </sheetData>
      <sheetData sheetId="1207">
        <row r="9">
          <cell r="A9" t="str">
            <v>A</v>
          </cell>
        </row>
      </sheetData>
      <sheetData sheetId="1208">
        <row r="9">
          <cell r="A9" t="str">
            <v>A</v>
          </cell>
        </row>
      </sheetData>
      <sheetData sheetId="1209">
        <row r="9">
          <cell r="A9" t="str">
            <v>A</v>
          </cell>
        </row>
      </sheetData>
      <sheetData sheetId="1210">
        <row r="9">
          <cell r="A9" t="str">
            <v>A</v>
          </cell>
        </row>
      </sheetData>
      <sheetData sheetId="1211">
        <row r="9">
          <cell r="A9" t="str">
            <v>A</v>
          </cell>
        </row>
      </sheetData>
      <sheetData sheetId="1212">
        <row r="9">
          <cell r="A9" t="str">
            <v>A</v>
          </cell>
        </row>
      </sheetData>
      <sheetData sheetId="1213">
        <row r="9">
          <cell r="A9" t="str">
            <v>A</v>
          </cell>
        </row>
      </sheetData>
      <sheetData sheetId="1214">
        <row r="9">
          <cell r="A9" t="str">
            <v>A</v>
          </cell>
        </row>
      </sheetData>
      <sheetData sheetId="1215">
        <row r="9">
          <cell r="A9" t="str">
            <v>A</v>
          </cell>
        </row>
      </sheetData>
      <sheetData sheetId="1216">
        <row r="9">
          <cell r="A9" t="str">
            <v>A</v>
          </cell>
        </row>
      </sheetData>
      <sheetData sheetId="1217">
        <row r="9">
          <cell r="A9" t="str">
            <v>A</v>
          </cell>
        </row>
      </sheetData>
      <sheetData sheetId="1218">
        <row r="9">
          <cell r="A9" t="str">
            <v>A</v>
          </cell>
        </row>
      </sheetData>
      <sheetData sheetId="1219">
        <row r="9">
          <cell r="A9" t="str">
            <v>A</v>
          </cell>
        </row>
      </sheetData>
      <sheetData sheetId="1220">
        <row r="9">
          <cell r="A9" t="str">
            <v>A</v>
          </cell>
        </row>
      </sheetData>
      <sheetData sheetId="1221">
        <row r="9">
          <cell r="A9" t="str">
            <v>A</v>
          </cell>
        </row>
      </sheetData>
      <sheetData sheetId="1222">
        <row r="9">
          <cell r="A9" t="str">
            <v>A</v>
          </cell>
        </row>
      </sheetData>
      <sheetData sheetId="1223">
        <row r="9">
          <cell r="A9" t="str">
            <v>A</v>
          </cell>
        </row>
      </sheetData>
      <sheetData sheetId="1224">
        <row r="9">
          <cell r="A9" t="str">
            <v>A</v>
          </cell>
        </row>
      </sheetData>
      <sheetData sheetId="1225">
        <row r="9">
          <cell r="A9" t="str">
            <v>A</v>
          </cell>
        </row>
      </sheetData>
      <sheetData sheetId="1226">
        <row r="9">
          <cell r="A9" t="str">
            <v>A</v>
          </cell>
        </row>
      </sheetData>
      <sheetData sheetId="1227">
        <row r="9">
          <cell r="A9" t="str">
            <v>A</v>
          </cell>
        </row>
      </sheetData>
      <sheetData sheetId="1228">
        <row r="9">
          <cell r="A9" t="str">
            <v>A</v>
          </cell>
        </row>
      </sheetData>
      <sheetData sheetId="1229">
        <row r="9">
          <cell r="A9" t="str">
            <v>A</v>
          </cell>
        </row>
      </sheetData>
      <sheetData sheetId="1230">
        <row r="9">
          <cell r="A9" t="str">
            <v>A</v>
          </cell>
        </row>
      </sheetData>
      <sheetData sheetId="1231">
        <row r="9">
          <cell r="A9" t="str">
            <v>A</v>
          </cell>
        </row>
      </sheetData>
      <sheetData sheetId="1232">
        <row r="9">
          <cell r="A9" t="str">
            <v>A</v>
          </cell>
        </row>
      </sheetData>
      <sheetData sheetId="1233">
        <row r="9">
          <cell r="A9" t="str">
            <v>A</v>
          </cell>
        </row>
      </sheetData>
      <sheetData sheetId="1234">
        <row r="9">
          <cell r="A9" t="str">
            <v>A</v>
          </cell>
        </row>
      </sheetData>
      <sheetData sheetId="1235">
        <row r="9">
          <cell r="A9" t="str">
            <v>A</v>
          </cell>
        </row>
      </sheetData>
      <sheetData sheetId="1236">
        <row r="9">
          <cell r="A9" t="str">
            <v>A</v>
          </cell>
        </row>
      </sheetData>
      <sheetData sheetId="1237">
        <row r="9">
          <cell r="A9" t="str">
            <v>A</v>
          </cell>
        </row>
      </sheetData>
      <sheetData sheetId="1238">
        <row r="9">
          <cell r="A9" t="str">
            <v>A</v>
          </cell>
        </row>
      </sheetData>
      <sheetData sheetId="1239">
        <row r="9">
          <cell r="A9" t="str">
            <v>A</v>
          </cell>
        </row>
      </sheetData>
      <sheetData sheetId="1240">
        <row r="9">
          <cell r="A9" t="str">
            <v>A</v>
          </cell>
        </row>
      </sheetData>
      <sheetData sheetId="1241">
        <row r="9">
          <cell r="A9" t="str">
            <v>A</v>
          </cell>
        </row>
      </sheetData>
      <sheetData sheetId="1242">
        <row r="9">
          <cell r="A9" t="str">
            <v>A</v>
          </cell>
        </row>
      </sheetData>
      <sheetData sheetId="1243">
        <row r="9">
          <cell r="A9" t="str">
            <v>A</v>
          </cell>
        </row>
      </sheetData>
      <sheetData sheetId="1244">
        <row r="9">
          <cell r="A9" t="str">
            <v>A</v>
          </cell>
        </row>
      </sheetData>
      <sheetData sheetId="1245">
        <row r="9">
          <cell r="A9" t="str">
            <v>A</v>
          </cell>
        </row>
      </sheetData>
      <sheetData sheetId="1246">
        <row r="9">
          <cell r="A9" t="str">
            <v>A</v>
          </cell>
        </row>
      </sheetData>
      <sheetData sheetId="1247">
        <row r="9">
          <cell r="A9" t="str">
            <v>A</v>
          </cell>
        </row>
      </sheetData>
      <sheetData sheetId="1248">
        <row r="9">
          <cell r="A9" t="str">
            <v>A</v>
          </cell>
        </row>
      </sheetData>
      <sheetData sheetId="1249">
        <row r="9">
          <cell r="A9" t="str">
            <v>A</v>
          </cell>
        </row>
      </sheetData>
      <sheetData sheetId="1250">
        <row r="9">
          <cell r="A9" t="str">
            <v>A</v>
          </cell>
        </row>
      </sheetData>
      <sheetData sheetId="1251">
        <row r="9">
          <cell r="A9" t="str">
            <v>A</v>
          </cell>
        </row>
      </sheetData>
      <sheetData sheetId="1252">
        <row r="9">
          <cell r="A9" t="str">
            <v>A</v>
          </cell>
        </row>
      </sheetData>
      <sheetData sheetId="1253">
        <row r="9">
          <cell r="A9" t="str">
            <v>A</v>
          </cell>
        </row>
      </sheetData>
      <sheetData sheetId="1254">
        <row r="9">
          <cell r="A9" t="str">
            <v>A</v>
          </cell>
        </row>
      </sheetData>
      <sheetData sheetId="1255">
        <row r="9">
          <cell r="A9" t="str">
            <v>A</v>
          </cell>
        </row>
      </sheetData>
      <sheetData sheetId="1256">
        <row r="9">
          <cell r="A9" t="str">
            <v>A</v>
          </cell>
        </row>
      </sheetData>
      <sheetData sheetId="1257">
        <row r="9">
          <cell r="A9" t="str">
            <v>A</v>
          </cell>
        </row>
      </sheetData>
      <sheetData sheetId="1258">
        <row r="9">
          <cell r="A9" t="str">
            <v>A</v>
          </cell>
        </row>
      </sheetData>
      <sheetData sheetId="1259">
        <row r="9">
          <cell r="A9" t="str">
            <v>A</v>
          </cell>
        </row>
      </sheetData>
      <sheetData sheetId="1260">
        <row r="9">
          <cell r="A9" t="str">
            <v>A</v>
          </cell>
        </row>
      </sheetData>
      <sheetData sheetId="1261">
        <row r="9">
          <cell r="A9" t="str">
            <v>A</v>
          </cell>
        </row>
      </sheetData>
      <sheetData sheetId="1262">
        <row r="9">
          <cell r="A9" t="str">
            <v>A</v>
          </cell>
        </row>
      </sheetData>
      <sheetData sheetId="1263">
        <row r="9">
          <cell r="A9" t="str">
            <v>A</v>
          </cell>
        </row>
      </sheetData>
      <sheetData sheetId="1264">
        <row r="9">
          <cell r="A9" t="str">
            <v>A</v>
          </cell>
        </row>
      </sheetData>
      <sheetData sheetId="1265">
        <row r="9">
          <cell r="A9" t="str">
            <v>A</v>
          </cell>
        </row>
      </sheetData>
      <sheetData sheetId="1266">
        <row r="9">
          <cell r="A9" t="str">
            <v>A</v>
          </cell>
        </row>
      </sheetData>
      <sheetData sheetId="1267">
        <row r="9">
          <cell r="A9" t="str">
            <v>A</v>
          </cell>
        </row>
      </sheetData>
      <sheetData sheetId="1268">
        <row r="9">
          <cell r="A9" t="str">
            <v>A</v>
          </cell>
        </row>
      </sheetData>
      <sheetData sheetId="1269">
        <row r="9">
          <cell r="A9" t="str">
            <v>A</v>
          </cell>
        </row>
      </sheetData>
      <sheetData sheetId="1270">
        <row r="9">
          <cell r="A9" t="str">
            <v>A</v>
          </cell>
        </row>
      </sheetData>
      <sheetData sheetId="1271">
        <row r="9">
          <cell r="A9" t="str">
            <v>A</v>
          </cell>
        </row>
      </sheetData>
      <sheetData sheetId="1272">
        <row r="9">
          <cell r="A9" t="str">
            <v>A</v>
          </cell>
        </row>
      </sheetData>
      <sheetData sheetId="1273">
        <row r="9">
          <cell r="A9" t="str">
            <v>A</v>
          </cell>
        </row>
      </sheetData>
      <sheetData sheetId="1274">
        <row r="9">
          <cell r="A9" t="str">
            <v>A</v>
          </cell>
        </row>
      </sheetData>
      <sheetData sheetId="1275">
        <row r="9">
          <cell r="A9" t="str">
            <v>A</v>
          </cell>
        </row>
      </sheetData>
      <sheetData sheetId="1276">
        <row r="9">
          <cell r="A9" t="str">
            <v>A</v>
          </cell>
        </row>
      </sheetData>
      <sheetData sheetId="1277">
        <row r="9">
          <cell r="A9" t="str">
            <v>A</v>
          </cell>
        </row>
      </sheetData>
      <sheetData sheetId="1278">
        <row r="9">
          <cell r="A9" t="str">
            <v>A</v>
          </cell>
        </row>
      </sheetData>
      <sheetData sheetId="1279">
        <row r="9">
          <cell r="A9" t="str">
            <v>A</v>
          </cell>
        </row>
      </sheetData>
      <sheetData sheetId="1280">
        <row r="9">
          <cell r="A9" t="str">
            <v>A</v>
          </cell>
        </row>
      </sheetData>
      <sheetData sheetId="1281">
        <row r="9">
          <cell r="A9" t="str">
            <v>A</v>
          </cell>
        </row>
      </sheetData>
      <sheetData sheetId="1282">
        <row r="9">
          <cell r="A9" t="str">
            <v>A</v>
          </cell>
        </row>
      </sheetData>
      <sheetData sheetId="1283">
        <row r="9">
          <cell r="A9" t="str">
            <v>A</v>
          </cell>
        </row>
      </sheetData>
      <sheetData sheetId="1284">
        <row r="9">
          <cell r="A9" t="str">
            <v>A</v>
          </cell>
        </row>
      </sheetData>
      <sheetData sheetId="1285">
        <row r="9">
          <cell r="A9" t="str">
            <v>A</v>
          </cell>
        </row>
      </sheetData>
      <sheetData sheetId="1286">
        <row r="9">
          <cell r="A9" t="str">
            <v>A</v>
          </cell>
        </row>
      </sheetData>
      <sheetData sheetId="1287">
        <row r="9">
          <cell r="A9" t="str">
            <v>A</v>
          </cell>
        </row>
      </sheetData>
      <sheetData sheetId="1288">
        <row r="9">
          <cell r="A9" t="str">
            <v>A</v>
          </cell>
        </row>
      </sheetData>
      <sheetData sheetId="1289">
        <row r="9">
          <cell r="A9" t="str">
            <v>A</v>
          </cell>
        </row>
      </sheetData>
      <sheetData sheetId="1290">
        <row r="9">
          <cell r="A9" t="str">
            <v>A</v>
          </cell>
        </row>
      </sheetData>
      <sheetData sheetId="1291">
        <row r="9">
          <cell r="A9" t="str">
            <v>A</v>
          </cell>
        </row>
      </sheetData>
      <sheetData sheetId="1292">
        <row r="9">
          <cell r="A9" t="str">
            <v>A</v>
          </cell>
        </row>
      </sheetData>
      <sheetData sheetId="1293">
        <row r="9">
          <cell r="A9" t="str">
            <v>A</v>
          </cell>
        </row>
      </sheetData>
      <sheetData sheetId="1294">
        <row r="9">
          <cell r="A9" t="str">
            <v>A</v>
          </cell>
        </row>
      </sheetData>
      <sheetData sheetId="1295">
        <row r="9">
          <cell r="A9" t="str">
            <v>A</v>
          </cell>
        </row>
      </sheetData>
      <sheetData sheetId="1296">
        <row r="9">
          <cell r="A9" t="str">
            <v>A</v>
          </cell>
        </row>
      </sheetData>
      <sheetData sheetId="1297">
        <row r="9">
          <cell r="A9" t="str">
            <v>A</v>
          </cell>
        </row>
      </sheetData>
      <sheetData sheetId="1298">
        <row r="9">
          <cell r="A9" t="str">
            <v>A</v>
          </cell>
        </row>
      </sheetData>
      <sheetData sheetId="1299">
        <row r="9">
          <cell r="A9" t="str">
            <v>A</v>
          </cell>
        </row>
      </sheetData>
      <sheetData sheetId="1300">
        <row r="9">
          <cell r="A9" t="str">
            <v>A</v>
          </cell>
        </row>
      </sheetData>
      <sheetData sheetId="1301">
        <row r="9">
          <cell r="A9" t="str">
            <v>A</v>
          </cell>
        </row>
      </sheetData>
      <sheetData sheetId="1302">
        <row r="9">
          <cell r="A9" t="str">
            <v>A</v>
          </cell>
        </row>
      </sheetData>
      <sheetData sheetId="1303">
        <row r="9">
          <cell r="A9" t="str">
            <v>A</v>
          </cell>
        </row>
      </sheetData>
      <sheetData sheetId="1304">
        <row r="9">
          <cell r="A9" t="str">
            <v>A</v>
          </cell>
        </row>
      </sheetData>
      <sheetData sheetId="1305">
        <row r="9">
          <cell r="A9" t="str">
            <v>A</v>
          </cell>
        </row>
      </sheetData>
      <sheetData sheetId="1306">
        <row r="9">
          <cell r="A9" t="str">
            <v>A</v>
          </cell>
        </row>
      </sheetData>
      <sheetData sheetId="1307">
        <row r="9">
          <cell r="A9" t="str">
            <v>A</v>
          </cell>
        </row>
      </sheetData>
      <sheetData sheetId="1308">
        <row r="9">
          <cell r="A9" t="str">
            <v>A</v>
          </cell>
        </row>
      </sheetData>
      <sheetData sheetId="1309">
        <row r="9">
          <cell r="A9" t="str">
            <v>A</v>
          </cell>
        </row>
      </sheetData>
      <sheetData sheetId="1310">
        <row r="9">
          <cell r="A9" t="str">
            <v>A</v>
          </cell>
        </row>
      </sheetData>
      <sheetData sheetId="1311">
        <row r="9">
          <cell r="A9" t="str">
            <v>A</v>
          </cell>
        </row>
      </sheetData>
      <sheetData sheetId="1312">
        <row r="9">
          <cell r="A9" t="str">
            <v>A</v>
          </cell>
        </row>
      </sheetData>
      <sheetData sheetId="1313">
        <row r="9">
          <cell r="A9" t="str">
            <v>A</v>
          </cell>
        </row>
      </sheetData>
      <sheetData sheetId="1314">
        <row r="9">
          <cell r="A9" t="str">
            <v>A</v>
          </cell>
        </row>
      </sheetData>
      <sheetData sheetId="1315">
        <row r="9">
          <cell r="A9" t="str">
            <v>A</v>
          </cell>
        </row>
      </sheetData>
      <sheetData sheetId="1316">
        <row r="9">
          <cell r="A9" t="str">
            <v>A</v>
          </cell>
        </row>
      </sheetData>
      <sheetData sheetId="1317">
        <row r="9">
          <cell r="A9" t="str">
            <v>A</v>
          </cell>
        </row>
      </sheetData>
      <sheetData sheetId="1318">
        <row r="9">
          <cell r="A9" t="str">
            <v>A</v>
          </cell>
        </row>
      </sheetData>
      <sheetData sheetId="1319">
        <row r="9">
          <cell r="A9" t="str">
            <v>A</v>
          </cell>
        </row>
      </sheetData>
      <sheetData sheetId="1320">
        <row r="9">
          <cell r="A9" t="str">
            <v>A</v>
          </cell>
        </row>
      </sheetData>
      <sheetData sheetId="1321">
        <row r="9">
          <cell r="A9" t="str">
            <v>A</v>
          </cell>
        </row>
      </sheetData>
      <sheetData sheetId="1322">
        <row r="9">
          <cell r="A9" t="str">
            <v>A</v>
          </cell>
        </row>
      </sheetData>
      <sheetData sheetId="1323">
        <row r="9">
          <cell r="A9" t="str">
            <v>A</v>
          </cell>
        </row>
      </sheetData>
      <sheetData sheetId="1324">
        <row r="9">
          <cell r="A9" t="str">
            <v>A</v>
          </cell>
        </row>
      </sheetData>
      <sheetData sheetId="1325">
        <row r="9">
          <cell r="A9" t="str">
            <v>A</v>
          </cell>
        </row>
      </sheetData>
      <sheetData sheetId="1326">
        <row r="9">
          <cell r="A9" t="str">
            <v>A</v>
          </cell>
        </row>
      </sheetData>
      <sheetData sheetId="1327">
        <row r="9">
          <cell r="A9" t="str">
            <v>A</v>
          </cell>
        </row>
      </sheetData>
      <sheetData sheetId="1328">
        <row r="9">
          <cell r="A9" t="str">
            <v>A</v>
          </cell>
        </row>
      </sheetData>
      <sheetData sheetId="1329">
        <row r="9">
          <cell r="A9" t="str">
            <v>A</v>
          </cell>
        </row>
      </sheetData>
      <sheetData sheetId="1330">
        <row r="9">
          <cell r="A9" t="str">
            <v>A</v>
          </cell>
        </row>
      </sheetData>
      <sheetData sheetId="1331">
        <row r="9">
          <cell r="A9" t="str">
            <v>A</v>
          </cell>
        </row>
      </sheetData>
      <sheetData sheetId="1332">
        <row r="9">
          <cell r="A9" t="str">
            <v>A</v>
          </cell>
        </row>
      </sheetData>
      <sheetData sheetId="1333">
        <row r="9">
          <cell r="A9" t="str">
            <v>A</v>
          </cell>
        </row>
      </sheetData>
      <sheetData sheetId="1334">
        <row r="9">
          <cell r="A9" t="str">
            <v>A</v>
          </cell>
        </row>
      </sheetData>
      <sheetData sheetId="1335">
        <row r="9">
          <cell r="A9" t="str">
            <v>A</v>
          </cell>
        </row>
      </sheetData>
      <sheetData sheetId="1336">
        <row r="9">
          <cell r="A9" t="str">
            <v>A</v>
          </cell>
        </row>
      </sheetData>
      <sheetData sheetId="1337">
        <row r="9">
          <cell r="A9" t="str">
            <v>A</v>
          </cell>
        </row>
      </sheetData>
      <sheetData sheetId="1338">
        <row r="9">
          <cell r="A9" t="str">
            <v>A</v>
          </cell>
        </row>
      </sheetData>
      <sheetData sheetId="1339">
        <row r="9">
          <cell r="A9" t="str">
            <v>A</v>
          </cell>
        </row>
      </sheetData>
      <sheetData sheetId="1340">
        <row r="9">
          <cell r="A9" t="str">
            <v>A</v>
          </cell>
        </row>
      </sheetData>
      <sheetData sheetId="1341">
        <row r="9">
          <cell r="A9" t="str">
            <v>A</v>
          </cell>
        </row>
      </sheetData>
      <sheetData sheetId="1342">
        <row r="9">
          <cell r="A9" t="str">
            <v>A</v>
          </cell>
        </row>
      </sheetData>
      <sheetData sheetId="1343">
        <row r="9">
          <cell r="A9" t="str">
            <v>A</v>
          </cell>
        </row>
      </sheetData>
      <sheetData sheetId="1344">
        <row r="9">
          <cell r="A9" t="str">
            <v>A</v>
          </cell>
        </row>
      </sheetData>
      <sheetData sheetId="1345">
        <row r="9">
          <cell r="A9" t="str">
            <v>A</v>
          </cell>
        </row>
      </sheetData>
      <sheetData sheetId="1346">
        <row r="9">
          <cell r="A9" t="str">
            <v>A</v>
          </cell>
        </row>
      </sheetData>
      <sheetData sheetId="1347">
        <row r="9">
          <cell r="A9" t="str">
            <v>A</v>
          </cell>
        </row>
      </sheetData>
      <sheetData sheetId="1348">
        <row r="9">
          <cell r="A9" t="str">
            <v>A</v>
          </cell>
        </row>
      </sheetData>
      <sheetData sheetId="1349">
        <row r="9">
          <cell r="A9" t="str">
            <v>A</v>
          </cell>
        </row>
      </sheetData>
      <sheetData sheetId="1350">
        <row r="9">
          <cell r="A9" t="str">
            <v>A</v>
          </cell>
        </row>
      </sheetData>
      <sheetData sheetId="1351">
        <row r="9">
          <cell r="A9" t="str">
            <v>A</v>
          </cell>
        </row>
      </sheetData>
      <sheetData sheetId="1352">
        <row r="9">
          <cell r="A9" t="str">
            <v>A</v>
          </cell>
        </row>
      </sheetData>
      <sheetData sheetId="1353">
        <row r="9">
          <cell r="A9" t="str">
            <v>A</v>
          </cell>
        </row>
      </sheetData>
      <sheetData sheetId="1354">
        <row r="9">
          <cell r="A9" t="str">
            <v>A</v>
          </cell>
        </row>
      </sheetData>
      <sheetData sheetId="1355">
        <row r="9">
          <cell r="A9" t="str">
            <v>A</v>
          </cell>
        </row>
      </sheetData>
      <sheetData sheetId="1356">
        <row r="9">
          <cell r="A9" t="str">
            <v>A</v>
          </cell>
        </row>
      </sheetData>
      <sheetData sheetId="1357">
        <row r="9">
          <cell r="A9" t="str">
            <v>A</v>
          </cell>
        </row>
      </sheetData>
      <sheetData sheetId="1358">
        <row r="9">
          <cell r="A9" t="str">
            <v>A</v>
          </cell>
        </row>
      </sheetData>
      <sheetData sheetId="1359">
        <row r="9">
          <cell r="A9" t="str">
            <v>A</v>
          </cell>
        </row>
      </sheetData>
      <sheetData sheetId="1360">
        <row r="9">
          <cell r="A9" t="str">
            <v>A</v>
          </cell>
        </row>
      </sheetData>
      <sheetData sheetId="1361">
        <row r="9">
          <cell r="A9" t="str">
            <v>A</v>
          </cell>
        </row>
      </sheetData>
      <sheetData sheetId="1362">
        <row r="9">
          <cell r="A9" t="str">
            <v>A</v>
          </cell>
        </row>
      </sheetData>
      <sheetData sheetId="1363">
        <row r="9">
          <cell r="A9" t="str">
            <v>A</v>
          </cell>
        </row>
      </sheetData>
      <sheetData sheetId="1364">
        <row r="9">
          <cell r="A9" t="str">
            <v>A</v>
          </cell>
        </row>
      </sheetData>
      <sheetData sheetId="1365">
        <row r="9">
          <cell r="A9" t="str">
            <v>A</v>
          </cell>
        </row>
      </sheetData>
      <sheetData sheetId="1366">
        <row r="9">
          <cell r="A9" t="str">
            <v>A</v>
          </cell>
        </row>
      </sheetData>
      <sheetData sheetId="1367">
        <row r="9">
          <cell r="A9" t="str">
            <v>A</v>
          </cell>
        </row>
      </sheetData>
      <sheetData sheetId="1368">
        <row r="9">
          <cell r="A9" t="str">
            <v>A</v>
          </cell>
        </row>
      </sheetData>
      <sheetData sheetId="1369">
        <row r="9">
          <cell r="A9" t="str">
            <v>A</v>
          </cell>
        </row>
      </sheetData>
      <sheetData sheetId="1370">
        <row r="9">
          <cell r="A9" t="str">
            <v>A</v>
          </cell>
        </row>
      </sheetData>
      <sheetData sheetId="1371">
        <row r="9">
          <cell r="A9" t="str">
            <v>A</v>
          </cell>
        </row>
      </sheetData>
      <sheetData sheetId="1372">
        <row r="9">
          <cell r="A9" t="str">
            <v>A</v>
          </cell>
        </row>
      </sheetData>
      <sheetData sheetId="1373">
        <row r="9">
          <cell r="A9" t="str">
            <v>A</v>
          </cell>
        </row>
      </sheetData>
      <sheetData sheetId="1374">
        <row r="9">
          <cell r="A9" t="str">
            <v>A</v>
          </cell>
        </row>
      </sheetData>
      <sheetData sheetId="1375">
        <row r="9">
          <cell r="A9" t="str">
            <v>A</v>
          </cell>
        </row>
      </sheetData>
      <sheetData sheetId="1376">
        <row r="9">
          <cell r="A9" t="str">
            <v>A</v>
          </cell>
        </row>
      </sheetData>
      <sheetData sheetId="1377">
        <row r="9">
          <cell r="A9" t="str">
            <v>A</v>
          </cell>
        </row>
      </sheetData>
      <sheetData sheetId="1378">
        <row r="9">
          <cell r="A9" t="str">
            <v>A</v>
          </cell>
        </row>
      </sheetData>
      <sheetData sheetId="1379">
        <row r="9">
          <cell r="A9" t="str">
            <v>A</v>
          </cell>
        </row>
      </sheetData>
      <sheetData sheetId="1380">
        <row r="9">
          <cell r="A9" t="str">
            <v>A</v>
          </cell>
        </row>
      </sheetData>
      <sheetData sheetId="1381">
        <row r="9">
          <cell r="A9" t="str">
            <v>A</v>
          </cell>
        </row>
      </sheetData>
      <sheetData sheetId="1382">
        <row r="9">
          <cell r="A9" t="str">
            <v>A</v>
          </cell>
        </row>
      </sheetData>
      <sheetData sheetId="1383">
        <row r="9">
          <cell r="A9" t="str">
            <v>A</v>
          </cell>
        </row>
      </sheetData>
      <sheetData sheetId="1384">
        <row r="9">
          <cell r="A9" t="str">
            <v>A</v>
          </cell>
        </row>
      </sheetData>
      <sheetData sheetId="1385">
        <row r="9">
          <cell r="A9" t="str">
            <v>A</v>
          </cell>
        </row>
      </sheetData>
      <sheetData sheetId="1386">
        <row r="9">
          <cell r="A9" t="str">
            <v>A</v>
          </cell>
        </row>
      </sheetData>
      <sheetData sheetId="1387">
        <row r="9">
          <cell r="A9" t="str">
            <v>A</v>
          </cell>
        </row>
      </sheetData>
      <sheetData sheetId="1388">
        <row r="9">
          <cell r="A9" t="str">
            <v>A</v>
          </cell>
        </row>
      </sheetData>
      <sheetData sheetId="1389">
        <row r="9">
          <cell r="A9" t="str">
            <v>A</v>
          </cell>
        </row>
      </sheetData>
      <sheetData sheetId="1390">
        <row r="9">
          <cell r="A9" t="str">
            <v>A</v>
          </cell>
        </row>
      </sheetData>
      <sheetData sheetId="1391">
        <row r="9">
          <cell r="A9" t="str">
            <v>A</v>
          </cell>
        </row>
      </sheetData>
      <sheetData sheetId="1392">
        <row r="9">
          <cell r="A9" t="str">
            <v>A</v>
          </cell>
        </row>
      </sheetData>
      <sheetData sheetId="1393">
        <row r="9">
          <cell r="A9" t="str">
            <v>A</v>
          </cell>
        </row>
      </sheetData>
      <sheetData sheetId="1394">
        <row r="9">
          <cell r="A9" t="str">
            <v>A</v>
          </cell>
        </row>
      </sheetData>
      <sheetData sheetId="1395">
        <row r="9">
          <cell r="A9" t="str">
            <v>A</v>
          </cell>
        </row>
      </sheetData>
      <sheetData sheetId="1396">
        <row r="9">
          <cell r="A9" t="str">
            <v>A</v>
          </cell>
        </row>
      </sheetData>
      <sheetData sheetId="1397">
        <row r="9">
          <cell r="A9" t="str">
            <v>A</v>
          </cell>
        </row>
      </sheetData>
      <sheetData sheetId="1398">
        <row r="9">
          <cell r="A9" t="str">
            <v>A</v>
          </cell>
        </row>
      </sheetData>
      <sheetData sheetId="1399">
        <row r="9">
          <cell r="A9" t="str">
            <v>A</v>
          </cell>
        </row>
      </sheetData>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ow r="9">
          <cell r="A9" t="str">
            <v>A</v>
          </cell>
        </row>
      </sheetData>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ow r="9">
          <cell r="A9" t="str">
            <v>A</v>
          </cell>
        </row>
      </sheetData>
      <sheetData sheetId="1436" refreshError="1"/>
      <sheetData sheetId="1437" refreshError="1"/>
      <sheetData sheetId="1438" refreshError="1"/>
      <sheetData sheetId="1439" refreshError="1"/>
      <sheetData sheetId="1440">
        <row r="9">
          <cell r="A9" t="str">
            <v>A</v>
          </cell>
        </row>
      </sheetData>
      <sheetData sheetId="1441"/>
      <sheetData sheetId="1442" refreshError="1"/>
      <sheetData sheetId="1443" refreshError="1"/>
      <sheetData sheetId="1444" refreshError="1"/>
      <sheetData sheetId="1445">
        <row r="9">
          <cell r="A9" t="str">
            <v>A</v>
          </cell>
        </row>
      </sheetData>
      <sheetData sheetId="1446" refreshError="1"/>
      <sheetData sheetId="1447" refreshError="1"/>
      <sheetData sheetId="1448">
        <row r="9">
          <cell r="A9" t="str">
            <v>A</v>
          </cell>
        </row>
      </sheetData>
      <sheetData sheetId="1449" refreshError="1"/>
      <sheetData sheetId="1450" refreshError="1"/>
      <sheetData sheetId="1451">
        <row r="9">
          <cell r="A9" t="str">
            <v>A</v>
          </cell>
        </row>
      </sheetData>
      <sheetData sheetId="1452">
        <row r="9">
          <cell r="A9" t="str">
            <v>A</v>
          </cell>
        </row>
      </sheetData>
      <sheetData sheetId="1453">
        <row r="9">
          <cell r="A9" t="str">
            <v>A</v>
          </cell>
        </row>
      </sheetData>
      <sheetData sheetId="1454">
        <row r="9">
          <cell r="A9" t="str">
            <v>A</v>
          </cell>
        </row>
      </sheetData>
      <sheetData sheetId="1455">
        <row r="9">
          <cell r="A9" t="str">
            <v>A</v>
          </cell>
        </row>
      </sheetData>
      <sheetData sheetId="1456">
        <row r="9">
          <cell r="A9" t="str">
            <v>A</v>
          </cell>
        </row>
      </sheetData>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ow r="9">
          <cell r="A9" t="str">
            <v>A</v>
          </cell>
        </row>
      </sheetData>
      <sheetData sheetId="1485">
        <row r="9">
          <cell r="A9" t="str">
            <v>A</v>
          </cell>
        </row>
      </sheetData>
      <sheetData sheetId="1486" refreshError="1"/>
      <sheetData sheetId="1487">
        <row r="9">
          <cell r="A9" t="str">
            <v>A</v>
          </cell>
        </row>
      </sheetData>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ow r="9">
          <cell r="A9" t="str">
            <v>A</v>
          </cell>
        </row>
      </sheetData>
      <sheetData sheetId="1504" refreshError="1"/>
      <sheetData sheetId="1505" refreshError="1"/>
      <sheetData sheetId="1506" refreshError="1"/>
      <sheetData sheetId="1507" refreshError="1"/>
      <sheetData sheetId="1508" refreshError="1"/>
      <sheetData sheetId="1509" refreshError="1"/>
      <sheetData sheetId="1510">
        <row r="9">
          <cell r="A9" t="str">
            <v>A</v>
          </cell>
        </row>
      </sheetData>
      <sheetData sheetId="1511">
        <row r="9">
          <cell r="A9" t="str">
            <v>A</v>
          </cell>
        </row>
      </sheetData>
      <sheetData sheetId="1512">
        <row r="9">
          <cell r="A9" t="str">
            <v>A</v>
          </cell>
        </row>
      </sheetData>
      <sheetData sheetId="1513" refreshError="1"/>
      <sheetData sheetId="1514" refreshError="1"/>
      <sheetData sheetId="1515" refreshError="1"/>
      <sheetData sheetId="1516" refreshError="1"/>
      <sheetData sheetId="1517">
        <row r="9">
          <cell r="A9" t="str">
            <v>A</v>
          </cell>
        </row>
      </sheetData>
      <sheetData sheetId="1518">
        <row r="9">
          <cell r="A9" t="str">
            <v>A</v>
          </cell>
        </row>
      </sheetData>
      <sheetData sheetId="1519">
        <row r="9">
          <cell r="A9" t="str">
            <v>A</v>
          </cell>
        </row>
      </sheetData>
      <sheetData sheetId="1520">
        <row r="9">
          <cell r="A9" t="str">
            <v>A</v>
          </cell>
        </row>
      </sheetData>
      <sheetData sheetId="1521">
        <row r="9">
          <cell r="A9" t="str">
            <v>A</v>
          </cell>
        </row>
      </sheetData>
      <sheetData sheetId="1522">
        <row r="9">
          <cell r="A9" t="str">
            <v>A</v>
          </cell>
        </row>
      </sheetData>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ow r="9">
          <cell r="A9" t="str">
            <v>A</v>
          </cell>
        </row>
      </sheetData>
      <sheetData sheetId="1539">
        <row r="9">
          <cell r="A9" t="str">
            <v>A</v>
          </cell>
        </row>
      </sheetData>
      <sheetData sheetId="1540" refreshError="1"/>
      <sheetData sheetId="1541">
        <row r="9">
          <cell r="A9" t="str">
            <v>A</v>
          </cell>
        </row>
      </sheetData>
      <sheetData sheetId="1542">
        <row r="9">
          <cell r="A9" t="str">
            <v>A</v>
          </cell>
        </row>
      </sheetData>
      <sheetData sheetId="1543">
        <row r="9">
          <cell r="A9" t="str">
            <v>A</v>
          </cell>
        </row>
      </sheetData>
      <sheetData sheetId="1544" refreshError="1"/>
      <sheetData sheetId="1545" refreshError="1"/>
      <sheetData sheetId="1546" refreshError="1"/>
      <sheetData sheetId="1547">
        <row r="9">
          <cell r="A9" t="str">
            <v>A</v>
          </cell>
        </row>
      </sheetData>
      <sheetData sheetId="1548">
        <row r="9">
          <cell r="A9" t="str">
            <v>A</v>
          </cell>
        </row>
      </sheetData>
      <sheetData sheetId="1549">
        <row r="9">
          <cell r="A9" t="str">
            <v>A</v>
          </cell>
        </row>
      </sheetData>
      <sheetData sheetId="1550">
        <row r="9">
          <cell r="A9" t="str">
            <v>A</v>
          </cell>
        </row>
      </sheetData>
      <sheetData sheetId="1551">
        <row r="9">
          <cell r="A9" t="str">
            <v>A</v>
          </cell>
        </row>
      </sheetData>
      <sheetData sheetId="1552">
        <row r="9">
          <cell r="A9" t="str">
            <v>A</v>
          </cell>
        </row>
      </sheetData>
      <sheetData sheetId="1553">
        <row r="9">
          <cell r="A9" t="str">
            <v>A</v>
          </cell>
        </row>
      </sheetData>
      <sheetData sheetId="1554">
        <row r="9">
          <cell r="A9" t="str">
            <v>A</v>
          </cell>
        </row>
      </sheetData>
      <sheetData sheetId="1555">
        <row r="9">
          <cell r="A9" t="str">
            <v>A</v>
          </cell>
        </row>
      </sheetData>
      <sheetData sheetId="1556">
        <row r="9">
          <cell r="A9" t="str">
            <v>A</v>
          </cell>
        </row>
      </sheetData>
      <sheetData sheetId="1557">
        <row r="9">
          <cell r="A9" t="str">
            <v>A</v>
          </cell>
        </row>
      </sheetData>
      <sheetData sheetId="1558" refreshError="1"/>
      <sheetData sheetId="1559" refreshError="1"/>
      <sheetData sheetId="1560" refreshError="1"/>
      <sheetData sheetId="1561" refreshError="1"/>
      <sheetData sheetId="1562" refreshError="1"/>
      <sheetData sheetId="1563" refreshError="1"/>
      <sheetData sheetId="1564" refreshError="1"/>
      <sheetData sheetId="1565">
        <row r="9">
          <cell r="A9" t="str">
            <v>A</v>
          </cell>
        </row>
      </sheetData>
      <sheetData sheetId="1566">
        <row r="9">
          <cell r="A9" t="str">
            <v>A</v>
          </cell>
        </row>
      </sheetData>
      <sheetData sheetId="1567">
        <row r="9">
          <cell r="A9" t="str">
            <v>A</v>
          </cell>
        </row>
      </sheetData>
      <sheetData sheetId="1568">
        <row r="9">
          <cell r="A9" t="str">
            <v>A</v>
          </cell>
        </row>
      </sheetData>
      <sheetData sheetId="1569">
        <row r="9">
          <cell r="A9" t="str">
            <v>A</v>
          </cell>
        </row>
      </sheetData>
      <sheetData sheetId="1570">
        <row r="9">
          <cell r="A9" t="str">
            <v>A</v>
          </cell>
        </row>
      </sheetData>
      <sheetData sheetId="1571">
        <row r="9">
          <cell r="A9" t="str">
            <v>A</v>
          </cell>
        </row>
      </sheetData>
      <sheetData sheetId="1572">
        <row r="9">
          <cell r="A9" t="str">
            <v>A</v>
          </cell>
        </row>
      </sheetData>
      <sheetData sheetId="1573">
        <row r="9">
          <cell r="A9" t="str">
            <v>A</v>
          </cell>
        </row>
      </sheetData>
      <sheetData sheetId="1574">
        <row r="9">
          <cell r="A9" t="str">
            <v>A</v>
          </cell>
        </row>
      </sheetData>
      <sheetData sheetId="1575">
        <row r="9">
          <cell r="A9" t="str">
            <v>A</v>
          </cell>
        </row>
      </sheetData>
      <sheetData sheetId="1576">
        <row r="9">
          <cell r="A9" t="str">
            <v>A</v>
          </cell>
        </row>
      </sheetData>
      <sheetData sheetId="1577">
        <row r="9">
          <cell r="A9" t="str">
            <v>A</v>
          </cell>
        </row>
      </sheetData>
      <sheetData sheetId="1578">
        <row r="9">
          <cell r="A9" t="str">
            <v>A</v>
          </cell>
        </row>
      </sheetData>
      <sheetData sheetId="1579">
        <row r="9">
          <cell r="A9" t="str">
            <v>A</v>
          </cell>
        </row>
      </sheetData>
      <sheetData sheetId="1580">
        <row r="9">
          <cell r="A9" t="str">
            <v>A</v>
          </cell>
        </row>
      </sheetData>
      <sheetData sheetId="1581">
        <row r="9">
          <cell r="A9" t="str">
            <v>A</v>
          </cell>
        </row>
      </sheetData>
      <sheetData sheetId="1582">
        <row r="9">
          <cell r="A9" t="str">
            <v>A</v>
          </cell>
        </row>
      </sheetData>
      <sheetData sheetId="1583">
        <row r="9">
          <cell r="A9" t="str">
            <v>A</v>
          </cell>
        </row>
      </sheetData>
      <sheetData sheetId="1584">
        <row r="9">
          <cell r="A9" t="str">
            <v>A</v>
          </cell>
        </row>
      </sheetData>
      <sheetData sheetId="1585">
        <row r="9">
          <cell r="A9" t="str">
            <v>A</v>
          </cell>
        </row>
      </sheetData>
      <sheetData sheetId="1586">
        <row r="9">
          <cell r="A9" t="str">
            <v>A</v>
          </cell>
        </row>
      </sheetData>
      <sheetData sheetId="1587">
        <row r="9">
          <cell r="A9" t="str">
            <v>A</v>
          </cell>
        </row>
      </sheetData>
      <sheetData sheetId="1588">
        <row r="9">
          <cell r="A9" t="str">
            <v>A</v>
          </cell>
        </row>
      </sheetData>
      <sheetData sheetId="1589">
        <row r="9">
          <cell r="A9" t="str">
            <v>A</v>
          </cell>
        </row>
      </sheetData>
      <sheetData sheetId="1590">
        <row r="9">
          <cell r="A9" t="str">
            <v>A</v>
          </cell>
        </row>
      </sheetData>
      <sheetData sheetId="1591">
        <row r="9">
          <cell r="A9" t="str">
            <v>A</v>
          </cell>
        </row>
      </sheetData>
      <sheetData sheetId="1592">
        <row r="9">
          <cell r="A9" t="str">
            <v>A</v>
          </cell>
        </row>
      </sheetData>
      <sheetData sheetId="1593">
        <row r="9">
          <cell r="A9" t="str">
            <v>A</v>
          </cell>
        </row>
      </sheetData>
      <sheetData sheetId="1594">
        <row r="9">
          <cell r="A9" t="str">
            <v>A</v>
          </cell>
        </row>
      </sheetData>
      <sheetData sheetId="1595">
        <row r="9">
          <cell r="A9" t="str">
            <v>A</v>
          </cell>
        </row>
      </sheetData>
      <sheetData sheetId="1596">
        <row r="9">
          <cell r="A9" t="str">
            <v>A</v>
          </cell>
        </row>
      </sheetData>
      <sheetData sheetId="1597">
        <row r="9">
          <cell r="A9" t="str">
            <v>A</v>
          </cell>
        </row>
      </sheetData>
      <sheetData sheetId="1598">
        <row r="9">
          <cell r="A9" t="str">
            <v>A</v>
          </cell>
        </row>
      </sheetData>
      <sheetData sheetId="1599">
        <row r="9">
          <cell r="A9" t="str">
            <v>A</v>
          </cell>
        </row>
      </sheetData>
      <sheetData sheetId="1600">
        <row r="9">
          <cell r="A9" t="str">
            <v>A</v>
          </cell>
        </row>
      </sheetData>
      <sheetData sheetId="1601">
        <row r="9">
          <cell r="A9" t="str">
            <v>A</v>
          </cell>
        </row>
      </sheetData>
      <sheetData sheetId="1602">
        <row r="9">
          <cell r="A9" t="str">
            <v>A</v>
          </cell>
        </row>
      </sheetData>
      <sheetData sheetId="1603">
        <row r="9">
          <cell r="A9" t="str">
            <v>A</v>
          </cell>
        </row>
      </sheetData>
      <sheetData sheetId="1604">
        <row r="9">
          <cell r="A9" t="str">
            <v>A</v>
          </cell>
        </row>
      </sheetData>
      <sheetData sheetId="1605">
        <row r="9">
          <cell r="A9" t="str">
            <v>A</v>
          </cell>
        </row>
      </sheetData>
      <sheetData sheetId="1606">
        <row r="9">
          <cell r="A9" t="str">
            <v>A</v>
          </cell>
        </row>
      </sheetData>
      <sheetData sheetId="1607">
        <row r="9">
          <cell r="A9" t="str">
            <v>A</v>
          </cell>
        </row>
      </sheetData>
      <sheetData sheetId="1608">
        <row r="9">
          <cell r="A9" t="str">
            <v>A</v>
          </cell>
        </row>
      </sheetData>
      <sheetData sheetId="1609">
        <row r="9">
          <cell r="A9" t="str">
            <v>A</v>
          </cell>
        </row>
      </sheetData>
      <sheetData sheetId="1610">
        <row r="9">
          <cell r="A9" t="str">
            <v>A</v>
          </cell>
        </row>
      </sheetData>
      <sheetData sheetId="1611">
        <row r="9">
          <cell r="A9" t="str">
            <v>A</v>
          </cell>
        </row>
      </sheetData>
      <sheetData sheetId="1612">
        <row r="9">
          <cell r="A9" t="str">
            <v>A</v>
          </cell>
        </row>
      </sheetData>
      <sheetData sheetId="1613">
        <row r="9">
          <cell r="A9" t="str">
            <v>A</v>
          </cell>
        </row>
      </sheetData>
      <sheetData sheetId="1614">
        <row r="9">
          <cell r="A9" t="str">
            <v>A</v>
          </cell>
        </row>
      </sheetData>
      <sheetData sheetId="1615">
        <row r="9">
          <cell r="A9" t="str">
            <v>A</v>
          </cell>
        </row>
      </sheetData>
      <sheetData sheetId="1616">
        <row r="9">
          <cell r="A9" t="str">
            <v>A</v>
          </cell>
        </row>
      </sheetData>
      <sheetData sheetId="1617">
        <row r="9">
          <cell r="A9" t="str">
            <v>A</v>
          </cell>
        </row>
      </sheetData>
      <sheetData sheetId="1618">
        <row r="9">
          <cell r="A9" t="str">
            <v>A</v>
          </cell>
        </row>
      </sheetData>
      <sheetData sheetId="1619">
        <row r="9">
          <cell r="A9" t="str">
            <v>A</v>
          </cell>
        </row>
      </sheetData>
      <sheetData sheetId="1620">
        <row r="9">
          <cell r="A9" t="str">
            <v>A</v>
          </cell>
        </row>
      </sheetData>
      <sheetData sheetId="1621">
        <row r="9">
          <cell r="A9" t="str">
            <v>A</v>
          </cell>
        </row>
      </sheetData>
      <sheetData sheetId="1622">
        <row r="9">
          <cell r="A9" t="str">
            <v>A</v>
          </cell>
        </row>
      </sheetData>
      <sheetData sheetId="1623">
        <row r="9">
          <cell r="A9" t="str">
            <v>A</v>
          </cell>
        </row>
      </sheetData>
      <sheetData sheetId="1624">
        <row r="9">
          <cell r="A9" t="str">
            <v>A</v>
          </cell>
        </row>
      </sheetData>
      <sheetData sheetId="1625">
        <row r="9">
          <cell r="A9" t="str">
            <v>A</v>
          </cell>
        </row>
      </sheetData>
      <sheetData sheetId="1626">
        <row r="9">
          <cell r="A9" t="str">
            <v>A</v>
          </cell>
        </row>
      </sheetData>
      <sheetData sheetId="1627">
        <row r="9">
          <cell r="A9" t="str">
            <v>A</v>
          </cell>
        </row>
      </sheetData>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ow r="9">
          <cell r="A9" t="str">
            <v>A</v>
          </cell>
        </row>
      </sheetData>
      <sheetData sheetId="1684">
        <row r="9">
          <cell r="A9" t="str">
            <v>A</v>
          </cell>
        </row>
      </sheetData>
      <sheetData sheetId="1685">
        <row r="9">
          <cell r="A9" t="str">
            <v>A</v>
          </cell>
        </row>
      </sheetData>
      <sheetData sheetId="1686">
        <row r="9">
          <cell r="A9" t="str">
            <v>A</v>
          </cell>
        </row>
      </sheetData>
      <sheetData sheetId="1687">
        <row r="9">
          <cell r="A9" t="str">
            <v>A</v>
          </cell>
        </row>
      </sheetData>
      <sheetData sheetId="1688">
        <row r="9">
          <cell r="A9" t="str">
            <v>A</v>
          </cell>
        </row>
      </sheetData>
      <sheetData sheetId="1689">
        <row r="9">
          <cell r="A9" t="str">
            <v>A</v>
          </cell>
        </row>
      </sheetData>
      <sheetData sheetId="1690">
        <row r="9">
          <cell r="A9" t="str">
            <v>A</v>
          </cell>
        </row>
      </sheetData>
      <sheetData sheetId="1691">
        <row r="9">
          <cell r="A9" t="str">
            <v>A</v>
          </cell>
        </row>
      </sheetData>
      <sheetData sheetId="1692">
        <row r="9">
          <cell r="A9" t="str">
            <v>A</v>
          </cell>
        </row>
      </sheetData>
      <sheetData sheetId="1693">
        <row r="9">
          <cell r="A9" t="str">
            <v>A</v>
          </cell>
        </row>
      </sheetData>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ow r="9">
          <cell r="A9" t="str">
            <v>A</v>
          </cell>
        </row>
      </sheetData>
      <sheetData sheetId="1701">
        <row r="9">
          <cell r="A9" t="str">
            <v>A</v>
          </cell>
        </row>
      </sheetData>
      <sheetData sheetId="1702">
        <row r="9">
          <cell r="A9" t="str">
            <v>A</v>
          </cell>
        </row>
      </sheetData>
      <sheetData sheetId="1703">
        <row r="9">
          <cell r="A9" t="str">
            <v>A</v>
          </cell>
        </row>
      </sheetData>
      <sheetData sheetId="1704">
        <row r="9">
          <cell r="A9" t="str">
            <v>A</v>
          </cell>
        </row>
      </sheetData>
      <sheetData sheetId="1705">
        <row r="9">
          <cell r="A9" t="str">
            <v>A</v>
          </cell>
        </row>
      </sheetData>
      <sheetData sheetId="1706">
        <row r="9">
          <cell r="A9" t="str">
            <v>A</v>
          </cell>
        </row>
      </sheetData>
      <sheetData sheetId="1707">
        <row r="9">
          <cell r="A9" t="str">
            <v>A</v>
          </cell>
        </row>
      </sheetData>
      <sheetData sheetId="1708">
        <row r="9">
          <cell r="A9" t="str">
            <v>A</v>
          </cell>
        </row>
      </sheetData>
      <sheetData sheetId="1709">
        <row r="9">
          <cell r="A9" t="str">
            <v>A</v>
          </cell>
        </row>
      </sheetData>
      <sheetData sheetId="1710">
        <row r="9">
          <cell r="A9" t="str">
            <v>A</v>
          </cell>
        </row>
      </sheetData>
      <sheetData sheetId="1711">
        <row r="9">
          <cell r="A9" t="str">
            <v>A</v>
          </cell>
        </row>
      </sheetData>
      <sheetData sheetId="1712">
        <row r="9">
          <cell r="A9" t="str">
            <v>A</v>
          </cell>
        </row>
      </sheetData>
      <sheetData sheetId="1713">
        <row r="9">
          <cell r="A9" t="str">
            <v>A</v>
          </cell>
        </row>
      </sheetData>
      <sheetData sheetId="1714">
        <row r="9">
          <cell r="A9" t="str">
            <v>A</v>
          </cell>
        </row>
      </sheetData>
      <sheetData sheetId="1715">
        <row r="9">
          <cell r="A9" t="str">
            <v>A</v>
          </cell>
        </row>
      </sheetData>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ow r="9">
          <cell r="A9" t="str">
            <v>A</v>
          </cell>
        </row>
      </sheetData>
      <sheetData sheetId="1722">
        <row r="9">
          <cell r="A9" t="str">
            <v>A</v>
          </cell>
        </row>
      </sheetData>
      <sheetData sheetId="1723">
        <row r="9">
          <cell r="A9" t="str">
            <v>A</v>
          </cell>
        </row>
      </sheetData>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ow r="9">
          <cell r="A9" t="str">
            <v>A</v>
          </cell>
        </row>
      </sheetData>
      <sheetData sheetId="1730">
        <row r="9">
          <cell r="A9" t="str">
            <v>A</v>
          </cell>
        </row>
      </sheetData>
      <sheetData sheetId="1731">
        <row r="9">
          <cell r="A9" t="str">
            <v>A</v>
          </cell>
        </row>
      </sheetData>
      <sheetData sheetId="1732">
        <row r="9">
          <cell r="A9" t="str">
            <v>A</v>
          </cell>
        </row>
      </sheetData>
      <sheetData sheetId="1733">
        <row r="9">
          <cell r="A9" t="str">
            <v>A</v>
          </cell>
        </row>
      </sheetData>
      <sheetData sheetId="1734">
        <row r="9">
          <cell r="A9" t="str">
            <v>A</v>
          </cell>
        </row>
      </sheetData>
      <sheetData sheetId="1735">
        <row r="9">
          <cell r="A9" t="str">
            <v>A</v>
          </cell>
        </row>
      </sheetData>
      <sheetData sheetId="1736">
        <row r="9">
          <cell r="A9" t="str">
            <v>A</v>
          </cell>
        </row>
      </sheetData>
      <sheetData sheetId="1737">
        <row r="9">
          <cell r="A9" t="str">
            <v>A</v>
          </cell>
        </row>
      </sheetData>
      <sheetData sheetId="1738">
        <row r="9">
          <cell r="A9" t="str">
            <v>A</v>
          </cell>
        </row>
      </sheetData>
      <sheetData sheetId="1739">
        <row r="9">
          <cell r="A9" t="str">
            <v>A</v>
          </cell>
        </row>
      </sheetData>
      <sheetData sheetId="1740">
        <row r="9">
          <cell r="A9" t="str">
            <v>A</v>
          </cell>
        </row>
      </sheetData>
      <sheetData sheetId="1741">
        <row r="9">
          <cell r="A9" t="str">
            <v>A</v>
          </cell>
        </row>
      </sheetData>
      <sheetData sheetId="1742">
        <row r="9">
          <cell r="A9" t="str">
            <v>A</v>
          </cell>
        </row>
      </sheetData>
      <sheetData sheetId="1743">
        <row r="9">
          <cell r="A9" t="str">
            <v>A</v>
          </cell>
        </row>
      </sheetData>
      <sheetData sheetId="1744">
        <row r="9">
          <cell r="A9" t="str">
            <v>A</v>
          </cell>
        </row>
      </sheetData>
      <sheetData sheetId="1745">
        <row r="9">
          <cell r="A9" t="str">
            <v>A</v>
          </cell>
        </row>
      </sheetData>
      <sheetData sheetId="1746">
        <row r="9">
          <cell r="A9" t="str">
            <v>A</v>
          </cell>
        </row>
      </sheetData>
      <sheetData sheetId="1747">
        <row r="9">
          <cell r="A9" t="str">
            <v>A</v>
          </cell>
        </row>
      </sheetData>
      <sheetData sheetId="1748">
        <row r="9">
          <cell r="A9" t="str">
            <v>A</v>
          </cell>
        </row>
      </sheetData>
      <sheetData sheetId="1749">
        <row r="9">
          <cell r="A9" t="str">
            <v>A</v>
          </cell>
        </row>
      </sheetData>
      <sheetData sheetId="1750">
        <row r="9">
          <cell r="A9" t="str">
            <v>A</v>
          </cell>
        </row>
      </sheetData>
      <sheetData sheetId="1751">
        <row r="9">
          <cell r="A9" t="str">
            <v>A</v>
          </cell>
        </row>
      </sheetData>
      <sheetData sheetId="1752">
        <row r="9">
          <cell r="A9" t="str">
            <v>A</v>
          </cell>
        </row>
      </sheetData>
      <sheetData sheetId="1753">
        <row r="9">
          <cell r="A9" t="str">
            <v>A</v>
          </cell>
        </row>
      </sheetData>
      <sheetData sheetId="1754">
        <row r="9">
          <cell r="A9" t="str">
            <v>A</v>
          </cell>
        </row>
      </sheetData>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ow r="9">
          <cell r="A9" t="str">
            <v>A</v>
          </cell>
        </row>
      </sheetData>
      <sheetData sheetId="1765">
        <row r="9">
          <cell r="A9" t="str">
            <v>A</v>
          </cell>
        </row>
      </sheetData>
      <sheetData sheetId="1766">
        <row r="9">
          <cell r="A9" t="str">
            <v>A</v>
          </cell>
        </row>
      </sheetData>
      <sheetData sheetId="1767">
        <row r="9">
          <cell r="A9" t="str">
            <v>A</v>
          </cell>
        </row>
      </sheetData>
      <sheetData sheetId="1768">
        <row r="9">
          <cell r="A9" t="str">
            <v>A</v>
          </cell>
        </row>
      </sheetData>
      <sheetData sheetId="1769">
        <row r="9">
          <cell r="A9" t="str">
            <v>A</v>
          </cell>
        </row>
      </sheetData>
      <sheetData sheetId="1770">
        <row r="9">
          <cell r="A9" t="str">
            <v>A</v>
          </cell>
        </row>
      </sheetData>
      <sheetData sheetId="1771">
        <row r="9">
          <cell r="A9" t="str">
            <v>A</v>
          </cell>
        </row>
      </sheetData>
      <sheetData sheetId="1772">
        <row r="9">
          <cell r="A9" t="str">
            <v>A</v>
          </cell>
        </row>
      </sheetData>
      <sheetData sheetId="1773">
        <row r="9">
          <cell r="A9" t="str">
            <v>A</v>
          </cell>
        </row>
      </sheetData>
      <sheetData sheetId="1774">
        <row r="9">
          <cell r="A9" t="str">
            <v>A</v>
          </cell>
        </row>
      </sheetData>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ow r="9">
          <cell r="A9" t="str">
            <v>A</v>
          </cell>
        </row>
      </sheetData>
      <sheetData sheetId="1791">
        <row r="9">
          <cell r="A9" t="str">
            <v>A</v>
          </cell>
        </row>
      </sheetData>
      <sheetData sheetId="1792">
        <row r="9">
          <cell r="A9" t="str">
            <v>A</v>
          </cell>
        </row>
      </sheetData>
      <sheetData sheetId="1793">
        <row r="9">
          <cell r="A9" t="str">
            <v>A</v>
          </cell>
        </row>
      </sheetData>
      <sheetData sheetId="1794">
        <row r="9">
          <cell r="A9" t="str">
            <v>A</v>
          </cell>
        </row>
      </sheetData>
      <sheetData sheetId="1795">
        <row r="9">
          <cell r="A9" t="str">
            <v>A</v>
          </cell>
        </row>
      </sheetData>
      <sheetData sheetId="1796">
        <row r="9">
          <cell r="A9" t="str">
            <v>A</v>
          </cell>
        </row>
      </sheetData>
      <sheetData sheetId="1797">
        <row r="9">
          <cell r="A9" t="str">
            <v>A</v>
          </cell>
        </row>
      </sheetData>
      <sheetData sheetId="1798">
        <row r="9">
          <cell r="A9" t="str">
            <v>A</v>
          </cell>
        </row>
      </sheetData>
      <sheetData sheetId="1799">
        <row r="9">
          <cell r="A9" t="str">
            <v>A</v>
          </cell>
        </row>
      </sheetData>
      <sheetData sheetId="1800">
        <row r="9">
          <cell r="A9" t="str">
            <v>A</v>
          </cell>
        </row>
      </sheetData>
      <sheetData sheetId="1801">
        <row r="9">
          <cell r="A9" t="str">
            <v>A</v>
          </cell>
        </row>
      </sheetData>
      <sheetData sheetId="1802">
        <row r="9">
          <cell r="A9" t="str">
            <v>A</v>
          </cell>
        </row>
      </sheetData>
      <sheetData sheetId="1803">
        <row r="9">
          <cell r="A9" t="str">
            <v>A</v>
          </cell>
        </row>
      </sheetData>
      <sheetData sheetId="1804">
        <row r="9">
          <cell r="A9" t="str">
            <v>A</v>
          </cell>
        </row>
      </sheetData>
      <sheetData sheetId="1805">
        <row r="9">
          <cell r="A9" t="str">
            <v>A</v>
          </cell>
        </row>
      </sheetData>
      <sheetData sheetId="1806">
        <row r="9">
          <cell r="A9" t="str">
            <v>A</v>
          </cell>
        </row>
      </sheetData>
      <sheetData sheetId="1807">
        <row r="9">
          <cell r="A9" t="str">
            <v>A</v>
          </cell>
        </row>
      </sheetData>
      <sheetData sheetId="1808">
        <row r="9">
          <cell r="A9" t="str">
            <v>A</v>
          </cell>
        </row>
      </sheetData>
      <sheetData sheetId="1809">
        <row r="9">
          <cell r="A9" t="str">
            <v>A</v>
          </cell>
        </row>
      </sheetData>
      <sheetData sheetId="1810">
        <row r="9">
          <cell r="A9" t="str">
            <v>A</v>
          </cell>
        </row>
      </sheetData>
      <sheetData sheetId="1811">
        <row r="9">
          <cell r="A9" t="str">
            <v>A</v>
          </cell>
        </row>
      </sheetData>
      <sheetData sheetId="1812">
        <row r="9">
          <cell r="A9" t="str">
            <v>A</v>
          </cell>
        </row>
      </sheetData>
      <sheetData sheetId="1813">
        <row r="9">
          <cell r="A9" t="str">
            <v>A</v>
          </cell>
        </row>
      </sheetData>
      <sheetData sheetId="1814">
        <row r="9">
          <cell r="A9" t="str">
            <v>A</v>
          </cell>
        </row>
      </sheetData>
      <sheetData sheetId="1815">
        <row r="9">
          <cell r="A9" t="str">
            <v>A</v>
          </cell>
        </row>
      </sheetData>
      <sheetData sheetId="1816">
        <row r="9">
          <cell r="A9" t="str">
            <v>A</v>
          </cell>
        </row>
      </sheetData>
      <sheetData sheetId="1817">
        <row r="9">
          <cell r="A9" t="str">
            <v>A</v>
          </cell>
        </row>
      </sheetData>
      <sheetData sheetId="1818">
        <row r="9">
          <cell r="A9" t="str">
            <v>A</v>
          </cell>
        </row>
      </sheetData>
      <sheetData sheetId="1819">
        <row r="9">
          <cell r="A9" t="str">
            <v>A</v>
          </cell>
        </row>
      </sheetData>
      <sheetData sheetId="1820">
        <row r="9">
          <cell r="A9" t="str">
            <v>A</v>
          </cell>
        </row>
      </sheetData>
      <sheetData sheetId="1821">
        <row r="9">
          <cell r="A9" t="str">
            <v>A</v>
          </cell>
        </row>
      </sheetData>
      <sheetData sheetId="1822">
        <row r="9">
          <cell r="A9" t="str">
            <v>A</v>
          </cell>
        </row>
      </sheetData>
      <sheetData sheetId="1823">
        <row r="9">
          <cell r="A9" t="str">
            <v>A</v>
          </cell>
        </row>
      </sheetData>
      <sheetData sheetId="1824">
        <row r="9">
          <cell r="A9" t="str">
            <v>A</v>
          </cell>
        </row>
      </sheetData>
      <sheetData sheetId="1825">
        <row r="9">
          <cell r="A9" t="str">
            <v>A</v>
          </cell>
        </row>
      </sheetData>
      <sheetData sheetId="1826">
        <row r="9">
          <cell r="A9" t="str">
            <v>A</v>
          </cell>
        </row>
      </sheetData>
      <sheetData sheetId="1827">
        <row r="9">
          <cell r="A9" t="str">
            <v>A</v>
          </cell>
        </row>
      </sheetData>
      <sheetData sheetId="1828">
        <row r="9">
          <cell r="A9" t="str">
            <v>A</v>
          </cell>
        </row>
      </sheetData>
      <sheetData sheetId="1829">
        <row r="9">
          <cell r="A9" t="str">
            <v>A</v>
          </cell>
        </row>
      </sheetData>
      <sheetData sheetId="1830">
        <row r="9">
          <cell r="A9" t="str">
            <v>A</v>
          </cell>
        </row>
      </sheetData>
      <sheetData sheetId="1831">
        <row r="9">
          <cell r="A9" t="str">
            <v>A</v>
          </cell>
        </row>
      </sheetData>
      <sheetData sheetId="1832">
        <row r="9">
          <cell r="A9" t="str">
            <v>A</v>
          </cell>
        </row>
      </sheetData>
      <sheetData sheetId="1833">
        <row r="9">
          <cell r="A9" t="str">
            <v>A</v>
          </cell>
        </row>
      </sheetData>
      <sheetData sheetId="1834">
        <row r="9">
          <cell r="A9" t="str">
            <v>A</v>
          </cell>
        </row>
      </sheetData>
      <sheetData sheetId="1835">
        <row r="9">
          <cell r="A9" t="str">
            <v>A</v>
          </cell>
        </row>
      </sheetData>
      <sheetData sheetId="1836">
        <row r="9">
          <cell r="A9" t="str">
            <v>A</v>
          </cell>
        </row>
      </sheetData>
      <sheetData sheetId="1837">
        <row r="9">
          <cell r="A9" t="str">
            <v>A</v>
          </cell>
        </row>
      </sheetData>
      <sheetData sheetId="1838">
        <row r="9">
          <cell r="A9" t="str">
            <v>A</v>
          </cell>
        </row>
      </sheetData>
      <sheetData sheetId="1839">
        <row r="9">
          <cell r="A9" t="str">
            <v>A</v>
          </cell>
        </row>
      </sheetData>
      <sheetData sheetId="1840">
        <row r="9">
          <cell r="A9" t="str">
            <v>A</v>
          </cell>
        </row>
      </sheetData>
      <sheetData sheetId="1841">
        <row r="9">
          <cell r="A9" t="str">
            <v>A</v>
          </cell>
        </row>
      </sheetData>
      <sheetData sheetId="1842">
        <row r="9">
          <cell r="A9" t="str">
            <v>A</v>
          </cell>
        </row>
      </sheetData>
      <sheetData sheetId="1843">
        <row r="9">
          <cell r="A9" t="str">
            <v>A</v>
          </cell>
        </row>
      </sheetData>
      <sheetData sheetId="1844">
        <row r="9">
          <cell r="A9" t="str">
            <v>A</v>
          </cell>
        </row>
      </sheetData>
      <sheetData sheetId="1845">
        <row r="9">
          <cell r="A9" t="str">
            <v>A</v>
          </cell>
        </row>
      </sheetData>
      <sheetData sheetId="1846">
        <row r="9">
          <cell r="A9" t="str">
            <v>A</v>
          </cell>
        </row>
      </sheetData>
      <sheetData sheetId="1847">
        <row r="9">
          <cell r="A9" t="str">
            <v>A</v>
          </cell>
        </row>
      </sheetData>
      <sheetData sheetId="1848">
        <row r="9">
          <cell r="A9" t="str">
            <v>A</v>
          </cell>
        </row>
      </sheetData>
      <sheetData sheetId="1849">
        <row r="9">
          <cell r="A9" t="str">
            <v>A</v>
          </cell>
        </row>
      </sheetData>
      <sheetData sheetId="1850">
        <row r="9">
          <cell r="A9" t="str">
            <v>A</v>
          </cell>
        </row>
      </sheetData>
      <sheetData sheetId="1851">
        <row r="9">
          <cell r="A9" t="str">
            <v>A</v>
          </cell>
        </row>
      </sheetData>
      <sheetData sheetId="1852">
        <row r="9">
          <cell r="A9" t="str">
            <v>A</v>
          </cell>
        </row>
      </sheetData>
      <sheetData sheetId="1853">
        <row r="9">
          <cell r="A9" t="str">
            <v>A</v>
          </cell>
        </row>
      </sheetData>
      <sheetData sheetId="1854">
        <row r="9">
          <cell r="A9" t="str">
            <v>A</v>
          </cell>
        </row>
      </sheetData>
      <sheetData sheetId="1855">
        <row r="9">
          <cell r="A9" t="str">
            <v>A</v>
          </cell>
        </row>
      </sheetData>
      <sheetData sheetId="1856">
        <row r="9">
          <cell r="A9" t="str">
            <v>A</v>
          </cell>
        </row>
      </sheetData>
      <sheetData sheetId="1857">
        <row r="9">
          <cell r="A9" t="str">
            <v>A</v>
          </cell>
        </row>
      </sheetData>
      <sheetData sheetId="1858">
        <row r="9">
          <cell r="A9" t="str">
            <v>A</v>
          </cell>
        </row>
      </sheetData>
      <sheetData sheetId="1859">
        <row r="9">
          <cell r="A9" t="str">
            <v>A</v>
          </cell>
        </row>
      </sheetData>
      <sheetData sheetId="1860">
        <row r="9">
          <cell r="A9" t="str">
            <v>A</v>
          </cell>
        </row>
      </sheetData>
      <sheetData sheetId="1861">
        <row r="9">
          <cell r="A9" t="str">
            <v>A</v>
          </cell>
        </row>
      </sheetData>
      <sheetData sheetId="1862">
        <row r="9">
          <cell r="A9" t="str">
            <v>A</v>
          </cell>
        </row>
      </sheetData>
      <sheetData sheetId="1863">
        <row r="9">
          <cell r="A9" t="str">
            <v>A</v>
          </cell>
        </row>
      </sheetData>
      <sheetData sheetId="1864">
        <row r="9">
          <cell r="A9" t="str">
            <v>A</v>
          </cell>
        </row>
      </sheetData>
      <sheetData sheetId="1865">
        <row r="9">
          <cell r="A9" t="str">
            <v>A</v>
          </cell>
        </row>
      </sheetData>
      <sheetData sheetId="1866">
        <row r="9">
          <cell r="A9" t="str">
            <v>A</v>
          </cell>
        </row>
      </sheetData>
      <sheetData sheetId="1867">
        <row r="9">
          <cell r="A9" t="str">
            <v>A</v>
          </cell>
        </row>
      </sheetData>
      <sheetData sheetId="1868">
        <row r="9">
          <cell r="A9" t="str">
            <v>A</v>
          </cell>
        </row>
      </sheetData>
      <sheetData sheetId="1869">
        <row r="9">
          <cell r="A9" t="str">
            <v>A</v>
          </cell>
        </row>
      </sheetData>
      <sheetData sheetId="1870">
        <row r="9">
          <cell r="A9" t="str">
            <v>A</v>
          </cell>
        </row>
      </sheetData>
      <sheetData sheetId="1871">
        <row r="9">
          <cell r="A9" t="str">
            <v>A</v>
          </cell>
        </row>
      </sheetData>
      <sheetData sheetId="1872">
        <row r="9">
          <cell r="A9" t="str">
            <v>A</v>
          </cell>
        </row>
      </sheetData>
      <sheetData sheetId="1873">
        <row r="9">
          <cell r="A9" t="str">
            <v>A</v>
          </cell>
        </row>
      </sheetData>
      <sheetData sheetId="1874">
        <row r="9">
          <cell r="A9" t="str">
            <v>A</v>
          </cell>
        </row>
      </sheetData>
      <sheetData sheetId="1875">
        <row r="9">
          <cell r="A9" t="str">
            <v>A</v>
          </cell>
        </row>
      </sheetData>
      <sheetData sheetId="1876">
        <row r="9">
          <cell r="A9" t="str">
            <v>A</v>
          </cell>
        </row>
      </sheetData>
      <sheetData sheetId="1877">
        <row r="9">
          <cell r="A9" t="str">
            <v>A</v>
          </cell>
        </row>
      </sheetData>
      <sheetData sheetId="1878">
        <row r="9">
          <cell r="A9" t="str">
            <v>A</v>
          </cell>
        </row>
      </sheetData>
      <sheetData sheetId="1879">
        <row r="9">
          <cell r="A9" t="str">
            <v>A</v>
          </cell>
        </row>
      </sheetData>
      <sheetData sheetId="1880">
        <row r="9">
          <cell r="A9" t="str">
            <v>A</v>
          </cell>
        </row>
      </sheetData>
      <sheetData sheetId="1881">
        <row r="9">
          <cell r="A9" t="str">
            <v>A</v>
          </cell>
        </row>
      </sheetData>
      <sheetData sheetId="1882">
        <row r="9">
          <cell r="A9" t="str">
            <v>A</v>
          </cell>
        </row>
      </sheetData>
      <sheetData sheetId="1883">
        <row r="9">
          <cell r="A9" t="str">
            <v>A</v>
          </cell>
        </row>
      </sheetData>
      <sheetData sheetId="1884">
        <row r="9">
          <cell r="A9" t="str">
            <v>A</v>
          </cell>
        </row>
      </sheetData>
      <sheetData sheetId="1885">
        <row r="9">
          <cell r="A9" t="str">
            <v>A</v>
          </cell>
        </row>
      </sheetData>
      <sheetData sheetId="1886">
        <row r="9">
          <cell r="A9" t="str">
            <v>A</v>
          </cell>
        </row>
      </sheetData>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ow r="9">
          <cell r="A9" t="str">
            <v>A</v>
          </cell>
        </row>
      </sheetData>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ow r="9">
          <cell r="A9" t="str">
            <v>A</v>
          </cell>
        </row>
      </sheetData>
      <sheetData sheetId="1929">
        <row r="9">
          <cell r="A9" t="str">
            <v>A</v>
          </cell>
        </row>
      </sheetData>
      <sheetData sheetId="1930">
        <row r="9">
          <cell r="A9" t="str">
            <v>A</v>
          </cell>
        </row>
      </sheetData>
      <sheetData sheetId="1931">
        <row r="9">
          <cell r="A9" t="str">
            <v>A</v>
          </cell>
        </row>
      </sheetData>
      <sheetData sheetId="1932">
        <row r="9">
          <cell r="A9" t="str">
            <v>A</v>
          </cell>
        </row>
      </sheetData>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ow r="9">
          <cell r="A9" t="str">
            <v>A</v>
          </cell>
        </row>
      </sheetData>
      <sheetData sheetId="1957">
        <row r="9">
          <cell r="A9" t="str">
            <v>A</v>
          </cell>
        </row>
      </sheetData>
      <sheetData sheetId="1958">
        <row r="9">
          <cell r="A9" t="str">
            <v>A</v>
          </cell>
        </row>
      </sheetData>
      <sheetData sheetId="1959">
        <row r="9">
          <cell r="A9" t="str">
            <v>A</v>
          </cell>
        </row>
      </sheetData>
      <sheetData sheetId="1960">
        <row r="9">
          <cell r="A9" t="str">
            <v>A</v>
          </cell>
        </row>
      </sheetData>
      <sheetData sheetId="1961">
        <row r="9">
          <cell r="A9" t="str">
            <v>A</v>
          </cell>
        </row>
      </sheetData>
      <sheetData sheetId="1962">
        <row r="9">
          <cell r="A9" t="str">
            <v>A</v>
          </cell>
        </row>
      </sheetData>
      <sheetData sheetId="1963">
        <row r="9">
          <cell r="A9" t="str">
            <v>A</v>
          </cell>
        </row>
      </sheetData>
      <sheetData sheetId="1964">
        <row r="9">
          <cell r="A9" t="str">
            <v>A</v>
          </cell>
        </row>
      </sheetData>
      <sheetData sheetId="1965">
        <row r="9">
          <cell r="A9" t="str">
            <v>A</v>
          </cell>
        </row>
      </sheetData>
      <sheetData sheetId="1966">
        <row r="9">
          <cell r="A9" t="str">
            <v>A</v>
          </cell>
        </row>
      </sheetData>
      <sheetData sheetId="1967">
        <row r="9">
          <cell r="A9" t="str">
            <v>A</v>
          </cell>
        </row>
      </sheetData>
      <sheetData sheetId="1968">
        <row r="9">
          <cell r="A9" t="str">
            <v>A</v>
          </cell>
        </row>
      </sheetData>
      <sheetData sheetId="1969">
        <row r="9">
          <cell r="A9" t="str">
            <v>A</v>
          </cell>
        </row>
      </sheetData>
      <sheetData sheetId="1970">
        <row r="9">
          <cell r="A9" t="str">
            <v>A</v>
          </cell>
        </row>
      </sheetData>
      <sheetData sheetId="1971">
        <row r="9">
          <cell r="A9" t="str">
            <v>A</v>
          </cell>
        </row>
      </sheetData>
      <sheetData sheetId="1972">
        <row r="9">
          <cell r="A9" t="str">
            <v>A</v>
          </cell>
        </row>
      </sheetData>
      <sheetData sheetId="1973">
        <row r="9">
          <cell r="A9" t="str">
            <v>A</v>
          </cell>
        </row>
      </sheetData>
      <sheetData sheetId="1974">
        <row r="9">
          <cell r="A9" t="str">
            <v>A</v>
          </cell>
        </row>
      </sheetData>
      <sheetData sheetId="1975">
        <row r="9">
          <cell r="A9" t="str">
            <v>A</v>
          </cell>
        </row>
      </sheetData>
      <sheetData sheetId="1976">
        <row r="9">
          <cell r="A9" t="str">
            <v>A</v>
          </cell>
        </row>
      </sheetData>
      <sheetData sheetId="1977">
        <row r="9">
          <cell r="A9" t="str">
            <v>A</v>
          </cell>
        </row>
      </sheetData>
      <sheetData sheetId="1978">
        <row r="9">
          <cell r="A9" t="str">
            <v>A</v>
          </cell>
        </row>
      </sheetData>
      <sheetData sheetId="1979">
        <row r="9">
          <cell r="A9" t="str">
            <v>A</v>
          </cell>
        </row>
      </sheetData>
      <sheetData sheetId="1980">
        <row r="9">
          <cell r="A9" t="str">
            <v>A</v>
          </cell>
        </row>
      </sheetData>
      <sheetData sheetId="1981">
        <row r="9">
          <cell r="A9" t="str">
            <v>A</v>
          </cell>
        </row>
      </sheetData>
      <sheetData sheetId="1982">
        <row r="9">
          <cell r="A9" t="str">
            <v>A</v>
          </cell>
        </row>
      </sheetData>
      <sheetData sheetId="1983">
        <row r="9">
          <cell r="A9" t="str">
            <v>A</v>
          </cell>
        </row>
      </sheetData>
      <sheetData sheetId="1984">
        <row r="9">
          <cell r="A9" t="str">
            <v>A</v>
          </cell>
        </row>
      </sheetData>
      <sheetData sheetId="1985">
        <row r="9">
          <cell r="A9" t="str">
            <v>A</v>
          </cell>
        </row>
      </sheetData>
      <sheetData sheetId="1986">
        <row r="9">
          <cell r="A9" t="str">
            <v>A</v>
          </cell>
        </row>
      </sheetData>
      <sheetData sheetId="1987">
        <row r="9">
          <cell r="A9" t="str">
            <v>A</v>
          </cell>
        </row>
      </sheetData>
      <sheetData sheetId="1988">
        <row r="9">
          <cell r="A9" t="str">
            <v>A</v>
          </cell>
        </row>
      </sheetData>
      <sheetData sheetId="1989">
        <row r="9">
          <cell r="A9" t="str">
            <v>A</v>
          </cell>
        </row>
      </sheetData>
      <sheetData sheetId="1990">
        <row r="9">
          <cell r="A9" t="str">
            <v>A</v>
          </cell>
        </row>
      </sheetData>
      <sheetData sheetId="1991">
        <row r="9">
          <cell r="A9" t="str">
            <v>A</v>
          </cell>
        </row>
      </sheetData>
      <sheetData sheetId="1992">
        <row r="9">
          <cell r="A9" t="str">
            <v>A</v>
          </cell>
        </row>
      </sheetData>
      <sheetData sheetId="1993">
        <row r="9">
          <cell r="A9" t="str">
            <v>A</v>
          </cell>
        </row>
      </sheetData>
      <sheetData sheetId="1994">
        <row r="9">
          <cell r="A9" t="str">
            <v>A</v>
          </cell>
        </row>
      </sheetData>
      <sheetData sheetId="1995">
        <row r="9">
          <cell r="A9" t="str">
            <v>A</v>
          </cell>
        </row>
      </sheetData>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ow r="9">
          <cell r="A9" t="str">
            <v>A</v>
          </cell>
        </row>
      </sheetData>
      <sheetData sheetId="2068" refreshError="1"/>
      <sheetData sheetId="2069" refreshError="1"/>
      <sheetData sheetId="2070" refreshError="1"/>
      <sheetData sheetId="2071" refreshError="1"/>
      <sheetData sheetId="2072" refreshError="1"/>
      <sheetData sheetId="2073" refreshError="1"/>
      <sheetData sheetId="2074" refreshError="1"/>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ow r="9">
          <cell r="A9" t="str">
            <v>A</v>
          </cell>
        </row>
      </sheetData>
      <sheetData sheetId="2165">
        <row r="9">
          <cell r="A9" t="str">
            <v>A</v>
          </cell>
        </row>
      </sheetData>
      <sheetData sheetId="2166">
        <row r="9">
          <cell r="A9" t="str">
            <v>A</v>
          </cell>
        </row>
      </sheetData>
      <sheetData sheetId="2167">
        <row r="9">
          <cell r="A9" t="str">
            <v>A</v>
          </cell>
        </row>
      </sheetData>
      <sheetData sheetId="2168">
        <row r="9">
          <cell r="A9" t="str">
            <v>A</v>
          </cell>
        </row>
      </sheetData>
      <sheetData sheetId="2169">
        <row r="9">
          <cell r="A9" t="str">
            <v>A</v>
          </cell>
        </row>
      </sheetData>
      <sheetData sheetId="2170">
        <row r="9">
          <cell r="A9" t="str">
            <v>A</v>
          </cell>
        </row>
      </sheetData>
      <sheetData sheetId="2171">
        <row r="9">
          <cell r="A9" t="str">
            <v>A</v>
          </cell>
        </row>
      </sheetData>
      <sheetData sheetId="2172">
        <row r="9">
          <cell r="A9" t="str">
            <v>A</v>
          </cell>
        </row>
      </sheetData>
      <sheetData sheetId="2173">
        <row r="9">
          <cell r="A9" t="str">
            <v>A</v>
          </cell>
        </row>
      </sheetData>
      <sheetData sheetId="2174">
        <row r="9">
          <cell r="A9" t="str">
            <v>A</v>
          </cell>
        </row>
      </sheetData>
      <sheetData sheetId="2175">
        <row r="9">
          <cell r="A9" t="str">
            <v>A</v>
          </cell>
        </row>
      </sheetData>
      <sheetData sheetId="2176">
        <row r="9">
          <cell r="A9" t="str">
            <v>A</v>
          </cell>
        </row>
      </sheetData>
      <sheetData sheetId="2177">
        <row r="9">
          <cell r="A9" t="str">
            <v>A</v>
          </cell>
        </row>
      </sheetData>
      <sheetData sheetId="2178">
        <row r="9">
          <cell r="A9" t="str">
            <v>A</v>
          </cell>
        </row>
      </sheetData>
      <sheetData sheetId="2179">
        <row r="9">
          <cell r="A9" t="str">
            <v>A</v>
          </cell>
        </row>
      </sheetData>
      <sheetData sheetId="2180">
        <row r="9">
          <cell r="A9" t="str">
            <v>A</v>
          </cell>
        </row>
      </sheetData>
      <sheetData sheetId="2181">
        <row r="9">
          <cell r="A9" t="str">
            <v>A</v>
          </cell>
        </row>
      </sheetData>
      <sheetData sheetId="2182">
        <row r="9">
          <cell r="A9" t="str">
            <v>A</v>
          </cell>
        </row>
      </sheetData>
      <sheetData sheetId="2183">
        <row r="9">
          <cell r="A9" t="str">
            <v>A</v>
          </cell>
        </row>
      </sheetData>
      <sheetData sheetId="2184">
        <row r="9">
          <cell r="A9" t="str">
            <v>A</v>
          </cell>
        </row>
      </sheetData>
      <sheetData sheetId="2185">
        <row r="9">
          <cell r="A9" t="str">
            <v>A</v>
          </cell>
        </row>
      </sheetData>
      <sheetData sheetId="2186">
        <row r="9">
          <cell r="A9" t="str">
            <v>A</v>
          </cell>
        </row>
      </sheetData>
      <sheetData sheetId="2187">
        <row r="9">
          <cell r="A9" t="str">
            <v>A</v>
          </cell>
        </row>
      </sheetData>
      <sheetData sheetId="2188">
        <row r="9">
          <cell r="A9" t="str">
            <v>A</v>
          </cell>
        </row>
      </sheetData>
      <sheetData sheetId="2189">
        <row r="9">
          <cell r="A9" t="str">
            <v>A</v>
          </cell>
        </row>
      </sheetData>
      <sheetData sheetId="2190">
        <row r="9">
          <cell r="A9" t="str">
            <v>A</v>
          </cell>
        </row>
      </sheetData>
      <sheetData sheetId="2191">
        <row r="9">
          <cell r="A9" t="str">
            <v>A</v>
          </cell>
        </row>
      </sheetData>
      <sheetData sheetId="2192">
        <row r="9">
          <cell r="A9" t="str">
            <v>A</v>
          </cell>
        </row>
      </sheetData>
      <sheetData sheetId="2193">
        <row r="9">
          <cell r="A9" t="str">
            <v>A</v>
          </cell>
        </row>
      </sheetData>
      <sheetData sheetId="2194">
        <row r="9">
          <cell r="A9" t="str">
            <v>A</v>
          </cell>
        </row>
      </sheetData>
      <sheetData sheetId="2195">
        <row r="9">
          <cell r="A9" t="str">
            <v>A</v>
          </cell>
        </row>
      </sheetData>
      <sheetData sheetId="2196">
        <row r="9">
          <cell r="A9" t="str">
            <v>A</v>
          </cell>
        </row>
      </sheetData>
      <sheetData sheetId="2197">
        <row r="9">
          <cell r="A9" t="str">
            <v>A</v>
          </cell>
        </row>
      </sheetData>
      <sheetData sheetId="2198">
        <row r="9">
          <cell r="A9" t="str">
            <v>A</v>
          </cell>
        </row>
      </sheetData>
      <sheetData sheetId="2199">
        <row r="9">
          <cell r="A9" t="str">
            <v>A</v>
          </cell>
        </row>
      </sheetData>
      <sheetData sheetId="2200">
        <row r="9">
          <cell r="A9" t="str">
            <v>A</v>
          </cell>
        </row>
      </sheetData>
      <sheetData sheetId="2201">
        <row r="9">
          <cell r="A9" t="str">
            <v>A</v>
          </cell>
        </row>
      </sheetData>
      <sheetData sheetId="2202">
        <row r="9">
          <cell r="A9" t="str">
            <v>A</v>
          </cell>
        </row>
      </sheetData>
      <sheetData sheetId="2203">
        <row r="9">
          <cell r="A9" t="str">
            <v>A</v>
          </cell>
        </row>
      </sheetData>
      <sheetData sheetId="2204">
        <row r="9">
          <cell r="A9" t="str">
            <v>A</v>
          </cell>
        </row>
      </sheetData>
      <sheetData sheetId="2205">
        <row r="9">
          <cell r="A9" t="str">
            <v>A</v>
          </cell>
        </row>
      </sheetData>
      <sheetData sheetId="2206">
        <row r="9">
          <cell r="A9" t="str">
            <v>A</v>
          </cell>
        </row>
      </sheetData>
      <sheetData sheetId="2207">
        <row r="9">
          <cell r="A9" t="str">
            <v>A</v>
          </cell>
        </row>
      </sheetData>
      <sheetData sheetId="2208">
        <row r="9">
          <cell r="A9" t="str">
            <v>A</v>
          </cell>
        </row>
      </sheetData>
      <sheetData sheetId="2209">
        <row r="9">
          <cell r="A9" t="str">
            <v>A</v>
          </cell>
        </row>
      </sheetData>
      <sheetData sheetId="2210">
        <row r="9">
          <cell r="A9" t="str">
            <v>A</v>
          </cell>
        </row>
      </sheetData>
      <sheetData sheetId="2211">
        <row r="9">
          <cell r="A9" t="str">
            <v>A</v>
          </cell>
        </row>
      </sheetData>
      <sheetData sheetId="2212">
        <row r="9">
          <cell r="A9" t="str">
            <v>A</v>
          </cell>
        </row>
      </sheetData>
      <sheetData sheetId="2213">
        <row r="9">
          <cell r="A9" t="str">
            <v>A</v>
          </cell>
        </row>
      </sheetData>
      <sheetData sheetId="2214">
        <row r="9">
          <cell r="A9" t="str">
            <v>A</v>
          </cell>
        </row>
      </sheetData>
      <sheetData sheetId="2215">
        <row r="9">
          <cell r="A9" t="str">
            <v>A</v>
          </cell>
        </row>
      </sheetData>
      <sheetData sheetId="2216">
        <row r="9">
          <cell r="A9" t="str">
            <v>A</v>
          </cell>
        </row>
      </sheetData>
      <sheetData sheetId="2217">
        <row r="9">
          <cell r="A9" t="str">
            <v>A</v>
          </cell>
        </row>
      </sheetData>
      <sheetData sheetId="2218">
        <row r="9">
          <cell r="A9" t="str">
            <v>A</v>
          </cell>
        </row>
      </sheetData>
      <sheetData sheetId="2219">
        <row r="9">
          <cell r="A9" t="str">
            <v>A</v>
          </cell>
        </row>
      </sheetData>
      <sheetData sheetId="2220">
        <row r="9">
          <cell r="A9" t="str">
            <v>A</v>
          </cell>
        </row>
      </sheetData>
      <sheetData sheetId="2221">
        <row r="9">
          <cell r="A9" t="str">
            <v>A</v>
          </cell>
        </row>
      </sheetData>
      <sheetData sheetId="2222">
        <row r="9">
          <cell r="A9" t="str">
            <v>A</v>
          </cell>
        </row>
      </sheetData>
      <sheetData sheetId="2223">
        <row r="9">
          <cell r="A9" t="str">
            <v>A</v>
          </cell>
        </row>
      </sheetData>
      <sheetData sheetId="2224">
        <row r="9">
          <cell r="A9" t="str">
            <v>A</v>
          </cell>
        </row>
      </sheetData>
      <sheetData sheetId="2225">
        <row r="9">
          <cell r="A9" t="str">
            <v>A</v>
          </cell>
        </row>
      </sheetData>
      <sheetData sheetId="2226">
        <row r="9">
          <cell r="A9" t="str">
            <v>A</v>
          </cell>
        </row>
      </sheetData>
      <sheetData sheetId="2227">
        <row r="9">
          <cell r="A9" t="str">
            <v>A</v>
          </cell>
        </row>
      </sheetData>
      <sheetData sheetId="2228">
        <row r="9">
          <cell r="A9" t="str">
            <v>A</v>
          </cell>
        </row>
      </sheetData>
      <sheetData sheetId="2229">
        <row r="9">
          <cell r="A9" t="str">
            <v>A</v>
          </cell>
        </row>
      </sheetData>
      <sheetData sheetId="2230">
        <row r="9">
          <cell r="A9" t="str">
            <v>A</v>
          </cell>
        </row>
      </sheetData>
      <sheetData sheetId="2231">
        <row r="9">
          <cell r="A9" t="str">
            <v>A</v>
          </cell>
        </row>
      </sheetData>
      <sheetData sheetId="2232">
        <row r="9">
          <cell r="A9" t="str">
            <v>A</v>
          </cell>
        </row>
      </sheetData>
      <sheetData sheetId="2233">
        <row r="9">
          <cell r="A9" t="str">
            <v>A</v>
          </cell>
        </row>
      </sheetData>
      <sheetData sheetId="2234">
        <row r="9">
          <cell r="A9" t="str">
            <v>A</v>
          </cell>
        </row>
      </sheetData>
      <sheetData sheetId="2235">
        <row r="9">
          <cell r="A9" t="str">
            <v>A</v>
          </cell>
        </row>
      </sheetData>
      <sheetData sheetId="2236">
        <row r="9">
          <cell r="A9" t="str">
            <v>A</v>
          </cell>
        </row>
      </sheetData>
      <sheetData sheetId="2237">
        <row r="9">
          <cell r="A9" t="str">
            <v>A</v>
          </cell>
        </row>
      </sheetData>
      <sheetData sheetId="2238">
        <row r="9">
          <cell r="A9" t="str">
            <v>A</v>
          </cell>
        </row>
      </sheetData>
      <sheetData sheetId="2239">
        <row r="9">
          <cell r="A9" t="str">
            <v>A</v>
          </cell>
        </row>
      </sheetData>
      <sheetData sheetId="2240">
        <row r="9">
          <cell r="A9" t="str">
            <v>A</v>
          </cell>
        </row>
      </sheetData>
      <sheetData sheetId="2241">
        <row r="9">
          <cell r="A9" t="str">
            <v>A</v>
          </cell>
        </row>
      </sheetData>
      <sheetData sheetId="2242">
        <row r="9">
          <cell r="A9" t="str">
            <v>A</v>
          </cell>
        </row>
      </sheetData>
      <sheetData sheetId="2243">
        <row r="9">
          <cell r="A9" t="str">
            <v>A</v>
          </cell>
        </row>
      </sheetData>
      <sheetData sheetId="2244">
        <row r="9">
          <cell r="A9" t="str">
            <v>A</v>
          </cell>
        </row>
      </sheetData>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ow r="9">
          <cell r="A9" t="str">
            <v>A</v>
          </cell>
        </row>
      </sheetData>
      <sheetData sheetId="2500">
        <row r="9">
          <cell r="A9" t="str">
            <v>A</v>
          </cell>
        </row>
      </sheetData>
      <sheetData sheetId="2501">
        <row r="9">
          <cell r="A9" t="str">
            <v>A</v>
          </cell>
        </row>
      </sheetData>
      <sheetData sheetId="2502">
        <row r="9">
          <cell r="A9" t="str">
            <v>A</v>
          </cell>
        </row>
      </sheetData>
      <sheetData sheetId="2503">
        <row r="9">
          <cell r="A9" t="str">
            <v>A</v>
          </cell>
        </row>
      </sheetData>
      <sheetData sheetId="2504">
        <row r="9">
          <cell r="A9" t="str">
            <v>A</v>
          </cell>
        </row>
      </sheetData>
      <sheetData sheetId="2505">
        <row r="9">
          <cell r="A9" t="str">
            <v>A</v>
          </cell>
        </row>
      </sheetData>
      <sheetData sheetId="2506">
        <row r="9">
          <cell r="A9" t="str">
            <v>A</v>
          </cell>
        </row>
      </sheetData>
      <sheetData sheetId="2507">
        <row r="9">
          <cell r="A9" t="str">
            <v>A</v>
          </cell>
        </row>
      </sheetData>
      <sheetData sheetId="2508">
        <row r="9">
          <cell r="A9" t="str">
            <v>A</v>
          </cell>
        </row>
      </sheetData>
      <sheetData sheetId="2509">
        <row r="9">
          <cell r="A9" t="str">
            <v>A</v>
          </cell>
        </row>
      </sheetData>
      <sheetData sheetId="2510">
        <row r="9">
          <cell r="A9" t="str">
            <v>A</v>
          </cell>
        </row>
      </sheetData>
      <sheetData sheetId="2511">
        <row r="9">
          <cell r="A9" t="str">
            <v>A</v>
          </cell>
        </row>
      </sheetData>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ow r="9">
          <cell r="A9" t="str">
            <v>A</v>
          </cell>
        </row>
      </sheetData>
      <sheetData sheetId="2540" refreshError="1"/>
      <sheetData sheetId="2541" refreshError="1"/>
      <sheetData sheetId="2542" refreshError="1"/>
      <sheetData sheetId="2543" refreshError="1"/>
      <sheetData sheetId="2544" refreshError="1"/>
      <sheetData sheetId="2545">
        <row r="9">
          <cell r="A9" t="str">
            <v>A</v>
          </cell>
        </row>
      </sheetData>
      <sheetData sheetId="2546">
        <row r="9">
          <cell r="A9" t="str">
            <v>A</v>
          </cell>
        </row>
      </sheetData>
      <sheetData sheetId="2547">
        <row r="9">
          <cell r="A9" t="str">
            <v>A</v>
          </cell>
        </row>
      </sheetData>
      <sheetData sheetId="2548">
        <row r="9">
          <cell r="A9" t="str">
            <v>A</v>
          </cell>
        </row>
      </sheetData>
      <sheetData sheetId="2549">
        <row r="9">
          <cell r="A9" t="str">
            <v>A</v>
          </cell>
        </row>
      </sheetData>
      <sheetData sheetId="2550">
        <row r="9">
          <cell r="A9" t="str">
            <v>A</v>
          </cell>
        </row>
      </sheetData>
      <sheetData sheetId="2551">
        <row r="9">
          <cell r="A9" t="str">
            <v>A</v>
          </cell>
        </row>
      </sheetData>
      <sheetData sheetId="2552">
        <row r="9">
          <cell r="A9" t="str">
            <v>A</v>
          </cell>
        </row>
      </sheetData>
      <sheetData sheetId="2553">
        <row r="9">
          <cell r="A9" t="str">
            <v>A</v>
          </cell>
        </row>
      </sheetData>
      <sheetData sheetId="2554">
        <row r="9">
          <cell r="A9" t="str">
            <v>A</v>
          </cell>
        </row>
      </sheetData>
      <sheetData sheetId="2555">
        <row r="9">
          <cell r="A9" t="str">
            <v>A</v>
          </cell>
        </row>
      </sheetData>
      <sheetData sheetId="2556">
        <row r="9">
          <cell r="A9" t="str">
            <v>A</v>
          </cell>
        </row>
      </sheetData>
      <sheetData sheetId="2557">
        <row r="9">
          <cell r="A9" t="str">
            <v>A</v>
          </cell>
        </row>
      </sheetData>
      <sheetData sheetId="2558">
        <row r="9">
          <cell r="A9" t="str">
            <v>A</v>
          </cell>
        </row>
      </sheetData>
      <sheetData sheetId="2559">
        <row r="9">
          <cell r="A9" t="str">
            <v>A</v>
          </cell>
        </row>
      </sheetData>
      <sheetData sheetId="2560">
        <row r="9">
          <cell r="A9" t="str">
            <v>A</v>
          </cell>
        </row>
      </sheetData>
      <sheetData sheetId="2561">
        <row r="9">
          <cell r="A9" t="str">
            <v>A</v>
          </cell>
        </row>
      </sheetData>
      <sheetData sheetId="2562">
        <row r="9">
          <cell r="A9" t="str">
            <v>A</v>
          </cell>
        </row>
      </sheetData>
      <sheetData sheetId="2563">
        <row r="9">
          <cell r="A9" t="str">
            <v>A</v>
          </cell>
        </row>
      </sheetData>
      <sheetData sheetId="2564">
        <row r="9">
          <cell r="A9" t="str">
            <v>A</v>
          </cell>
        </row>
      </sheetData>
      <sheetData sheetId="2565">
        <row r="9">
          <cell r="A9" t="str">
            <v>A</v>
          </cell>
        </row>
      </sheetData>
      <sheetData sheetId="2566">
        <row r="9">
          <cell r="A9" t="str">
            <v>A</v>
          </cell>
        </row>
      </sheetData>
      <sheetData sheetId="2567">
        <row r="9">
          <cell r="A9" t="str">
            <v>A</v>
          </cell>
        </row>
      </sheetData>
      <sheetData sheetId="2568">
        <row r="9">
          <cell r="A9" t="str">
            <v>A</v>
          </cell>
        </row>
      </sheetData>
      <sheetData sheetId="2569">
        <row r="9">
          <cell r="A9" t="str">
            <v>A</v>
          </cell>
        </row>
      </sheetData>
      <sheetData sheetId="2570">
        <row r="9">
          <cell r="A9" t="str">
            <v>A</v>
          </cell>
        </row>
      </sheetData>
      <sheetData sheetId="2571">
        <row r="9">
          <cell r="A9" t="str">
            <v>A</v>
          </cell>
        </row>
      </sheetData>
      <sheetData sheetId="2572">
        <row r="9">
          <cell r="A9" t="str">
            <v>A</v>
          </cell>
        </row>
      </sheetData>
      <sheetData sheetId="2573">
        <row r="9">
          <cell r="A9" t="str">
            <v>A</v>
          </cell>
        </row>
      </sheetData>
      <sheetData sheetId="2574">
        <row r="9">
          <cell r="A9" t="str">
            <v>A</v>
          </cell>
        </row>
      </sheetData>
      <sheetData sheetId="2575">
        <row r="9">
          <cell r="A9" t="str">
            <v>A</v>
          </cell>
        </row>
      </sheetData>
      <sheetData sheetId="2576">
        <row r="9">
          <cell r="A9" t="str">
            <v>A</v>
          </cell>
        </row>
      </sheetData>
      <sheetData sheetId="2577">
        <row r="9">
          <cell r="A9" t="str">
            <v>A</v>
          </cell>
        </row>
      </sheetData>
      <sheetData sheetId="2578">
        <row r="9">
          <cell r="A9" t="str">
            <v>A</v>
          </cell>
        </row>
      </sheetData>
      <sheetData sheetId="2579">
        <row r="9">
          <cell r="A9" t="str">
            <v>A</v>
          </cell>
        </row>
      </sheetData>
      <sheetData sheetId="2580">
        <row r="9">
          <cell r="A9" t="str">
            <v>A</v>
          </cell>
        </row>
      </sheetData>
      <sheetData sheetId="2581">
        <row r="9">
          <cell r="A9" t="str">
            <v>A</v>
          </cell>
        </row>
      </sheetData>
      <sheetData sheetId="2582">
        <row r="9">
          <cell r="A9" t="str">
            <v>A</v>
          </cell>
        </row>
      </sheetData>
      <sheetData sheetId="2583">
        <row r="9">
          <cell r="A9" t="str">
            <v>A</v>
          </cell>
        </row>
      </sheetData>
      <sheetData sheetId="2584">
        <row r="9">
          <cell r="A9" t="str">
            <v>A</v>
          </cell>
        </row>
      </sheetData>
      <sheetData sheetId="2585">
        <row r="9">
          <cell r="A9" t="str">
            <v>A</v>
          </cell>
        </row>
      </sheetData>
      <sheetData sheetId="2586">
        <row r="9">
          <cell r="A9" t="str">
            <v>A</v>
          </cell>
        </row>
      </sheetData>
      <sheetData sheetId="2587">
        <row r="9">
          <cell r="A9" t="str">
            <v>A</v>
          </cell>
        </row>
      </sheetData>
      <sheetData sheetId="2588">
        <row r="9">
          <cell r="A9" t="str">
            <v>A</v>
          </cell>
        </row>
      </sheetData>
      <sheetData sheetId="2589">
        <row r="9">
          <cell r="A9" t="str">
            <v>A</v>
          </cell>
        </row>
      </sheetData>
      <sheetData sheetId="2590">
        <row r="9">
          <cell r="A9" t="str">
            <v>A</v>
          </cell>
        </row>
      </sheetData>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ow r="9">
          <cell r="A9" t="str">
            <v>A</v>
          </cell>
        </row>
      </sheetData>
      <sheetData sheetId="2616">
        <row r="9">
          <cell r="A9" t="str">
            <v>A</v>
          </cell>
        </row>
      </sheetData>
      <sheetData sheetId="2617">
        <row r="9">
          <cell r="A9" t="str">
            <v>A</v>
          </cell>
        </row>
      </sheetData>
      <sheetData sheetId="2618">
        <row r="9">
          <cell r="A9" t="str">
            <v>A</v>
          </cell>
        </row>
      </sheetData>
      <sheetData sheetId="2619">
        <row r="9">
          <cell r="A9" t="str">
            <v>A</v>
          </cell>
        </row>
      </sheetData>
      <sheetData sheetId="2620">
        <row r="9">
          <cell r="A9" t="str">
            <v>A</v>
          </cell>
        </row>
      </sheetData>
      <sheetData sheetId="2621">
        <row r="9">
          <cell r="A9" t="str">
            <v>A</v>
          </cell>
        </row>
      </sheetData>
      <sheetData sheetId="2622">
        <row r="9">
          <cell r="A9" t="str">
            <v>A</v>
          </cell>
        </row>
      </sheetData>
      <sheetData sheetId="2623">
        <row r="9">
          <cell r="A9" t="str">
            <v>A</v>
          </cell>
        </row>
      </sheetData>
      <sheetData sheetId="2624">
        <row r="9">
          <cell r="A9" t="str">
            <v>A</v>
          </cell>
        </row>
      </sheetData>
      <sheetData sheetId="2625">
        <row r="9">
          <cell r="A9" t="str">
            <v>A</v>
          </cell>
        </row>
      </sheetData>
      <sheetData sheetId="2626">
        <row r="9">
          <cell r="A9" t="str">
            <v>A</v>
          </cell>
        </row>
      </sheetData>
      <sheetData sheetId="2627">
        <row r="9">
          <cell r="A9" t="str">
            <v>A</v>
          </cell>
        </row>
      </sheetData>
      <sheetData sheetId="2628">
        <row r="9">
          <cell r="A9" t="str">
            <v>A</v>
          </cell>
        </row>
      </sheetData>
      <sheetData sheetId="2629">
        <row r="9">
          <cell r="A9" t="str">
            <v>A</v>
          </cell>
        </row>
      </sheetData>
      <sheetData sheetId="2630">
        <row r="9">
          <cell r="A9" t="str">
            <v>A</v>
          </cell>
        </row>
      </sheetData>
      <sheetData sheetId="2631">
        <row r="9">
          <cell r="A9" t="str">
            <v>A</v>
          </cell>
        </row>
      </sheetData>
      <sheetData sheetId="2632">
        <row r="9">
          <cell r="A9" t="str">
            <v>A</v>
          </cell>
        </row>
      </sheetData>
      <sheetData sheetId="2633">
        <row r="9">
          <cell r="A9" t="str">
            <v>A</v>
          </cell>
        </row>
      </sheetData>
      <sheetData sheetId="2634">
        <row r="9">
          <cell r="A9" t="str">
            <v>A</v>
          </cell>
        </row>
      </sheetData>
      <sheetData sheetId="2635">
        <row r="9">
          <cell r="A9" t="str">
            <v>A</v>
          </cell>
        </row>
      </sheetData>
      <sheetData sheetId="2636">
        <row r="9">
          <cell r="A9" t="str">
            <v>A</v>
          </cell>
        </row>
      </sheetData>
      <sheetData sheetId="2637">
        <row r="9">
          <cell r="A9" t="str">
            <v>A</v>
          </cell>
        </row>
      </sheetData>
      <sheetData sheetId="2638">
        <row r="9">
          <cell r="A9" t="str">
            <v>A</v>
          </cell>
        </row>
      </sheetData>
      <sheetData sheetId="2639">
        <row r="9">
          <cell r="A9" t="str">
            <v>A</v>
          </cell>
        </row>
      </sheetData>
      <sheetData sheetId="2640">
        <row r="9">
          <cell r="A9" t="str">
            <v>A</v>
          </cell>
        </row>
      </sheetData>
      <sheetData sheetId="2641">
        <row r="9">
          <cell r="A9" t="str">
            <v>A</v>
          </cell>
        </row>
      </sheetData>
      <sheetData sheetId="2642">
        <row r="9">
          <cell r="A9" t="str">
            <v>A</v>
          </cell>
        </row>
      </sheetData>
      <sheetData sheetId="2643">
        <row r="9">
          <cell r="A9" t="str">
            <v>A</v>
          </cell>
        </row>
      </sheetData>
      <sheetData sheetId="2644">
        <row r="9">
          <cell r="A9" t="str">
            <v>A</v>
          </cell>
        </row>
      </sheetData>
      <sheetData sheetId="2645">
        <row r="9">
          <cell r="A9" t="str">
            <v>A</v>
          </cell>
        </row>
      </sheetData>
      <sheetData sheetId="2646">
        <row r="9">
          <cell r="A9" t="str">
            <v>A</v>
          </cell>
        </row>
      </sheetData>
      <sheetData sheetId="2647">
        <row r="9">
          <cell r="A9" t="str">
            <v>A</v>
          </cell>
        </row>
      </sheetData>
      <sheetData sheetId="2648">
        <row r="9">
          <cell r="A9" t="str">
            <v>A</v>
          </cell>
        </row>
      </sheetData>
      <sheetData sheetId="2649">
        <row r="9">
          <cell r="A9" t="str">
            <v>A</v>
          </cell>
        </row>
      </sheetData>
      <sheetData sheetId="2650">
        <row r="9">
          <cell r="A9" t="str">
            <v>A</v>
          </cell>
        </row>
      </sheetData>
      <sheetData sheetId="2651">
        <row r="9">
          <cell r="A9" t="str">
            <v>A</v>
          </cell>
        </row>
      </sheetData>
      <sheetData sheetId="2652">
        <row r="9">
          <cell r="A9" t="str">
            <v>A</v>
          </cell>
        </row>
      </sheetData>
      <sheetData sheetId="2653">
        <row r="9">
          <cell r="A9" t="str">
            <v>A</v>
          </cell>
        </row>
      </sheetData>
      <sheetData sheetId="2654">
        <row r="9">
          <cell r="A9" t="str">
            <v>A</v>
          </cell>
        </row>
      </sheetData>
      <sheetData sheetId="2655">
        <row r="9">
          <cell r="A9" t="str">
            <v>A</v>
          </cell>
        </row>
      </sheetData>
      <sheetData sheetId="2656">
        <row r="9">
          <cell r="A9" t="str">
            <v>A</v>
          </cell>
        </row>
      </sheetData>
      <sheetData sheetId="2657">
        <row r="9">
          <cell r="A9" t="str">
            <v>A</v>
          </cell>
        </row>
      </sheetData>
      <sheetData sheetId="2658">
        <row r="9">
          <cell r="A9" t="str">
            <v>A</v>
          </cell>
        </row>
      </sheetData>
      <sheetData sheetId="2659">
        <row r="9">
          <cell r="A9" t="str">
            <v>A</v>
          </cell>
        </row>
      </sheetData>
      <sheetData sheetId="2660">
        <row r="9">
          <cell r="A9" t="str">
            <v>A</v>
          </cell>
        </row>
      </sheetData>
      <sheetData sheetId="2661">
        <row r="9">
          <cell r="A9" t="str">
            <v>A</v>
          </cell>
        </row>
      </sheetData>
      <sheetData sheetId="2662">
        <row r="9">
          <cell r="A9" t="str">
            <v>A</v>
          </cell>
        </row>
      </sheetData>
      <sheetData sheetId="2663">
        <row r="9">
          <cell r="A9" t="str">
            <v>A</v>
          </cell>
        </row>
      </sheetData>
      <sheetData sheetId="2664">
        <row r="9">
          <cell r="A9" t="str">
            <v>A</v>
          </cell>
        </row>
      </sheetData>
      <sheetData sheetId="2665">
        <row r="9">
          <cell r="A9" t="str">
            <v>A</v>
          </cell>
        </row>
      </sheetData>
      <sheetData sheetId="2666">
        <row r="9">
          <cell r="A9" t="str">
            <v>A</v>
          </cell>
        </row>
      </sheetData>
      <sheetData sheetId="2667">
        <row r="9">
          <cell r="A9" t="str">
            <v>A</v>
          </cell>
        </row>
      </sheetData>
      <sheetData sheetId="2668">
        <row r="9">
          <cell r="A9" t="str">
            <v>A</v>
          </cell>
        </row>
      </sheetData>
      <sheetData sheetId="2669">
        <row r="9">
          <cell r="A9" t="str">
            <v>A</v>
          </cell>
        </row>
      </sheetData>
      <sheetData sheetId="2670">
        <row r="9">
          <cell r="A9" t="str">
            <v>A</v>
          </cell>
        </row>
      </sheetData>
      <sheetData sheetId="2671">
        <row r="9">
          <cell r="A9" t="str">
            <v>A</v>
          </cell>
        </row>
      </sheetData>
      <sheetData sheetId="2672">
        <row r="9">
          <cell r="A9" t="str">
            <v>A</v>
          </cell>
        </row>
      </sheetData>
      <sheetData sheetId="2673">
        <row r="9">
          <cell r="A9" t="str">
            <v>A</v>
          </cell>
        </row>
      </sheetData>
      <sheetData sheetId="2674">
        <row r="9">
          <cell r="A9" t="str">
            <v>A</v>
          </cell>
        </row>
      </sheetData>
      <sheetData sheetId="2675">
        <row r="9">
          <cell r="A9" t="str">
            <v>A</v>
          </cell>
        </row>
      </sheetData>
      <sheetData sheetId="2676">
        <row r="9">
          <cell r="A9" t="str">
            <v>A</v>
          </cell>
        </row>
      </sheetData>
      <sheetData sheetId="2677">
        <row r="9">
          <cell r="A9" t="str">
            <v>A</v>
          </cell>
        </row>
      </sheetData>
      <sheetData sheetId="2678">
        <row r="9">
          <cell r="A9" t="str">
            <v>A</v>
          </cell>
        </row>
      </sheetData>
      <sheetData sheetId="2679">
        <row r="9">
          <cell r="A9" t="str">
            <v>A</v>
          </cell>
        </row>
      </sheetData>
      <sheetData sheetId="2680">
        <row r="9">
          <cell r="A9" t="str">
            <v>A</v>
          </cell>
        </row>
      </sheetData>
      <sheetData sheetId="2681">
        <row r="9">
          <cell r="A9" t="str">
            <v>A</v>
          </cell>
        </row>
      </sheetData>
      <sheetData sheetId="2682">
        <row r="9">
          <cell r="A9" t="str">
            <v>A</v>
          </cell>
        </row>
      </sheetData>
      <sheetData sheetId="2683">
        <row r="9">
          <cell r="A9" t="str">
            <v>A</v>
          </cell>
        </row>
      </sheetData>
      <sheetData sheetId="2684">
        <row r="9">
          <cell r="A9" t="str">
            <v>A</v>
          </cell>
        </row>
      </sheetData>
      <sheetData sheetId="2685">
        <row r="9">
          <cell r="A9" t="str">
            <v>A</v>
          </cell>
        </row>
      </sheetData>
      <sheetData sheetId="2686">
        <row r="9">
          <cell r="A9" t="str">
            <v>A</v>
          </cell>
        </row>
      </sheetData>
      <sheetData sheetId="2687">
        <row r="9">
          <cell r="A9" t="str">
            <v>A</v>
          </cell>
        </row>
      </sheetData>
      <sheetData sheetId="2688">
        <row r="9">
          <cell r="A9" t="str">
            <v>A</v>
          </cell>
        </row>
      </sheetData>
      <sheetData sheetId="2689">
        <row r="9">
          <cell r="A9" t="str">
            <v>A</v>
          </cell>
        </row>
      </sheetData>
      <sheetData sheetId="2690">
        <row r="9">
          <cell r="A9" t="str">
            <v>A</v>
          </cell>
        </row>
      </sheetData>
      <sheetData sheetId="2691">
        <row r="9">
          <cell r="A9" t="str">
            <v>A</v>
          </cell>
        </row>
      </sheetData>
      <sheetData sheetId="2692">
        <row r="9">
          <cell r="A9" t="str">
            <v>A</v>
          </cell>
        </row>
      </sheetData>
      <sheetData sheetId="2693">
        <row r="9">
          <cell r="A9" t="str">
            <v>A</v>
          </cell>
        </row>
      </sheetData>
      <sheetData sheetId="2694">
        <row r="9">
          <cell r="A9" t="str">
            <v>A</v>
          </cell>
        </row>
      </sheetData>
      <sheetData sheetId="2695">
        <row r="9">
          <cell r="A9" t="str">
            <v>A</v>
          </cell>
        </row>
      </sheetData>
      <sheetData sheetId="2696">
        <row r="9">
          <cell r="A9" t="str">
            <v>A</v>
          </cell>
        </row>
      </sheetData>
      <sheetData sheetId="2697">
        <row r="9">
          <cell r="A9" t="str">
            <v>A</v>
          </cell>
        </row>
      </sheetData>
      <sheetData sheetId="2698">
        <row r="9">
          <cell r="A9" t="str">
            <v>A</v>
          </cell>
        </row>
      </sheetData>
      <sheetData sheetId="2699">
        <row r="9">
          <cell r="A9" t="str">
            <v>A</v>
          </cell>
        </row>
      </sheetData>
      <sheetData sheetId="2700">
        <row r="9">
          <cell r="A9" t="str">
            <v>A</v>
          </cell>
        </row>
      </sheetData>
      <sheetData sheetId="2701">
        <row r="9">
          <cell r="A9" t="str">
            <v>A</v>
          </cell>
        </row>
      </sheetData>
      <sheetData sheetId="2702">
        <row r="9">
          <cell r="A9" t="str">
            <v>A</v>
          </cell>
        </row>
      </sheetData>
      <sheetData sheetId="2703">
        <row r="9">
          <cell r="A9" t="str">
            <v>A</v>
          </cell>
        </row>
      </sheetData>
      <sheetData sheetId="2704">
        <row r="9">
          <cell r="A9" t="str">
            <v>A</v>
          </cell>
        </row>
      </sheetData>
      <sheetData sheetId="2705">
        <row r="9">
          <cell r="A9" t="str">
            <v>A</v>
          </cell>
        </row>
      </sheetData>
      <sheetData sheetId="2706">
        <row r="9">
          <cell r="A9" t="str">
            <v>A</v>
          </cell>
        </row>
      </sheetData>
      <sheetData sheetId="2707">
        <row r="9">
          <cell r="A9" t="str">
            <v>A</v>
          </cell>
        </row>
      </sheetData>
      <sheetData sheetId="2708">
        <row r="9">
          <cell r="A9" t="str">
            <v>A</v>
          </cell>
        </row>
      </sheetData>
      <sheetData sheetId="2709">
        <row r="9">
          <cell r="A9" t="str">
            <v>A</v>
          </cell>
        </row>
      </sheetData>
      <sheetData sheetId="2710">
        <row r="9">
          <cell r="A9" t="str">
            <v>A</v>
          </cell>
        </row>
      </sheetData>
      <sheetData sheetId="2711">
        <row r="9">
          <cell r="A9" t="str">
            <v>A</v>
          </cell>
        </row>
      </sheetData>
      <sheetData sheetId="2712">
        <row r="9">
          <cell r="A9" t="str">
            <v>A</v>
          </cell>
        </row>
      </sheetData>
      <sheetData sheetId="2713">
        <row r="9">
          <cell r="A9" t="str">
            <v>A</v>
          </cell>
        </row>
      </sheetData>
      <sheetData sheetId="2714">
        <row r="9">
          <cell r="A9" t="str">
            <v>A</v>
          </cell>
        </row>
      </sheetData>
      <sheetData sheetId="2715">
        <row r="9">
          <cell r="A9" t="str">
            <v>A</v>
          </cell>
        </row>
      </sheetData>
      <sheetData sheetId="2716">
        <row r="9">
          <cell r="A9" t="str">
            <v>A</v>
          </cell>
        </row>
      </sheetData>
      <sheetData sheetId="2717">
        <row r="9">
          <cell r="A9" t="str">
            <v>A</v>
          </cell>
        </row>
      </sheetData>
      <sheetData sheetId="2718">
        <row r="9">
          <cell r="A9" t="str">
            <v>A</v>
          </cell>
        </row>
      </sheetData>
      <sheetData sheetId="2719">
        <row r="9">
          <cell r="A9" t="str">
            <v>A</v>
          </cell>
        </row>
      </sheetData>
      <sheetData sheetId="2720">
        <row r="9">
          <cell r="A9" t="str">
            <v>A</v>
          </cell>
        </row>
      </sheetData>
      <sheetData sheetId="2721">
        <row r="9">
          <cell r="A9" t="str">
            <v>A</v>
          </cell>
        </row>
      </sheetData>
      <sheetData sheetId="2722">
        <row r="9">
          <cell r="A9" t="str">
            <v>A</v>
          </cell>
        </row>
      </sheetData>
      <sheetData sheetId="2723">
        <row r="9">
          <cell r="A9" t="str">
            <v>A</v>
          </cell>
        </row>
      </sheetData>
      <sheetData sheetId="2724">
        <row r="9">
          <cell r="A9" t="str">
            <v>A</v>
          </cell>
        </row>
      </sheetData>
      <sheetData sheetId="2725">
        <row r="9">
          <cell r="A9" t="str">
            <v>A</v>
          </cell>
        </row>
      </sheetData>
      <sheetData sheetId="2726">
        <row r="9">
          <cell r="A9" t="str">
            <v>A</v>
          </cell>
        </row>
      </sheetData>
      <sheetData sheetId="2727">
        <row r="9">
          <cell r="A9" t="str">
            <v>A</v>
          </cell>
        </row>
      </sheetData>
      <sheetData sheetId="2728">
        <row r="9">
          <cell r="A9" t="str">
            <v>A</v>
          </cell>
        </row>
      </sheetData>
      <sheetData sheetId="2729">
        <row r="9">
          <cell r="A9" t="str">
            <v>A</v>
          </cell>
        </row>
      </sheetData>
      <sheetData sheetId="2730">
        <row r="9">
          <cell r="A9" t="str">
            <v>A</v>
          </cell>
        </row>
      </sheetData>
      <sheetData sheetId="2731">
        <row r="9">
          <cell r="A9" t="str">
            <v>A</v>
          </cell>
        </row>
      </sheetData>
      <sheetData sheetId="2732">
        <row r="9">
          <cell r="A9" t="str">
            <v>A</v>
          </cell>
        </row>
      </sheetData>
      <sheetData sheetId="2733">
        <row r="9">
          <cell r="A9" t="str">
            <v>A</v>
          </cell>
        </row>
      </sheetData>
      <sheetData sheetId="2734">
        <row r="9">
          <cell r="A9" t="str">
            <v>A</v>
          </cell>
        </row>
      </sheetData>
      <sheetData sheetId="2735">
        <row r="9">
          <cell r="A9" t="str">
            <v>A</v>
          </cell>
        </row>
      </sheetData>
      <sheetData sheetId="2736">
        <row r="9">
          <cell r="A9" t="str">
            <v>A</v>
          </cell>
        </row>
      </sheetData>
      <sheetData sheetId="2737">
        <row r="9">
          <cell r="A9" t="str">
            <v>A</v>
          </cell>
        </row>
      </sheetData>
      <sheetData sheetId="2738">
        <row r="9">
          <cell r="A9" t="str">
            <v>A</v>
          </cell>
        </row>
      </sheetData>
      <sheetData sheetId="2739">
        <row r="9">
          <cell r="A9" t="str">
            <v>A</v>
          </cell>
        </row>
      </sheetData>
      <sheetData sheetId="2740">
        <row r="9">
          <cell r="A9" t="str">
            <v>A</v>
          </cell>
        </row>
      </sheetData>
      <sheetData sheetId="2741">
        <row r="9">
          <cell r="A9" t="str">
            <v>A</v>
          </cell>
        </row>
      </sheetData>
      <sheetData sheetId="2742">
        <row r="9">
          <cell r="A9" t="str">
            <v>A</v>
          </cell>
        </row>
      </sheetData>
      <sheetData sheetId="2743">
        <row r="9">
          <cell r="A9" t="str">
            <v>A</v>
          </cell>
        </row>
      </sheetData>
      <sheetData sheetId="2744">
        <row r="9">
          <cell r="A9" t="str">
            <v>A</v>
          </cell>
        </row>
      </sheetData>
      <sheetData sheetId="2745">
        <row r="9">
          <cell r="A9" t="str">
            <v>A</v>
          </cell>
        </row>
      </sheetData>
      <sheetData sheetId="2746">
        <row r="9">
          <cell r="A9" t="str">
            <v>A</v>
          </cell>
        </row>
      </sheetData>
      <sheetData sheetId="2747">
        <row r="9">
          <cell r="A9" t="str">
            <v>A</v>
          </cell>
        </row>
      </sheetData>
      <sheetData sheetId="2748">
        <row r="9">
          <cell r="A9" t="str">
            <v>A</v>
          </cell>
        </row>
      </sheetData>
      <sheetData sheetId="2749">
        <row r="9">
          <cell r="A9" t="str">
            <v>A</v>
          </cell>
        </row>
      </sheetData>
      <sheetData sheetId="2750">
        <row r="9">
          <cell r="A9" t="str">
            <v>A</v>
          </cell>
        </row>
      </sheetData>
      <sheetData sheetId="2751">
        <row r="9">
          <cell r="A9" t="str">
            <v>A</v>
          </cell>
        </row>
      </sheetData>
      <sheetData sheetId="2752">
        <row r="9">
          <cell r="A9" t="str">
            <v>A</v>
          </cell>
        </row>
      </sheetData>
      <sheetData sheetId="2753">
        <row r="9">
          <cell r="A9" t="str">
            <v>A</v>
          </cell>
        </row>
      </sheetData>
      <sheetData sheetId="2754">
        <row r="9">
          <cell r="A9" t="str">
            <v>A</v>
          </cell>
        </row>
      </sheetData>
      <sheetData sheetId="2755">
        <row r="9">
          <cell r="A9" t="str">
            <v>A</v>
          </cell>
        </row>
      </sheetData>
      <sheetData sheetId="2756">
        <row r="9">
          <cell r="A9" t="str">
            <v>A</v>
          </cell>
        </row>
      </sheetData>
      <sheetData sheetId="2757">
        <row r="9">
          <cell r="A9" t="str">
            <v>A</v>
          </cell>
        </row>
      </sheetData>
      <sheetData sheetId="2758">
        <row r="9">
          <cell r="A9" t="str">
            <v>A</v>
          </cell>
        </row>
      </sheetData>
      <sheetData sheetId="2759">
        <row r="9">
          <cell r="A9" t="str">
            <v>A</v>
          </cell>
        </row>
      </sheetData>
      <sheetData sheetId="2760">
        <row r="9">
          <cell r="A9" t="str">
            <v>A</v>
          </cell>
        </row>
      </sheetData>
      <sheetData sheetId="2761">
        <row r="9">
          <cell r="A9" t="str">
            <v>A</v>
          </cell>
        </row>
      </sheetData>
      <sheetData sheetId="2762">
        <row r="9">
          <cell r="A9" t="str">
            <v>A</v>
          </cell>
        </row>
      </sheetData>
      <sheetData sheetId="2763">
        <row r="9">
          <cell r="A9" t="str">
            <v>A</v>
          </cell>
        </row>
      </sheetData>
      <sheetData sheetId="2764">
        <row r="9">
          <cell r="A9" t="str">
            <v>A</v>
          </cell>
        </row>
      </sheetData>
      <sheetData sheetId="2765">
        <row r="9">
          <cell r="A9" t="str">
            <v>A</v>
          </cell>
        </row>
      </sheetData>
      <sheetData sheetId="2766">
        <row r="9">
          <cell r="A9" t="str">
            <v>A</v>
          </cell>
        </row>
      </sheetData>
      <sheetData sheetId="2767">
        <row r="9">
          <cell r="A9" t="str">
            <v>A</v>
          </cell>
        </row>
      </sheetData>
      <sheetData sheetId="2768">
        <row r="9">
          <cell r="A9" t="str">
            <v>A</v>
          </cell>
        </row>
      </sheetData>
      <sheetData sheetId="2769">
        <row r="9">
          <cell r="A9" t="str">
            <v>A</v>
          </cell>
        </row>
      </sheetData>
      <sheetData sheetId="2770">
        <row r="9">
          <cell r="A9" t="str">
            <v>A</v>
          </cell>
        </row>
      </sheetData>
      <sheetData sheetId="2771">
        <row r="9">
          <cell r="A9" t="str">
            <v>A</v>
          </cell>
        </row>
      </sheetData>
      <sheetData sheetId="2772">
        <row r="9">
          <cell r="A9" t="str">
            <v>A</v>
          </cell>
        </row>
      </sheetData>
      <sheetData sheetId="2773">
        <row r="9">
          <cell r="A9" t="str">
            <v>A</v>
          </cell>
        </row>
      </sheetData>
      <sheetData sheetId="2774">
        <row r="9">
          <cell r="A9" t="str">
            <v>A</v>
          </cell>
        </row>
      </sheetData>
      <sheetData sheetId="2775">
        <row r="9">
          <cell r="A9" t="str">
            <v>A</v>
          </cell>
        </row>
      </sheetData>
      <sheetData sheetId="2776">
        <row r="9">
          <cell r="A9" t="str">
            <v>A</v>
          </cell>
        </row>
      </sheetData>
      <sheetData sheetId="2777">
        <row r="9">
          <cell r="A9" t="str">
            <v>A</v>
          </cell>
        </row>
      </sheetData>
      <sheetData sheetId="2778">
        <row r="9">
          <cell r="A9" t="str">
            <v>A</v>
          </cell>
        </row>
      </sheetData>
      <sheetData sheetId="2779">
        <row r="9">
          <cell r="A9" t="str">
            <v>A</v>
          </cell>
        </row>
      </sheetData>
      <sheetData sheetId="2780">
        <row r="9">
          <cell r="A9" t="str">
            <v>A</v>
          </cell>
        </row>
      </sheetData>
      <sheetData sheetId="2781">
        <row r="9">
          <cell r="A9" t="str">
            <v>A</v>
          </cell>
        </row>
      </sheetData>
      <sheetData sheetId="2782">
        <row r="9">
          <cell r="A9" t="str">
            <v>A</v>
          </cell>
        </row>
      </sheetData>
      <sheetData sheetId="2783">
        <row r="9">
          <cell r="A9" t="str">
            <v>A</v>
          </cell>
        </row>
      </sheetData>
      <sheetData sheetId="2784">
        <row r="9">
          <cell r="A9" t="str">
            <v>A</v>
          </cell>
        </row>
      </sheetData>
      <sheetData sheetId="2785">
        <row r="9">
          <cell r="A9" t="str">
            <v>A</v>
          </cell>
        </row>
      </sheetData>
      <sheetData sheetId="2786">
        <row r="9">
          <cell r="A9" t="str">
            <v>A</v>
          </cell>
        </row>
      </sheetData>
      <sheetData sheetId="2787">
        <row r="9">
          <cell r="A9" t="str">
            <v>A</v>
          </cell>
        </row>
      </sheetData>
      <sheetData sheetId="2788">
        <row r="9">
          <cell r="A9" t="str">
            <v>A</v>
          </cell>
        </row>
      </sheetData>
      <sheetData sheetId="2789">
        <row r="9">
          <cell r="A9" t="str">
            <v>A</v>
          </cell>
        </row>
      </sheetData>
      <sheetData sheetId="2790">
        <row r="9">
          <cell r="A9" t="str">
            <v>A</v>
          </cell>
        </row>
      </sheetData>
      <sheetData sheetId="2791">
        <row r="9">
          <cell r="A9" t="str">
            <v>A</v>
          </cell>
        </row>
      </sheetData>
      <sheetData sheetId="2792">
        <row r="9">
          <cell r="A9" t="str">
            <v>A</v>
          </cell>
        </row>
      </sheetData>
      <sheetData sheetId="2793">
        <row r="9">
          <cell r="A9" t="str">
            <v>A</v>
          </cell>
        </row>
      </sheetData>
      <sheetData sheetId="2794">
        <row r="9">
          <cell r="A9" t="str">
            <v>A</v>
          </cell>
        </row>
      </sheetData>
      <sheetData sheetId="2795">
        <row r="9">
          <cell r="A9" t="str">
            <v>A</v>
          </cell>
        </row>
      </sheetData>
      <sheetData sheetId="2796">
        <row r="9">
          <cell r="A9" t="str">
            <v>A</v>
          </cell>
        </row>
      </sheetData>
      <sheetData sheetId="2797">
        <row r="9">
          <cell r="A9" t="str">
            <v>A</v>
          </cell>
        </row>
      </sheetData>
      <sheetData sheetId="2798">
        <row r="9">
          <cell r="A9" t="str">
            <v>A</v>
          </cell>
        </row>
      </sheetData>
      <sheetData sheetId="2799">
        <row r="9">
          <cell r="A9" t="str">
            <v>A</v>
          </cell>
        </row>
      </sheetData>
      <sheetData sheetId="2800">
        <row r="9">
          <cell r="A9" t="str">
            <v>A</v>
          </cell>
        </row>
      </sheetData>
      <sheetData sheetId="2801">
        <row r="9">
          <cell r="A9" t="str">
            <v>A</v>
          </cell>
        </row>
      </sheetData>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ow r="9">
          <cell r="A9" t="str">
            <v>A</v>
          </cell>
        </row>
      </sheetData>
      <sheetData sheetId="2816">
        <row r="9">
          <cell r="A9" t="str">
            <v>A</v>
          </cell>
        </row>
      </sheetData>
      <sheetData sheetId="2817">
        <row r="9">
          <cell r="A9" t="str">
            <v>A</v>
          </cell>
        </row>
      </sheetData>
      <sheetData sheetId="2818">
        <row r="9">
          <cell r="A9" t="str">
            <v>A</v>
          </cell>
        </row>
      </sheetData>
      <sheetData sheetId="2819">
        <row r="9">
          <cell r="A9" t="str">
            <v>A</v>
          </cell>
        </row>
      </sheetData>
      <sheetData sheetId="2820">
        <row r="9">
          <cell r="A9" t="str">
            <v>A</v>
          </cell>
        </row>
      </sheetData>
      <sheetData sheetId="2821">
        <row r="9">
          <cell r="A9" t="str">
            <v>A</v>
          </cell>
        </row>
      </sheetData>
      <sheetData sheetId="2822">
        <row r="9">
          <cell r="A9" t="str">
            <v>A</v>
          </cell>
        </row>
      </sheetData>
      <sheetData sheetId="2823">
        <row r="9">
          <cell r="A9" t="str">
            <v>A</v>
          </cell>
        </row>
      </sheetData>
      <sheetData sheetId="2824">
        <row r="9">
          <cell r="A9" t="str">
            <v>A</v>
          </cell>
        </row>
      </sheetData>
      <sheetData sheetId="2825">
        <row r="9">
          <cell r="A9" t="str">
            <v>A</v>
          </cell>
        </row>
      </sheetData>
      <sheetData sheetId="2826">
        <row r="9">
          <cell r="A9" t="str">
            <v>A</v>
          </cell>
        </row>
      </sheetData>
      <sheetData sheetId="2827">
        <row r="9">
          <cell r="A9" t="str">
            <v>A</v>
          </cell>
        </row>
      </sheetData>
      <sheetData sheetId="2828">
        <row r="9">
          <cell r="A9" t="str">
            <v>A</v>
          </cell>
        </row>
      </sheetData>
      <sheetData sheetId="2829">
        <row r="9">
          <cell r="A9" t="str">
            <v>A</v>
          </cell>
        </row>
      </sheetData>
      <sheetData sheetId="2830">
        <row r="9">
          <cell r="A9" t="str">
            <v>A</v>
          </cell>
        </row>
      </sheetData>
      <sheetData sheetId="2831">
        <row r="9">
          <cell r="A9" t="str">
            <v>A</v>
          </cell>
        </row>
      </sheetData>
      <sheetData sheetId="2832">
        <row r="9">
          <cell r="A9" t="str">
            <v>A</v>
          </cell>
        </row>
      </sheetData>
      <sheetData sheetId="2833">
        <row r="9">
          <cell r="A9" t="str">
            <v>A</v>
          </cell>
        </row>
      </sheetData>
      <sheetData sheetId="2834">
        <row r="9">
          <cell r="A9" t="str">
            <v>A</v>
          </cell>
        </row>
      </sheetData>
      <sheetData sheetId="2835">
        <row r="9">
          <cell r="A9" t="str">
            <v>A</v>
          </cell>
        </row>
      </sheetData>
      <sheetData sheetId="2836">
        <row r="9">
          <cell r="A9" t="str">
            <v>A</v>
          </cell>
        </row>
      </sheetData>
      <sheetData sheetId="2837">
        <row r="9">
          <cell r="A9" t="str">
            <v>A</v>
          </cell>
        </row>
      </sheetData>
      <sheetData sheetId="2838">
        <row r="9">
          <cell r="A9" t="str">
            <v>A</v>
          </cell>
        </row>
      </sheetData>
      <sheetData sheetId="2839">
        <row r="9">
          <cell r="A9" t="str">
            <v>A</v>
          </cell>
        </row>
      </sheetData>
      <sheetData sheetId="2840">
        <row r="9">
          <cell r="A9" t="str">
            <v>A</v>
          </cell>
        </row>
      </sheetData>
      <sheetData sheetId="2841">
        <row r="9">
          <cell r="A9" t="str">
            <v>A</v>
          </cell>
        </row>
      </sheetData>
      <sheetData sheetId="2842">
        <row r="9">
          <cell r="A9" t="str">
            <v>A</v>
          </cell>
        </row>
      </sheetData>
      <sheetData sheetId="2843">
        <row r="9">
          <cell r="A9" t="str">
            <v>A</v>
          </cell>
        </row>
      </sheetData>
      <sheetData sheetId="2844">
        <row r="9">
          <cell r="A9" t="str">
            <v>A</v>
          </cell>
        </row>
      </sheetData>
      <sheetData sheetId="2845">
        <row r="9">
          <cell r="A9" t="str">
            <v>A</v>
          </cell>
        </row>
      </sheetData>
      <sheetData sheetId="2846">
        <row r="9">
          <cell r="A9" t="str">
            <v>A</v>
          </cell>
        </row>
      </sheetData>
      <sheetData sheetId="2847">
        <row r="9">
          <cell r="A9" t="str">
            <v>A</v>
          </cell>
        </row>
      </sheetData>
      <sheetData sheetId="2848">
        <row r="9">
          <cell r="A9" t="str">
            <v>A</v>
          </cell>
        </row>
      </sheetData>
      <sheetData sheetId="2849">
        <row r="9">
          <cell r="A9" t="str">
            <v>A</v>
          </cell>
        </row>
      </sheetData>
      <sheetData sheetId="2850">
        <row r="9">
          <cell r="A9" t="str">
            <v>A</v>
          </cell>
        </row>
      </sheetData>
      <sheetData sheetId="2851">
        <row r="9">
          <cell r="A9" t="str">
            <v>A</v>
          </cell>
        </row>
      </sheetData>
      <sheetData sheetId="2852">
        <row r="9">
          <cell r="A9" t="str">
            <v>A</v>
          </cell>
        </row>
      </sheetData>
      <sheetData sheetId="2853">
        <row r="9">
          <cell r="A9" t="str">
            <v>A</v>
          </cell>
        </row>
      </sheetData>
      <sheetData sheetId="2854">
        <row r="9">
          <cell r="A9" t="str">
            <v>A</v>
          </cell>
        </row>
      </sheetData>
      <sheetData sheetId="2855">
        <row r="9">
          <cell r="A9" t="str">
            <v>A</v>
          </cell>
        </row>
      </sheetData>
      <sheetData sheetId="2856">
        <row r="9">
          <cell r="A9" t="str">
            <v>A</v>
          </cell>
        </row>
      </sheetData>
      <sheetData sheetId="2857">
        <row r="9">
          <cell r="A9" t="str">
            <v>A</v>
          </cell>
        </row>
      </sheetData>
      <sheetData sheetId="2858">
        <row r="9">
          <cell r="A9" t="str">
            <v>A</v>
          </cell>
        </row>
      </sheetData>
      <sheetData sheetId="2859">
        <row r="9">
          <cell r="A9" t="str">
            <v>A</v>
          </cell>
        </row>
      </sheetData>
      <sheetData sheetId="2860">
        <row r="9">
          <cell r="A9" t="str">
            <v>A</v>
          </cell>
        </row>
      </sheetData>
      <sheetData sheetId="2861">
        <row r="9">
          <cell r="A9" t="str">
            <v>A</v>
          </cell>
        </row>
      </sheetData>
      <sheetData sheetId="2862">
        <row r="9">
          <cell r="A9" t="str">
            <v>A</v>
          </cell>
        </row>
      </sheetData>
      <sheetData sheetId="2863">
        <row r="9">
          <cell r="A9" t="str">
            <v>A</v>
          </cell>
        </row>
      </sheetData>
      <sheetData sheetId="2864">
        <row r="9">
          <cell r="A9" t="str">
            <v>A</v>
          </cell>
        </row>
      </sheetData>
      <sheetData sheetId="2865">
        <row r="9">
          <cell r="A9" t="str">
            <v>A</v>
          </cell>
        </row>
      </sheetData>
      <sheetData sheetId="2866">
        <row r="9">
          <cell r="A9" t="str">
            <v>A</v>
          </cell>
        </row>
      </sheetData>
      <sheetData sheetId="2867">
        <row r="9">
          <cell r="A9" t="str">
            <v>A</v>
          </cell>
        </row>
      </sheetData>
      <sheetData sheetId="2868">
        <row r="9">
          <cell r="A9" t="str">
            <v>A</v>
          </cell>
        </row>
      </sheetData>
      <sheetData sheetId="2869">
        <row r="9">
          <cell r="A9" t="str">
            <v>A</v>
          </cell>
        </row>
      </sheetData>
      <sheetData sheetId="2870">
        <row r="9">
          <cell r="A9" t="str">
            <v>A</v>
          </cell>
        </row>
      </sheetData>
      <sheetData sheetId="2871">
        <row r="9">
          <cell r="A9" t="str">
            <v>A</v>
          </cell>
        </row>
      </sheetData>
      <sheetData sheetId="2872">
        <row r="9">
          <cell r="A9" t="str">
            <v>A</v>
          </cell>
        </row>
      </sheetData>
      <sheetData sheetId="2873">
        <row r="9">
          <cell r="A9" t="str">
            <v>A</v>
          </cell>
        </row>
      </sheetData>
      <sheetData sheetId="2874">
        <row r="9">
          <cell r="A9" t="str">
            <v>A</v>
          </cell>
        </row>
      </sheetData>
      <sheetData sheetId="2875">
        <row r="9">
          <cell r="A9" t="str">
            <v>A</v>
          </cell>
        </row>
      </sheetData>
      <sheetData sheetId="2876">
        <row r="9">
          <cell r="A9" t="str">
            <v>A</v>
          </cell>
        </row>
      </sheetData>
      <sheetData sheetId="2877">
        <row r="9">
          <cell r="A9" t="str">
            <v>A</v>
          </cell>
        </row>
      </sheetData>
      <sheetData sheetId="2878">
        <row r="9">
          <cell r="A9" t="str">
            <v>A</v>
          </cell>
        </row>
      </sheetData>
      <sheetData sheetId="2879">
        <row r="9">
          <cell r="A9" t="str">
            <v>A</v>
          </cell>
        </row>
      </sheetData>
      <sheetData sheetId="2880">
        <row r="9">
          <cell r="A9" t="str">
            <v>A</v>
          </cell>
        </row>
      </sheetData>
      <sheetData sheetId="2881">
        <row r="9">
          <cell r="A9" t="str">
            <v>A</v>
          </cell>
        </row>
      </sheetData>
      <sheetData sheetId="2882">
        <row r="9">
          <cell r="A9" t="str">
            <v>A</v>
          </cell>
        </row>
      </sheetData>
      <sheetData sheetId="2883">
        <row r="9">
          <cell r="A9" t="str">
            <v>A</v>
          </cell>
        </row>
      </sheetData>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ow r="9">
          <cell r="A9" t="str">
            <v>A</v>
          </cell>
        </row>
      </sheetData>
      <sheetData sheetId="2890">
        <row r="9">
          <cell r="A9" t="str">
            <v>A</v>
          </cell>
        </row>
      </sheetData>
      <sheetData sheetId="2891">
        <row r="9">
          <cell r="A9" t="str">
            <v>A</v>
          </cell>
        </row>
      </sheetData>
      <sheetData sheetId="2892">
        <row r="9">
          <cell r="A9" t="str">
            <v>A</v>
          </cell>
        </row>
      </sheetData>
      <sheetData sheetId="2893">
        <row r="9">
          <cell r="A9" t="str">
            <v>A</v>
          </cell>
        </row>
      </sheetData>
      <sheetData sheetId="2894">
        <row r="9">
          <cell r="A9" t="str">
            <v>A</v>
          </cell>
        </row>
      </sheetData>
      <sheetData sheetId="2895">
        <row r="9">
          <cell r="A9" t="str">
            <v>A</v>
          </cell>
        </row>
      </sheetData>
      <sheetData sheetId="2896">
        <row r="9">
          <cell r="A9" t="str">
            <v>A</v>
          </cell>
        </row>
      </sheetData>
      <sheetData sheetId="2897">
        <row r="9">
          <cell r="A9" t="str">
            <v>A</v>
          </cell>
        </row>
      </sheetData>
      <sheetData sheetId="2898">
        <row r="9">
          <cell r="A9" t="str">
            <v>A</v>
          </cell>
        </row>
      </sheetData>
      <sheetData sheetId="2899">
        <row r="9">
          <cell r="A9" t="str">
            <v>A</v>
          </cell>
        </row>
      </sheetData>
      <sheetData sheetId="2900">
        <row r="9">
          <cell r="A9" t="str">
            <v>A</v>
          </cell>
        </row>
      </sheetData>
      <sheetData sheetId="2901">
        <row r="9">
          <cell r="A9" t="str">
            <v>A</v>
          </cell>
        </row>
      </sheetData>
      <sheetData sheetId="2902">
        <row r="9">
          <cell r="A9" t="str">
            <v>A</v>
          </cell>
        </row>
      </sheetData>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ow r="9">
          <cell r="A9" t="str">
            <v>A</v>
          </cell>
        </row>
      </sheetData>
      <sheetData sheetId="2911">
        <row r="9">
          <cell r="A9" t="str">
            <v>A</v>
          </cell>
        </row>
      </sheetData>
      <sheetData sheetId="2912">
        <row r="9">
          <cell r="A9" t="str">
            <v>A</v>
          </cell>
        </row>
      </sheetData>
      <sheetData sheetId="2913">
        <row r="9">
          <cell r="A9" t="str">
            <v>A</v>
          </cell>
        </row>
      </sheetData>
      <sheetData sheetId="2914">
        <row r="9">
          <cell r="A9" t="str">
            <v>A</v>
          </cell>
        </row>
      </sheetData>
      <sheetData sheetId="2915">
        <row r="9">
          <cell r="A9" t="str">
            <v>A</v>
          </cell>
        </row>
      </sheetData>
      <sheetData sheetId="2916">
        <row r="9">
          <cell r="A9" t="str">
            <v>A</v>
          </cell>
        </row>
      </sheetData>
      <sheetData sheetId="2917">
        <row r="9">
          <cell r="A9" t="str">
            <v>A</v>
          </cell>
        </row>
      </sheetData>
      <sheetData sheetId="2918">
        <row r="9">
          <cell r="A9" t="str">
            <v>A</v>
          </cell>
        </row>
      </sheetData>
      <sheetData sheetId="2919">
        <row r="9">
          <cell r="A9" t="str">
            <v>A</v>
          </cell>
        </row>
      </sheetData>
      <sheetData sheetId="2920">
        <row r="9">
          <cell r="A9" t="str">
            <v>A</v>
          </cell>
        </row>
      </sheetData>
      <sheetData sheetId="2921">
        <row r="9">
          <cell r="A9" t="str">
            <v>A</v>
          </cell>
        </row>
      </sheetData>
      <sheetData sheetId="2922">
        <row r="9">
          <cell r="A9" t="str">
            <v>A</v>
          </cell>
        </row>
      </sheetData>
      <sheetData sheetId="2923">
        <row r="9">
          <cell r="A9" t="str">
            <v>A</v>
          </cell>
        </row>
      </sheetData>
      <sheetData sheetId="2924">
        <row r="9">
          <cell r="A9" t="str">
            <v>A</v>
          </cell>
        </row>
      </sheetData>
      <sheetData sheetId="2925">
        <row r="9">
          <cell r="A9" t="str">
            <v>A</v>
          </cell>
        </row>
      </sheetData>
      <sheetData sheetId="2926">
        <row r="9">
          <cell r="A9" t="str">
            <v>A</v>
          </cell>
        </row>
      </sheetData>
      <sheetData sheetId="2927">
        <row r="9">
          <cell r="A9" t="str">
            <v>A</v>
          </cell>
        </row>
      </sheetData>
      <sheetData sheetId="2928">
        <row r="9">
          <cell r="A9" t="str">
            <v>A</v>
          </cell>
        </row>
      </sheetData>
      <sheetData sheetId="2929">
        <row r="9">
          <cell r="A9" t="str">
            <v>A</v>
          </cell>
        </row>
      </sheetData>
      <sheetData sheetId="2930">
        <row r="9">
          <cell r="A9" t="str">
            <v>A</v>
          </cell>
        </row>
      </sheetData>
      <sheetData sheetId="2931">
        <row r="9">
          <cell r="A9" t="str">
            <v>A</v>
          </cell>
        </row>
      </sheetData>
      <sheetData sheetId="2932">
        <row r="9">
          <cell r="A9" t="str">
            <v>A</v>
          </cell>
        </row>
      </sheetData>
      <sheetData sheetId="2933">
        <row r="9">
          <cell r="A9" t="str">
            <v>A</v>
          </cell>
        </row>
      </sheetData>
      <sheetData sheetId="2934">
        <row r="9">
          <cell r="A9" t="str">
            <v>A</v>
          </cell>
        </row>
      </sheetData>
      <sheetData sheetId="2935">
        <row r="9">
          <cell r="A9" t="str">
            <v>A</v>
          </cell>
        </row>
      </sheetData>
      <sheetData sheetId="2936">
        <row r="9">
          <cell r="A9" t="str">
            <v>A</v>
          </cell>
        </row>
      </sheetData>
      <sheetData sheetId="2937">
        <row r="9">
          <cell r="A9" t="str">
            <v>A</v>
          </cell>
        </row>
      </sheetData>
      <sheetData sheetId="2938">
        <row r="9">
          <cell r="A9" t="str">
            <v>A</v>
          </cell>
        </row>
      </sheetData>
      <sheetData sheetId="2939">
        <row r="9">
          <cell r="A9" t="str">
            <v>A</v>
          </cell>
        </row>
      </sheetData>
      <sheetData sheetId="2940">
        <row r="9">
          <cell r="A9" t="str">
            <v>A</v>
          </cell>
        </row>
      </sheetData>
      <sheetData sheetId="2941">
        <row r="9">
          <cell r="A9" t="str">
            <v>A</v>
          </cell>
        </row>
      </sheetData>
      <sheetData sheetId="2942">
        <row r="9">
          <cell r="A9" t="str">
            <v>A</v>
          </cell>
        </row>
      </sheetData>
      <sheetData sheetId="2943">
        <row r="9">
          <cell r="A9" t="str">
            <v>A</v>
          </cell>
        </row>
      </sheetData>
      <sheetData sheetId="2944">
        <row r="9">
          <cell r="A9" t="str">
            <v>A</v>
          </cell>
        </row>
      </sheetData>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ow r="9">
          <cell r="A9" t="str">
            <v>A</v>
          </cell>
        </row>
      </sheetData>
      <sheetData sheetId="2970">
        <row r="9">
          <cell r="A9" t="str">
            <v>A</v>
          </cell>
        </row>
      </sheetData>
      <sheetData sheetId="2971">
        <row r="9">
          <cell r="A9" t="str">
            <v>A</v>
          </cell>
        </row>
      </sheetData>
      <sheetData sheetId="2972">
        <row r="9">
          <cell r="A9" t="str">
            <v>A</v>
          </cell>
        </row>
      </sheetData>
      <sheetData sheetId="2973">
        <row r="9">
          <cell r="A9" t="str">
            <v>A</v>
          </cell>
        </row>
      </sheetData>
      <sheetData sheetId="2974">
        <row r="9">
          <cell r="A9" t="str">
            <v>A</v>
          </cell>
        </row>
      </sheetData>
      <sheetData sheetId="2975">
        <row r="9">
          <cell r="A9" t="str">
            <v>A</v>
          </cell>
        </row>
      </sheetData>
      <sheetData sheetId="2976">
        <row r="9">
          <cell r="A9" t="str">
            <v>A</v>
          </cell>
        </row>
      </sheetData>
      <sheetData sheetId="2977">
        <row r="9">
          <cell r="A9" t="str">
            <v>A</v>
          </cell>
        </row>
      </sheetData>
      <sheetData sheetId="2978">
        <row r="9">
          <cell r="A9" t="str">
            <v>A</v>
          </cell>
        </row>
      </sheetData>
      <sheetData sheetId="2979">
        <row r="9">
          <cell r="A9" t="str">
            <v>A</v>
          </cell>
        </row>
      </sheetData>
      <sheetData sheetId="2980">
        <row r="9">
          <cell r="A9" t="str">
            <v>A</v>
          </cell>
        </row>
      </sheetData>
      <sheetData sheetId="2981">
        <row r="9">
          <cell r="A9" t="str">
            <v>A</v>
          </cell>
        </row>
      </sheetData>
      <sheetData sheetId="2982">
        <row r="9">
          <cell r="A9" t="str">
            <v>A</v>
          </cell>
        </row>
      </sheetData>
      <sheetData sheetId="2983">
        <row r="9">
          <cell r="A9" t="str">
            <v>A</v>
          </cell>
        </row>
      </sheetData>
      <sheetData sheetId="2984">
        <row r="9">
          <cell r="A9" t="str">
            <v>A</v>
          </cell>
        </row>
      </sheetData>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ow r="9">
          <cell r="A9" t="str">
            <v>A</v>
          </cell>
        </row>
      </sheetData>
      <sheetData sheetId="3140">
        <row r="9">
          <cell r="A9" t="str">
            <v>A</v>
          </cell>
        </row>
      </sheetData>
      <sheetData sheetId="3141">
        <row r="9">
          <cell r="A9" t="str">
            <v>A</v>
          </cell>
        </row>
      </sheetData>
      <sheetData sheetId="3142">
        <row r="9">
          <cell r="A9" t="str">
            <v>A</v>
          </cell>
        </row>
      </sheetData>
      <sheetData sheetId="3143">
        <row r="9">
          <cell r="A9" t="str">
            <v>A</v>
          </cell>
        </row>
      </sheetData>
      <sheetData sheetId="3144">
        <row r="9">
          <cell r="A9" t="str">
            <v>A</v>
          </cell>
        </row>
      </sheetData>
      <sheetData sheetId="3145">
        <row r="9">
          <cell r="A9" t="str">
            <v>A</v>
          </cell>
        </row>
      </sheetData>
      <sheetData sheetId="3146">
        <row r="9">
          <cell r="A9" t="str">
            <v>A</v>
          </cell>
        </row>
      </sheetData>
      <sheetData sheetId="3147">
        <row r="9">
          <cell r="A9" t="str">
            <v>A</v>
          </cell>
        </row>
      </sheetData>
      <sheetData sheetId="3148">
        <row r="9">
          <cell r="A9" t="str">
            <v>A</v>
          </cell>
        </row>
      </sheetData>
      <sheetData sheetId="3149">
        <row r="9">
          <cell r="A9" t="str">
            <v>A</v>
          </cell>
        </row>
      </sheetData>
      <sheetData sheetId="3150">
        <row r="9">
          <cell r="A9" t="str">
            <v>A</v>
          </cell>
        </row>
      </sheetData>
      <sheetData sheetId="3151">
        <row r="9">
          <cell r="A9" t="str">
            <v>A</v>
          </cell>
        </row>
      </sheetData>
      <sheetData sheetId="3152">
        <row r="9">
          <cell r="A9" t="str">
            <v>A</v>
          </cell>
        </row>
      </sheetData>
      <sheetData sheetId="3153">
        <row r="9">
          <cell r="A9" t="str">
            <v>A</v>
          </cell>
        </row>
      </sheetData>
      <sheetData sheetId="3154">
        <row r="9">
          <cell r="A9" t="str">
            <v>A</v>
          </cell>
        </row>
      </sheetData>
      <sheetData sheetId="3155">
        <row r="9">
          <cell r="A9" t="str">
            <v>A</v>
          </cell>
        </row>
      </sheetData>
      <sheetData sheetId="3156">
        <row r="9">
          <cell r="A9" t="str">
            <v>A</v>
          </cell>
        </row>
      </sheetData>
      <sheetData sheetId="3157">
        <row r="9">
          <cell r="A9" t="str">
            <v>A</v>
          </cell>
        </row>
      </sheetData>
      <sheetData sheetId="3158">
        <row r="9">
          <cell r="A9" t="str">
            <v>A</v>
          </cell>
        </row>
      </sheetData>
      <sheetData sheetId="3159">
        <row r="9">
          <cell r="A9" t="str">
            <v>A</v>
          </cell>
        </row>
      </sheetData>
      <sheetData sheetId="3160">
        <row r="9">
          <cell r="A9" t="str">
            <v>A</v>
          </cell>
        </row>
      </sheetData>
      <sheetData sheetId="3161">
        <row r="9">
          <cell r="A9" t="str">
            <v>A</v>
          </cell>
        </row>
      </sheetData>
      <sheetData sheetId="3162">
        <row r="9">
          <cell r="A9" t="str">
            <v>A</v>
          </cell>
        </row>
      </sheetData>
      <sheetData sheetId="3163">
        <row r="9">
          <cell r="A9" t="str">
            <v>A</v>
          </cell>
        </row>
      </sheetData>
      <sheetData sheetId="3164">
        <row r="9">
          <cell r="A9" t="str">
            <v>A</v>
          </cell>
        </row>
      </sheetData>
      <sheetData sheetId="3165">
        <row r="9">
          <cell r="A9" t="str">
            <v>A</v>
          </cell>
        </row>
      </sheetData>
      <sheetData sheetId="3166">
        <row r="9">
          <cell r="A9" t="str">
            <v>A</v>
          </cell>
        </row>
      </sheetData>
      <sheetData sheetId="3167">
        <row r="9">
          <cell r="A9" t="str">
            <v>A</v>
          </cell>
        </row>
      </sheetData>
      <sheetData sheetId="3168">
        <row r="9">
          <cell r="A9" t="str">
            <v>A</v>
          </cell>
        </row>
      </sheetData>
      <sheetData sheetId="3169" refreshError="1"/>
      <sheetData sheetId="3170">
        <row r="9">
          <cell r="A9" t="str">
            <v>A</v>
          </cell>
        </row>
      </sheetData>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ow r="9">
          <cell r="A9" t="str">
            <v>A</v>
          </cell>
        </row>
      </sheetData>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ow r="9">
          <cell r="A9" t="str">
            <v>A</v>
          </cell>
        </row>
      </sheetData>
      <sheetData sheetId="3243">
        <row r="9">
          <cell r="A9" t="str">
            <v>A</v>
          </cell>
        </row>
      </sheetData>
      <sheetData sheetId="3244">
        <row r="9">
          <cell r="A9" t="str">
            <v>A</v>
          </cell>
        </row>
      </sheetData>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ow r="9">
          <cell r="A9" t="str">
            <v>A</v>
          </cell>
        </row>
      </sheetData>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ow r="9">
          <cell r="A9" t="str">
            <v>A</v>
          </cell>
        </row>
      </sheetData>
      <sheetData sheetId="3338">
        <row r="9">
          <cell r="A9" t="str">
            <v>A</v>
          </cell>
        </row>
      </sheetData>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ow r="9">
          <cell r="A9" t="str">
            <v>A</v>
          </cell>
        </row>
      </sheetData>
      <sheetData sheetId="3371" refreshError="1"/>
      <sheetData sheetId="3372">
        <row r="9">
          <cell r="A9" t="str">
            <v>A</v>
          </cell>
        </row>
      </sheetData>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ow r="9">
          <cell r="A9" t="str">
            <v>A</v>
          </cell>
        </row>
      </sheetData>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ow r="4">
          <cell r="A4" t="str">
            <v>BẢNG TÍNH TOÁN, ĐO BÓC KHỐI LƯỢNG HOÀN THÀNH ĐƯA VÀO QUYẾT TOÁN</v>
          </cell>
        </row>
      </sheetData>
      <sheetData sheetId="3427" refreshError="1"/>
      <sheetData sheetId="3428">
        <row r="4">
          <cell r="A4" t="str">
            <v>BẢNG TÍNH TOÁN, ĐO BÓC KHỐI LƯỢNG HOÀN THÀNH ĐƯA VÀO QUYẾT TOÁN</v>
          </cell>
        </row>
      </sheetData>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ow r="4">
          <cell r="A4" t="str">
            <v>BẢNG TÍNH TOÁN, ĐO BÓC KHỐI LƯỢNG HOÀN THÀNH ĐƯA VÀO QUYẾT TOÁN</v>
          </cell>
        </row>
      </sheetData>
      <sheetData sheetId="3439" refreshError="1"/>
      <sheetData sheetId="3440" refreshError="1"/>
      <sheetData sheetId="3441" refreshError="1"/>
      <sheetData sheetId="3442">
        <row r="4">
          <cell r="A4" t="str">
            <v>BẢNG TÍNH TOÁN, ĐO BÓC KHỐI LƯỢNG HOÀN THÀNH ĐƯA VÀO QUYẾT TOÁN</v>
          </cell>
        </row>
      </sheetData>
      <sheetData sheetId="3443">
        <row r="4">
          <cell r="A4" t="str">
            <v>BẢNG TÍNH TOÁN, ĐO BÓC KHỐI LƯỢNG HOÀN THÀNH ĐƯA VÀO QUYẾT TOÁN</v>
          </cell>
        </row>
      </sheetData>
      <sheetData sheetId="3444">
        <row r="4">
          <cell r="A4" t="str">
            <v>BẢNG TÍNH TOÁN, ĐO BÓC KHỐI LƯỢNG HOÀN THÀNH ĐƯA VÀO QUYẾT TOÁN</v>
          </cell>
        </row>
      </sheetData>
      <sheetData sheetId="3445">
        <row r="4">
          <cell r="A4" t="str">
            <v>BẢNG TÍNH TOÁN, ĐO BÓC KHỐI LƯỢNG HOÀN THÀNH ĐƯA VÀO QUYẾT TOÁN</v>
          </cell>
        </row>
      </sheetData>
      <sheetData sheetId="3446">
        <row r="4">
          <cell r="A4" t="str">
            <v>BẢNG TÍNH TOÁN, ĐO BÓC KHỐI LƯỢNG HOÀN THÀNH ĐƯA VÀO QUYẾT TOÁN</v>
          </cell>
        </row>
      </sheetData>
      <sheetData sheetId="3447">
        <row r="4">
          <cell r="A4" t="str">
            <v>BẢNG TÍNH TOÁN, ĐO BÓC KHỐI LƯỢNG HOÀN THÀNH ĐƯA VÀO QUYẾT TOÁN</v>
          </cell>
        </row>
      </sheetData>
      <sheetData sheetId="3448">
        <row r="4">
          <cell r="A4" t="str">
            <v>BẢNG TÍNH TOÁN, ĐO BÓC KHỐI LƯỢNG HOÀN THÀNH ĐƯA VÀO QUYẾT TOÁN</v>
          </cell>
        </row>
      </sheetData>
      <sheetData sheetId="3449">
        <row r="4">
          <cell r="A4" t="str">
            <v>BẢNG TÍNH TOÁN, ĐO BÓC KHỐI LƯỢNG HOÀN THÀNH ĐƯA VÀO QUYẾT TOÁN</v>
          </cell>
        </row>
      </sheetData>
      <sheetData sheetId="3450">
        <row r="4">
          <cell r="A4" t="str">
            <v>BẢNG TÍNH TOÁN, ĐO BÓC KHỐI LƯỢNG HOÀN THÀNH ĐƯA VÀO QUYẾT TOÁN</v>
          </cell>
        </row>
      </sheetData>
      <sheetData sheetId="3451">
        <row r="4">
          <cell r="A4" t="str">
            <v>BẢNG TÍNH TOÁN, ĐO BÓC KHỐI LƯỢNG HOÀN THÀNH ĐƯA VÀO QUYẾT TOÁN</v>
          </cell>
        </row>
      </sheetData>
      <sheetData sheetId="3452">
        <row r="4">
          <cell r="A4" t="str">
            <v>BẢNG TÍNH TOÁN, ĐO BÓC KHỐI LƯỢNG HOÀN THÀNH ĐƯA VÀO QUYẾT TOÁN</v>
          </cell>
        </row>
      </sheetData>
      <sheetData sheetId="3453">
        <row r="4">
          <cell r="A4" t="str">
            <v>BẢNG TÍNH TOÁN, ĐO BÓC KHỐI LƯỢNG HOÀN THÀNH ĐƯA VÀO QUYẾT TOÁN</v>
          </cell>
        </row>
      </sheetData>
      <sheetData sheetId="3454">
        <row r="4">
          <cell r="A4" t="str">
            <v>BẢNG TÍNH TOÁN, ĐO BÓC KHỐI LƯỢNG HOÀN THÀNH ĐƯA VÀO QUYẾT TOÁN</v>
          </cell>
        </row>
      </sheetData>
      <sheetData sheetId="3455">
        <row r="4">
          <cell r="A4" t="str">
            <v>BẢNG TÍNH TOÁN, ĐO BÓC KHỐI LƯỢNG HOÀN THÀNH ĐƯA VÀO QUYẾT TOÁN</v>
          </cell>
        </row>
      </sheetData>
      <sheetData sheetId="3456">
        <row r="4">
          <cell r="A4" t="str">
            <v>BẢNG TÍNH TOÁN, ĐO BÓC KHỐI LƯỢNG HOÀN THÀNH ĐƯA VÀO QUYẾT TOÁN</v>
          </cell>
        </row>
      </sheetData>
      <sheetData sheetId="3457">
        <row r="4">
          <cell r="A4" t="str">
            <v>BẢNG TÍNH TOÁN, ĐO BÓC KHỐI LƯỢNG HOÀN THÀNH ĐƯA VÀO QUYẾT TOÁN</v>
          </cell>
        </row>
      </sheetData>
      <sheetData sheetId="3458">
        <row r="4">
          <cell r="A4" t="str">
            <v>BẢNG TÍNH TOÁN, ĐO BÓC KHỐI LƯỢNG HOÀN THÀNH ĐƯA VÀO QUYẾT TOÁN</v>
          </cell>
        </row>
      </sheetData>
      <sheetData sheetId="3459">
        <row r="4">
          <cell r="A4" t="str">
            <v>BẢNG TÍNH TOÁN, ĐO BÓC KHỐI LƯỢNG HOÀN THÀNH ĐƯA VÀO QUYẾT TOÁN</v>
          </cell>
        </row>
      </sheetData>
      <sheetData sheetId="3460">
        <row r="4">
          <cell r="A4" t="str">
            <v>BẢNG TÍNH TOÁN, ĐO BÓC KHỐI LƯỢNG HOÀN THÀNH ĐƯA VÀO QUYẾT TOÁN</v>
          </cell>
        </row>
      </sheetData>
      <sheetData sheetId="3461">
        <row r="4">
          <cell r="A4" t="str">
            <v>BẢNG TÍNH TOÁN, ĐO BÓC KHỐI LƯỢNG HOÀN THÀNH ĐƯA VÀO QUYẾT TOÁN</v>
          </cell>
        </row>
      </sheetData>
      <sheetData sheetId="3462">
        <row r="4">
          <cell r="A4" t="str">
            <v>BẢNG TÍNH TOÁN, ĐO BÓC KHỐI LƯỢNG HOÀN THÀNH ĐƯA VÀO QUYẾT TOÁN</v>
          </cell>
        </row>
      </sheetData>
      <sheetData sheetId="3463">
        <row r="4">
          <cell r="A4" t="str">
            <v>BẢNG TÍNH TOÁN, ĐO BÓC KHỐI LƯỢNG HOÀN THÀNH ĐƯA VÀO QUYẾT TOÁN</v>
          </cell>
        </row>
      </sheetData>
      <sheetData sheetId="3464">
        <row r="4">
          <cell r="A4" t="str">
            <v>BẢNG TÍNH TOÁN, ĐO BÓC KHỐI LƯỢNG HOÀN THÀNH ĐƯA VÀO QUYẾT TOÁN</v>
          </cell>
        </row>
      </sheetData>
      <sheetData sheetId="3465">
        <row r="4">
          <cell r="A4" t="str">
            <v>BẢNG TÍNH TOÁN, ĐO BÓC KHỐI LƯỢNG HOÀN THÀNH ĐƯA VÀO QUYẾT TOÁN</v>
          </cell>
        </row>
      </sheetData>
      <sheetData sheetId="3466">
        <row r="4">
          <cell r="A4" t="str">
            <v>BẢNG TÍNH TOÁN, ĐO BÓC KHỐI LƯỢNG HOÀN THÀNH ĐƯA VÀO QUYẾT TOÁN</v>
          </cell>
        </row>
      </sheetData>
      <sheetData sheetId="3467">
        <row r="4">
          <cell r="A4" t="str">
            <v>BẢNG TÍNH TOÁN, ĐO BÓC KHỐI LƯỢNG HOÀN THÀNH ĐƯA VÀO QUYẾT TOÁN</v>
          </cell>
        </row>
      </sheetData>
      <sheetData sheetId="3468">
        <row r="4">
          <cell r="A4" t="str">
            <v>BẢNG TÍNH TOÁN, ĐO BÓC KHỐI LƯỢNG HOÀN THÀNH ĐƯA VÀO QUYẾT TOÁN</v>
          </cell>
        </row>
      </sheetData>
      <sheetData sheetId="3469">
        <row r="4">
          <cell r="A4" t="str">
            <v>BẢNG TÍNH TOÁN, ĐO BÓC KHỐI LƯỢNG HOÀN THÀNH ĐƯA VÀO QUYẾT TOÁN</v>
          </cell>
        </row>
      </sheetData>
      <sheetData sheetId="3470">
        <row r="4">
          <cell r="A4" t="str">
            <v>BẢNG TÍNH TOÁN, ĐO BÓC KHỐI LƯỢNG HOÀN THÀNH ĐƯA VÀO QUYẾT TOÁN</v>
          </cell>
        </row>
      </sheetData>
      <sheetData sheetId="3471">
        <row r="4">
          <cell r="A4" t="str">
            <v>BẢNG TÍNH TOÁN, ĐO BÓC KHỐI LƯỢNG HOÀN THÀNH ĐƯA VÀO QUYẾT TOÁN</v>
          </cell>
        </row>
      </sheetData>
      <sheetData sheetId="3472">
        <row r="4">
          <cell r="A4" t="str">
            <v>BẢNG TÍNH TOÁN, ĐO BÓC KHỐI LƯỢNG HOÀN THÀNH ĐƯA VÀO QUYẾT TOÁN</v>
          </cell>
        </row>
      </sheetData>
      <sheetData sheetId="3473">
        <row r="4">
          <cell r="A4" t="str">
            <v>BẢNG TÍNH TOÁN, ĐO BÓC KHỐI LƯỢNG HOÀN THÀNH ĐƯA VÀO QUYẾT TOÁN</v>
          </cell>
        </row>
      </sheetData>
      <sheetData sheetId="3474">
        <row r="4">
          <cell r="A4" t="str">
            <v>BẢNG TÍNH TOÁN, ĐO BÓC KHỐI LƯỢNG HOÀN THÀNH ĐƯA VÀO QUYẾT TOÁN</v>
          </cell>
        </row>
      </sheetData>
      <sheetData sheetId="3475">
        <row r="4">
          <cell r="A4" t="str">
            <v>BẢNG TÍNH TOÁN, ĐO BÓC KHỐI LƯỢNG HOÀN THÀNH ĐƯA VÀO QUYẾT TOÁN</v>
          </cell>
        </row>
      </sheetData>
      <sheetData sheetId="3476">
        <row r="4">
          <cell r="A4" t="str">
            <v>BẢNG TÍNH TOÁN, ĐO BÓC KHỐI LƯỢNG HOÀN THÀNH ĐƯA VÀO QUYẾT TOÁN</v>
          </cell>
        </row>
      </sheetData>
      <sheetData sheetId="3477">
        <row r="4">
          <cell r="A4" t="str">
            <v>BẢNG TÍNH TOÁN, ĐO BÓC KHỐI LƯỢNG HOÀN THÀNH ĐƯA VÀO QUYẾT TOÁN</v>
          </cell>
        </row>
      </sheetData>
      <sheetData sheetId="3478">
        <row r="4">
          <cell r="A4" t="str">
            <v>BẢNG TÍNH TOÁN, ĐO BÓC KHỐI LƯỢNG HOÀN THÀNH ĐƯA VÀO QUYẾT TOÁN</v>
          </cell>
        </row>
      </sheetData>
      <sheetData sheetId="3479">
        <row r="4">
          <cell r="A4" t="str">
            <v>BẢNG TÍNH TOÁN, ĐO BÓC KHỐI LƯỢNG HOÀN THÀNH ĐƯA VÀO QUYẾT TOÁN</v>
          </cell>
        </row>
      </sheetData>
      <sheetData sheetId="3480">
        <row r="4">
          <cell r="A4" t="str">
            <v>BẢNG TÍNH TOÁN, ĐO BÓC KHỐI LƯỢNG HOÀN THÀNH ĐƯA VÀO QUYẾT TOÁN</v>
          </cell>
        </row>
      </sheetData>
      <sheetData sheetId="3481">
        <row r="4">
          <cell r="A4" t="str">
            <v>BẢNG TÍNH TOÁN, ĐO BÓC KHỐI LƯỢNG HOÀN THÀNH ĐƯA VÀO QUYẾT TOÁN</v>
          </cell>
        </row>
      </sheetData>
      <sheetData sheetId="3482">
        <row r="4">
          <cell r="A4" t="str">
            <v>BẢNG TÍNH TOÁN, ĐO BÓC KHỐI LƯỢNG HOÀN THÀNH ĐƯA VÀO QUYẾT TOÁN</v>
          </cell>
        </row>
      </sheetData>
      <sheetData sheetId="3483">
        <row r="4">
          <cell r="A4" t="str">
            <v>BẢNG TÍNH TOÁN, ĐO BÓC KHỐI LƯỢNG HOÀN THÀNH ĐƯA VÀO QUYẾT TOÁN</v>
          </cell>
        </row>
      </sheetData>
      <sheetData sheetId="3484">
        <row r="4">
          <cell r="A4" t="str">
            <v>BẢNG TÍNH TOÁN, ĐO BÓC KHỐI LƯỢNG HOÀN THÀNH ĐƯA VÀO QUYẾT TOÁN</v>
          </cell>
        </row>
      </sheetData>
      <sheetData sheetId="3485">
        <row r="4">
          <cell r="A4" t="str">
            <v>BẢNG TÍNH TOÁN, ĐO BÓC KHỐI LƯỢNG HOÀN THÀNH ĐƯA VÀO QUYẾT TOÁN</v>
          </cell>
        </row>
      </sheetData>
      <sheetData sheetId="3486">
        <row r="4">
          <cell r="A4" t="str">
            <v>BẢNG TÍNH TOÁN, ĐO BÓC KHỐI LƯỢNG HOÀN THÀNH ĐƯA VÀO QUYẾT TOÁN</v>
          </cell>
        </row>
      </sheetData>
      <sheetData sheetId="3487">
        <row r="4">
          <cell r="A4" t="str">
            <v>BẢNG TÍNH TOÁN, ĐO BÓC KHỐI LƯỢNG HOÀN THÀNH ĐƯA VÀO QUYẾT TOÁN</v>
          </cell>
        </row>
      </sheetData>
      <sheetData sheetId="3488">
        <row r="4">
          <cell r="A4" t="str">
            <v>BẢNG TÍNH TOÁN, ĐO BÓC KHỐI LƯỢNG HOÀN THÀNH ĐƯA VÀO QUYẾT TOÁN</v>
          </cell>
        </row>
      </sheetData>
      <sheetData sheetId="3489">
        <row r="4">
          <cell r="A4" t="str">
            <v>BẢNG TÍNH TOÁN, ĐO BÓC KHỐI LƯỢNG HOÀN THÀNH ĐƯA VÀO QUYẾT TOÁN</v>
          </cell>
        </row>
      </sheetData>
      <sheetData sheetId="3490">
        <row r="4">
          <cell r="A4" t="str">
            <v>BẢNG TÍNH TOÁN, ĐO BÓC KHỐI LƯỢNG HOÀN THÀNH ĐƯA VÀO QUYẾT TOÁN</v>
          </cell>
        </row>
      </sheetData>
      <sheetData sheetId="3491">
        <row r="4">
          <cell r="A4" t="str">
            <v>BẢNG TÍNH TOÁN, ĐO BÓC KHỐI LƯỢNG HOÀN THÀNH ĐƯA VÀO QUYẾT TOÁN</v>
          </cell>
        </row>
      </sheetData>
      <sheetData sheetId="3492">
        <row r="4">
          <cell r="A4" t="str">
            <v>BẢNG TÍNH TOÁN, ĐO BÓC KHỐI LƯỢNG HOÀN THÀNH ĐƯA VÀO QUYẾT TOÁN</v>
          </cell>
        </row>
      </sheetData>
      <sheetData sheetId="3493">
        <row r="4">
          <cell r="A4" t="str">
            <v>BẢNG TÍNH TOÁN, ĐO BÓC KHỐI LƯỢNG HOÀN THÀNH ĐƯA VÀO QUYẾT TOÁN</v>
          </cell>
        </row>
      </sheetData>
      <sheetData sheetId="3494">
        <row r="4">
          <cell r="A4" t="str">
            <v>BẢNG TÍNH TOÁN, ĐO BÓC KHỐI LƯỢNG HOÀN THÀNH ĐƯA VÀO QUYẾT TOÁN</v>
          </cell>
        </row>
      </sheetData>
      <sheetData sheetId="3495">
        <row r="4">
          <cell r="A4" t="str">
            <v>BẢNG TÍNH TOÁN, ĐO BÓC KHỐI LƯỢNG HOÀN THÀNH ĐƯA VÀO QUYẾT TOÁN</v>
          </cell>
        </row>
      </sheetData>
      <sheetData sheetId="3496">
        <row r="4">
          <cell r="A4" t="str">
            <v>BẢNG TÍNH TOÁN, ĐO BÓC KHỐI LƯỢNG HOÀN THÀNH ĐƯA VÀO QUYẾT TOÁN</v>
          </cell>
        </row>
      </sheetData>
      <sheetData sheetId="3497">
        <row r="4">
          <cell r="A4" t="str">
            <v>BẢNG TÍNH TOÁN, ĐO BÓC KHỐI LƯỢNG HOÀN THÀNH ĐƯA VÀO QUYẾT TOÁN</v>
          </cell>
        </row>
      </sheetData>
      <sheetData sheetId="3498">
        <row r="4">
          <cell r="A4" t="str">
            <v>BẢNG TÍNH TOÁN, ĐO BÓC KHỐI LƯỢNG HOÀN THÀNH ĐƯA VÀO QUYẾT TOÁN</v>
          </cell>
        </row>
      </sheetData>
      <sheetData sheetId="3499">
        <row r="4">
          <cell r="A4" t="str">
            <v>BẢNG TÍNH TOÁN, ĐO BÓC KHỐI LƯỢNG HOÀN THÀNH ĐƯA VÀO QUYẾT TOÁN</v>
          </cell>
        </row>
      </sheetData>
      <sheetData sheetId="3500">
        <row r="4">
          <cell r="A4" t="str">
            <v>BẢNG TÍNH TOÁN, ĐO BÓC KHỐI LƯỢNG HOÀN THÀNH ĐƯA VÀO QUYẾT TOÁN</v>
          </cell>
        </row>
      </sheetData>
      <sheetData sheetId="3501">
        <row r="4">
          <cell r="A4" t="str">
            <v>BẢNG TÍNH TOÁN, ĐO BÓC KHỐI LƯỢNG HOÀN THÀNH ĐƯA VÀO QUYẾT TOÁN</v>
          </cell>
        </row>
      </sheetData>
      <sheetData sheetId="3502">
        <row r="4">
          <cell r="A4" t="str">
            <v>BẢNG TÍNH TOÁN, ĐO BÓC KHỐI LƯỢNG HOÀN THÀNH ĐƯA VÀO QUYẾT TOÁN</v>
          </cell>
        </row>
      </sheetData>
      <sheetData sheetId="3503">
        <row r="4">
          <cell r="A4" t="str">
            <v>BẢNG TÍNH TOÁN, ĐO BÓC KHỐI LƯỢNG HOÀN THÀNH ĐƯA VÀO QUYẾT TOÁN</v>
          </cell>
        </row>
      </sheetData>
      <sheetData sheetId="3504">
        <row r="4">
          <cell r="A4" t="str">
            <v>BẢNG TÍNH TOÁN, ĐO BÓC KHỐI LƯỢNG HOÀN THÀNH ĐƯA VÀO QUYẾT TOÁN</v>
          </cell>
        </row>
      </sheetData>
      <sheetData sheetId="3505">
        <row r="4">
          <cell r="A4" t="str">
            <v>BẢNG TÍNH TOÁN, ĐO BÓC KHỐI LƯỢNG HOÀN THÀNH ĐƯA VÀO QUYẾT TOÁN</v>
          </cell>
        </row>
      </sheetData>
      <sheetData sheetId="3506">
        <row r="4">
          <cell r="A4" t="str">
            <v>BẢNG TÍNH TOÁN, ĐO BÓC KHỐI LƯỢNG HOÀN THÀNH ĐƯA VÀO QUYẾT TOÁN</v>
          </cell>
        </row>
      </sheetData>
      <sheetData sheetId="3507">
        <row r="4">
          <cell r="A4" t="str">
            <v>BẢNG TÍNH TOÁN, ĐO BÓC KHỐI LƯỢNG HOÀN THÀNH ĐƯA VÀO QUYẾT TOÁN</v>
          </cell>
        </row>
      </sheetData>
      <sheetData sheetId="3508">
        <row r="4">
          <cell r="A4" t="str">
            <v>BẢNG TÍNH TOÁN, ĐO BÓC KHỐI LƯỢNG HOÀN THÀNH ĐƯA VÀO QUYẾT TOÁN</v>
          </cell>
        </row>
      </sheetData>
      <sheetData sheetId="3509">
        <row r="4">
          <cell r="A4" t="str">
            <v>BẢNG TÍNH TOÁN, ĐO BÓC KHỐI LƯỢNG HOÀN THÀNH ĐƯA VÀO QUYẾT TOÁN</v>
          </cell>
        </row>
      </sheetData>
      <sheetData sheetId="3510">
        <row r="4">
          <cell r="A4" t="str">
            <v>BẢNG TÍNH TOÁN, ĐO BÓC KHỐI LƯỢNG HOÀN THÀNH ĐƯA VÀO QUYẾT TOÁN</v>
          </cell>
        </row>
      </sheetData>
      <sheetData sheetId="3511">
        <row r="4">
          <cell r="A4" t="str">
            <v>BẢNG TÍNH TOÁN, ĐO BÓC KHỐI LƯỢNG HOÀN THÀNH ĐƯA VÀO QUYẾT TOÁN</v>
          </cell>
        </row>
      </sheetData>
      <sheetData sheetId="3512">
        <row r="4">
          <cell r="A4" t="str">
            <v>BẢNG TÍNH TOÁN, ĐO BÓC KHỐI LƯỢNG HOÀN THÀNH ĐƯA VÀO QUYẾT TOÁN</v>
          </cell>
        </row>
      </sheetData>
      <sheetData sheetId="3513">
        <row r="4">
          <cell r="A4" t="str">
            <v>BẢNG TÍNH TOÁN, ĐO BÓC KHỐI LƯỢNG HOÀN THÀNH ĐƯA VÀO QUYẾT TOÁN</v>
          </cell>
        </row>
      </sheetData>
      <sheetData sheetId="3514">
        <row r="4">
          <cell r="A4" t="str">
            <v>BẢNG TÍNH TOÁN, ĐO BÓC KHỐI LƯỢNG HOÀN THÀNH ĐƯA VÀO QUYẾT TOÁN</v>
          </cell>
        </row>
      </sheetData>
      <sheetData sheetId="3515">
        <row r="4">
          <cell r="A4" t="str">
            <v>BẢNG TÍNH TOÁN, ĐO BÓC KHỐI LƯỢNG HOÀN THÀNH ĐƯA VÀO QUYẾT TOÁN</v>
          </cell>
        </row>
      </sheetData>
      <sheetData sheetId="3516">
        <row r="4">
          <cell r="A4" t="str">
            <v>BẢNG TÍNH TOÁN, ĐO BÓC KHỐI LƯỢNG HOÀN THÀNH ĐƯA VÀO QUYẾT TOÁN</v>
          </cell>
        </row>
      </sheetData>
      <sheetData sheetId="3517">
        <row r="4">
          <cell r="A4" t="str">
            <v>BẢNG TÍNH TOÁN, ĐO BÓC KHỐI LƯỢNG HOÀN THÀNH ĐƯA VÀO QUYẾT TOÁN</v>
          </cell>
        </row>
      </sheetData>
      <sheetData sheetId="3518">
        <row r="4">
          <cell r="A4" t="str">
            <v>BẢNG TÍNH TOÁN, ĐO BÓC KHỐI LƯỢNG HOÀN THÀNH ĐƯA VÀO QUYẾT TOÁN</v>
          </cell>
        </row>
      </sheetData>
      <sheetData sheetId="3519">
        <row r="4">
          <cell r="A4" t="str">
            <v>BẢNG TÍNH TOÁN, ĐO BÓC KHỐI LƯỢNG HOÀN THÀNH ĐƯA VÀO QUYẾT TOÁN</v>
          </cell>
        </row>
      </sheetData>
      <sheetData sheetId="3520">
        <row r="4">
          <cell r="A4" t="str">
            <v>BẢNG TÍNH TOÁN, ĐO BÓC KHỐI LƯỢNG HOÀN THÀNH ĐƯA VÀO QUYẾT TOÁN</v>
          </cell>
        </row>
      </sheetData>
      <sheetData sheetId="3521">
        <row r="4">
          <cell r="A4" t="str">
            <v>BẢNG TÍNH TOÁN, ĐO BÓC KHỐI LƯỢNG HOÀN THÀNH ĐƯA VÀO QUYẾT TOÁN</v>
          </cell>
        </row>
      </sheetData>
      <sheetData sheetId="3522">
        <row r="4">
          <cell r="A4" t="str">
            <v>BẢNG TÍNH TOÁN, ĐO BÓC KHỐI LƯỢNG HOÀN THÀNH ĐƯA VÀO QUYẾT TOÁN</v>
          </cell>
        </row>
      </sheetData>
      <sheetData sheetId="3523">
        <row r="4">
          <cell r="A4" t="str">
            <v>BẢNG TÍNH TOÁN, ĐO BÓC KHỐI LƯỢNG HOÀN THÀNH ĐƯA VÀO QUYẾT TOÁN</v>
          </cell>
        </row>
      </sheetData>
      <sheetData sheetId="3524">
        <row r="4">
          <cell r="A4" t="str">
            <v>BẢNG TÍNH TOÁN, ĐO BÓC KHỐI LƯỢNG HOÀN THÀNH ĐƯA VÀO QUYẾT TOÁN</v>
          </cell>
        </row>
      </sheetData>
      <sheetData sheetId="3525">
        <row r="4">
          <cell r="A4" t="str">
            <v>BẢNG TÍNH TOÁN, ĐO BÓC KHỐI LƯỢNG HOÀN THÀNH ĐƯA VÀO QUYẾT TOÁN</v>
          </cell>
        </row>
      </sheetData>
      <sheetData sheetId="3526">
        <row r="4">
          <cell r="A4" t="str">
            <v>BẢNG TÍNH TOÁN, ĐO BÓC KHỐI LƯỢNG HOÀN THÀNH ĐƯA VÀO QUYẾT TOÁN</v>
          </cell>
        </row>
      </sheetData>
      <sheetData sheetId="3527">
        <row r="4">
          <cell r="A4" t="str">
            <v>BẢNG TÍNH TOÁN, ĐO BÓC KHỐI LƯỢNG HOÀN THÀNH ĐƯA VÀO QUYẾT TOÁN</v>
          </cell>
        </row>
      </sheetData>
      <sheetData sheetId="3528">
        <row r="4">
          <cell r="A4" t="str">
            <v>BẢNG TÍNH TOÁN, ĐO BÓC KHỐI LƯỢNG HOÀN THÀNH ĐƯA VÀO QUYẾT TOÁN</v>
          </cell>
        </row>
      </sheetData>
      <sheetData sheetId="3529">
        <row r="4">
          <cell r="A4" t="str">
            <v>BẢNG TÍNH TOÁN, ĐO BÓC KHỐI LƯỢNG HOÀN THÀNH ĐƯA VÀO QUYẾT TOÁN</v>
          </cell>
        </row>
      </sheetData>
      <sheetData sheetId="3530">
        <row r="4">
          <cell r="A4" t="str">
            <v>BẢNG TÍNH TOÁN, ĐO BÓC KHỐI LƯỢNG HOÀN THÀNH ĐƯA VÀO QUYẾT TOÁN</v>
          </cell>
        </row>
      </sheetData>
      <sheetData sheetId="3531">
        <row r="4">
          <cell r="A4" t="str">
            <v>BẢNG TÍNH TOÁN, ĐO BÓC KHỐI LƯỢNG HOÀN THÀNH ĐƯA VÀO QUYẾT TOÁN</v>
          </cell>
        </row>
      </sheetData>
      <sheetData sheetId="3532">
        <row r="4">
          <cell r="A4" t="str">
            <v>BẢNG TÍNH TOÁN, ĐO BÓC KHỐI LƯỢNG HOÀN THÀNH ĐƯA VÀO QUYẾT TOÁN</v>
          </cell>
        </row>
      </sheetData>
      <sheetData sheetId="3533">
        <row r="4">
          <cell r="A4" t="str">
            <v>BẢNG TÍNH TOÁN, ĐO BÓC KHỐI LƯỢNG HOÀN THÀNH ĐƯA VÀO QUYẾT TOÁN</v>
          </cell>
        </row>
      </sheetData>
      <sheetData sheetId="3534">
        <row r="4">
          <cell r="A4" t="str">
            <v>BẢNG TÍNH TOÁN, ĐO BÓC KHỐI LƯỢNG HOÀN THÀNH ĐƯA VÀO QUYẾT TOÁN</v>
          </cell>
        </row>
      </sheetData>
      <sheetData sheetId="3535">
        <row r="4">
          <cell r="A4" t="str">
            <v>BẢNG TÍNH TOÁN, ĐO BÓC KHỐI LƯỢNG HOÀN THÀNH ĐƯA VÀO QUYẾT TOÁN</v>
          </cell>
        </row>
      </sheetData>
      <sheetData sheetId="3536">
        <row r="4">
          <cell r="A4" t="str">
            <v>BẢNG TÍNH TOÁN, ĐO BÓC KHỐI LƯỢNG HOÀN THÀNH ĐƯA VÀO QUYẾT TOÁN</v>
          </cell>
        </row>
      </sheetData>
      <sheetData sheetId="3537">
        <row r="4">
          <cell r="A4" t="str">
            <v>BẢNG TÍNH TOÁN, ĐO BÓC KHỐI LƯỢNG HOÀN THÀNH ĐƯA VÀO QUYẾT TOÁN</v>
          </cell>
        </row>
      </sheetData>
      <sheetData sheetId="3538">
        <row r="4">
          <cell r="A4" t="str">
            <v>BẢNG TÍNH TOÁN, ĐO BÓC KHỐI LƯỢNG HOÀN THÀNH ĐƯA VÀO QUYẾT TOÁN</v>
          </cell>
        </row>
      </sheetData>
      <sheetData sheetId="3539">
        <row r="4">
          <cell r="A4" t="str">
            <v>BẢNG TÍNH TOÁN, ĐO BÓC KHỐI LƯỢNG HOÀN THÀNH ĐƯA VÀO QUYẾT TOÁN</v>
          </cell>
        </row>
      </sheetData>
      <sheetData sheetId="3540">
        <row r="4">
          <cell r="A4" t="str">
            <v>BẢNG TÍNH TOÁN, ĐO BÓC KHỐI LƯỢNG HOÀN THÀNH ĐƯA VÀO QUYẾT TOÁN</v>
          </cell>
        </row>
      </sheetData>
      <sheetData sheetId="3541">
        <row r="4">
          <cell r="A4" t="str">
            <v>BẢNG TÍNH TOÁN, ĐO BÓC KHỐI LƯỢNG HOÀN THÀNH ĐƯA VÀO QUYẾT TOÁN</v>
          </cell>
        </row>
      </sheetData>
      <sheetData sheetId="3542">
        <row r="4">
          <cell r="A4" t="str">
            <v>BẢNG TÍNH TOÁN, ĐO BÓC KHỐI LƯỢNG HOÀN THÀNH ĐƯA VÀO QUYẾT TOÁN</v>
          </cell>
        </row>
      </sheetData>
      <sheetData sheetId="3543">
        <row r="4">
          <cell r="A4" t="str">
            <v>BẢNG TÍNH TOÁN, ĐO BÓC KHỐI LƯỢNG HOÀN THÀNH ĐƯA VÀO QUYẾT TOÁN</v>
          </cell>
        </row>
      </sheetData>
      <sheetData sheetId="3544">
        <row r="4">
          <cell r="A4" t="str">
            <v>BẢNG TÍNH TOÁN, ĐO BÓC KHỐI LƯỢNG HOÀN THÀNH ĐƯA VÀO QUYẾT TOÁN</v>
          </cell>
        </row>
      </sheetData>
      <sheetData sheetId="3545">
        <row r="4">
          <cell r="A4" t="str">
            <v>BẢNG TÍNH TOÁN, ĐO BÓC KHỐI LƯỢNG HOÀN THÀNH ĐƯA VÀO QUYẾT TOÁN</v>
          </cell>
        </row>
      </sheetData>
      <sheetData sheetId="3546">
        <row r="4">
          <cell r="A4" t="str">
            <v>BẢNG TÍNH TOÁN, ĐO BÓC KHỐI LƯỢNG HOÀN THÀNH ĐƯA VÀO QUYẾT TOÁN</v>
          </cell>
        </row>
      </sheetData>
      <sheetData sheetId="3547">
        <row r="4">
          <cell r="A4" t="str">
            <v>BẢNG TÍNH TOÁN, ĐO BÓC KHỐI LƯỢNG HOÀN THÀNH ĐƯA VÀO QUYẾT TOÁN</v>
          </cell>
        </row>
      </sheetData>
      <sheetData sheetId="3548">
        <row r="4">
          <cell r="A4" t="str">
            <v>BẢNG TÍNH TOÁN, ĐO BÓC KHỐI LƯỢNG HOÀN THÀNH ĐƯA VÀO QUYẾT TOÁN</v>
          </cell>
        </row>
      </sheetData>
      <sheetData sheetId="3549">
        <row r="4">
          <cell r="A4" t="str">
            <v>BẢNG TÍNH TOÁN, ĐO BÓC KHỐI LƯỢNG HOÀN THÀNH ĐƯA VÀO QUYẾT TOÁN</v>
          </cell>
        </row>
      </sheetData>
      <sheetData sheetId="3550">
        <row r="4">
          <cell r="A4" t="str">
            <v>BẢNG TÍNH TOÁN, ĐO BÓC KHỐI LƯỢNG HOÀN THÀNH ĐƯA VÀO QUYẾT TOÁN</v>
          </cell>
        </row>
      </sheetData>
      <sheetData sheetId="3551">
        <row r="4">
          <cell r="A4" t="str">
            <v>BẢNG TÍNH TOÁN, ĐO BÓC KHỐI LƯỢNG HOÀN THÀNH ĐƯA VÀO QUYẾT TOÁN</v>
          </cell>
        </row>
      </sheetData>
      <sheetData sheetId="3552">
        <row r="4">
          <cell r="A4" t="str">
            <v>BẢNG TÍNH TOÁN, ĐO BÓC KHỐI LƯỢNG HOÀN THÀNH ĐƯA VÀO QUYẾT TOÁN</v>
          </cell>
        </row>
      </sheetData>
      <sheetData sheetId="3553">
        <row r="4">
          <cell r="A4" t="str">
            <v>BẢNG TÍNH TOÁN, ĐO BÓC KHỐI LƯỢNG HOÀN THÀNH ĐƯA VÀO QUYẾT TOÁN</v>
          </cell>
        </row>
      </sheetData>
      <sheetData sheetId="3554">
        <row r="4">
          <cell r="A4" t="str">
            <v>BẢNG TÍNH TOÁN, ĐO BÓC KHỐI LƯỢNG HOÀN THÀNH ĐƯA VÀO QUYẾT TOÁN</v>
          </cell>
        </row>
      </sheetData>
      <sheetData sheetId="3555">
        <row r="4">
          <cell r="A4" t="str">
            <v>BẢNG TÍNH TOÁN, ĐO BÓC KHỐI LƯỢNG HOÀN THÀNH ĐƯA VÀO QUYẾT TOÁN</v>
          </cell>
        </row>
      </sheetData>
      <sheetData sheetId="3556">
        <row r="4">
          <cell r="A4" t="str">
            <v>BẢNG TÍNH TOÁN, ĐO BÓC KHỐI LƯỢNG HOÀN THÀNH ĐƯA VÀO QUYẾT TOÁN</v>
          </cell>
        </row>
      </sheetData>
      <sheetData sheetId="3557">
        <row r="4">
          <cell r="A4" t="str">
            <v>BẢNG TÍNH TOÁN, ĐO BÓC KHỐI LƯỢNG HOÀN THÀNH ĐƯA VÀO QUYẾT TOÁN</v>
          </cell>
        </row>
      </sheetData>
      <sheetData sheetId="3558">
        <row r="4">
          <cell r="A4" t="str">
            <v>BẢNG TÍNH TOÁN, ĐO BÓC KHỐI LƯỢNG HOÀN THÀNH ĐƯA VÀO QUYẾT TOÁN</v>
          </cell>
        </row>
      </sheetData>
      <sheetData sheetId="3559">
        <row r="4">
          <cell r="A4" t="str">
            <v>BẢNG TÍNH TOÁN, ĐO BÓC KHỐI LƯỢNG HOÀN THÀNH ĐƯA VÀO QUYẾT TOÁN</v>
          </cell>
        </row>
      </sheetData>
      <sheetData sheetId="3560">
        <row r="4">
          <cell r="A4" t="str">
            <v>BẢNG TÍNH TOÁN, ĐO BÓC KHỐI LƯỢNG HOÀN THÀNH ĐƯA VÀO QUYẾT TOÁN</v>
          </cell>
        </row>
      </sheetData>
      <sheetData sheetId="3561">
        <row r="4">
          <cell r="A4" t="str">
            <v>BẢNG TÍNH TOÁN, ĐO BÓC KHỐI LƯỢNG HOÀN THÀNH ĐƯA VÀO QUYẾT TOÁN</v>
          </cell>
        </row>
      </sheetData>
      <sheetData sheetId="3562">
        <row r="4">
          <cell r="A4" t="str">
            <v>BẢNG TÍNH TOÁN, ĐO BÓC KHỐI LƯỢNG HOÀN THÀNH ĐƯA VÀO QUYẾT TOÁN</v>
          </cell>
        </row>
      </sheetData>
      <sheetData sheetId="3563">
        <row r="4">
          <cell r="A4" t="str">
            <v>BẢNG TÍNH TOÁN, ĐO BÓC KHỐI LƯỢNG HOÀN THÀNH ĐƯA VÀO QUYẾT TOÁN</v>
          </cell>
        </row>
      </sheetData>
      <sheetData sheetId="3564">
        <row r="4">
          <cell r="A4" t="str">
            <v>BẢNG TÍNH TOÁN, ĐO BÓC KHỐI LƯỢNG HOÀN THÀNH ĐƯA VÀO QUYẾT TOÁN</v>
          </cell>
        </row>
      </sheetData>
      <sheetData sheetId="3565">
        <row r="4">
          <cell r="A4" t="str">
            <v>BẢNG TÍNH TOÁN, ĐO BÓC KHỐI LƯỢNG HOÀN THÀNH ĐƯA VÀO QUYẾT TOÁN</v>
          </cell>
        </row>
      </sheetData>
      <sheetData sheetId="3566">
        <row r="4">
          <cell r="A4" t="str">
            <v>BẢNG TÍNH TOÁN, ĐO BÓC KHỐI LƯỢNG HOÀN THÀNH ĐƯA VÀO QUYẾT TOÁN</v>
          </cell>
        </row>
      </sheetData>
      <sheetData sheetId="3567">
        <row r="4">
          <cell r="A4" t="str">
            <v>BẢNG TÍNH TOÁN, ĐO BÓC KHỐI LƯỢNG HOÀN THÀNH ĐƯA VÀO QUYẾT TOÁN</v>
          </cell>
        </row>
      </sheetData>
      <sheetData sheetId="3568">
        <row r="4">
          <cell r="A4" t="str">
            <v>BẢNG TÍNH TOÁN, ĐO BÓC KHỐI LƯỢNG HOÀN THÀNH ĐƯA VÀO QUYẾT TOÁN</v>
          </cell>
        </row>
      </sheetData>
      <sheetData sheetId="3569">
        <row r="4">
          <cell r="A4" t="str">
            <v>BẢNG TÍNH TOÁN, ĐO BÓC KHỐI LƯỢNG HOÀN THÀNH ĐƯA VÀO QUYẾT TOÁN</v>
          </cell>
        </row>
      </sheetData>
      <sheetData sheetId="3570">
        <row r="4">
          <cell r="A4" t="str">
            <v>BẢNG TÍNH TOÁN, ĐO BÓC KHỐI LƯỢNG HOÀN THÀNH ĐƯA VÀO QUYẾT TOÁN</v>
          </cell>
        </row>
      </sheetData>
      <sheetData sheetId="3571">
        <row r="4">
          <cell r="A4" t="str">
            <v>BẢNG TÍNH TOÁN, ĐO BÓC KHỐI LƯỢNG HOÀN THÀNH ĐƯA VÀO QUYẾT TOÁN</v>
          </cell>
        </row>
      </sheetData>
      <sheetData sheetId="3572">
        <row r="4">
          <cell r="A4" t="str">
            <v>BẢNG TÍNH TOÁN, ĐO BÓC KHỐI LƯỢNG HOÀN THÀNH ĐƯA VÀO QUYẾT TOÁN</v>
          </cell>
        </row>
      </sheetData>
      <sheetData sheetId="3573">
        <row r="4">
          <cell r="A4" t="str">
            <v>BẢNG TÍNH TOÁN, ĐO BÓC KHỐI LƯỢNG HOÀN THÀNH ĐƯA VÀO QUYẾT TOÁN</v>
          </cell>
        </row>
      </sheetData>
      <sheetData sheetId="3574">
        <row r="4">
          <cell r="A4" t="str">
            <v>BẢNG TÍNH TOÁN, ĐO BÓC KHỐI LƯỢNG HOÀN THÀNH ĐƯA VÀO QUYẾT TOÁN</v>
          </cell>
        </row>
      </sheetData>
      <sheetData sheetId="3575">
        <row r="4">
          <cell r="A4" t="str">
            <v>BẢNG TÍNH TOÁN, ĐO BÓC KHỐI LƯỢNG HOÀN THÀNH ĐƯA VÀO QUYẾT TOÁN</v>
          </cell>
        </row>
      </sheetData>
      <sheetData sheetId="3576">
        <row r="4">
          <cell r="A4" t="str">
            <v>BẢNG TÍNH TOÁN, ĐO BÓC KHỐI LƯỢNG HOÀN THÀNH ĐƯA VÀO QUYẾT TOÁN</v>
          </cell>
        </row>
      </sheetData>
      <sheetData sheetId="3577">
        <row r="4">
          <cell r="A4" t="str">
            <v>BẢNG TÍNH TOÁN, ĐO BÓC KHỐI LƯỢNG HOÀN THÀNH ĐƯA VÀO QUYẾT TOÁN</v>
          </cell>
        </row>
      </sheetData>
      <sheetData sheetId="3578">
        <row r="4">
          <cell r="A4" t="str">
            <v>BẢNG TÍNH TOÁN, ĐO BÓC KHỐI LƯỢNG HOÀN THÀNH ĐƯA VÀO QUYẾT TOÁN</v>
          </cell>
        </row>
      </sheetData>
      <sheetData sheetId="3579">
        <row r="4">
          <cell r="A4" t="str">
            <v>BẢNG TÍNH TOÁN, ĐO BÓC KHỐI LƯỢNG HOÀN THÀNH ĐƯA VÀO QUYẾT TOÁN</v>
          </cell>
        </row>
      </sheetData>
      <sheetData sheetId="3580">
        <row r="4">
          <cell r="A4" t="str">
            <v>BẢNG TÍNH TOÁN, ĐO BÓC KHỐI LƯỢNG HOÀN THÀNH ĐƯA VÀO QUYẾT TOÁN</v>
          </cell>
        </row>
      </sheetData>
      <sheetData sheetId="3581">
        <row r="4">
          <cell r="A4" t="str">
            <v>BẢNG TÍNH TOÁN, ĐO BÓC KHỐI LƯỢNG HOÀN THÀNH ĐƯA VÀO QUYẾT TOÁN</v>
          </cell>
        </row>
      </sheetData>
      <sheetData sheetId="3582">
        <row r="4">
          <cell r="A4" t="str">
            <v>BẢNG TÍNH TOÁN, ĐO BÓC KHỐI LƯỢNG HOÀN THÀNH ĐƯA VÀO QUYẾT TOÁN</v>
          </cell>
        </row>
      </sheetData>
      <sheetData sheetId="3583">
        <row r="4">
          <cell r="A4" t="str">
            <v>BẢNG TÍNH TOÁN, ĐO BÓC KHỐI LƯỢNG HOÀN THÀNH ĐƯA VÀO QUYẾT TOÁN</v>
          </cell>
        </row>
      </sheetData>
      <sheetData sheetId="3584">
        <row r="4">
          <cell r="A4" t="str">
            <v>BẢNG TÍNH TOÁN, ĐO BÓC KHỐI LƯỢNG HOÀN THÀNH ĐƯA VÀO QUYẾT TOÁN</v>
          </cell>
        </row>
      </sheetData>
      <sheetData sheetId="3585">
        <row r="4">
          <cell r="A4" t="str">
            <v>BẢNG TÍNH TOÁN, ĐO BÓC KHỐI LƯỢNG HOÀN THÀNH ĐƯA VÀO QUYẾT TOÁN</v>
          </cell>
        </row>
      </sheetData>
      <sheetData sheetId="3586">
        <row r="4">
          <cell r="A4" t="str">
            <v>BẢNG TÍNH TOÁN, ĐO BÓC KHỐI LƯỢNG HOÀN THÀNH ĐƯA VÀO QUYẾT TOÁN</v>
          </cell>
        </row>
      </sheetData>
      <sheetData sheetId="3587">
        <row r="4">
          <cell r="A4" t="str">
            <v>BẢNG TÍNH TOÁN, ĐO BÓC KHỐI LƯỢNG HOÀN THÀNH ĐƯA VÀO QUYẾT TOÁN</v>
          </cell>
        </row>
      </sheetData>
      <sheetData sheetId="3588">
        <row r="4">
          <cell r="A4" t="str">
            <v>BẢNG TÍNH TOÁN, ĐO BÓC KHỐI LƯỢNG HOÀN THÀNH ĐƯA VÀO QUYẾT TOÁN</v>
          </cell>
        </row>
      </sheetData>
      <sheetData sheetId="3589">
        <row r="4">
          <cell r="A4" t="str">
            <v>BẢNG TÍNH TOÁN, ĐO BÓC KHỐI LƯỢNG HOÀN THÀNH ĐƯA VÀO QUYẾT TOÁN</v>
          </cell>
        </row>
      </sheetData>
      <sheetData sheetId="3590">
        <row r="4">
          <cell r="A4" t="str">
            <v>BẢNG TÍNH TOÁN, ĐO BÓC KHỐI LƯỢNG HOÀN THÀNH ĐƯA VÀO QUYẾT TOÁN</v>
          </cell>
        </row>
      </sheetData>
      <sheetData sheetId="3591">
        <row r="4">
          <cell r="A4" t="str">
            <v>BẢNG TÍNH TOÁN, ĐO BÓC KHỐI LƯỢNG HOÀN THÀNH ĐƯA VÀO QUYẾT TOÁN</v>
          </cell>
        </row>
      </sheetData>
      <sheetData sheetId="3592">
        <row r="4">
          <cell r="A4" t="str">
            <v>BẢNG TÍNH TOÁN, ĐO BÓC KHỐI LƯỢNG HOÀN THÀNH ĐƯA VÀO QUYẾT TOÁN</v>
          </cell>
        </row>
      </sheetData>
      <sheetData sheetId="3593">
        <row r="4">
          <cell r="A4" t="str">
            <v>BẢNG TÍNH TOÁN, ĐO BÓC KHỐI LƯỢNG HOÀN THÀNH ĐƯA VÀO QUYẾT TOÁN</v>
          </cell>
        </row>
      </sheetData>
      <sheetData sheetId="3594">
        <row r="4">
          <cell r="A4" t="str">
            <v>BẢNG TÍNH TOÁN, ĐO BÓC KHỐI LƯỢNG HOÀN THÀNH ĐƯA VÀO QUYẾT TOÁN</v>
          </cell>
        </row>
      </sheetData>
      <sheetData sheetId="3595">
        <row r="4">
          <cell r="A4" t="str">
            <v>BẢNG TÍNH TOÁN, ĐO BÓC KHỐI LƯỢNG HOÀN THÀNH ĐƯA VÀO QUYẾT TOÁN</v>
          </cell>
        </row>
      </sheetData>
      <sheetData sheetId="3596">
        <row r="4">
          <cell r="A4" t="str">
            <v>BẢNG TÍNH TOÁN, ĐO BÓC KHỐI LƯỢNG HOÀN THÀNH ĐƯA VÀO QUYẾT TOÁN</v>
          </cell>
        </row>
      </sheetData>
      <sheetData sheetId="3597">
        <row r="4">
          <cell r="A4" t="str">
            <v>BẢNG TÍNH TOÁN, ĐO BÓC KHỐI LƯỢNG HOÀN THÀNH ĐƯA VÀO QUYẾT TOÁN</v>
          </cell>
        </row>
      </sheetData>
      <sheetData sheetId="3598">
        <row r="4">
          <cell r="A4" t="str">
            <v>BẢNG TÍNH TOÁN, ĐO BÓC KHỐI LƯỢNG HOÀN THÀNH ĐƯA VÀO QUYẾT TOÁN</v>
          </cell>
        </row>
      </sheetData>
      <sheetData sheetId="3599">
        <row r="4">
          <cell r="A4" t="str">
            <v>BẢNG TÍNH TOÁN, ĐO BÓC KHỐI LƯỢNG HOÀN THÀNH ĐƯA VÀO QUYẾT TOÁN</v>
          </cell>
        </row>
      </sheetData>
      <sheetData sheetId="3600">
        <row r="4">
          <cell r="A4" t="str">
            <v>BẢNG TÍNH TOÁN, ĐO BÓC KHỐI LƯỢNG HOÀN THÀNH ĐƯA VÀO QUYẾT TOÁN</v>
          </cell>
        </row>
      </sheetData>
      <sheetData sheetId="3601">
        <row r="4">
          <cell r="A4" t="str">
            <v>BẢNG TÍNH TOÁN, ĐO BÓC KHỐI LƯỢNG HOÀN THÀNH ĐƯA VÀO QUYẾT TOÁN</v>
          </cell>
        </row>
      </sheetData>
      <sheetData sheetId="3602">
        <row r="4">
          <cell r="A4" t="str">
            <v>BẢNG TÍNH TOÁN, ĐO BÓC KHỐI LƯỢNG HOÀN THÀNH ĐƯA VÀO QUYẾT TOÁN</v>
          </cell>
        </row>
      </sheetData>
      <sheetData sheetId="3603">
        <row r="4">
          <cell r="A4" t="str">
            <v>BẢNG TÍNH TOÁN, ĐO BÓC KHỐI LƯỢNG HOÀN THÀNH ĐƯA VÀO QUYẾT TOÁN</v>
          </cell>
        </row>
      </sheetData>
      <sheetData sheetId="3604">
        <row r="4">
          <cell r="A4" t="str">
            <v>BẢNG TÍNH TOÁN, ĐO BÓC KHỐI LƯỢNG HOÀN THÀNH ĐƯA VÀO QUYẾT TOÁN</v>
          </cell>
        </row>
      </sheetData>
      <sheetData sheetId="3605">
        <row r="4">
          <cell r="A4" t="str">
            <v>BẢNG TÍNH TOÁN, ĐO BÓC KHỐI LƯỢNG HOÀN THÀNH ĐƯA VÀO QUYẾT TOÁN</v>
          </cell>
        </row>
      </sheetData>
      <sheetData sheetId="3606">
        <row r="4">
          <cell r="A4" t="str">
            <v>BẢNG TÍNH TOÁN, ĐO BÓC KHỐI LƯỢNG HOÀN THÀNH ĐƯA VÀO QUYẾT TOÁN</v>
          </cell>
        </row>
      </sheetData>
      <sheetData sheetId="3607">
        <row r="4">
          <cell r="A4" t="str">
            <v>BẢNG TÍNH TOÁN, ĐO BÓC KHỐI LƯỢNG HOÀN THÀNH ĐƯA VÀO QUYẾT TOÁN</v>
          </cell>
        </row>
      </sheetData>
      <sheetData sheetId="3608">
        <row r="4">
          <cell r="A4" t="str">
            <v>BẢNG TÍNH TOÁN, ĐO BÓC KHỐI LƯỢNG HOÀN THÀNH ĐƯA VÀO QUYẾT TOÁN</v>
          </cell>
        </row>
      </sheetData>
      <sheetData sheetId="3609">
        <row r="4">
          <cell r="A4" t="str">
            <v>BẢNG TÍNH TOÁN, ĐO BÓC KHỐI LƯỢNG HOÀN THÀNH ĐƯA VÀO QUYẾT TOÁN</v>
          </cell>
        </row>
      </sheetData>
      <sheetData sheetId="3610">
        <row r="4">
          <cell r="A4" t="str">
            <v>BẢNG TÍNH TOÁN, ĐO BÓC KHỐI LƯỢNG HOÀN THÀNH ĐƯA VÀO QUYẾT TOÁN</v>
          </cell>
        </row>
      </sheetData>
      <sheetData sheetId="3611">
        <row r="4">
          <cell r="A4" t="str">
            <v>BẢNG TÍNH TOÁN, ĐO BÓC KHỐI LƯỢNG HOÀN THÀNH ĐƯA VÀO QUYẾT TOÁN</v>
          </cell>
        </row>
      </sheetData>
      <sheetData sheetId="3612">
        <row r="4">
          <cell r="A4" t="str">
            <v>BẢNG TÍNH TOÁN, ĐO BÓC KHỐI LƯỢNG HOÀN THÀNH ĐƯA VÀO QUYẾT TOÁN</v>
          </cell>
        </row>
      </sheetData>
      <sheetData sheetId="3613">
        <row r="4">
          <cell r="A4" t="str">
            <v>BẢNG TÍNH TOÁN, ĐO BÓC KHỐI LƯỢNG HOÀN THÀNH ĐƯA VÀO QUYẾT TOÁN</v>
          </cell>
        </row>
      </sheetData>
      <sheetData sheetId="3614">
        <row r="4">
          <cell r="A4" t="str">
            <v>BẢNG TÍNH TOÁN, ĐO BÓC KHỐI LƯỢNG HOÀN THÀNH ĐƯA VÀO QUYẾT TOÁN</v>
          </cell>
        </row>
      </sheetData>
      <sheetData sheetId="3615">
        <row r="4">
          <cell r="A4" t="str">
            <v>BẢNG TÍNH TOÁN, ĐO BÓC KHỐI LƯỢNG HOÀN THÀNH ĐƯA VÀO QUYẾT TOÁN</v>
          </cell>
        </row>
      </sheetData>
      <sheetData sheetId="3616">
        <row r="4">
          <cell r="A4" t="str">
            <v>BẢNG TÍNH TOÁN, ĐO BÓC KHỐI LƯỢNG HOÀN THÀNH ĐƯA VÀO QUYẾT TOÁN</v>
          </cell>
        </row>
      </sheetData>
      <sheetData sheetId="3617">
        <row r="4">
          <cell r="A4" t="str">
            <v>BẢNG TÍNH TOÁN, ĐO BÓC KHỐI LƯỢNG HOÀN THÀNH ĐƯA VÀO QUYẾT TOÁN</v>
          </cell>
        </row>
      </sheetData>
      <sheetData sheetId="3618">
        <row r="4">
          <cell r="A4" t="str">
            <v>BẢNG TÍNH TOÁN, ĐO BÓC KHỐI LƯỢNG HOÀN THÀNH ĐƯA VÀO QUYẾT TOÁN</v>
          </cell>
        </row>
      </sheetData>
      <sheetData sheetId="3619">
        <row r="4">
          <cell r="A4" t="str">
            <v>BẢNG TÍNH TOÁN, ĐO BÓC KHỐI LƯỢNG HOÀN THÀNH ĐƯA VÀO QUYẾT TOÁN</v>
          </cell>
        </row>
      </sheetData>
      <sheetData sheetId="3620">
        <row r="4">
          <cell r="A4" t="str">
            <v>BẢNG TÍNH TOÁN, ĐO BÓC KHỐI LƯỢNG HOÀN THÀNH ĐƯA VÀO QUYẾT TOÁN</v>
          </cell>
        </row>
      </sheetData>
      <sheetData sheetId="3621">
        <row r="4">
          <cell r="A4" t="str">
            <v>BẢNG TÍNH TOÁN, ĐO BÓC KHỐI LƯỢNG HOÀN THÀNH ĐƯA VÀO QUYẾT TOÁN</v>
          </cell>
        </row>
      </sheetData>
      <sheetData sheetId="3622">
        <row r="4">
          <cell r="A4" t="str">
            <v>BẢNG TÍNH TOÁN, ĐO BÓC KHỐI LƯỢNG HOÀN THÀNH ĐƯA VÀO QUYẾT TOÁN</v>
          </cell>
        </row>
      </sheetData>
      <sheetData sheetId="3623">
        <row r="4">
          <cell r="A4" t="str">
            <v>BẢNG TÍNH TOÁN, ĐO BÓC KHỐI LƯỢNG HOÀN THÀNH ĐƯA VÀO QUYẾT TOÁN</v>
          </cell>
        </row>
      </sheetData>
      <sheetData sheetId="3624">
        <row r="4">
          <cell r="A4" t="str">
            <v>BẢNG TÍNH TOÁN, ĐO BÓC KHỐI LƯỢNG HOÀN THÀNH ĐƯA VÀO QUYẾT TOÁN</v>
          </cell>
        </row>
      </sheetData>
      <sheetData sheetId="3625">
        <row r="4">
          <cell r="A4" t="str">
            <v>BẢNG TÍNH TOÁN, ĐO BÓC KHỐI LƯỢNG HOÀN THÀNH ĐƯA VÀO QUYẾT TOÁN</v>
          </cell>
        </row>
      </sheetData>
      <sheetData sheetId="3626">
        <row r="4">
          <cell r="A4" t="str">
            <v>BẢNG TÍNH TOÁN, ĐO BÓC KHỐI LƯỢNG HOÀN THÀNH ĐƯA VÀO QUYẾT TOÁN</v>
          </cell>
        </row>
      </sheetData>
      <sheetData sheetId="3627">
        <row r="4">
          <cell r="A4" t="str">
            <v>BẢNG TÍNH TOÁN, ĐO BÓC KHỐI LƯỢNG HOÀN THÀNH ĐƯA VÀO QUYẾT TOÁN</v>
          </cell>
        </row>
      </sheetData>
      <sheetData sheetId="3628">
        <row r="4">
          <cell r="A4" t="str">
            <v>BẢNG TÍNH TOÁN, ĐO BÓC KHỐI LƯỢNG HOÀN THÀNH ĐƯA VÀO QUYẾT TOÁN</v>
          </cell>
        </row>
      </sheetData>
      <sheetData sheetId="3629">
        <row r="4">
          <cell r="A4" t="str">
            <v>BẢNG TÍNH TOÁN, ĐO BÓC KHỐI LƯỢNG HOÀN THÀNH ĐƯA VÀO QUYẾT TOÁN</v>
          </cell>
        </row>
      </sheetData>
      <sheetData sheetId="3630">
        <row r="4">
          <cell r="A4" t="str">
            <v>BẢNG TÍNH TOÁN, ĐO BÓC KHỐI LƯỢNG HOÀN THÀNH ĐƯA VÀO QUYẾT TOÁN</v>
          </cell>
        </row>
      </sheetData>
      <sheetData sheetId="3631">
        <row r="4">
          <cell r="A4" t="str">
            <v>BẢNG TÍNH TOÁN, ĐO BÓC KHỐI LƯỢNG HOÀN THÀNH ĐƯA VÀO QUYẾT TOÁN</v>
          </cell>
        </row>
      </sheetData>
      <sheetData sheetId="3632">
        <row r="4">
          <cell r="A4" t="str">
            <v>BẢNG TÍNH TOÁN, ĐO BÓC KHỐI LƯỢNG HOÀN THÀNH ĐƯA VÀO QUYẾT TOÁN</v>
          </cell>
        </row>
      </sheetData>
      <sheetData sheetId="3633">
        <row r="4">
          <cell r="A4" t="str">
            <v>BẢNG TÍNH TOÁN, ĐO BÓC KHỐI LƯỢNG HOÀN THÀNH ĐƯA VÀO QUYẾT TOÁN</v>
          </cell>
        </row>
      </sheetData>
      <sheetData sheetId="3634">
        <row r="4">
          <cell r="A4" t="str">
            <v>BẢNG TÍNH TOÁN, ĐO BÓC KHỐI LƯỢNG HOÀN THÀNH ĐƯA VÀO QUYẾT TOÁN</v>
          </cell>
        </row>
      </sheetData>
      <sheetData sheetId="3635">
        <row r="4">
          <cell r="A4" t="str">
            <v>BẢNG TÍNH TOÁN, ĐO BÓC KHỐI LƯỢNG HOÀN THÀNH ĐƯA VÀO QUYẾT TOÁN</v>
          </cell>
        </row>
      </sheetData>
      <sheetData sheetId="3636">
        <row r="4">
          <cell r="A4" t="str">
            <v>BẢNG TÍNH TOÁN, ĐO BÓC KHỐI LƯỢNG HOÀN THÀNH ĐƯA VÀO QUYẾT TOÁN</v>
          </cell>
        </row>
      </sheetData>
      <sheetData sheetId="3637">
        <row r="4">
          <cell r="A4" t="str">
            <v>BẢNG TÍNH TOÁN, ĐO BÓC KHỐI LƯỢNG HOÀN THÀNH ĐƯA VÀO QUYẾT TOÁN</v>
          </cell>
        </row>
      </sheetData>
      <sheetData sheetId="3638">
        <row r="4">
          <cell r="A4" t="str">
            <v>BẢNG TÍNH TOÁN, ĐO BÓC KHỐI LƯỢNG HOÀN THÀNH ĐƯA VÀO QUYẾT TOÁN</v>
          </cell>
        </row>
      </sheetData>
      <sheetData sheetId="3639">
        <row r="4">
          <cell r="A4" t="str">
            <v>BẢNG TÍNH TOÁN, ĐO BÓC KHỐI LƯỢNG HOÀN THÀNH ĐƯA VÀO QUYẾT TOÁN</v>
          </cell>
        </row>
      </sheetData>
      <sheetData sheetId="3640">
        <row r="4">
          <cell r="A4" t="str">
            <v>BẢNG TÍNH TOÁN, ĐO BÓC KHỐI LƯỢNG HOÀN THÀNH ĐƯA VÀO QUYẾT TOÁN</v>
          </cell>
        </row>
      </sheetData>
      <sheetData sheetId="3641">
        <row r="4">
          <cell r="A4" t="str">
            <v>BẢNG TÍNH TOÁN, ĐO BÓC KHỐI LƯỢNG HOÀN THÀNH ĐƯA VÀO QUYẾT TOÁN</v>
          </cell>
        </row>
      </sheetData>
      <sheetData sheetId="3642">
        <row r="4">
          <cell r="A4" t="str">
            <v>BẢNG TÍNH TOÁN, ĐO BÓC KHỐI LƯỢNG HOÀN THÀNH ĐƯA VÀO QUYẾT TOÁN</v>
          </cell>
        </row>
      </sheetData>
      <sheetData sheetId="3643">
        <row r="4">
          <cell r="A4" t="str">
            <v>BẢNG TÍNH TOÁN, ĐO BÓC KHỐI LƯỢNG HOÀN THÀNH ĐƯA VÀO QUYẾT TOÁN</v>
          </cell>
        </row>
      </sheetData>
      <sheetData sheetId="3644">
        <row r="4">
          <cell r="A4" t="str">
            <v>BẢNG TÍNH TOÁN, ĐO BÓC KHỐI LƯỢNG HOÀN THÀNH ĐƯA VÀO QUYẾT TOÁN</v>
          </cell>
        </row>
      </sheetData>
      <sheetData sheetId="3645">
        <row r="4">
          <cell r="A4" t="str">
            <v>BẢNG TÍNH TOÁN, ĐO BÓC KHỐI LƯỢNG HOÀN THÀNH ĐƯA VÀO QUYẾT TOÁN</v>
          </cell>
        </row>
      </sheetData>
      <sheetData sheetId="3646">
        <row r="4">
          <cell r="A4" t="str">
            <v>BẢNG TÍNH TOÁN, ĐO BÓC KHỐI LƯỢNG HOÀN THÀNH ĐƯA VÀO QUYẾT TOÁN</v>
          </cell>
        </row>
      </sheetData>
      <sheetData sheetId="3647">
        <row r="4">
          <cell r="A4" t="str">
            <v>BẢNG TÍNH TOÁN, ĐO BÓC KHỐI LƯỢNG HOÀN THÀNH ĐƯA VÀO QUYẾT TOÁN</v>
          </cell>
        </row>
      </sheetData>
      <sheetData sheetId="3648">
        <row r="4">
          <cell r="A4" t="str">
            <v>BẢNG TÍNH TOÁN, ĐO BÓC KHỐI LƯỢNG HOÀN THÀNH ĐƯA VÀO QUYẾT TOÁN</v>
          </cell>
        </row>
      </sheetData>
      <sheetData sheetId="3649">
        <row r="4">
          <cell r="A4" t="str">
            <v>BẢNG TÍNH TOÁN, ĐO BÓC KHỐI LƯỢNG HOÀN THÀNH ĐƯA VÀO QUYẾT TOÁN</v>
          </cell>
        </row>
      </sheetData>
      <sheetData sheetId="3650">
        <row r="4">
          <cell r="A4" t="str">
            <v>BẢNG TÍNH TOÁN, ĐO BÓC KHỐI LƯỢNG HOÀN THÀNH ĐƯA VÀO QUYẾT TOÁN</v>
          </cell>
        </row>
      </sheetData>
      <sheetData sheetId="3651">
        <row r="4">
          <cell r="A4" t="str">
            <v>BẢNG TÍNH TOÁN, ĐO BÓC KHỐI LƯỢNG HOÀN THÀNH ĐƯA VÀO QUYẾT TOÁN</v>
          </cell>
        </row>
      </sheetData>
      <sheetData sheetId="3652">
        <row r="4">
          <cell r="A4" t="str">
            <v>BẢNG TÍNH TOÁN, ĐO BÓC KHỐI LƯỢNG HOÀN THÀNH ĐƯA VÀO QUYẾT TOÁN</v>
          </cell>
        </row>
      </sheetData>
      <sheetData sheetId="3653">
        <row r="4">
          <cell r="A4" t="str">
            <v>BẢNG TÍNH TOÁN, ĐO BÓC KHỐI LƯỢNG HOÀN THÀNH ĐƯA VÀO QUYẾT TOÁN</v>
          </cell>
        </row>
      </sheetData>
      <sheetData sheetId="3654">
        <row r="4">
          <cell r="A4" t="str">
            <v>BẢNG TÍNH TOÁN, ĐO BÓC KHỐI LƯỢNG HOÀN THÀNH ĐƯA VÀO QUYẾT TOÁN</v>
          </cell>
        </row>
      </sheetData>
      <sheetData sheetId="3655">
        <row r="4">
          <cell r="A4" t="str">
            <v>BẢNG TÍNH TOÁN, ĐO BÓC KHỐI LƯỢNG HOÀN THÀNH ĐƯA VÀO QUYẾT TOÁN</v>
          </cell>
        </row>
      </sheetData>
      <sheetData sheetId="3656">
        <row r="4">
          <cell r="A4" t="str">
            <v>BẢNG TÍNH TOÁN, ĐO BÓC KHỐI LƯỢNG HOÀN THÀNH ĐƯA VÀO QUYẾT TOÁN</v>
          </cell>
        </row>
      </sheetData>
      <sheetData sheetId="3657">
        <row r="4">
          <cell r="A4" t="str">
            <v>BẢNG TÍNH TOÁN, ĐO BÓC KHỐI LƯỢNG HOÀN THÀNH ĐƯA VÀO QUYẾT TOÁN</v>
          </cell>
        </row>
      </sheetData>
      <sheetData sheetId="3658">
        <row r="4">
          <cell r="A4" t="str">
            <v>BẢNG TÍNH TOÁN, ĐO BÓC KHỐI LƯỢNG HOÀN THÀNH ĐƯA VÀO QUYẾT TOÁN</v>
          </cell>
        </row>
      </sheetData>
      <sheetData sheetId="3659">
        <row r="4">
          <cell r="A4" t="str">
            <v>BẢNG TÍNH TOÁN, ĐO BÓC KHỐI LƯỢNG HOÀN THÀNH ĐƯA VÀO QUYẾT TOÁN</v>
          </cell>
        </row>
      </sheetData>
      <sheetData sheetId="3660">
        <row r="4">
          <cell r="A4" t="str">
            <v>BẢNG TÍNH TOÁN, ĐO BÓC KHỐI LƯỢNG HOÀN THÀNH ĐƯA VÀO QUYẾT TOÁN</v>
          </cell>
        </row>
      </sheetData>
      <sheetData sheetId="3661">
        <row r="4">
          <cell r="A4" t="str">
            <v>BẢNG TÍNH TOÁN, ĐO BÓC KHỐI LƯỢNG HOÀN THÀNH ĐƯA VÀO QUYẾT TOÁN</v>
          </cell>
        </row>
      </sheetData>
      <sheetData sheetId="3662">
        <row r="4">
          <cell r="A4" t="str">
            <v>BẢNG TÍNH TOÁN, ĐO BÓC KHỐI LƯỢNG HOÀN THÀNH ĐƯA VÀO QUYẾT TOÁN</v>
          </cell>
        </row>
      </sheetData>
      <sheetData sheetId="3663">
        <row r="4">
          <cell r="A4" t="str">
            <v>BẢNG TÍNH TOÁN, ĐO BÓC KHỐI LƯỢNG HOÀN THÀNH ĐƯA VÀO QUYẾT TOÁN</v>
          </cell>
        </row>
      </sheetData>
      <sheetData sheetId="3664">
        <row r="4">
          <cell r="A4" t="str">
            <v>BẢNG TÍNH TOÁN, ĐO BÓC KHỐI LƯỢNG HOÀN THÀNH ĐƯA VÀO QUYẾT TOÁN</v>
          </cell>
        </row>
      </sheetData>
      <sheetData sheetId="3665">
        <row r="4">
          <cell r="A4" t="str">
            <v>BẢNG TÍNH TOÁN, ĐO BÓC KHỐI LƯỢNG HOÀN THÀNH ĐƯA VÀO QUYẾT TOÁN</v>
          </cell>
        </row>
      </sheetData>
      <sheetData sheetId="3666">
        <row r="4">
          <cell r="A4" t="str">
            <v>BẢNG TÍNH TOÁN, ĐO BÓC KHỐI LƯỢNG HOÀN THÀNH ĐƯA VÀO QUYẾT TOÁN</v>
          </cell>
        </row>
      </sheetData>
      <sheetData sheetId="3667">
        <row r="4">
          <cell r="A4" t="str">
            <v>BẢNG TÍNH TOÁN, ĐO BÓC KHỐI LƯỢNG HOÀN THÀNH ĐƯA VÀO QUYẾT TOÁN</v>
          </cell>
        </row>
      </sheetData>
      <sheetData sheetId="3668">
        <row r="4">
          <cell r="A4" t="str">
            <v>BẢNG TÍNH TOÁN, ĐO BÓC KHỐI LƯỢNG HOÀN THÀNH ĐƯA VÀO QUYẾT TOÁN</v>
          </cell>
        </row>
      </sheetData>
      <sheetData sheetId="3669">
        <row r="4">
          <cell r="A4" t="str">
            <v>BẢNG TÍNH TOÁN, ĐO BÓC KHỐI LƯỢNG HOÀN THÀNH ĐƯA VÀO QUYẾT TOÁN</v>
          </cell>
        </row>
      </sheetData>
      <sheetData sheetId="3670">
        <row r="9">
          <cell r="A9" t="str">
            <v>A</v>
          </cell>
        </row>
      </sheetData>
      <sheetData sheetId="3671">
        <row r="4">
          <cell r="A4" t="str">
            <v>BẢNG TÍNH TOÁN, ĐO BÓC KHỐI LƯỢNG HOÀN THÀNH ĐƯA VÀO QUYẾT TOÁN</v>
          </cell>
        </row>
      </sheetData>
      <sheetData sheetId="3672">
        <row r="4">
          <cell r="A4" t="str">
            <v>BẢNG TÍNH TOÁN, ĐO BÓC KHỐI LƯỢNG HOÀN THÀNH ĐƯA VÀO QUYẾT TOÁN</v>
          </cell>
        </row>
      </sheetData>
      <sheetData sheetId="3673">
        <row r="4">
          <cell r="A4" t="str">
            <v>BẢNG TÍNH TOÁN, ĐO BÓC KHỐI LƯỢNG HOÀN THÀNH ĐƯA VÀO QUYẾT TOÁN</v>
          </cell>
        </row>
      </sheetData>
      <sheetData sheetId="3674">
        <row r="4">
          <cell r="A4" t="str">
            <v>BẢNG TÍNH TOÁN, ĐO BÓC KHỐI LƯỢNG HOÀN THÀNH ĐƯA VÀO QUYẾT TOÁN</v>
          </cell>
        </row>
      </sheetData>
      <sheetData sheetId="3675">
        <row r="9">
          <cell r="A9" t="str">
            <v>A</v>
          </cell>
        </row>
      </sheetData>
      <sheetData sheetId="3676">
        <row r="4">
          <cell r="A4" t="str">
            <v>BẢNG TÍNH TOÁN, ĐO BÓC KHỐI LƯỢNG HOÀN THÀNH ĐƯA VÀO QUYẾT TOÁN</v>
          </cell>
        </row>
      </sheetData>
      <sheetData sheetId="3677">
        <row r="4">
          <cell r="A4" t="str">
            <v>BẢNG TÍNH TOÁN, ĐO BÓC KHỐI LƯỢNG HOÀN THÀNH ĐƯA VÀO QUYẾT TOÁN</v>
          </cell>
        </row>
      </sheetData>
      <sheetData sheetId="3678">
        <row r="4">
          <cell r="A4" t="str">
            <v>BẢNG TÍNH TOÁN, ĐO BÓC KHỐI LƯỢNG HOÀN THÀNH ĐƯA VÀO QUYẾT TOÁN</v>
          </cell>
        </row>
      </sheetData>
      <sheetData sheetId="3679">
        <row r="4">
          <cell r="A4" t="str">
            <v>BẢNG TÍNH TOÁN, ĐO BÓC KHỐI LƯỢNG HOÀN THÀNH ĐƯA VÀO QUYẾT TOÁN</v>
          </cell>
        </row>
      </sheetData>
      <sheetData sheetId="3680">
        <row r="9">
          <cell r="A9" t="str">
            <v>A</v>
          </cell>
        </row>
      </sheetData>
      <sheetData sheetId="3681">
        <row r="9">
          <cell r="A9" t="str">
            <v>A</v>
          </cell>
        </row>
      </sheetData>
      <sheetData sheetId="3682">
        <row r="9">
          <cell r="A9" t="str">
            <v>A</v>
          </cell>
        </row>
      </sheetData>
      <sheetData sheetId="3683">
        <row r="9">
          <cell r="A9" t="str">
            <v>A</v>
          </cell>
        </row>
      </sheetData>
      <sheetData sheetId="3684">
        <row r="9">
          <cell r="A9" t="str">
            <v>A</v>
          </cell>
        </row>
      </sheetData>
      <sheetData sheetId="3685">
        <row r="9">
          <cell r="A9" t="str">
            <v>A</v>
          </cell>
        </row>
      </sheetData>
      <sheetData sheetId="3686">
        <row r="9">
          <cell r="A9" t="str">
            <v>A</v>
          </cell>
        </row>
      </sheetData>
      <sheetData sheetId="3687">
        <row r="9">
          <cell r="A9" t="str">
            <v>A</v>
          </cell>
        </row>
      </sheetData>
      <sheetData sheetId="3688">
        <row r="9">
          <cell r="A9" t="str">
            <v>A</v>
          </cell>
        </row>
      </sheetData>
      <sheetData sheetId="3689">
        <row r="9">
          <cell r="A9" t="str">
            <v>A</v>
          </cell>
        </row>
      </sheetData>
      <sheetData sheetId="3690">
        <row r="4">
          <cell r="A4" t="str">
            <v>BẢNG TÍNH TOÁN, ĐO BÓC KHỐI LƯỢNG HOÀN THÀNH ĐƯA VÀO QUYẾT TOÁN</v>
          </cell>
        </row>
      </sheetData>
      <sheetData sheetId="3691">
        <row r="4">
          <cell r="A4" t="str">
            <v>BẢNG TÍNH TOÁN, ĐO BÓC KHỐI LƯỢNG HOÀN THÀNH ĐƯA VÀO QUYẾT TOÁN</v>
          </cell>
        </row>
      </sheetData>
      <sheetData sheetId="3692">
        <row r="4">
          <cell r="A4" t="str">
            <v>BẢNG TÍNH TOÁN, ĐO BÓC KHỐI LƯỢNG HOÀN THÀNH ĐƯA VÀO QUYẾT TOÁN</v>
          </cell>
        </row>
      </sheetData>
      <sheetData sheetId="3693">
        <row r="4">
          <cell r="A4" t="str">
            <v>BẢNG TÍNH TOÁN, ĐO BÓC KHỐI LƯỢNG HOÀN THÀNH ĐƯA VÀO QUYẾT TOÁN</v>
          </cell>
        </row>
      </sheetData>
      <sheetData sheetId="3694">
        <row r="4">
          <cell r="A4" t="str">
            <v>BẢNG TÍNH TOÁN, ĐO BÓC KHỐI LƯỢNG HOÀN THÀNH ĐƯA VÀO QUYẾT TOÁN</v>
          </cell>
        </row>
      </sheetData>
      <sheetData sheetId="3695">
        <row r="9">
          <cell r="A9" t="str">
            <v>A</v>
          </cell>
        </row>
      </sheetData>
      <sheetData sheetId="3696">
        <row r="9">
          <cell r="A9" t="str">
            <v>A</v>
          </cell>
        </row>
      </sheetData>
      <sheetData sheetId="3697">
        <row r="9">
          <cell r="A9" t="str">
            <v>A</v>
          </cell>
        </row>
      </sheetData>
      <sheetData sheetId="3698">
        <row r="9">
          <cell r="A9" t="str">
            <v>A</v>
          </cell>
        </row>
      </sheetData>
      <sheetData sheetId="3699">
        <row r="9">
          <cell r="A9" t="str">
            <v>A</v>
          </cell>
        </row>
      </sheetData>
      <sheetData sheetId="3700">
        <row r="9">
          <cell r="A9" t="str">
            <v>A</v>
          </cell>
        </row>
      </sheetData>
      <sheetData sheetId="3701">
        <row r="9">
          <cell r="A9" t="str">
            <v>A</v>
          </cell>
        </row>
      </sheetData>
      <sheetData sheetId="3702">
        <row r="9">
          <cell r="A9" t="str">
            <v>A</v>
          </cell>
        </row>
      </sheetData>
      <sheetData sheetId="3703">
        <row r="9">
          <cell r="A9" t="str">
            <v>A</v>
          </cell>
        </row>
      </sheetData>
      <sheetData sheetId="3704">
        <row r="9">
          <cell r="A9" t="str">
            <v>A</v>
          </cell>
        </row>
      </sheetData>
      <sheetData sheetId="3705">
        <row r="9">
          <cell r="A9" t="str">
            <v>A</v>
          </cell>
        </row>
      </sheetData>
      <sheetData sheetId="3706">
        <row r="9">
          <cell r="A9" t="str">
            <v>A</v>
          </cell>
        </row>
      </sheetData>
      <sheetData sheetId="3707">
        <row r="9">
          <cell r="A9" t="str">
            <v>A</v>
          </cell>
        </row>
      </sheetData>
      <sheetData sheetId="3708">
        <row r="9">
          <cell r="A9" t="str">
            <v>A</v>
          </cell>
        </row>
      </sheetData>
      <sheetData sheetId="3709">
        <row r="9">
          <cell r="A9" t="str">
            <v>A</v>
          </cell>
        </row>
      </sheetData>
      <sheetData sheetId="3710">
        <row r="9">
          <cell r="A9" t="str">
            <v>A</v>
          </cell>
        </row>
      </sheetData>
      <sheetData sheetId="3711">
        <row r="9">
          <cell r="A9" t="str">
            <v>A</v>
          </cell>
        </row>
      </sheetData>
      <sheetData sheetId="3712">
        <row r="9">
          <cell r="A9" t="str">
            <v>A</v>
          </cell>
        </row>
      </sheetData>
      <sheetData sheetId="3713">
        <row r="9">
          <cell r="A9" t="str">
            <v>A</v>
          </cell>
        </row>
      </sheetData>
      <sheetData sheetId="3714">
        <row r="9">
          <cell r="A9" t="str">
            <v>A</v>
          </cell>
        </row>
      </sheetData>
      <sheetData sheetId="3715">
        <row r="9">
          <cell r="A9" t="str">
            <v>A</v>
          </cell>
        </row>
      </sheetData>
      <sheetData sheetId="3716">
        <row r="9">
          <cell r="A9" t="str">
            <v>A</v>
          </cell>
        </row>
      </sheetData>
      <sheetData sheetId="3717">
        <row r="9">
          <cell r="A9" t="str">
            <v>A</v>
          </cell>
        </row>
      </sheetData>
      <sheetData sheetId="3718">
        <row r="9">
          <cell r="A9" t="str">
            <v>A</v>
          </cell>
        </row>
      </sheetData>
      <sheetData sheetId="3719">
        <row r="9">
          <cell r="A9" t="str">
            <v>A</v>
          </cell>
        </row>
      </sheetData>
      <sheetData sheetId="3720">
        <row r="9">
          <cell r="A9" t="str">
            <v>A</v>
          </cell>
        </row>
      </sheetData>
      <sheetData sheetId="3721">
        <row r="4">
          <cell r="A4" t="str">
            <v>BẢNG TÍNH TOÁN, ĐO BÓC KHỐI LƯỢNG HOÀN THÀNH ĐƯA VÀO QUYẾT TOÁN</v>
          </cell>
        </row>
      </sheetData>
      <sheetData sheetId="3722">
        <row r="4">
          <cell r="A4" t="str">
            <v>BẢNG TÍNH TOÁN, ĐO BÓC KHỐI LƯỢNG HOÀN THÀNH ĐƯA VÀO QUYẾT TOÁN</v>
          </cell>
        </row>
      </sheetData>
      <sheetData sheetId="3723">
        <row r="4">
          <cell r="A4" t="str">
            <v>BẢNG TÍNH TOÁN, ĐO BÓC KHỐI LƯỢNG HOÀN THÀNH ĐƯA VÀO QUYẾT TOÁN</v>
          </cell>
        </row>
      </sheetData>
      <sheetData sheetId="3724">
        <row r="4">
          <cell r="A4" t="str">
            <v>BẢNG TÍNH TOÁN, ĐO BÓC KHỐI LƯỢNG HOÀN THÀNH ĐƯA VÀO QUYẾT TOÁN</v>
          </cell>
        </row>
      </sheetData>
      <sheetData sheetId="3725">
        <row r="9">
          <cell r="A9" t="str">
            <v>A</v>
          </cell>
        </row>
      </sheetData>
      <sheetData sheetId="3726">
        <row r="4">
          <cell r="A4" t="str">
            <v>BẢNG TÍNH TOÁN, ĐO BÓC KHỐI LƯỢNG HOÀN THÀNH ĐƯA VÀO QUYẾT TOÁN</v>
          </cell>
        </row>
      </sheetData>
      <sheetData sheetId="3727">
        <row r="4">
          <cell r="A4" t="str">
            <v>BẢNG TÍNH TOÁN, ĐO BÓC KHỐI LƯỢNG HOÀN THÀNH ĐƯA VÀO QUYẾT TOÁN</v>
          </cell>
        </row>
      </sheetData>
      <sheetData sheetId="3728">
        <row r="4">
          <cell r="A4" t="str">
            <v>BẢNG TÍNH TOÁN, ĐO BÓC KHỐI LƯỢNG HOÀN THÀNH ĐƯA VÀO QUYẾT TOÁN</v>
          </cell>
        </row>
      </sheetData>
      <sheetData sheetId="3729">
        <row r="4">
          <cell r="A4" t="str">
            <v>BẢNG TÍNH TOÁN, ĐO BÓC KHỐI LƯỢNG HOÀN THÀNH ĐƯA VÀO QUYẾT TOÁN</v>
          </cell>
        </row>
      </sheetData>
      <sheetData sheetId="3730">
        <row r="4">
          <cell r="A4" t="str">
            <v>BẢNG TÍNH TOÁN, ĐO BÓC KHỐI LƯỢNG HOÀN THÀNH ĐƯA VÀO QUYẾT TOÁN</v>
          </cell>
        </row>
      </sheetData>
      <sheetData sheetId="3731">
        <row r="9">
          <cell r="A9" t="str">
            <v>A</v>
          </cell>
        </row>
      </sheetData>
      <sheetData sheetId="3732">
        <row r="4">
          <cell r="A4" t="str">
            <v>BẢNG TÍNH TOÁN, ĐO BÓC KHỐI LƯỢNG HOÀN THÀNH ĐƯA VÀO QUYẾT TOÁN</v>
          </cell>
        </row>
      </sheetData>
      <sheetData sheetId="3733">
        <row r="4">
          <cell r="A4" t="str">
            <v>BẢNG TÍNH TOÁN, ĐO BÓC KHỐI LƯỢNG HOÀN THÀNH ĐƯA VÀO QUYẾT TOÁN</v>
          </cell>
        </row>
      </sheetData>
      <sheetData sheetId="3734">
        <row r="4">
          <cell r="A4" t="str">
            <v>BẢNG TÍNH TOÁN, ĐO BÓC KHỐI LƯỢNG HOÀN THÀNH ĐƯA VÀO QUYẾT TOÁN</v>
          </cell>
        </row>
      </sheetData>
      <sheetData sheetId="3735">
        <row r="4">
          <cell r="A4" t="str">
            <v>BẢNG TÍNH TOÁN, ĐO BÓC KHỐI LƯỢNG HOÀN THÀNH ĐƯA VÀO QUYẾT TOÁN</v>
          </cell>
        </row>
      </sheetData>
      <sheetData sheetId="3736">
        <row r="9">
          <cell r="A9" t="str">
            <v>A</v>
          </cell>
        </row>
      </sheetData>
      <sheetData sheetId="3737">
        <row r="9">
          <cell r="A9" t="str">
            <v>A</v>
          </cell>
        </row>
      </sheetData>
      <sheetData sheetId="3738">
        <row r="4">
          <cell r="A4" t="str">
            <v>BẢNG TÍNH TOÁN, ĐO BÓC KHỐI LƯỢNG HOÀN THÀNH ĐƯA VÀO QUYẾT TOÁN</v>
          </cell>
        </row>
      </sheetData>
      <sheetData sheetId="3739">
        <row r="4">
          <cell r="A4" t="str">
            <v>BẢNG TÍNH TOÁN, ĐO BÓC KHỐI LƯỢNG HOÀN THÀNH ĐƯA VÀO QUYẾT TOÁN</v>
          </cell>
        </row>
      </sheetData>
      <sheetData sheetId="3740">
        <row r="4">
          <cell r="A4" t="str">
            <v>BẢNG TÍNH TOÁN, ĐO BÓC KHỐI LƯỢNG HOÀN THÀNH ĐƯA VÀO QUYẾT TOÁN</v>
          </cell>
        </row>
      </sheetData>
      <sheetData sheetId="3741">
        <row r="4">
          <cell r="A4" t="str">
            <v>BẢNG TÍNH TOÁN, ĐO BÓC KHỐI LƯỢNG HOÀN THÀNH ĐƯA VÀO QUYẾT TOÁN</v>
          </cell>
        </row>
      </sheetData>
      <sheetData sheetId="3742">
        <row r="4">
          <cell r="A4" t="str">
            <v>BẢNG TÍNH TOÁN, ĐO BÓC KHỐI LƯỢNG HOÀN THÀNH ĐƯA VÀO QUYẾT TOÁN</v>
          </cell>
        </row>
      </sheetData>
      <sheetData sheetId="3743">
        <row r="4">
          <cell r="A4" t="str">
            <v>BẢNG TÍNH TOÁN, ĐO BÓC KHỐI LƯỢNG HOÀN THÀNH ĐƯA VÀO QUYẾT TOÁN</v>
          </cell>
        </row>
      </sheetData>
      <sheetData sheetId="3744">
        <row r="4">
          <cell r="A4" t="str">
            <v>BẢNG TÍNH TOÁN, ĐO BÓC KHỐI LƯỢNG HOÀN THÀNH ĐƯA VÀO QUYẾT TOÁN</v>
          </cell>
        </row>
      </sheetData>
      <sheetData sheetId="3745">
        <row r="4">
          <cell r="A4" t="str">
            <v>BẢNG TÍNH TOÁN, ĐO BÓC KHỐI LƯỢNG HOÀN THÀNH ĐƯA VÀO QUYẾT TOÁN</v>
          </cell>
        </row>
      </sheetData>
      <sheetData sheetId="3746">
        <row r="4">
          <cell r="A4" t="str">
            <v>BẢNG TÍNH TOÁN, ĐO BÓC KHỐI LƯỢNG HOÀN THÀNH ĐƯA VÀO QUYẾT TOÁN</v>
          </cell>
        </row>
      </sheetData>
      <sheetData sheetId="3747">
        <row r="4">
          <cell r="A4" t="str">
            <v>BẢNG TÍNH TOÁN, ĐO BÓC KHỐI LƯỢNG HOÀN THÀNH ĐƯA VÀO QUYẾT TOÁN</v>
          </cell>
        </row>
      </sheetData>
      <sheetData sheetId="3748">
        <row r="4">
          <cell r="A4" t="str">
            <v>BẢNG TÍNH TOÁN, ĐO BÓC KHỐI LƯỢNG HOÀN THÀNH ĐƯA VÀO QUYẾT TOÁN</v>
          </cell>
        </row>
      </sheetData>
      <sheetData sheetId="3749">
        <row r="4">
          <cell r="A4" t="str">
            <v>BẢNG TÍNH TOÁN, ĐO BÓC KHỐI LƯỢNG HOÀN THÀNH ĐƯA VÀO QUYẾT TOÁN</v>
          </cell>
        </row>
      </sheetData>
      <sheetData sheetId="3750">
        <row r="4">
          <cell r="A4" t="str">
            <v>BẢNG TÍNH TOÁN, ĐO BÓC KHỐI LƯỢNG HOÀN THÀNH ĐƯA VÀO QUYẾT TOÁN</v>
          </cell>
        </row>
      </sheetData>
      <sheetData sheetId="3751">
        <row r="4">
          <cell r="A4" t="str">
            <v>BẢNG TÍNH TOÁN, ĐO BÓC KHỐI LƯỢNG HOÀN THÀNH ĐƯA VÀO QUYẾT TOÁN</v>
          </cell>
        </row>
      </sheetData>
      <sheetData sheetId="3752">
        <row r="4">
          <cell r="A4" t="str">
            <v>BẢNG TÍNH TOÁN, ĐO BÓC KHỐI LƯỢNG HOÀN THÀNH ĐƯA VÀO QUYẾT TOÁN</v>
          </cell>
        </row>
      </sheetData>
      <sheetData sheetId="3753">
        <row r="4">
          <cell r="A4" t="str">
            <v>BẢNG TÍNH TOÁN, ĐO BÓC KHỐI LƯỢNG HOÀN THÀNH ĐƯA VÀO QUYẾT TOÁN</v>
          </cell>
        </row>
      </sheetData>
      <sheetData sheetId="3754">
        <row r="4">
          <cell r="A4" t="str">
            <v>BẢNG TÍNH TOÁN, ĐO BÓC KHỐI LƯỢNG HOÀN THÀNH ĐƯA VÀO QUYẾT TOÁN</v>
          </cell>
        </row>
      </sheetData>
      <sheetData sheetId="3755">
        <row r="4">
          <cell r="A4" t="str">
            <v>BẢNG TÍNH TOÁN, ĐO BÓC KHỐI LƯỢNG HOÀN THÀNH ĐƯA VÀO QUYẾT TOÁN</v>
          </cell>
        </row>
      </sheetData>
      <sheetData sheetId="3756">
        <row r="4">
          <cell r="A4" t="str">
            <v>BẢNG TÍNH TOÁN, ĐO BÓC KHỐI LƯỢNG HOÀN THÀNH ĐƯA VÀO QUYẾT TOÁN</v>
          </cell>
        </row>
      </sheetData>
      <sheetData sheetId="3757">
        <row r="4">
          <cell r="A4" t="str">
            <v>BẢNG TÍNH TOÁN, ĐO BÓC KHỐI LƯỢNG HOÀN THÀNH ĐƯA VÀO QUYẾT TOÁN</v>
          </cell>
        </row>
      </sheetData>
      <sheetData sheetId="3758">
        <row r="4">
          <cell r="A4" t="str">
            <v>BẢNG TÍNH TOÁN, ĐO BÓC KHỐI LƯỢNG HOÀN THÀNH ĐƯA VÀO QUYẾT TOÁN</v>
          </cell>
        </row>
      </sheetData>
      <sheetData sheetId="3759">
        <row r="4">
          <cell r="A4" t="str">
            <v>BẢNG TÍNH TOÁN, ĐO BÓC KHỐI LƯỢNG HOÀN THÀNH ĐƯA VÀO QUYẾT TOÁN</v>
          </cell>
        </row>
      </sheetData>
      <sheetData sheetId="3760">
        <row r="4">
          <cell r="A4" t="str">
            <v>BẢNG TÍNH TOÁN, ĐO BÓC KHỐI LƯỢNG HOÀN THÀNH ĐƯA VÀO QUYẾT TOÁN</v>
          </cell>
        </row>
      </sheetData>
      <sheetData sheetId="3761">
        <row r="4">
          <cell r="A4" t="str">
            <v>BẢNG TÍNH TOÁN, ĐO BÓC KHỐI LƯỢNG HOÀN THÀNH ĐƯA VÀO QUYẾT TOÁN</v>
          </cell>
        </row>
      </sheetData>
      <sheetData sheetId="3762">
        <row r="4">
          <cell r="A4" t="str">
            <v>BẢNG TÍNH TOÁN, ĐO BÓC KHỐI LƯỢNG HOÀN THÀNH ĐƯA VÀO QUYẾT TOÁN</v>
          </cell>
        </row>
      </sheetData>
      <sheetData sheetId="3763">
        <row r="4">
          <cell r="A4" t="str">
            <v>BẢNG TÍNH TOÁN, ĐO BÓC KHỐI LƯỢNG HOÀN THÀNH ĐƯA VÀO QUYẾT TOÁN</v>
          </cell>
        </row>
      </sheetData>
      <sheetData sheetId="3764">
        <row r="4">
          <cell r="A4" t="str">
            <v>BẢNG TÍNH TOÁN, ĐO BÓC KHỐI LƯỢNG HOÀN THÀNH ĐƯA VÀO QUYẾT TOÁN</v>
          </cell>
        </row>
      </sheetData>
      <sheetData sheetId="3765">
        <row r="4">
          <cell r="A4" t="str">
            <v>BẢNG TÍNH TOÁN, ĐO BÓC KHỐI LƯỢNG HOÀN THÀNH ĐƯA VÀO QUYẾT TOÁN</v>
          </cell>
        </row>
      </sheetData>
      <sheetData sheetId="3766">
        <row r="4">
          <cell r="A4" t="str">
            <v>BẢNG TÍNH TOÁN, ĐO BÓC KHỐI LƯỢNG HOÀN THÀNH ĐƯA VÀO QUYẾT TOÁN</v>
          </cell>
        </row>
      </sheetData>
      <sheetData sheetId="3767">
        <row r="4">
          <cell r="A4" t="str">
            <v>BẢNG TÍNH TOÁN, ĐO BÓC KHỐI LƯỢNG HOÀN THÀNH ĐƯA VÀO QUYẾT TOÁN</v>
          </cell>
        </row>
      </sheetData>
      <sheetData sheetId="3768">
        <row r="4">
          <cell r="A4" t="str">
            <v>BẢNG TÍNH TOÁN, ĐO BÓC KHỐI LƯỢNG HOÀN THÀNH ĐƯA VÀO QUYẾT TOÁN</v>
          </cell>
        </row>
      </sheetData>
      <sheetData sheetId="3769">
        <row r="4">
          <cell r="A4" t="str">
            <v>BẢNG TÍNH TOÁN, ĐO BÓC KHỐI LƯỢNG HOÀN THÀNH ĐƯA VÀO QUYẾT TOÁN</v>
          </cell>
        </row>
      </sheetData>
      <sheetData sheetId="3770">
        <row r="4">
          <cell r="A4" t="str">
            <v>BẢNG TÍNH TOÁN, ĐO BÓC KHỐI LƯỢNG HOÀN THÀNH ĐƯA VÀO QUYẾT TOÁN</v>
          </cell>
        </row>
      </sheetData>
      <sheetData sheetId="3771">
        <row r="4">
          <cell r="A4" t="str">
            <v>BẢNG TÍNH TOÁN, ĐO BÓC KHỐI LƯỢNG HOÀN THÀNH ĐƯA VÀO QUYẾT TOÁN</v>
          </cell>
        </row>
      </sheetData>
      <sheetData sheetId="3772">
        <row r="4">
          <cell r="A4" t="str">
            <v>BẢNG TÍNH TOÁN, ĐO BÓC KHỐI LƯỢNG HOÀN THÀNH ĐƯA VÀO QUYẾT TOÁN</v>
          </cell>
        </row>
      </sheetData>
      <sheetData sheetId="3773">
        <row r="4">
          <cell r="A4" t="str">
            <v>BẢNG TÍNH TOÁN, ĐO BÓC KHỐI LƯỢNG HOÀN THÀNH ĐƯA VÀO QUYẾT TOÁN</v>
          </cell>
        </row>
      </sheetData>
      <sheetData sheetId="3774">
        <row r="4">
          <cell r="A4" t="str">
            <v>BẢNG TÍNH TOÁN, ĐO BÓC KHỐI LƯỢNG HOÀN THÀNH ĐƯA VÀO QUYẾT TOÁN</v>
          </cell>
        </row>
      </sheetData>
      <sheetData sheetId="3775">
        <row r="4">
          <cell r="A4" t="str">
            <v>BẢNG TÍNH TOÁN, ĐO BÓC KHỐI LƯỢNG HOÀN THÀNH ĐƯA VÀO QUYẾT TOÁN</v>
          </cell>
        </row>
      </sheetData>
      <sheetData sheetId="3776">
        <row r="4">
          <cell r="A4" t="str">
            <v>BẢNG TÍNH TOÁN, ĐO BÓC KHỐI LƯỢNG HOÀN THÀNH ĐƯA VÀO QUYẾT TOÁN</v>
          </cell>
        </row>
      </sheetData>
      <sheetData sheetId="3777">
        <row r="4">
          <cell r="A4" t="str">
            <v>BẢNG TÍNH TOÁN, ĐO BÓC KHỐI LƯỢNG HOÀN THÀNH ĐƯA VÀO QUYẾT TOÁN</v>
          </cell>
        </row>
      </sheetData>
      <sheetData sheetId="3778">
        <row r="4">
          <cell r="A4" t="str">
            <v>BẢNG TÍNH TOÁN, ĐO BÓC KHỐI LƯỢNG HOÀN THÀNH ĐƯA VÀO QUYẾT TOÁN</v>
          </cell>
        </row>
      </sheetData>
      <sheetData sheetId="3779">
        <row r="4">
          <cell r="A4" t="str">
            <v>BẢNG TÍNH TOÁN, ĐO BÓC KHỐI LƯỢNG HOÀN THÀNH ĐƯA VÀO QUYẾT TOÁN</v>
          </cell>
        </row>
      </sheetData>
      <sheetData sheetId="3780">
        <row r="4">
          <cell r="A4" t="str">
            <v>BẢNG TÍNH TOÁN, ĐO BÓC KHỐI LƯỢNG HOÀN THÀNH ĐƯA VÀO QUYẾT TOÁN</v>
          </cell>
        </row>
      </sheetData>
      <sheetData sheetId="3781">
        <row r="4">
          <cell r="A4" t="str">
            <v>BẢNG TÍNH TOÁN, ĐO BÓC KHỐI LƯỢNG HOÀN THÀNH ĐƯA VÀO QUYẾT TOÁN</v>
          </cell>
        </row>
      </sheetData>
      <sheetData sheetId="3782">
        <row r="4">
          <cell r="A4" t="str">
            <v>BẢNG TÍNH TOÁN, ĐO BÓC KHỐI LƯỢNG HOÀN THÀNH ĐƯA VÀO QUYẾT TOÁN</v>
          </cell>
        </row>
      </sheetData>
      <sheetData sheetId="3783">
        <row r="4">
          <cell r="A4" t="str">
            <v>BẢNG TÍNH TOÁN, ĐO BÓC KHỐI LƯỢNG HOÀN THÀNH ĐƯA VÀO QUYẾT TOÁN</v>
          </cell>
        </row>
      </sheetData>
      <sheetData sheetId="3784">
        <row r="4">
          <cell r="A4" t="str">
            <v>BẢNG TÍNH TOÁN, ĐO BÓC KHỐI LƯỢNG HOÀN THÀNH ĐƯA VÀO QUYẾT TOÁN</v>
          </cell>
        </row>
      </sheetData>
      <sheetData sheetId="3785">
        <row r="4">
          <cell r="A4" t="str">
            <v>BẢNG TÍNH TOÁN, ĐO BÓC KHỐI LƯỢNG HOÀN THÀNH ĐƯA VÀO QUYẾT TOÁN</v>
          </cell>
        </row>
      </sheetData>
      <sheetData sheetId="3786">
        <row r="4">
          <cell r="A4" t="str">
            <v>BẢNG TÍNH TOÁN, ĐO BÓC KHỐI LƯỢNG HOÀN THÀNH ĐƯA VÀO QUYẾT TOÁN</v>
          </cell>
        </row>
      </sheetData>
      <sheetData sheetId="3787">
        <row r="4">
          <cell r="A4" t="str">
            <v>BẢNG TÍNH TOÁN, ĐO BÓC KHỐI LƯỢNG HOÀN THÀNH ĐƯA VÀO QUYẾT TOÁN</v>
          </cell>
        </row>
      </sheetData>
      <sheetData sheetId="3788">
        <row r="4">
          <cell r="A4" t="str">
            <v>BẢNG TÍNH TOÁN, ĐO BÓC KHỐI LƯỢNG HOÀN THÀNH ĐƯA VÀO QUYẾT TOÁN</v>
          </cell>
        </row>
      </sheetData>
      <sheetData sheetId="3789">
        <row r="4">
          <cell r="A4" t="str">
            <v>BẢNG TÍNH TOÁN, ĐO BÓC KHỐI LƯỢNG HOÀN THÀNH ĐƯA VÀO QUYẾT TOÁN</v>
          </cell>
        </row>
      </sheetData>
      <sheetData sheetId="3790">
        <row r="4">
          <cell r="A4" t="str">
            <v>BẢNG TÍNH TOÁN, ĐO BÓC KHỐI LƯỢNG HOÀN THÀNH ĐƯA VÀO QUYẾT TOÁN</v>
          </cell>
        </row>
      </sheetData>
      <sheetData sheetId="3791">
        <row r="4">
          <cell r="A4" t="str">
            <v>BẢNG TÍNH TOÁN, ĐO BÓC KHỐI LƯỢNG HOÀN THÀNH ĐƯA VÀO QUYẾT TOÁN</v>
          </cell>
        </row>
      </sheetData>
      <sheetData sheetId="3792">
        <row r="4">
          <cell r="A4" t="str">
            <v>BẢNG TÍNH TOÁN, ĐO BÓC KHỐI LƯỢNG HOÀN THÀNH ĐƯA VÀO QUYẾT TOÁN</v>
          </cell>
        </row>
      </sheetData>
      <sheetData sheetId="3793">
        <row r="4">
          <cell r="A4" t="str">
            <v>BẢNG TÍNH TOÁN, ĐO BÓC KHỐI LƯỢNG HOÀN THÀNH ĐƯA VÀO QUYẾT TOÁN</v>
          </cell>
        </row>
      </sheetData>
      <sheetData sheetId="3794">
        <row r="4">
          <cell r="A4" t="str">
            <v>BẢNG TÍNH TOÁN, ĐO BÓC KHỐI LƯỢNG HOÀN THÀNH ĐƯA VÀO QUYẾT TOÁN</v>
          </cell>
        </row>
      </sheetData>
      <sheetData sheetId="3795">
        <row r="4">
          <cell r="A4" t="str">
            <v>BẢNG TÍNH TOÁN, ĐO BÓC KHỐI LƯỢNG HOÀN THÀNH ĐƯA VÀO QUYẾT TOÁN</v>
          </cell>
        </row>
      </sheetData>
      <sheetData sheetId="3796">
        <row r="4">
          <cell r="A4" t="str">
            <v>BẢNG TÍNH TOÁN, ĐO BÓC KHỐI LƯỢNG HOÀN THÀNH ĐƯA VÀO QUYẾT TOÁN</v>
          </cell>
        </row>
      </sheetData>
      <sheetData sheetId="3797">
        <row r="4">
          <cell r="A4" t="str">
            <v>BẢNG TÍNH TOÁN, ĐO BÓC KHỐI LƯỢNG HOÀN THÀNH ĐƯA VÀO QUYẾT TOÁN</v>
          </cell>
        </row>
      </sheetData>
      <sheetData sheetId="3798">
        <row r="4">
          <cell r="A4" t="str">
            <v>BẢNG TÍNH TOÁN, ĐO BÓC KHỐI LƯỢNG HOÀN THÀNH ĐƯA VÀO QUYẾT TOÁN</v>
          </cell>
        </row>
      </sheetData>
      <sheetData sheetId="3799">
        <row r="4">
          <cell r="A4" t="str">
            <v>BẢNG TÍNH TOÁN, ĐO BÓC KHỐI LƯỢNG HOÀN THÀNH ĐƯA VÀO QUYẾT TOÁN</v>
          </cell>
        </row>
      </sheetData>
      <sheetData sheetId="3800">
        <row r="4">
          <cell r="A4" t="str">
            <v>BẢNG TÍNH TOÁN, ĐO BÓC KHỐI LƯỢNG HOÀN THÀNH ĐƯA VÀO QUYẾT TOÁN</v>
          </cell>
        </row>
      </sheetData>
      <sheetData sheetId="3801">
        <row r="4">
          <cell r="A4" t="str">
            <v>BẢNG TÍNH TOÁN, ĐO BÓC KHỐI LƯỢNG HOÀN THÀNH ĐƯA VÀO QUYẾT TOÁN</v>
          </cell>
        </row>
      </sheetData>
      <sheetData sheetId="3802">
        <row r="4">
          <cell r="A4" t="str">
            <v>BẢNG TÍNH TOÁN, ĐO BÓC KHỐI LƯỢNG HOÀN THÀNH ĐƯA VÀO QUYẾT TOÁN</v>
          </cell>
        </row>
      </sheetData>
      <sheetData sheetId="3803">
        <row r="4">
          <cell r="A4" t="str">
            <v>BẢNG TÍNH TOÁN, ĐO BÓC KHỐI LƯỢNG HOÀN THÀNH ĐƯA VÀO QUYẾT TOÁN</v>
          </cell>
        </row>
      </sheetData>
      <sheetData sheetId="3804">
        <row r="4">
          <cell r="A4" t="str">
            <v>BẢNG TÍNH TOÁN, ĐO BÓC KHỐI LƯỢNG HOÀN THÀNH ĐƯA VÀO QUYẾT TOÁN</v>
          </cell>
        </row>
      </sheetData>
      <sheetData sheetId="3805">
        <row r="4">
          <cell r="A4" t="str">
            <v>BẢNG TÍNH TOÁN, ĐO BÓC KHỐI LƯỢNG HOÀN THÀNH ĐƯA VÀO QUYẾT TOÁN</v>
          </cell>
        </row>
      </sheetData>
      <sheetData sheetId="3806">
        <row r="4">
          <cell r="A4" t="str">
            <v>BẢNG TÍNH TOÁN, ĐO BÓC KHỐI LƯỢNG HOÀN THÀNH ĐƯA VÀO QUYẾT TOÁN</v>
          </cell>
        </row>
      </sheetData>
      <sheetData sheetId="3807">
        <row r="4">
          <cell r="A4" t="str">
            <v>BẢNG TÍNH TOÁN, ĐO BÓC KHỐI LƯỢNG HOÀN THÀNH ĐƯA VÀO QUYẾT TOÁN</v>
          </cell>
        </row>
      </sheetData>
      <sheetData sheetId="3808">
        <row r="4">
          <cell r="A4" t="str">
            <v>BẢNG TÍNH TOÁN, ĐO BÓC KHỐI LƯỢNG HOÀN THÀNH ĐƯA VÀO QUYẾT TOÁN</v>
          </cell>
        </row>
      </sheetData>
      <sheetData sheetId="3809">
        <row r="4">
          <cell r="A4" t="str">
            <v>BẢNG TÍNH TOÁN, ĐO BÓC KHỐI LƯỢNG HOÀN THÀNH ĐƯA VÀO QUYẾT TOÁN</v>
          </cell>
        </row>
      </sheetData>
      <sheetData sheetId="3810">
        <row r="4">
          <cell r="A4" t="str">
            <v>BẢNG TÍNH TOÁN, ĐO BÓC KHỐI LƯỢNG HOÀN THÀNH ĐƯA VÀO QUYẾT TOÁN</v>
          </cell>
        </row>
      </sheetData>
      <sheetData sheetId="3811">
        <row r="4">
          <cell r="A4" t="str">
            <v>BẢNG TÍNH TOÁN, ĐO BÓC KHỐI LƯỢNG HOÀN THÀNH ĐƯA VÀO QUYẾT TOÁN</v>
          </cell>
        </row>
      </sheetData>
      <sheetData sheetId="3812">
        <row r="4">
          <cell r="A4" t="str">
            <v>BẢNG TÍNH TOÁN, ĐO BÓC KHỐI LƯỢNG HOÀN THÀNH ĐƯA VÀO QUYẾT TOÁN</v>
          </cell>
        </row>
      </sheetData>
      <sheetData sheetId="3813">
        <row r="4">
          <cell r="A4" t="str">
            <v>BẢNG TÍNH TOÁN, ĐO BÓC KHỐI LƯỢNG HOÀN THÀNH ĐƯA VÀO QUYẾT TOÁN</v>
          </cell>
        </row>
      </sheetData>
      <sheetData sheetId="3814">
        <row r="4">
          <cell r="A4" t="str">
            <v>BẢNG TÍNH TOÁN, ĐO BÓC KHỐI LƯỢNG HOÀN THÀNH ĐƯA VÀO QUYẾT TOÁN</v>
          </cell>
        </row>
      </sheetData>
      <sheetData sheetId="3815">
        <row r="4">
          <cell r="A4" t="str">
            <v>BẢNG TÍNH TOÁN, ĐO BÓC KHỐI LƯỢNG HOÀN THÀNH ĐƯA VÀO QUYẾT TOÁN</v>
          </cell>
        </row>
      </sheetData>
      <sheetData sheetId="3816">
        <row r="4">
          <cell r="A4" t="str">
            <v>BẢNG TÍNH TOÁN, ĐO BÓC KHỐI LƯỢNG HOÀN THÀNH ĐƯA VÀO QUYẾT TOÁN</v>
          </cell>
        </row>
      </sheetData>
      <sheetData sheetId="3817">
        <row r="4">
          <cell r="A4" t="str">
            <v>BẢNG TÍNH TOÁN, ĐO BÓC KHỐI LƯỢNG HOÀN THÀNH ĐƯA VÀO QUYẾT TOÁN</v>
          </cell>
        </row>
      </sheetData>
      <sheetData sheetId="3818">
        <row r="4">
          <cell r="A4" t="str">
            <v>BẢNG TÍNH TOÁN, ĐO BÓC KHỐI LƯỢNG HOÀN THÀNH ĐƯA VÀO QUYẾT TOÁN</v>
          </cell>
        </row>
      </sheetData>
      <sheetData sheetId="3819">
        <row r="4">
          <cell r="A4" t="str">
            <v>BẢNG TÍNH TOÁN, ĐO BÓC KHỐI LƯỢNG HOÀN THÀNH ĐƯA VÀO QUYẾT TOÁN</v>
          </cell>
        </row>
      </sheetData>
      <sheetData sheetId="3820">
        <row r="4">
          <cell r="A4" t="str">
            <v>BẢNG TÍNH TOÁN, ĐO BÓC KHỐI LƯỢNG HOÀN THÀNH ĐƯA VÀO QUYẾT TOÁN</v>
          </cell>
        </row>
      </sheetData>
      <sheetData sheetId="3821">
        <row r="4">
          <cell r="A4" t="str">
            <v>BẢNG TÍNH TOÁN, ĐO BÓC KHỐI LƯỢNG HOÀN THÀNH ĐƯA VÀO QUYẾT TOÁN</v>
          </cell>
        </row>
      </sheetData>
      <sheetData sheetId="3822">
        <row r="4">
          <cell r="A4" t="str">
            <v>BẢNG TÍNH TOÁN, ĐO BÓC KHỐI LƯỢNG HOÀN THÀNH ĐƯA VÀO QUYẾT TOÁN</v>
          </cell>
        </row>
      </sheetData>
      <sheetData sheetId="3823">
        <row r="4">
          <cell r="A4" t="str">
            <v>BẢNG TÍNH TOÁN, ĐO BÓC KHỐI LƯỢNG HOÀN THÀNH ĐƯA VÀO QUYẾT TOÁN</v>
          </cell>
        </row>
      </sheetData>
      <sheetData sheetId="3824">
        <row r="4">
          <cell r="A4" t="str">
            <v>BẢNG TÍNH TOÁN, ĐO BÓC KHỐI LƯỢNG HOÀN THÀNH ĐƯA VÀO QUYẾT TOÁN</v>
          </cell>
        </row>
      </sheetData>
      <sheetData sheetId="3825">
        <row r="4">
          <cell r="A4" t="str">
            <v>BẢNG TÍNH TOÁN, ĐO BÓC KHỐI LƯỢNG HOÀN THÀNH ĐƯA VÀO QUYẾT TOÁN</v>
          </cell>
        </row>
      </sheetData>
      <sheetData sheetId="3826">
        <row r="4">
          <cell r="A4" t="str">
            <v>BẢNG TÍNH TOÁN, ĐO BÓC KHỐI LƯỢNG HOÀN THÀNH ĐƯA VÀO QUYẾT TOÁN</v>
          </cell>
        </row>
      </sheetData>
      <sheetData sheetId="3827">
        <row r="4">
          <cell r="A4" t="str">
            <v>BẢNG TÍNH TOÁN, ĐO BÓC KHỐI LƯỢNG HOÀN THÀNH ĐƯA VÀO QUYẾT TOÁN</v>
          </cell>
        </row>
      </sheetData>
      <sheetData sheetId="3828">
        <row r="4">
          <cell r="A4" t="str">
            <v>BẢNG TÍNH TOÁN, ĐO BÓC KHỐI LƯỢNG HOÀN THÀNH ĐƯA VÀO QUYẾT TOÁN</v>
          </cell>
        </row>
      </sheetData>
      <sheetData sheetId="3829">
        <row r="4">
          <cell r="A4" t="str">
            <v>BẢNG TÍNH TOÁN, ĐO BÓC KHỐI LƯỢNG HOÀN THÀNH ĐƯA VÀO QUYẾT TOÁN</v>
          </cell>
        </row>
      </sheetData>
      <sheetData sheetId="3830">
        <row r="4">
          <cell r="A4" t="str">
            <v>BẢNG TÍNH TOÁN, ĐO BÓC KHỐI LƯỢNG HOÀN THÀNH ĐƯA VÀO QUYẾT TOÁN</v>
          </cell>
        </row>
      </sheetData>
      <sheetData sheetId="3831">
        <row r="4">
          <cell r="A4" t="str">
            <v>BẢNG TÍNH TOÁN, ĐO BÓC KHỐI LƯỢNG HOÀN THÀNH ĐƯA VÀO QUYẾT TOÁN</v>
          </cell>
        </row>
      </sheetData>
      <sheetData sheetId="3832">
        <row r="4">
          <cell r="A4" t="str">
            <v>BẢNG TÍNH TOÁN, ĐO BÓC KHỐI LƯỢNG HOÀN THÀNH ĐƯA VÀO QUYẾT TOÁN</v>
          </cell>
        </row>
      </sheetData>
      <sheetData sheetId="3833">
        <row r="4">
          <cell r="A4" t="str">
            <v>BẢNG TÍNH TOÁN, ĐO BÓC KHỐI LƯỢNG HOÀN THÀNH ĐƯA VÀO QUYẾT TOÁN</v>
          </cell>
        </row>
      </sheetData>
      <sheetData sheetId="3834">
        <row r="4">
          <cell r="A4" t="str">
            <v>BẢNG TÍNH TOÁN, ĐO BÓC KHỐI LƯỢNG HOÀN THÀNH ĐƯA VÀO QUYẾT TOÁN</v>
          </cell>
        </row>
      </sheetData>
      <sheetData sheetId="3835">
        <row r="4">
          <cell r="A4" t="str">
            <v>BẢNG TÍNH TOÁN, ĐO BÓC KHỐI LƯỢNG HOÀN THÀNH ĐƯA VÀO QUYẾT TOÁN</v>
          </cell>
        </row>
      </sheetData>
      <sheetData sheetId="3836">
        <row r="4">
          <cell r="A4" t="str">
            <v>BẢNG TÍNH TOÁN, ĐO BÓC KHỐI LƯỢNG HOÀN THÀNH ĐƯA VÀO QUYẾT TOÁN</v>
          </cell>
        </row>
      </sheetData>
      <sheetData sheetId="3837">
        <row r="4">
          <cell r="A4" t="str">
            <v>BẢNG TÍNH TOÁN, ĐO BÓC KHỐI LƯỢNG HOÀN THÀNH ĐƯA VÀO QUYẾT TOÁN</v>
          </cell>
        </row>
      </sheetData>
      <sheetData sheetId="3838">
        <row r="4">
          <cell r="A4" t="str">
            <v>BẢNG TÍNH TOÁN, ĐO BÓC KHỐI LƯỢNG HOÀN THÀNH ĐƯA VÀO QUYẾT TOÁN</v>
          </cell>
        </row>
      </sheetData>
      <sheetData sheetId="3839">
        <row r="4">
          <cell r="A4" t="str">
            <v>BẢNG TÍNH TOÁN, ĐO BÓC KHỐI LƯỢNG HOÀN THÀNH ĐƯA VÀO QUYẾT TOÁN</v>
          </cell>
        </row>
      </sheetData>
      <sheetData sheetId="3840">
        <row r="4">
          <cell r="A4" t="str">
            <v>BẢNG TÍNH TOÁN, ĐO BÓC KHỐI LƯỢNG HOÀN THÀNH ĐƯA VÀO QUYẾT TOÁN</v>
          </cell>
        </row>
      </sheetData>
      <sheetData sheetId="3841">
        <row r="4">
          <cell r="A4" t="str">
            <v>BẢNG TÍNH TOÁN, ĐO BÓC KHỐI LƯỢNG HOÀN THÀNH ĐƯA VÀO QUYẾT TOÁN</v>
          </cell>
        </row>
      </sheetData>
      <sheetData sheetId="3842">
        <row r="4">
          <cell r="A4" t="str">
            <v>BẢNG TÍNH TOÁN, ĐO BÓC KHỐI LƯỢNG HOÀN THÀNH ĐƯA VÀO QUYẾT TOÁN</v>
          </cell>
        </row>
      </sheetData>
      <sheetData sheetId="3843">
        <row r="4">
          <cell r="A4" t="str">
            <v>BẢNG TÍNH TOÁN, ĐO BÓC KHỐI LƯỢNG HOÀN THÀNH ĐƯA VÀO QUYẾT TOÁN</v>
          </cell>
        </row>
      </sheetData>
      <sheetData sheetId="3844">
        <row r="4">
          <cell r="A4" t="str">
            <v>BẢNG TÍNH TOÁN, ĐO BÓC KHỐI LƯỢNG HOÀN THÀNH ĐƯA VÀO QUYẾT TOÁN</v>
          </cell>
        </row>
      </sheetData>
      <sheetData sheetId="3845">
        <row r="4">
          <cell r="A4" t="str">
            <v>BẢNG TÍNH TOÁN, ĐO BÓC KHỐI LƯỢNG HOÀN THÀNH ĐƯA VÀO QUYẾT TOÁN</v>
          </cell>
        </row>
      </sheetData>
      <sheetData sheetId="3846">
        <row r="4">
          <cell r="A4" t="str">
            <v>BẢNG TÍNH TOÁN, ĐO BÓC KHỐI LƯỢNG HOÀN THÀNH ĐƯA VÀO QUYẾT TOÁN</v>
          </cell>
        </row>
      </sheetData>
      <sheetData sheetId="3847">
        <row r="4">
          <cell r="A4" t="str">
            <v>BẢNG TÍNH TOÁN, ĐO BÓC KHỐI LƯỢNG HOÀN THÀNH ĐƯA VÀO QUYẾT TOÁN</v>
          </cell>
        </row>
      </sheetData>
      <sheetData sheetId="3848">
        <row r="4">
          <cell r="A4" t="str">
            <v>BẢNG TÍNH TOÁN, ĐO BÓC KHỐI LƯỢNG HOÀN THÀNH ĐƯA VÀO QUYẾT TOÁN</v>
          </cell>
        </row>
      </sheetData>
      <sheetData sheetId="3849">
        <row r="4">
          <cell r="A4" t="str">
            <v>BẢNG TÍNH TOÁN, ĐO BÓC KHỐI LƯỢNG HOÀN THÀNH ĐƯA VÀO QUYẾT TOÁN</v>
          </cell>
        </row>
      </sheetData>
      <sheetData sheetId="3850">
        <row r="4">
          <cell r="A4" t="str">
            <v>BẢNG TÍNH TOÁN, ĐO BÓC KHỐI LƯỢNG HOÀN THÀNH ĐƯA VÀO QUYẾT TOÁN</v>
          </cell>
        </row>
      </sheetData>
      <sheetData sheetId="3851">
        <row r="4">
          <cell r="A4" t="str">
            <v>BẢNG TÍNH TOÁN, ĐO BÓC KHỐI LƯỢNG HOÀN THÀNH ĐƯA VÀO QUYẾT TOÁN</v>
          </cell>
        </row>
      </sheetData>
      <sheetData sheetId="3852">
        <row r="4">
          <cell r="A4" t="str">
            <v>BẢNG TÍNH TOÁN, ĐO BÓC KHỐI LƯỢNG HOÀN THÀNH ĐƯA VÀO QUYẾT TOÁN</v>
          </cell>
        </row>
      </sheetData>
      <sheetData sheetId="3853">
        <row r="4">
          <cell r="A4" t="str">
            <v>BẢNG TÍNH TOÁN, ĐO BÓC KHỐI LƯỢNG HOÀN THÀNH ĐƯA VÀO QUYẾT TOÁN</v>
          </cell>
        </row>
      </sheetData>
      <sheetData sheetId="3854">
        <row r="4">
          <cell r="A4" t="str">
            <v>BẢNG TÍNH TOÁN, ĐO BÓC KHỐI LƯỢNG HOÀN THÀNH ĐƯA VÀO QUYẾT TOÁN</v>
          </cell>
        </row>
      </sheetData>
      <sheetData sheetId="3855">
        <row r="4">
          <cell r="A4" t="str">
            <v>BẢNG TÍNH TOÁN, ĐO BÓC KHỐI LƯỢNG HOÀN THÀNH ĐƯA VÀO QUYẾT TOÁN</v>
          </cell>
        </row>
      </sheetData>
      <sheetData sheetId="3856">
        <row r="4">
          <cell r="A4" t="str">
            <v>BẢNG TÍNH TOÁN, ĐO BÓC KHỐI LƯỢNG HOÀN THÀNH ĐƯA VÀO QUYẾT TOÁN</v>
          </cell>
        </row>
      </sheetData>
      <sheetData sheetId="3857">
        <row r="4">
          <cell r="A4" t="str">
            <v>BẢNG TÍNH TOÁN, ĐO BÓC KHỐI LƯỢNG HOÀN THÀNH ĐƯA VÀO QUYẾT TOÁN</v>
          </cell>
        </row>
      </sheetData>
      <sheetData sheetId="3858">
        <row r="4">
          <cell r="A4" t="str">
            <v>BẢNG TÍNH TOÁN, ĐO BÓC KHỐI LƯỢNG HOÀN THÀNH ĐƯA VÀO QUYẾT TOÁN</v>
          </cell>
        </row>
      </sheetData>
      <sheetData sheetId="3859">
        <row r="4">
          <cell r="A4" t="str">
            <v>BẢNG TÍNH TOÁN, ĐO BÓC KHỐI LƯỢNG HOÀN THÀNH ĐƯA VÀO QUYẾT TOÁN</v>
          </cell>
        </row>
      </sheetData>
      <sheetData sheetId="3860">
        <row r="4">
          <cell r="A4" t="str">
            <v>BẢNG TÍNH TOÁN, ĐO BÓC KHỐI LƯỢNG HOÀN THÀNH ĐƯA VÀO QUYẾT TOÁN</v>
          </cell>
        </row>
      </sheetData>
      <sheetData sheetId="3861">
        <row r="4">
          <cell r="A4" t="str">
            <v>BẢNG TÍNH TOÁN, ĐO BÓC KHỐI LƯỢNG HOÀN THÀNH ĐƯA VÀO QUYẾT TOÁN</v>
          </cell>
        </row>
      </sheetData>
      <sheetData sheetId="3862">
        <row r="4">
          <cell r="A4" t="str">
            <v>BẢNG TÍNH TOÁN, ĐO BÓC KHỐI LƯỢNG HOÀN THÀNH ĐƯA VÀO QUYẾT TOÁN</v>
          </cell>
        </row>
      </sheetData>
      <sheetData sheetId="3863">
        <row r="4">
          <cell r="A4" t="str">
            <v>BẢNG TÍNH TOÁN, ĐO BÓC KHỐI LƯỢNG HOÀN THÀNH ĐƯA VÀO QUYẾT TOÁN</v>
          </cell>
        </row>
      </sheetData>
      <sheetData sheetId="3864">
        <row r="4">
          <cell r="A4" t="str">
            <v>BẢNG TÍNH TOÁN, ĐO BÓC KHỐI LƯỢNG HOÀN THÀNH ĐƯA VÀO QUYẾT TOÁN</v>
          </cell>
        </row>
      </sheetData>
      <sheetData sheetId="3865">
        <row r="4">
          <cell r="A4" t="str">
            <v>BẢNG TÍNH TOÁN, ĐO BÓC KHỐI LƯỢNG HOÀN THÀNH ĐƯA VÀO QUYẾT TOÁN</v>
          </cell>
        </row>
      </sheetData>
      <sheetData sheetId="3866">
        <row r="4">
          <cell r="A4" t="str">
            <v>BẢNG TÍNH TOÁN, ĐO BÓC KHỐI LƯỢNG HOÀN THÀNH ĐƯA VÀO QUYẾT TOÁN</v>
          </cell>
        </row>
      </sheetData>
      <sheetData sheetId="3867">
        <row r="4">
          <cell r="A4" t="str">
            <v>BẢNG TÍNH TOÁN, ĐO BÓC KHỐI LƯỢNG HOÀN THÀNH ĐƯA VÀO QUYẾT TOÁN</v>
          </cell>
        </row>
      </sheetData>
      <sheetData sheetId="3868">
        <row r="4">
          <cell r="A4" t="str">
            <v>BẢNG TÍNH TOÁN, ĐO BÓC KHỐI LƯỢNG HOÀN THÀNH ĐƯA VÀO QUYẾT TOÁN</v>
          </cell>
        </row>
      </sheetData>
      <sheetData sheetId="3869">
        <row r="4">
          <cell r="A4" t="str">
            <v>BẢNG TÍNH TOÁN, ĐO BÓC KHỐI LƯỢNG HOÀN THÀNH ĐƯA VÀO QUYẾT TOÁN</v>
          </cell>
        </row>
      </sheetData>
      <sheetData sheetId="3870">
        <row r="4">
          <cell r="A4" t="str">
            <v>BẢNG TÍNH TOÁN, ĐO BÓC KHỐI LƯỢNG HOÀN THÀNH ĐƯA VÀO QUYẾT TOÁN</v>
          </cell>
        </row>
      </sheetData>
      <sheetData sheetId="3871">
        <row r="4">
          <cell r="A4" t="str">
            <v>BẢNG TÍNH TOÁN, ĐO BÓC KHỐI LƯỢNG HOÀN THÀNH ĐƯA VÀO QUYẾT TOÁN</v>
          </cell>
        </row>
      </sheetData>
      <sheetData sheetId="3872">
        <row r="4">
          <cell r="A4" t="str">
            <v>BẢNG TÍNH TOÁN, ĐO BÓC KHỐI LƯỢNG HOÀN THÀNH ĐƯA VÀO QUYẾT TOÁN</v>
          </cell>
        </row>
      </sheetData>
      <sheetData sheetId="3873">
        <row r="4">
          <cell r="A4" t="str">
            <v>BẢNG TÍNH TOÁN, ĐO BÓC KHỐI LƯỢNG HOÀN THÀNH ĐƯA VÀO QUYẾT TOÁN</v>
          </cell>
        </row>
      </sheetData>
      <sheetData sheetId="3874">
        <row r="4">
          <cell r="A4" t="str">
            <v>BẢNG TÍNH TOÁN, ĐO BÓC KHỐI LƯỢNG HOÀN THÀNH ĐƯA VÀO QUYẾT TOÁN</v>
          </cell>
        </row>
      </sheetData>
      <sheetData sheetId="3875">
        <row r="4">
          <cell r="A4" t="str">
            <v>BẢNG TÍNH TOÁN, ĐO BÓC KHỐI LƯỢNG HOÀN THÀNH ĐƯA VÀO QUYẾT TOÁN</v>
          </cell>
        </row>
      </sheetData>
      <sheetData sheetId="3876">
        <row r="4">
          <cell r="A4" t="str">
            <v>BẢNG TÍNH TOÁN, ĐO BÓC KHỐI LƯỢNG HOÀN THÀNH ĐƯA VÀO QUYẾT TOÁN</v>
          </cell>
        </row>
      </sheetData>
      <sheetData sheetId="3877">
        <row r="4">
          <cell r="A4" t="str">
            <v>BẢNG TÍNH TOÁN, ĐO BÓC KHỐI LƯỢNG HOÀN THÀNH ĐƯA VÀO QUYẾT TOÁN</v>
          </cell>
        </row>
      </sheetData>
      <sheetData sheetId="3878">
        <row r="4">
          <cell r="A4" t="str">
            <v>BẢNG TÍNH TOÁN, ĐO BÓC KHỐI LƯỢNG HOÀN THÀNH ĐƯA VÀO QUYẾT TOÁN</v>
          </cell>
        </row>
      </sheetData>
      <sheetData sheetId="3879">
        <row r="4">
          <cell r="A4" t="str">
            <v>BẢNG TÍNH TOÁN, ĐO BÓC KHỐI LƯỢNG HOÀN THÀNH ĐƯA VÀO QUYẾT TOÁN</v>
          </cell>
        </row>
      </sheetData>
      <sheetData sheetId="3880">
        <row r="4">
          <cell r="A4" t="str">
            <v>BẢNG TÍNH TOÁN, ĐO BÓC KHỐI LƯỢNG HOÀN THÀNH ĐƯA VÀO QUYẾT TOÁN</v>
          </cell>
        </row>
      </sheetData>
      <sheetData sheetId="3881">
        <row r="4">
          <cell r="A4" t="str">
            <v>BẢNG TÍNH TOÁN, ĐO BÓC KHỐI LƯỢNG HOÀN THÀNH ĐƯA VÀO QUYẾT TOÁN</v>
          </cell>
        </row>
      </sheetData>
      <sheetData sheetId="3882">
        <row r="4">
          <cell r="A4" t="str">
            <v>BẢNG TÍNH TOÁN, ĐO BÓC KHỐI LƯỢNG HOÀN THÀNH ĐƯA VÀO QUYẾT TOÁN</v>
          </cell>
        </row>
      </sheetData>
      <sheetData sheetId="3883">
        <row r="4">
          <cell r="A4" t="str">
            <v>BẢNG TÍNH TOÁN, ĐO BÓC KHỐI LƯỢNG HOÀN THÀNH ĐƯA VÀO QUYẾT TOÁN</v>
          </cell>
        </row>
      </sheetData>
      <sheetData sheetId="3884">
        <row r="4">
          <cell r="A4" t="str">
            <v>BẢNG TÍNH TOÁN, ĐO BÓC KHỐI LƯỢNG HOÀN THÀNH ĐƯA VÀO QUYẾT TOÁN</v>
          </cell>
        </row>
      </sheetData>
      <sheetData sheetId="3885">
        <row r="4">
          <cell r="A4" t="str">
            <v>BẢNG TÍNH TOÁN, ĐO BÓC KHỐI LƯỢNG HOÀN THÀNH ĐƯA VÀO QUYẾT TOÁN</v>
          </cell>
        </row>
      </sheetData>
      <sheetData sheetId="3886">
        <row r="4">
          <cell r="A4" t="str">
            <v>BẢNG TÍNH TOÁN, ĐO BÓC KHỐI LƯỢNG HOÀN THÀNH ĐƯA VÀO QUYẾT TOÁN</v>
          </cell>
        </row>
      </sheetData>
      <sheetData sheetId="3887">
        <row r="4">
          <cell r="A4" t="str">
            <v>BẢNG TÍNH TOÁN, ĐO BÓC KHỐI LƯỢNG HOÀN THÀNH ĐƯA VÀO QUYẾT TOÁN</v>
          </cell>
        </row>
      </sheetData>
      <sheetData sheetId="3888">
        <row r="4">
          <cell r="A4" t="str">
            <v>BẢNG TÍNH TOÁN, ĐO BÓC KHỐI LƯỢNG HOÀN THÀNH ĐƯA VÀO QUYẾT TOÁN</v>
          </cell>
        </row>
      </sheetData>
      <sheetData sheetId="3889">
        <row r="4">
          <cell r="A4" t="str">
            <v>BẢNG TÍNH TOÁN, ĐO BÓC KHỐI LƯỢNG HOÀN THÀNH ĐƯA VÀO QUYẾT TOÁN</v>
          </cell>
        </row>
      </sheetData>
      <sheetData sheetId="3890">
        <row r="4">
          <cell r="A4" t="str">
            <v>BẢNG TÍNH TOÁN, ĐO BÓC KHỐI LƯỢNG HOÀN THÀNH ĐƯA VÀO QUYẾT TOÁN</v>
          </cell>
        </row>
      </sheetData>
      <sheetData sheetId="3891">
        <row r="4">
          <cell r="A4" t="str">
            <v>BẢNG TÍNH TOÁN, ĐO BÓC KHỐI LƯỢNG HOÀN THÀNH ĐƯA VÀO QUYẾT TOÁN</v>
          </cell>
        </row>
      </sheetData>
      <sheetData sheetId="3892">
        <row r="4">
          <cell r="A4" t="str">
            <v>BẢNG TÍNH TOÁN, ĐO BÓC KHỐI LƯỢNG HOÀN THÀNH ĐƯA VÀO QUYẾT TOÁN</v>
          </cell>
        </row>
      </sheetData>
      <sheetData sheetId="3893">
        <row r="4">
          <cell r="A4" t="str">
            <v>BẢNG TÍNH TOÁN, ĐO BÓC KHỐI LƯỢNG HOÀN THÀNH ĐƯA VÀO QUYẾT TOÁN</v>
          </cell>
        </row>
      </sheetData>
      <sheetData sheetId="3894">
        <row r="4">
          <cell r="A4" t="str">
            <v>BẢNG TÍNH TOÁN, ĐO BÓC KHỐI LƯỢNG HOÀN THÀNH ĐƯA VÀO QUYẾT TOÁN</v>
          </cell>
        </row>
      </sheetData>
      <sheetData sheetId="3895">
        <row r="4">
          <cell r="A4" t="str">
            <v>BẢNG TÍNH TOÁN, ĐO BÓC KHỐI LƯỢNG HOÀN THÀNH ĐƯA VÀO QUYẾT TOÁN</v>
          </cell>
        </row>
      </sheetData>
      <sheetData sheetId="3896">
        <row r="4">
          <cell r="A4" t="str">
            <v>BẢNG TÍNH TOÁN, ĐO BÓC KHỐI LƯỢNG HOÀN THÀNH ĐƯA VÀO QUYẾT TOÁN</v>
          </cell>
        </row>
      </sheetData>
      <sheetData sheetId="3897">
        <row r="4">
          <cell r="A4" t="str">
            <v>BẢNG TÍNH TOÁN, ĐO BÓC KHỐI LƯỢNG HOÀN THÀNH ĐƯA VÀO QUYẾT TOÁN</v>
          </cell>
        </row>
      </sheetData>
      <sheetData sheetId="3898">
        <row r="4">
          <cell r="A4" t="str">
            <v>BẢNG TÍNH TOÁN, ĐO BÓC KHỐI LƯỢNG HOÀN THÀNH ĐƯA VÀO QUYẾT TOÁN</v>
          </cell>
        </row>
      </sheetData>
      <sheetData sheetId="3899">
        <row r="4">
          <cell r="A4" t="str">
            <v>BẢNG TÍNH TOÁN, ĐO BÓC KHỐI LƯỢNG HOÀN THÀNH ĐƯA VÀO QUYẾT TOÁN</v>
          </cell>
        </row>
      </sheetData>
      <sheetData sheetId="3900">
        <row r="4">
          <cell r="A4" t="str">
            <v>BẢNG TÍNH TOÁN, ĐO BÓC KHỐI LƯỢNG HOÀN THÀNH ĐƯA VÀO QUYẾT TOÁN</v>
          </cell>
        </row>
      </sheetData>
      <sheetData sheetId="3901">
        <row r="4">
          <cell r="A4" t="str">
            <v>BẢNG TÍNH TOÁN, ĐO BÓC KHỐI LƯỢNG HOÀN THÀNH ĐƯA VÀO QUYẾT TOÁN</v>
          </cell>
        </row>
      </sheetData>
      <sheetData sheetId="3902">
        <row r="4">
          <cell r="A4" t="str">
            <v>BẢNG TÍNH TOÁN, ĐO BÓC KHỐI LƯỢNG HOÀN THÀNH ĐƯA VÀO QUYẾT TOÁN</v>
          </cell>
        </row>
      </sheetData>
      <sheetData sheetId="3903">
        <row r="4">
          <cell r="A4" t="str">
            <v>BẢNG TÍNH TOÁN, ĐO BÓC KHỐI LƯỢNG HOÀN THÀNH ĐƯA VÀO QUYẾT TOÁN</v>
          </cell>
        </row>
      </sheetData>
      <sheetData sheetId="3904">
        <row r="4">
          <cell r="A4" t="str">
            <v>BẢNG TÍNH TOÁN, ĐO BÓC KHỐI LƯỢNG HOÀN THÀNH ĐƯA VÀO QUYẾT TOÁN</v>
          </cell>
        </row>
      </sheetData>
      <sheetData sheetId="3905">
        <row r="4">
          <cell r="A4" t="str">
            <v>BẢNG TÍNH TOÁN, ĐO BÓC KHỐI LƯỢNG HOÀN THÀNH ĐƯA VÀO QUYẾT TOÁN</v>
          </cell>
        </row>
      </sheetData>
      <sheetData sheetId="3906">
        <row r="4">
          <cell r="A4" t="str">
            <v>BẢNG TÍNH TOÁN, ĐO BÓC KHỐI LƯỢNG HOÀN THÀNH ĐƯA VÀO QUYẾT TOÁN</v>
          </cell>
        </row>
      </sheetData>
      <sheetData sheetId="3907">
        <row r="4">
          <cell r="A4" t="str">
            <v>BẢNG TÍNH TOÁN, ĐO BÓC KHỐI LƯỢNG HOÀN THÀNH ĐƯA VÀO QUYẾT TOÁN</v>
          </cell>
        </row>
      </sheetData>
      <sheetData sheetId="3908">
        <row r="4">
          <cell r="A4" t="str">
            <v>BẢNG TÍNH TOÁN, ĐO BÓC KHỐI LƯỢNG HOÀN THÀNH ĐƯA VÀO QUYẾT TOÁN</v>
          </cell>
        </row>
      </sheetData>
      <sheetData sheetId="3909">
        <row r="4">
          <cell r="A4" t="str">
            <v>BẢNG TÍNH TOÁN, ĐO BÓC KHỐI LƯỢNG HOÀN THÀNH ĐƯA VÀO QUYẾT TOÁN</v>
          </cell>
        </row>
      </sheetData>
      <sheetData sheetId="3910">
        <row r="4">
          <cell r="A4" t="str">
            <v>BẢNG TÍNH TOÁN, ĐO BÓC KHỐI LƯỢNG HOÀN THÀNH ĐƯA VÀO QUYẾT TOÁN</v>
          </cell>
        </row>
      </sheetData>
      <sheetData sheetId="3911">
        <row r="4">
          <cell r="A4" t="str">
            <v>BẢNG TÍNH TOÁN, ĐO BÓC KHỐI LƯỢNG HOÀN THÀNH ĐƯA VÀO QUYẾT TOÁN</v>
          </cell>
        </row>
      </sheetData>
      <sheetData sheetId="3912">
        <row r="4">
          <cell r="A4" t="str">
            <v>BẢNG TÍNH TOÁN, ĐO BÓC KHỐI LƯỢNG HOÀN THÀNH ĐƯA VÀO QUYẾT TOÁN</v>
          </cell>
        </row>
      </sheetData>
      <sheetData sheetId="3913">
        <row r="4">
          <cell r="A4" t="str">
            <v>BẢNG TÍNH TOÁN, ĐO BÓC KHỐI LƯỢNG HOÀN THÀNH ĐƯA VÀO QUYẾT TOÁN</v>
          </cell>
        </row>
      </sheetData>
      <sheetData sheetId="3914">
        <row r="4">
          <cell r="A4" t="str">
            <v>BẢNG TÍNH TOÁN, ĐO BÓC KHỐI LƯỢNG HOÀN THÀNH ĐƯA VÀO QUYẾT TOÁN</v>
          </cell>
        </row>
      </sheetData>
      <sheetData sheetId="3915">
        <row r="4">
          <cell r="A4" t="str">
            <v>BẢNG TÍNH TOÁN, ĐO BÓC KHỐI LƯỢNG HOÀN THÀNH ĐƯA VÀO QUYẾT TOÁN</v>
          </cell>
        </row>
      </sheetData>
      <sheetData sheetId="3916">
        <row r="4">
          <cell r="A4" t="str">
            <v>BẢNG TÍNH TOÁN, ĐO BÓC KHỐI LƯỢNG HOÀN THÀNH ĐƯA VÀO QUYẾT TOÁN</v>
          </cell>
        </row>
      </sheetData>
      <sheetData sheetId="3917">
        <row r="4">
          <cell r="A4" t="str">
            <v>BẢNG TÍNH TOÁN, ĐO BÓC KHỐI LƯỢNG HOÀN THÀNH ĐƯA VÀO QUYẾT TOÁN</v>
          </cell>
        </row>
      </sheetData>
      <sheetData sheetId="3918">
        <row r="4">
          <cell r="A4" t="str">
            <v>BẢNG TÍNH TOÁN, ĐO BÓC KHỐI LƯỢNG HOÀN THÀNH ĐƯA VÀO QUYẾT TOÁN</v>
          </cell>
        </row>
      </sheetData>
      <sheetData sheetId="3919">
        <row r="4">
          <cell r="A4" t="str">
            <v>BẢNG TÍNH TOÁN, ĐO BÓC KHỐI LƯỢNG HOÀN THÀNH ĐƯA VÀO QUYẾT TOÁN</v>
          </cell>
        </row>
      </sheetData>
      <sheetData sheetId="3920">
        <row r="4">
          <cell r="A4" t="str">
            <v>BẢNG TÍNH TOÁN, ĐO BÓC KHỐI LƯỢNG HOÀN THÀNH ĐƯA VÀO QUYẾT TOÁN</v>
          </cell>
        </row>
      </sheetData>
      <sheetData sheetId="3921">
        <row r="4">
          <cell r="A4" t="str">
            <v>BẢNG TÍNH TOÁN, ĐO BÓC KHỐI LƯỢNG HOÀN THÀNH ĐƯA VÀO QUYẾT TOÁN</v>
          </cell>
        </row>
      </sheetData>
      <sheetData sheetId="3922">
        <row r="4">
          <cell r="A4" t="str">
            <v>BẢNG TÍNH TOÁN, ĐO BÓC KHỐI LƯỢNG HOÀN THÀNH ĐƯA VÀO QUYẾT TOÁN</v>
          </cell>
        </row>
      </sheetData>
      <sheetData sheetId="3923">
        <row r="4">
          <cell r="A4" t="str">
            <v>BẢNG TÍNH TOÁN, ĐO BÓC KHỐI LƯỢNG HOÀN THÀNH ĐƯA VÀO QUYẾT TOÁN</v>
          </cell>
        </row>
      </sheetData>
      <sheetData sheetId="3924">
        <row r="4">
          <cell r="A4" t="str">
            <v>BẢNG TÍNH TOÁN, ĐO BÓC KHỐI LƯỢNG HOÀN THÀNH ĐƯA VÀO QUYẾT TOÁN</v>
          </cell>
        </row>
      </sheetData>
      <sheetData sheetId="3925">
        <row r="4">
          <cell r="A4" t="str">
            <v>BẢNG TÍNH TOÁN, ĐO BÓC KHỐI LƯỢNG HOÀN THÀNH ĐƯA VÀO QUYẾT TOÁN</v>
          </cell>
        </row>
      </sheetData>
      <sheetData sheetId="3926">
        <row r="4">
          <cell r="A4" t="str">
            <v>BẢNG TÍNH TOÁN, ĐO BÓC KHỐI LƯỢNG HOÀN THÀNH ĐƯA VÀO QUYẾT TOÁN</v>
          </cell>
        </row>
      </sheetData>
      <sheetData sheetId="3927">
        <row r="4">
          <cell r="A4" t="str">
            <v>BẢNG TÍNH TOÁN, ĐO BÓC KHỐI LƯỢNG HOÀN THÀNH ĐƯA VÀO QUYẾT TOÁN</v>
          </cell>
        </row>
      </sheetData>
      <sheetData sheetId="3928">
        <row r="4">
          <cell r="A4" t="str">
            <v>BẢNG TÍNH TOÁN, ĐO BÓC KHỐI LƯỢNG HOÀN THÀNH ĐƯA VÀO QUYẾT TOÁN</v>
          </cell>
        </row>
      </sheetData>
      <sheetData sheetId="3929">
        <row r="4">
          <cell r="A4" t="str">
            <v>BẢNG TÍNH TOÁN, ĐO BÓC KHỐI LƯỢNG HOÀN THÀNH ĐƯA VÀO QUYẾT TOÁN</v>
          </cell>
        </row>
      </sheetData>
      <sheetData sheetId="3930">
        <row r="4">
          <cell r="A4" t="str">
            <v>BẢNG TÍNH TOÁN, ĐO BÓC KHỐI LƯỢNG HOÀN THÀNH ĐƯA VÀO QUYẾT TOÁN</v>
          </cell>
        </row>
      </sheetData>
      <sheetData sheetId="3931">
        <row r="4">
          <cell r="A4" t="str">
            <v>BẢNG TÍNH TOÁN, ĐO BÓC KHỐI LƯỢNG HOÀN THÀNH ĐƯA VÀO QUYẾT TOÁN</v>
          </cell>
        </row>
      </sheetData>
      <sheetData sheetId="3932">
        <row r="4">
          <cell r="A4" t="str">
            <v>BẢNG TÍNH TOÁN, ĐO BÓC KHỐI LƯỢNG HOÀN THÀNH ĐƯA VÀO QUYẾT TOÁN</v>
          </cell>
        </row>
      </sheetData>
      <sheetData sheetId="3933">
        <row r="4">
          <cell r="A4" t="str">
            <v>BẢNG TÍNH TOÁN, ĐO BÓC KHỐI LƯỢNG HOÀN THÀNH ĐƯA VÀO QUYẾT TOÁN</v>
          </cell>
        </row>
      </sheetData>
      <sheetData sheetId="3934">
        <row r="4">
          <cell r="A4" t="str">
            <v>BẢNG TÍNH TOÁN, ĐO BÓC KHỐI LƯỢNG HOÀN THÀNH ĐƯA VÀO QUYẾT TOÁN</v>
          </cell>
        </row>
      </sheetData>
      <sheetData sheetId="3935">
        <row r="4">
          <cell r="A4" t="str">
            <v>BẢNG TÍNH TOÁN, ĐO BÓC KHỐI LƯỢNG HOÀN THÀNH ĐƯA VÀO QUYẾT TOÁN</v>
          </cell>
        </row>
      </sheetData>
      <sheetData sheetId="3936">
        <row r="4">
          <cell r="A4" t="str">
            <v>BẢNG TÍNH TOÁN, ĐO BÓC KHỐI LƯỢNG HOÀN THÀNH ĐƯA VÀO QUYẾT TOÁN</v>
          </cell>
        </row>
      </sheetData>
      <sheetData sheetId="3937">
        <row r="4">
          <cell r="A4" t="str">
            <v>BẢNG TÍNH TOÁN, ĐO BÓC KHỐI LƯỢNG HOÀN THÀNH ĐƯA VÀO QUYẾT TOÁN</v>
          </cell>
        </row>
      </sheetData>
      <sheetData sheetId="3938">
        <row r="4">
          <cell r="A4" t="str">
            <v>BẢNG TÍNH TOÁN, ĐO BÓC KHỐI LƯỢNG HOÀN THÀNH ĐƯA VÀO QUYẾT TOÁN</v>
          </cell>
        </row>
      </sheetData>
      <sheetData sheetId="3939">
        <row r="4">
          <cell r="A4" t="str">
            <v>BẢNG TÍNH TOÁN, ĐO BÓC KHỐI LƯỢNG HOÀN THÀNH ĐƯA VÀO QUYẾT TOÁN</v>
          </cell>
        </row>
      </sheetData>
      <sheetData sheetId="3940">
        <row r="4">
          <cell r="A4" t="str">
            <v>BẢNG TÍNH TOÁN, ĐO BÓC KHỐI LƯỢNG HOÀN THÀNH ĐƯA VÀO QUYẾT TOÁN</v>
          </cell>
        </row>
      </sheetData>
      <sheetData sheetId="3941">
        <row r="4">
          <cell r="A4" t="str">
            <v>BẢNG TÍNH TOÁN, ĐO BÓC KHỐI LƯỢNG HOÀN THÀNH ĐƯA VÀO QUYẾT TOÁN</v>
          </cell>
        </row>
      </sheetData>
      <sheetData sheetId="3942">
        <row r="4">
          <cell r="A4" t="str">
            <v>BẢNG TÍNH TOÁN, ĐO BÓC KHỐI LƯỢNG HOÀN THÀNH ĐƯA VÀO QUYẾT TOÁN</v>
          </cell>
        </row>
      </sheetData>
      <sheetData sheetId="3943">
        <row r="4">
          <cell r="A4" t="str">
            <v>BẢNG TÍNH TOÁN, ĐO BÓC KHỐI LƯỢNG HOÀN THÀNH ĐƯA VÀO QUYẾT TOÁN</v>
          </cell>
        </row>
      </sheetData>
      <sheetData sheetId="3944">
        <row r="4">
          <cell r="A4" t="str">
            <v>BẢNG TÍNH TOÁN, ĐO BÓC KHỐI LƯỢNG HOÀN THÀNH ĐƯA VÀO QUYẾT TOÁN</v>
          </cell>
        </row>
      </sheetData>
      <sheetData sheetId="3945">
        <row r="4">
          <cell r="A4" t="str">
            <v>BẢNG TÍNH TOÁN, ĐO BÓC KHỐI LƯỢNG HOÀN THÀNH ĐƯA VÀO QUYẾT TOÁN</v>
          </cell>
        </row>
      </sheetData>
      <sheetData sheetId="3946">
        <row r="4">
          <cell r="A4" t="str">
            <v>BẢNG TÍNH TOÁN, ĐO BÓC KHỐI LƯỢNG HOÀN THÀNH ĐƯA VÀO QUYẾT TOÁN</v>
          </cell>
        </row>
      </sheetData>
      <sheetData sheetId="3947">
        <row r="4">
          <cell r="A4" t="str">
            <v>BẢNG TÍNH TOÁN, ĐO BÓC KHỐI LƯỢNG HOÀN THÀNH ĐƯA VÀO QUYẾT TOÁN</v>
          </cell>
        </row>
      </sheetData>
      <sheetData sheetId="3948">
        <row r="4">
          <cell r="A4" t="str">
            <v>BẢNG TÍNH TOÁN, ĐO BÓC KHỐI LƯỢNG HOÀN THÀNH ĐƯA VÀO QUYẾT TOÁN</v>
          </cell>
        </row>
      </sheetData>
      <sheetData sheetId="3949">
        <row r="4">
          <cell r="A4" t="str">
            <v>BẢNG TÍNH TOÁN, ĐO BÓC KHỐI LƯỢNG HOÀN THÀNH ĐƯA VÀO QUYẾT TOÁN</v>
          </cell>
        </row>
      </sheetData>
      <sheetData sheetId="3950">
        <row r="4">
          <cell r="A4" t="str">
            <v>BẢNG TÍNH TOÁN, ĐO BÓC KHỐI LƯỢNG HOÀN THÀNH ĐƯA VÀO QUYẾT TOÁN</v>
          </cell>
        </row>
      </sheetData>
      <sheetData sheetId="3951">
        <row r="4">
          <cell r="A4" t="str">
            <v>BẢNG TÍNH TOÁN, ĐO BÓC KHỐI LƯỢNG HOÀN THÀNH ĐƯA VÀO QUYẾT TOÁN</v>
          </cell>
        </row>
      </sheetData>
      <sheetData sheetId="3952">
        <row r="4">
          <cell r="A4" t="str">
            <v>BẢNG TÍNH TOÁN, ĐO BÓC KHỐI LƯỢNG HOÀN THÀNH ĐƯA VÀO QUYẾT TOÁN</v>
          </cell>
        </row>
      </sheetData>
      <sheetData sheetId="3953">
        <row r="4">
          <cell r="A4" t="str">
            <v>BẢNG TÍNH TOÁN, ĐO BÓC KHỐI LƯỢNG HOÀN THÀNH ĐƯA VÀO QUYẾT TOÁN</v>
          </cell>
        </row>
      </sheetData>
      <sheetData sheetId="3954">
        <row r="4">
          <cell r="A4" t="str">
            <v>BẢNG TÍNH TOÁN, ĐO BÓC KHỐI LƯỢNG HOÀN THÀNH ĐƯA VÀO QUYẾT TOÁN</v>
          </cell>
        </row>
      </sheetData>
      <sheetData sheetId="3955">
        <row r="4">
          <cell r="A4" t="str">
            <v>BẢNG TÍNH TOÁN, ĐO BÓC KHỐI LƯỢNG HOÀN THÀNH ĐƯA VÀO QUYẾT TOÁN</v>
          </cell>
        </row>
      </sheetData>
      <sheetData sheetId="3956">
        <row r="4">
          <cell r="A4" t="str">
            <v>BẢNG TÍNH TOÁN, ĐO BÓC KHỐI LƯỢNG HOÀN THÀNH ĐƯA VÀO QUYẾT TOÁN</v>
          </cell>
        </row>
      </sheetData>
      <sheetData sheetId="3957">
        <row r="4">
          <cell r="A4" t="str">
            <v>BẢNG TÍNH TOÁN, ĐO BÓC KHỐI LƯỢNG HOÀN THÀNH ĐƯA VÀO QUYẾT TOÁN</v>
          </cell>
        </row>
      </sheetData>
      <sheetData sheetId="3958">
        <row r="4">
          <cell r="A4" t="str">
            <v>BẢNG TÍNH TOÁN, ĐO BÓC KHỐI LƯỢNG HOÀN THÀNH ĐƯA VÀO QUYẾT TOÁN</v>
          </cell>
        </row>
      </sheetData>
      <sheetData sheetId="3959">
        <row r="4">
          <cell r="A4" t="str">
            <v>BẢNG TÍNH TOÁN, ĐO BÓC KHỐI LƯỢNG HOÀN THÀNH ĐƯA VÀO QUYẾT TOÁN</v>
          </cell>
        </row>
      </sheetData>
      <sheetData sheetId="3960">
        <row r="4">
          <cell r="A4" t="str">
            <v>BẢNG TÍNH TOÁN, ĐO BÓC KHỐI LƯỢNG HOÀN THÀNH ĐƯA VÀO QUYẾT TOÁN</v>
          </cell>
        </row>
      </sheetData>
      <sheetData sheetId="3961">
        <row r="4">
          <cell r="A4" t="str">
            <v>BẢNG TÍNH TOÁN, ĐO BÓC KHỐI LƯỢNG HOÀN THÀNH ĐƯA VÀO QUYẾT TOÁN</v>
          </cell>
        </row>
      </sheetData>
      <sheetData sheetId="3962">
        <row r="4">
          <cell r="A4" t="str">
            <v>BẢNG TÍNH TOÁN, ĐO BÓC KHỐI LƯỢNG HOÀN THÀNH ĐƯA VÀO QUYẾT TOÁN</v>
          </cell>
        </row>
      </sheetData>
      <sheetData sheetId="3963">
        <row r="4">
          <cell r="A4" t="str">
            <v>BẢNG TÍNH TOÁN, ĐO BÓC KHỐI LƯỢNG HOÀN THÀNH ĐƯA VÀO QUYẾT TOÁN</v>
          </cell>
        </row>
      </sheetData>
      <sheetData sheetId="3964">
        <row r="4">
          <cell r="A4" t="str">
            <v>BẢNG TÍNH TOÁN, ĐO BÓC KHỐI LƯỢNG HOÀN THÀNH ĐƯA VÀO QUYẾT TOÁN</v>
          </cell>
        </row>
      </sheetData>
      <sheetData sheetId="3965">
        <row r="4">
          <cell r="A4" t="str">
            <v>BẢNG TÍNH TOÁN, ĐO BÓC KHỐI LƯỢNG HOÀN THÀNH ĐƯA VÀO QUYẾT TOÁN</v>
          </cell>
        </row>
      </sheetData>
      <sheetData sheetId="3966">
        <row r="4">
          <cell r="A4" t="str">
            <v>BẢNG TÍNH TOÁN, ĐO BÓC KHỐI LƯỢNG HOÀN THÀNH ĐƯA VÀO QUYẾT TOÁN</v>
          </cell>
        </row>
      </sheetData>
      <sheetData sheetId="3967">
        <row r="4">
          <cell r="A4" t="str">
            <v>BẢNG TÍNH TOÁN, ĐO BÓC KHỐI LƯỢNG HOÀN THÀNH ĐƯA VÀO QUYẾT TOÁN</v>
          </cell>
        </row>
      </sheetData>
      <sheetData sheetId="3968">
        <row r="4">
          <cell r="A4" t="str">
            <v>BẢNG TÍNH TOÁN, ĐO BÓC KHỐI LƯỢNG HOÀN THÀNH ĐƯA VÀO QUYẾT TOÁN</v>
          </cell>
        </row>
      </sheetData>
      <sheetData sheetId="3969">
        <row r="4">
          <cell r="A4" t="str">
            <v>BẢNG TÍNH TOÁN, ĐO BÓC KHỐI LƯỢNG HOÀN THÀNH ĐƯA VÀO QUYẾT TOÁN</v>
          </cell>
        </row>
      </sheetData>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ow r="9">
          <cell r="A9" t="str">
            <v>A</v>
          </cell>
        </row>
      </sheetData>
      <sheetData sheetId="3985" refreshError="1"/>
      <sheetData sheetId="3986" refreshError="1"/>
      <sheetData sheetId="3987" refreshError="1"/>
      <sheetData sheetId="3988" refreshError="1"/>
      <sheetData sheetId="3989" refreshError="1"/>
      <sheetData sheetId="3990" refreshError="1"/>
      <sheetData sheetId="3991">
        <row r="9">
          <cell r="A9" t="str">
            <v>A</v>
          </cell>
        </row>
      </sheetData>
      <sheetData sheetId="3992">
        <row r="4">
          <cell r="A4" t="str">
            <v>BẢNG TÍNH TOÁN, ĐO BÓC KHỐI LƯỢNG HOÀN THÀNH ĐƯA VÀO QUYẾT TOÁN</v>
          </cell>
        </row>
      </sheetData>
      <sheetData sheetId="3993">
        <row r="4">
          <cell r="A4" t="str">
            <v>BẢNG TÍNH TOÁN, ĐO BÓC KHỐI LƯỢNG HOÀN THÀNH ĐƯA VÀO QUYẾT TOÁN</v>
          </cell>
        </row>
      </sheetData>
      <sheetData sheetId="3994">
        <row r="4">
          <cell r="A4" t="str">
            <v>BẢNG TÍNH TOÁN, ĐO BÓC KHỐI LƯỢNG HOÀN THÀNH ĐƯA VÀO QUYẾT TOÁN</v>
          </cell>
        </row>
      </sheetData>
      <sheetData sheetId="3995">
        <row r="4">
          <cell r="A4" t="str">
            <v>BẢNG TÍNH TOÁN, ĐO BÓC KHỐI LƯỢNG HOÀN THÀNH ĐƯA VÀO QUYẾT TOÁN</v>
          </cell>
        </row>
      </sheetData>
      <sheetData sheetId="3996">
        <row r="4">
          <cell r="A4" t="str">
            <v>BẢNG TÍNH TOÁN, ĐO BÓC KHỐI LƯỢNG HOÀN THÀNH ĐƯA VÀO QUYẾT TOÁN</v>
          </cell>
        </row>
      </sheetData>
      <sheetData sheetId="3997">
        <row r="4">
          <cell r="A4" t="str">
            <v>BẢNG TÍNH TOÁN, ĐO BÓC KHỐI LƯỢNG HOÀN THÀNH ĐƯA VÀO QUYẾT TOÁN</v>
          </cell>
        </row>
      </sheetData>
      <sheetData sheetId="3998">
        <row r="4">
          <cell r="A4" t="str">
            <v>BẢNG TÍNH TOÁN, ĐO BÓC KHỐI LƯỢNG HOÀN THÀNH ĐƯA VÀO QUYẾT TOÁN</v>
          </cell>
        </row>
      </sheetData>
      <sheetData sheetId="3999">
        <row r="4">
          <cell r="A4" t="str">
            <v>BẢNG TÍNH TOÁN, ĐO BÓC KHỐI LƯỢNG HOÀN THÀNH ĐƯA VÀO QUYẾT TOÁN</v>
          </cell>
        </row>
      </sheetData>
      <sheetData sheetId="4000">
        <row r="4">
          <cell r="A4" t="str">
            <v>BẢNG TÍNH TOÁN, ĐO BÓC KHỐI LƯỢNG HOÀN THÀNH ĐƯA VÀO QUYẾT TOÁN</v>
          </cell>
        </row>
      </sheetData>
      <sheetData sheetId="4001">
        <row r="4">
          <cell r="A4" t="str">
            <v>BẢNG TÍNH TOÁN, ĐO BÓC KHỐI LƯỢNG HOÀN THÀNH ĐƯA VÀO QUYẾT TOÁN</v>
          </cell>
        </row>
      </sheetData>
      <sheetData sheetId="4002">
        <row r="4">
          <cell r="A4" t="str">
            <v>BẢNG TÍNH TOÁN, ĐO BÓC KHỐI LƯỢNG HOÀN THÀNH ĐƯA VÀO QUYẾT TOÁN</v>
          </cell>
        </row>
      </sheetData>
      <sheetData sheetId="4003">
        <row r="4">
          <cell r="A4" t="str">
            <v>BẢNG TÍNH TOÁN, ĐO BÓC KHỐI LƯỢNG HOÀN THÀNH ĐƯA VÀO QUYẾT TOÁN</v>
          </cell>
        </row>
      </sheetData>
      <sheetData sheetId="4004">
        <row r="4">
          <cell r="A4" t="str">
            <v>BẢNG TÍNH TOÁN, ĐO BÓC KHỐI LƯỢNG HOÀN THÀNH ĐƯA VÀO QUYẾT TOÁN</v>
          </cell>
        </row>
      </sheetData>
      <sheetData sheetId="4005">
        <row r="4">
          <cell r="A4" t="str">
            <v>BẢNG TÍNH TOÁN, ĐO BÓC KHỐI LƯỢNG HOÀN THÀNH ĐƯA VÀO QUYẾT TOÁN</v>
          </cell>
        </row>
      </sheetData>
      <sheetData sheetId="4006">
        <row r="4">
          <cell r="A4" t="str">
            <v>BẢNG TÍNH TOÁN, ĐO BÓC KHỐI LƯỢNG HOÀN THÀNH ĐƯA VÀO QUYẾT TOÁN</v>
          </cell>
        </row>
      </sheetData>
      <sheetData sheetId="4007">
        <row r="4">
          <cell r="A4" t="str">
            <v>BẢNG TÍNH TOÁN, ĐO BÓC KHỐI LƯỢNG HOÀN THÀNH ĐƯA VÀO QUYẾT TOÁN</v>
          </cell>
        </row>
      </sheetData>
      <sheetData sheetId="4008">
        <row r="4">
          <cell r="A4" t="str">
            <v>BẢNG TÍNH TOÁN, ĐO BÓC KHỐI LƯỢNG HOÀN THÀNH ĐƯA VÀO QUYẾT TOÁN</v>
          </cell>
        </row>
      </sheetData>
      <sheetData sheetId="4009">
        <row r="4">
          <cell r="A4" t="str">
            <v>BẢNG TÍNH TOÁN, ĐO BÓC KHỐI LƯỢNG HOÀN THÀNH ĐƯA VÀO QUYẾT TOÁN</v>
          </cell>
        </row>
      </sheetData>
      <sheetData sheetId="4010">
        <row r="4">
          <cell r="A4" t="str">
            <v>BẢNG TÍNH TOÁN, ĐO BÓC KHỐI LƯỢNG HOÀN THÀNH ĐƯA VÀO QUYẾT TOÁN</v>
          </cell>
        </row>
      </sheetData>
      <sheetData sheetId="4011">
        <row r="4">
          <cell r="A4" t="str">
            <v>BẢNG TÍNH TOÁN, ĐO BÓC KHỐI LƯỢNG HOÀN THÀNH ĐƯA VÀO QUYẾT TOÁN</v>
          </cell>
        </row>
      </sheetData>
      <sheetData sheetId="4012">
        <row r="4">
          <cell r="A4" t="str">
            <v>BẢNG TÍNH TOÁN, ĐO BÓC KHỐI LƯỢNG HOÀN THÀNH ĐƯA VÀO QUYẾT TOÁN</v>
          </cell>
        </row>
      </sheetData>
      <sheetData sheetId="4013">
        <row r="4">
          <cell r="A4" t="str">
            <v>BẢNG TÍNH TOÁN, ĐO BÓC KHỐI LƯỢNG HOÀN THÀNH ĐƯA VÀO QUYẾT TOÁN</v>
          </cell>
        </row>
      </sheetData>
      <sheetData sheetId="4014">
        <row r="4">
          <cell r="A4" t="str">
            <v>BẢNG TÍNH TOÁN, ĐO BÓC KHỐI LƯỢNG HOÀN THÀNH ĐƯA VÀO QUYẾT TOÁN</v>
          </cell>
        </row>
      </sheetData>
      <sheetData sheetId="4015">
        <row r="4">
          <cell r="A4" t="str">
            <v>BẢNG TÍNH TOÁN, ĐO BÓC KHỐI LƯỢNG HOÀN THÀNH ĐƯA VÀO QUYẾT TOÁN</v>
          </cell>
        </row>
      </sheetData>
      <sheetData sheetId="4016">
        <row r="4">
          <cell r="A4" t="str">
            <v>BẢNG TÍNH TOÁN, ĐO BÓC KHỐI LƯỢNG HOÀN THÀNH ĐƯA VÀO QUYẾT TOÁN</v>
          </cell>
        </row>
      </sheetData>
      <sheetData sheetId="4017">
        <row r="4">
          <cell r="A4" t="str">
            <v>BẢNG TÍNH TOÁN, ĐO BÓC KHỐI LƯỢNG HOÀN THÀNH ĐƯA VÀO QUYẾT TOÁN</v>
          </cell>
        </row>
      </sheetData>
      <sheetData sheetId="4018">
        <row r="4">
          <cell r="A4" t="str">
            <v>BẢNG TÍNH TOÁN, ĐO BÓC KHỐI LƯỢNG HOÀN THÀNH ĐƯA VÀO QUYẾT TOÁN</v>
          </cell>
        </row>
      </sheetData>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ow r="4">
          <cell r="A4" t="str">
            <v>BẢNG TÍNH TOÁN, ĐO BÓC KHỐI LƯỢNG HOÀN THÀNH ĐƯA VÀO QUYẾT TOÁN</v>
          </cell>
        </row>
      </sheetData>
      <sheetData sheetId="4030">
        <row r="4">
          <cell r="A4" t="str">
            <v>BẢNG TÍNH TOÁN, ĐO BÓC KHỐI LƯỢNG HOÀN THÀNH ĐƯA VÀO QUYẾT TOÁN</v>
          </cell>
        </row>
      </sheetData>
      <sheetData sheetId="4031">
        <row r="4">
          <cell r="A4" t="str">
            <v>BẢNG TÍNH TOÁN, ĐO BÓC KHỐI LƯỢNG HOÀN THÀNH ĐƯA VÀO QUYẾT TOÁN</v>
          </cell>
        </row>
      </sheetData>
      <sheetData sheetId="4032">
        <row r="4">
          <cell r="A4" t="str">
            <v>BẢNG TÍNH TOÁN, ĐO BÓC KHỐI LƯỢNG HOÀN THÀNH ĐƯA VÀO QUYẾT TOÁN</v>
          </cell>
        </row>
      </sheetData>
      <sheetData sheetId="4033">
        <row r="4">
          <cell r="A4" t="str">
            <v>BẢNG TÍNH TOÁN, ĐO BÓC KHỐI LƯỢNG HOÀN THÀNH ĐƯA VÀO QUYẾT TOÁN</v>
          </cell>
        </row>
      </sheetData>
      <sheetData sheetId="4034">
        <row r="4">
          <cell r="A4" t="str">
            <v>BẢNG TÍNH TOÁN, ĐO BÓC KHỐI LƯỢNG HOÀN THÀNH ĐƯA VÀO QUYẾT TOÁN</v>
          </cell>
        </row>
      </sheetData>
      <sheetData sheetId="4035">
        <row r="4">
          <cell r="A4" t="str">
            <v>BẢNG TÍNH TOÁN, ĐO BÓC KHỐI LƯỢNG HOÀN THÀNH ĐƯA VÀO QUYẾT TOÁN</v>
          </cell>
        </row>
      </sheetData>
      <sheetData sheetId="4036">
        <row r="4">
          <cell r="A4" t="str">
            <v>BẢNG TÍNH TOÁN, ĐO BÓC KHỐI LƯỢNG HOÀN THÀNH ĐƯA VÀO QUYẾT TOÁN</v>
          </cell>
        </row>
      </sheetData>
      <sheetData sheetId="4037">
        <row r="4">
          <cell r="A4" t="str">
            <v>BẢNG TÍNH TOÁN, ĐO BÓC KHỐI LƯỢNG HOÀN THÀNH ĐƯA VÀO QUYẾT TOÁN</v>
          </cell>
        </row>
      </sheetData>
      <sheetData sheetId="4038">
        <row r="4">
          <cell r="A4" t="str">
            <v>BẢNG TÍNH TOÁN, ĐO BÓC KHỐI LƯỢNG HOÀN THÀNH ĐƯA VÀO QUYẾT TOÁN</v>
          </cell>
        </row>
      </sheetData>
      <sheetData sheetId="4039">
        <row r="4">
          <cell r="A4" t="str">
            <v>BẢNG TÍNH TOÁN, ĐO BÓC KHỐI LƯỢNG HOÀN THÀNH ĐƯA VÀO QUYẾT TOÁN</v>
          </cell>
        </row>
      </sheetData>
      <sheetData sheetId="4040">
        <row r="4">
          <cell r="A4" t="str">
            <v>BẢNG TÍNH TOÁN, ĐO BÓC KHỐI LƯỢNG HOÀN THÀNH ĐƯA VÀO QUYẾT TOÁN</v>
          </cell>
        </row>
      </sheetData>
      <sheetData sheetId="4041">
        <row r="4">
          <cell r="A4" t="str">
            <v>BẢNG TÍNH TOÁN, ĐO BÓC KHỐI LƯỢNG HOÀN THÀNH ĐƯA VÀO QUYẾT TOÁN</v>
          </cell>
        </row>
      </sheetData>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ow r="4">
          <cell r="A4" t="str">
            <v>BẢNG TÍNH TOÁN, ĐO BÓC KHỐI LƯỢNG HOÀN THÀNH ĐƯA VÀO QUYẾT TOÁN</v>
          </cell>
        </row>
      </sheetData>
      <sheetData sheetId="4083">
        <row r="4">
          <cell r="A4" t="str">
            <v>BẢNG TÍNH TOÁN, ĐO BÓC KHỐI LƯỢNG HOÀN THÀNH ĐƯA VÀO QUYẾT TOÁN</v>
          </cell>
        </row>
      </sheetData>
      <sheetData sheetId="4084">
        <row r="4">
          <cell r="A4" t="str">
            <v>BẢNG TÍNH TOÁN, ĐO BÓC KHỐI LƯỢNG HOÀN THÀNH ĐƯA VÀO QUYẾT TOÁN</v>
          </cell>
        </row>
      </sheetData>
      <sheetData sheetId="4085">
        <row r="4">
          <cell r="A4" t="str">
            <v>BẢNG TÍNH TOÁN, ĐO BÓC KHỐI LƯỢNG HOÀN THÀNH ĐƯA VÀO QUYẾT TOÁN</v>
          </cell>
        </row>
      </sheetData>
      <sheetData sheetId="4086">
        <row r="4">
          <cell r="A4" t="str">
            <v>BẢNG TÍNH TOÁN, ĐO BÓC KHỐI LƯỢNG HOÀN THÀNH ĐƯA VÀO QUYẾT TOÁN</v>
          </cell>
        </row>
      </sheetData>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ow r="4">
          <cell r="A4" t="str">
            <v>BẢNG TÍNH TOÁN, ĐO BÓC KHỐI LƯỢNG HOÀN THÀNH ĐƯA VÀO QUYẾT TOÁN</v>
          </cell>
        </row>
      </sheetData>
      <sheetData sheetId="4117">
        <row r="4">
          <cell r="A4" t="str">
            <v>BẢNG TÍNH TOÁN, ĐO BÓC KHỐI LƯỢNG HOÀN THÀNH ĐƯA VÀO QUYẾT TOÁN</v>
          </cell>
        </row>
      </sheetData>
      <sheetData sheetId="4118">
        <row r="4">
          <cell r="A4" t="str">
            <v>BẢNG TÍNH TOÁN, ĐO BÓC KHỐI LƯỢNG HOÀN THÀNH ĐƯA VÀO QUYẾT TOÁN</v>
          </cell>
        </row>
      </sheetData>
      <sheetData sheetId="4119">
        <row r="4">
          <cell r="A4" t="str">
            <v>BẢNG TÍNH TOÁN, ĐO BÓC KHỐI LƯỢNG HOÀN THÀNH ĐƯA VÀO QUYẾT TOÁN</v>
          </cell>
        </row>
      </sheetData>
      <sheetData sheetId="4120">
        <row r="4">
          <cell r="A4" t="str">
            <v>BẢNG TÍNH TOÁN, ĐO BÓC KHỐI LƯỢNG HOÀN THÀNH ĐƯA VÀO QUYẾT TOÁN</v>
          </cell>
        </row>
      </sheetData>
      <sheetData sheetId="4121">
        <row r="4">
          <cell r="A4" t="str">
            <v>BẢNG TÍNH TOÁN, ĐO BÓC KHỐI LƯỢNG HOÀN THÀNH ĐƯA VÀO QUYẾT TOÁN</v>
          </cell>
        </row>
      </sheetData>
      <sheetData sheetId="4122">
        <row r="4">
          <cell r="A4" t="str">
            <v>BẢNG TÍNH TOÁN, ĐO BÓC KHỐI LƯỢNG HOÀN THÀNH ĐƯA VÀO QUYẾT TOÁN</v>
          </cell>
        </row>
      </sheetData>
      <sheetData sheetId="4123">
        <row r="4">
          <cell r="A4" t="str">
            <v>BẢNG TÍNH TOÁN, ĐO BÓC KHỐI LƯỢNG HOÀN THÀNH ĐƯA VÀO QUYẾT TOÁN</v>
          </cell>
        </row>
      </sheetData>
      <sheetData sheetId="4124">
        <row r="4">
          <cell r="A4" t="str">
            <v>BẢNG TÍNH TOÁN, ĐO BÓC KHỐI LƯỢNG HOÀN THÀNH ĐƯA VÀO QUYẾT TOÁN</v>
          </cell>
        </row>
      </sheetData>
      <sheetData sheetId="4125">
        <row r="4">
          <cell r="A4" t="str">
            <v>BẢNG TÍNH TOÁN, ĐO BÓC KHỐI LƯỢNG HOÀN THÀNH ĐƯA VÀO QUYẾT TOÁN</v>
          </cell>
        </row>
      </sheetData>
      <sheetData sheetId="4126">
        <row r="4">
          <cell r="A4" t="str">
            <v>BẢNG TÍNH TOÁN, ĐO BÓC KHỐI LƯỢNG HOÀN THÀNH ĐƯA VÀO QUYẾT TOÁN</v>
          </cell>
        </row>
      </sheetData>
      <sheetData sheetId="4127">
        <row r="4">
          <cell r="A4" t="str">
            <v>BẢNG TÍNH TOÁN, ĐO BÓC KHỐI LƯỢNG HOÀN THÀNH ĐƯA VÀO QUYẾT TOÁN</v>
          </cell>
        </row>
      </sheetData>
      <sheetData sheetId="4128">
        <row r="4">
          <cell r="A4" t="str">
            <v>BẢNG TÍNH TOÁN, ĐO BÓC KHỐI LƯỢNG HOÀN THÀNH ĐƯA VÀO QUYẾT TOÁN</v>
          </cell>
        </row>
      </sheetData>
      <sheetData sheetId="4129">
        <row r="4">
          <cell r="A4" t="str">
            <v>BẢNG TÍNH TOÁN, ĐO BÓC KHỐI LƯỢNG HOÀN THÀNH ĐƯA VÀO QUYẾT TOÁN</v>
          </cell>
        </row>
      </sheetData>
      <sheetData sheetId="4130">
        <row r="4">
          <cell r="A4" t="str">
            <v>BẢNG TÍNH TOÁN, ĐO BÓC KHỐI LƯỢNG HOÀN THÀNH ĐƯA VÀO QUYẾT TOÁN</v>
          </cell>
        </row>
      </sheetData>
      <sheetData sheetId="4131">
        <row r="4">
          <cell r="A4" t="str">
            <v>BẢNG TÍNH TOÁN, ĐO BÓC KHỐI LƯỢNG HOÀN THÀNH ĐƯA VÀO QUYẾT TOÁN</v>
          </cell>
        </row>
      </sheetData>
      <sheetData sheetId="4132">
        <row r="4">
          <cell r="A4" t="str">
            <v>BẢNG TÍNH TOÁN, ĐO BÓC KHỐI LƯỢNG HOÀN THÀNH ĐƯA VÀO QUYẾT TOÁN</v>
          </cell>
        </row>
      </sheetData>
      <sheetData sheetId="4133">
        <row r="4">
          <cell r="A4" t="str">
            <v>BẢNG TÍNH TOÁN, ĐO BÓC KHỐI LƯỢNG HOÀN THÀNH ĐƯA VÀO QUYẾT TOÁN</v>
          </cell>
        </row>
      </sheetData>
      <sheetData sheetId="4134">
        <row r="4">
          <cell r="A4" t="str">
            <v>BẢNG TÍNH TOÁN, ĐO BÓC KHỐI LƯỢNG HOÀN THÀNH ĐƯA VÀO QUYẾT TOÁN</v>
          </cell>
        </row>
      </sheetData>
      <sheetData sheetId="4135">
        <row r="4">
          <cell r="A4" t="str">
            <v>BẢNG TÍNH TOÁN, ĐO BÓC KHỐI LƯỢNG HOÀN THÀNH ĐƯA VÀO QUYẾT TOÁN</v>
          </cell>
        </row>
      </sheetData>
      <sheetData sheetId="4136">
        <row r="4">
          <cell r="A4" t="str">
            <v>BẢNG TÍNH TOÁN, ĐO BÓC KHỐI LƯỢNG HOÀN THÀNH ĐƯA VÀO QUYẾT TOÁN</v>
          </cell>
        </row>
      </sheetData>
      <sheetData sheetId="4137">
        <row r="4">
          <cell r="A4" t="str">
            <v>BẢNG TÍNH TOÁN, ĐO BÓC KHỐI LƯỢNG HOÀN THÀNH ĐƯA VÀO QUYẾT TOÁN</v>
          </cell>
        </row>
      </sheetData>
      <sheetData sheetId="4138">
        <row r="4">
          <cell r="A4" t="str">
            <v>BẢNG TÍNH TOÁN, ĐO BÓC KHỐI LƯỢNG HOÀN THÀNH ĐƯA VÀO QUYẾT TOÁN</v>
          </cell>
        </row>
      </sheetData>
      <sheetData sheetId="4139">
        <row r="4">
          <cell r="A4" t="str">
            <v>BẢNG TÍNH TOÁN, ĐO BÓC KHỐI LƯỢNG HOÀN THÀNH ĐƯA VÀO QUYẾT TOÁN</v>
          </cell>
        </row>
      </sheetData>
      <sheetData sheetId="4140">
        <row r="4">
          <cell r="A4" t="str">
            <v>BẢNG TÍNH TOÁN, ĐO BÓC KHỐI LƯỢNG HOÀN THÀNH ĐƯA VÀO QUYẾT TOÁN</v>
          </cell>
        </row>
      </sheetData>
      <sheetData sheetId="4141">
        <row r="4">
          <cell r="A4" t="str">
            <v>BẢNG TÍNH TOÁN, ĐO BÓC KHỐI LƯỢNG HOÀN THÀNH ĐƯA VÀO QUYẾT TOÁN</v>
          </cell>
        </row>
      </sheetData>
      <sheetData sheetId="4142">
        <row r="4">
          <cell r="A4" t="str">
            <v>BẢNG TÍNH TOÁN, ĐO BÓC KHỐI LƯỢNG HOÀN THÀNH ĐƯA VÀO QUYẾT TOÁN</v>
          </cell>
        </row>
      </sheetData>
      <sheetData sheetId="4143">
        <row r="4">
          <cell r="A4" t="str">
            <v>BẢNG TÍNH TOÁN, ĐO BÓC KHỐI LƯỢNG HOÀN THÀNH ĐƯA VÀO QUYẾT TOÁN</v>
          </cell>
        </row>
      </sheetData>
      <sheetData sheetId="4144">
        <row r="4">
          <cell r="A4" t="str">
            <v>BẢNG TÍNH TOÁN, ĐO BÓC KHỐI LƯỢNG HOÀN THÀNH ĐƯA VÀO QUYẾT TOÁN</v>
          </cell>
        </row>
      </sheetData>
      <sheetData sheetId="4145">
        <row r="4">
          <cell r="A4" t="str">
            <v>BẢNG TÍNH TOÁN, ĐO BÓC KHỐI LƯỢNG HOÀN THÀNH ĐƯA VÀO QUYẾT TOÁN</v>
          </cell>
        </row>
      </sheetData>
      <sheetData sheetId="4146">
        <row r="4">
          <cell r="A4" t="str">
            <v>BẢNG TÍNH TOÁN, ĐO BÓC KHỐI LƯỢNG HOÀN THÀNH ĐƯA VÀO QUYẾT TOÁN</v>
          </cell>
        </row>
      </sheetData>
      <sheetData sheetId="4147">
        <row r="4">
          <cell r="A4" t="str">
            <v>BẢNG TÍNH TOÁN, ĐO BÓC KHỐI LƯỢNG HOÀN THÀNH ĐƯA VÀO QUYẾT TOÁN</v>
          </cell>
        </row>
      </sheetData>
      <sheetData sheetId="4148">
        <row r="4">
          <cell r="A4" t="str">
            <v>BẢNG TÍNH TOÁN, ĐO BÓC KHỐI LƯỢNG HOÀN THÀNH ĐƯA VÀO QUYẾT TOÁN</v>
          </cell>
        </row>
      </sheetData>
      <sheetData sheetId="4149">
        <row r="4">
          <cell r="A4" t="str">
            <v>BẢNG TÍNH TOÁN, ĐO BÓC KHỐI LƯỢNG HOÀN THÀNH ĐƯA VÀO QUYẾT TOÁN</v>
          </cell>
        </row>
      </sheetData>
      <sheetData sheetId="4150">
        <row r="4">
          <cell r="A4" t="str">
            <v>BẢNG TÍNH TOÁN, ĐO BÓC KHỐI LƯỢNG HOÀN THÀNH ĐƯA VÀO QUYẾT TOÁN</v>
          </cell>
        </row>
      </sheetData>
      <sheetData sheetId="4151">
        <row r="4">
          <cell r="A4" t="str">
            <v>BẢNG TÍNH TOÁN, ĐO BÓC KHỐI LƯỢNG HOÀN THÀNH ĐƯA VÀO QUYẾT TOÁN</v>
          </cell>
        </row>
      </sheetData>
      <sheetData sheetId="4152">
        <row r="4">
          <cell r="A4" t="str">
            <v>BẢNG TÍNH TOÁN, ĐO BÓC KHỐI LƯỢNG HOÀN THÀNH ĐƯA VÀO QUYẾT TOÁN</v>
          </cell>
        </row>
      </sheetData>
      <sheetData sheetId="4153">
        <row r="4">
          <cell r="A4" t="str">
            <v>BẢNG TÍNH TOÁN, ĐO BÓC KHỐI LƯỢNG HOÀN THÀNH ĐƯA VÀO QUYẾT TOÁN</v>
          </cell>
        </row>
      </sheetData>
      <sheetData sheetId="4154">
        <row r="4">
          <cell r="A4" t="str">
            <v>BẢNG TÍNH TOÁN, ĐO BÓC KHỐI LƯỢNG HOÀN THÀNH ĐƯA VÀO QUYẾT TOÁN</v>
          </cell>
        </row>
      </sheetData>
      <sheetData sheetId="4155">
        <row r="4">
          <cell r="A4" t="str">
            <v>BẢNG TÍNH TOÁN, ĐO BÓC KHỐI LƯỢNG HOÀN THÀNH ĐƯA VÀO QUYẾT TOÁN</v>
          </cell>
        </row>
      </sheetData>
      <sheetData sheetId="4156">
        <row r="4">
          <cell r="A4" t="str">
            <v>BẢNG TÍNH TOÁN, ĐO BÓC KHỐI LƯỢNG HOÀN THÀNH ĐƯA VÀO QUYẾT TOÁN</v>
          </cell>
        </row>
      </sheetData>
      <sheetData sheetId="4157">
        <row r="4">
          <cell r="A4" t="str">
            <v>BẢNG TÍNH TOÁN, ĐO BÓC KHỐI LƯỢNG HOÀN THÀNH ĐƯA VÀO QUYẾT TOÁN</v>
          </cell>
        </row>
      </sheetData>
      <sheetData sheetId="4158">
        <row r="4">
          <cell r="A4" t="str">
            <v>BẢNG TÍNH TOÁN, ĐO BÓC KHỐI LƯỢNG HOÀN THÀNH ĐƯA VÀO QUYẾT TOÁN</v>
          </cell>
        </row>
      </sheetData>
      <sheetData sheetId="4159">
        <row r="4">
          <cell r="A4" t="str">
            <v>BẢNG TÍNH TOÁN, ĐO BÓC KHỐI LƯỢNG HOÀN THÀNH ĐƯA VÀO QUYẾT TOÁN</v>
          </cell>
        </row>
      </sheetData>
      <sheetData sheetId="4160">
        <row r="4">
          <cell r="A4" t="str">
            <v>BẢNG TÍNH TOÁN, ĐO BÓC KHỐI LƯỢNG HOÀN THÀNH ĐƯA VÀO QUYẾT TOÁN</v>
          </cell>
        </row>
      </sheetData>
      <sheetData sheetId="4161">
        <row r="4">
          <cell r="A4" t="str">
            <v>BẢNG TÍNH TOÁN, ĐO BÓC KHỐI LƯỢNG HOÀN THÀNH ĐƯA VÀO QUYẾT TOÁN</v>
          </cell>
        </row>
      </sheetData>
      <sheetData sheetId="4162">
        <row r="4">
          <cell r="A4" t="str">
            <v>BẢNG TÍNH TOÁN, ĐO BÓC KHỐI LƯỢNG HOÀN THÀNH ĐƯA VÀO QUYẾT TOÁN</v>
          </cell>
        </row>
      </sheetData>
      <sheetData sheetId="4163">
        <row r="4">
          <cell r="A4" t="str">
            <v>BẢNG TÍNH TOÁN, ĐO BÓC KHỐI LƯỢNG HOÀN THÀNH ĐƯA VÀO QUYẾT TOÁN</v>
          </cell>
        </row>
      </sheetData>
      <sheetData sheetId="4164">
        <row r="4">
          <cell r="A4" t="str">
            <v>BẢNG TÍNH TOÁN, ĐO BÓC KHỐI LƯỢNG HOÀN THÀNH ĐƯA VÀO QUYẾT TOÁN</v>
          </cell>
        </row>
      </sheetData>
      <sheetData sheetId="4165">
        <row r="4">
          <cell r="A4" t="str">
            <v>BẢNG TÍNH TOÁN, ĐO BÓC KHỐI LƯỢNG HOÀN THÀNH ĐƯA VÀO QUYẾT TOÁN</v>
          </cell>
        </row>
      </sheetData>
      <sheetData sheetId="4166">
        <row r="4">
          <cell r="A4" t="str">
            <v>BẢNG TÍNH TOÁN, ĐO BÓC KHỐI LƯỢNG HOÀN THÀNH ĐƯA VÀO QUYẾT TOÁN</v>
          </cell>
        </row>
      </sheetData>
      <sheetData sheetId="4167">
        <row r="4">
          <cell r="A4" t="str">
            <v>BẢNG TÍNH TOÁN, ĐO BÓC KHỐI LƯỢNG HOÀN THÀNH ĐƯA VÀO QUYẾT TOÁN</v>
          </cell>
        </row>
      </sheetData>
      <sheetData sheetId="4168">
        <row r="4">
          <cell r="A4" t="str">
            <v>BẢNG TÍNH TOÁN, ĐO BÓC KHỐI LƯỢNG HOÀN THÀNH ĐƯA VÀO QUYẾT TOÁN</v>
          </cell>
        </row>
      </sheetData>
      <sheetData sheetId="4169">
        <row r="4">
          <cell r="A4" t="str">
            <v>BẢNG TÍNH TOÁN, ĐO BÓC KHỐI LƯỢNG HOÀN THÀNH ĐƯA VÀO QUYẾT TOÁN</v>
          </cell>
        </row>
      </sheetData>
      <sheetData sheetId="4170">
        <row r="4">
          <cell r="A4" t="str">
            <v>BẢNG TÍNH TOÁN, ĐO BÓC KHỐI LƯỢNG HOÀN THÀNH ĐƯA VÀO QUYẾT TOÁN</v>
          </cell>
        </row>
      </sheetData>
      <sheetData sheetId="4171">
        <row r="4">
          <cell r="A4" t="str">
            <v>BẢNG TÍNH TOÁN, ĐO BÓC KHỐI LƯỢNG HOÀN THÀNH ĐƯA VÀO QUYẾT TOÁN</v>
          </cell>
        </row>
      </sheetData>
      <sheetData sheetId="4172">
        <row r="4">
          <cell r="A4" t="str">
            <v>BẢNG TÍNH TOÁN, ĐO BÓC KHỐI LƯỢNG HOÀN THÀNH ĐƯA VÀO QUYẾT TOÁN</v>
          </cell>
        </row>
      </sheetData>
      <sheetData sheetId="4173">
        <row r="4">
          <cell r="A4" t="str">
            <v>BẢNG TÍNH TOÁN, ĐO BÓC KHỐI LƯỢNG HOÀN THÀNH ĐƯA VÀO QUYẾT TOÁN</v>
          </cell>
        </row>
      </sheetData>
      <sheetData sheetId="4174">
        <row r="4">
          <cell r="A4" t="str">
            <v>BẢNG TÍNH TOÁN, ĐO BÓC KHỐI LƯỢNG HOÀN THÀNH ĐƯA VÀO QUYẾT TOÁN</v>
          </cell>
        </row>
      </sheetData>
      <sheetData sheetId="4175">
        <row r="4">
          <cell r="A4" t="str">
            <v>BẢNG TÍNH TOÁN, ĐO BÓC KHỐI LƯỢNG HOÀN THÀNH ĐƯA VÀO QUYẾT TOÁN</v>
          </cell>
        </row>
      </sheetData>
      <sheetData sheetId="4176">
        <row r="4">
          <cell r="A4" t="str">
            <v>BẢNG TÍNH TOÁN, ĐO BÓC KHỐI LƯỢNG HOÀN THÀNH ĐƯA VÀO QUYẾT TOÁN</v>
          </cell>
        </row>
      </sheetData>
      <sheetData sheetId="4177">
        <row r="4">
          <cell r="A4" t="str">
            <v>BẢNG TÍNH TOÁN, ĐO BÓC KHỐI LƯỢNG HOÀN THÀNH ĐƯA VÀO QUYẾT TOÁN</v>
          </cell>
        </row>
      </sheetData>
      <sheetData sheetId="4178">
        <row r="4">
          <cell r="A4" t="str">
            <v>BẢNG TÍNH TOÁN, ĐO BÓC KHỐI LƯỢNG HOÀN THÀNH ĐƯA VÀO QUYẾT TOÁN</v>
          </cell>
        </row>
      </sheetData>
      <sheetData sheetId="4179">
        <row r="4">
          <cell r="A4" t="str">
            <v>BẢNG TÍNH TOÁN, ĐO BÓC KHỐI LƯỢNG HOÀN THÀNH ĐƯA VÀO QUYẾT TOÁN</v>
          </cell>
        </row>
      </sheetData>
      <sheetData sheetId="4180">
        <row r="4">
          <cell r="A4" t="str">
            <v>BẢNG TÍNH TOÁN, ĐO BÓC KHỐI LƯỢNG HOÀN THÀNH ĐƯA VÀO QUYẾT TOÁN</v>
          </cell>
        </row>
      </sheetData>
      <sheetData sheetId="4181">
        <row r="4">
          <cell r="A4" t="str">
            <v>BẢNG TÍNH TOÁN, ĐO BÓC KHỐI LƯỢNG HOÀN THÀNH ĐƯA VÀO QUYẾT TOÁN</v>
          </cell>
        </row>
      </sheetData>
      <sheetData sheetId="4182">
        <row r="4">
          <cell r="A4" t="str">
            <v>BẢNG TÍNH TOÁN, ĐO BÓC KHỐI LƯỢNG HOÀN THÀNH ĐƯA VÀO QUYẾT TOÁN</v>
          </cell>
        </row>
      </sheetData>
      <sheetData sheetId="4183">
        <row r="4">
          <cell r="A4" t="str">
            <v>BẢNG TÍNH TOÁN, ĐO BÓC KHỐI LƯỢNG HOÀN THÀNH ĐƯA VÀO QUYẾT TOÁN</v>
          </cell>
        </row>
      </sheetData>
      <sheetData sheetId="4184">
        <row r="4">
          <cell r="A4" t="str">
            <v>BẢNG TÍNH TOÁN, ĐO BÓC KHỐI LƯỢNG HOÀN THÀNH ĐƯA VÀO QUYẾT TOÁN</v>
          </cell>
        </row>
      </sheetData>
      <sheetData sheetId="4185">
        <row r="4">
          <cell r="A4" t="str">
            <v>BẢNG TÍNH TOÁN, ĐO BÓC KHỐI LƯỢNG HOÀN THÀNH ĐƯA VÀO QUYẾT TOÁN</v>
          </cell>
        </row>
      </sheetData>
      <sheetData sheetId="4186">
        <row r="4">
          <cell r="A4" t="str">
            <v>BẢNG TÍNH TOÁN, ĐO BÓC KHỐI LƯỢNG HOÀN THÀNH ĐƯA VÀO QUYẾT TOÁN</v>
          </cell>
        </row>
      </sheetData>
      <sheetData sheetId="4187">
        <row r="4">
          <cell r="A4" t="str">
            <v>BẢNG TÍNH TOÁN, ĐO BÓC KHỐI LƯỢNG HOÀN THÀNH ĐƯA VÀO QUYẾT TOÁN</v>
          </cell>
        </row>
      </sheetData>
      <sheetData sheetId="4188">
        <row r="4">
          <cell r="A4" t="str">
            <v>BẢNG TÍNH TOÁN, ĐO BÓC KHỐI LƯỢNG HOÀN THÀNH ĐƯA VÀO QUYẾT TOÁN</v>
          </cell>
        </row>
      </sheetData>
      <sheetData sheetId="4189">
        <row r="4">
          <cell r="A4" t="str">
            <v>BẢNG TÍNH TOÁN, ĐO BÓC KHỐI LƯỢNG HOÀN THÀNH ĐƯA VÀO QUYẾT TOÁN</v>
          </cell>
        </row>
      </sheetData>
      <sheetData sheetId="4190">
        <row r="4">
          <cell r="A4" t="str">
            <v>BẢNG TÍNH TOÁN, ĐO BÓC KHỐI LƯỢNG HOÀN THÀNH ĐƯA VÀO QUYẾT TOÁN</v>
          </cell>
        </row>
      </sheetData>
      <sheetData sheetId="4191">
        <row r="4">
          <cell r="A4" t="str">
            <v>BẢNG TÍNH TOÁN, ĐO BÓC KHỐI LƯỢNG HOÀN THÀNH ĐƯA VÀO QUYẾT TOÁN</v>
          </cell>
        </row>
      </sheetData>
      <sheetData sheetId="4192">
        <row r="4">
          <cell r="A4" t="str">
            <v>BẢNG TÍNH TOÁN, ĐO BÓC KHỐI LƯỢNG HOÀN THÀNH ĐƯA VÀO QUYẾT TOÁN</v>
          </cell>
        </row>
      </sheetData>
      <sheetData sheetId="4193">
        <row r="4">
          <cell r="A4" t="str">
            <v>BẢNG TÍNH TOÁN, ĐO BÓC KHỐI LƯỢNG HOÀN THÀNH ĐƯA VÀO QUYẾT TOÁN</v>
          </cell>
        </row>
      </sheetData>
      <sheetData sheetId="4194">
        <row r="4">
          <cell r="A4" t="str">
            <v>BẢNG TÍNH TOÁN, ĐO BÓC KHỐI LƯỢNG HOÀN THÀNH ĐƯA VÀO QUYẾT TOÁN</v>
          </cell>
        </row>
      </sheetData>
      <sheetData sheetId="4195">
        <row r="4">
          <cell r="A4" t="str">
            <v>BẢNG TÍNH TOÁN, ĐO BÓC KHỐI LƯỢNG HOÀN THÀNH ĐƯA VÀO QUYẾT TOÁN</v>
          </cell>
        </row>
      </sheetData>
      <sheetData sheetId="4196">
        <row r="4">
          <cell r="A4" t="str">
            <v>BẢNG TÍNH TOÁN, ĐO BÓC KHỐI LƯỢNG HOÀN THÀNH ĐƯA VÀO QUYẾT TOÁN</v>
          </cell>
        </row>
      </sheetData>
      <sheetData sheetId="4197">
        <row r="4">
          <cell r="A4" t="str">
            <v>BẢNG TÍNH TOÁN, ĐO BÓC KHỐI LƯỢNG HOÀN THÀNH ĐƯA VÀO QUYẾT TOÁN</v>
          </cell>
        </row>
      </sheetData>
      <sheetData sheetId="4198">
        <row r="4">
          <cell r="A4" t="str">
            <v>BẢNG TÍNH TOÁN, ĐO BÓC KHỐI LƯỢNG HOÀN THÀNH ĐƯA VÀO QUYẾT TOÁN</v>
          </cell>
        </row>
      </sheetData>
      <sheetData sheetId="4199">
        <row r="4">
          <cell r="A4" t="str">
            <v>BẢNG TÍNH TOÁN, ĐO BÓC KHỐI LƯỢNG HOÀN THÀNH ĐƯA VÀO QUYẾT TOÁN</v>
          </cell>
        </row>
      </sheetData>
      <sheetData sheetId="4200">
        <row r="4">
          <cell r="A4" t="str">
            <v>BẢNG TÍNH TOÁN, ĐO BÓC KHỐI LƯỢNG HOÀN THÀNH ĐƯA VÀO QUYẾT TOÁN</v>
          </cell>
        </row>
      </sheetData>
      <sheetData sheetId="4201">
        <row r="4">
          <cell r="A4" t="str">
            <v>BẢNG TÍNH TOÁN, ĐO BÓC KHỐI LƯỢNG HOÀN THÀNH ĐƯA VÀO QUYẾT TOÁN</v>
          </cell>
        </row>
      </sheetData>
      <sheetData sheetId="4202">
        <row r="4">
          <cell r="A4" t="str">
            <v>BẢNG TÍNH TOÁN, ĐO BÓC KHỐI LƯỢNG HOÀN THÀNH ĐƯA VÀO QUYẾT TOÁN</v>
          </cell>
        </row>
      </sheetData>
      <sheetData sheetId="4203">
        <row r="4">
          <cell r="A4" t="str">
            <v>BẢNG TÍNH TOÁN, ĐO BÓC KHỐI LƯỢNG HOÀN THÀNH ĐƯA VÀO QUYẾT TOÁN</v>
          </cell>
        </row>
      </sheetData>
      <sheetData sheetId="4204">
        <row r="4">
          <cell r="A4" t="str">
            <v>BẢNG TÍNH TOÁN, ĐO BÓC KHỐI LƯỢNG HOÀN THÀNH ĐƯA VÀO QUYẾT TOÁN</v>
          </cell>
        </row>
      </sheetData>
      <sheetData sheetId="4205">
        <row r="4">
          <cell r="A4" t="str">
            <v>BẢNG TÍNH TOÁN, ĐO BÓC KHỐI LƯỢNG HOÀN THÀNH ĐƯA VÀO QUYẾT TOÁN</v>
          </cell>
        </row>
      </sheetData>
      <sheetData sheetId="4206">
        <row r="4">
          <cell r="A4" t="str">
            <v>BẢNG TÍNH TOÁN, ĐO BÓC KHỐI LƯỢNG HOÀN THÀNH ĐƯA VÀO QUYẾT TOÁN</v>
          </cell>
        </row>
      </sheetData>
      <sheetData sheetId="4207">
        <row r="4">
          <cell r="A4" t="str">
            <v>BẢNG TÍNH TOÁN, ĐO BÓC KHỐI LƯỢNG HOÀN THÀNH ĐƯA VÀO QUYẾT TOÁN</v>
          </cell>
        </row>
      </sheetData>
      <sheetData sheetId="4208">
        <row r="4">
          <cell r="A4" t="str">
            <v>BẢNG TÍNH TOÁN, ĐO BÓC KHỐI LƯỢNG HOÀN THÀNH ĐƯA VÀO QUYẾT TOÁN</v>
          </cell>
        </row>
      </sheetData>
      <sheetData sheetId="4209">
        <row r="4">
          <cell r="A4" t="str">
            <v>BẢNG TÍNH TOÁN, ĐO BÓC KHỐI LƯỢNG HOÀN THÀNH ĐƯA VÀO QUYẾT TOÁN</v>
          </cell>
        </row>
      </sheetData>
      <sheetData sheetId="4210">
        <row r="4">
          <cell r="A4" t="str">
            <v>BẢNG TÍNH TOÁN, ĐO BÓC KHỐI LƯỢNG HOÀN THÀNH ĐƯA VÀO QUYẾT TOÁN</v>
          </cell>
        </row>
      </sheetData>
      <sheetData sheetId="4211">
        <row r="4">
          <cell r="A4" t="str">
            <v>BẢNG TÍNH TOÁN, ĐO BÓC KHỐI LƯỢNG HOÀN THÀNH ĐƯA VÀO QUYẾT TOÁN</v>
          </cell>
        </row>
      </sheetData>
      <sheetData sheetId="4212">
        <row r="4">
          <cell r="A4" t="str">
            <v>BẢNG TÍNH TOÁN, ĐO BÓC KHỐI LƯỢNG HOÀN THÀNH ĐƯA VÀO QUYẾT TOÁN</v>
          </cell>
        </row>
      </sheetData>
      <sheetData sheetId="4213">
        <row r="4">
          <cell r="A4" t="str">
            <v>BẢNG TÍNH TOÁN, ĐO BÓC KHỐI LƯỢNG HOÀN THÀNH ĐƯA VÀO QUYẾT TOÁN</v>
          </cell>
        </row>
      </sheetData>
      <sheetData sheetId="4214">
        <row r="4">
          <cell r="A4" t="str">
            <v>BẢNG TÍNH TOÁN, ĐO BÓC KHỐI LƯỢNG HOÀN THÀNH ĐƯA VÀO QUYẾT TOÁN</v>
          </cell>
        </row>
      </sheetData>
      <sheetData sheetId="4215">
        <row r="4">
          <cell r="A4" t="str">
            <v>BẢNG TÍNH TOÁN, ĐO BÓC KHỐI LƯỢNG HOÀN THÀNH ĐƯA VÀO QUYẾT TOÁN</v>
          </cell>
        </row>
      </sheetData>
      <sheetData sheetId="4216">
        <row r="4">
          <cell r="A4" t="str">
            <v>BẢNG TÍNH TOÁN, ĐO BÓC KHỐI LƯỢNG HOÀN THÀNH ĐƯA VÀO QUYẾT TOÁN</v>
          </cell>
        </row>
      </sheetData>
      <sheetData sheetId="4217">
        <row r="4">
          <cell r="A4" t="str">
            <v>BẢNG TÍNH TOÁN, ĐO BÓC KHỐI LƯỢNG HOÀN THÀNH ĐƯA VÀO QUYẾT TOÁN</v>
          </cell>
        </row>
      </sheetData>
      <sheetData sheetId="4218">
        <row r="4">
          <cell r="A4" t="str">
            <v>BẢNG TÍNH TOÁN, ĐO BÓC KHỐI LƯỢNG HOÀN THÀNH ĐƯA VÀO QUYẾT TOÁN</v>
          </cell>
        </row>
      </sheetData>
      <sheetData sheetId="4219">
        <row r="4">
          <cell r="A4" t="str">
            <v>BẢNG TÍNH TOÁN, ĐO BÓC KHỐI LƯỢNG HOÀN THÀNH ĐƯA VÀO QUYẾT TOÁN</v>
          </cell>
        </row>
      </sheetData>
      <sheetData sheetId="4220">
        <row r="4">
          <cell r="A4" t="str">
            <v>BẢNG TÍNH TOÁN, ĐO BÓC KHỐI LƯỢNG HOÀN THÀNH ĐƯA VÀO QUYẾT TOÁN</v>
          </cell>
        </row>
      </sheetData>
      <sheetData sheetId="4221">
        <row r="4">
          <cell r="A4" t="str">
            <v>BẢNG TÍNH TOÁN, ĐO BÓC KHỐI LƯỢNG HOÀN THÀNH ĐƯA VÀO QUYẾT TOÁN</v>
          </cell>
        </row>
      </sheetData>
      <sheetData sheetId="4222">
        <row r="4">
          <cell r="A4" t="str">
            <v>BẢNG TÍNH TOÁN, ĐO BÓC KHỐI LƯỢNG HOÀN THÀNH ĐƯA VÀO QUYẾT TOÁN</v>
          </cell>
        </row>
      </sheetData>
      <sheetData sheetId="4223">
        <row r="4">
          <cell r="A4" t="str">
            <v>BẢNG TÍNH TOÁN, ĐO BÓC KHỐI LƯỢNG HOÀN THÀNH ĐƯA VÀO QUYẾT TOÁN</v>
          </cell>
        </row>
      </sheetData>
      <sheetData sheetId="4224">
        <row r="4">
          <cell r="A4" t="str">
            <v>BẢNG TÍNH TOÁN, ĐO BÓC KHỐI LƯỢNG HOÀN THÀNH ĐƯA VÀO QUYẾT TOÁN</v>
          </cell>
        </row>
      </sheetData>
      <sheetData sheetId="4225">
        <row r="4">
          <cell r="A4" t="str">
            <v>BẢNG TÍNH TOÁN, ĐO BÓC KHỐI LƯỢNG HOÀN THÀNH ĐƯA VÀO QUYẾT TOÁN</v>
          </cell>
        </row>
      </sheetData>
      <sheetData sheetId="4226">
        <row r="4">
          <cell r="A4" t="str">
            <v>BẢNG TÍNH TOÁN, ĐO BÓC KHỐI LƯỢNG HOÀN THÀNH ĐƯA VÀO QUYẾT TOÁN</v>
          </cell>
        </row>
      </sheetData>
      <sheetData sheetId="4227">
        <row r="4">
          <cell r="A4" t="str">
            <v>BẢNG TÍNH TOÁN, ĐO BÓC KHỐI LƯỢNG HOÀN THÀNH ĐƯA VÀO QUYẾT TOÁN</v>
          </cell>
        </row>
      </sheetData>
      <sheetData sheetId="4228">
        <row r="4">
          <cell r="A4" t="str">
            <v>BẢNG TÍNH TOÁN, ĐO BÓC KHỐI LƯỢNG HOÀN THÀNH ĐƯA VÀO QUYẾT TOÁN</v>
          </cell>
        </row>
      </sheetData>
      <sheetData sheetId="4229">
        <row r="4">
          <cell r="A4" t="str">
            <v>BẢNG TÍNH TOÁN, ĐO BÓC KHỐI LƯỢNG HOÀN THÀNH ĐƯA VÀO QUYẾT TOÁN</v>
          </cell>
        </row>
      </sheetData>
      <sheetData sheetId="4230">
        <row r="4">
          <cell r="A4" t="str">
            <v>BẢNG TÍNH TOÁN, ĐO BÓC KHỐI LƯỢNG HOÀN THÀNH ĐƯA VÀO QUYẾT TOÁN</v>
          </cell>
        </row>
      </sheetData>
      <sheetData sheetId="4231">
        <row r="4">
          <cell r="A4" t="str">
            <v>BẢNG TÍNH TOÁN, ĐO BÓC KHỐI LƯỢNG HOÀN THÀNH ĐƯA VÀO QUYẾT TOÁN</v>
          </cell>
        </row>
      </sheetData>
      <sheetData sheetId="4232">
        <row r="4">
          <cell r="A4" t="str">
            <v>BẢNG TÍNH TOÁN, ĐO BÓC KHỐI LƯỢNG HOÀN THÀNH ĐƯA VÀO QUYẾT TOÁN</v>
          </cell>
        </row>
      </sheetData>
      <sheetData sheetId="4233">
        <row r="4">
          <cell r="A4" t="str">
            <v>BẢNG TÍNH TOÁN, ĐO BÓC KHỐI LƯỢNG HOÀN THÀNH ĐƯA VÀO QUYẾT TOÁN</v>
          </cell>
        </row>
      </sheetData>
      <sheetData sheetId="4234">
        <row r="4">
          <cell r="A4" t="str">
            <v>BẢNG TÍNH TOÁN, ĐO BÓC KHỐI LƯỢNG HOÀN THÀNH ĐƯA VÀO QUYẾT TOÁN</v>
          </cell>
        </row>
      </sheetData>
      <sheetData sheetId="4235">
        <row r="4">
          <cell r="A4" t="str">
            <v>BẢNG TÍNH TOÁN, ĐO BÓC KHỐI LƯỢNG HOÀN THÀNH ĐƯA VÀO QUYẾT TOÁN</v>
          </cell>
        </row>
      </sheetData>
      <sheetData sheetId="4236">
        <row r="4">
          <cell r="A4" t="str">
            <v>BẢNG TÍNH TOÁN, ĐO BÓC KHỐI LƯỢNG HOÀN THÀNH ĐƯA VÀO QUYẾT TOÁN</v>
          </cell>
        </row>
      </sheetData>
      <sheetData sheetId="4237">
        <row r="4">
          <cell r="A4" t="str">
            <v>BẢNG TÍNH TOÁN, ĐO BÓC KHỐI LƯỢNG HOÀN THÀNH ĐƯA VÀO QUYẾT TOÁN</v>
          </cell>
        </row>
      </sheetData>
      <sheetData sheetId="4238">
        <row r="4">
          <cell r="A4" t="str">
            <v>BẢNG TÍNH TOÁN, ĐO BÓC KHỐI LƯỢNG HOÀN THÀNH ĐƯA VÀO QUYẾT TOÁN</v>
          </cell>
        </row>
      </sheetData>
      <sheetData sheetId="4239">
        <row r="4">
          <cell r="A4" t="str">
            <v>BẢNG TÍNH TOÁN, ĐO BÓC KHỐI LƯỢNG HOÀN THÀNH ĐƯA VÀO QUYẾT TOÁN</v>
          </cell>
        </row>
      </sheetData>
      <sheetData sheetId="4240">
        <row r="4">
          <cell r="A4" t="str">
            <v>BẢNG TÍNH TOÁN, ĐO BÓC KHỐI LƯỢNG HOÀN THÀNH ĐƯA VÀO QUYẾT TOÁN</v>
          </cell>
        </row>
      </sheetData>
      <sheetData sheetId="4241">
        <row r="4">
          <cell r="A4" t="str">
            <v>BẢNG TÍNH TOÁN, ĐO BÓC KHỐI LƯỢNG HOÀN THÀNH ĐƯA VÀO QUYẾT TOÁN</v>
          </cell>
        </row>
      </sheetData>
      <sheetData sheetId="4242">
        <row r="4">
          <cell r="A4" t="str">
            <v>BẢNG TÍNH TOÁN, ĐO BÓC KHỐI LƯỢNG HOÀN THÀNH ĐƯA VÀO QUYẾT TOÁN</v>
          </cell>
        </row>
      </sheetData>
      <sheetData sheetId="4243">
        <row r="4">
          <cell r="A4" t="str">
            <v>BẢNG TÍNH TOÁN, ĐO BÓC KHỐI LƯỢNG HOÀN THÀNH ĐƯA VÀO QUYẾT TOÁN</v>
          </cell>
        </row>
      </sheetData>
      <sheetData sheetId="4244">
        <row r="4">
          <cell r="A4" t="str">
            <v>BẢNG TÍNH TOÁN, ĐO BÓC KHỐI LƯỢNG HOÀN THÀNH ĐƯA VÀO QUYẾT TOÁN</v>
          </cell>
        </row>
      </sheetData>
      <sheetData sheetId="4245">
        <row r="4">
          <cell r="A4" t="str">
            <v>BẢNG TÍNH TOÁN, ĐO BÓC KHỐI LƯỢNG HOÀN THÀNH ĐƯA VÀO QUYẾT TOÁN</v>
          </cell>
        </row>
      </sheetData>
      <sheetData sheetId="4246">
        <row r="4">
          <cell r="A4" t="str">
            <v>BẢNG TÍNH TOÁN, ĐO BÓC KHỐI LƯỢNG HOÀN THÀNH ĐƯA VÀO QUYẾT TOÁN</v>
          </cell>
        </row>
      </sheetData>
      <sheetData sheetId="4247">
        <row r="4">
          <cell r="A4" t="str">
            <v>BẢNG TÍNH TOÁN, ĐO BÓC KHỐI LƯỢNG HOÀN THÀNH ĐƯA VÀO QUYẾT TOÁN</v>
          </cell>
        </row>
      </sheetData>
      <sheetData sheetId="4248">
        <row r="4">
          <cell r="A4" t="str">
            <v>BẢNG TÍNH TOÁN, ĐO BÓC KHỐI LƯỢNG HOÀN THÀNH ĐƯA VÀO QUYẾT TOÁN</v>
          </cell>
        </row>
      </sheetData>
      <sheetData sheetId="4249">
        <row r="4">
          <cell r="A4" t="str">
            <v>BẢNG TÍNH TOÁN, ĐO BÓC KHỐI LƯỢNG HOÀN THÀNH ĐƯA VÀO QUYẾT TOÁN</v>
          </cell>
        </row>
      </sheetData>
      <sheetData sheetId="4250">
        <row r="4">
          <cell r="A4" t="str">
            <v>BẢNG TÍNH TOÁN, ĐO BÓC KHỐI LƯỢNG HOÀN THÀNH ĐƯA VÀO QUYẾT TOÁN</v>
          </cell>
        </row>
      </sheetData>
      <sheetData sheetId="4251">
        <row r="4">
          <cell r="A4" t="str">
            <v>BẢNG TÍNH TOÁN, ĐO BÓC KHỐI LƯỢNG HOÀN THÀNH ĐƯA VÀO QUYẾT TOÁN</v>
          </cell>
        </row>
      </sheetData>
      <sheetData sheetId="4252">
        <row r="4">
          <cell r="A4" t="str">
            <v>BẢNG TÍNH TOÁN, ĐO BÓC KHỐI LƯỢNG HOÀN THÀNH ĐƯA VÀO QUYẾT TOÁN</v>
          </cell>
        </row>
      </sheetData>
      <sheetData sheetId="4253">
        <row r="4">
          <cell r="A4" t="str">
            <v>BẢNG TÍNH TOÁN, ĐO BÓC KHỐI LƯỢNG HOÀN THÀNH ĐƯA VÀO QUYẾT TOÁN</v>
          </cell>
        </row>
      </sheetData>
      <sheetData sheetId="4254">
        <row r="4">
          <cell r="A4" t="str">
            <v>BẢNG TÍNH TOÁN, ĐO BÓC KHỐI LƯỢNG HOÀN THÀNH ĐƯA VÀO QUYẾT TOÁN</v>
          </cell>
        </row>
      </sheetData>
      <sheetData sheetId="4255">
        <row r="4">
          <cell r="A4" t="str">
            <v>BẢNG TÍNH TOÁN, ĐO BÓC KHỐI LƯỢNG HOÀN THÀNH ĐƯA VÀO QUYẾT TOÁN</v>
          </cell>
        </row>
      </sheetData>
      <sheetData sheetId="4256">
        <row r="4">
          <cell r="A4" t="str">
            <v>BẢNG TÍNH TOÁN, ĐO BÓC KHỐI LƯỢNG HOÀN THÀNH ĐƯA VÀO QUYẾT TOÁN</v>
          </cell>
        </row>
      </sheetData>
      <sheetData sheetId="4257">
        <row r="4">
          <cell r="A4" t="str">
            <v>BẢNG TÍNH TOÁN, ĐO BÓC KHỐI LƯỢNG HOÀN THÀNH ĐƯA VÀO QUYẾT TOÁN</v>
          </cell>
        </row>
      </sheetData>
      <sheetData sheetId="4258">
        <row r="4">
          <cell r="A4" t="str">
            <v>BẢNG TÍNH TOÁN, ĐO BÓC KHỐI LƯỢNG HOÀN THÀNH ĐƯA VÀO QUYẾT TOÁN</v>
          </cell>
        </row>
      </sheetData>
      <sheetData sheetId="4259">
        <row r="4">
          <cell r="A4" t="str">
            <v>BẢNG TÍNH TOÁN, ĐO BÓC KHỐI LƯỢNG HOÀN THÀNH ĐƯA VÀO QUYẾT TOÁN</v>
          </cell>
        </row>
      </sheetData>
      <sheetData sheetId="4260">
        <row r="4">
          <cell r="A4" t="str">
            <v>BẢNG TÍNH TOÁN, ĐO BÓC KHỐI LƯỢNG HOÀN THÀNH ĐƯA VÀO QUYẾT TOÁN</v>
          </cell>
        </row>
      </sheetData>
      <sheetData sheetId="4261">
        <row r="4">
          <cell r="A4" t="str">
            <v>BẢNG TÍNH TOÁN, ĐO BÓC KHỐI LƯỢNG HOÀN THÀNH ĐƯA VÀO QUYẾT TOÁN</v>
          </cell>
        </row>
      </sheetData>
      <sheetData sheetId="4262">
        <row r="4">
          <cell r="A4" t="str">
            <v>BẢNG TÍNH TOÁN, ĐO BÓC KHỐI LƯỢNG HOÀN THÀNH ĐƯA VÀO QUYẾT TOÁN</v>
          </cell>
        </row>
      </sheetData>
      <sheetData sheetId="4263">
        <row r="4">
          <cell r="A4" t="str">
            <v>BẢNG TÍNH TOÁN, ĐO BÓC KHỐI LƯỢNG HOÀN THÀNH ĐƯA VÀO QUYẾT TOÁN</v>
          </cell>
        </row>
      </sheetData>
      <sheetData sheetId="4264">
        <row r="4">
          <cell r="A4" t="str">
            <v>BẢNG TÍNH TOÁN, ĐO BÓC KHỐI LƯỢNG HOÀN THÀNH ĐƯA VÀO QUYẾT TOÁN</v>
          </cell>
        </row>
      </sheetData>
      <sheetData sheetId="4265">
        <row r="4">
          <cell r="A4" t="str">
            <v>BẢNG TÍNH TOÁN, ĐO BÓC KHỐI LƯỢNG HOÀN THÀNH ĐƯA VÀO QUYẾT TOÁN</v>
          </cell>
        </row>
      </sheetData>
      <sheetData sheetId="4266">
        <row r="4">
          <cell r="A4" t="str">
            <v>BẢNG TÍNH TOÁN, ĐO BÓC KHỐI LƯỢNG HOÀN THÀNH ĐƯA VÀO QUYẾT TOÁN</v>
          </cell>
        </row>
      </sheetData>
      <sheetData sheetId="4267">
        <row r="4">
          <cell r="A4" t="str">
            <v>BẢNG TÍNH TOÁN, ĐO BÓC KHỐI LƯỢNG HOÀN THÀNH ĐƯA VÀO QUYẾT TOÁN</v>
          </cell>
        </row>
      </sheetData>
      <sheetData sheetId="4268">
        <row r="4">
          <cell r="A4" t="str">
            <v>BẢNG TÍNH TOÁN, ĐO BÓC KHỐI LƯỢNG HOÀN THÀNH ĐƯA VÀO QUYẾT TOÁN</v>
          </cell>
        </row>
      </sheetData>
      <sheetData sheetId="4269">
        <row r="4">
          <cell r="A4" t="str">
            <v>BẢNG TÍNH TOÁN, ĐO BÓC KHỐI LƯỢNG HOÀN THÀNH ĐƯA VÀO QUYẾT TOÁN</v>
          </cell>
        </row>
      </sheetData>
      <sheetData sheetId="4270">
        <row r="4">
          <cell r="A4" t="str">
            <v>BẢNG TÍNH TOÁN, ĐO BÓC KHỐI LƯỢNG HOÀN THÀNH ĐƯA VÀO QUYẾT TOÁN</v>
          </cell>
        </row>
      </sheetData>
      <sheetData sheetId="4271">
        <row r="4">
          <cell r="A4" t="str">
            <v>BẢNG TÍNH TOÁN, ĐO BÓC KHỐI LƯỢNG HOÀN THÀNH ĐƯA VÀO QUYẾT TOÁN</v>
          </cell>
        </row>
      </sheetData>
      <sheetData sheetId="4272">
        <row r="4">
          <cell r="A4" t="str">
            <v>BẢNG TÍNH TOÁN, ĐO BÓC KHỐI LƯỢNG HOÀN THÀNH ĐƯA VÀO QUYẾT TOÁN</v>
          </cell>
        </row>
      </sheetData>
      <sheetData sheetId="4273">
        <row r="4">
          <cell r="A4" t="str">
            <v>BẢNG TÍNH TOÁN, ĐO BÓC KHỐI LƯỢNG HOÀN THÀNH ĐƯA VÀO QUYẾT TOÁN</v>
          </cell>
        </row>
      </sheetData>
      <sheetData sheetId="4274">
        <row r="4">
          <cell r="A4" t="str">
            <v>BẢNG TÍNH TOÁN, ĐO BÓC KHỐI LƯỢNG HOÀN THÀNH ĐƯA VÀO QUYẾT TOÁN</v>
          </cell>
        </row>
      </sheetData>
      <sheetData sheetId="4275">
        <row r="4">
          <cell r="A4" t="str">
            <v>BẢNG TÍNH TOÁN, ĐO BÓC KHỐI LƯỢNG HOÀN THÀNH ĐƯA VÀO QUYẾT TOÁN</v>
          </cell>
        </row>
      </sheetData>
      <sheetData sheetId="4276">
        <row r="4">
          <cell r="A4" t="str">
            <v>BẢNG TÍNH TOÁN, ĐO BÓC KHỐI LƯỢNG HOÀN THÀNH ĐƯA VÀO QUYẾT TOÁN</v>
          </cell>
        </row>
      </sheetData>
      <sheetData sheetId="4277">
        <row r="4">
          <cell r="A4" t="str">
            <v>BẢNG TÍNH TOÁN, ĐO BÓC KHỐI LƯỢNG HOÀN THÀNH ĐƯA VÀO QUYẾT TOÁN</v>
          </cell>
        </row>
      </sheetData>
      <sheetData sheetId="4278">
        <row r="4">
          <cell r="A4" t="str">
            <v>BẢNG TÍNH TOÁN, ĐO BÓC KHỐI LƯỢNG HOÀN THÀNH ĐƯA VÀO QUYẾT TOÁN</v>
          </cell>
        </row>
      </sheetData>
      <sheetData sheetId="4279">
        <row r="4">
          <cell r="A4" t="str">
            <v>BẢNG TÍNH TOÁN, ĐO BÓC KHỐI LƯỢNG HOÀN THÀNH ĐƯA VÀO QUYẾT TOÁN</v>
          </cell>
        </row>
      </sheetData>
      <sheetData sheetId="4280">
        <row r="4">
          <cell r="A4" t="str">
            <v>BẢNG TÍNH TOÁN, ĐO BÓC KHỐI LƯỢNG HOÀN THÀNH ĐƯA VÀO QUYẾT TOÁN</v>
          </cell>
        </row>
      </sheetData>
      <sheetData sheetId="4281">
        <row r="4">
          <cell r="A4" t="str">
            <v>BẢNG TÍNH TOÁN, ĐO BÓC KHỐI LƯỢNG HOÀN THÀNH ĐƯA VÀO QUYẾT TOÁN</v>
          </cell>
        </row>
      </sheetData>
      <sheetData sheetId="4282">
        <row r="4">
          <cell r="A4" t="str">
            <v>BẢNG TÍNH TOÁN, ĐO BÓC KHỐI LƯỢNG HOÀN THÀNH ĐƯA VÀO QUYẾT TOÁN</v>
          </cell>
        </row>
      </sheetData>
      <sheetData sheetId="4283">
        <row r="4">
          <cell r="A4" t="str">
            <v>BẢNG TÍNH TOÁN, ĐO BÓC KHỐI LƯỢNG HOÀN THÀNH ĐƯA VÀO QUYẾT TOÁN</v>
          </cell>
        </row>
      </sheetData>
      <sheetData sheetId="4284">
        <row r="4">
          <cell r="A4" t="str">
            <v>BẢNG TÍNH TOÁN, ĐO BÓC KHỐI LƯỢNG HOÀN THÀNH ĐƯA VÀO QUYẾT TOÁN</v>
          </cell>
        </row>
      </sheetData>
      <sheetData sheetId="4285">
        <row r="4">
          <cell r="A4" t="str">
            <v>BẢNG TÍNH TOÁN, ĐO BÓC KHỐI LƯỢNG HOÀN THÀNH ĐƯA VÀO QUYẾT TOÁN</v>
          </cell>
        </row>
      </sheetData>
      <sheetData sheetId="4286">
        <row r="4">
          <cell r="A4" t="str">
            <v>BẢNG TÍNH TOÁN, ĐO BÓC KHỐI LƯỢNG HOÀN THÀNH ĐƯA VÀO QUYẾT TOÁN</v>
          </cell>
        </row>
      </sheetData>
      <sheetData sheetId="4287">
        <row r="4">
          <cell r="A4" t="str">
            <v>BẢNG TÍNH TOÁN, ĐO BÓC KHỐI LƯỢNG HOÀN THÀNH ĐƯA VÀO QUYẾT TOÁN</v>
          </cell>
        </row>
      </sheetData>
      <sheetData sheetId="4288">
        <row r="4">
          <cell r="A4" t="str">
            <v>BẢNG TÍNH TOÁN, ĐO BÓC KHỐI LƯỢNG HOÀN THÀNH ĐƯA VÀO QUYẾT TOÁN</v>
          </cell>
        </row>
      </sheetData>
      <sheetData sheetId="4289">
        <row r="4">
          <cell r="A4" t="str">
            <v>BẢNG TÍNH TOÁN, ĐO BÓC KHỐI LƯỢNG HOÀN THÀNH ĐƯA VÀO QUYẾT TOÁN</v>
          </cell>
        </row>
      </sheetData>
      <sheetData sheetId="4290">
        <row r="4">
          <cell r="A4" t="str">
            <v>BẢNG TÍNH TOÁN, ĐO BÓC KHỐI LƯỢNG HOÀN THÀNH ĐƯA VÀO QUYẾT TOÁN</v>
          </cell>
        </row>
      </sheetData>
      <sheetData sheetId="4291">
        <row r="4">
          <cell r="A4" t="str">
            <v>BẢNG TÍNH TOÁN, ĐO BÓC KHỐI LƯỢNG HOÀN THÀNH ĐƯA VÀO QUYẾT TOÁN</v>
          </cell>
        </row>
      </sheetData>
      <sheetData sheetId="4292">
        <row r="4">
          <cell r="A4" t="str">
            <v>BẢNG TÍNH TOÁN, ĐO BÓC KHỐI LƯỢNG HOÀN THÀNH ĐƯA VÀO QUYẾT TOÁN</v>
          </cell>
        </row>
      </sheetData>
      <sheetData sheetId="4293">
        <row r="4">
          <cell r="A4" t="str">
            <v>BẢNG TÍNH TOÁN, ĐO BÓC KHỐI LƯỢNG HOÀN THÀNH ĐƯA VÀO QUYẾT TOÁN</v>
          </cell>
        </row>
      </sheetData>
      <sheetData sheetId="4294">
        <row r="4">
          <cell r="A4" t="str">
            <v>BẢNG TÍNH TOÁN, ĐO BÓC KHỐI LƯỢNG HOÀN THÀNH ĐƯA VÀO QUYẾT TOÁN</v>
          </cell>
        </row>
      </sheetData>
      <sheetData sheetId="4295">
        <row r="4">
          <cell r="A4" t="str">
            <v>BẢNG TÍNH TOÁN, ĐO BÓC KHỐI LƯỢNG HOÀN THÀNH ĐƯA VÀO QUYẾT TOÁN</v>
          </cell>
        </row>
      </sheetData>
      <sheetData sheetId="4296">
        <row r="4">
          <cell r="A4" t="str">
            <v>BẢNG TÍNH TOÁN, ĐO BÓC KHỐI LƯỢNG HOÀN THÀNH ĐƯA VÀO QUYẾT TOÁN</v>
          </cell>
        </row>
      </sheetData>
      <sheetData sheetId="4297">
        <row r="4">
          <cell r="A4" t="str">
            <v>BẢNG TÍNH TOÁN, ĐO BÓC KHỐI LƯỢNG HOÀN THÀNH ĐƯA VÀO QUYẾT TOÁN</v>
          </cell>
        </row>
      </sheetData>
      <sheetData sheetId="4298">
        <row r="4">
          <cell r="A4" t="str">
            <v>BẢNG TÍNH TOÁN, ĐO BÓC KHỐI LƯỢNG HOÀN THÀNH ĐƯA VÀO QUYẾT TOÁN</v>
          </cell>
        </row>
      </sheetData>
      <sheetData sheetId="4299">
        <row r="4">
          <cell r="A4" t="str">
            <v>BẢNG TÍNH TOÁN, ĐO BÓC KHỐI LƯỢNG HOÀN THÀNH ĐƯA VÀO QUYẾT TOÁN</v>
          </cell>
        </row>
      </sheetData>
      <sheetData sheetId="4300">
        <row r="4">
          <cell r="A4" t="str">
            <v>BẢNG TÍNH TOÁN, ĐO BÓC KHỐI LƯỢNG HOÀN THÀNH ĐƯA VÀO QUYẾT TOÁN</v>
          </cell>
        </row>
      </sheetData>
      <sheetData sheetId="4301">
        <row r="4">
          <cell r="A4" t="str">
            <v>BẢNG TÍNH TOÁN, ĐO BÓC KHỐI LƯỢNG HOÀN THÀNH ĐƯA VÀO QUYẾT TOÁN</v>
          </cell>
        </row>
      </sheetData>
      <sheetData sheetId="4302">
        <row r="4">
          <cell r="A4" t="str">
            <v>BẢNG TÍNH TOÁN, ĐO BÓC KHỐI LƯỢNG HOÀN THÀNH ĐƯA VÀO QUYẾT TOÁN</v>
          </cell>
        </row>
      </sheetData>
      <sheetData sheetId="4303">
        <row r="4">
          <cell r="A4" t="str">
            <v>BẢNG TÍNH TOÁN, ĐO BÓC KHỐI LƯỢNG HOÀN THÀNH ĐƯA VÀO QUYẾT TOÁN</v>
          </cell>
        </row>
      </sheetData>
      <sheetData sheetId="4304">
        <row r="4">
          <cell r="A4" t="str">
            <v>BẢNG TÍNH TOÁN, ĐO BÓC KHỐI LƯỢNG HOÀN THÀNH ĐƯA VÀO QUYẾT TOÁN</v>
          </cell>
        </row>
      </sheetData>
      <sheetData sheetId="4305">
        <row r="4">
          <cell r="A4" t="str">
            <v>BẢNG TÍNH TOÁN, ĐO BÓC KHỐI LƯỢNG HOÀN THÀNH ĐƯA VÀO QUYẾT TOÁN</v>
          </cell>
        </row>
      </sheetData>
      <sheetData sheetId="4306">
        <row r="4">
          <cell r="A4" t="str">
            <v>BẢNG TÍNH TOÁN, ĐO BÓC KHỐI LƯỢNG HOÀN THÀNH ĐƯA VÀO QUYẾT TOÁN</v>
          </cell>
        </row>
      </sheetData>
      <sheetData sheetId="4307">
        <row r="4">
          <cell r="A4" t="str">
            <v>BẢNG TÍNH TOÁN, ĐO BÓC KHỐI LƯỢNG HOÀN THÀNH ĐƯA VÀO QUYẾT TOÁN</v>
          </cell>
        </row>
      </sheetData>
      <sheetData sheetId="4308">
        <row r="4">
          <cell r="A4" t="str">
            <v>BẢNG TÍNH TOÁN, ĐO BÓC KHỐI LƯỢNG HOÀN THÀNH ĐƯA VÀO QUYẾT TOÁN</v>
          </cell>
        </row>
      </sheetData>
      <sheetData sheetId="4309">
        <row r="4">
          <cell r="A4" t="str">
            <v>BẢNG TÍNH TOÁN, ĐO BÓC KHỐI LƯỢNG HOÀN THÀNH ĐƯA VÀO QUYẾT TOÁN</v>
          </cell>
        </row>
      </sheetData>
      <sheetData sheetId="4310">
        <row r="4">
          <cell r="A4" t="str">
            <v>BẢNG TÍNH TOÁN, ĐO BÓC KHỐI LƯỢNG HOÀN THÀNH ĐƯA VÀO QUYẾT TOÁN</v>
          </cell>
        </row>
      </sheetData>
      <sheetData sheetId="4311">
        <row r="4">
          <cell r="A4" t="str">
            <v>BẢNG TÍNH TOÁN, ĐO BÓC KHỐI LƯỢNG HOÀN THÀNH ĐƯA VÀO QUYẾT TOÁN</v>
          </cell>
        </row>
      </sheetData>
      <sheetData sheetId="4312">
        <row r="4">
          <cell r="A4" t="str">
            <v>BẢNG TÍNH TOÁN, ĐO BÓC KHỐI LƯỢNG HOÀN THÀNH ĐƯA VÀO QUYẾT TOÁN</v>
          </cell>
        </row>
      </sheetData>
      <sheetData sheetId="4313">
        <row r="4">
          <cell r="A4" t="str">
            <v>BẢNG TÍNH TOÁN, ĐO BÓC KHỐI LƯỢNG HOÀN THÀNH ĐƯA VÀO QUYẾT TOÁN</v>
          </cell>
        </row>
      </sheetData>
      <sheetData sheetId="4314">
        <row r="4">
          <cell r="A4" t="str">
            <v>BẢNG TÍNH TOÁN, ĐO BÓC KHỐI LƯỢNG HOÀN THÀNH ĐƯA VÀO QUYẾT TOÁN</v>
          </cell>
        </row>
      </sheetData>
      <sheetData sheetId="4315">
        <row r="4">
          <cell r="A4" t="str">
            <v>BẢNG TÍNH TOÁN, ĐO BÓC KHỐI LƯỢNG HOÀN THÀNH ĐƯA VÀO QUYẾT TOÁN</v>
          </cell>
        </row>
      </sheetData>
      <sheetData sheetId="4316">
        <row r="4">
          <cell r="A4" t="str">
            <v>BẢNG TÍNH TOÁN, ĐO BÓC KHỐI LƯỢNG HOÀN THÀNH ĐƯA VÀO QUYẾT TOÁN</v>
          </cell>
        </row>
      </sheetData>
      <sheetData sheetId="4317">
        <row r="4">
          <cell r="A4" t="str">
            <v>BẢNG TÍNH TOÁN, ĐO BÓC KHỐI LƯỢNG HOÀN THÀNH ĐƯA VÀO QUYẾT TOÁN</v>
          </cell>
        </row>
      </sheetData>
      <sheetData sheetId="4318">
        <row r="4">
          <cell r="A4" t="str">
            <v>BẢNG TÍNH TOÁN, ĐO BÓC KHỐI LƯỢNG HOÀN THÀNH ĐƯA VÀO QUYẾT TOÁN</v>
          </cell>
        </row>
      </sheetData>
      <sheetData sheetId="4319">
        <row r="4">
          <cell r="A4" t="str">
            <v>BẢNG TÍNH TOÁN, ĐO BÓC KHỐI LƯỢNG HOÀN THÀNH ĐƯA VÀO QUYẾT TOÁN</v>
          </cell>
        </row>
      </sheetData>
      <sheetData sheetId="4320">
        <row r="4">
          <cell r="A4" t="str">
            <v>BẢNG TÍNH TOÁN, ĐO BÓC KHỐI LƯỢNG HOÀN THÀNH ĐƯA VÀO QUYẾT TOÁN</v>
          </cell>
        </row>
      </sheetData>
      <sheetData sheetId="4321">
        <row r="4">
          <cell r="A4" t="str">
            <v>BẢNG TÍNH TOÁN, ĐO BÓC KHỐI LƯỢNG HOÀN THÀNH ĐƯA VÀO QUYẾT TOÁN</v>
          </cell>
        </row>
      </sheetData>
      <sheetData sheetId="4322">
        <row r="4">
          <cell r="A4" t="str">
            <v>BẢNG TÍNH TOÁN, ĐO BÓC KHỐI LƯỢNG HOÀN THÀNH ĐƯA VÀO QUYẾT TOÁN</v>
          </cell>
        </row>
      </sheetData>
      <sheetData sheetId="4323">
        <row r="4">
          <cell r="A4" t="str">
            <v>BẢNG TÍNH TOÁN, ĐO BÓC KHỐI LƯỢNG HOÀN THÀNH ĐƯA VÀO QUYẾT TOÁN</v>
          </cell>
        </row>
      </sheetData>
      <sheetData sheetId="4324">
        <row r="4">
          <cell r="A4" t="str">
            <v>BẢNG TÍNH TOÁN, ĐO BÓC KHỐI LƯỢNG HOÀN THÀNH ĐƯA VÀO QUYẾT TOÁN</v>
          </cell>
        </row>
      </sheetData>
      <sheetData sheetId="4325">
        <row r="4">
          <cell r="A4" t="str">
            <v>BẢNG TÍNH TOÁN, ĐO BÓC KHỐI LƯỢNG HOÀN THÀNH ĐƯA VÀO QUYẾT TOÁN</v>
          </cell>
        </row>
      </sheetData>
      <sheetData sheetId="4326">
        <row r="4">
          <cell r="A4" t="str">
            <v>BẢNG TÍNH TOÁN, ĐO BÓC KHỐI LƯỢNG HOÀN THÀNH ĐƯA VÀO QUYẾT TOÁN</v>
          </cell>
        </row>
      </sheetData>
      <sheetData sheetId="4327">
        <row r="4">
          <cell r="A4" t="str">
            <v>BẢNG TÍNH TOÁN, ĐO BÓC KHỐI LƯỢNG HOÀN THÀNH ĐƯA VÀO QUYẾT TOÁN</v>
          </cell>
        </row>
      </sheetData>
      <sheetData sheetId="4328">
        <row r="4">
          <cell r="A4" t="str">
            <v>BẢNG TÍNH TOÁN, ĐO BÓC KHỐI LƯỢNG HOÀN THÀNH ĐƯA VÀO QUYẾT TOÁN</v>
          </cell>
        </row>
      </sheetData>
      <sheetData sheetId="4329">
        <row r="4">
          <cell r="A4" t="str">
            <v>BẢNG TÍNH TOÁN, ĐO BÓC KHỐI LƯỢNG HOÀN THÀNH ĐƯA VÀO QUYẾT TOÁN</v>
          </cell>
        </row>
      </sheetData>
      <sheetData sheetId="4330">
        <row r="4">
          <cell r="A4" t="str">
            <v>BẢNG TÍNH TOÁN, ĐO BÓC KHỐI LƯỢNG HOÀN THÀNH ĐƯA VÀO QUYẾT TOÁN</v>
          </cell>
        </row>
      </sheetData>
      <sheetData sheetId="4331">
        <row r="4">
          <cell r="A4" t="str">
            <v>BẢNG TÍNH TOÁN, ĐO BÓC KHỐI LƯỢNG HOÀN THÀNH ĐƯA VÀO QUYẾT TOÁN</v>
          </cell>
        </row>
      </sheetData>
      <sheetData sheetId="4332">
        <row r="4">
          <cell r="A4" t="str">
            <v>BẢNG TÍNH TOÁN, ĐO BÓC KHỐI LƯỢNG HOÀN THÀNH ĐƯA VÀO QUYẾT TOÁN</v>
          </cell>
        </row>
      </sheetData>
      <sheetData sheetId="4333">
        <row r="4">
          <cell r="A4" t="str">
            <v>BẢNG TÍNH TOÁN, ĐO BÓC KHỐI LƯỢNG HOÀN THÀNH ĐƯA VÀO QUYẾT TOÁN</v>
          </cell>
        </row>
      </sheetData>
      <sheetData sheetId="4334">
        <row r="4">
          <cell r="A4" t="str">
            <v>BẢNG TÍNH TOÁN, ĐO BÓC KHỐI LƯỢNG HOÀN THÀNH ĐƯA VÀO QUYẾT TOÁN</v>
          </cell>
        </row>
      </sheetData>
      <sheetData sheetId="4335">
        <row r="4">
          <cell r="A4" t="str">
            <v>BẢNG TÍNH TOÁN, ĐO BÓC KHỐI LƯỢNG HOÀN THÀNH ĐƯA VÀO QUYẾT TOÁN</v>
          </cell>
        </row>
      </sheetData>
      <sheetData sheetId="4336">
        <row r="4">
          <cell r="A4" t="str">
            <v>BẢNG TÍNH TOÁN, ĐO BÓC KHỐI LƯỢNG HOÀN THÀNH ĐƯA VÀO QUYẾT TOÁN</v>
          </cell>
        </row>
      </sheetData>
      <sheetData sheetId="4337">
        <row r="4">
          <cell r="A4" t="str">
            <v>BẢNG TÍNH TOÁN, ĐO BÓC KHỐI LƯỢNG HOÀN THÀNH ĐƯA VÀO QUYẾT TOÁN</v>
          </cell>
        </row>
      </sheetData>
      <sheetData sheetId="4338">
        <row r="4">
          <cell r="A4" t="str">
            <v>BẢNG TÍNH TOÁN, ĐO BÓC KHỐI LƯỢNG HOÀN THÀNH ĐƯA VÀO QUYẾT TOÁN</v>
          </cell>
        </row>
      </sheetData>
      <sheetData sheetId="4339">
        <row r="4">
          <cell r="A4" t="str">
            <v>BẢNG TÍNH TOÁN, ĐO BÓC KHỐI LƯỢNG HOÀN THÀNH ĐƯA VÀO QUYẾT TOÁN</v>
          </cell>
        </row>
      </sheetData>
      <sheetData sheetId="4340">
        <row r="4">
          <cell r="A4" t="str">
            <v>BẢNG TÍNH TOÁN, ĐO BÓC KHỐI LƯỢNG HOÀN THÀNH ĐƯA VÀO QUYẾT TOÁN</v>
          </cell>
        </row>
      </sheetData>
      <sheetData sheetId="4341">
        <row r="4">
          <cell r="A4" t="str">
            <v>BẢNG TÍNH TOÁN, ĐO BÓC KHỐI LƯỢNG HOÀN THÀNH ĐƯA VÀO QUYẾT TOÁN</v>
          </cell>
        </row>
      </sheetData>
      <sheetData sheetId="4342">
        <row r="4">
          <cell r="A4" t="str">
            <v>BẢNG TÍNH TOÁN, ĐO BÓC KHỐI LƯỢNG HOÀN THÀNH ĐƯA VÀO QUYẾT TOÁN</v>
          </cell>
        </row>
      </sheetData>
      <sheetData sheetId="4343">
        <row r="4">
          <cell r="A4" t="str">
            <v>BẢNG TÍNH TOÁN, ĐO BÓC KHỐI LƯỢNG HOÀN THÀNH ĐƯA VÀO QUYẾT TOÁN</v>
          </cell>
        </row>
      </sheetData>
      <sheetData sheetId="4344">
        <row r="4">
          <cell r="A4" t="str">
            <v>BẢNG TÍNH TOÁN, ĐO BÓC KHỐI LƯỢNG HOÀN THÀNH ĐƯA VÀO QUYẾT TOÁN</v>
          </cell>
        </row>
      </sheetData>
      <sheetData sheetId="4345">
        <row r="4">
          <cell r="A4" t="str">
            <v>BẢNG TÍNH TOÁN, ĐO BÓC KHỐI LƯỢNG HOÀN THÀNH ĐƯA VÀO QUYẾT TOÁN</v>
          </cell>
        </row>
      </sheetData>
      <sheetData sheetId="4346">
        <row r="4">
          <cell r="A4" t="str">
            <v>BẢNG TÍNH TOÁN, ĐO BÓC KHỐI LƯỢNG HOÀN THÀNH ĐƯA VÀO QUYẾT TOÁN</v>
          </cell>
        </row>
      </sheetData>
      <sheetData sheetId="4347">
        <row r="4">
          <cell r="A4" t="str">
            <v>BẢNG TÍNH TOÁN, ĐO BÓC KHỐI LƯỢNG HOÀN THÀNH ĐƯA VÀO QUYẾT TOÁN</v>
          </cell>
        </row>
      </sheetData>
      <sheetData sheetId="4348">
        <row r="4">
          <cell r="A4" t="str">
            <v>BẢNG TÍNH TOÁN, ĐO BÓC KHỐI LƯỢNG HOÀN THÀNH ĐƯA VÀO QUYẾT TOÁN</v>
          </cell>
        </row>
      </sheetData>
      <sheetData sheetId="4349">
        <row r="4">
          <cell r="A4" t="str">
            <v>BẢNG TÍNH TOÁN, ĐO BÓC KHỐI LƯỢNG HOÀN THÀNH ĐƯA VÀO QUYẾT TOÁN</v>
          </cell>
        </row>
      </sheetData>
      <sheetData sheetId="4350">
        <row r="4">
          <cell r="A4" t="str">
            <v>BẢNG TÍNH TOÁN, ĐO BÓC KHỐI LƯỢNG HOÀN THÀNH ĐƯA VÀO QUYẾT TOÁN</v>
          </cell>
        </row>
      </sheetData>
      <sheetData sheetId="4351">
        <row r="4">
          <cell r="A4" t="str">
            <v>BẢNG TÍNH TOÁN, ĐO BÓC KHỐI LƯỢNG HOÀN THÀNH ĐƯA VÀO QUYẾT TOÁN</v>
          </cell>
        </row>
      </sheetData>
      <sheetData sheetId="4352">
        <row r="4">
          <cell r="A4" t="str">
            <v>BẢNG TÍNH TOÁN, ĐO BÓC KHỐI LƯỢNG HOÀN THÀNH ĐƯA VÀO QUYẾT TOÁN</v>
          </cell>
        </row>
      </sheetData>
      <sheetData sheetId="4353">
        <row r="4">
          <cell r="A4" t="str">
            <v>BẢNG TÍNH TOÁN, ĐO BÓC KHỐI LƯỢNG HOÀN THÀNH ĐƯA VÀO QUYẾT TOÁN</v>
          </cell>
        </row>
      </sheetData>
      <sheetData sheetId="4354">
        <row r="4">
          <cell r="A4" t="str">
            <v>BẢNG TÍNH TOÁN, ĐO BÓC KHỐI LƯỢNG HOÀN THÀNH ĐƯA VÀO QUYẾT TOÁN</v>
          </cell>
        </row>
      </sheetData>
      <sheetData sheetId="4355">
        <row r="4">
          <cell r="A4" t="str">
            <v>BẢNG TÍNH TOÁN, ĐO BÓC KHỐI LƯỢNG HOÀN THÀNH ĐƯA VÀO QUYẾT TOÁN</v>
          </cell>
        </row>
      </sheetData>
      <sheetData sheetId="4356">
        <row r="4">
          <cell r="A4" t="str">
            <v>BẢNG TÍNH TOÁN, ĐO BÓC KHỐI LƯỢNG HOÀN THÀNH ĐƯA VÀO QUYẾT TOÁN</v>
          </cell>
        </row>
      </sheetData>
      <sheetData sheetId="4357">
        <row r="4">
          <cell r="A4" t="str">
            <v>BẢNG TÍNH TOÁN, ĐO BÓC KHỐI LƯỢNG HOÀN THÀNH ĐƯA VÀO QUYẾT TOÁN</v>
          </cell>
        </row>
      </sheetData>
      <sheetData sheetId="4358">
        <row r="4">
          <cell r="A4" t="str">
            <v>BẢNG TÍNH TOÁN, ĐO BÓC KHỐI LƯỢNG HOÀN THÀNH ĐƯA VÀO QUYẾT TOÁN</v>
          </cell>
        </row>
      </sheetData>
      <sheetData sheetId="4359">
        <row r="4">
          <cell r="A4" t="str">
            <v>BẢNG TÍNH TOÁN, ĐO BÓC KHỐI LƯỢNG HOÀN THÀNH ĐƯA VÀO QUYẾT TOÁN</v>
          </cell>
        </row>
      </sheetData>
      <sheetData sheetId="4360">
        <row r="4">
          <cell r="A4" t="str">
            <v>BẢNG TÍNH TOÁN, ĐO BÓC KHỐI LƯỢNG HOÀN THÀNH ĐƯA VÀO QUYẾT TOÁN</v>
          </cell>
        </row>
      </sheetData>
      <sheetData sheetId="4361">
        <row r="4">
          <cell r="A4" t="str">
            <v>BẢNG TÍNH TOÁN, ĐO BÓC KHỐI LƯỢNG HOÀN THÀNH ĐƯA VÀO QUYẾT TOÁN</v>
          </cell>
        </row>
      </sheetData>
      <sheetData sheetId="4362">
        <row r="4">
          <cell r="A4" t="str">
            <v>BẢNG TÍNH TOÁN, ĐO BÓC KHỐI LƯỢNG HOÀN THÀNH ĐƯA VÀO QUYẾT TOÁN</v>
          </cell>
        </row>
      </sheetData>
      <sheetData sheetId="4363">
        <row r="4">
          <cell r="A4" t="str">
            <v>BẢNG TÍNH TOÁN, ĐO BÓC KHỐI LƯỢNG HOÀN THÀNH ĐƯA VÀO QUYẾT TOÁN</v>
          </cell>
        </row>
      </sheetData>
      <sheetData sheetId="4364">
        <row r="4">
          <cell r="A4" t="str">
            <v>BẢNG TÍNH TOÁN, ĐO BÓC KHỐI LƯỢNG HOÀN THÀNH ĐƯA VÀO QUYẾT TOÁN</v>
          </cell>
        </row>
      </sheetData>
      <sheetData sheetId="4365">
        <row r="4">
          <cell r="A4" t="str">
            <v>BẢNG TÍNH TOÁN, ĐO BÓC KHỐI LƯỢNG HOÀN THÀNH ĐƯA VÀO QUYẾT TOÁN</v>
          </cell>
        </row>
      </sheetData>
      <sheetData sheetId="4366">
        <row r="4">
          <cell r="A4" t="str">
            <v>BẢNG TÍNH TOÁN, ĐO BÓC KHỐI LƯỢNG HOÀN THÀNH ĐƯA VÀO QUYẾT TOÁN</v>
          </cell>
        </row>
      </sheetData>
      <sheetData sheetId="4367">
        <row r="4">
          <cell r="A4" t="str">
            <v>BẢNG TÍNH TOÁN, ĐO BÓC KHỐI LƯỢNG HOÀN THÀNH ĐƯA VÀO QUYẾT TOÁN</v>
          </cell>
        </row>
      </sheetData>
      <sheetData sheetId="4368">
        <row r="4">
          <cell r="A4" t="str">
            <v>BẢNG TÍNH TOÁN, ĐO BÓC KHỐI LƯỢNG HOÀN THÀNH ĐƯA VÀO QUYẾT TOÁN</v>
          </cell>
        </row>
      </sheetData>
      <sheetData sheetId="4369">
        <row r="4">
          <cell r="A4" t="str">
            <v>BẢNG TÍNH TOÁN, ĐO BÓC KHỐI LƯỢNG HOÀN THÀNH ĐƯA VÀO QUYẾT TOÁN</v>
          </cell>
        </row>
      </sheetData>
      <sheetData sheetId="4370">
        <row r="4">
          <cell r="A4" t="str">
            <v>BẢNG TÍNH TOÁN, ĐO BÓC KHỐI LƯỢNG HOÀN THÀNH ĐƯA VÀO QUYẾT TOÁN</v>
          </cell>
        </row>
      </sheetData>
      <sheetData sheetId="4371">
        <row r="4">
          <cell r="A4" t="str">
            <v>BẢNG TÍNH TOÁN, ĐO BÓC KHỐI LƯỢNG HOÀN THÀNH ĐƯA VÀO QUYẾT TOÁN</v>
          </cell>
        </row>
      </sheetData>
      <sheetData sheetId="4372">
        <row r="4">
          <cell r="A4" t="str">
            <v>BẢNG TÍNH TOÁN, ĐO BÓC KHỐI LƯỢNG HOÀN THÀNH ĐƯA VÀO QUYẾT TOÁN</v>
          </cell>
        </row>
      </sheetData>
      <sheetData sheetId="4373">
        <row r="4">
          <cell r="A4" t="str">
            <v>BẢNG TÍNH TOÁN, ĐO BÓC KHỐI LƯỢNG HOÀN THÀNH ĐƯA VÀO QUYẾT TOÁN</v>
          </cell>
        </row>
      </sheetData>
      <sheetData sheetId="4374">
        <row r="4">
          <cell r="A4" t="str">
            <v>BẢNG TÍNH TOÁN, ĐO BÓC KHỐI LƯỢNG HOÀN THÀNH ĐƯA VÀO QUYẾT TOÁN</v>
          </cell>
        </row>
      </sheetData>
      <sheetData sheetId="4375">
        <row r="4">
          <cell r="A4" t="str">
            <v>BẢNG TÍNH TOÁN, ĐO BÓC KHỐI LƯỢNG HOÀN THÀNH ĐƯA VÀO QUYẾT TOÁN</v>
          </cell>
        </row>
      </sheetData>
      <sheetData sheetId="4376">
        <row r="4">
          <cell r="A4" t="str">
            <v>BẢNG TÍNH TOÁN, ĐO BÓC KHỐI LƯỢNG HOÀN THÀNH ĐƯA VÀO QUYẾT TOÁN</v>
          </cell>
        </row>
      </sheetData>
      <sheetData sheetId="4377">
        <row r="4">
          <cell r="A4" t="str">
            <v>BẢNG TÍNH TOÁN, ĐO BÓC KHỐI LƯỢNG HOÀN THÀNH ĐƯA VÀO QUYẾT TOÁN</v>
          </cell>
        </row>
      </sheetData>
      <sheetData sheetId="4378">
        <row r="4">
          <cell r="A4" t="str">
            <v>BẢNG TÍNH TOÁN, ĐO BÓC KHỐI LƯỢNG HOÀN THÀNH ĐƯA VÀO QUYẾT TOÁN</v>
          </cell>
        </row>
      </sheetData>
      <sheetData sheetId="4379">
        <row r="4">
          <cell r="A4" t="str">
            <v>BẢNG TÍNH TOÁN, ĐO BÓC KHỐI LƯỢNG HOÀN THÀNH ĐƯA VÀO QUYẾT TOÁN</v>
          </cell>
        </row>
      </sheetData>
      <sheetData sheetId="4380">
        <row r="4">
          <cell r="A4" t="str">
            <v>BẢNG TÍNH TOÁN, ĐO BÓC KHỐI LƯỢNG HOÀN THÀNH ĐƯA VÀO QUYẾT TOÁN</v>
          </cell>
        </row>
      </sheetData>
      <sheetData sheetId="4381">
        <row r="4">
          <cell r="A4" t="str">
            <v>BẢNG TÍNH TOÁN, ĐO BÓC KHỐI LƯỢNG HOÀN THÀNH ĐƯA VÀO QUYẾT TOÁN</v>
          </cell>
        </row>
      </sheetData>
      <sheetData sheetId="4382">
        <row r="4">
          <cell r="A4" t="str">
            <v>BẢNG TÍNH TOÁN, ĐO BÓC KHỐI LƯỢNG HOÀN THÀNH ĐƯA VÀO QUYẾT TOÁN</v>
          </cell>
        </row>
      </sheetData>
      <sheetData sheetId="4383">
        <row r="4">
          <cell r="A4" t="str">
            <v>BẢNG TÍNH TOÁN, ĐO BÓC KHỐI LƯỢNG HOÀN THÀNH ĐƯA VÀO QUYẾT TOÁN</v>
          </cell>
        </row>
      </sheetData>
      <sheetData sheetId="4384">
        <row r="4">
          <cell r="A4" t="str">
            <v>BẢNG TÍNH TOÁN, ĐO BÓC KHỐI LƯỢNG HOÀN THÀNH ĐƯA VÀO QUYẾT TOÁN</v>
          </cell>
        </row>
      </sheetData>
      <sheetData sheetId="4385">
        <row r="4">
          <cell r="A4" t="str">
            <v>BẢNG TÍNH TOÁN, ĐO BÓC KHỐI LƯỢNG HOÀN THÀNH ĐƯA VÀO QUYẾT TOÁN</v>
          </cell>
        </row>
      </sheetData>
      <sheetData sheetId="4386">
        <row r="4">
          <cell r="A4" t="str">
            <v>BẢNG TÍNH TOÁN, ĐO BÓC KHỐI LƯỢNG HOÀN THÀNH ĐƯA VÀO QUYẾT TOÁN</v>
          </cell>
        </row>
      </sheetData>
      <sheetData sheetId="4387">
        <row r="4">
          <cell r="A4" t="str">
            <v>BẢNG TÍNH TOÁN, ĐO BÓC KHỐI LƯỢNG HOÀN THÀNH ĐƯA VÀO QUYẾT TOÁN</v>
          </cell>
        </row>
      </sheetData>
      <sheetData sheetId="4388">
        <row r="4">
          <cell r="A4" t="str">
            <v>BẢNG TÍNH TOÁN, ĐO BÓC KHỐI LƯỢNG HOÀN THÀNH ĐƯA VÀO QUYẾT TOÁN</v>
          </cell>
        </row>
      </sheetData>
      <sheetData sheetId="4389">
        <row r="4">
          <cell r="A4" t="str">
            <v>BẢNG TÍNH TOÁN, ĐO BÓC KHỐI LƯỢNG HOÀN THÀNH ĐƯA VÀO QUYẾT TOÁN</v>
          </cell>
        </row>
      </sheetData>
      <sheetData sheetId="4390">
        <row r="4">
          <cell r="A4" t="str">
            <v>BẢNG TÍNH TOÁN, ĐO BÓC KHỐI LƯỢNG HOÀN THÀNH ĐƯA VÀO QUYẾT TOÁN</v>
          </cell>
        </row>
      </sheetData>
      <sheetData sheetId="4391">
        <row r="4">
          <cell r="A4" t="str">
            <v>BẢNG TÍNH TOÁN, ĐO BÓC KHỐI LƯỢNG HOÀN THÀNH ĐƯA VÀO QUYẾT TOÁN</v>
          </cell>
        </row>
      </sheetData>
      <sheetData sheetId="4392">
        <row r="4">
          <cell r="A4" t="str">
            <v>BẢNG TÍNH TOÁN, ĐO BÓC KHỐI LƯỢNG HOÀN THÀNH ĐƯA VÀO QUYẾT TOÁN</v>
          </cell>
        </row>
      </sheetData>
      <sheetData sheetId="4393">
        <row r="4">
          <cell r="A4" t="str">
            <v>BẢNG TÍNH TOÁN, ĐO BÓC KHỐI LƯỢNG HOÀN THÀNH ĐƯA VÀO QUYẾT TOÁN</v>
          </cell>
        </row>
      </sheetData>
      <sheetData sheetId="4394">
        <row r="4">
          <cell r="A4" t="str">
            <v>BẢNG TÍNH TOÁN, ĐO BÓC KHỐI LƯỢNG HOÀN THÀNH ĐƯA VÀO QUYẾT TOÁN</v>
          </cell>
        </row>
      </sheetData>
      <sheetData sheetId="4395">
        <row r="4">
          <cell r="A4" t="str">
            <v>BẢNG TÍNH TOÁN, ĐO BÓC KHỐI LƯỢNG HOÀN THÀNH ĐƯA VÀO QUYẾT TOÁN</v>
          </cell>
        </row>
      </sheetData>
      <sheetData sheetId="4396">
        <row r="4">
          <cell r="A4" t="str">
            <v>BẢNG TÍNH TOÁN, ĐO BÓC KHỐI LƯỢNG HOÀN THÀNH ĐƯA VÀO QUYẾT TOÁN</v>
          </cell>
        </row>
      </sheetData>
      <sheetData sheetId="4397">
        <row r="4">
          <cell r="A4" t="str">
            <v>BẢNG TÍNH TOÁN, ĐO BÓC KHỐI LƯỢNG HOÀN THÀNH ĐƯA VÀO QUYẾT TOÁN</v>
          </cell>
        </row>
      </sheetData>
      <sheetData sheetId="4398">
        <row r="4">
          <cell r="A4" t="str">
            <v>BẢNG TÍNH TOÁN, ĐO BÓC KHỐI LƯỢNG HOÀN THÀNH ĐƯA VÀO QUYẾT TOÁN</v>
          </cell>
        </row>
      </sheetData>
      <sheetData sheetId="4399">
        <row r="4">
          <cell r="A4" t="str">
            <v>BẢNG TÍNH TOÁN, ĐO BÓC KHỐI LƯỢNG HOÀN THÀNH ĐƯA VÀO QUYẾT TOÁN</v>
          </cell>
        </row>
      </sheetData>
      <sheetData sheetId="4400">
        <row r="4">
          <cell r="A4" t="str">
            <v>BẢNG TÍNH TOÁN, ĐO BÓC KHỐI LƯỢNG HOÀN THÀNH ĐƯA VÀO QUYẾT TOÁN</v>
          </cell>
        </row>
      </sheetData>
      <sheetData sheetId="4401">
        <row r="4">
          <cell r="A4" t="str">
            <v>BẢNG TÍNH TOÁN, ĐO BÓC KHỐI LƯỢNG HOÀN THÀNH ĐƯA VÀO QUYẾT TOÁN</v>
          </cell>
        </row>
      </sheetData>
      <sheetData sheetId="4402">
        <row r="4">
          <cell r="A4" t="str">
            <v>BẢNG TÍNH TOÁN, ĐO BÓC KHỐI LƯỢNG HOÀN THÀNH ĐƯA VÀO QUYẾT TOÁN</v>
          </cell>
        </row>
      </sheetData>
      <sheetData sheetId="4403">
        <row r="4">
          <cell r="A4" t="str">
            <v>BẢNG TÍNH TOÁN, ĐO BÓC KHỐI LƯỢNG HOÀN THÀNH ĐƯA VÀO QUYẾT TOÁN</v>
          </cell>
        </row>
      </sheetData>
      <sheetData sheetId="4404">
        <row r="4">
          <cell r="A4" t="str">
            <v>BẢNG TÍNH TOÁN, ĐO BÓC KHỐI LƯỢNG HOÀN THÀNH ĐƯA VÀO QUYẾT TOÁN</v>
          </cell>
        </row>
      </sheetData>
      <sheetData sheetId="4405">
        <row r="4">
          <cell r="A4" t="str">
            <v>BẢNG TÍNH TOÁN, ĐO BÓC KHỐI LƯỢNG HOÀN THÀNH ĐƯA VÀO QUYẾT TOÁN</v>
          </cell>
        </row>
      </sheetData>
      <sheetData sheetId="4406">
        <row r="4">
          <cell r="A4" t="str">
            <v>BẢNG TÍNH TOÁN, ĐO BÓC KHỐI LƯỢNG HOÀN THÀNH ĐƯA VÀO QUYẾT TOÁN</v>
          </cell>
        </row>
      </sheetData>
      <sheetData sheetId="4407">
        <row r="4">
          <cell r="A4" t="str">
            <v>BẢNG TÍNH TOÁN, ĐO BÓC KHỐI LƯỢNG HOÀN THÀNH ĐƯA VÀO QUYẾT TOÁN</v>
          </cell>
        </row>
      </sheetData>
      <sheetData sheetId="4408">
        <row r="4">
          <cell r="A4" t="str">
            <v>BẢNG TÍNH TOÁN, ĐO BÓC KHỐI LƯỢNG HOÀN THÀNH ĐƯA VÀO QUYẾT TOÁN</v>
          </cell>
        </row>
      </sheetData>
      <sheetData sheetId="4409">
        <row r="4">
          <cell r="A4" t="str">
            <v>BẢNG TÍNH TOÁN, ĐO BÓC KHỐI LƯỢNG HOÀN THÀNH ĐƯA VÀO QUYẾT TOÁN</v>
          </cell>
        </row>
      </sheetData>
      <sheetData sheetId="4410">
        <row r="4">
          <cell r="A4" t="str">
            <v>BẢNG TÍNH TOÁN, ĐO BÓC KHỐI LƯỢNG HOÀN THÀNH ĐƯA VÀO QUYẾT TOÁN</v>
          </cell>
        </row>
      </sheetData>
      <sheetData sheetId="4411">
        <row r="4">
          <cell r="A4" t="str">
            <v>BẢNG TÍNH TOÁN, ĐO BÓC KHỐI LƯỢNG HOÀN THÀNH ĐƯA VÀO QUYẾT TOÁN</v>
          </cell>
        </row>
      </sheetData>
      <sheetData sheetId="4412">
        <row r="4">
          <cell r="A4" t="str">
            <v>BẢNG TÍNH TOÁN, ĐO BÓC KHỐI LƯỢNG HOÀN THÀNH ĐƯA VÀO QUYẾT TOÁN</v>
          </cell>
        </row>
      </sheetData>
      <sheetData sheetId="4413">
        <row r="4">
          <cell r="A4" t="str">
            <v>BẢNG TÍNH TOÁN, ĐO BÓC KHỐI LƯỢNG HOÀN THÀNH ĐƯA VÀO QUYẾT TOÁN</v>
          </cell>
        </row>
      </sheetData>
      <sheetData sheetId="4414">
        <row r="4">
          <cell r="A4" t="str">
            <v>BẢNG TÍNH TOÁN, ĐO BÓC KHỐI LƯỢNG HOÀN THÀNH ĐƯA VÀO QUYẾT TOÁN</v>
          </cell>
        </row>
      </sheetData>
      <sheetData sheetId="4415">
        <row r="4">
          <cell r="A4" t="str">
            <v>BẢNG TÍNH TOÁN, ĐO BÓC KHỐI LƯỢNG HOÀN THÀNH ĐƯA VÀO QUYẾT TOÁN</v>
          </cell>
        </row>
      </sheetData>
      <sheetData sheetId="4416">
        <row r="4">
          <cell r="A4" t="str">
            <v>BẢNG TÍNH TOÁN, ĐO BÓC KHỐI LƯỢNG HOÀN THÀNH ĐƯA VÀO QUYẾT TOÁN</v>
          </cell>
        </row>
      </sheetData>
      <sheetData sheetId="4417">
        <row r="4">
          <cell r="A4" t="str">
            <v>BẢNG TÍNH TOÁN, ĐO BÓC KHỐI LƯỢNG HOÀN THÀNH ĐƯA VÀO QUYẾT TOÁN</v>
          </cell>
        </row>
      </sheetData>
      <sheetData sheetId="4418">
        <row r="4">
          <cell r="A4" t="str">
            <v>BẢNG TÍNH TOÁN, ĐO BÓC KHỐI LƯỢNG HOÀN THÀNH ĐƯA VÀO QUYẾT TOÁN</v>
          </cell>
        </row>
      </sheetData>
      <sheetData sheetId="4419">
        <row r="4">
          <cell r="A4" t="str">
            <v>BẢNG TÍNH TOÁN, ĐO BÓC KHỐI LƯỢNG HOÀN THÀNH ĐƯA VÀO QUYẾT TOÁN</v>
          </cell>
        </row>
      </sheetData>
      <sheetData sheetId="4420">
        <row r="4">
          <cell r="A4" t="str">
            <v>BẢNG TÍNH TOÁN, ĐO BÓC KHỐI LƯỢNG HOÀN THÀNH ĐƯA VÀO QUYẾT TOÁN</v>
          </cell>
        </row>
      </sheetData>
      <sheetData sheetId="4421">
        <row r="4">
          <cell r="A4" t="str">
            <v>BẢNG TÍNH TOÁN, ĐO BÓC KHỐI LƯỢNG HOÀN THÀNH ĐƯA VÀO QUYẾT TOÁN</v>
          </cell>
        </row>
      </sheetData>
      <sheetData sheetId="4422">
        <row r="4">
          <cell r="A4" t="str">
            <v>BẢNG TÍNH TOÁN, ĐO BÓC KHỐI LƯỢNG HOÀN THÀNH ĐƯA VÀO QUYẾT TOÁN</v>
          </cell>
        </row>
      </sheetData>
      <sheetData sheetId="4423">
        <row r="4">
          <cell r="A4" t="str">
            <v>BẢNG TÍNH TOÁN, ĐO BÓC KHỐI LƯỢNG HOÀN THÀNH ĐƯA VÀO QUYẾT TOÁN</v>
          </cell>
        </row>
      </sheetData>
      <sheetData sheetId="4424">
        <row r="4">
          <cell r="A4" t="str">
            <v>BẢNG TÍNH TOÁN, ĐO BÓC KHỐI LƯỢNG HOÀN THÀNH ĐƯA VÀO QUYẾT TOÁN</v>
          </cell>
        </row>
      </sheetData>
      <sheetData sheetId="4425">
        <row r="4">
          <cell r="A4" t="str">
            <v>BẢNG TÍNH TOÁN, ĐO BÓC KHỐI LƯỢNG HOÀN THÀNH ĐƯA VÀO QUYẾT TOÁN</v>
          </cell>
        </row>
      </sheetData>
      <sheetData sheetId="4426">
        <row r="4">
          <cell r="A4" t="str">
            <v>BẢNG TÍNH TOÁN, ĐO BÓC KHỐI LƯỢNG HOÀN THÀNH ĐƯA VÀO QUYẾT TOÁN</v>
          </cell>
        </row>
      </sheetData>
      <sheetData sheetId="4427">
        <row r="4">
          <cell r="A4" t="str">
            <v>BẢNG TÍNH TOÁN, ĐO BÓC KHỐI LƯỢNG HOÀN THÀNH ĐƯA VÀO QUYẾT TOÁN</v>
          </cell>
        </row>
      </sheetData>
      <sheetData sheetId="4428">
        <row r="4">
          <cell r="A4" t="str">
            <v>BẢNG TÍNH TOÁN, ĐO BÓC KHỐI LƯỢNG HOÀN THÀNH ĐƯA VÀO QUYẾT TOÁN</v>
          </cell>
        </row>
      </sheetData>
      <sheetData sheetId="4429">
        <row r="4">
          <cell r="A4" t="str">
            <v>BẢNG TÍNH TOÁN, ĐO BÓC KHỐI LƯỢNG HOÀN THÀNH ĐƯA VÀO QUYẾT TOÁN</v>
          </cell>
        </row>
      </sheetData>
      <sheetData sheetId="4430">
        <row r="4">
          <cell r="A4" t="str">
            <v>BẢNG TÍNH TOÁN, ĐO BÓC KHỐI LƯỢNG HOÀN THÀNH ĐƯA VÀO QUYẾT TOÁN</v>
          </cell>
        </row>
      </sheetData>
      <sheetData sheetId="4431">
        <row r="4">
          <cell r="A4" t="str">
            <v>BẢNG TÍNH TOÁN, ĐO BÓC KHỐI LƯỢNG HOÀN THÀNH ĐƯA VÀO QUYẾT TOÁN</v>
          </cell>
        </row>
      </sheetData>
      <sheetData sheetId="4432">
        <row r="4">
          <cell r="A4" t="str">
            <v>BẢNG TÍNH TOÁN, ĐO BÓC KHỐI LƯỢNG HOÀN THÀNH ĐƯA VÀO QUYẾT TOÁN</v>
          </cell>
        </row>
      </sheetData>
      <sheetData sheetId="4433">
        <row r="4">
          <cell r="A4" t="str">
            <v>BẢNG TÍNH TOÁN, ĐO BÓC KHỐI LƯỢNG HOÀN THÀNH ĐƯA VÀO QUYẾT TOÁN</v>
          </cell>
        </row>
      </sheetData>
      <sheetData sheetId="4434">
        <row r="4">
          <cell r="A4" t="str">
            <v>BẢNG TÍNH TOÁN, ĐO BÓC KHỐI LƯỢNG HOÀN THÀNH ĐƯA VÀO QUYẾT TOÁN</v>
          </cell>
        </row>
      </sheetData>
      <sheetData sheetId="4435">
        <row r="4">
          <cell r="A4" t="str">
            <v>BẢNG TÍNH TOÁN, ĐO BÓC KHỐI LƯỢNG HOÀN THÀNH ĐƯA VÀO QUYẾT TOÁN</v>
          </cell>
        </row>
      </sheetData>
      <sheetData sheetId="4436">
        <row r="4">
          <cell r="A4" t="str">
            <v>BẢNG TÍNH TOÁN, ĐO BÓC KHỐI LƯỢNG HOÀN THÀNH ĐƯA VÀO QUYẾT TOÁN</v>
          </cell>
        </row>
      </sheetData>
      <sheetData sheetId="4437">
        <row r="4">
          <cell r="A4" t="str">
            <v>BẢNG TÍNH TOÁN, ĐO BÓC KHỐI LƯỢNG HOÀN THÀNH ĐƯA VÀO QUYẾT TOÁN</v>
          </cell>
        </row>
      </sheetData>
      <sheetData sheetId="4438">
        <row r="4">
          <cell r="A4" t="str">
            <v>BẢNG TÍNH TOÁN, ĐO BÓC KHỐI LƯỢNG HOÀN THÀNH ĐƯA VÀO QUYẾT TOÁN</v>
          </cell>
        </row>
      </sheetData>
      <sheetData sheetId="4439">
        <row r="4">
          <cell r="A4" t="str">
            <v>BẢNG TÍNH TOÁN, ĐO BÓC KHỐI LƯỢNG HOÀN THÀNH ĐƯA VÀO QUYẾT TOÁN</v>
          </cell>
        </row>
      </sheetData>
      <sheetData sheetId="4440">
        <row r="4">
          <cell r="A4" t="str">
            <v>BẢNG TÍNH TOÁN, ĐO BÓC KHỐI LƯỢNG HOÀN THÀNH ĐƯA VÀO QUYẾT TOÁN</v>
          </cell>
        </row>
      </sheetData>
      <sheetData sheetId="4441">
        <row r="4">
          <cell r="A4" t="str">
            <v>BẢNG TÍNH TOÁN, ĐO BÓC KHỐI LƯỢNG HOÀN THÀNH ĐƯA VÀO QUYẾT TOÁN</v>
          </cell>
        </row>
      </sheetData>
      <sheetData sheetId="4442">
        <row r="4">
          <cell r="A4" t="str">
            <v>BẢNG TÍNH TOÁN, ĐO BÓC KHỐI LƯỢNG HOÀN THÀNH ĐƯA VÀO QUYẾT TOÁN</v>
          </cell>
        </row>
      </sheetData>
      <sheetData sheetId="4443">
        <row r="4">
          <cell r="A4" t="str">
            <v>BẢNG TÍNH TOÁN, ĐO BÓC KHỐI LƯỢNG HOÀN THÀNH ĐƯA VÀO QUYẾT TOÁN</v>
          </cell>
        </row>
      </sheetData>
      <sheetData sheetId="4444">
        <row r="4">
          <cell r="A4" t="str">
            <v>BẢNG TÍNH TOÁN, ĐO BÓC KHỐI LƯỢNG HOÀN THÀNH ĐƯA VÀO QUYẾT TOÁN</v>
          </cell>
        </row>
      </sheetData>
      <sheetData sheetId="4445">
        <row r="4">
          <cell r="A4" t="str">
            <v>BẢNG TÍNH TOÁN, ĐO BÓC KHỐI LƯỢNG HOÀN THÀNH ĐƯA VÀO QUYẾT TOÁN</v>
          </cell>
        </row>
      </sheetData>
      <sheetData sheetId="4446">
        <row r="4">
          <cell r="A4" t="str">
            <v>BẢNG TÍNH TOÁN, ĐO BÓC KHỐI LƯỢNG HOÀN THÀNH ĐƯA VÀO QUYẾT TOÁN</v>
          </cell>
        </row>
      </sheetData>
      <sheetData sheetId="4447">
        <row r="4">
          <cell r="A4" t="str">
            <v>BẢNG TÍNH TOÁN, ĐO BÓC KHỐI LƯỢNG HOÀN THÀNH ĐƯA VÀO QUYẾT TOÁN</v>
          </cell>
        </row>
      </sheetData>
      <sheetData sheetId="4448">
        <row r="4">
          <cell r="A4" t="str">
            <v>BẢNG TÍNH TOÁN, ĐO BÓC KHỐI LƯỢNG HOÀN THÀNH ĐƯA VÀO QUYẾT TOÁN</v>
          </cell>
        </row>
      </sheetData>
      <sheetData sheetId="4449">
        <row r="4">
          <cell r="A4" t="str">
            <v>BẢNG TÍNH TOÁN, ĐO BÓC KHỐI LƯỢNG HOÀN THÀNH ĐƯA VÀO QUYẾT TOÁN</v>
          </cell>
        </row>
      </sheetData>
      <sheetData sheetId="4450">
        <row r="4">
          <cell r="A4" t="str">
            <v>BẢNG TÍNH TOÁN, ĐO BÓC KHỐI LƯỢNG HOÀN THÀNH ĐƯA VÀO QUYẾT TOÁN</v>
          </cell>
        </row>
      </sheetData>
      <sheetData sheetId="4451">
        <row r="4">
          <cell r="A4" t="str">
            <v>BẢNG TÍNH TOÁN, ĐO BÓC KHỐI LƯỢNG HOÀN THÀNH ĐƯA VÀO QUYẾT TOÁN</v>
          </cell>
        </row>
      </sheetData>
      <sheetData sheetId="4452">
        <row r="4">
          <cell r="A4" t="str">
            <v>BẢNG TÍNH TOÁN, ĐO BÓC KHỐI LƯỢNG HOÀN THÀNH ĐƯA VÀO QUYẾT TOÁN</v>
          </cell>
        </row>
      </sheetData>
      <sheetData sheetId="4453">
        <row r="4">
          <cell r="A4" t="str">
            <v>BẢNG TÍNH TOÁN, ĐO BÓC KHỐI LƯỢNG HOÀN THÀNH ĐƯA VÀO QUYẾT TOÁN</v>
          </cell>
        </row>
      </sheetData>
      <sheetData sheetId="4454">
        <row r="4">
          <cell r="A4" t="str">
            <v>BẢNG TÍNH TOÁN, ĐO BÓC KHỐI LƯỢNG HOÀN THÀNH ĐƯA VÀO QUYẾT TOÁN</v>
          </cell>
        </row>
      </sheetData>
      <sheetData sheetId="4455">
        <row r="4">
          <cell r="A4" t="str">
            <v>BẢNG TÍNH TOÁN, ĐO BÓC KHỐI LƯỢNG HOÀN THÀNH ĐƯA VÀO QUYẾT TOÁN</v>
          </cell>
        </row>
      </sheetData>
      <sheetData sheetId="4456">
        <row r="4">
          <cell r="A4" t="str">
            <v>BẢNG TÍNH TOÁN, ĐO BÓC KHỐI LƯỢNG HOÀN THÀNH ĐƯA VÀO QUYẾT TOÁN</v>
          </cell>
        </row>
      </sheetData>
      <sheetData sheetId="4457">
        <row r="4">
          <cell r="A4" t="str">
            <v>BẢNG TÍNH TOÁN, ĐO BÓC KHỐI LƯỢNG HOÀN THÀNH ĐƯA VÀO QUYẾT TOÁN</v>
          </cell>
        </row>
      </sheetData>
      <sheetData sheetId="4458">
        <row r="4">
          <cell r="A4" t="str">
            <v>BẢNG TÍNH TOÁN, ĐO BÓC KHỐI LƯỢNG HOÀN THÀNH ĐƯA VÀO QUYẾT TOÁN</v>
          </cell>
        </row>
      </sheetData>
      <sheetData sheetId="4459">
        <row r="4">
          <cell r="A4" t="str">
            <v>BẢNG TÍNH TOÁN, ĐO BÓC KHỐI LƯỢNG HOÀN THÀNH ĐƯA VÀO QUYẾT TOÁN</v>
          </cell>
        </row>
      </sheetData>
      <sheetData sheetId="4460">
        <row r="4">
          <cell r="A4" t="str">
            <v>BẢNG TÍNH TOÁN, ĐO BÓC KHỐI LƯỢNG HOÀN THÀNH ĐƯA VÀO QUYẾT TOÁN</v>
          </cell>
        </row>
      </sheetData>
      <sheetData sheetId="4461">
        <row r="4">
          <cell r="A4" t="str">
            <v>BẢNG TÍNH TOÁN, ĐO BÓC KHỐI LƯỢNG HOÀN THÀNH ĐƯA VÀO QUYẾT TOÁN</v>
          </cell>
        </row>
      </sheetData>
      <sheetData sheetId="4462">
        <row r="4">
          <cell r="A4" t="str">
            <v>BẢNG TÍNH TOÁN, ĐO BÓC KHỐI LƯỢNG HOÀN THÀNH ĐƯA VÀO QUYẾT TOÁN</v>
          </cell>
        </row>
      </sheetData>
      <sheetData sheetId="4463">
        <row r="4">
          <cell r="A4" t="str">
            <v>BẢNG TÍNH TOÁN, ĐO BÓC KHỐI LƯỢNG HOÀN THÀNH ĐƯA VÀO QUYẾT TOÁN</v>
          </cell>
        </row>
      </sheetData>
      <sheetData sheetId="4464">
        <row r="4">
          <cell r="A4" t="str">
            <v>BẢNG TÍNH TOÁN, ĐO BÓC KHỐI LƯỢNG HOÀN THÀNH ĐƯA VÀO QUYẾT TOÁN</v>
          </cell>
        </row>
      </sheetData>
      <sheetData sheetId="4465">
        <row r="4">
          <cell r="A4" t="str">
            <v>BẢNG TÍNH TOÁN, ĐO BÓC KHỐI LƯỢNG HOÀN THÀNH ĐƯA VÀO QUYẾT TOÁN</v>
          </cell>
        </row>
      </sheetData>
      <sheetData sheetId="4466">
        <row r="4">
          <cell r="A4" t="str">
            <v>BẢNG TÍNH TOÁN, ĐO BÓC KHỐI LƯỢNG HOÀN THÀNH ĐƯA VÀO QUYẾT TOÁN</v>
          </cell>
        </row>
      </sheetData>
      <sheetData sheetId="4467">
        <row r="4">
          <cell r="A4" t="str">
            <v>BẢNG TÍNH TOÁN, ĐO BÓC KHỐI LƯỢNG HOÀN THÀNH ĐƯA VÀO QUYẾT TOÁN</v>
          </cell>
        </row>
      </sheetData>
      <sheetData sheetId="4468">
        <row r="4">
          <cell r="A4" t="str">
            <v>BẢNG TÍNH TOÁN, ĐO BÓC KHỐI LƯỢNG HOÀN THÀNH ĐƯA VÀO QUYẾT TOÁN</v>
          </cell>
        </row>
      </sheetData>
      <sheetData sheetId="4469">
        <row r="4">
          <cell r="A4" t="str">
            <v>BẢNG TÍNH TOÁN, ĐO BÓC KHỐI LƯỢNG HOÀN THÀNH ĐƯA VÀO QUYẾT TOÁN</v>
          </cell>
        </row>
      </sheetData>
      <sheetData sheetId="4470">
        <row r="4">
          <cell r="A4" t="str">
            <v>BẢNG TÍNH TOÁN, ĐO BÓC KHỐI LƯỢNG HOÀN THÀNH ĐƯA VÀO QUYẾT TOÁN</v>
          </cell>
        </row>
      </sheetData>
      <sheetData sheetId="4471">
        <row r="4">
          <cell r="A4" t="str">
            <v>BẢNG TÍNH TOÁN, ĐO BÓC KHỐI LƯỢNG HOÀN THÀNH ĐƯA VÀO QUYẾT TOÁN</v>
          </cell>
        </row>
      </sheetData>
      <sheetData sheetId="4472">
        <row r="4">
          <cell r="A4" t="str">
            <v>BẢNG TÍNH TOÁN, ĐO BÓC KHỐI LƯỢNG HOÀN THÀNH ĐƯA VÀO QUYẾT TOÁN</v>
          </cell>
        </row>
      </sheetData>
      <sheetData sheetId="4473">
        <row r="4">
          <cell r="A4" t="str">
            <v>BẢNG TÍNH TOÁN, ĐO BÓC KHỐI LƯỢNG HOÀN THÀNH ĐƯA VÀO QUYẾT TOÁN</v>
          </cell>
        </row>
      </sheetData>
      <sheetData sheetId="4474">
        <row r="4">
          <cell r="A4" t="str">
            <v>BẢNG TÍNH TOÁN, ĐO BÓC KHỐI LƯỢNG HOÀN THÀNH ĐƯA VÀO QUYẾT TOÁN</v>
          </cell>
        </row>
      </sheetData>
      <sheetData sheetId="4475">
        <row r="4">
          <cell r="A4" t="str">
            <v>BẢNG TÍNH TOÁN, ĐO BÓC KHỐI LƯỢNG HOÀN THÀNH ĐƯA VÀO QUYẾT TOÁN</v>
          </cell>
        </row>
      </sheetData>
      <sheetData sheetId="4476">
        <row r="4">
          <cell r="A4" t="str">
            <v>BẢNG TÍNH TOÁN, ĐO BÓC KHỐI LƯỢNG HOÀN THÀNH ĐƯA VÀO QUYẾT TOÁN</v>
          </cell>
        </row>
      </sheetData>
      <sheetData sheetId="4477">
        <row r="4">
          <cell r="A4" t="str">
            <v>BẢNG TÍNH TOÁN, ĐO BÓC KHỐI LƯỢNG HOÀN THÀNH ĐƯA VÀO QUYẾT TOÁN</v>
          </cell>
        </row>
      </sheetData>
      <sheetData sheetId="4478">
        <row r="4">
          <cell r="A4" t="str">
            <v>BẢNG TÍNH TOÁN, ĐO BÓC KHỐI LƯỢNG HOÀN THÀNH ĐƯA VÀO QUYẾT TOÁN</v>
          </cell>
        </row>
      </sheetData>
      <sheetData sheetId="4479">
        <row r="4">
          <cell r="A4" t="str">
            <v>BẢNG TÍNH TOÁN, ĐO BÓC KHỐI LƯỢNG HOÀN THÀNH ĐƯA VÀO QUYẾT TOÁN</v>
          </cell>
        </row>
      </sheetData>
      <sheetData sheetId="4480">
        <row r="4">
          <cell r="A4" t="str">
            <v>BẢNG TÍNH TOÁN, ĐO BÓC KHỐI LƯỢNG HOÀN THÀNH ĐƯA VÀO QUYẾT TOÁN</v>
          </cell>
        </row>
      </sheetData>
      <sheetData sheetId="4481">
        <row r="4">
          <cell r="A4" t="str">
            <v>BẢNG TÍNH TOÁN, ĐO BÓC KHỐI LƯỢNG HOÀN THÀNH ĐƯA VÀO QUYẾT TOÁN</v>
          </cell>
        </row>
      </sheetData>
      <sheetData sheetId="4482">
        <row r="4">
          <cell r="A4" t="str">
            <v>BẢNG TÍNH TOÁN, ĐO BÓC KHỐI LƯỢNG HOÀN THÀNH ĐƯA VÀO QUYẾT TOÁN</v>
          </cell>
        </row>
      </sheetData>
      <sheetData sheetId="4483">
        <row r="4">
          <cell r="A4" t="str">
            <v>BẢNG TÍNH TOÁN, ĐO BÓC KHỐI LƯỢNG HOÀN THÀNH ĐƯA VÀO QUYẾT TOÁN</v>
          </cell>
        </row>
      </sheetData>
      <sheetData sheetId="4484">
        <row r="4">
          <cell r="A4" t="str">
            <v>BẢNG TÍNH TOÁN, ĐO BÓC KHỐI LƯỢNG HOÀN THÀNH ĐƯA VÀO QUYẾT TOÁN</v>
          </cell>
        </row>
      </sheetData>
      <sheetData sheetId="4485">
        <row r="4">
          <cell r="A4" t="str">
            <v>BẢNG TÍNH TOÁN, ĐO BÓC KHỐI LƯỢNG HOÀN THÀNH ĐƯA VÀO QUYẾT TOÁN</v>
          </cell>
        </row>
      </sheetData>
      <sheetData sheetId="4486">
        <row r="4">
          <cell r="A4" t="str">
            <v>BẢNG TÍNH TOÁN, ĐO BÓC KHỐI LƯỢNG HOÀN THÀNH ĐƯA VÀO QUYẾT TOÁN</v>
          </cell>
        </row>
      </sheetData>
      <sheetData sheetId="4487">
        <row r="4">
          <cell r="A4" t="str">
            <v>BẢNG TÍNH TOÁN, ĐO BÓC KHỐI LƯỢNG HOÀN THÀNH ĐƯA VÀO QUYẾT TOÁN</v>
          </cell>
        </row>
      </sheetData>
      <sheetData sheetId="4488">
        <row r="4">
          <cell r="A4" t="str">
            <v>BẢNG TÍNH TOÁN, ĐO BÓC KHỐI LƯỢNG HOÀN THÀNH ĐƯA VÀO QUYẾT TOÁN</v>
          </cell>
        </row>
      </sheetData>
      <sheetData sheetId="4489">
        <row r="4">
          <cell r="A4" t="str">
            <v>BẢNG TÍNH TOÁN, ĐO BÓC KHỐI LƯỢNG HOÀN THÀNH ĐƯA VÀO QUYẾT TOÁN</v>
          </cell>
        </row>
      </sheetData>
      <sheetData sheetId="4490">
        <row r="4">
          <cell r="A4" t="str">
            <v>BẢNG TÍNH TOÁN, ĐO BÓC KHỐI LƯỢNG HOÀN THÀNH ĐƯA VÀO QUYẾT TOÁN</v>
          </cell>
        </row>
      </sheetData>
      <sheetData sheetId="4491">
        <row r="4">
          <cell r="A4" t="str">
            <v>BẢNG TÍNH TOÁN, ĐO BÓC KHỐI LƯỢNG HOÀN THÀNH ĐƯA VÀO QUYẾT TOÁN</v>
          </cell>
        </row>
      </sheetData>
      <sheetData sheetId="4492">
        <row r="4">
          <cell r="A4" t="str">
            <v>BẢNG TÍNH TOÁN, ĐO BÓC KHỐI LƯỢNG HOÀN THÀNH ĐƯA VÀO QUYẾT TOÁN</v>
          </cell>
        </row>
      </sheetData>
      <sheetData sheetId="4493">
        <row r="4">
          <cell r="A4" t="str">
            <v>BẢNG TÍNH TOÁN, ĐO BÓC KHỐI LƯỢNG HOÀN THÀNH ĐƯA VÀO QUYẾT TOÁN</v>
          </cell>
        </row>
      </sheetData>
      <sheetData sheetId="4494">
        <row r="4">
          <cell r="A4" t="str">
            <v>BẢNG TÍNH TOÁN, ĐO BÓC KHỐI LƯỢNG HOÀN THÀNH ĐƯA VÀO QUYẾT TOÁN</v>
          </cell>
        </row>
      </sheetData>
      <sheetData sheetId="4495">
        <row r="4">
          <cell r="A4" t="str">
            <v>BẢNG TÍNH TOÁN, ĐO BÓC KHỐI LƯỢNG HOÀN THÀNH ĐƯA VÀO QUYẾT TOÁN</v>
          </cell>
        </row>
      </sheetData>
      <sheetData sheetId="4496">
        <row r="4">
          <cell r="A4" t="str">
            <v>BẢNG TÍNH TOÁN, ĐO BÓC KHỐI LƯỢNG HOÀN THÀNH ĐƯA VÀO QUYẾT TOÁN</v>
          </cell>
        </row>
      </sheetData>
      <sheetData sheetId="4497">
        <row r="4">
          <cell r="A4" t="str">
            <v>BẢNG TÍNH TOÁN, ĐO BÓC KHỐI LƯỢNG HOÀN THÀNH ĐƯA VÀO QUYẾT TOÁN</v>
          </cell>
        </row>
      </sheetData>
      <sheetData sheetId="4498">
        <row r="4">
          <cell r="A4" t="str">
            <v>BẢNG TÍNH TOÁN, ĐO BÓC KHỐI LƯỢNG HOÀN THÀNH ĐƯA VÀO QUYẾT TOÁN</v>
          </cell>
        </row>
      </sheetData>
      <sheetData sheetId="4499">
        <row r="4">
          <cell r="A4" t="str">
            <v>BẢNG TÍNH TOÁN, ĐO BÓC KHỐI LƯỢNG HOÀN THÀNH ĐƯA VÀO QUYẾT TOÁN</v>
          </cell>
        </row>
      </sheetData>
      <sheetData sheetId="4500">
        <row r="4">
          <cell r="A4" t="str">
            <v>BẢNG TÍNH TOÁN, ĐO BÓC KHỐI LƯỢNG HOÀN THÀNH ĐƯA VÀO QUYẾT TOÁN</v>
          </cell>
        </row>
      </sheetData>
      <sheetData sheetId="4501">
        <row r="4">
          <cell r="A4" t="str">
            <v>BẢNG TÍNH TOÁN, ĐO BÓC KHỐI LƯỢNG HOÀN THÀNH ĐƯA VÀO QUYẾT TOÁN</v>
          </cell>
        </row>
      </sheetData>
      <sheetData sheetId="4502">
        <row r="4">
          <cell r="A4" t="str">
            <v>BẢNG TÍNH TOÁN, ĐO BÓC KHỐI LƯỢNG HOÀN THÀNH ĐƯA VÀO QUYẾT TOÁN</v>
          </cell>
        </row>
      </sheetData>
      <sheetData sheetId="4503">
        <row r="4">
          <cell r="A4" t="str">
            <v>BẢNG TÍNH TOÁN, ĐO BÓC KHỐI LƯỢNG HOÀN THÀNH ĐƯA VÀO QUYẾT TOÁN</v>
          </cell>
        </row>
      </sheetData>
      <sheetData sheetId="4504">
        <row r="4">
          <cell r="A4" t="str">
            <v>BẢNG TÍNH TOÁN, ĐO BÓC KHỐI LƯỢNG HOÀN THÀNH ĐƯA VÀO QUYẾT TOÁN</v>
          </cell>
        </row>
      </sheetData>
      <sheetData sheetId="4505">
        <row r="4">
          <cell r="A4" t="str">
            <v>BẢNG TÍNH TOÁN, ĐO BÓC KHỐI LƯỢNG HOÀN THÀNH ĐƯA VÀO QUYẾT TOÁN</v>
          </cell>
        </row>
      </sheetData>
      <sheetData sheetId="4506">
        <row r="4">
          <cell r="A4" t="str">
            <v>BẢNG TÍNH TOÁN, ĐO BÓC KHỐI LƯỢNG HOÀN THÀNH ĐƯA VÀO QUYẾT TOÁN</v>
          </cell>
        </row>
      </sheetData>
      <sheetData sheetId="4507">
        <row r="4">
          <cell r="A4" t="str">
            <v>BẢNG TÍNH TOÁN, ĐO BÓC KHỐI LƯỢNG HOÀN THÀNH ĐƯA VÀO QUYẾT TOÁN</v>
          </cell>
        </row>
      </sheetData>
      <sheetData sheetId="4508">
        <row r="4">
          <cell r="A4" t="str">
            <v>BẢNG TÍNH TOÁN, ĐO BÓC KHỐI LƯỢNG HOÀN THÀNH ĐƯA VÀO QUYẾT TOÁN</v>
          </cell>
        </row>
      </sheetData>
      <sheetData sheetId="4509">
        <row r="4">
          <cell r="A4" t="str">
            <v>BẢNG TÍNH TOÁN, ĐO BÓC KHỐI LƯỢNG HOÀN THÀNH ĐƯA VÀO QUYẾT TOÁN</v>
          </cell>
        </row>
      </sheetData>
      <sheetData sheetId="4510">
        <row r="4">
          <cell r="A4" t="str">
            <v>BẢNG TÍNH TOÁN, ĐO BÓC KHỐI LƯỢNG HOÀN THÀNH ĐƯA VÀO QUYẾT TOÁN</v>
          </cell>
        </row>
      </sheetData>
      <sheetData sheetId="4511">
        <row r="4">
          <cell r="A4" t="str">
            <v>BẢNG TÍNH TOÁN, ĐO BÓC KHỐI LƯỢNG HOÀN THÀNH ĐƯA VÀO QUYẾT TOÁN</v>
          </cell>
        </row>
      </sheetData>
      <sheetData sheetId="4512">
        <row r="4">
          <cell r="A4" t="str">
            <v>BẢNG TÍNH TOÁN, ĐO BÓC KHỐI LƯỢNG HOÀN THÀNH ĐƯA VÀO QUYẾT TOÁN</v>
          </cell>
        </row>
      </sheetData>
      <sheetData sheetId="4513">
        <row r="4">
          <cell r="A4" t="str">
            <v>BẢNG TÍNH TOÁN, ĐO BÓC KHỐI LƯỢNG HOÀN THÀNH ĐƯA VÀO QUYẾT TOÁN</v>
          </cell>
        </row>
      </sheetData>
      <sheetData sheetId="4514">
        <row r="4">
          <cell r="A4" t="str">
            <v>BẢNG TÍNH TOÁN, ĐO BÓC KHỐI LƯỢNG HOÀN THÀNH ĐƯA VÀO QUYẾT TOÁN</v>
          </cell>
        </row>
      </sheetData>
      <sheetData sheetId="4515">
        <row r="4">
          <cell r="A4" t="str">
            <v>BẢNG TÍNH TOÁN, ĐO BÓC KHỐI LƯỢNG HOÀN THÀNH ĐƯA VÀO QUYẾT TOÁN</v>
          </cell>
        </row>
      </sheetData>
      <sheetData sheetId="4516">
        <row r="4">
          <cell r="A4" t="str">
            <v>BẢNG TÍNH TOÁN, ĐO BÓC KHỐI LƯỢNG HOÀN THÀNH ĐƯA VÀO QUYẾT TOÁN</v>
          </cell>
        </row>
      </sheetData>
      <sheetData sheetId="4517">
        <row r="4">
          <cell r="A4" t="str">
            <v>BẢNG TÍNH TOÁN, ĐO BÓC KHỐI LƯỢNG HOÀN THÀNH ĐƯA VÀO QUYẾT TOÁN</v>
          </cell>
        </row>
      </sheetData>
      <sheetData sheetId="4518">
        <row r="4">
          <cell r="A4" t="str">
            <v>BẢNG TÍNH TOÁN, ĐO BÓC KHỐI LƯỢNG HOÀN THÀNH ĐƯA VÀO QUYẾT TOÁN</v>
          </cell>
        </row>
      </sheetData>
      <sheetData sheetId="4519">
        <row r="4">
          <cell r="A4" t="str">
            <v>BẢNG TÍNH TOÁN, ĐO BÓC KHỐI LƯỢNG HOÀN THÀNH ĐƯA VÀO QUYẾT TOÁN</v>
          </cell>
        </row>
      </sheetData>
      <sheetData sheetId="4520">
        <row r="4">
          <cell r="A4" t="str">
            <v>BẢNG TÍNH TOÁN, ĐO BÓC KHỐI LƯỢNG HOÀN THÀNH ĐƯA VÀO QUYẾT TOÁN</v>
          </cell>
        </row>
      </sheetData>
      <sheetData sheetId="4521">
        <row r="4">
          <cell r="A4" t="str">
            <v>BẢNG TÍNH TOÁN, ĐO BÓC KHỐI LƯỢNG HOÀN THÀNH ĐƯA VÀO QUYẾT TOÁN</v>
          </cell>
        </row>
      </sheetData>
      <sheetData sheetId="4522">
        <row r="4">
          <cell r="A4" t="str">
            <v>BẢNG TÍNH TOÁN, ĐO BÓC KHỐI LƯỢNG HOÀN THÀNH ĐƯA VÀO QUYẾT TOÁN</v>
          </cell>
        </row>
      </sheetData>
      <sheetData sheetId="4523">
        <row r="4">
          <cell r="A4" t="str">
            <v>BẢNG TÍNH TOÁN, ĐO BÓC KHỐI LƯỢNG HOÀN THÀNH ĐƯA VÀO QUYẾT TOÁN</v>
          </cell>
        </row>
      </sheetData>
      <sheetData sheetId="4524">
        <row r="4">
          <cell r="A4" t="str">
            <v>BẢNG TÍNH TOÁN, ĐO BÓC KHỐI LƯỢNG HOÀN THÀNH ĐƯA VÀO QUYẾT TOÁN</v>
          </cell>
        </row>
      </sheetData>
      <sheetData sheetId="4525">
        <row r="4">
          <cell r="A4" t="str">
            <v>BẢNG TÍNH TOÁN, ĐO BÓC KHỐI LƯỢNG HOÀN THÀNH ĐƯA VÀO QUYẾT TOÁN</v>
          </cell>
        </row>
      </sheetData>
      <sheetData sheetId="4526">
        <row r="4">
          <cell r="A4" t="str">
            <v>BẢNG TÍNH TOÁN, ĐO BÓC KHỐI LƯỢNG HOÀN THÀNH ĐƯA VÀO QUYẾT TOÁN</v>
          </cell>
        </row>
      </sheetData>
      <sheetData sheetId="4527">
        <row r="4">
          <cell r="A4" t="str">
            <v>BẢNG TÍNH TOÁN, ĐO BÓC KHỐI LƯỢNG HOÀN THÀNH ĐƯA VÀO QUYẾT TOÁN</v>
          </cell>
        </row>
      </sheetData>
      <sheetData sheetId="4528">
        <row r="4">
          <cell r="A4" t="str">
            <v>BẢNG TÍNH TOÁN, ĐO BÓC KHỐI LƯỢNG HOÀN THÀNH ĐƯA VÀO QUYẾT TOÁN</v>
          </cell>
        </row>
      </sheetData>
      <sheetData sheetId="4529">
        <row r="4">
          <cell r="A4" t="str">
            <v>BẢNG TÍNH TOÁN, ĐO BÓC KHỐI LƯỢNG HOÀN THÀNH ĐƯA VÀO QUYẾT TOÁN</v>
          </cell>
        </row>
      </sheetData>
      <sheetData sheetId="4530">
        <row r="4">
          <cell r="A4" t="str">
            <v>BẢNG TÍNH TOÁN, ĐO BÓC KHỐI LƯỢNG HOÀN THÀNH ĐƯA VÀO QUYẾT TOÁN</v>
          </cell>
        </row>
      </sheetData>
      <sheetData sheetId="4531">
        <row r="4">
          <cell r="A4" t="str">
            <v>BẢNG TÍNH TOÁN, ĐO BÓC KHỐI LƯỢNG HOÀN THÀNH ĐƯA VÀO QUYẾT TOÁN</v>
          </cell>
        </row>
      </sheetData>
      <sheetData sheetId="4532">
        <row r="4">
          <cell r="A4" t="str">
            <v>BẢNG TÍNH TOÁN, ĐO BÓC KHỐI LƯỢNG HOÀN THÀNH ĐƯA VÀO QUYẾT TOÁN</v>
          </cell>
        </row>
      </sheetData>
      <sheetData sheetId="4533">
        <row r="4">
          <cell r="A4" t="str">
            <v>BẢNG TÍNH TOÁN, ĐO BÓC KHỐI LƯỢNG HOÀN THÀNH ĐƯA VÀO QUYẾT TOÁN</v>
          </cell>
        </row>
      </sheetData>
      <sheetData sheetId="4534">
        <row r="4">
          <cell r="A4" t="str">
            <v>BẢNG TÍNH TOÁN, ĐO BÓC KHỐI LƯỢNG HOÀN THÀNH ĐƯA VÀO QUYẾT TOÁN</v>
          </cell>
        </row>
      </sheetData>
      <sheetData sheetId="4535">
        <row r="4">
          <cell r="A4" t="str">
            <v>BẢNG TÍNH TOÁN, ĐO BÓC KHỐI LƯỢNG HOÀN THÀNH ĐƯA VÀO QUYẾT TOÁN</v>
          </cell>
        </row>
      </sheetData>
      <sheetData sheetId="4536">
        <row r="4">
          <cell r="A4" t="str">
            <v>BẢNG TÍNH TOÁN, ĐO BÓC KHỐI LƯỢNG HOÀN THÀNH ĐƯA VÀO QUYẾT TOÁN</v>
          </cell>
        </row>
      </sheetData>
      <sheetData sheetId="4537">
        <row r="4">
          <cell r="A4" t="str">
            <v>BẢNG TÍNH TOÁN, ĐO BÓC KHỐI LƯỢNG HOÀN THÀNH ĐƯA VÀO QUYẾT TOÁN</v>
          </cell>
        </row>
      </sheetData>
      <sheetData sheetId="4538">
        <row r="4">
          <cell r="A4" t="str">
            <v>BẢNG TÍNH TOÁN, ĐO BÓC KHỐI LƯỢNG HOÀN THÀNH ĐƯA VÀO QUYẾT TOÁN</v>
          </cell>
        </row>
      </sheetData>
      <sheetData sheetId="4539">
        <row r="4">
          <cell r="A4" t="str">
            <v>BẢNG TÍNH TOÁN, ĐO BÓC KHỐI LƯỢNG HOÀN THÀNH ĐƯA VÀO QUYẾT TOÁN</v>
          </cell>
        </row>
      </sheetData>
      <sheetData sheetId="4540">
        <row r="4">
          <cell r="A4" t="str">
            <v>BẢNG TÍNH TOÁN, ĐO BÓC KHỐI LƯỢNG HOÀN THÀNH ĐƯA VÀO QUYẾT TOÁN</v>
          </cell>
        </row>
      </sheetData>
      <sheetData sheetId="4541">
        <row r="4">
          <cell r="A4" t="str">
            <v>BẢNG TÍNH TOÁN, ĐO BÓC KHỐI LƯỢNG HOÀN THÀNH ĐƯA VÀO QUYẾT TOÁN</v>
          </cell>
        </row>
      </sheetData>
      <sheetData sheetId="4542">
        <row r="4">
          <cell r="A4" t="str">
            <v>BẢNG TÍNH TOÁN, ĐO BÓC KHỐI LƯỢNG HOÀN THÀNH ĐƯA VÀO QUYẾT TOÁN</v>
          </cell>
        </row>
      </sheetData>
      <sheetData sheetId="4543">
        <row r="4">
          <cell r="A4" t="str">
            <v>BẢNG TÍNH TOÁN, ĐO BÓC KHỐI LƯỢNG HOÀN THÀNH ĐƯA VÀO QUYẾT TOÁN</v>
          </cell>
        </row>
      </sheetData>
      <sheetData sheetId="4544">
        <row r="4">
          <cell r="A4" t="str">
            <v>BẢNG TÍNH TOÁN, ĐO BÓC KHỐI LƯỢNG HOÀN THÀNH ĐƯA VÀO QUYẾT TOÁN</v>
          </cell>
        </row>
      </sheetData>
      <sheetData sheetId="4545">
        <row r="4">
          <cell r="A4" t="str">
            <v>BẢNG TÍNH TOÁN, ĐO BÓC KHỐI LƯỢNG HOÀN THÀNH ĐƯA VÀO QUYẾT TOÁN</v>
          </cell>
        </row>
      </sheetData>
      <sheetData sheetId="4546">
        <row r="4">
          <cell r="A4" t="str">
            <v>BẢNG TÍNH TOÁN, ĐO BÓC KHỐI LƯỢNG HOÀN THÀNH ĐƯA VÀO QUYẾT TOÁN</v>
          </cell>
        </row>
      </sheetData>
      <sheetData sheetId="4547">
        <row r="4">
          <cell r="A4" t="str">
            <v>BẢNG TÍNH TOÁN, ĐO BÓC KHỐI LƯỢNG HOÀN THÀNH ĐƯA VÀO QUYẾT TOÁN</v>
          </cell>
        </row>
      </sheetData>
      <sheetData sheetId="4548">
        <row r="4">
          <cell r="A4" t="str">
            <v>BẢNG TÍNH TOÁN, ĐO BÓC KHỐI LƯỢNG HOÀN THÀNH ĐƯA VÀO QUYẾT TOÁN</v>
          </cell>
        </row>
      </sheetData>
      <sheetData sheetId="4549">
        <row r="4">
          <cell r="A4" t="str">
            <v>BẢNG TÍNH TOÁN, ĐO BÓC KHỐI LƯỢNG HOÀN THÀNH ĐƯA VÀO QUYẾT TOÁN</v>
          </cell>
        </row>
      </sheetData>
      <sheetData sheetId="4550">
        <row r="4">
          <cell r="A4" t="str">
            <v>BẢNG TÍNH TOÁN, ĐO BÓC KHỐI LƯỢNG HOÀN THÀNH ĐƯA VÀO QUYẾT TOÁN</v>
          </cell>
        </row>
      </sheetData>
      <sheetData sheetId="4551">
        <row r="4">
          <cell r="A4" t="str">
            <v>BẢNG TÍNH TOÁN, ĐO BÓC KHỐI LƯỢNG HOÀN THÀNH ĐƯA VÀO QUYẾT TOÁN</v>
          </cell>
        </row>
      </sheetData>
      <sheetData sheetId="4552">
        <row r="4">
          <cell r="A4" t="str">
            <v>BẢNG TÍNH TOÁN, ĐO BÓC KHỐI LƯỢNG HOÀN THÀNH ĐƯA VÀO QUYẾT TOÁN</v>
          </cell>
        </row>
      </sheetData>
      <sheetData sheetId="4553">
        <row r="4">
          <cell r="A4" t="str">
            <v>BẢNG TÍNH TOÁN, ĐO BÓC KHỐI LƯỢNG HOÀN THÀNH ĐƯA VÀO QUYẾT TOÁN</v>
          </cell>
        </row>
      </sheetData>
      <sheetData sheetId="4554">
        <row r="4">
          <cell r="A4" t="str">
            <v>BẢNG TÍNH TOÁN, ĐO BÓC KHỐI LƯỢNG HOÀN THÀNH ĐƯA VÀO QUYẾT TOÁN</v>
          </cell>
        </row>
      </sheetData>
      <sheetData sheetId="4555">
        <row r="4">
          <cell r="A4" t="str">
            <v>BẢNG TÍNH TOÁN, ĐO BÓC KHỐI LƯỢNG HOÀN THÀNH ĐƯA VÀO QUYẾT TOÁN</v>
          </cell>
        </row>
      </sheetData>
      <sheetData sheetId="4556">
        <row r="4">
          <cell r="A4" t="str">
            <v>BẢNG TÍNH TOÁN, ĐO BÓC KHỐI LƯỢNG HOÀN THÀNH ĐƯA VÀO QUYẾT TOÁN</v>
          </cell>
        </row>
      </sheetData>
      <sheetData sheetId="4557">
        <row r="4">
          <cell r="A4" t="str">
            <v>BẢNG TÍNH TOÁN, ĐO BÓC KHỐI LƯỢNG HOÀN THÀNH ĐƯA VÀO QUYẾT TOÁN</v>
          </cell>
        </row>
      </sheetData>
      <sheetData sheetId="4558">
        <row r="4">
          <cell r="A4" t="str">
            <v>BẢNG TÍNH TOÁN, ĐO BÓC KHỐI LƯỢNG HOÀN THÀNH ĐƯA VÀO QUYẾT TOÁN</v>
          </cell>
        </row>
      </sheetData>
      <sheetData sheetId="4559">
        <row r="4">
          <cell r="A4" t="str">
            <v>BẢNG TÍNH TOÁN, ĐO BÓC KHỐI LƯỢNG HOÀN THÀNH ĐƯA VÀO QUYẾT TOÁN</v>
          </cell>
        </row>
      </sheetData>
      <sheetData sheetId="4560">
        <row r="4">
          <cell r="A4" t="str">
            <v>BẢNG TÍNH TOÁN, ĐO BÓC KHỐI LƯỢNG HOÀN THÀNH ĐƯA VÀO QUYẾT TOÁN</v>
          </cell>
        </row>
      </sheetData>
      <sheetData sheetId="4561">
        <row r="4">
          <cell r="A4" t="str">
            <v>BẢNG TÍNH TOÁN, ĐO BÓC KHỐI LƯỢNG HOÀN THÀNH ĐƯA VÀO QUYẾT TOÁN</v>
          </cell>
        </row>
      </sheetData>
      <sheetData sheetId="4562">
        <row r="4">
          <cell r="A4" t="str">
            <v>BẢNG TÍNH TOÁN, ĐO BÓC KHỐI LƯỢNG HOÀN THÀNH ĐƯA VÀO QUYẾT TOÁN</v>
          </cell>
        </row>
      </sheetData>
      <sheetData sheetId="4563">
        <row r="4">
          <cell r="A4" t="str">
            <v>BẢNG TÍNH TOÁN, ĐO BÓC KHỐI LƯỢNG HOÀN THÀNH ĐƯA VÀO QUYẾT TOÁN</v>
          </cell>
        </row>
      </sheetData>
      <sheetData sheetId="4564">
        <row r="4">
          <cell r="A4" t="str">
            <v>BẢNG TÍNH TOÁN, ĐO BÓC KHỐI LƯỢNG HOÀN THÀNH ĐƯA VÀO QUYẾT TOÁN</v>
          </cell>
        </row>
      </sheetData>
      <sheetData sheetId="4565">
        <row r="4">
          <cell r="A4" t="str">
            <v>BẢNG TÍNH TOÁN, ĐO BÓC KHỐI LƯỢNG HOÀN THÀNH ĐƯA VÀO QUYẾT TOÁN</v>
          </cell>
        </row>
      </sheetData>
      <sheetData sheetId="4566">
        <row r="4">
          <cell r="A4" t="str">
            <v>BẢNG TÍNH TOÁN, ĐO BÓC KHỐI LƯỢNG HOÀN THÀNH ĐƯA VÀO QUYẾT TOÁN</v>
          </cell>
        </row>
      </sheetData>
      <sheetData sheetId="4567">
        <row r="4">
          <cell r="A4" t="str">
            <v>BẢNG TÍNH TOÁN, ĐO BÓC KHỐI LƯỢNG HOÀN THÀNH ĐƯA VÀO QUYẾT TOÁN</v>
          </cell>
        </row>
      </sheetData>
      <sheetData sheetId="4568">
        <row r="4">
          <cell r="A4" t="str">
            <v>BẢNG TÍNH TOÁN, ĐO BÓC KHỐI LƯỢNG HOÀN THÀNH ĐƯA VÀO QUYẾT TOÁN</v>
          </cell>
        </row>
      </sheetData>
      <sheetData sheetId="4569">
        <row r="4">
          <cell r="A4" t="str">
            <v>BẢNG TÍNH TOÁN, ĐO BÓC KHỐI LƯỢNG HOÀN THÀNH ĐƯA VÀO QUYẾT TOÁN</v>
          </cell>
        </row>
      </sheetData>
      <sheetData sheetId="4570">
        <row r="4">
          <cell r="A4" t="str">
            <v>BẢNG TÍNH TOÁN, ĐO BÓC KHỐI LƯỢNG HOÀN THÀNH ĐƯA VÀO QUYẾT TOÁN</v>
          </cell>
        </row>
      </sheetData>
      <sheetData sheetId="4571">
        <row r="4">
          <cell r="A4" t="str">
            <v>BẢNG TÍNH TOÁN, ĐO BÓC KHỐI LƯỢNG HOÀN THÀNH ĐƯA VÀO QUYẾT TOÁN</v>
          </cell>
        </row>
      </sheetData>
      <sheetData sheetId="4572">
        <row r="4">
          <cell r="A4" t="str">
            <v>BẢNG TÍNH TOÁN, ĐO BÓC KHỐI LƯỢNG HOÀN THÀNH ĐƯA VÀO QUYẾT TOÁN</v>
          </cell>
        </row>
      </sheetData>
      <sheetData sheetId="4573">
        <row r="4">
          <cell r="A4" t="str">
            <v>BẢNG TÍNH TOÁN, ĐO BÓC KHỐI LƯỢNG HOÀN THÀNH ĐƯA VÀO QUYẾT TOÁN</v>
          </cell>
        </row>
      </sheetData>
      <sheetData sheetId="4574">
        <row r="4">
          <cell r="A4" t="str">
            <v>BẢNG TÍNH TOÁN, ĐO BÓC KHỐI LƯỢNG HOÀN THÀNH ĐƯA VÀO QUYẾT TOÁN</v>
          </cell>
        </row>
      </sheetData>
      <sheetData sheetId="4575">
        <row r="4">
          <cell r="A4" t="str">
            <v>BẢNG TÍNH TOÁN, ĐO BÓC KHỐI LƯỢNG HOÀN THÀNH ĐƯA VÀO QUYẾT TOÁN</v>
          </cell>
        </row>
      </sheetData>
      <sheetData sheetId="4576">
        <row r="4">
          <cell r="A4" t="str">
            <v>BẢNG TÍNH TOÁN, ĐO BÓC KHỐI LƯỢNG HOÀN THÀNH ĐƯA VÀO QUYẾT TOÁN</v>
          </cell>
        </row>
      </sheetData>
      <sheetData sheetId="4577">
        <row r="4">
          <cell r="A4" t="str">
            <v>BẢNG TÍNH TOÁN, ĐO BÓC KHỐI LƯỢNG HOÀN THÀNH ĐƯA VÀO QUYẾT TOÁN</v>
          </cell>
        </row>
      </sheetData>
      <sheetData sheetId="4578">
        <row r="4">
          <cell r="A4" t="str">
            <v>BẢNG TÍNH TOÁN, ĐO BÓC KHỐI LƯỢNG HOÀN THÀNH ĐƯA VÀO QUYẾT TOÁN</v>
          </cell>
        </row>
      </sheetData>
      <sheetData sheetId="4579">
        <row r="4">
          <cell r="A4" t="str">
            <v>BẢNG TÍNH TOÁN, ĐO BÓC KHỐI LƯỢNG HOÀN THÀNH ĐƯA VÀO QUYẾT TOÁN</v>
          </cell>
        </row>
      </sheetData>
      <sheetData sheetId="4580">
        <row r="4">
          <cell r="A4" t="str">
            <v>BẢNG TÍNH TOÁN, ĐO BÓC KHỐI LƯỢNG HOÀN THÀNH ĐƯA VÀO QUYẾT TOÁN</v>
          </cell>
        </row>
      </sheetData>
      <sheetData sheetId="4581">
        <row r="4">
          <cell r="A4" t="str">
            <v>BẢNG TÍNH TOÁN, ĐO BÓC KHỐI LƯỢNG HOÀN THÀNH ĐƯA VÀO QUYẾT TOÁN</v>
          </cell>
        </row>
      </sheetData>
      <sheetData sheetId="4582">
        <row r="4">
          <cell r="A4" t="str">
            <v>BẢNG TÍNH TOÁN, ĐO BÓC KHỐI LƯỢNG HOÀN THÀNH ĐƯA VÀO QUYẾT TOÁN</v>
          </cell>
        </row>
      </sheetData>
      <sheetData sheetId="4583">
        <row r="4">
          <cell r="A4" t="str">
            <v>BẢNG TÍNH TOÁN, ĐO BÓC KHỐI LƯỢNG HOÀN THÀNH ĐƯA VÀO QUYẾT TOÁN</v>
          </cell>
        </row>
      </sheetData>
      <sheetData sheetId="4584">
        <row r="4">
          <cell r="A4" t="str">
            <v>BẢNG TÍNH TOÁN, ĐO BÓC KHỐI LƯỢNG HOÀN THÀNH ĐƯA VÀO QUYẾT TOÁN</v>
          </cell>
        </row>
      </sheetData>
      <sheetData sheetId="4585">
        <row r="4">
          <cell r="A4" t="str">
            <v>BẢNG TÍNH TOÁN, ĐO BÓC KHỐI LƯỢNG HOÀN THÀNH ĐƯA VÀO QUYẾT TOÁN</v>
          </cell>
        </row>
      </sheetData>
      <sheetData sheetId="4586">
        <row r="4">
          <cell r="A4" t="str">
            <v>BẢNG TÍNH TOÁN, ĐO BÓC KHỐI LƯỢNG HOÀN THÀNH ĐƯA VÀO QUYẾT TOÁN</v>
          </cell>
        </row>
      </sheetData>
      <sheetData sheetId="4587">
        <row r="4">
          <cell r="A4" t="str">
            <v>BẢNG TÍNH TOÁN, ĐO BÓC KHỐI LƯỢNG HOÀN THÀNH ĐƯA VÀO QUYẾT TOÁN</v>
          </cell>
        </row>
      </sheetData>
      <sheetData sheetId="4588">
        <row r="4">
          <cell r="A4" t="str">
            <v>BẢNG TÍNH TOÁN, ĐO BÓC KHỐI LƯỢNG HOÀN THÀNH ĐƯA VÀO QUYẾT TOÁN</v>
          </cell>
        </row>
      </sheetData>
      <sheetData sheetId="4589">
        <row r="4">
          <cell r="A4" t="str">
            <v>BẢNG TÍNH TOÁN, ĐO BÓC KHỐI LƯỢNG HOÀN THÀNH ĐƯA VÀO QUYẾT TOÁN</v>
          </cell>
        </row>
      </sheetData>
      <sheetData sheetId="4590">
        <row r="4">
          <cell r="A4" t="str">
            <v>BẢNG TÍNH TOÁN, ĐO BÓC KHỐI LƯỢNG HOÀN THÀNH ĐƯA VÀO QUYẾT TOÁN</v>
          </cell>
        </row>
      </sheetData>
      <sheetData sheetId="4591">
        <row r="4">
          <cell r="A4" t="str">
            <v>BẢNG TÍNH TOÁN, ĐO BÓC KHỐI LƯỢNG HOÀN THÀNH ĐƯA VÀO QUYẾT TOÁN</v>
          </cell>
        </row>
      </sheetData>
      <sheetData sheetId="4592">
        <row r="4">
          <cell r="A4" t="str">
            <v>BẢNG TÍNH TOÁN, ĐO BÓC KHỐI LƯỢNG HOÀN THÀNH ĐƯA VÀO QUYẾT TOÁN</v>
          </cell>
        </row>
      </sheetData>
      <sheetData sheetId="4593">
        <row r="4">
          <cell r="A4" t="str">
            <v>BẢNG TÍNH TOÁN, ĐO BÓC KHỐI LƯỢNG HOÀN THÀNH ĐƯA VÀO QUYẾT TOÁN</v>
          </cell>
        </row>
      </sheetData>
      <sheetData sheetId="4594">
        <row r="4">
          <cell r="A4" t="str">
            <v>BẢNG TÍNH TOÁN, ĐO BÓC KHỐI LƯỢNG HOÀN THÀNH ĐƯA VÀO QUYẾT TOÁN</v>
          </cell>
        </row>
      </sheetData>
      <sheetData sheetId="4595">
        <row r="4">
          <cell r="A4" t="str">
            <v>BẢNG TÍNH TOÁN, ĐO BÓC KHỐI LƯỢNG HOÀN THÀNH ĐƯA VÀO QUYẾT TOÁN</v>
          </cell>
        </row>
      </sheetData>
      <sheetData sheetId="4596">
        <row r="4">
          <cell r="A4" t="str">
            <v>BẢNG TÍNH TOÁN, ĐO BÓC KHỐI LƯỢNG HOÀN THÀNH ĐƯA VÀO QUYẾT TOÁN</v>
          </cell>
        </row>
      </sheetData>
      <sheetData sheetId="4597">
        <row r="4">
          <cell r="A4" t="str">
            <v>BẢNG TÍNH TOÁN, ĐO BÓC KHỐI LƯỢNG HOÀN THÀNH ĐƯA VÀO QUYẾT TOÁN</v>
          </cell>
        </row>
      </sheetData>
      <sheetData sheetId="4598">
        <row r="4">
          <cell r="A4" t="str">
            <v>BẢNG TÍNH TOÁN, ĐO BÓC KHỐI LƯỢNG HOÀN THÀNH ĐƯA VÀO QUYẾT TOÁN</v>
          </cell>
        </row>
      </sheetData>
      <sheetData sheetId="4599">
        <row r="4">
          <cell r="A4" t="str">
            <v>BẢNG TÍNH TOÁN, ĐO BÓC KHỐI LƯỢNG HOÀN THÀNH ĐƯA VÀO QUYẾT TOÁN</v>
          </cell>
        </row>
      </sheetData>
      <sheetData sheetId="4600">
        <row r="4">
          <cell r="A4" t="str">
            <v>BẢNG TÍNH TOÁN, ĐO BÓC KHỐI LƯỢNG HOÀN THÀNH ĐƯA VÀO QUYẾT TOÁN</v>
          </cell>
        </row>
      </sheetData>
      <sheetData sheetId="4601">
        <row r="4">
          <cell r="A4" t="str">
            <v>BẢNG TÍNH TOÁN, ĐO BÓC KHỐI LƯỢNG HOÀN THÀNH ĐƯA VÀO QUYẾT TOÁN</v>
          </cell>
        </row>
      </sheetData>
      <sheetData sheetId="4602">
        <row r="4">
          <cell r="A4" t="str">
            <v>BẢNG TÍNH TOÁN, ĐO BÓC KHỐI LƯỢNG HOÀN THÀNH ĐƯA VÀO QUYẾT TOÁN</v>
          </cell>
        </row>
      </sheetData>
      <sheetData sheetId="4603">
        <row r="4">
          <cell r="A4" t="str">
            <v>BẢNG TÍNH TOÁN, ĐO BÓC KHỐI LƯỢNG HOÀN THÀNH ĐƯA VÀO QUYẾT TOÁN</v>
          </cell>
        </row>
      </sheetData>
      <sheetData sheetId="4604">
        <row r="4">
          <cell r="A4" t="str">
            <v>BẢNG TÍNH TOÁN, ĐO BÓC KHỐI LƯỢNG HOÀN THÀNH ĐƯA VÀO QUYẾT TOÁN</v>
          </cell>
        </row>
      </sheetData>
      <sheetData sheetId="4605">
        <row r="4">
          <cell r="A4" t="str">
            <v>BẢNG TÍNH TOÁN, ĐO BÓC KHỐI LƯỢNG HOÀN THÀNH ĐƯA VÀO QUYẾT TOÁN</v>
          </cell>
        </row>
      </sheetData>
      <sheetData sheetId="4606">
        <row r="4">
          <cell r="A4" t="str">
            <v>BẢNG TÍNH TOÁN, ĐO BÓC KHỐI LƯỢNG HOÀN THÀNH ĐƯA VÀO QUYẾT TOÁN</v>
          </cell>
        </row>
      </sheetData>
      <sheetData sheetId="4607">
        <row r="4">
          <cell r="A4" t="str">
            <v>BẢNG TÍNH TOÁN, ĐO BÓC KHỐI LƯỢNG HOÀN THÀNH ĐƯA VÀO QUYẾT TOÁN</v>
          </cell>
        </row>
      </sheetData>
      <sheetData sheetId="4608">
        <row r="4">
          <cell r="A4" t="str">
            <v>BẢNG TÍNH TOÁN, ĐO BÓC KHỐI LƯỢNG HOÀN THÀNH ĐƯA VÀO QUYẾT TOÁN</v>
          </cell>
        </row>
      </sheetData>
      <sheetData sheetId="4609">
        <row r="4">
          <cell r="A4" t="str">
            <v>BẢNG TÍNH TOÁN, ĐO BÓC KHỐI LƯỢNG HOÀN THÀNH ĐƯA VÀO QUYẾT TOÁN</v>
          </cell>
        </row>
      </sheetData>
      <sheetData sheetId="4610">
        <row r="4">
          <cell r="A4" t="str">
            <v>BẢNG TÍNH TOÁN, ĐO BÓC KHỐI LƯỢNG HOÀN THÀNH ĐƯA VÀO QUYẾT TOÁN</v>
          </cell>
        </row>
      </sheetData>
      <sheetData sheetId="4611">
        <row r="4">
          <cell r="A4" t="str">
            <v>BẢNG TÍNH TOÁN, ĐO BÓC KHỐI LƯỢNG HOÀN THÀNH ĐƯA VÀO QUYẾT TOÁN</v>
          </cell>
        </row>
      </sheetData>
      <sheetData sheetId="4612">
        <row r="4">
          <cell r="A4" t="str">
            <v>BẢNG TÍNH TOÁN, ĐO BÓC KHỐI LƯỢNG HOÀN THÀNH ĐƯA VÀO QUYẾT TOÁN</v>
          </cell>
        </row>
      </sheetData>
      <sheetData sheetId="4613">
        <row r="4">
          <cell r="A4" t="str">
            <v>BẢNG TÍNH TOÁN, ĐO BÓC KHỐI LƯỢNG HOÀN THÀNH ĐƯA VÀO QUYẾT TOÁN</v>
          </cell>
        </row>
      </sheetData>
      <sheetData sheetId="4614">
        <row r="4">
          <cell r="A4" t="str">
            <v>BẢNG TÍNH TOÁN, ĐO BÓC KHỐI LƯỢNG HOÀN THÀNH ĐƯA VÀO QUYẾT TOÁN</v>
          </cell>
        </row>
      </sheetData>
      <sheetData sheetId="4615">
        <row r="4">
          <cell r="A4" t="str">
            <v>BẢNG TÍNH TOÁN, ĐO BÓC KHỐI LƯỢNG HOÀN THÀNH ĐƯA VÀO QUYẾT TOÁN</v>
          </cell>
        </row>
      </sheetData>
      <sheetData sheetId="4616">
        <row r="4">
          <cell r="A4" t="str">
            <v>BẢNG TÍNH TOÁN, ĐO BÓC KHỐI LƯỢNG HOÀN THÀNH ĐƯA VÀO QUYẾT TOÁN</v>
          </cell>
        </row>
      </sheetData>
      <sheetData sheetId="4617">
        <row r="4">
          <cell r="A4" t="str">
            <v>BẢNG TÍNH TOÁN, ĐO BÓC KHỐI LƯỢNG HOÀN THÀNH ĐƯA VÀO QUYẾT TOÁN</v>
          </cell>
        </row>
      </sheetData>
      <sheetData sheetId="4618">
        <row r="4">
          <cell r="A4" t="str">
            <v>BẢNG TÍNH TOÁN, ĐO BÓC KHỐI LƯỢNG HOÀN THÀNH ĐƯA VÀO QUYẾT TOÁN</v>
          </cell>
        </row>
      </sheetData>
      <sheetData sheetId="4619">
        <row r="4">
          <cell r="A4" t="str">
            <v>BẢNG TÍNH TOÁN, ĐO BÓC KHỐI LƯỢNG HOÀN THÀNH ĐƯA VÀO QUYẾT TOÁN</v>
          </cell>
        </row>
      </sheetData>
      <sheetData sheetId="4620">
        <row r="4">
          <cell r="A4" t="str">
            <v>BẢNG TÍNH TOÁN, ĐO BÓC KHỐI LƯỢNG HOÀN THÀNH ĐƯA VÀO QUYẾT TOÁN</v>
          </cell>
        </row>
      </sheetData>
      <sheetData sheetId="4621">
        <row r="4">
          <cell r="A4" t="str">
            <v>BẢNG TÍNH TOÁN, ĐO BÓC KHỐI LƯỢNG HOÀN THÀNH ĐƯA VÀO QUYẾT TOÁN</v>
          </cell>
        </row>
      </sheetData>
      <sheetData sheetId="4622">
        <row r="4">
          <cell r="A4" t="str">
            <v>BẢNG TÍNH TOÁN, ĐO BÓC KHỐI LƯỢNG HOÀN THÀNH ĐƯA VÀO QUYẾT TOÁN</v>
          </cell>
        </row>
      </sheetData>
      <sheetData sheetId="4623">
        <row r="4">
          <cell r="A4" t="str">
            <v>BẢNG TÍNH TOÁN, ĐO BÓC KHỐI LƯỢNG HOÀN THÀNH ĐƯA VÀO QUYẾT TOÁN</v>
          </cell>
        </row>
      </sheetData>
      <sheetData sheetId="4624">
        <row r="4">
          <cell r="A4" t="str">
            <v>BẢNG TÍNH TOÁN, ĐO BÓC KHỐI LƯỢNG HOÀN THÀNH ĐƯA VÀO QUYẾT TOÁN</v>
          </cell>
        </row>
      </sheetData>
      <sheetData sheetId="4625">
        <row r="4">
          <cell r="A4" t="str">
            <v>BẢNG TÍNH TOÁN, ĐO BÓC KHỐI LƯỢNG HOÀN THÀNH ĐƯA VÀO QUYẾT TOÁN</v>
          </cell>
        </row>
      </sheetData>
      <sheetData sheetId="4626">
        <row r="4">
          <cell r="A4" t="str">
            <v>BẢNG TÍNH TOÁN, ĐO BÓC KHỐI LƯỢNG HOÀN THÀNH ĐƯA VÀO QUYẾT TOÁN</v>
          </cell>
        </row>
      </sheetData>
      <sheetData sheetId="4627">
        <row r="4">
          <cell r="A4" t="str">
            <v>BẢNG TÍNH TOÁN, ĐO BÓC KHỐI LƯỢNG HOÀN THÀNH ĐƯA VÀO QUYẾT TOÁN</v>
          </cell>
        </row>
      </sheetData>
      <sheetData sheetId="4628">
        <row r="4">
          <cell r="A4" t="str">
            <v>BẢNG TÍNH TOÁN, ĐO BÓC KHỐI LƯỢNG HOÀN THÀNH ĐƯA VÀO QUYẾT TOÁN</v>
          </cell>
        </row>
      </sheetData>
      <sheetData sheetId="4629">
        <row r="4">
          <cell r="A4" t="str">
            <v>BẢNG TÍNH TOÁN, ĐO BÓC KHỐI LƯỢNG HOÀN THÀNH ĐƯA VÀO QUYẾT TOÁN</v>
          </cell>
        </row>
      </sheetData>
      <sheetData sheetId="4630">
        <row r="4">
          <cell r="A4" t="str">
            <v>BẢNG TÍNH TOÁN, ĐO BÓC KHỐI LƯỢNG HOÀN THÀNH ĐƯA VÀO QUYẾT TOÁN</v>
          </cell>
        </row>
      </sheetData>
      <sheetData sheetId="4631">
        <row r="4">
          <cell r="A4" t="str">
            <v>BẢNG TÍNH TOÁN, ĐO BÓC KHỐI LƯỢNG HOÀN THÀNH ĐƯA VÀO QUYẾT TOÁN</v>
          </cell>
        </row>
      </sheetData>
      <sheetData sheetId="4632">
        <row r="4">
          <cell r="A4" t="str">
            <v>BẢNG TÍNH TOÁN, ĐO BÓC KHỐI LƯỢNG HOÀN THÀNH ĐƯA VÀO QUYẾT TOÁN</v>
          </cell>
        </row>
      </sheetData>
      <sheetData sheetId="4633">
        <row r="4">
          <cell r="A4" t="str">
            <v>BẢNG TÍNH TOÁN, ĐO BÓC KHỐI LƯỢNG HOÀN THÀNH ĐƯA VÀO QUYẾT TOÁN</v>
          </cell>
        </row>
      </sheetData>
      <sheetData sheetId="4634">
        <row r="4">
          <cell r="A4" t="str">
            <v>BẢNG TÍNH TOÁN, ĐO BÓC KHỐI LƯỢNG HOÀN THÀNH ĐƯA VÀO QUYẾT TOÁN</v>
          </cell>
        </row>
      </sheetData>
      <sheetData sheetId="4635">
        <row r="4">
          <cell r="A4" t="str">
            <v>BẢNG TÍNH TOÁN, ĐO BÓC KHỐI LƯỢNG HOÀN THÀNH ĐƯA VÀO QUYẾT TOÁN</v>
          </cell>
        </row>
      </sheetData>
      <sheetData sheetId="4636">
        <row r="4">
          <cell r="A4" t="str">
            <v>BẢNG TÍNH TOÁN, ĐO BÓC KHỐI LƯỢNG HOÀN THÀNH ĐƯA VÀO QUYẾT TOÁN</v>
          </cell>
        </row>
      </sheetData>
      <sheetData sheetId="4637">
        <row r="4">
          <cell r="A4" t="str">
            <v>BẢNG TÍNH TOÁN, ĐO BÓC KHỐI LƯỢNG HOÀN THÀNH ĐƯA VÀO QUYẾT TOÁN</v>
          </cell>
        </row>
      </sheetData>
      <sheetData sheetId="4638">
        <row r="4">
          <cell r="A4" t="str">
            <v>BẢNG TÍNH TOÁN, ĐO BÓC KHỐI LƯỢNG HOÀN THÀNH ĐƯA VÀO QUYẾT TOÁN</v>
          </cell>
        </row>
      </sheetData>
      <sheetData sheetId="4639">
        <row r="4">
          <cell r="A4" t="str">
            <v>BẢNG TÍNH TOÁN, ĐO BÓC KHỐI LƯỢNG HOÀN THÀNH ĐƯA VÀO QUYẾT TOÁN</v>
          </cell>
        </row>
      </sheetData>
      <sheetData sheetId="4640">
        <row r="4">
          <cell r="A4" t="str">
            <v>BẢNG TÍNH TOÁN, ĐO BÓC KHỐI LƯỢNG HOÀN THÀNH ĐƯA VÀO QUYẾT TOÁN</v>
          </cell>
        </row>
      </sheetData>
      <sheetData sheetId="4641">
        <row r="4">
          <cell r="A4" t="str">
            <v>BẢNG TÍNH TOÁN, ĐO BÓC KHỐI LƯỢNG HOÀN THÀNH ĐƯA VÀO QUYẾT TOÁN</v>
          </cell>
        </row>
      </sheetData>
      <sheetData sheetId="4642">
        <row r="4">
          <cell r="A4" t="str">
            <v>BẢNG TÍNH TOÁN, ĐO BÓC KHỐI LƯỢNG HOÀN THÀNH ĐƯA VÀO QUYẾT TOÁN</v>
          </cell>
        </row>
      </sheetData>
      <sheetData sheetId="4643">
        <row r="4">
          <cell r="A4" t="str">
            <v>BẢNG TÍNH TOÁN, ĐO BÓC KHỐI LƯỢNG HOÀN THÀNH ĐƯA VÀO QUYẾT TOÁN</v>
          </cell>
        </row>
      </sheetData>
      <sheetData sheetId="4644">
        <row r="4">
          <cell r="A4" t="str">
            <v>BẢNG TÍNH TOÁN, ĐO BÓC KHỐI LƯỢNG HOÀN THÀNH ĐƯA VÀO QUYẾT TOÁN</v>
          </cell>
        </row>
      </sheetData>
      <sheetData sheetId="4645">
        <row r="4">
          <cell r="A4" t="str">
            <v>BẢNG TÍNH TOÁN, ĐO BÓC KHỐI LƯỢNG HOÀN THÀNH ĐƯA VÀO QUYẾT TOÁN</v>
          </cell>
        </row>
      </sheetData>
      <sheetData sheetId="4646">
        <row r="4">
          <cell r="A4" t="str">
            <v>BẢNG TÍNH TOÁN, ĐO BÓC KHỐI LƯỢNG HOÀN THÀNH ĐƯA VÀO QUYẾT TOÁN</v>
          </cell>
        </row>
      </sheetData>
      <sheetData sheetId="4647">
        <row r="4">
          <cell r="A4" t="str">
            <v>BẢNG TÍNH TOÁN, ĐO BÓC KHỐI LƯỢNG HOÀN THÀNH ĐƯA VÀO QUYẾT TOÁN</v>
          </cell>
        </row>
      </sheetData>
      <sheetData sheetId="4648">
        <row r="4">
          <cell r="A4" t="str">
            <v>BẢNG TÍNH TOÁN, ĐO BÓC KHỐI LƯỢNG HOÀN THÀNH ĐƯA VÀO QUYẾT TOÁN</v>
          </cell>
        </row>
      </sheetData>
      <sheetData sheetId="4649">
        <row r="4">
          <cell r="A4" t="str">
            <v>BẢNG TÍNH TOÁN, ĐO BÓC KHỐI LƯỢNG HOÀN THÀNH ĐƯA VÀO QUYẾT TOÁN</v>
          </cell>
        </row>
      </sheetData>
      <sheetData sheetId="4650">
        <row r="4">
          <cell r="A4" t="str">
            <v>BẢNG TÍNH TOÁN, ĐO BÓC KHỐI LƯỢNG HOÀN THÀNH ĐƯA VÀO QUYẾT TOÁN</v>
          </cell>
        </row>
      </sheetData>
      <sheetData sheetId="4651">
        <row r="4">
          <cell r="A4" t="str">
            <v>BẢNG TÍNH TOÁN, ĐO BÓC KHỐI LƯỢNG HOÀN THÀNH ĐƯA VÀO QUYẾT TOÁN</v>
          </cell>
        </row>
      </sheetData>
      <sheetData sheetId="4652">
        <row r="4">
          <cell r="A4" t="str">
            <v>BẢNG TÍNH TOÁN, ĐO BÓC KHỐI LƯỢNG HOÀN THÀNH ĐƯA VÀO QUYẾT TOÁN</v>
          </cell>
        </row>
      </sheetData>
      <sheetData sheetId="4653">
        <row r="4">
          <cell r="A4" t="str">
            <v>BẢNG TÍNH TOÁN, ĐO BÓC KHỐI LƯỢNG HOÀN THÀNH ĐƯA VÀO QUYẾT TOÁN</v>
          </cell>
        </row>
      </sheetData>
      <sheetData sheetId="4654">
        <row r="4">
          <cell r="A4" t="str">
            <v>BẢNG TÍNH TOÁN, ĐO BÓC KHỐI LƯỢNG HOÀN THÀNH ĐƯA VÀO QUYẾT TOÁN</v>
          </cell>
        </row>
      </sheetData>
      <sheetData sheetId="4655">
        <row r="4">
          <cell r="A4" t="str">
            <v>BẢNG TÍNH TOÁN, ĐO BÓC KHỐI LƯỢNG HOÀN THÀNH ĐƯA VÀO QUYẾT TOÁN</v>
          </cell>
        </row>
      </sheetData>
      <sheetData sheetId="4656">
        <row r="4">
          <cell r="A4" t="str">
            <v>BẢNG TÍNH TOÁN, ĐO BÓC KHỐI LƯỢNG HOÀN THÀNH ĐƯA VÀO QUYẾT TOÁN</v>
          </cell>
        </row>
      </sheetData>
      <sheetData sheetId="4657">
        <row r="4">
          <cell r="A4" t="str">
            <v>BẢNG TÍNH TOÁN, ĐO BÓC KHỐI LƯỢNG HOÀN THÀNH ĐƯA VÀO QUYẾT TOÁN</v>
          </cell>
        </row>
      </sheetData>
      <sheetData sheetId="4658">
        <row r="4">
          <cell r="A4" t="str">
            <v>BẢNG TÍNH TOÁN, ĐO BÓC KHỐI LƯỢNG HOÀN THÀNH ĐƯA VÀO QUYẾT TOÁN</v>
          </cell>
        </row>
      </sheetData>
      <sheetData sheetId="4659">
        <row r="4">
          <cell r="A4" t="str">
            <v>BẢNG TÍNH TOÁN, ĐO BÓC KHỐI LƯỢNG HOÀN THÀNH ĐƯA VÀO QUYẾT TOÁN</v>
          </cell>
        </row>
      </sheetData>
      <sheetData sheetId="4660">
        <row r="4">
          <cell r="A4" t="str">
            <v>BẢNG TÍNH TOÁN, ĐO BÓC KHỐI LƯỢNG HOÀN THÀNH ĐƯA VÀO QUYẾT TOÁN</v>
          </cell>
        </row>
      </sheetData>
      <sheetData sheetId="4661">
        <row r="4">
          <cell r="A4" t="str">
            <v>BẢNG TÍNH TOÁN, ĐO BÓC KHỐI LƯỢNG HOÀN THÀNH ĐƯA VÀO QUYẾT TOÁN</v>
          </cell>
        </row>
      </sheetData>
      <sheetData sheetId="4662">
        <row r="4">
          <cell r="A4" t="str">
            <v>BẢNG TÍNH TOÁN, ĐO BÓC KHỐI LƯỢNG HOÀN THÀNH ĐƯA VÀO QUYẾT TOÁN</v>
          </cell>
        </row>
      </sheetData>
      <sheetData sheetId="4663">
        <row r="4">
          <cell r="A4" t="str">
            <v>BẢNG TÍNH TOÁN, ĐO BÓC KHỐI LƯỢNG HOÀN THÀNH ĐƯA VÀO QUYẾT TOÁN</v>
          </cell>
        </row>
      </sheetData>
      <sheetData sheetId="4664">
        <row r="4">
          <cell r="A4" t="str">
            <v>BẢNG TÍNH TOÁN, ĐO BÓC KHỐI LƯỢNG HOÀN THÀNH ĐƯA VÀO QUYẾT TOÁN</v>
          </cell>
        </row>
      </sheetData>
      <sheetData sheetId="4665">
        <row r="4">
          <cell r="A4" t="str">
            <v>BẢNG TÍNH TOÁN, ĐO BÓC KHỐI LƯỢNG HOÀN THÀNH ĐƯA VÀO QUYẾT TOÁN</v>
          </cell>
        </row>
      </sheetData>
      <sheetData sheetId="4666">
        <row r="4">
          <cell r="A4" t="str">
            <v>BẢNG TÍNH TOÁN, ĐO BÓC KHỐI LƯỢNG HOÀN THÀNH ĐƯA VÀO QUYẾT TOÁN</v>
          </cell>
        </row>
      </sheetData>
      <sheetData sheetId="4667">
        <row r="4">
          <cell r="A4" t="str">
            <v>BẢNG TÍNH TOÁN, ĐO BÓC KHỐI LƯỢNG HOÀN THÀNH ĐƯA VÀO QUYẾT TOÁN</v>
          </cell>
        </row>
      </sheetData>
      <sheetData sheetId="4668">
        <row r="4">
          <cell r="A4" t="str">
            <v>BẢNG TÍNH TOÁN, ĐO BÓC KHỐI LƯỢNG HOÀN THÀNH ĐƯA VÀO QUYẾT TOÁN</v>
          </cell>
        </row>
      </sheetData>
      <sheetData sheetId="4669">
        <row r="4">
          <cell r="A4" t="str">
            <v>BẢNG TÍNH TOÁN, ĐO BÓC KHỐI LƯỢNG HOÀN THÀNH ĐƯA VÀO QUYẾT TOÁN</v>
          </cell>
        </row>
      </sheetData>
      <sheetData sheetId="4670">
        <row r="4">
          <cell r="A4" t="str">
            <v>BẢNG TÍNH TOÁN, ĐO BÓC KHỐI LƯỢNG HOÀN THÀNH ĐƯA VÀO QUYẾT TOÁN</v>
          </cell>
        </row>
      </sheetData>
      <sheetData sheetId="4671">
        <row r="4">
          <cell r="A4" t="str">
            <v>BẢNG TÍNH TOÁN, ĐO BÓC KHỐI LƯỢNG HOÀN THÀNH ĐƯA VÀO QUYẾT TOÁN</v>
          </cell>
        </row>
      </sheetData>
      <sheetData sheetId="4672">
        <row r="4">
          <cell r="A4" t="str">
            <v>BẢNG TÍNH TOÁN, ĐO BÓC KHỐI LƯỢNG HOÀN THÀNH ĐƯA VÀO QUYẾT TOÁN</v>
          </cell>
        </row>
      </sheetData>
      <sheetData sheetId="4673">
        <row r="4">
          <cell r="A4" t="str">
            <v>BẢNG TÍNH TOÁN, ĐO BÓC KHỐI LƯỢNG HOÀN THÀNH ĐƯA VÀO QUYẾT TOÁN</v>
          </cell>
        </row>
      </sheetData>
      <sheetData sheetId="4674">
        <row r="4">
          <cell r="A4" t="str">
            <v>BẢNG TÍNH TOÁN, ĐO BÓC KHỐI LƯỢNG HOÀN THÀNH ĐƯA VÀO QUYẾT TOÁN</v>
          </cell>
        </row>
      </sheetData>
      <sheetData sheetId="4675">
        <row r="4">
          <cell r="A4" t="str">
            <v>BẢNG TÍNH TOÁN, ĐO BÓC KHỐI LƯỢNG HOÀN THÀNH ĐƯA VÀO QUYẾT TOÁN</v>
          </cell>
        </row>
      </sheetData>
      <sheetData sheetId="4676">
        <row r="4">
          <cell r="A4" t="str">
            <v>BẢNG TÍNH TOÁN, ĐO BÓC KHỐI LƯỢNG HOÀN THÀNH ĐƯA VÀO QUYẾT TOÁN</v>
          </cell>
        </row>
      </sheetData>
      <sheetData sheetId="4677">
        <row r="4">
          <cell r="A4" t="str">
            <v>BẢNG TÍNH TOÁN, ĐO BÓC KHỐI LƯỢNG HOÀN THÀNH ĐƯA VÀO QUYẾT TOÁN</v>
          </cell>
        </row>
      </sheetData>
      <sheetData sheetId="4678">
        <row r="4">
          <cell r="A4" t="str">
            <v>BẢNG TÍNH TOÁN, ĐO BÓC KHỐI LƯỢNG HOÀN THÀNH ĐƯA VÀO QUYẾT TOÁN</v>
          </cell>
        </row>
      </sheetData>
      <sheetData sheetId="4679">
        <row r="4">
          <cell r="A4" t="str">
            <v>BẢNG TÍNH TOÁN, ĐO BÓC KHỐI LƯỢNG HOÀN THÀNH ĐƯA VÀO QUYẾT TOÁN</v>
          </cell>
        </row>
      </sheetData>
      <sheetData sheetId="4680">
        <row r="4">
          <cell r="A4" t="str">
            <v>BẢNG TÍNH TOÁN, ĐO BÓC KHỐI LƯỢNG HOÀN THÀNH ĐƯA VÀO QUYẾT TOÁN</v>
          </cell>
        </row>
      </sheetData>
      <sheetData sheetId="4681">
        <row r="4">
          <cell r="A4" t="str">
            <v>BẢNG TÍNH TOÁN, ĐO BÓC KHỐI LƯỢNG HOÀN THÀNH ĐƯA VÀO QUYẾT TOÁN</v>
          </cell>
        </row>
      </sheetData>
      <sheetData sheetId="4682">
        <row r="4">
          <cell r="A4" t="str">
            <v>BẢNG TÍNH TOÁN, ĐO BÓC KHỐI LƯỢNG HOÀN THÀNH ĐƯA VÀO QUYẾT TOÁN</v>
          </cell>
        </row>
      </sheetData>
      <sheetData sheetId="4683">
        <row r="4">
          <cell r="A4" t="str">
            <v>BẢNG TÍNH TOÁN, ĐO BÓC KHỐI LƯỢNG HOÀN THÀNH ĐƯA VÀO QUYẾT TOÁN</v>
          </cell>
        </row>
      </sheetData>
      <sheetData sheetId="4684">
        <row r="4">
          <cell r="A4" t="str">
            <v>BẢNG TÍNH TOÁN, ĐO BÓC KHỐI LƯỢNG HOÀN THÀNH ĐƯA VÀO QUYẾT TOÁN</v>
          </cell>
        </row>
      </sheetData>
      <sheetData sheetId="4685">
        <row r="4">
          <cell r="A4" t="str">
            <v>BẢNG TÍNH TOÁN, ĐO BÓC KHỐI LƯỢNG HOÀN THÀNH ĐƯA VÀO QUYẾT TOÁN</v>
          </cell>
        </row>
      </sheetData>
      <sheetData sheetId="4686">
        <row r="4">
          <cell r="A4" t="str">
            <v>BẢNG TÍNH TOÁN, ĐO BÓC KHỐI LƯỢNG HOÀN THÀNH ĐƯA VÀO QUYẾT TOÁN</v>
          </cell>
        </row>
      </sheetData>
      <sheetData sheetId="4687">
        <row r="4">
          <cell r="A4" t="str">
            <v>BẢNG TÍNH TOÁN, ĐO BÓC KHỐI LƯỢNG HOÀN THÀNH ĐƯA VÀO QUYẾT TOÁN</v>
          </cell>
        </row>
      </sheetData>
      <sheetData sheetId="4688">
        <row r="4">
          <cell r="A4" t="str">
            <v>BẢNG TÍNH TOÁN, ĐO BÓC KHỐI LƯỢNG HOÀN THÀNH ĐƯA VÀO QUYẾT TOÁN</v>
          </cell>
        </row>
      </sheetData>
      <sheetData sheetId="4689">
        <row r="4">
          <cell r="A4" t="str">
            <v>BẢNG TÍNH TOÁN, ĐO BÓC KHỐI LƯỢNG HOÀN THÀNH ĐƯA VÀO QUYẾT TOÁN</v>
          </cell>
        </row>
      </sheetData>
      <sheetData sheetId="4690">
        <row r="4">
          <cell r="A4" t="str">
            <v>BẢNG TÍNH TOÁN, ĐO BÓC KHỐI LƯỢNG HOÀN THÀNH ĐƯA VÀO QUYẾT TOÁN</v>
          </cell>
        </row>
      </sheetData>
      <sheetData sheetId="4691">
        <row r="4">
          <cell r="A4" t="str">
            <v>BẢNG TÍNH TOÁN, ĐO BÓC KHỐI LƯỢNG HOÀN THÀNH ĐƯA VÀO QUYẾT TOÁN</v>
          </cell>
        </row>
      </sheetData>
      <sheetData sheetId="4692">
        <row r="4">
          <cell r="A4" t="str">
            <v>BẢNG TÍNH TOÁN, ĐO BÓC KHỐI LƯỢNG HOÀN THÀNH ĐƯA VÀO QUYẾT TOÁN</v>
          </cell>
        </row>
      </sheetData>
      <sheetData sheetId="4693">
        <row r="4">
          <cell r="A4" t="str">
            <v>BẢNG TÍNH TOÁN, ĐO BÓC KHỐI LƯỢNG HOÀN THÀNH ĐƯA VÀO QUYẾT TOÁN</v>
          </cell>
        </row>
      </sheetData>
      <sheetData sheetId="4694">
        <row r="4">
          <cell r="A4" t="str">
            <v>BẢNG TÍNH TOÁN, ĐO BÓC KHỐI LƯỢNG HOÀN THÀNH ĐƯA VÀO QUYẾT TOÁN</v>
          </cell>
        </row>
      </sheetData>
      <sheetData sheetId="4695">
        <row r="4">
          <cell r="A4" t="str">
            <v>BẢNG TÍNH TOÁN, ĐO BÓC KHỐI LƯỢNG HOÀN THÀNH ĐƯA VÀO QUYẾT TOÁN</v>
          </cell>
        </row>
      </sheetData>
      <sheetData sheetId="4696">
        <row r="4">
          <cell r="A4" t="str">
            <v>BẢNG TÍNH TOÁN, ĐO BÓC KHỐI LƯỢNG HOÀN THÀNH ĐƯA VÀO QUYẾT TOÁN</v>
          </cell>
        </row>
      </sheetData>
      <sheetData sheetId="4697">
        <row r="4">
          <cell r="A4" t="str">
            <v>BẢNG TÍNH TOÁN, ĐO BÓC KHỐI LƯỢNG HOÀN THÀNH ĐƯA VÀO QUYẾT TOÁN</v>
          </cell>
        </row>
      </sheetData>
      <sheetData sheetId="4698">
        <row r="4">
          <cell r="A4" t="str">
            <v>BẢNG TÍNH TOÁN, ĐO BÓC KHỐI LƯỢNG HOÀN THÀNH ĐƯA VÀO QUYẾT TOÁN</v>
          </cell>
        </row>
      </sheetData>
      <sheetData sheetId="4699">
        <row r="4">
          <cell r="A4" t="str">
            <v>BẢNG TÍNH TOÁN, ĐO BÓC KHỐI LƯỢNG HOÀN THÀNH ĐƯA VÀO QUYẾT TOÁN</v>
          </cell>
        </row>
      </sheetData>
      <sheetData sheetId="4700">
        <row r="4">
          <cell r="A4" t="str">
            <v>BẢNG TÍNH TOÁN, ĐO BÓC KHỐI LƯỢNG HOÀN THÀNH ĐƯA VÀO QUYẾT TOÁN</v>
          </cell>
        </row>
      </sheetData>
      <sheetData sheetId="4701">
        <row r="4">
          <cell r="A4" t="str">
            <v>BẢNG TÍNH TOÁN, ĐO BÓC KHỐI LƯỢNG HOÀN THÀNH ĐƯA VÀO QUYẾT TOÁN</v>
          </cell>
        </row>
      </sheetData>
      <sheetData sheetId="4702">
        <row r="4">
          <cell r="A4" t="str">
            <v>BẢNG TÍNH TOÁN, ĐO BÓC KHỐI LƯỢNG HOÀN THÀNH ĐƯA VÀO QUYẾT TOÁN</v>
          </cell>
        </row>
      </sheetData>
      <sheetData sheetId="4703">
        <row r="4">
          <cell r="A4" t="str">
            <v>BẢNG TÍNH TOÁN, ĐO BÓC KHỐI LƯỢNG HOÀN THÀNH ĐƯA VÀO QUYẾT TOÁN</v>
          </cell>
        </row>
      </sheetData>
      <sheetData sheetId="4704">
        <row r="4">
          <cell r="A4" t="str">
            <v>BẢNG TÍNH TOÁN, ĐO BÓC KHỐI LƯỢNG HOÀN THÀNH ĐƯA VÀO QUYẾT TOÁN</v>
          </cell>
        </row>
      </sheetData>
      <sheetData sheetId="4705">
        <row r="4">
          <cell r="A4" t="str">
            <v>BẢNG TÍNH TOÁN, ĐO BÓC KHỐI LƯỢNG HOÀN THÀNH ĐƯA VÀO QUYẾT TOÁN</v>
          </cell>
        </row>
      </sheetData>
      <sheetData sheetId="4706">
        <row r="4">
          <cell r="A4" t="str">
            <v>BẢNG TÍNH TOÁN, ĐO BÓC KHỐI LƯỢNG HOÀN THÀNH ĐƯA VÀO QUYẾT TOÁN</v>
          </cell>
        </row>
      </sheetData>
      <sheetData sheetId="4707">
        <row r="4">
          <cell r="A4" t="str">
            <v>BẢNG TÍNH TOÁN, ĐO BÓC KHỐI LƯỢNG HOÀN THÀNH ĐƯA VÀO QUYẾT TOÁN</v>
          </cell>
        </row>
      </sheetData>
      <sheetData sheetId="4708">
        <row r="4">
          <cell r="A4" t="str">
            <v>BẢNG TÍNH TOÁN, ĐO BÓC KHỐI LƯỢNG HOÀN THÀNH ĐƯA VÀO QUYẾT TOÁN</v>
          </cell>
        </row>
      </sheetData>
      <sheetData sheetId="4709">
        <row r="4">
          <cell r="A4" t="str">
            <v>BẢNG TÍNH TOÁN, ĐO BÓC KHỐI LƯỢNG HOÀN THÀNH ĐƯA VÀO QUYẾT TOÁN</v>
          </cell>
        </row>
      </sheetData>
      <sheetData sheetId="4710">
        <row r="4">
          <cell r="A4" t="str">
            <v>BẢNG TÍNH TOÁN, ĐO BÓC KHỐI LƯỢNG HOÀN THÀNH ĐƯA VÀO QUYẾT TOÁN</v>
          </cell>
        </row>
      </sheetData>
      <sheetData sheetId="4711">
        <row r="4">
          <cell r="A4" t="str">
            <v>BẢNG TÍNH TOÁN, ĐO BÓC KHỐI LƯỢNG HOÀN THÀNH ĐƯA VÀO QUYẾT TOÁN</v>
          </cell>
        </row>
      </sheetData>
      <sheetData sheetId="4712">
        <row r="4">
          <cell r="A4" t="str">
            <v>BẢNG TÍNH TOÁN, ĐO BÓC KHỐI LƯỢNG HOÀN THÀNH ĐƯA VÀO QUYẾT TOÁN</v>
          </cell>
        </row>
      </sheetData>
      <sheetData sheetId="4713">
        <row r="4">
          <cell r="A4" t="str">
            <v>BẢNG TÍNH TOÁN, ĐO BÓC KHỐI LƯỢNG HOÀN THÀNH ĐƯA VÀO QUYẾT TOÁN</v>
          </cell>
        </row>
      </sheetData>
      <sheetData sheetId="4714">
        <row r="4">
          <cell r="A4" t="str">
            <v>BẢNG TÍNH TOÁN, ĐO BÓC KHỐI LƯỢNG HOÀN THÀNH ĐƯA VÀO QUYẾT TOÁN</v>
          </cell>
        </row>
      </sheetData>
      <sheetData sheetId="4715">
        <row r="4">
          <cell r="A4" t="str">
            <v>BẢNG TÍNH TOÁN, ĐO BÓC KHỐI LƯỢNG HOÀN THÀNH ĐƯA VÀO QUYẾT TOÁN</v>
          </cell>
        </row>
      </sheetData>
      <sheetData sheetId="4716">
        <row r="4">
          <cell r="A4" t="str">
            <v>BẢNG TÍNH TOÁN, ĐO BÓC KHỐI LƯỢNG HOÀN THÀNH ĐƯA VÀO QUYẾT TOÁN</v>
          </cell>
        </row>
      </sheetData>
      <sheetData sheetId="4717">
        <row r="4">
          <cell r="A4" t="str">
            <v>BẢNG TÍNH TOÁN, ĐO BÓC KHỐI LƯỢNG HOÀN THÀNH ĐƯA VÀO QUYẾT TOÁN</v>
          </cell>
        </row>
      </sheetData>
      <sheetData sheetId="4718">
        <row r="4">
          <cell r="A4" t="str">
            <v>BẢNG TÍNH TOÁN, ĐO BÓC KHỐI LƯỢNG HOÀN THÀNH ĐƯA VÀO QUYẾT TOÁN</v>
          </cell>
        </row>
      </sheetData>
      <sheetData sheetId="4719">
        <row r="4">
          <cell r="A4" t="str">
            <v>BẢNG TÍNH TOÁN, ĐO BÓC KHỐI LƯỢNG HOÀN THÀNH ĐƯA VÀO QUYẾT TOÁN</v>
          </cell>
        </row>
      </sheetData>
      <sheetData sheetId="4720">
        <row r="4">
          <cell r="A4" t="str">
            <v>BẢNG TÍNH TOÁN, ĐO BÓC KHỐI LƯỢNG HOÀN THÀNH ĐƯA VÀO QUYẾT TOÁN</v>
          </cell>
        </row>
      </sheetData>
      <sheetData sheetId="4721">
        <row r="4">
          <cell r="A4" t="str">
            <v>BẢNG TÍNH TOÁN, ĐO BÓC KHỐI LƯỢNG HOÀN THÀNH ĐƯA VÀO QUYẾT TOÁN</v>
          </cell>
        </row>
      </sheetData>
      <sheetData sheetId="4722">
        <row r="4">
          <cell r="A4" t="str">
            <v>BẢNG TÍNH TOÁN, ĐO BÓC KHỐI LƯỢNG HOÀN THÀNH ĐƯA VÀO QUYẾT TOÁN</v>
          </cell>
        </row>
      </sheetData>
      <sheetData sheetId="4723">
        <row r="4">
          <cell r="A4" t="str">
            <v>BẢNG TÍNH TOÁN, ĐO BÓC KHỐI LƯỢNG HOÀN THÀNH ĐƯA VÀO QUYẾT TOÁN</v>
          </cell>
        </row>
      </sheetData>
      <sheetData sheetId="4724">
        <row r="4">
          <cell r="A4" t="str">
            <v>BẢNG TÍNH TOÁN, ĐO BÓC KHỐI LƯỢNG HOÀN THÀNH ĐƯA VÀO QUYẾT TOÁN</v>
          </cell>
        </row>
      </sheetData>
      <sheetData sheetId="4725">
        <row r="4">
          <cell r="A4" t="str">
            <v>BẢNG TÍNH TOÁN, ĐO BÓC KHỐI LƯỢNG HOÀN THÀNH ĐƯA VÀO QUYẾT TOÁN</v>
          </cell>
        </row>
      </sheetData>
      <sheetData sheetId="4726">
        <row r="4">
          <cell r="A4" t="str">
            <v>BẢNG TÍNH TOÁN, ĐO BÓC KHỐI LƯỢNG HOÀN THÀNH ĐƯA VÀO QUYẾT TOÁN</v>
          </cell>
        </row>
      </sheetData>
      <sheetData sheetId="4727">
        <row r="4">
          <cell r="A4" t="str">
            <v>BẢNG TÍNH TOÁN, ĐO BÓC KHỐI LƯỢNG HOÀN THÀNH ĐƯA VÀO QUYẾT TOÁN</v>
          </cell>
        </row>
      </sheetData>
      <sheetData sheetId="4728">
        <row r="4">
          <cell r="A4" t="str">
            <v>BẢNG TÍNH TOÁN, ĐO BÓC KHỐI LƯỢNG HOÀN THÀNH ĐƯA VÀO QUYẾT TOÁN</v>
          </cell>
        </row>
      </sheetData>
      <sheetData sheetId="4729">
        <row r="4">
          <cell r="A4" t="str">
            <v>BẢNG TÍNH TOÁN, ĐO BÓC KHỐI LƯỢNG HOÀN THÀNH ĐƯA VÀO QUYẾT TOÁN</v>
          </cell>
        </row>
      </sheetData>
      <sheetData sheetId="4730">
        <row r="4">
          <cell r="A4" t="str">
            <v>BẢNG TÍNH TOÁN, ĐO BÓC KHỐI LƯỢNG HOÀN THÀNH ĐƯA VÀO QUYẾT TOÁN</v>
          </cell>
        </row>
      </sheetData>
      <sheetData sheetId="4731">
        <row r="4">
          <cell r="A4" t="str">
            <v>BẢNG TÍNH TOÁN, ĐO BÓC KHỐI LƯỢNG HOÀN THÀNH ĐƯA VÀO QUYẾT TOÁN</v>
          </cell>
        </row>
      </sheetData>
      <sheetData sheetId="4732">
        <row r="4">
          <cell r="A4" t="str">
            <v>BẢNG TÍNH TOÁN, ĐO BÓC KHỐI LƯỢNG HOÀN THÀNH ĐƯA VÀO QUYẾT TOÁN</v>
          </cell>
        </row>
      </sheetData>
      <sheetData sheetId="4733">
        <row r="4">
          <cell r="A4" t="str">
            <v>BẢNG TÍNH TOÁN, ĐO BÓC KHỐI LƯỢNG HOÀN THÀNH ĐƯA VÀO QUYẾT TOÁN</v>
          </cell>
        </row>
      </sheetData>
      <sheetData sheetId="4734">
        <row r="4">
          <cell r="A4" t="str">
            <v>BẢNG TÍNH TOÁN, ĐO BÓC KHỐI LƯỢNG HOÀN THÀNH ĐƯA VÀO QUYẾT TOÁN</v>
          </cell>
        </row>
      </sheetData>
      <sheetData sheetId="4735">
        <row r="4">
          <cell r="A4" t="str">
            <v>BẢNG TÍNH TOÁN, ĐO BÓC KHỐI LƯỢNG HOÀN THÀNH ĐƯA VÀO QUYẾT TOÁN</v>
          </cell>
        </row>
      </sheetData>
      <sheetData sheetId="4736">
        <row r="4">
          <cell r="A4" t="str">
            <v>BẢNG TÍNH TOÁN, ĐO BÓC KHỐI LƯỢNG HOÀN THÀNH ĐƯA VÀO QUYẾT TOÁN</v>
          </cell>
        </row>
      </sheetData>
      <sheetData sheetId="4737">
        <row r="4">
          <cell r="A4" t="str">
            <v>BẢNG TÍNH TOÁN, ĐO BÓC KHỐI LƯỢNG HOÀN THÀNH ĐƯA VÀO QUYẾT TOÁN</v>
          </cell>
        </row>
      </sheetData>
      <sheetData sheetId="4738">
        <row r="4">
          <cell r="A4" t="str">
            <v>BẢNG TÍNH TOÁN, ĐO BÓC KHỐI LƯỢNG HOÀN THÀNH ĐƯA VÀO QUYẾT TOÁN</v>
          </cell>
        </row>
      </sheetData>
      <sheetData sheetId="4739">
        <row r="4">
          <cell r="A4" t="str">
            <v>BẢNG TÍNH TOÁN, ĐO BÓC KHỐI LƯỢNG HOÀN THÀNH ĐƯA VÀO QUYẾT TOÁN</v>
          </cell>
        </row>
      </sheetData>
      <sheetData sheetId="4740">
        <row r="4">
          <cell r="A4" t="str">
            <v>BẢNG TÍNH TOÁN, ĐO BÓC KHỐI LƯỢNG HOÀN THÀNH ĐƯA VÀO QUYẾT TOÁN</v>
          </cell>
        </row>
      </sheetData>
      <sheetData sheetId="4741">
        <row r="4">
          <cell r="A4" t="str">
            <v>BẢNG TÍNH TOÁN, ĐO BÓC KHỐI LƯỢNG HOÀN THÀNH ĐƯA VÀO QUYẾT TOÁN</v>
          </cell>
        </row>
      </sheetData>
      <sheetData sheetId="4742">
        <row r="4">
          <cell r="A4" t="str">
            <v>BẢNG TÍNH TOÁN, ĐO BÓC KHỐI LƯỢNG HOÀN THÀNH ĐƯA VÀO QUYẾT TOÁN</v>
          </cell>
        </row>
      </sheetData>
      <sheetData sheetId="4743">
        <row r="4">
          <cell r="A4" t="str">
            <v>BẢNG TÍNH TOÁN, ĐO BÓC KHỐI LƯỢNG HOÀN THÀNH ĐƯA VÀO QUYẾT TOÁN</v>
          </cell>
        </row>
      </sheetData>
      <sheetData sheetId="4744">
        <row r="4">
          <cell r="A4" t="str">
            <v>BẢNG TÍNH TOÁN, ĐO BÓC KHỐI LƯỢNG HOÀN THÀNH ĐƯA VÀO QUYẾT TOÁN</v>
          </cell>
        </row>
      </sheetData>
      <sheetData sheetId="4745">
        <row r="4">
          <cell r="A4" t="str">
            <v>BẢNG TÍNH TOÁN, ĐO BÓC KHỐI LƯỢNG HOÀN THÀNH ĐƯA VÀO QUYẾT TOÁN</v>
          </cell>
        </row>
      </sheetData>
      <sheetData sheetId="4746">
        <row r="4">
          <cell r="A4" t="str">
            <v>BẢNG TÍNH TOÁN, ĐO BÓC KHỐI LƯỢNG HOÀN THÀNH ĐƯA VÀO QUYẾT TOÁN</v>
          </cell>
        </row>
      </sheetData>
      <sheetData sheetId="4747">
        <row r="4">
          <cell r="A4" t="str">
            <v>BẢNG TÍNH TOÁN, ĐO BÓC KHỐI LƯỢNG HOÀN THÀNH ĐƯA VÀO QUYẾT TOÁN</v>
          </cell>
        </row>
      </sheetData>
      <sheetData sheetId="4748">
        <row r="4">
          <cell r="A4" t="str">
            <v>BẢNG TÍNH TOÁN, ĐO BÓC KHỐI LƯỢNG HOÀN THÀNH ĐƯA VÀO QUYẾT TOÁN</v>
          </cell>
        </row>
      </sheetData>
      <sheetData sheetId="4749">
        <row r="4">
          <cell r="A4" t="str">
            <v>BẢNG TÍNH TOÁN, ĐO BÓC KHỐI LƯỢNG HOÀN THÀNH ĐƯA VÀO QUYẾT TOÁN</v>
          </cell>
        </row>
      </sheetData>
      <sheetData sheetId="4750">
        <row r="4">
          <cell r="A4" t="str">
            <v>BẢNG TÍNH TOÁN, ĐO BÓC KHỐI LƯỢNG HOÀN THÀNH ĐƯA VÀO QUYẾT TOÁN</v>
          </cell>
        </row>
      </sheetData>
      <sheetData sheetId="4751">
        <row r="4">
          <cell r="A4" t="str">
            <v>BẢNG TÍNH TOÁN, ĐO BÓC KHỐI LƯỢNG HOÀN THÀNH ĐƯA VÀO QUYẾT TOÁN</v>
          </cell>
        </row>
      </sheetData>
      <sheetData sheetId="4752">
        <row r="4">
          <cell r="A4" t="str">
            <v>BẢNG TÍNH TOÁN, ĐO BÓC KHỐI LƯỢNG HOÀN THÀNH ĐƯA VÀO QUYẾT TOÁN</v>
          </cell>
        </row>
      </sheetData>
      <sheetData sheetId="4753">
        <row r="4">
          <cell r="A4" t="str">
            <v>BẢNG TÍNH TOÁN, ĐO BÓC KHỐI LƯỢNG HOÀN THÀNH ĐƯA VÀO QUYẾT TOÁN</v>
          </cell>
        </row>
      </sheetData>
      <sheetData sheetId="4754">
        <row r="4">
          <cell r="A4" t="str">
            <v>BẢNG TÍNH TOÁN, ĐO BÓC KHỐI LƯỢNG HOÀN THÀNH ĐƯA VÀO QUYẾT TOÁN</v>
          </cell>
        </row>
      </sheetData>
      <sheetData sheetId="4755">
        <row r="4">
          <cell r="A4" t="str">
            <v>BẢNG TÍNH TOÁN, ĐO BÓC KHỐI LƯỢNG HOÀN THÀNH ĐƯA VÀO QUYẾT TOÁN</v>
          </cell>
        </row>
      </sheetData>
      <sheetData sheetId="4756">
        <row r="4">
          <cell r="A4" t="str">
            <v>BẢNG TÍNH TOÁN, ĐO BÓC KHỐI LƯỢNG HOÀN THÀNH ĐƯA VÀO QUYẾT TOÁN</v>
          </cell>
        </row>
      </sheetData>
      <sheetData sheetId="4757">
        <row r="4">
          <cell r="A4" t="str">
            <v>BẢNG TÍNH TOÁN, ĐO BÓC KHỐI LƯỢNG HOÀN THÀNH ĐƯA VÀO QUYẾT TOÁN</v>
          </cell>
        </row>
      </sheetData>
      <sheetData sheetId="4758">
        <row r="4">
          <cell r="A4" t="str">
            <v>BẢNG TÍNH TOÁN, ĐO BÓC KHỐI LƯỢNG HOÀN THÀNH ĐƯA VÀO QUYẾT TOÁN</v>
          </cell>
        </row>
      </sheetData>
      <sheetData sheetId="4759">
        <row r="4">
          <cell r="A4" t="str">
            <v>BẢNG TÍNH TOÁN, ĐO BÓC KHỐI LƯỢNG HOÀN THÀNH ĐƯA VÀO QUYẾT TOÁN</v>
          </cell>
        </row>
      </sheetData>
      <sheetData sheetId="4760">
        <row r="4">
          <cell r="A4" t="str">
            <v>BẢNG TÍNH TOÁN, ĐO BÓC KHỐI LƯỢNG HOÀN THÀNH ĐƯA VÀO QUYẾT TOÁN</v>
          </cell>
        </row>
      </sheetData>
      <sheetData sheetId="4761">
        <row r="4">
          <cell r="A4" t="str">
            <v>BẢNG TÍNH TOÁN, ĐO BÓC KHỐI LƯỢNG HOÀN THÀNH ĐƯA VÀO QUYẾT TOÁN</v>
          </cell>
        </row>
      </sheetData>
      <sheetData sheetId="4762">
        <row r="4">
          <cell r="A4" t="str">
            <v>BẢNG TÍNH TOÁN, ĐO BÓC KHỐI LƯỢNG HOÀN THÀNH ĐƯA VÀO QUYẾT TOÁN</v>
          </cell>
        </row>
      </sheetData>
      <sheetData sheetId="4763">
        <row r="4">
          <cell r="A4" t="str">
            <v>BẢNG TÍNH TOÁN, ĐO BÓC KHỐI LƯỢNG HOÀN THÀNH ĐƯA VÀO QUYẾT TOÁN</v>
          </cell>
        </row>
      </sheetData>
      <sheetData sheetId="4764">
        <row r="4">
          <cell r="A4" t="str">
            <v>BẢNG TÍNH TOÁN, ĐO BÓC KHỐI LƯỢNG HOÀN THÀNH ĐƯA VÀO QUYẾT TOÁN</v>
          </cell>
        </row>
      </sheetData>
      <sheetData sheetId="4765">
        <row r="4">
          <cell r="A4" t="str">
            <v>BẢNG TÍNH TOÁN, ĐO BÓC KHỐI LƯỢNG HOÀN THÀNH ĐƯA VÀO QUYẾT TOÁN</v>
          </cell>
        </row>
      </sheetData>
      <sheetData sheetId="4766">
        <row r="4">
          <cell r="A4" t="str">
            <v>BẢNG TÍNH TOÁN, ĐO BÓC KHỐI LƯỢNG HOÀN THÀNH ĐƯA VÀO QUYẾT TOÁN</v>
          </cell>
        </row>
      </sheetData>
      <sheetData sheetId="4767">
        <row r="4">
          <cell r="A4" t="str">
            <v>BẢNG TÍNH TOÁN, ĐO BÓC KHỐI LƯỢNG HOÀN THÀNH ĐƯA VÀO QUYẾT TOÁN</v>
          </cell>
        </row>
      </sheetData>
      <sheetData sheetId="4768">
        <row r="4">
          <cell r="A4" t="str">
            <v>BẢNG TÍNH TOÁN, ĐO BÓC KHỐI LƯỢNG HOÀN THÀNH ĐƯA VÀO QUYẾT TOÁN</v>
          </cell>
        </row>
      </sheetData>
      <sheetData sheetId="4769">
        <row r="4">
          <cell r="A4" t="str">
            <v>BẢNG TÍNH TOÁN, ĐO BÓC KHỐI LƯỢNG HOÀN THÀNH ĐƯA VÀO QUYẾT TOÁN</v>
          </cell>
        </row>
      </sheetData>
      <sheetData sheetId="4770">
        <row r="4">
          <cell r="A4" t="str">
            <v>BẢNG TÍNH TOÁN, ĐO BÓC KHỐI LƯỢNG HOÀN THÀNH ĐƯA VÀO QUYẾT TOÁN</v>
          </cell>
        </row>
      </sheetData>
      <sheetData sheetId="4771">
        <row r="4">
          <cell r="A4" t="str">
            <v>BẢNG TÍNH TOÁN, ĐO BÓC KHỐI LƯỢNG HOÀN THÀNH ĐƯA VÀO QUYẾT TOÁN</v>
          </cell>
        </row>
      </sheetData>
      <sheetData sheetId="4772">
        <row r="4">
          <cell r="A4" t="str">
            <v>BẢNG TÍNH TOÁN, ĐO BÓC KHỐI LƯỢNG HOÀN THÀNH ĐƯA VÀO QUYẾT TOÁN</v>
          </cell>
        </row>
      </sheetData>
      <sheetData sheetId="4773">
        <row r="4">
          <cell r="A4" t="str">
            <v>BẢNG TÍNH TOÁN, ĐO BÓC KHỐI LƯỢNG HOÀN THÀNH ĐƯA VÀO QUYẾT TOÁN</v>
          </cell>
        </row>
      </sheetData>
      <sheetData sheetId="4774">
        <row r="4">
          <cell r="A4" t="str">
            <v>BẢNG TÍNH TOÁN, ĐO BÓC KHỐI LƯỢNG HOÀN THÀNH ĐƯA VÀO QUYẾT TOÁN</v>
          </cell>
        </row>
      </sheetData>
      <sheetData sheetId="4775">
        <row r="4">
          <cell r="A4" t="str">
            <v>BẢNG TÍNH TOÁN, ĐO BÓC KHỐI LƯỢNG HOÀN THÀNH ĐƯA VÀO QUYẾT TOÁN</v>
          </cell>
        </row>
      </sheetData>
      <sheetData sheetId="4776">
        <row r="4">
          <cell r="A4" t="str">
            <v>BẢNG TÍNH TOÁN, ĐO BÓC KHỐI LƯỢNG HOÀN THÀNH ĐƯA VÀO QUYẾT TOÁN</v>
          </cell>
        </row>
      </sheetData>
      <sheetData sheetId="4777">
        <row r="4">
          <cell r="A4" t="str">
            <v>BẢNG TÍNH TOÁN, ĐO BÓC KHỐI LƯỢNG HOÀN THÀNH ĐƯA VÀO QUYẾT TOÁN</v>
          </cell>
        </row>
      </sheetData>
      <sheetData sheetId="4778">
        <row r="4">
          <cell r="A4" t="str">
            <v>BẢNG TÍNH TOÁN, ĐO BÓC KHỐI LƯỢNG HOÀN THÀNH ĐƯA VÀO QUYẾT TOÁN</v>
          </cell>
        </row>
      </sheetData>
      <sheetData sheetId="4779">
        <row r="4">
          <cell r="A4" t="str">
            <v>BẢNG TÍNH TOÁN, ĐO BÓC KHỐI LƯỢNG HOÀN THÀNH ĐƯA VÀO QUYẾT TOÁN</v>
          </cell>
        </row>
      </sheetData>
      <sheetData sheetId="4780">
        <row r="4">
          <cell r="A4" t="str">
            <v>BẢNG TÍNH TOÁN, ĐO BÓC KHỐI LƯỢNG HOÀN THÀNH ĐƯA VÀO QUYẾT TOÁN</v>
          </cell>
        </row>
      </sheetData>
      <sheetData sheetId="4781">
        <row r="4">
          <cell r="A4" t="str">
            <v>BẢNG TÍNH TOÁN, ĐO BÓC KHỐI LƯỢNG HOÀN THÀNH ĐƯA VÀO QUYẾT TOÁN</v>
          </cell>
        </row>
      </sheetData>
      <sheetData sheetId="4782">
        <row r="4">
          <cell r="A4" t="str">
            <v>BẢNG TÍNH TOÁN, ĐO BÓC KHỐI LƯỢNG HOÀN THÀNH ĐƯA VÀO QUYẾT TOÁN</v>
          </cell>
        </row>
      </sheetData>
      <sheetData sheetId="4783">
        <row r="4">
          <cell r="A4" t="str">
            <v>BẢNG TÍNH TOÁN, ĐO BÓC KHỐI LƯỢNG HOÀN THÀNH ĐƯA VÀO QUYẾT TOÁN</v>
          </cell>
        </row>
      </sheetData>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ow r="4">
          <cell r="A4" t="str">
            <v>BẢNG TÍNH TOÁN, ĐO BÓC KHỐI LƯỢNG HOÀN THÀNH ĐƯA VÀO QUYẾT TOÁN</v>
          </cell>
        </row>
      </sheetData>
      <sheetData sheetId="4865">
        <row r="4">
          <cell r="A4" t="str">
            <v>BẢNG TÍNH TOÁN, ĐO BÓC KHỐI LƯỢNG HOÀN THÀNH ĐƯA VÀO QUYẾT TOÁN</v>
          </cell>
        </row>
      </sheetData>
      <sheetData sheetId="4866">
        <row r="4">
          <cell r="A4" t="str">
            <v>BẢNG TÍNH TOÁN, ĐO BÓC KHỐI LƯỢNG HOÀN THÀNH ĐƯA VÀO QUYẾT TOÁN</v>
          </cell>
        </row>
      </sheetData>
      <sheetData sheetId="4867">
        <row r="4">
          <cell r="A4" t="str">
            <v>BẢNG TÍNH TOÁN, ĐO BÓC KHỐI LƯỢNG HOÀN THÀNH ĐƯA VÀO QUYẾT TOÁN</v>
          </cell>
        </row>
      </sheetData>
      <sheetData sheetId="4868">
        <row r="4">
          <cell r="A4" t="str">
            <v>BẢNG TÍNH TOÁN, ĐO BÓC KHỐI LƯỢNG HOÀN THÀNH ĐƯA VÀO QUYẾT TOÁN</v>
          </cell>
        </row>
      </sheetData>
      <sheetData sheetId="4869">
        <row r="4">
          <cell r="A4" t="str">
            <v>BẢNG TÍNH TOÁN, ĐO BÓC KHỐI LƯỢNG HOÀN THÀNH ĐƯA VÀO QUYẾT TOÁN</v>
          </cell>
        </row>
      </sheetData>
      <sheetData sheetId="4870">
        <row r="4">
          <cell r="A4" t="str">
            <v>BẢNG TÍNH TOÁN, ĐO BÓC KHỐI LƯỢNG HOÀN THÀNH ĐƯA VÀO QUYẾT TOÁN</v>
          </cell>
        </row>
      </sheetData>
      <sheetData sheetId="4871">
        <row r="4">
          <cell r="A4" t="str">
            <v>BẢNG TÍNH TOÁN, ĐO BÓC KHỐI LƯỢNG HOÀN THÀNH ĐƯA VÀO QUYẾT TOÁN</v>
          </cell>
        </row>
      </sheetData>
      <sheetData sheetId="4872">
        <row r="4">
          <cell r="A4" t="str">
            <v>BẢNG TÍNH TOÁN, ĐO BÓC KHỐI LƯỢNG HOÀN THÀNH ĐƯA VÀO QUYẾT TOÁN</v>
          </cell>
        </row>
      </sheetData>
      <sheetData sheetId="4873">
        <row r="4">
          <cell r="A4" t="str">
            <v>BẢNG TÍNH TOÁN, ĐO BÓC KHỐI LƯỢNG HOÀN THÀNH ĐƯA VÀO QUYẾT TOÁN</v>
          </cell>
        </row>
      </sheetData>
      <sheetData sheetId="4874">
        <row r="4">
          <cell r="A4" t="str">
            <v>BẢNG TÍNH TOÁN, ĐO BÓC KHỐI LƯỢNG HOÀN THÀNH ĐƯA VÀO QUYẾT TOÁN</v>
          </cell>
        </row>
      </sheetData>
      <sheetData sheetId="4875">
        <row r="4">
          <cell r="A4" t="str">
            <v>BẢNG TÍNH TOÁN, ĐO BÓC KHỐI LƯỢNG HOÀN THÀNH ĐƯA VÀO QUYẾT TOÁN</v>
          </cell>
        </row>
      </sheetData>
      <sheetData sheetId="4876">
        <row r="4">
          <cell r="A4" t="str">
            <v>BẢNG TÍNH TOÁN, ĐO BÓC KHỐI LƯỢNG HOÀN THÀNH ĐƯA VÀO QUYẾT TOÁN</v>
          </cell>
        </row>
      </sheetData>
      <sheetData sheetId="4877">
        <row r="4">
          <cell r="A4" t="str">
            <v>BẢNG TÍNH TOÁN, ĐO BÓC KHỐI LƯỢNG HOÀN THÀNH ĐƯA VÀO QUYẾT TOÁN</v>
          </cell>
        </row>
      </sheetData>
      <sheetData sheetId="4878">
        <row r="4">
          <cell r="A4" t="str">
            <v>BẢNG TÍNH TOÁN, ĐO BÓC KHỐI LƯỢNG HOÀN THÀNH ĐƯA VÀO QUYẾT TOÁN</v>
          </cell>
        </row>
      </sheetData>
      <sheetData sheetId="4879">
        <row r="4">
          <cell r="A4" t="str">
            <v>BẢNG TÍNH TOÁN, ĐO BÓC KHỐI LƯỢNG HOÀN THÀNH ĐƯA VÀO QUYẾT TOÁN</v>
          </cell>
        </row>
      </sheetData>
      <sheetData sheetId="4880">
        <row r="4">
          <cell r="A4" t="str">
            <v>BẢNG TÍNH TOÁN, ĐO BÓC KHỐI LƯỢNG HOÀN THÀNH ĐƯA VÀO QUYẾT TOÁN</v>
          </cell>
        </row>
      </sheetData>
      <sheetData sheetId="4881">
        <row r="4">
          <cell r="A4" t="str">
            <v>BẢNG TÍNH TOÁN, ĐO BÓC KHỐI LƯỢNG HOÀN THÀNH ĐƯA VÀO QUYẾT TOÁN</v>
          </cell>
        </row>
      </sheetData>
      <sheetData sheetId="4882">
        <row r="4">
          <cell r="A4" t="str">
            <v>BẢNG TÍNH TOÁN, ĐO BÓC KHỐI LƯỢNG HOÀN THÀNH ĐƯA VÀO QUYẾT TOÁN</v>
          </cell>
        </row>
      </sheetData>
      <sheetData sheetId="4883">
        <row r="4">
          <cell r="A4" t="str">
            <v>BẢNG TÍNH TOÁN, ĐO BÓC KHỐI LƯỢNG HOÀN THÀNH ĐƯA VÀO QUYẾT TOÁN</v>
          </cell>
        </row>
      </sheetData>
      <sheetData sheetId="4884">
        <row r="4">
          <cell r="A4" t="str">
            <v>BẢNG TÍNH TOÁN, ĐO BÓC KHỐI LƯỢNG HOÀN THÀNH ĐƯA VÀO QUYẾT TOÁN</v>
          </cell>
        </row>
      </sheetData>
      <sheetData sheetId="4885">
        <row r="4">
          <cell r="A4" t="str">
            <v>BẢNG TÍNH TOÁN, ĐO BÓC KHỐI LƯỢNG HOÀN THÀNH ĐƯA VÀO QUYẾT TOÁN</v>
          </cell>
        </row>
      </sheetData>
      <sheetData sheetId="4886">
        <row r="4">
          <cell r="A4" t="str">
            <v>BẢNG TÍNH TOÁN, ĐO BÓC KHỐI LƯỢNG HOÀN THÀNH ĐƯA VÀO QUYẾT TOÁN</v>
          </cell>
        </row>
      </sheetData>
      <sheetData sheetId="4887">
        <row r="4">
          <cell r="A4" t="str">
            <v>BẢNG TÍNH TOÁN, ĐO BÓC KHỐI LƯỢNG HOÀN THÀNH ĐƯA VÀO QUYẾT TOÁN</v>
          </cell>
        </row>
      </sheetData>
      <sheetData sheetId="4888">
        <row r="4">
          <cell r="A4" t="str">
            <v>BẢNG TÍNH TOÁN, ĐO BÓC KHỐI LƯỢNG HOÀN THÀNH ĐƯA VÀO QUYẾT TOÁN</v>
          </cell>
        </row>
      </sheetData>
      <sheetData sheetId="4889">
        <row r="4">
          <cell r="A4" t="str">
            <v>BẢNG TÍNH TOÁN, ĐO BÓC KHỐI LƯỢNG HOÀN THÀNH ĐƯA VÀO QUYẾT TOÁN</v>
          </cell>
        </row>
      </sheetData>
      <sheetData sheetId="4890">
        <row r="4">
          <cell r="A4" t="str">
            <v>BẢNG TÍNH TOÁN, ĐO BÓC KHỐI LƯỢNG HOÀN THÀNH ĐƯA VÀO QUYẾT TOÁN</v>
          </cell>
        </row>
      </sheetData>
      <sheetData sheetId="4891">
        <row r="4">
          <cell r="A4" t="str">
            <v>BẢNG TÍNH TOÁN, ĐO BÓC KHỐI LƯỢNG HOÀN THÀNH ĐƯA VÀO QUYẾT TOÁN</v>
          </cell>
        </row>
      </sheetData>
      <sheetData sheetId="4892">
        <row r="4">
          <cell r="A4" t="str">
            <v>BẢNG TÍNH TOÁN, ĐO BÓC KHỐI LƯỢNG HOÀN THÀNH ĐƯA VÀO QUYẾT TOÁN</v>
          </cell>
        </row>
      </sheetData>
      <sheetData sheetId="4893">
        <row r="4">
          <cell r="A4" t="str">
            <v>BẢNG TÍNH TOÁN, ĐO BÓC KHỐI LƯỢNG HOÀN THÀNH ĐƯA VÀO QUYẾT TOÁN</v>
          </cell>
        </row>
      </sheetData>
      <sheetData sheetId="4894">
        <row r="4">
          <cell r="A4" t="str">
            <v>BẢNG TÍNH TOÁN, ĐO BÓC KHỐI LƯỢNG HOÀN THÀNH ĐƯA VÀO QUYẾT TOÁN</v>
          </cell>
        </row>
      </sheetData>
      <sheetData sheetId="4895">
        <row r="4">
          <cell r="A4" t="str">
            <v>BẢNG TÍNH TOÁN, ĐO BÓC KHỐI LƯỢNG HOÀN THÀNH ĐƯA VÀO QUYẾT TOÁN</v>
          </cell>
        </row>
      </sheetData>
      <sheetData sheetId="4896">
        <row r="4">
          <cell r="A4" t="str">
            <v>BẢNG TÍNH TOÁN, ĐO BÓC KHỐI LƯỢNG HOÀN THÀNH ĐƯA VÀO QUYẾT TOÁN</v>
          </cell>
        </row>
      </sheetData>
      <sheetData sheetId="4897">
        <row r="4">
          <cell r="A4" t="str">
            <v>BẢNG TÍNH TOÁN, ĐO BÓC KHỐI LƯỢNG HOÀN THÀNH ĐƯA VÀO QUYẾT TOÁN</v>
          </cell>
        </row>
      </sheetData>
      <sheetData sheetId="4898">
        <row r="4">
          <cell r="A4" t="str">
            <v>BẢNG TÍNH TOÁN, ĐO BÓC KHỐI LƯỢNG HOÀN THÀNH ĐƯA VÀO QUYẾT TOÁN</v>
          </cell>
        </row>
      </sheetData>
      <sheetData sheetId="4899">
        <row r="4">
          <cell r="A4" t="str">
            <v>BẢNG TÍNH TOÁN, ĐO BÓC KHỐI LƯỢNG HOÀN THÀNH ĐƯA VÀO QUYẾT TOÁN</v>
          </cell>
        </row>
      </sheetData>
      <sheetData sheetId="4900">
        <row r="4">
          <cell r="A4" t="str">
            <v>BẢNG TÍNH TOÁN, ĐO BÓC KHỐI LƯỢNG HOÀN THÀNH ĐƯA VÀO QUYẾT TOÁN</v>
          </cell>
        </row>
      </sheetData>
      <sheetData sheetId="4901">
        <row r="4">
          <cell r="A4" t="str">
            <v>BẢNG TÍNH TOÁN, ĐO BÓC KHỐI LƯỢNG HOÀN THÀNH ĐƯA VÀO QUYẾT TOÁN</v>
          </cell>
        </row>
      </sheetData>
      <sheetData sheetId="4902">
        <row r="4">
          <cell r="A4" t="str">
            <v>BẢNG TÍNH TOÁN, ĐO BÓC KHỐI LƯỢNG HOÀN THÀNH ĐƯA VÀO QUYẾT TOÁN</v>
          </cell>
        </row>
      </sheetData>
      <sheetData sheetId="4903">
        <row r="4">
          <cell r="A4" t="str">
            <v>BẢNG TÍNH TOÁN, ĐO BÓC KHỐI LƯỢNG HOÀN THÀNH ĐƯA VÀO QUYẾT TOÁN</v>
          </cell>
        </row>
      </sheetData>
      <sheetData sheetId="4904">
        <row r="4">
          <cell r="A4" t="str">
            <v>BẢNG TÍNH TOÁN, ĐO BÓC KHỐI LƯỢNG HOÀN THÀNH ĐƯA VÀO QUYẾT TOÁN</v>
          </cell>
        </row>
      </sheetData>
      <sheetData sheetId="4905">
        <row r="4">
          <cell r="A4" t="str">
            <v>BẢNG TÍNH TOÁN, ĐO BÓC KHỐI LƯỢNG HOÀN THÀNH ĐƯA VÀO QUYẾT TOÁN</v>
          </cell>
        </row>
      </sheetData>
      <sheetData sheetId="4906">
        <row r="4">
          <cell r="A4" t="str">
            <v>BẢNG TÍNH TOÁN, ĐO BÓC KHỐI LƯỢNG HOÀN THÀNH ĐƯA VÀO QUYẾT TOÁN</v>
          </cell>
        </row>
      </sheetData>
      <sheetData sheetId="4907">
        <row r="4">
          <cell r="A4" t="str">
            <v>BẢNG TÍNH TOÁN, ĐO BÓC KHỐI LƯỢNG HOÀN THÀNH ĐƯA VÀO QUYẾT TOÁN</v>
          </cell>
        </row>
      </sheetData>
      <sheetData sheetId="4908">
        <row r="4">
          <cell r="A4" t="str">
            <v>BẢNG TÍNH TOÁN, ĐO BÓC KHỐI LƯỢNG HOÀN THÀNH ĐƯA VÀO QUYẾT TOÁN</v>
          </cell>
        </row>
      </sheetData>
      <sheetData sheetId="4909">
        <row r="4">
          <cell r="A4" t="str">
            <v>BẢNG TÍNH TOÁN, ĐO BÓC KHỐI LƯỢNG HOÀN THÀNH ĐƯA VÀO QUYẾT TOÁN</v>
          </cell>
        </row>
      </sheetData>
      <sheetData sheetId="4910">
        <row r="4">
          <cell r="A4" t="str">
            <v>BẢNG TÍNH TOÁN, ĐO BÓC KHỐI LƯỢNG HOÀN THÀNH ĐƯA VÀO QUYẾT TOÁN</v>
          </cell>
        </row>
      </sheetData>
      <sheetData sheetId="4911">
        <row r="4">
          <cell r="A4" t="str">
            <v>BẢNG TÍNH TOÁN, ĐO BÓC KHỐI LƯỢNG HOÀN THÀNH ĐƯA VÀO QUYẾT TOÁN</v>
          </cell>
        </row>
      </sheetData>
      <sheetData sheetId="4912">
        <row r="4">
          <cell r="A4" t="str">
            <v>BẢNG TÍNH TOÁN, ĐO BÓC KHỐI LƯỢNG HOÀN THÀNH ĐƯA VÀO QUYẾT TOÁN</v>
          </cell>
        </row>
      </sheetData>
      <sheetData sheetId="4913">
        <row r="4">
          <cell r="A4" t="str">
            <v>BẢNG TÍNH TOÁN, ĐO BÓC KHỐI LƯỢNG HOÀN THÀNH ĐƯA VÀO QUYẾT TOÁN</v>
          </cell>
        </row>
      </sheetData>
      <sheetData sheetId="4914">
        <row r="4">
          <cell r="A4" t="str">
            <v>BẢNG TÍNH TOÁN, ĐO BÓC KHỐI LƯỢNG HOÀN THÀNH ĐƯA VÀO QUYẾT TOÁN</v>
          </cell>
        </row>
      </sheetData>
      <sheetData sheetId="4915">
        <row r="4">
          <cell r="A4" t="str">
            <v>BẢNG TÍNH TOÁN, ĐO BÓC KHỐI LƯỢNG HOÀN THÀNH ĐƯA VÀO QUYẾT TOÁN</v>
          </cell>
        </row>
      </sheetData>
      <sheetData sheetId="4916">
        <row r="4">
          <cell r="A4" t="str">
            <v>BẢNG TÍNH TOÁN, ĐO BÓC KHỐI LƯỢNG HOÀN THÀNH ĐƯA VÀO QUYẾT TOÁN</v>
          </cell>
        </row>
      </sheetData>
      <sheetData sheetId="4917">
        <row r="4">
          <cell r="A4" t="str">
            <v>BẢNG TÍNH TOÁN, ĐO BÓC KHỐI LƯỢNG HOÀN THÀNH ĐƯA VÀO QUYẾT TOÁN</v>
          </cell>
        </row>
      </sheetData>
      <sheetData sheetId="4918">
        <row r="4">
          <cell r="A4" t="str">
            <v>BẢNG TÍNH TOÁN, ĐO BÓC KHỐI LƯỢNG HOÀN THÀNH ĐƯA VÀO QUYẾT TOÁN</v>
          </cell>
        </row>
      </sheetData>
      <sheetData sheetId="4919">
        <row r="4">
          <cell r="A4" t="str">
            <v>BẢNG TÍNH TOÁN, ĐO BÓC KHỐI LƯỢNG HOÀN THÀNH ĐƯA VÀO QUYẾT TOÁN</v>
          </cell>
        </row>
      </sheetData>
      <sheetData sheetId="4920">
        <row r="4">
          <cell r="A4" t="str">
            <v>BẢNG TÍNH TOÁN, ĐO BÓC KHỐI LƯỢNG HOÀN THÀNH ĐƯA VÀO QUYẾT TOÁN</v>
          </cell>
        </row>
      </sheetData>
      <sheetData sheetId="4921">
        <row r="4">
          <cell r="A4" t="str">
            <v>BẢNG TÍNH TOÁN, ĐO BÓC KHỐI LƯỢNG HOÀN THÀNH ĐƯA VÀO QUYẾT TOÁN</v>
          </cell>
        </row>
      </sheetData>
      <sheetData sheetId="4922">
        <row r="4">
          <cell r="A4" t="str">
            <v>BẢNG TÍNH TOÁN, ĐO BÓC KHỐI LƯỢNG HOÀN THÀNH ĐƯA VÀO QUYẾT TOÁN</v>
          </cell>
        </row>
      </sheetData>
      <sheetData sheetId="4923">
        <row r="4">
          <cell r="A4" t="str">
            <v>BẢNG TÍNH TOÁN, ĐO BÓC KHỐI LƯỢNG HOÀN THÀNH ĐƯA VÀO QUYẾT TOÁN</v>
          </cell>
        </row>
      </sheetData>
      <sheetData sheetId="4924">
        <row r="4">
          <cell r="A4" t="str">
            <v>BẢNG TÍNH TOÁN, ĐO BÓC KHỐI LƯỢNG HOÀN THÀNH ĐƯA VÀO QUYẾT TOÁN</v>
          </cell>
        </row>
      </sheetData>
      <sheetData sheetId="4925">
        <row r="4">
          <cell r="A4" t="str">
            <v>BẢNG TÍNH TOÁN, ĐO BÓC KHỐI LƯỢNG HOÀN THÀNH ĐƯA VÀO QUYẾT TOÁN</v>
          </cell>
        </row>
      </sheetData>
      <sheetData sheetId="4926">
        <row r="4">
          <cell r="A4" t="str">
            <v>BẢNG TÍNH TOÁN, ĐO BÓC KHỐI LƯỢNG HOÀN THÀNH ĐƯA VÀO QUYẾT TOÁN</v>
          </cell>
        </row>
      </sheetData>
      <sheetData sheetId="4927">
        <row r="4">
          <cell r="A4" t="str">
            <v>BẢNG TÍNH TOÁN, ĐO BÓC KHỐI LƯỢNG HOÀN THÀNH ĐƯA VÀO QUYẾT TOÁN</v>
          </cell>
        </row>
      </sheetData>
      <sheetData sheetId="4928">
        <row r="4">
          <cell r="A4" t="str">
            <v>BẢNG TÍNH TOÁN, ĐO BÓC KHỐI LƯỢNG HOÀN THÀNH ĐƯA VÀO QUYẾT TOÁN</v>
          </cell>
        </row>
      </sheetData>
      <sheetData sheetId="4929">
        <row r="4">
          <cell r="A4" t="str">
            <v>BẢNG TÍNH TOÁN, ĐO BÓC KHỐI LƯỢNG HOÀN THÀNH ĐƯA VÀO QUYẾT TOÁN</v>
          </cell>
        </row>
      </sheetData>
      <sheetData sheetId="4930">
        <row r="4">
          <cell r="A4" t="str">
            <v>BẢNG TÍNH TOÁN, ĐO BÓC KHỐI LƯỢNG HOÀN THÀNH ĐƯA VÀO QUYẾT TOÁN</v>
          </cell>
        </row>
      </sheetData>
      <sheetData sheetId="4931">
        <row r="4">
          <cell r="A4" t="str">
            <v>BẢNG TÍNH TOÁN, ĐO BÓC KHỐI LƯỢNG HOÀN THÀNH ĐƯA VÀO QUYẾT TOÁN</v>
          </cell>
        </row>
      </sheetData>
      <sheetData sheetId="4932">
        <row r="4">
          <cell r="A4" t="str">
            <v>BẢNG TÍNH TOÁN, ĐO BÓC KHỐI LƯỢNG HOÀN THÀNH ĐƯA VÀO QUYẾT TOÁN</v>
          </cell>
        </row>
      </sheetData>
      <sheetData sheetId="4933">
        <row r="4">
          <cell r="A4" t="str">
            <v>BẢNG TÍNH TOÁN, ĐO BÓC KHỐI LƯỢNG HOÀN THÀNH ĐƯA VÀO QUYẾT TOÁN</v>
          </cell>
        </row>
      </sheetData>
      <sheetData sheetId="4934">
        <row r="4">
          <cell r="A4" t="str">
            <v>BẢNG TÍNH TOÁN, ĐO BÓC KHỐI LƯỢNG HOÀN THÀNH ĐƯA VÀO QUYẾT TOÁN</v>
          </cell>
        </row>
      </sheetData>
      <sheetData sheetId="4935">
        <row r="4">
          <cell r="A4" t="str">
            <v>BẢNG TÍNH TOÁN, ĐO BÓC KHỐI LƯỢNG HOÀN THÀNH ĐƯA VÀO QUYẾT TOÁN</v>
          </cell>
        </row>
      </sheetData>
      <sheetData sheetId="4936">
        <row r="4">
          <cell r="A4" t="str">
            <v>BẢNG TÍNH TOÁN, ĐO BÓC KHỐI LƯỢNG HOÀN THÀNH ĐƯA VÀO QUYẾT TOÁN</v>
          </cell>
        </row>
      </sheetData>
      <sheetData sheetId="4937">
        <row r="4">
          <cell r="A4" t="str">
            <v>BẢNG TÍNH TOÁN, ĐO BÓC KHỐI LƯỢNG HOÀN THÀNH ĐƯA VÀO QUYẾT TOÁN</v>
          </cell>
        </row>
      </sheetData>
      <sheetData sheetId="4938">
        <row r="4">
          <cell r="A4" t="str">
            <v>BẢNG TÍNH TOÁN, ĐO BÓC KHỐI LƯỢNG HOÀN THÀNH ĐƯA VÀO QUYẾT TOÁN</v>
          </cell>
        </row>
      </sheetData>
      <sheetData sheetId="4939">
        <row r="4">
          <cell r="A4" t="str">
            <v>BẢNG TÍNH TOÁN, ĐO BÓC KHỐI LƯỢNG HOÀN THÀNH ĐƯA VÀO QUYẾT TOÁN</v>
          </cell>
        </row>
      </sheetData>
      <sheetData sheetId="4940">
        <row r="4">
          <cell r="A4" t="str">
            <v>BẢNG TÍNH TOÁN, ĐO BÓC KHỐI LƯỢNG HOÀN THÀNH ĐƯA VÀO QUYẾT TOÁN</v>
          </cell>
        </row>
      </sheetData>
      <sheetData sheetId="4941">
        <row r="4">
          <cell r="A4" t="str">
            <v>BẢNG TÍNH TOÁN, ĐO BÓC KHỐI LƯỢNG HOÀN THÀNH ĐƯA VÀO QUYẾT TOÁN</v>
          </cell>
        </row>
      </sheetData>
      <sheetData sheetId="4942">
        <row r="4">
          <cell r="A4" t="str">
            <v>BẢNG TÍNH TOÁN, ĐO BÓC KHỐI LƯỢNG HOÀN THÀNH ĐƯA VÀO QUYẾT TOÁN</v>
          </cell>
        </row>
      </sheetData>
      <sheetData sheetId="4943">
        <row r="4">
          <cell r="A4" t="str">
            <v>BẢNG TÍNH TOÁN, ĐO BÓC KHỐI LƯỢNG HOÀN THÀNH ĐƯA VÀO QUYẾT TOÁN</v>
          </cell>
        </row>
      </sheetData>
      <sheetData sheetId="4944">
        <row r="4">
          <cell r="A4" t="str">
            <v>BẢNG TÍNH TOÁN, ĐO BÓC KHỐI LƯỢNG HOÀN THÀNH ĐƯA VÀO QUYẾT TOÁN</v>
          </cell>
        </row>
      </sheetData>
      <sheetData sheetId="4945">
        <row r="4">
          <cell r="A4" t="str">
            <v>BẢNG TÍNH TOÁN, ĐO BÓC KHỐI LƯỢNG HOÀN THÀNH ĐƯA VÀO QUYẾT TOÁN</v>
          </cell>
        </row>
      </sheetData>
      <sheetData sheetId="4946">
        <row r="4">
          <cell r="A4" t="str">
            <v>BẢNG TÍNH TOÁN, ĐO BÓC KHỐI LƯỢNG HOÀN THÀNH ĐƯA VÀO QUYẾT TOÁN</v>
          </cell>
        </row>
      </sheetData>
      <sheetData sheetId="4947">
        <row r="4">
          <cell r="A4" t="str">
            <v>BẢNG TÍNH TOÁN, ĐO BÓC KHỐI LƯỢNG HOÀN THÀNH ĐƯA VÀO QUYẾT TOÁN</v>
          </cell>
        </row>
      </sheetData>
      <sheetData sheetId="4948">
        <row r="4">
          <cell r="A4" t="str">
            <v>BẢNG TÍNH TOÁN, ĐO BÓC KHỐI LƯỢNG HOÀN THÀNH ĐƯA VÀO QUYẾT TOÁN</v>
          </cell>
        </row>
      </sheetData>
      <sheetData sheetId="4949">
        <row r="4">
          <cell r="A4" t="str">
            <v>BẢNG TÍNH TOÁN, ĐO BÓC KHỐI LƯỢNG HOÀN THÀNH ĐƯA VÀO QUYẾT TOÁN</v>
          </cell>
        </row>
      </sheetData>
      <sheetData sheetId="4950">
        <row r="4">
          <cell r="A4" t="str">
            <v>BẢNG TÍNH TOÁN, ĐO BÓC KHỐI LƯỢNG HOÀN THÀNH ĐƯA VÀO QUYẾT TOÁN</v>
          </cell>
        </row>
      </sheetData>
      <sheetData sheetId="4951">
        <row r="4">
          <cell r="A4" t="str">
            <v>BẢNG TÍNH TOÁN, ĐO BÓC KHỐI LƯỢNG HOÀN THÀNH ĐƯA VÀO QUYẾT TOÁN</v>
          </cell>
        </row>
      </sheetData>
      <sheetData sheetId="4952">
        <row r="4">
          <cell r="A4" t="str">
            <v>BẢNG TÍNH TOÁN, ĐO BÓC KHỐI LƯỢNG HOÀN THÀNH ĐƯA VÀO QUYẾT TOÁN</v>
          </cell>
        </row>
      </sheetData>
      <sheetData sheetId="4953">
        <row r="4">
          <cell r="A4" t="str">
            <v>BẢNG TÍNH TOÁN, ĐO BÓC KHỐI LƯỢNG HOÀN THÀNH ĐƯA VÀO QUYẾT TOÁN</v>
          </cell>
        </row>
      </sheetData>
      <sheetData sheetId="4954">
        <row r="4">
          <cell r="A4" t="str">
            <v>BẢNG TÍNH TOÁN, ĐO BÓC KHỐI LƯỢNG HOÀN THÀNH ĐƯA VÀO QUYẾT TOÁN</v>
          </cell>
        </row>
      </sheetData>
      <sheetData sheetId="4955">
        <row r="4">
          <cell r="A4" t="str">
            <v>BẢNG TÍNH TOÁN, ĐO BÓC KHỐI LƯỢNG HOÀN THÀNH ĐƯA VÀO QUYẾT TOÁN</v>
          </cell>
        </row>
      </sheetData>
      <sheetData sheetId="4956">
        <row r="4">
          <cell r="A4" t="str">
            <v>BẢNG TÍNH TOÁN, ĐO BÓC KHỐI LƯỢNG HOÀN THÀNH ĐƯA VÀO QUYẾT TOÁN</v>
          </cell>
        </row>
      </sheetData>
      <sheetData sheetId="4957">
        <row r="4">
          <cell r="A4" t="str">
            <v>BẢNG TÍNH TOÁN, ĐO BÓC KHỐI LƯỢNG HOÀN THÀNH ĐƯA VÀO QUYẾT TOÁN</v>
          </cell>
        </row>
      </sheetData>
      <sheetData sheetId="4958">
        <row r="4">
          <cell r="A4" t="str">
            <v>BẢNG TÍNH TOÁN, ĐO BÓC KHỐI LƯỢNG HOÀN THÀNH ĐƯA VÀO QUYẾT TOÁN</v>
          </cell>
        </row>
      </sheetData>
      <sheetData sheetId="4959">
        <row r="4">
          <cell r="A4" t="str">
            <v>BẢNG TÍNH TOÁN, ĐO BÓC KHỐI LƯỢNG HOÀN THÀNH ĐƯA VÀO QUYẾT TOÁN</v>
          </cell>
        </row>
      </sheetData>
      <sheetData sheetId="4960">
        <row r="4">
          <cell r="A4" t="str">
            <v>BẢNG TÍNH TOÁN, ĐO BÓC KHỐI LƯỢNG HOÀN THÀNH ĐƯA VÀO QUYẾT TOÁN</v>
          </cell>
        </row>
      </sheetData>
      <sheetData sheetId="4961">
        <row r="4">
          <cell r="A4" t="str">
            <v>BẢNG TÍNH TOÁN, ĐO BÓC KHỐI LƯỢNG HOÀN THÀNH ĐƯA VÀO QUYẾT TOÁN</v>
          </cell>
        </row>
      </sheetData>
      <sheetData sheetId="4962">
        <row r="4">
          <cell r="A4" t="str">
            <v>BẢNG TÍNH TOÁN, ĐO BÓC KHỐI LƯỢNG HOÀN THÀNH ĐƯA VÀO QUYẾT TOÁN</v>
          </cell>
        </row>
      </sheetData>
      <sheetData sheetId="4963">
        <row r="4">
          <cell r="A4" t="str">
            <v>BẢNG TÍNH TOÁN, ĐO BÓC KHỐI LƯỢNG HOÀN THÀNH ĐƯA VÀO QUYẾT TOÁN</v>
          </cell>
        </row>
      </sheetData>
      <sheetData sheetId="4964">
        <row r="4">
          <cell r="A4" t="str">
            <v>BẢNG TÍNH TOÁN, ĐO BÓC KHỐI LƯỢNG HOÀN THÀNH ĐƯA VÀO QUYẾT TOÁN</v>
          </cell>
        </row>
      </sheetData>
      <sheetData sheetId="4965">
        <row r="4">
          <cell r="A4" t="str">
            <v>BẢNG TÍNH TOÁN, ĐO BÓC KHỐI LƯỢNG HOÀN THÀNH ĐƯA VÀO QUYẾT TOÁN</v>
          </cell>
        </row>
      </sheetData>
      <sheetData sheetId="4966">
        <row r="4">
          <cell r="A4" t="str">
            <v>BẢNG TÍNH TOÁN, ĐO BÓC KHỐI LƯỢNG HOÀN THÀNH ĐƯA VÀO QUYẾT TOÁN</v>
          </cell>
        </row>
      </sheetData>
      <sheetData sheetId="4967">
        <row r="4">
          <cell r="A4" t="str">
            <v>BẢNG TÍNH TOÁN, ĐO BÓC KHỐI LƯỢNG HOÀN THÀNH ĐƯA VÀO QUYẾT TOÁN</v>
          </cell>
        </row>
      </sheetData>
      <sheetData sheetId="4968">
        <row r="4">
          <cell r="A4" t="str">
            <v>BẢNG TÍNH TOÁN, ĐO BÓC KHỐI LƯỢNG HOÀN THÀNH ĐƯA VÀO QUYẾT TOÁN</v>
          </cell>
        </row>
      </sheetData>
      <sheetData sheetId="4969">
        <row r="4">
          <cell r="A4" t="str">
            <v>BẢNG TÍNH TOÁN, ĐO BÓC KHỐI LƯỢNG HOÀN THÀNH ĐƯA VÀO QUYẾT TOÁN</v>
          </cell>
        </row>
      </sheetData>
      <sheetData sheetId="4970">
        <row r="4">
          <cell r="A4" t="str">
            <v>BẢNG TÍNH TOÁN, ĐO BÓC KHỐI LƯỢNG HOÀN THÀNH ĐƯA VÀO QUYẾT TOÁN</v>
          </cell>
        </row>
      </sheetData>
      <sheetData sheetId="4971">
        <row r="4">
          <cell r="A4" t="str">
            <v>BẢNG TÍNH TOÁN, ĐO BÓC KHỐI LƯỢNG HOÀN THÀNH ĐƯA VÀO QUYẾT TOÁN</v>
          </cell>
        </row>
      </sheetData>
      <sheetData sheetId="4972">
        <row r="4">
          <cell r="A4" t="str">
            <v>BẢNG TÍNH TOÁN, ĐO BÓC KHỐI LƯỢNG HOÀN THÀNH ĐƯA VÀO QUYẾT TOÁN</v>
          </cell>
        </row>
      </sheetData>
      <sheetData sheetId="4973">
        <row r="4">
          <cell r="A4" t="str">
            <v>BẢNG TÍNH TOÁN, ĐO BÓC KHỐI LƯỢNG HOÀN THÀNH ĐƯA VÀO QUYẾT TOÁN</v>
          </cell>
        </row>
      </sheetData>
      <sheetData sheetId="4974">
        <row r="4">
          <cell r="A4" t="str">
            <v>BẢNG TÍNH TOÁN, ĐO BÓC KHỐI LƯỢNG HOÀN THÀNH ĐƯA VÀO QUYẾT TOÁN</v>
          </cell>
        </row>
      </sheetData>
      <sheetData sheetId="4975">
        <row r="4">
          <cell r="A4" t="str">
            <v>BẢNG TÍNH TOÁN, ĐO BÓC KHỐI LƯỢNG HOÀN THÀNH ĐƯA VÀO QUYẾT TOÁN</v>
          </cell>
        </row>
      </sheetData>
      <sheetData sheetId="4976">
        <row r="4">
          <cell r="A4" t="str">
            <v>BẢNG TÍNH TOÁN, ĐO BÓC KHỐI LƯỢNG HOÀN THÀNH ĐƯA VÀO QUYẾT TOÁN</v>
          </cell>
        </row>
      </sheetData>
      <sheetData sheetId="4977">
        <row r="4">
          <cell r="A4" t="str">
            <v>BẢNG TÍNH TOÁN, ĐO BÓC KHỐI LƯỢNG HOÀN THÀNH ĐƯA VÀO QUYẾT TOÁN</v>
          </cell>
        </row>
      </sheetData>
      <sheetData sheetId="4978">
        <row r="4">
          <cell r="A4" t="str">
            <v>BẢNG TÍNH TOÁN, ĐO BÓC KHỐI LƯỢNG HOÀN THÀNH ĐƯA VÀO QUYẾT TOÁN</v>
          </cell>
        </row>
      </sheetData>
      <sheetData sheetId="4979">
        <row r="4">
          <cell r="A4" t="str">
            <v>BẢNG TÍNH TOÁN, ĐO BÓC KHỐI LƯỢNG HOÀN THÀNH ĐƯA VÀO QUYẾT TOÁN</v>
          </cell>
        </row>
      </sheetData>
      <sheetData sheetId="4980">
        <row r="4">
          <cell r="A4" t="str">
            <v>BẢNG TÍNH TOÁN, ĐO BÓC KHỐI LƯỢNG HOÀN THÀNH ĐƯA VÀO QUYẾT TOÁN</v>
          </cell>
        </row>
      </sheetData>
      <sheetData sheetId="4981">
        <row r="4">
          <cell r="A4" t="str">
            <v>BẢNG TÍNH TOÁN, ĐO BÓC KHỐI LƯỢNG HOÀN THÀNH ĐƯA VÀO QUYẾT TOÁN</v>
          </cell>
        </row>
      </sheetData>
      <sheetData sheetId="4982">
        <row r="4">
          <cell r="A4" t="str">
            <v>BẢNG TÍNH TOÁN, ĐO BÓC KHỐI LƯỢNG HOÀN THÀNH ĐƯA VÀO QUYẾT TOÁN</v>
          </cell>
        </row>
      </sheetData>
      <sheetData sheetId="4983">
        <row r="4">
          <cell r="A4" t="str">
            <v>BẢNG TÍNH TOÁN, ĐO BÓC KHỐI LƯỢNG HOÀN THÀNH ĐƯA VÀO QUYẾT TOÁN</v>
          </cell>
        </row>
      </sheetData>
      <sheetData sheetId="4984">
        <row r="4">
          <cell r="A4" t="str">
            <v>BẢNG TÍNH TOÁN, ĐO BÓC KHỐI LƯỢNG HOÀN THÀNH ĐƯA VÀO QUYẾT TOÁN</v>
          </cell>
        </row>
      </sheetData>
      <sheetData sheetId="4985">
        <row r="4">
          <cell r="A4" t="str">
            <v>BẢNG TÍNH TOÁN, ĐO BÓC KHỐI LƯỢNG HOÀN THÀNH ĐƯA VÀO QUYẾT TOÁN</v>
          </cell>
        </row>
      </sheetData>
      <sheetData sheetId="4986">
        <row r="4">
          <cell r="A4" t="str">
            <v>BẢNG TÍNH TOÁN, ĐO BÓC KHỐI LƯỢNG HOÀN THÀNH ĐƯA VÀO QUYẾT TOÁN</v>
          </cell>
        </row>
      </sheetData>
      <sheetData sheetId="4987">
        <row r="4">
          <cell r="A4" t="str">
            <v>BẢNG TÍNH TOÁN, ĐO BÓC KHỐI LƯỢNG HOÀN THÀNH ĐƯA VÀO QUYẾT TOÁN</v>
          </cell>
        </row>
      </sheetData>
      <sheetData sheetId="4988">
        <row r="4">
          <cell r="A4" t="str">
            <v>BẢNG TÍNH TOÁN, ĐO BÓC KHỐI LƯỢNG HOÀN THÀNH ĐƯA VÀO QUYẾT TOÁN</v>
          </cell>
        </row>
      </sheetData>
      <sheetData sheetId="4989">
        <row r="4">
          <cell r="A4" t="str">
            <v>BẢNG TÍNH TOÁN, ĐO BÓC KHỐI LƯỢNG HOÀN THÀNH ĐƯA VÀO QUYẾT TOÁN</v>
          </cell>
        </row>
      </sheetData>
      <sheetData sheetId="4990">
        <row r="4">
          <cell r="A4" t="str">
            <v>BẢNG TÍNH TOÁN, ĐO BÓC KHỐI LƯỢNG HOÀN THÀNH ĐƯA VÀO QUYẾT TOÁN</v>
          </cell>
        </row>
      </sheetData>
      <sheetData sheetId="4991">
        <row r="4">
          <cell r="A4" t="str">
            <v>BẢNG TÍNH TOÁN, ĐO BÓC KHỐI LƯỢNG HOÀN THÀNH ĐƯA VÀO QUYẾT TOÁN</v>
          </cell>
        </row>
      </sheetData>
      <sheetData sheetId="4992">
        <row r="4">
          <cell r="A4" t="str">
            <v>BẢNG TÍNH TOÁN, ĐO BÓC KHỐI LƯỢNG HOÀN THÀNH ĐƯA VÀO QUYẾT TOÁN</v>
          </cell>
        </row>
      </sheetData>
      <sheetData sheetId="4993">
        <row r="4">
          <cell r="A4" t="str">
            <v>BẢNG TÍNH TOÁN, ĐO BÓC KHỐI LƯỢNG HOÀN THÀNH ĐƯA VÀO QUYẾT TOÁN</v>
          </cell>
        </row>
      </sheetData>
      <sheetData sheetId="4994">
        <row r="4">
          <cell r="A4" t="str">
            <v>BẢNG TÍNH TOÁN, ĐO BÓC KHỐI LƯỢNG HOÀN THÀNH ĐƯA VÀO QUYẾT TOÁN</v>
          </cell>
        </row>
      </sheetData>
      <sheetData sheetId="4995">
        <row r="4">
          <cell r="A4" t="str">
            <v>BẢNG TÍNH TOÁN, ĐO BÓC KHỐI LƯỢNG HOÀN THÀNH ĐƯA VÀO QUYẾT TOÁN</v>
          </cell>
        </row>
      </sheetData>
      <sheetData sheetId="4996">
        <row r="4">
          <cell r="A4" t="str">
            <v>BẢNG TÍNH TOÁN, ĐO BÓC KHỐI LƯỢNG HOÀN THÀNH ĐƯA VÀO QUYẾT TOÁN</v>
          </cell>
        </row>
      </sheetData>
      <sheetData sheetId="4997">
        <row r="4">
          <cell r="A4" t="str">
            <v>BẢNG TÍNH TOÁN, ĐO BÓC KHỐI LƯỢNG HOÀN THÀNH ĐƯA VÀO QUYẾT TOÁN</v>
          </cell>
        </row>
      </sheetData>
      <sheetData sheetId="4998">
        <row r="4">
          <cell r="A4" t="str">
            <v>BẢNG TÍNH TOÁN, ĐO BÓC KHỐI LƯỢNG HOÀN THÀNH ĐƯA VÀO QUYẾT TOÁN</v>
          </cell>
        </row>
      </sheetData>
      <sheetData sheetId="4999">
        <row r="4">
          <cell r="A4" t="str">
            <v>BẢNG TÍNH TOÁN, ĐO BÓC KHỐI LƯỢNG HOÀN THÀNH ĐƯA VÀO QUYẾT TOÁN</v>
          </cell>
        </row>
      </sheetData>
      <sheetData sheetId="5000">
        <row r="4">
          <cell r="A4" t="str">
            <v>BẢNG TÍNH TOÁN, ĐO BÓC KHỐI LƯỢNG HOÀN THÀNH ĐƯA VÀO QUYẾT TOÁN</v>
          </cell>
        </row>
      </sheetData>
      <sheetData sheetId="5001">
        <row r="4">
          <cell r="A4" t="str">
            <v>BẢNG TÍNH TOÁN, ĐO BÓC KHỐI LƯỢNG HOÀN THÀNH ĐƯA VÀO QUYẾT TOÁN</v>
          </cell>
        </row>
      </sheetData>
      <sheetData sheetId="5002">
        <row r="4">
          <cell r="A4" t="str">
            <v>BẢNG TÍNH TOÁN, ĐO BÓC KHỐI LƯỢNG HOÀN THÀNH ĐƯA VÀO QUYẾT TOÁN</v>
          </cell>
        </row>
      </sheetData>
      <sheetData sheetId="5003">
        <row r="4">
          <cell r="A4" t="str">
            <v>BẢNG TÍNH TOÁN, ĐO BÓC KHỐI LƯỢNG HOÀN THÀNH ĐƯA VÀO QUYẾT TOÁN</v>
          </cell>
        </row>
      </sheetData>
      <sheetData sheetId="5004">
        <row r="4">
          <cell r="A4" t="str">
            <v>BẢNG TÍNH TOÁN, ĐO BÓC KHỐI LƯỢNG HOÀN THÀNH ĐƯA VÀO QUYẾT TOÁN</v>
          </cell>
        </row>
      </sheetData>
      <sheetData sheetId="5005">
        <row r="4">
          <cell r="A4" t="str">
            <v>BẢNG TÍNH TOÁN, ĐO BÓC KHỐI LƯỢNG HOÀN THÀNH ĐƯA VÀO QUYẾT TOÁN</v>
          </cell>
        </row>
      </sheetData>
      <sheetData sheetId="5006">
        <row r="4">
          <cell r="A4" t="str">
            <v>BẢNG TÍNH TOÁN, ĐO BÓC KHỐI LƯỢNG HOÀN THÀNH ĐƯA VÀO QUYẾT TOÁN</v>
          </cell>
        </row>
      </sheetData>
      <sheetData sheetId="5007">
        <row r="4">
          <cell r="A4" t="str">
            <v>BẢNG TÍNH TOÁN, ĐO BÓC KHỐI LƯỢNG HOÀN THÀNH ĐƯA VÀO QUYẾT TOÁN</v>
          </cell>
        </row>
      </sheetData>
      <sheetData sheetId="5008">
        <row r="4">
          <cell r="A4" t="str">
            <v>BẢNG TÍNH TOÁN, ĐO BÓC KHỐI LƯỢNG HOÀN THÀNH ĐƯA VÀO QUYẾT TOÁN</v>
          </cell>
        </row>
      </sheetData>
      <sheetData sheetId="5009">
        <row r="4">
          <cell r="A4" t="str">
            <v>BẢNG TÍNH TOÁN, ĐO BÓC KHỐI LƯỢNG HOÀN THÀNH ĐƯA VÀO QUYẾT TOÁN</v>
          </cell>
        </row>
      </sheetData>
      <sheetData sheetId="5010">
        <row r="4">
          <cell r="A4" t="str">
            <v>BẢNG TÍNH TOÁN, ĐO BÓC KHỐI LƯỢNG HOÀN THÀNH ĐƯA VÀO QUYẾT TOÁN</v>
          </cell>
        </row>
      </sheetData>
      <sheetData sheetId="5011">
        <row r="4">
          <cell r="A4" t="str">
            <v>BẢNG TÍNH TOÁN, ĐO BÓC KHỐI LƯỢNG HOÀN THÀNH ĐƯA VÀO QUYẾT TOÁN</v>
          </cell>
        </row>
      </sheetData>
      <sheetData sheetId="5012">
        <row r="4">
          <cell r="A4" t="str">
            <v>BẢNG TÍNH TOÁN, ĐO BÓC KHỐI LƯỢNG HOÀN THÀNH ĐƯA VÀO QUYẾT TOÁN</v>
          </cell>
        </row>
      </sheetData>
      <sheetData sheetId="5013">
        <row r="4">
          <cell r="A4" t="str">
            <v>BẢNG TÍNH TOÁN, ĐO BÓC KHỐI LƯỢNG HOÀN THÀNH ĐƯA VÀO QUYẾT TOÁN</v>
          </cell>
        </row>
      </sheetData>
      <sheetData sheetId="5014">
        <row r="4">
          <cell r="A4" t="str">
            <v>BẢNG TÍNH TOÁN, ĐO BÓC KHỐI LƯỢNG HOÀN THÀNH ĐƯA VÀO QUYẾT TOÁN</v>
          </cell>
        </row>
      </sheetData>
      <sheetData sheetId="5015">
        <row r="4">
          <cell r="A4" t="str">
            <v>BẢNG TÍNH TOÁN, ĐO BÓC KHỐI LƯỢNG HOÀN THÀNH ĐƯA VÀO QUYẾT TOÁN</v>
          </cell>
        </row>
      </sheetData>
      <sheetData sheetId="5016">
        <row r="4">
          <cell r="A4" t="str">
            <v>BẢNG TÍNH TOÁN, ĐO BÓC KHỐI LƯỢNG HOÀN THÀNH ĐƯA VÀO QUYẾT TOÁN</v>
          </cell>
        </row>
      </sheetData>
      <sheetData sheetId="5017">
        <row r="4">
          <cell r="A4" t="str">
            <v>BẢNG TÍNH TOÁN, ĐO BÓC KHỐI LƯỢNG HOÀN THÀNH ĐƯA VÀO QUYẾT TOÁN</v>
          </cell>
        </row>
      </sheetData>
      <sheetData sheetId="5018">
        <row r="4">
          <cell r="A4" t="str">
            <v>BẢNG TÍNH TOÁN, ĐO BÓC KHỐI LƯỢNG HOÀN THÀNH ĐƯA VÀO QUYẾT TOÁN</v>
          </cell>
        </row>
      </sheetData>
      <sheetData sheetId="5019">
        <row r="4">
          <cell r="A4" t="str">
            <v>BẢNG TÍNH TOÁN, ĐO BÓC KHỐI LƯỢNG HOÀN THÀNH ĐƯA VÀO QUYẾT TOÁN</v>
          </cell>
        </row>
      </sheetData>
      <sheetData sheetId="5020">
        <row r="4">
          <cell r="A4" t="str">
            <v>BẢNG TÍNH TOÁN, ĐO BÓC KHỐI LƯỢNG HOÀN THÀNH ĐƯA VÀO QUYẾT TOÁN</v>
          </cell>
        </row>
      </sheetData>
      <sheetData sheetId="5021">
        <row r="4">
          <cell r="A4" t="str">
            <v>BẢNG TÍNH TOÁN, ĐO BÓC KHỐI LƯỢNG HOÀN THÀNH ĐƯA VÀO QUYẾT TOÁN</v>
          </cell>
        </row>
      </sheetData>
      <sheetData sheetId="5022">
        <row r="4">
          <cell r="A4" t="str">
            <v>BẢNG TÍNH TOÁN, ĐO BÓC KHỐI LƯỢNG HOÀN THÀNH ĐƯA VÀO QUYẾT TOÁN</v>
          </cell>
        </row>
      </sheetData>
      <sheetData sheetId="5023">
        <row r="4">
          <cell r="A4" t="str">
            <v>BẢNG TÍNH TOÁN, ĐO BÓC KHỐI LƯỢNG HOÀN THÀNH ĐƯA VÀO QUYẾT TOÁN</v>
          </cell>
        </row>
      </sheetData>
      <sheetData sheetId="5024">
        <row r="4">
          <cell r="A4" t="str">
            <v>BẢNG TÍNH TOÁN, ĐO BÓC KHỐI LƯỢNG HOÀN THÀNH ĐƯA VÀO QUYẾT TOÁN</v>
          </cell>
        </row>
      </sheetData>
      <sheetData sheetId="5025">
        <row r="4">
          <cell r="A4" t="str">
            <v>BẢNG TÍNH TOÁN, ĐO BÓC KHỐI LƯỢNG HOÀN THÀNH ĐƯA VÀO QUYẾT TOÁN</v>
          </cell>
        </row>
      </sheetData>
      <sheetData sheetId="5026">
        <row r="4">
          <cell r="A4" t="str">
            <v>BẢNG TÍNH TOÁN, ĐO BÓC KHỐI LƯỢNG HOÀN THÀNH ĐƯA VÀO QUYẾT TOÁN</v>
          </cell>
        </row>
      </sheetData>
      <sheetData sheetId="5027">
        <row r="4">
          <cell r="A4" t="str">
            <v>BẢNG TÍNH TOÁN, ĐO BÓC KHỐI LƯỢNG HOÀN THÀNH ĐƯA VÀO QUYẾT TOÁN</v>
          </cell>
        </row>
      </sheetData>
      <sheetData sheetId="5028">
        <row r="4">
          <cell r="A4" t="str">
            <v>BẢNG TÍNH TOÁN, ĐO BÓC KHỐI LƯỢNG HOÀN THÀNH ĐƯA VÀO QUYẾT TOÁN</v>
          </cell>
        </row>
      </sheetData>
      <sheetData sheetId="5029">
        <row r="4">
          <cell r="A4" t="str">
            <v>BẢNG TÍNH TOÁN, ĐO BÓC KHỐI LƯỢNG HOÀN THÀNH ĐƯA VÀO QUYẾT TOÁN</v>
          </cell>
        </row>
      </sheetData>
      <sheetData sheetId="5030">
        <row r="4">
          <cell r="A4" t="str">
            <v>BẢNG TÍNH TOÁN, ĐO BÓC KHỐI LƯỢNG HOÀN THÀNH ĐƯA VÀO QUYẾT TOÁN</v>
          </cell>
        </row>
      </sheetData>
      <sheetData sheetId="5031">
        <row r="4">
          <cell r="A4" t="str">
            <v>BẢNG TÍNH TOÁN, ĐO BÓC KHỐI LƯỢNG HOÀN THÀNH ĐƯA VÀO QUYẾT TOÁN</v>
          </cell>
        </row>
      </sheetData>
      <sheetData sheetId="5032">
        <row r="4">
          <cell r="A4" t="str">
            <v>BẢNG TÍNH TOÁN, ĐO BÓC KHỐI LƯỢNG HOÀN THÀNH ĐƯA VÀO QUYẾT TOÁN</v>
          </cell>
        </row>
      </sheetData>
      <sheetData sheetId="5033">
        <row r="4">
          <cell r="A4" t="str">
            <v>BẢNG TÍNH TOÁN, ĐO BÓC KHỐI LƯỢNG HOÀN THÀNH ĐƯA VÀO QUYẾT TOÁN</v>
          </cell>
        </row>
      </sheetData>
      <sheetData sheetId="5034">
        <row r="4">
          <cell r="A4" t="str">
            <v>BẢNG TÍNH TOÁN, ĐO BÓC KHỐI LƯỢNG HOÀN THÀNH ĐƯA VÀO QUYẾT TOÁN</v>
          </cell>
        </row>
      </sheetData>
      <sheetData sheetId="5035">
        <row r="4">
          <cell r="A4" t="str">
            <v>BẢNG TÍNH TOÁN, ĐO BÓC KHỐI LƯỢNG HOÀN THÀNH ĐƯA VÀO QUYẾT TOÁN</v>
          </cell>
        </row>
      </sheetData>
      <sheetData sheetId="5036">
        <row r="4">
          <cell r="A4" t="str">
            <v>BẢNG TÍNH TOÁN, ĐO BÓC KHỐI LƯỢNG HOÀN THÀNH ĐƯA VÀO QUYẾT TOÁN</v>
          </cell>
        </row>
      </sheetData>
      <sheetData sheetId="5037">
        <row r="4">
          <cell r="A4" t="str">
            <v>BẢNG TÍNH TOÁN, ĐO BÓC KHỐI LƯỢNG HOÀN THÀNH ĐƯA VÀO QUYẾT TOÁN</v>
          </cell>
        </row>
      </sheetData>
      <sheetData sheetId="5038">
        <row r="4">
          <cell r="A4" t="str">
            <v>BẢNG TÍNH TOÁN, ĐO BÓC KHỐI LƯỢNG HOÀN THÀNH ĐƯA VÀO QUYẾT TOÁN</v>
          </cell>
        </row>
      </sheetData>
      <sheetData sheetId="5039">
        <row r="4">
          <cell r="A4" t="str">
            <v>BẢNG TÍNH TOÁN, ĐO BÓC KHỐI LƯỢNG HOÀN THÀNH ĐƯA VÀO QUYẾT TOÁN</v>
          </cell>
        </row>
      </sheetData>
      <sheetData sheetId="5040">
        <row r="4">
          <cell r="A4" t="str">
            <v>BẢNG TÍNH TOÁN, ĐO BÓC KHỐI LƯỢNG HOÀN THÀNH ĐƯA VÀO QUYẾT TOÁN</v>
          </cell>
        </row>
      </sheetData>
      <sheetData sheetId="5041">
        <row r="4">
          <cell r="A4" t="str">
            <v>BẢNG TÍNH TOÁN, ĐO BÓC KHỐI LƯỢNG HOÀN THÀNH ĐƯA VÀO QUYẾT TOÁN</v>
          </cell>
        </row>
      </sheetData>
      <sheetData sheetId="5042">
        <row r="4">
          <cell r="A4" t="str">
            <v>BẢNG TÍNH TOÁN, ĐO BÓC KHỐI LƯỢNG HOÀN THÀNH ĐƯA VÀO QUYẾT TOÁN</v>
          </cell>
        </row>
      </sheetData>
      <sheetData sheetId="5043">
        <row r="4">
          <cell r="A4" t="str">
            <v>BẢNG TÍNH TOÁN, ĐO BÓC KHỐI LƯỢNG HOÀN THÀNH ĐƯA VÀO QUYẾT TOÁN</v>
          </cell>
        </row>
      </sheetData>
      <sheetData sheetId="5044">
        <row r="4">
          <cell r="A4" t="str">
            <v>BẢNG TÍNH TOÁN, ĐO BÓC KHỐI LƯỢNG HOÀN THÀNH ĐƯA VÀO QUYẾT TOÁN</v>
          </cell>
        </row>
      </sheetData>
      <sheetData sheetId="5045">
        <row r="4">
          <cell r="A4" t="str">
            <v>BẢNG TÍNH TOÁN, ĐO BÓC KHỐI LƯỢNG HOÀN THÀNH ĐƯA VÀO QUYẾT TOÁN</v>
          </cell>
        </row>
      </sheetData>
      <sheetData sheetId="5046">
        <row r="4">
          <cell r="A4" t="str">
            <v>BẢNG TÍNH TOÁN, ĐO BÓC KHỐI LƯỢNG HOÀN THÀNH ĐƯA VÀO QUYẾT TOÁN</v>
          </cell>
        </row>
      </sheetData>
      <sheetData sheetId="5047">
        <row r="4">
          <cell r="A4" t="str">
            <v>BẢNG TÍNH TOÁN, ĐO BÓC KHỐI LƯỢNG HOÀN THÀNH ĐƯA VÀO QUYẾT TOÁN</v>
          </cell>
        </row>
      </sheetData>
      <sheetData sheetId="5048">
        <row r="4">
          <cell r="A4" t="str">
            <v>BẢNG TÍNH TOÁN, ĐO BÓC KHỐI LƯỢNG HOÀN THÀNH ĐƯA VÀO QUYẾT TOÁN</v>
          </cell>
        </row>
      </sheetData>
      <sheetData sheetId="5049">
        <row r="4">
          <cell r="A4" t="str">
            <v>BẢNG TÍNH TOÁN, ĐO BÓC KHỐI LƯỢNG HOÀN THÀNH ĐƯA VÀO QUYẾT TOÁN</v>
          </cell>
        </row>
      </sheetData>
      <sheetData sheetId="5050">
        <row r="4">
          <cell r="A4" t="str">
            <v>BẢNG TÍNH TOÁN, ĐO BÓC KHỐI LƯỢNG HOÀN THÀNH ĐƯA VÀO QUYẾT TOÁN</v>
          </cell>
        </row>
      </sheetData>
      <sheetData sheetId="5051">
        <row r="4">
          <cell r="A4" t="str">
            <v>BẢNG TÍNH TOÁN, ĐO BÓC KHỐI LƯỢNG HOÀN THÀNH ĐƯA VÀO QUYẾT TOÁN</v>
          </cell>
        </row>
      </sheetData>
      <sheetData sheetId="5052">
        <row r="4">
          <cell r="A4" t="str">
            <v>BẢNG TÍNH TOÁN, ĐO BÓC KHỐI LƯỢNG HOÀN THÀNH ĐƯA VÀO QUYẾT TOÁN</v>
          </cell>
        </row>
      </sheetData>
      <sheetData sheetId="5053">
        <row r="4">
          <cell r="A4" t="str">
            <v>BẢNG TÍNH TOÁN, ĐO BÓC KHỐI LƯỢNG HOÀN THÀNH ĐƯA VÀO QUYẾT TOÁN</v>
          </cell>
        </row>
      </sheetData>
      <sheetData sheetId="5054">
        <row r="4">
          <cell r="A4" t="str">
            <v>BẢNG TÍNH TOÁN, ĐO BÓC KHỐI LƯỢNG HOÀN THÀNH ĐƯA VÀO QUYẾT TOÁN</v>
          </cell>
        </row>
      </sheetData>
      <sheetData sheetId="5055">
        <row r="4">
          <cell r="A4" t="str">
            <v>BẢNG TÍNH TOÁN, ĐO BÓC KHỐI LƯỢNG HOÀN THÀNH ĐƯA VÀO QUYẾT TOÁN</v>
          </cell>
        </row>
      </sheetData>
      <sheetData sheetId="5056">
        <row r="4">
          <cell r="A4" t="str">
            <v>BẢNG TÍNH TOÁN, ĐO BÓC KHỐI LƯỢNG HOÀN THÀNH ĐƯA VÀO QUYẾT TOÁN</v>
          </cell>
        </row>
      </sheetData>
      <sheetData sheetId="5057">
        <row r="4">
          <cell r="A4" t="str">
            <v>BẢNG TÍNH TOÁN, ĐO BÓC KHỐI LƯỢNG HOÀN THÀNH ĐƯA VÀO QUYẾT TOÁN</v>
          </cell>
        </row>
      </sheetData>
      <sheetData sheetId="5058">
        <row r="4">
          <cell r="A4" t="str">
            <v>BẢNG TÍNH TOÁN, ĐO BÓC KHỐI LƯỢNG HOÀN THÀNH ĐƯA VÀO QUYẾT TOÁN</v>
          </cell>
        </row>
      </sheetData>
      <sheetData sheetId="5059">
        <row r="4">
          <cell r="A4" t="str">
            <v>BẢNG TÍNH TOÁN, ĐO BÓC KHỐI LƯỢNG HOÀN THÀNH ĐƯA VÀO QUYẾT TOÁN</v>
          </cell>
        </row>
      </sheetData>
      <sheetData sheetId="5060">
        <row r="4">
          <cell r="A4" t="str">
            <v>BẢNG TÍNH TOÁN, ĐO BÓC KHỐI LƯỢNG HOÀN THÀNH ĐƯA VÀO QUYẾT TOÁN</v>
          </cell>
        </row>
      </sheetData>
      <sheetData sheetId="5061">
        <row r="4">
          <cell r="A4" t="str">
            <v>BẢNG TÍNH TOÁN, ĐO BÓC KHỐI LƯỢNG HOÀN THÀNH ĐƯA VÀO QUYẾT TOÁN</v>
          </cell>
        </row>
      </sheetData>
      <sheetData sheetId="5062">
        <row r="4">
          <cell r="A4" t="str">
            <v>BẢNG TÍNH TOÁN, ĐO BÓC KHỐI LƯỢNG HOÀN THÀNH ĐƯA VÀO QUYẾT TOÁN</v>
          </cell>
        </row>
      </sheetData>
      <sheetData sheetId="5063">
        <row r="4">
          <cell r="A4" t="str">
            <v>BẢNG TÍNH TOÁN, ĐO BÓC KHỐI LƯỢNG HOÀN THÀNH ĐƯA VÀO QUYẾT TOÁN</v>
          </cell>
        </row>
      </sheetData>
      <sheetData sheetId="5064">
        <row r="4">
          <cell r="A4" t="str">
            <v>BẢNG TÍNH TOÁN, ĐO BÓC KHỐI LƯỢNG HOÀN THÀNH ĐƯA VÀO QUYẾT TOÁN</v>
          </cell>
        </row>
      </sheetData>
      <sheetData sheetId="5065">
        <row r="4">
          <cell r="A4" t="str">
            <v>BẢNG TÍNH TOÁN, ĐO BÓC KHỐI LƯỢNG HOÀN THÀNH ĐƯA VÀO QUYẾT TOÁN</v>
          </cell>
        </row>
      </sheetData>
      <sheetData sheetId="5066">
        <row r="4">
          <cell r="A4" t="str">
            <v>BẢNG TÍNH TOÁN, ĐO BÓC KHỐI LƯỢNG HOÀN THÀNH ĐƯA VÀO QUYẾT TOÁN</v>
          </cell>
        </row>
      </sheetData>
      <sheetData sheetId="5067">
        <row r="4">
          <cell r="A4" t="str">
            <v>BẢNG TÍNH TOÁN, ĐO BÓC KHỐI LƯỢNG HOÀN THÀNH ĐƯA VÀO QUYẾT TOÁN</v>
          </cell>
        </row>
      </sheetData>
      <sheetData sheetId="5068">
        <row r="4">
          <cell r="A4" t="str">
            <v>BẢNG TÍNH TOÁN, ĐO BÓC KHỐI LƯỢNG HOÀN THÀNH ĐƯA VÀO QUYẾT TOÁN</v>
          </cell>
        </row>
      </sheetData>
      <sheetData sheetId="5069">
        <row r="4">
          <cell r="A4" t="str">
            <v>BẢNG TÍNH TOÁN, ĐO BÓC KHỐI LƯỢNG HOÀN THÀNH ĐƯA VÀO QUYẾT TOÁN</v>
          </cell>
        </row>
      </sheetData>
      <sheetData sheetId="5070">
        <row r="4">
          <cell r="A4" t="str">
            <v>BẢNG TÍNH TOÁN, ĐO BÓC KHỐI LƯỢNG HOÀN THÀNH ĐƯA VÀO QUYẾT TOÁN</v>
          </cell>
        </row>
      </sheetData>
      <sheetData sheetId="5071">
        <row r="4">
          <cell r="A4" t="str">
            <v>BẢNG TÍNH TOÁN, ĐO BÓC KHỐI LƯỢNG HOÀN THÀNH ĐƯA VÀO QUYẾT TOÁN</v>
          </cell>
        </row>
      </sheetData>
      <sheetData sheetId="5072">
        <row r="4">
          <cell r="A4" t="str">
            <v>BẢNG TÍNH TOÁN, ĐO BÓC KHỐI LƯỢNG HOÀN THÀNH ĐƯA VÀO QUYẾT TOÁN</v>
          </cell>
        </row>
      </sheetData>
      <sheetData sheetId="5073">
        <row r="4">
          <cell r="A4" t="str">
            <v>BẢNG TÍNH TOÁN, ĐO BÓC KHỐI LƯỢNG HOÀN THÀNH ĐƯA VÀO QUYẾT TOÁN</v>
          </cell>
        </row>
      </sheetData>
      <sheetData sheetId="5074">
        <row r="4">
          <cell r="A4" t="str">
            <v>BẢNG TÍNH TOÁN, ĐO BÓC KHỐI LƯỢNG HOÀN THÀNH ĐƯA VÀO QUYẾT TOÁN</v>
          </cell>
        </row>
      </sheetData>
      <sheetData sheetId="5075">
        <row r="4">
          <cell r="A4" t="str">
            <v>BẢNG TÍNH TOÁN, ĐO BÓC KHỐI LƯỢNG HOÀN THÀNH ĐƯA VÀO QUYẾT TOÁN</v>
          </cell>
        </row>
      </sheetData>
      <sheetData sheetId="5076">
        <row r="4">
          <cell r="A4" t="str">
            <v>BẢNG TÍNH TOÁN, ĐO BÓC KHỐI LƯỢNG HOÀN THÀNH ĐƯA VÀO QUYẾT TOÁN</v>
          </cell>
        </row>
      </sheetData>
      <sheetData sheetId="5077">
        <row r="4">
          <cell r="A4" t="str">
            <v>BẢNG TÍNH TOÁN, ĐO BÓC KHỐI LƯỢNG HOÀN THÀNH ĐƯA VÀO QUYẾT TOÁN</v>
          </cell>
        </row>
      </sheetData>
      <sheetData sheetId="5078">
        <row r="4">
          <cell r="A4" t="str">
            <v>BẢNG TÍNH TOÁN, ĐO BÓC KHỐI LƯỢNG HOÀN THÀNH ĐƯA VÀO QUYẾT TOÁN</v>
          </cell>
        </row>
      </sheetData>
      <sheetData sheetId="5079">
        <row r="4">
          <cell r="A4" t="str">
            <v>BẢNG TÍNH TOÁN, ĐO BÓC KHỐI LƯỢNG HOÀN THÀNH ĐƯA VÀO QUYẾT TOÁN</v>
          </cell>
        </row>
      </sheetData>
      <sheetData sheetId="5080">
        <row r="4">
          <cell r="A4" t="str">
            <v>BẢNG TÍNH TOÁN, ĐO BÓC KHỐI LƯỢNG HOÀN THÀNH ĐƯA VÀO QUYẾT TOÁN</v>
          </cell>
        </row>
      </sheetData>
      <sheetData sheetId="5081">
        <row r="4">
          <cell r="A4" t="str">
            <v>BẢNG TÍNH TOÁN, ĐO BÓC KHỐI LƯỢNG HOÀN THÀNH ĐƯA VÀO QUYẾT TOÁN</v>
          </cell>
        </row>
      </sheetData>
      <sheetData sheetId="5082">
        <row r="4">
          <cell r="A4" t="str">
            <v>BẢNG TÍNH TOÁN, ĐO BÓC KHỐI LƯỢNG HOÀN THÀNH ĐƯA VÀO QUYẾT TOÁN</v>
          </cell>
        </row>
      </sheetData>
      <sheetData sheetId="5083">
        <row r="4">
          <cell r="A4" t="str">
            <v>BẢNG TÍNH TOÁN, ĐO BÓC KHỐI LƯỢNG HOÀN THÀNH ĐƯA VÀO QUYẾT TOÁN</v>
          </cell>
        </row>
      </sheetData>
      <sheetData sheetId="5084">
        <row r="4">
          <cell r="A4" t="str">
            <v>BẢNG TÍNH TOÁN, ĐO BÓC KHỐI LƯỢNG HOÀN THÀNH ĐƯA VÀO QUYẾT TOÁN</v>
          </cell>
        </row>
      </sheetData>
      <sheetData sheetId="5085">
        <row r="4">
          <cell r="A4" t="str">
            <v>BẢNG TÍNH TOÁN, ĐO BÓC KHỐI LƯỢNG HOÀN THÀNH ĐƯA VÀO QUYẾT TOÁN</v>
          </cell>
        </row>
      </sheetData>
      <sheetData sheetId="5086">
        <row r="4">
          <cell r="A4" t="str">
            <v>BẢNG TÍNH TOÁN, ĐO BÓC KHỐI LƯỢNG HOÀN THÀNH ĐƯA VÀO QUYẾT TOÁN</v>
          </cell>
        </row>
      </sheetData>
      <sheetData sheetId="5087">
        <row r="4">
          <cell r="A4" t="str">
            <v>BẢNG TÍNH TOÁN, ĐO BÓC KHỐI LƯỢNG HOÀN THÀNH ĐƯA VÀO QUYẾT TOÁN</v>
          </cell>
        </row>
      </sheetData>
      <sheetData sheetId="5088">
        <row r="4">
          <cell r="A4" t="str">
            <v>BẢNG TÍNH TOÁN, ĐO BÓC KHỐI LƯỢNG HOÀN THÀNH ĐƯA VÀO QUYẾT TOÁN</v>
          </cell>
        </row>
      </sheetData>
      <sheetData sheetId="5089">
        <row r="4">
          <cell r="A4" t="str">
            <v>BẢNG TÍNH TOÁN, ĐO BÓC KHỐI LƯỢNG HOÀN THÀNH ĐƯA VÀO QUYẾT TOÁN</v>
          </cell>
        </row>
      </sheetData>
      <sheetData sheetId="5090">
        <row r="4">
          <cell r="A4" t="str">
            <v>BẢNG TÍNH TOÁN, ĐO BÓC KHỐI LƯỢNG HOÀN THÀNH ĐƯA VÀO QUYẾT TOÁN</v>
          </cell>
        </row>
      </sheetData>
      <sheetData sheetId="5091">
        <row r="4">
          <cell r="A4" t="str">
            <v>BẢNG TÍNH TOÁN, ĐO BÓC KHỐI LƯỢNG HOÀN THÀNH ĐƯA VÀO QUYẾT TOÁN</v>
          </cell>
        </row>
      </sheetData>
      <sheetData sheetId="5092">
        <row r="4">
          <cell r="A4" t="str">
            <v>BẢNG TÍNH TOÁN, ĐO BÓC KHỐI LƯỢNG HOÀN THÀNH ĐƯA VÀO QUYẾT TOÁN</v>
          </cell>
        </row>
      </sheetData>
      <sheetData sheetId="5093">
        <row r="4">
          <cell r="A4" t="str">
            <v>BẢNG TÍNH TOÁN, ĐO BÓC KHỐI LƯỢNG HOÀN THÀNH ĐƯA VÀO QUYẾT TOÁN</v>
          </cell>
        </row>
      </sheetData>
      <sheetData sheetId="5094">
        <row r="4">
          <cell r="A4" t="str">
            <v>BẢNG TÍNH TOÁN, ĐO BÓC KHỐI LƯỢNG HOÀN THÀNH ĐƯA VÀO QUYẾT TOÁN</v>
          </cell>
        </row>
      </sheetData>
      <sheetData sheetId="5095">
        <row r="4">
          <cell r="A4" t="str">
            <v>BẢNG TÍNH TOÁN, ĐO BÓC KHỐI LƯỢNG HOÀN THÀNH ĐƯA VÀO QUYẾT TOÁN</v>
          </cell>
        </row>
      </sheetData>
      <sheetData sheetId="5096">
        <row r="4">
          <cell r="A4" t="str">
            <v>BẢNG TÍNH TOÁN, ĐO BÓC KHỐI LƯỢNG HOÀN THÀNH ĐƯA VÀO QUYẾT TOÁN</v>
          </cell>
        </row>
      </sheetData>
      <sheetData sheetId="5097">
        <row r="4">
          <cell r="A4" t="str">
            <v>BẢNG TÍNH TOÁN, ĐO BÓC KHỐI LƯỢNG HOÀN THÀNH ĐƯA VÀO QUYẾT TOÁN</v>
          </cell>
        </row>
      </sheetData>
      <sheetData sheetId="5098">
        <row r="4">
          <cell r="A4" t="str">
            <v>BẢNG TÍNH TOÁN, ĐO BÓC KHỐI LƯỢNG HOÀN THÀNH ĐƯA VÀO QUYẾT TOÁN</v>
          </cell>
        </row>
      </sheetData>
      <sheetData sheetId="5099">
        <row r="4">
          <cell r="A4" t="str">
            <v>BẢNG TÍNH TOÁN, ĐO BÓC KHỐI LƯỢNG HOÀN THÀNH ĐƯA VÀO QUYẾT TOÁN</v>
          </cell>
        </row>
      </sheetData>
      <sheetData sheetId="5100">
        <row r="4">
          <cell r="A4" t="str">
            <v>BẢNG TÍNH TOÁN, ĐO BÓC KHỐI LƯỢNG HOÀN THÀNH ĐƯA VÀO QUYẾT TOÁN</v>
          </cell>
        </row>
      </sheetData>
      <sheetData sheetId="5101">
        <row r="4">
          <cell r="A4" t="str">
            <v>BẢNG TÍNH TOÁN, ĐO BÓC KHỐI LƯỢNG HOÀN THÀNH ĐƯA VÀO QUYẾT TOÁN</v>
          </cell>
        </row>
      </sheetData>
      <sheetData sheetId="5102">
        <row r="4">
          <cell r="A4" t="str">
            <v>BẢNG TÍNH TOÁN, ĐO BÓC KHỐI LƯỢNG HOÀN THÀNH ĐƯA VÀO QUYẾT TOÁN</v>
          </cell>
        </row>
      </sheetData>
      <sheetData sheetId="5103">
        <row r="4">
          <cell r="A4" t="str">
            <v>BẢNG TÍNH TOÁN, ĐO BÓC KHỐI LƯỢNG HOÀN THÀNH ĐƯA VÀO QUYẾT TOÁN</v>
          </cell>
        </row>
      </sheetData>
      <sheetData sheetId="5104">
        <row r="4">
          <cell r="A4" t="str">
            <v>BẢNG TÍNH TOÁN, ĐO BÓC KHỐI LƯỢNG HOÀN THÀNH ĐƯA VÀO QUYẾT TOÁN</v>
          </cell>
        </row>
      </sheetData>
      <sheetData sheetId="5105">
        <row r="4">
          <cell r="A4" t="str">
            <v>BẢNG TÍNH TOÁN, ĐO BÓC KHỐI LƯỢNG HOÀN THÀNH ĐƯA VÀO QUYẾT TOÁN</v>
          </cell>
        </row>
      </sheetData>
      <sheetData sheetId="5106">
        <row r="4">
          <cell r="A4" t="str">
            <v>BẢNG TÍNH TOÁN, ĐO BÓC KHỐI LƯỢNG HOÀN THÀNH ĐƯA VÀO QUYẾT TOÁN</v>
          </cell>
        </row>
      </sheetData>
      <sheetData sheetId="5107">
        <row r="4">
          <cell r="A4" t="str">
            <v>BẢNG TÍNH TOÁN, ĐO BÓC KHỐI LƯỢNG HOÀN THÀNH ĐƯA VÀO QUYẾT TOÁN</v>
          </cell>
        </row>
      </sheetData>
      <sheetData sheetId="5108">
        <row r="4">
          <cell r="A4" t="str">
            <v>BẢNG TÍNH TOÁN, ĐO BÓC KHỐI LƯỢNG HOÀN THÀNH ĐƯA VÀO QUYẾT TOÁN</v>
          </cell>
        </row>
      </sheetData>
      <sheetData sheetId="5109">
        <row r="4">
          <cell r="A4" t="str">
            <v>BẢNG TÍNH TOÁN, ĐO BÓC KHỐI LƯỢNG HOÀN THÀNH ĐƯA VÀO QUYẾT TOÁN</v>
          </cell>
        </row>
      </sheetData>
      <sheetData sheetId="5110">
        <row r="4">
          <cell r="A4" t="str">
            <v>BẢNG TÍNH TOÁN, ĐO BÓC KHỐI LƯỢNG HOÀN THÀNH ĐƯA VÀO QUYẾT TOÁN</v>
          </cell>
        </row>
      </sheetData>
      <sheetData sheetId="5111">
        <row r="4">
          <cell r="A4" t="str">
            <v>BẢNG TÍNH TOÁN, ĐO BÓC KHỐI LƯỢNG HOÀN THÀNH ĐƯA VÀO QUYẾT TOÁN</v>
          </cell>
        </row>
      </sheetData>
      <sheetData sheetId="5112">
        <row r="4">
          <cell r="A4" t="str">
            <v>BẢNG TÍNH TOÁN, ĐO BÓC KHỐI LƯỢNG HOÀN THÀNH ĐƯA VÀO QUYẾT TOÁN</v>
          </cell>
        </row>
      </sheetData>
      <sheetData sheetId="5113">
        <row r="4">
          <cell r="A4" t="str">
            <v>BẢNG TÍNH TOÁN, ĐO BÓC KHỐI LƯỢNG HOÀN THÀNH ĐƯA VÀO QUYẾT TOÁN</v>
          </cell>
        </row>
      </sheetData>
      <sheetData sheetId="5114">
        <row r="4">
          <cell r="A4" t="str">
            <v>BẢNG TÍNH TOÁN, ĐO BÓC KHỐI LƯỢNG HOÀN THÀNH ĐƯA VÀO QUYẾT TOÁN</v>
          </cell>
        </row>
      </sheetData>
      <sheetData sheetId="5115">
        <row r="4">
          <cell r="A4" t="str">
            <v>BẢNG TÍNH TOÁN, ĐO BÓC KHỐI LƯỢNG HOÀN THÀNH ĐƯA VÀO QUYẾT TOÁN</v>
          </cell>
        </row>
      </sheetData>
      <sheetData sheetId="5116">
        <row r="4">
          <cell r="A4" t="str">
            <v>BẢNG TÍNH TOÁN, ĐO BÓC KHỐI LƯỢNG HOÀN THÀNH ĐƯA VÀO QUYẾT TOÁN</v>
          </cell>
        </row>
      </sheetData>
      <sheetData sheetId="5117">
        <row r="4">
          <cell r="A4" t="str">
            <v>BẢNG TÍNH TOÁN, ĐO BÓC KHỐI LƯỢNG HOÀN THÀNH ĐƯA VÀO QUYẾT TOÁN</v>
          </cell>
        </row>
      </sheetData>
      <sheetData sheetId="5118">
        <row r="4">
          <cell r="A4" t="str">
            <v>BẢNG TÍNH TOÁN, ĐO BÓC KHỐI LƯỢNG HOÀN THÀNH ĐƯA VÀO QUYẾT TOÁN</v>
          </cell>
        </row>
      </sheetData>
      <sheetData sheetId="5119">
        <row r="4">
          <cell r="A4" t="str">
            <v>BẢNG TÍNH TOÁN, ĐO BÓC KHỐI LƯỢNG HOÀN THÀNH ĐƯA VÀO QUYẾT TOÁN</v>
          </cell>
        </row>
      </sheetData>
      <sheetData sheetId="5120">
        <row r="4">
          <cell r="A4" t="str">
            <v>BẢNG TÍNH TOÁN, ĐO BÓC KHỐI LƯỢNG HOÀN THÀNH ĐƯA VÀO QUYẾT TOÁN</v>
          </cell>
        </row>
      </sheetData>
      <sheetData sheetId="5121">
        <row r="4">
          <cell r="A4" t="str">
            <v>BẢNG TÍNH TOÁN, ĐO BÓC KHỐI LƯỢNG HOÀN THÀNH ĐƯA VÀO QUYẾT TOÁN</v>
          </cell>
        </row>
      </sheetData>
      <sheetData sheetId="5122">
        <row r="4">
          <cell r="A4" t="str">
            <v>BẢNG TÍNH TOÁN, ĐO BÓC KHỐI LƯỢNG HOÀN THÀNH ĐƯA VÀO QUYẾT TOÁN</v>
          </cell>
        </row>
      </sheetData>
      <sheetData sheetId="5123">
        <row r="4">
          <cell r="A4" t="str">
            <v>BẢNG TÍNH TOÁN, ĐO BÓC KHỐI LƯỢNG HOÀN THÀNH ĐƯA VÀO QUYẾT TOÁN</v>
          </cell>
        </row>
      </sheetData>
      <sheetData sheetId="5124">
        <row r="4">
          <cell r="A4" t="str">
            <v>BẢNG TÍNH TOÁN, ĐO BÓC KHỐI LƯỢNG HOÀN THÀNH ĐƯA VÀO QUYẾT TOÁN</v>
          </cell>
        </row>
      </sheetData>
      <sheetData sheetId="5125">
        <row r="4">
          <cell r="A4" t="str">
            <v>BẢNG TÍNH TOÁN, ĐO BÓC KHỐI LƯỢNG HOÀN THÀNH ĐƯA VÀO QUYẾT TOÁN</v>
          </cell>
        </row>
      </sheetData>
      <sheetData sheetId="5126">
        <row r="4">
          <cell r="A4" t="str">
            <v>BẢNG TÍNH TOÁN, ĐO BÓC KHỐI LƯỢNG HOÀN THÀNH ĐƯA VÀO QUYẾT TOÁN</v>
          </cell>
        </row>
      </sheetData>
      <sheetData sheetId="5127">
        <row r="4">
          <cell r="A4" t="str">
            <v>BẢNG TÍNH TOÁN, ĐO BÓC KHỐI LƯỢNG HOÀN THÀNH ĐƯA VÀO QUYẾT TOÁN</v>
          </cell>
        </row>
      </sheetData>
      <sheetData sheetId="5128">
        <row r="4">
          <cell r="A4" t="str">
            <v>BẢNG TÍNH TOÁN, ĐO BÓC KHỐI LƯỢNG HOÀN THÀNH ĐƯA VÀO QUYẾT TOÁN</v>
          </cell>
        </row>
      </sheetData>
      <sheetData sheetId="5129">
        <row r="4">
          <cell r="A4" t="str">
            <v>BẢNG TÍNH TOÁN, ĐO BÓC KHỐI LƯỢNG HOÀN THÀNH ĐƯA VÀO QUYẾT TOÁN</v>
          </cell>
        </row>
      </sheetData>
      <sheetData sheetId="5130">
        <row r="4">
          <cell r="A4" t="str">
            <v>BẢNG TÍNH TOÁN, ĐO BÓC KHỐI LƯỢNG HOÀN THÀNH ĐƯA VÀO QUYẾT TOÁN</v>
          </cell>
        </row>
      </sheetData>
      <sheetData sheetId="5131">
        <row r="4">
          <cell r="A4" t="str">
            <v>BẢNG TÍNH TOÁN, ĐO BÓC KHỐI LƯỢNG HOÀN THÀNH ĐƯA VÀO QUYẾT TOÁN</v>
          </cell>
        </row>
      </sheetData>
      <sheetData sheetId="5132">
        <row r="4">
          <cell r="A4" t="str">
            <v>BẢNG TÍNH TOÁN, ĐO BÓC KHỐI LƯỢNG HOÀN THÀNH ĐƯA VÀO QUYẾT TOÁN</v>
          </cell>
        </row>
      </sheetData>
      <sheetData sheetId="5133">
        <row r="4">
          <cell r="A4" t="str">
            <v>BẢNG TÍNH TOÁN, ĐO BÓC KHỐI LƯỢNG HOÀN THÀNH ĐƯA VÀO QUYẾT TOÁN</v>
          </cell>
        </row>
      </sheetData>
      <sheetData sheetId="5134">
        <row r="4">
          <cell r="A4" t="str">
            <v>BẢNG TÍNH TOÁN, ĐO BÓC KHỐI LƯỢNG HOÀN THÀNH ĐƯA VÀO QUYẾT TOÁN</v>
          </cell>
        </row>
      </sheetData>
      <sheetData sheetId="5135">
        <row r="4">
          <cell r="A4" t="str">
            <v>BẢNG TÍNH TOÁN, ĐO BÓC KHỐI LƯỢNG HOÀN THÀNH ĐƯA VÀO QUYẾT TOÁN</v>
          </cell>
        </row>
      </sheetData>
      <sheetData sheetId="5136">
        <row r="4">
          <cell r="A4" t="str">
            <v>BẢNG TÍNH TOÁN, ĐO BÓC KHỐI LƯỢNG HOÀN THÀNH ĐƯA VÀO QUYẾT TOÁN</v>
          </cell>
        </row>
      </sheetData>
      <sheetData sheetId="5137">
        <row r="4">
          <cell r="A4" t="str">
            <v>BẢNG TÍNH TOÁN, ĐO BÓC KHỐI LƯỢNG HOÀN THÀNH ĐƯA VÀO QUYẾT TOÁN</v>
          </cell>
        </row>
      </sheetData>
      <sheetData sheetId="5138">
        <row r="4">
          <cell r="A4" t="str">
            <v>BẢNG TÍNH TOÁN, ĐO BÓC KHỐI LƯỢNG HOÀN THÀNH ĐƯA VÀO QUYẾT TOÁN</v>
          </cell>
        </row>
      </sheetData>
      <sheetData sheetId="5139">
        <row r="4">
          <cell r="A4" t="str">
            <v>BẢNG TÍNH TOÁN, ĐO BÓC KHỐI LƯỢNG HOÀN THÀNH ĐƯA VÀO QUYẾT TOÁN</v>
          </cell>
        </row>
      </sheetData>
      <sheetData sheetId="5140">
        <row r="4">
          <cell r="A4" t="str">
            <v>BẢNG TÍNH TOÁN, ĐO BÓC KHỐI LƯỢNG HOÀN THÀNH ĐƯA VÀO QUYẾT TOÁN</v>
          </cell>
        </row>
      </sheetData>
      <sheetData sheetId="5141">
        <row r="4">
          <cell r="A4" t="str">
            <v>BẢNG TÍNH TOÁN, ĐO BÓC KHỐI LƯỢNG HOÀN THÀNH ĐƯA VÀO QUYẾT TOÁN</v>
          </cell>
        </row>
      </sheetData>
      <sheetData sheetId="5142">
        <row r="4">
          <cell r="A4" t="str">
            <v>BẢNG TÍNH TOÁN, ĐO BÓC KHỐI LƯỢNG HOÀN THÀNH ĐƯA VÀO QUYẾT TOÁN</v>
          </cell>
        </row>
      </sheetData>
      <sheetData sheetId="5143">
        <row r="4">
          <cell r="A4" t="str">
            <v>BẢNG TÍNH TOÁN, ĐO BÓC KHỐI LƯỢNG HOÀN THÀNH ĐƯA VÀO QUYẾT TOÁN</v>
          </cell>
        </row>
      </sheetData>
      <sheetData sheetId="5144">
        <row r="4">
          <cell r="A4" t="str">
            <v>BẢNG TÍNH TOÁN, ĐO BÓC KHỐI LƯỢNG HOÀN THÀNH ĐƯA VÀO QUYẾT TOÁN</v>
          </cell>
        </row>
      </sheetData>
      <sheetData sheetId="5145">
        <row r="4">
          <cell r="A4" t="str">
            <v>BẢNG TÍNH TOÁN, ĐO BÓC KHỐI LƯỢNG HOÀN THÀNH ĐƯA VÀO QUYẾT TOÁN</v>
          </cell>
        </row>
      </sheetData>
      <sheetData sheetId="5146">
        <row r="4">
          <cell r="A4" t="str">
            <v>BẢNG TÍNH TOÁN, ĐO BÓC KHỐI LƯỢNG HOÀN THÀNH ĐƯA VÀO QUYẾT TOÁN</v>
          </cell>
        </row>
      </sheetData>
      <sheetData sheetId="5147">
        <row r="4">
          <cell r="A4" t="str">
            <v>BẢNG TÍNH TOÁN, ĐO BÓC KHỐI LƯỢNG HOÀN THÀNH ĐƯA VÀO QUYẾT TOÁN</v>
          </cell>
        </row>
      </sheetData>
      <sheetData sheetId="5148">
        <row r="4">
          <cell r="A4" t="str">
            <v>BẢNG TÍNH TOÁN, ĐO BÓC KHỐI LƯỢNG HOÀN THÀNH ĐƯA VÀO QUYẾT TOÁN</v>
          </cell>
        </row>
      </sheetData>
      <sheetData sheetId="5149">
        <row r="4">
          <cell r="A4" t="str">
            <v>BẢNG TÍNH TOÁN, ĐO BÓC KHỐI LƯỢNG HOÀN THÀNH ĐƯA VÀO QUYẾT TOÁN</v>
          </cell>
        </row>
      </sheetData>
      <sheetData sheetId="5150">
        <row r="4">
          <cell r="A4" t="str">
            <v>BẢNG TÍNH TOÁN, ĐO BÓC KHỐI LƯỢNG HOÀN THÀNH ĐƯA VÀO QUYẾT TOÁN</v>
          </cell>
        </row>
      </sheetData>
      <sheetData sheetId="5151">
        <row r="4">
          <cell r="A4" t="str">
            <v>BẢNG TÍNH TOÁN, ĐO BÓC KHỐI LƯỢNG HOÀN THÀNH ĐƯA VÀO QUYẾT TOÁN</v>
          </cell>
        </row>
      </sheetData>
      <sheetData sheetId="5152">
        <row r="4">
          <cell r="A4" t="str">
            <v>BẢNG TÍNH TOÁN, ĐO BÓC KHỐI LƯỢNG HOÀN THÀNH ĐƯA VÀO QUYẾT TOÁN</v>
          </cell>
        </row>
      </sheetData>
      <sheetData sheetId="5153">
        <row r="4">
          <cell r="A4" t="str">
            <v>BẢNG TÍNH TOÁN, ĐO BÓC KHỐI LƯỢNG HOÀN THÀNH ĐƯA VÀO QUYẾT TOÁN</v>
          </cell>
        </row>
      </sheetData>
      <sheetData sheetId="5154">
        <row r="4">
          <cell r="A4" t="str">
            <v>BẢNG TÍNH TOÁN, ĐO BÓC KHỐI LƯỢNG HOÀN THÀNH ĐƯA VÀO QUYẾT TOÁN</v>
          </cell>
        </row>
      </sheetData>
      <sheetData sheetId="5155">
        <row r="4">
          <cell r="A4" t="str">
            <v>BẢNG TÍNH TOÁN, ĐO BÓC KHỐI LƯỢNG HOÀN THÀNH ĐƯA VÀO QUYẾT TOÁN</v>
          </cell>
        </row>
      </sheetData>
      <sheetData sheetId="5156">
        <row r="4">
          <cell r="A4" t="str">
            <v>BẢNG TÍNH TOÁN, ĐO BÓC KHỐI LƯỢNG HOÀN THÀNH ĐƯA VÀO QUYẾT TOÁN</v>
          </cell>
        </row>
      </sheetData>
      <sheetData sheetId="5157">
        <row r="4">
          <cell r="A4" t="str">
            <v>BẢNG TÍNH TOÁN, ĐO BÓC KHỐI LƯỢNG HOÀN THÀNH ĐƯA VÀO QUYẾT TOÁN</v>
          </cell>
        </row>
      </sheetData>
      <sheetData sheetId="5158">
        <row r="4">
          <cell r="A4" t="str">
            <v>BẢNG TÍNH TOÁN, ĐO BÓC KHỐI LƯỢNG HOÀN THÀNH ĐƯA VÀO QUYẾT TOÁN</v>
          </cell>
        </row>
      </sheetData>
      <sheetData sheetId="5159">
        <row r="4">
          <cell r="A4" t="str">
            <v>BẢNG TÍNH TOÁN, ĐO BÓC KHỐI LƯỢNG HOÀN THÀNH ĐƯA VÀO QUYẾT TOÁN</v>
          </cell>
        </row>
      </sheetData>
      <sheetData sheetId="5160">
        <row r="4">
          <cell r="A4" t="str">
            <v>BẢNG TÍNH TOÁN, ĐO BÓC KHỐI LƯỢNG HOÀN THÀNH ĐƯA VÀO QUYẾT TOÁN</v>
          </cell>
        </row>
      </sheetData>
      <sheetData sheetId="5161">
        <row r="4">
          <cell r="A4" t="str">
            <v>BẢNG TÍNH TOÁN, ĐO BÓC KHỐI LƯỢNG HOÀN THÀNH ĐƯA VÀO QUYẾT TOÁN</v>
          </cell>
        </row>
      </sheetData>
      <sheetData sheetId="5162">
        <row r="4">
          <cell r="A4" t="str">
            <v>BẢNG TÍNH TOÁN, ĐO BÓC KHỐI LƯỢNG HOÀN THÀNH ĐƯA VÀO QUYẾT TOÁN</v>
          </cell>
        </row>
      </sheetData>
      <sheetData sheetId="5163">
        <row r="4">
          <cell r="A4" t="str">
            <v>BẢNG TÍNH TOÁN, ĐO BÓC KHỐI LƯỢNG HOÀN THÀNH ĐƯA VÀO QUYẾT TOÁN</v>
          </cell>
        </row>
      </sheetData>
      <sheetData sheetId="5164">
        <row r="4">
          <cell r="A4" t="str">
            <v>BẢNG TÍNH TOÁN, ĐO BÓC KHỐI LƯỢNG HOÀN THÀNH ĐƯA VÀO QUYẾT TOÁN</v>
          </cell>
        </row>
      </sheetData>
      <sheetData sheetId="5165">
        <row r="4">
          <cell r="A4" t="str">
            <v>BẢNG TÍNH TOÁN, ĐO BÓC KHỐI LƯỢNG HOÀN THÀNH ĐƯA VÀO QUYẾT TOÁN</v>
          </cell>
        </row>
      </sheetData>
      <sheetData sheetId="5166">
        <row r="4">
          <cell r="A4" t="str">
            <v>BẢNG TÍNH TOÁN, ĐO BÓC KHỐI LƯỢNG HOÀN THÀNH ĐƯA VÀO QUYẾT TOÁN</v>
          </cell>
        </row>
      </sheetData>
      <sheetData sheetId="5167">
        <row r="4">
          <cell r="A4" t="str">
            <v>BẢNG TÍNH TOÁN, ĐO BÓC KHỐI LƯỢNG HOÀN THÀNH ĐƯA VÀO QUYẾT TOÁN</v>
          </cell>
        </row>
      </sheetData>
      <sheetData sheetId="5168">
        <row r="4">
          <cell r="A4" t="str">
            <v>BẢNG TÍNH TOÁN, ĐO BÓC KHỐI LƯỢNG HOÀN THÀNH ĐƯA VÀO QUYẾT TOÁN</v>
          </cell>
        </row>
      </sheetData>
      <sheetData sheetId="5169">
        <row r="4">
          <cell r="A4" t="str">
            <v>BẢNG TÍNH TOÁN, ĐO BÓC KHỐI LƯỢNG HOÀN THÀNH ĐƯA VÀO QUYẾT TOÁN</v>
          </cell>
        </row>
      </sheetData>
      <sheetData sheetId="5170">
        <row r="4">
          <cell r="A4" t="str">
            <v>BẢNG TÍNH TOÁN, ĐO BÓC KHỐI LƯỢNG HOÀN THÀNH ĐƯA VÀO QUYẾT TOÁN</v>
          </cell>
        </row>
      </sheetData>
      <sheetData sheetId="5171">
        <row r="4">
          <cell r="A4" t="str">
            <v>BẢNG TÍNH TOÁN, ĐO BÓC KHỐI LƯỢNG HOÀN THÀNH ĐƯA VÀO QUYẾT TOÁN</v>
          </cell>
        </row>
      </sheetData>
      <sheetData sheetId="5172">
        <row r="4">
          <cell r="A4" t="str">
            <v>BẢNG TÍNH TOÁN, ĐO BÓC KHỐI LƯỢNG HOÀN THÀNH ĐƯA VÀO QUYẾT TOÁN</v>
          </cell>
        </row>
      </sheetData>
      <sheetData sheetId="5173">
        <row r="4">
          <cell r="A4" t="str">
            <v>BẢNG TÍNH TOÁN, ĐO BÓC KHỐI LƯỢNG HOÀN THÀNH ĐƯA VÀO QUYẾT TOÁN</v>
          </cell>
        </row>
      </sheetData>
      <sheetData sheetId="5174">
        <row r="4">
          <cell r="A4" t="str">
            <v>BẢNG TÍNH TOÁN, ĐO BÓC KHỐI LƯỢNG HOÀN THÀNH ĐƯA VÀO QUYẾT TOÁN</v>
          </cell>
        </row>
      </sheetData>
      <sheetData sheetId="5175">
        <row r="4">
          <cell r="A4" t="str">
            <v>BẢNG TÍNH TOÁN, ĐO BÓC KHỐI LƯỢNG HOÀN THÀNH ĐƯA VÀO QUYẾT TOÁN</v>
          </cell>
        </row>
      </sheetData>
      <sheetData sheetId="5176">
        <row r="4">
          <cell r="A4" t="str">
            <v>BẢNG TÍNH TOÁN, ĐO BÓC KHỐI LƯỢNG HOÀN THÀNH ĐƯA VÀO QUYẾT TOÁN</v>
          </cell>
        </row>
      </sheetData>
      <sheetData sheetId="5177">
        <row r="4">
          <cell r="A4" t="str">
            <v>BẢNG TÍNH TOÁN, ĐO BÓC KHỐI LƯỢNG HOÀN THÀNH ĐƯA VÀO QUYẾT TOÁN</v>
          </cell>
        </row>
      </sheetData>
      <sheetData sheetId="5178">
        <row r="4">
          <cell r="A4" t="str">
            <v>BẢNG TÍNH TOÁN, ĐO BÓC KHỐI LƯỢNG HOÀN THÀNH ĐƯA VÀO QUYẾT TOÁN</v>
          </cell>
        </row>
      </sheetData>
      <sheetData sheetId="5179">
        <row r="4">
          <cell r="A4" t="str">
            <v>BẢNG TÍNH TOÁN, ĐO BÓC KHỐI LƯỢNG HOÀN THÀNH ĐƯA VÀO QUYẾT TOÁN</v>
          </cell>
        </row>
      </sheetData>
      <sheetData sheetId="5180">
        <row r="4">
          <cell r="A4" t="str">
            <v>BẢNG TÍNH TOÁN, ĐO BÓC KHỐI LƯỢNG HOÀN THÀNH ĐƯA VÀO QUYẾT TOÁN</v>
          </cell>
        </row>
      </sheetData>
      <sheetData sheetId="5181">
        <row r="4">
          <cell r="A4" t="str">
            <v>BẢNG TÍNH TOÁN, ĐO BÓC KHỐI LƯỢNG HOÀN THÀNH ĐƯA VÀO QUYẾT TOÁN</v>
          </cell>
        </row>
      </sheetData>
      <sheetData sheetId="5182">
        <row r="4">
          <cell r="A4" t="str">
            <v>BẢNG TÍNH TOÁN, ĐO BÓC KHỐI LƯỢNG HOÀN THÀNH ĐƯA VÀO QUYẾT TOÁN</v>
          </cell>
        </row>
      </sheetData>
      <sheetData sheetId="5183">
        <row r="4">
          <cell r="A4" t="str">
            <v>BẢNG TÍNH TOÁN, ĐO BÓC KHỐI LƯỢNG HOÀN THÀNH ĐƯA VÀO QUYẾT TOÁN</v>
          </cell>
        </row>
      </sheetData>
      <sheetData sheetId="5184">
        <row r="4">
          <cell r="A4" t="str">
            <v>BẢNG TÍNH TOÁN, ĐO BÓC KHỐI LƯỢNG HOÀN THÀNH ĐƯA VÀO QUYẾT TOÁN</v>
          </cell>
        </row>
      </sheetData>
      <sheetData sheetId="5185">
        <row r="4">
          <cell r="A4" t="str">
            <v>BẢNG TÍNH TOÁN, ĐO BÓC KHỐI LƯỢNG HOÀN THÀNH ĐƯA VÀO QUYẾT TOÁN</v>
          </cell>
        </row>
      </sheetData>
      <sheetData sheetId="5186">
        <row r="4">
          <cell r="A4" t="str">
            <v>BẢNG TÍNH TOÁN, ĐO BÓC KHỐI LƯỢNG HOÀN THÀNH ĐƯA VÀO QUYẾT TOÁN</v>
          </cell>
        </row>
      </sheetData>
      <sheetData sheetId="5187">
        <row r="4">
          <cell r="A4" t="str">
            <v>BẢNG TÍNH TOÁN, ĐO BÓC KHỐI LƯỢNG HOÀN THÀNH ĐƯA VÀO QUYẾT TOÁN</v>
          </cell>
        </row>
      </sheetData>
      <sheetData sheetId="5188">
        <row r="4">
          <cell r="A4" t="str">
            <v>BẢNG TÍNH TOÁN, ĐO BÓC KHỐI LƯỢNG HOÀN THÀNH ĐƯA VÀO QUYẾT TOÁN</v>
          </cell>
        </row>
      </sheetData>
      <sheetData sheetId="5189">
        <row r="4">
          <cell r="A4" t="str">
            <v>BẢNG TÍNH TOÁN, ĐO BÓC KHỐI LƯỢNG HOÀN THÀNH ĐƯA VÀO QUYẾT TOÁN</v>
          </cell>
        </row>
      </sheetData>
      <sheetData sheetId="5190">
        <row r="4">
          <cell r="A4" t="str">
            <v>BẢNG TÍNH TOÁN, ĐO BÓC KHỐI LƯỢNG HOÀN THÀNH ĐƯA VÀO QUYẾT TOÁN</v>
          </cell>
        </row>
      </sheetData>
      <sheetData sheetId="5191">
        <row r="4">
          <cell r="A4" t="str">
            <v>BẢNG TÍNH TOÁN, ĐO BÓC KHỐI LƯỢNG HOÀN THÀNH ĐƯA VÀO QUYẾT TOÁN</v>
          </cell>
        </row>
      </sheetData>
      <sheetData sheetId="5192">
        <row r="4">
          <cell r="A4" t="str">
            <v>BẢNG TÍNH TOÁN, ĐO BÓC KHỐI LƯỢNG HOÀN THÀNH ĐƯA VÀO QUYẾT TOÁN</v>
          </cell>
        </row>
      </sheetData>
      <sheetData sheetId="5193">
        <row r="4">
          <cell r="A4" t="str">
            <v>BẢNG TÍNH TOÁN, ĐO BÓC KHỐI LƯỢNG HOÀN THÀNH ĐƯA VÀO QUYẾT TOÁN</v>
          </cell>
        </row>
      </sheetData>
      <sheetData sheetId="5194">
        <row r="4">
          <cell r="A4" t="str">
            <v>BẢNG TÍNH TOÁN, ĐO BÓC KHỐI LƯỢNG HOÀN THÀNH ĐƯA VÀO QUYẾT TOÁN</v>
          </cell>
        </row>
      </sheetData>
      <sheetData sheetId="5195">
        <row r="4">
          <cell r="A4" t="str">
            <v>BẢNG TÍNH TOÁN, ĐO BÓC KHỐI LƯỢNG HOÀN THÀNH ĐƯA VÀO QUYẾT TOÁN</v>
          </cell>
        </row>
      </sheetData>
      <sheetData sheetId="5196">
        <row r="4">
          <cell r="A4" t="str">
            <v>BẢNG TÍNH TOÁN, ĐO BÓC KHỐI LƯỢNG HOÀN THÀNH ĐƯA VÀO QUYẾT TOÁN</v>
          </cell>
        </row>
      </sheetData>
      <sheetData sheetId="5197">
        <row r="4">
          <cell r="A4" t="str">
            <v>BẢNG TÍNH TOÁN, ĐO BÓC KHỐI LƯỢNG HOÀN THÀNH ĐƯA VÀO QUYẾT TOÁN</v>
          </cell>
        </row>
      </sheetData>
      <sheetData sheetId="5198">
        <row r="4">
          <cell r="A4" t="str">
            <v>BẢNG TÍNH TOÁN, ĐO BÓC KHỐI LƯỢNG HOÀN THÀNH ĐƯA VÀO QUYẾT TOÁN</v>
          </cell>
        </row>
      </sheetData>
      <sheetData sheetId="5199">
        <row r="4">
          <cell r="A4" t="str">
            <v>BẢNG TÍNH TOÁN, ĐO BÓC KHỐI LƯỢNG HOÀN THÀNH ĐƯA VÀO QUYẾT TOÁN</v>
          </cell>
        </row>
      </sheetData>
      <sheetData sheetId="5200">
        <row r="4">
          <cell r="A4" t="str">
            <v>BẢNG TÍNH TOÁN, ĐO BÓC KHỐI LƯỢNG HOÀN THÀNH ĐƯA VÀO QUYẾT TOÁN</v>
          </cell>
        </row>
      </sheetData>
      <sheetData sheetId="5201">
        <row r="4">
          <cell r="A4" t="str">
            <v>BẢNG TÍNH TOÁN, ĐO BÓC KHỐI LƯỢNG HOÀN THÀNH ĐƯA VÀO QUYẾT TOÁN</v>
          </cell>
        </row>
      </sheetData>
      <sheetData sheetId="5202">
        <row r="4">
          <cell r="A4" t="str">
            <v>BẢNG TÍNH TOÁN, ĐO BÓC KHỐI LƯỢNG HOÀN THÀNH ĐƯA VÀO QUYẾT TOÁN</v>
          </cell>
        </row>
      </sheetData>
      <sheetData sheetId="5203">
        <row r="4">
          <cell r="A4" t="str">
            <v>BẢNG TÍNH TOÁN, ĐO BÓC KHỐI LƯỢNG HOÀN THÀNH ĐƯA VÀO QUYẾT TOÁN</v>
          </cell>
        </row>
      </sheetData>
      <sheetData sheetId="5204">
        <row r="4">
          <cell r="A4" t="str">
            <v>BẢNG TÍNH TOÁN, ĐO BÓC KHỐI LƯỢNG HOÀN THÀNH ĐƯA VÀO QUYẾT TOÁN</v>
          </cell>
        </row>
      </sheetData>
      <sheetData sheetId="5205">
        <row r="4">
          <cell r="A4" t="str">
            <v>BẢNG TÍNH TOÁN, ĐO BÓC KHỐI LƯỢNG HOÀN THÀNH ĐƯA VÀO QUYẾT TOÁN</v>
          </cell>
        </row>
      </sheetData>
      <sheetData sheetId="5206">
        <row r="4">
          <cell r="A4" t="str">
            <v>BẢNG TÍNH TOÁN, ĐO BÓC KHỐI LƯỢNG HOÀN THÀNH ĐƯA VÀO QUYẾT TOÁN</v>
          </cell>
        </row>
      </sheetData>
      <sheetData sheetId="5207">
        <row r="4">
          <cell r="A4" t="str">
            <v>BẢNG TÍNH TOÁN, ĐO BÓC KHỐI LƯỢNG HOÀN THÀNH ĐƯA VÀO QUYẾT TOÁN</v>
          </cell>
        </row>
      </sheetData>
      <sheetData sheetId="5208">
        <row r="4">
          <cell r="A4" t="str">
            <v>BẢNG TÍNH TOÁN, ĐO BÓC KHỐI LƯỢNG HOÀN THÀNH ĐƯA VÀO QUYẾT TOÁN</v>
          </cell>
        </row>
      </sheetData>
      <sheetData sheetId="5209">
        <row r="4">
          <cell r="A4" t="str">
            <v>BẢNG TÍNH TOÁN, ĐO BÓC KHỐI LƯỢNG HOÀN THÀNH ĐƯA VÀO QUYẾT TOÁN</v>
          </cell>
        </row>
      </sheetData>
      <sheetData sheetId="5210">
        <row r="4">
          <cell r="A4" t="str">
            <v>BẢNG TÍNH TOÁN, ĐO BÓC KHỐI LƯỢNG HOÀN THÀNH ĐƯA VÀO QUYẾT TOÁN</v>
          </cell>
        </row>
      </sheetData>
      <sheetData sheetId="5211">
        <row r="4">
          <cell r="A4" t="str">
            <v>BẢNG TÍNH TOÁN, ĐO BÓC KHỐI LƯỢNG HOÀN THÀNH ĐƯA VÀO QUYẾT TOÁN</v>
          </cell>
        </row>
      </sheetData>
      <sheetData sheetId="5212">
        <row r="4">
          <cell r="A4" t="str">
            <v>BẢNG TÍNH TOÁN, ĐO BÓC KHỐI LƯỢNG HOÀN THÀNH ĐƯA VÀO QUYẾT TOÁN</v>
          </cell>
        </row>
      </sheetData>
      <sheetData sheetId="5213">
        <row r="4">
          <cell r="A4" t="str">
            <v>BẢNG TÍNH TOÁN, ĐO BÓC KHỐI LƯỢNG HOÀN THÀNH ĐƯA VÀO QUYẾT TOÁN</v>
          </cell>
        </row>
      </sheetData>
      <sheetData sheetId="5214">
        <row r="4">
          <cell r="A4" t="str">
            <v>BẢNG TÍNH TOÁN, ĐO BÓC KHỐI LƯỢNG HOÀN THÀNH ĐƯA VÀO QUYẾT TOÁN</v>
          </cell>
        </row>
      </sheetData>
      <sheetData sheetId="5215">
        <row r="4">
          <cell r="A4" t="str">
            <v>BẢNG TÍNH TOÁN, ĐO BÓC KHỐI LƯỢNG HOÀN THÀNH ĐƯA VÀO QUYẾT TOÁN</v>
          </cell>
        </row>
      </sheetData>
      <sheetData sheetId="5216">
        <row r="4">
          <cell r="A4" t="str">
            <v>BẢNG TÍNH TOÁN, ĐO BÓC KHỐI LƯỢNG HOÀN THÀNH ĐƯA VÀO QUYẾT TOÁN</v>
          </cell>
        </row>
      </sheetData>
      <sheetData sheetId="5217">
        <row r="4">
          <cell r="A4" t="str">
            <v>BẢNG TÍNH TOÁN, ĐO BÓC KHỐI LƯỢNG HOÀN THÀNH ĐƯA VÀO QUYẾT TOÁN</v>
          </cell>
        </row>
      </sheetData>
      <sheetData sheetId="5218">
        <row r="4">
          <cell r="A4" t="str">
            <v>BẢNG TÍNH TOÁN, ĐO BÓC KHỐI LƯỢNG HOÀN THÀNH ĐƯA VÀO QUYẾT TOÁN</v>
          </cell>
        </row>
      </sheetData>
      <sheetData sheetId="5219">
        <row r="4">
          <cell r="A4" t="str">
            <v>BẢNG TÍNH TOÁN, ĐO BÓC KHỐI LƯỢNG HOÀN THÀNH ĐƯA VÀO QUYẾT TOÁN</v>
          </cell>
        </row>
      </sheetData>
      <sheetData sheetId="5220">
        <row r="4">
          <cell r="A4" t="str">
            <v>BẢNG TÍNH TOÁN, ĐO BÓC KHỐI LƯỢNG HOÀN THÀNH ĐƯA VÀO QUYẾT TOÁN</v>
          </cell>
        </row>
      </sheetData>
      <sheetData sheetId="5221">
        <row r="4">
          <cell r="A4" t="str">
            <v>BẢNG TÍNH TOÁN, ĐO BÓC KHỐI LƯỢNG HOÀN THÀNH ĐƯA VÀO QUYẾT TOÁN</v>
          </cell>
        </row>
      </sheetData>
      <sheetData sheetId="5222">
        <row r="4">
          <cell r="A4" t="str">
            <v>BẢNG TÍNH TOÁN, ĐO BÓC KHỐI LƯỢNG HOÀN THÀNH ĐƯA VÀO QUYẾT TOÁN</v>
          </cell>
        </row>
      </sheetData>
      <sheetData sheetId="5223">
        <row r="4">
          <cell r="A4" t="str">
            <v>BẢNG TÍNH TOÁN, ĐO BÓC KHỐI LƯỢNG HOÀN THÀNH ĐƯA VÀO QUYẾT TOÁN</v>
          </cell>
        </row>
      </sheetData>
      <sheetData sheetId="5224">
        <row r="4">
          <cell r="A4" t="str">
            <v>BẢNG TÍNH TOÁN, ĐO BÓC KHỐI LƯỢNG HOÀN THÀNH ĐƯA VÀO QUYẾT TOÁN</v>
          </cell>
        </row>
      </sheetData>
      <sheetData sheetId="5225">
        <row r="4">
          <cell r="A4" t="str">
            <v>BẢNG TÍNH TOÁN, ĐO BÓC KHỐI LƯỢNG HOÀN THÀNH ĐƯA VÀO QUYẾT TOÁN</v>
          </cell>
        </row>
      </sheetData>
      <sheetData sheetId="5226">
        <row r="4">
          <cell r="A4" t="str">
            <v>BẢNG TÍNH TOÁN, ĐO BÓC KHỐI LƯỢNG HOÀN THÀNH ĐƯA VÀO QUYẾT TOÁN</v>
          </cell>
        </row>
      </sheetData>
      <sheetData sheetId="5227">
        <row r="4">
          <cell r="A4" t="str">
            <v>BẢNG TÍNH TOÁN, ĐO BÓC KHỐI LƯỢNG HOÀN THÀNH ĐƯA VÀO QUYẾT TOÁN</v>
          </cell>
        </row>
      </sheetData>
      <sheetData sheetId="5228">
        <row r="4">
          <cell r="A4" t="str">
            <v>BẢNG TÍNH TOÁN, ĐO BÓC KHỐI LƯỢNG HOÀN THÀNH ĐƯA VÀO QUYẾT TOÁN</v>
          </cell>
        </row>
      </sheetData>
      <sheetData sheetId="5229">
        <row r="4">
          <cell r="A4" t="str">
            <v>BẢNG TÍNH TOÁN, ĐO BÓC KHỐI LƯỢNG HOÀN THÀNH ĐƯA VÀO QUYẾT TOÁN</v>
          </cell>
        </row>
      </sheetData>
      <sheetData sheetId="5230">
        <row r="4">
          <cell r="A4" t="str">
            <v>BẢNG TÍNH TOÁN, ĐO BÓC KHỐI LƯỢNG HOÀN THÀNH ĐƯA VÀO QUYẾT TOÁN</v>
          </cell>
        </row>
      </sheetData>
      <sheetData sheetId="5231">
        <row r="4">
          <cell r="A4" t="str">
            <v>BẢNG TÍNH TOÁN, ĐO BÓC KHỐI LƯỢNG HOÀN THÀNH ĐƯA VÀO QUYẾT TOÁN</v>
          </cell>
        </row>
      </sheetData>
      <sheetData sheetId="5232">
        <row r="4">
          <cell r="A4" t="str">
            <v>BẢNG TÍNH TOÁN, ĐO BÓC KHỐI LƯỢNG HOÀN THÀNH ĐƯA VÀO QUYẾT TOÁN</v>
          </cell>
        </row>
      </sheetData>
      <sheetData sheetId="5233">
        <row r="4">
          <cell r="A4" t="str">
            <v>BẢNG TÍNH TOÁN, ĐO BÓC KHỐI LƯỢNG HOÀN THÀNH ĐƯA VÀO QUYẾT TOÁN</v>
          </cell>
        </row>
      </sheetData>
      <sheetData sheetId="5234">
        <row r="4">
          <cell r="A4" t="str">
            <v>BẢNG TÍNH TOÁN, ĐO BÓC KHỐI LƯỢNG HOÀN THÀNH ĐƯA VÀO QUYẾT TOÁN</v>
          </cell>
        </row>
      </sheetData>
      <sheetData sheetId="5235">
        <row r="4">
          <cell r="A4" t="str">
            <v>BẢNG TÍNH TOÁN, ĐO BÓC KHỐI LƯỢNG HOÀN THÀNH ĐƯA VÀO QUYẾT TOÁN</v>
          </cell>
        </row>
      </sheetData>
      <sheetData sheetId="5236">
        <row r="4">
          <cell r="A4" t="str">
            <v>BẢNG TÍNH TOÁN, ĐO BÓC KHỐI LƯỢNG HOÀN THÀNH ĐƯA VÀO QUYẾT TOÁN</v>
          </cell>
        </row>
      </sheetData>
      <sheetData sheetId="5237">
        <row r="4">
          <cell r="A4" t="str">
            <v>BẢNG TÍNH TOÁN, ĐO BÓC KHỐI LƯỢNG HOÀN THÀNH ĐƯA VÀO QUYẾT TOÁN</v>
          </cell>
        </row>
      </sheetData>
      <sheetData sheetId="5238">
        <row r="4">
          <cell r="A4" t="str">
            <v>BẢNG TÍNH TOÁN, ĐO BÓC KHỐI LƯỢNG HOÀN THÀNH ĐƯA VÀO QUYẾT TOÁN</v>
          </cell>
        </row>
      </sheetData>
      <sheetData sheetId="5239">
        <row r="4">
          <cell r="A4" t="str">
            <v>BẢNG TÍNH TOÁN, ĐO BÓC KHỐI LƯỢNG HOÀN THÀNH ĐƯA VÀO QUYẾT TOÁN</v>
          </cell>
        </row>
      </sheetData>
      <sheetData sheetId="5240">
        <row r="4">
          <cell r="A4" t="str">
            <v>BẢNG TÍNH TOÁN, ĐO BÓC KHỐI LƯỢNG HOÀN THÀNH ĐƯA VÀO QUYẾT TOÁN</v>
          </cell>
        </row>
      </sheetData>
      <sheetData sheetId="5241">
        <row r="4">
          <cell r="A4" t="str">
            <v>BẢNG TÍNH TOÁN, ĐO BÓC KHỐI LƯỢNG HOÀN THÀNH ĐƯA VÀO QUYẾT TOÁN</v>
          </cell>
        </row>
      </sheetData>
      <sheetData sheetId="5242">
        <row r="4">
          <cell r="A4" t="str">
            <v>BẢNG TÍNH TOÁN, ĐO BÓC KHỐI LƯỢNG HOÀN THÀNH ĐƯA VÀO QUYẾT TOÁN</v>
          </cell>
        </row>
      </sheetData>
      <sheetData sheetId="5243">
        <row r="4">
          <cell r="A4" t="str">
            <v>BẢNG TÍNH TOÁN, ĐO BÓC KHỐI LƯỢNG HOÀN THÀNH ĐƯA VÀO QUYẾT TOÁN</v>
          </cell>
        </row>
      </sheetData>
      <sheetData sheetId="5244">
        <row r="4">
          <cell r="A4" t="str">
            <v>BẢNG TÍNH TOÁN, ĐO BÓC KHỐI LƯỢNG HOÀN THÀNH ĐƯA VÀO QUYẾT TOÁN</v>
          </cell>
        </row>
      </sheetData>
      <sheetData sheetId="5245">
        <row r="4">
          <cell r="A4" t="str">
            <v>BẢNG TÍNH TOÁN, ĐO BÓC KHỐI LƯỢNG HOÀN THÀNH ĐƯA VÀO QUYẾT TOÁN</v>
          </cell>
        </row>
      </sheetData>
      <sheetData sheetId="5246">
        <row r="4">
          <cell r="A4" t="str">
            <v>BẢNG TÍNH TOÁN, ĐO BÓC KHỐI LƯỢNG HOÀN THÀNH ĐƯA VÀO QUYẾT TOÁN</v>
          </cell>
        </row>
      </sheetData>
      <sheetData sheetId="5247">
        <row r="4">
          <cell r="A4" t="str">
            <v>BẢNG TÍNH TOÁN, ĐO BÓC KHỐI LƯỢNG HOÀN THÀNH ĐƯA VÀO QUYẾT TOÁN</v>
          </cell>
        </row>
      </sheetData>
      <sheetData sheetId="5248">
        <row r="4">
          <cell r="A4" t="str">
            <v>BẢNG TÍNH TOÁN, ĐO BÓC KHỐI LƯỢNG HOÀN THÀNH ĐƯA VÀO QUYẾT TOÁN</v>
          </cell>
        </row>
      </sheetData>
      <sheetData sheetId="5249">
        <row r="4">
          <cell r="A4" t="str">
            <v>BẢNG TÍNH TOÁN, ĐO BÓC KHỐI LƯỢNG HOÀN THÀNH ĐƯA VÀO QUYẾT TOÁN</v>
          </cell>
        </row>
      </sheetData>
      <sheetData sheetId="5250">
        <row r="4">
          <cell r="A4" t="str">
            <v>BẢNG TÍNH TOÁN, ĐO BÓC KHỐI LƯỢNG HOÀN THÀNH ĐƯA VÀO QUYẾT TOÁN</v>
          </cell>
        </row>
      </sheetData>
      <sheetData sheetId="5251">
        <row r="4">
          <cell r="A4" t="str">
            <v>BẢNG TÍNH TOÁN, ĐO BÓC KHỐI LƯỢNG HOÀN THÀNH ĐƯA VÀO QUYẾT TOÁN</v>
          </cell>
        </row>
      </sheetData>
      <sheetData sheetId="5252">
        <row r="4">
          <cell r="A4" t="str">
            <v>BẢNG TÍNH TOÁN, ĐO BÓC KHỐI LƯỢNG HOÀN THÀNH ĐƯA VÀO QUYẾT TOÁN</v>
          </cell>
        </row>
      </sheetData>
      <sheetData sheetId="5253">
        <row r="4">
          <cell r="A4" t="str">
            <v>BẢNG TÍNH TOÁN, ĐO BÓC KHỐI LƯỢNG HOÀN THÀNH ĐƯA VÀO QUYẾT TOÁN</v>
          </cell>
        </row>
      </sheetData>
      <sheetData sheetId="5254">
        <row r="4">
          <cell r="A4" t="str">
            <v>BẢNG TÍNH TOÁN, ĐO BÓC KHỐI LƯỢNG HOÀN THÀNH ĐƯA VÀO QUYẾT TOÁN</v>
          </cell>
        </row>
      </sheetData>
      <sheetData sheetId="5255">
        <row r="4">
          <cell r="A4" t="str">
            <v>BẢNG TÍNH TOÁN, ĐO BÓC KHỐI LƯỢNG HOÀN THÀNH ĐƯA VÀO QUYẾT TOÁN</v>
          </cell>
        </row>
      </sheetData>
      <sheetData sheetId="5256">
        <row r="4">
          <cell r="A4" t="str">
            <v>BẢNG TÍNH TOÁN, ĐO BÓC KHỐI LƯỢNG HOÀN THÀNH ĐƯA VÀO QUYẾT TOÁN</v>
          </cell>
        </row>
      </sheetData>
      <sheetData sheetId="5257">
        <row r="4">
          <cell r="A4" t="str">
            <v>BẢNG TÍNH TOÁN, ĐO BÓC KHỐI LƯỢNG HOÀN THÀNH ĐƯA VÀO QUYẾT TOÁN</v>
          </cell>
        </row>
      </sheetData>
      <sheetData sheetId="5258">
        <row r="4">
          <cell r="A4" t="str">
            <v>BẢNG TÍNH TOÁN, ĐO BÓC KHỐI LƯỢNG HOÀN THÀNH ĐƯA VÀO QUYẾT TOÁN</v>
          </cell>
        </row>
      </sheetData>
      <sheetData sheetId="5259">
        <row r="4">
          <cell r="A4" t="str">
            <v>BẢNG TÍNH TOÁN, ĐO BÓC KHỐI LƯỢNG HOÀN THÀNH ĐƯA VÀO QUYẾT TOÁN</v>
          </cell>
        </row>
      </sheetData>
      <sheetData sheetId="5260">
        <row r="4">
          <cell r="A4" t="str">
            <v>BẢNG TÍNH TOÁN, ĐO BÓC KHỐI LƯỢNG HOÀN THÀNH ĐƯA VÀO QUYẾT TOÁN</v>
          </cell>
        </row>
      </sheetData>
      <sheetData sheetId="5261">
        <row r="4">
          <cell r="A4" t="str">
            <v>BẢNG TÍNH TOÁN, ĐO BÓC KHỐI LƯỢNG HOÀN THÀNH ĐƯA VÀO QUYẾT TOÁN</v>
          </cell>
        </row>
      </sheetData>
      <sheetData sheetId="5262">
        <row r="4">
          <cell r="A4" t="str">
            <v>BẢNG TÍNH TOÁN, ĐO BÓC KHỐI LƯỢNG HOÀN THÀNH ĐƯA VÀO QUYẾT TOÁN</v>
          </cell>
        </row>
      </sheetData>
      <sheetData sheetId="5263">
        <row r="4">
          <cell r="A4" t="str">
            <v>BẢNG TÍNH TOÁN, ĐO BÓC KHỐI LƯỢNG HOÀN THÀNH ĐƯA VÀO QUYẾT TOÁN</v>
          </cell>
        </row>
      </sheetData>
      <sheetData sheetId="5264">
        <row r="4">
          <cell r="A4" t="str">
            <v>BẢNG TÍNH TOÁN, ĐO BÓC KHỐI LƯỢNG HOÀN THÀNH ĐƯA VÀO QUYẾT TOÁN</v>
          </cell>
        </row>
      </sheetData>
      <sheetData sheetId="5265">
        <row r="4">
          <cell r="A4" t="str">
            <v>BẢNG TÍNH TOÁN, ĐO BÓC KHỐI LƯỢNG HOÀN THÀNH ĐƯA VÀO QUYẾT TOÁN</v>
          </cell>
        </row>
      </sheetData>
      <sheetData sheetId="5266">
        <row r="4">
          <cell r="A4" t="str">
            <v>BẢNG TÍNH TOÁN, ĐO BÓC KHỐI LƯỢNG HOÀN THÀNH ĐƯA VÀO QUYẾT TOÁN</v>
          </cell>
        </row>
      </sheetData>
      <sheetData sheetId="5267">
        <row r="4">
          <cell r="A4" t="str">
            <v>BẢNG TÍNH TOÁN, ĐO BÓC KHỐI LƯỢNG HOÀN THÀNH ĐƯA VÀO QUYẾT TOÁN</v>
          </cell>
        </row>
      </sheetData>
      <sheetData sheetId="5268">
        <row r="4">
          <cell r="A4" t="str">
            <v>BẢNG TÍNH TOÁN, ĐO BÓC KHỐI LƯỢNG HOÀN THÀNH ĐƯA VÀO QUYẾT TOÁN</v>
          </cell>
        </row>
      </sheetData>
      <sheetData sheetId="5269">
        <row r="4">
          <cell r="A4" t="str">
            <v>BẢNG TÍNH TOÁN, ĐO BÓC KHỐI LƯỢNG HOÀN THÀNH ĐƯA VÀO QUYẾT TOÁN</v>
          </cell>
        </row>
      </sheetData>
      <sheetData sheetId="5270">
        <row r="4">
          <cell r="A4" t="str">
            <v>BẢNG TÍNH TOÁN, ĐO BÓC KHỐI LƯỢNG HOÀN THÀNH ĐƯA VÀO QUYẾT TOÁN</v>
          </cell>
        </row>
      </sheetData>
      <sheetData sheetId="5271">
        <row r="4">
          <cell r="A4" t="str">
            <v>BẢNG TÍNH TOÁN, ĐO BÓC KHỐI LƯỢNG HOÀN THÀNH ĐƯA VÀO QUYẾT TOÁN</v>
          </cell>
        </row>
      </sheetData>
      <sheetData sheetId="5272">
        <row r="4">
          <cell r="A4" t="str">
            <v>BẢNG TÍNH TOÁN, ĐO BÓC KHỐI LƯỢNG HOÀN THÀNH ĐƯA VÀO QUYẾT TOÁN</v>
          </cell>
        </row>
      </sheetData>
      <sheetData sheetId="5273">
        <row r="4">
          <cell r="A4" t="str">
            <v>BẢNG TÍNH TOÁN, ĐO BÓC KHỐI LƯỢNG HOÀN THÀNH ĐƯA VÀO QUYẾT TOÁN</v>
          </cell>
        </row>
      </sheetData>
      <sheetData sheetId="5274">
        <row r="4">
          <cell r="A4" t="str">
            <v>BẢNG TÍNH TOÁN, ĐO BÓC KHỐI LƯỢNG HOÀN THÀNH ĐƯA VÀO QUYẾT TOÁN</v>
          </cell>
        </row>
      </sheetData>
      <sheetData sheetId="5275">
        <row r="4">
          <cell r="A4" t="str">
            <v>BẢNG TÍNH TOÁN, ĐO BÓC KHỐI LƯỢNG HOÀN THÀNH ĐƯA VÀO QUYẾT TOÁN</v>
          </cell>
        </row>
      </sheetData>
      <sheetData sheetId="5276">
        <row r="4">
          <cell r="A4" t="str">
            <v>BẢNG TÍNH TOÁN, ĐO BÓC KHỐI LƯỢNG HOÀN THÀNH ĐƯA VÀO QUYẾT TOÁN</v>
          </cell>
        </row>
      </sheetData>
      <sheetData sheetId="5277">
        <row r="4">
          <cell r="A4" t="str">
            <v>BẢNG TÍNH TOÁN, ĐO BÓC KHỐI LƯỢNG HOÀN THÀNH ĐƯA VÀO QUYẾT TOÁN</v>
          </cell>
        </row>
      </sheetData>
      <sheetData sheetId="5278">
        <row r="4">
          <cell r="A4" t="str">
            <v>BẢNG TÍNH TOÁN, ĐO BÓC KHỐI LƯỢNG HOÀN THÀNH ĐƯA VÀO QUYẾT TOÁN</v>
          </cell>
        </row>
      </sheetData>
      <sheetData sheetId="5279">
        <row r="4">
          <cell r="A4" t="str">
            <v>BẢNG TÍNH TOÁN, ĐO BÓC KHỐI LƯỢNG HOÀN THÀNH ĐƯA VÀO QUYẾT TOÁN</v>
          </cell>
        </row>
      </sheetData>
      <sheetData sheetId="5280">
        <row r="4">
          <cell r="A4" t="str">
            <v>BẢNG TÍNH TOÁN, ĐO BÓC KHỐI LƯỢNG HOÀN THÀNH ĐƯA VÀO QUYẾT TOÁN</v>
          </cell>
        </row>
      </sheetData>
      <sheetData sheetId="5281">
        <row r="4">
          <cell r="A4" t="str">
            <v>BẢNG TÍNH TOÁN, ĐO BÓC KHỐI LƯỢNG HOÀN THÀNH ĐƯA VÀO QUYẾT TOÁN</v>
          </cell>
        </row>
      </sheetData>
      <sheetData sheetId="5282">
        <row r="4">
          <cell r="A4" t="str">
            <v>BẢNG TÍNH TOÁN, ĐO BÓC KHỐI LƯỢNG HOÀN THÀNH ĐƯA VÀO QUYẾT TOÁN</v>
          </cell>
        </row>
      </sheetData>
      <sheetData sheetId="5283">
        <row r="4">
          <cell r="A4" t="str">
            <v>BẢNG TÍNH TOÁN, ĐO BÓC KHỐI LƯỢNG HOÀN THÀNH ĐƯA VÀO QUYẾT TOÁN</v>
          </cell>
        </row>
      </sheetData>
      <sheetData sheetId="5284">
        <row r="4">
          <cell r="A4" t="str">
            <v>BẢNG TÍNH TOÁN, ĐO BÓC KHỐI LƯỢNG HOÀN THÀNH ĐƯA VÀO QUYẾT TOÁN</v>
          </cell>
        </row>
      </sheetData>
      <sheetData sheetId="5285">
        <row r="4">
          <cell r="A4" t="str">
            <v>BẢNG TÍNH TOÁN, ĐO BÓC KHỐI LƯỢNG HOÀN THÀNH ĐƯA VÀO QUYẾT TOÁN</v>
          </cell>
        </row>
      </sheetData>
      <sheetData sheetId="5286">
        <row r="4">
          <cell r="A4" t="str">
            <v>BẢNG TÍNH TOÁN, ĐO BÓC KHỐI LƯỢNG HOÀN THÀNH ĐƯA VÀO QUYẾT TOÁN</v>
          </cell>
        </row>
      </sheetData>
      <sheetData sheetId="5287">
        <row r="4">
          <cell r="A4" t="str">
            <v>BẢNG TÍNH TOÁN, ĐO BÓC KHỐI LƯỢNG HOÀN THÀNH ĐƯA VÀO QUYẾT TOÁN</v>
          </cell>
        </row>
      </sheetData>
      <sheetData sheetId="5288">
        <row r="4">
          <cell r="A4" t="str">
            <v>BẢNG TÍNH TOÁN, ĐO BÓC KHỐI LƯỢNG HOÀN THÀNH ĐƯA VÀO QUYẾT TOÁN</v>
          </cell>
        </row>
      </sheetData>
      <sheetData sheetId="5289">
        <row r="4">
          <cell r="A4" t="str">
            <v>BẢNG TÍNH TOÁN, ĐO BÓC KHỐI LƯỢNG HOÀN THÀNH ĐƯA VÀO QUYẾT TOÁN</v>
          </cell>
        </row>
      </sheetData>
      <sheetData sheetId="5290">
        <row r="4">
          <cell r="A4" t="str">
            <v>BẢNG TÍNH TOÁN, ĐO BÓC KHỐI LƯỢNG HOÀN THÀNH ĐƯA VÀO QUYẾT TOÁN</v>
          </cell>
        </row>
      </sheetData>
      <sheetData sheetId="5291">
        <row r="4">
          <cell r="A4" t="str">
            <v>BẢNG TÍNH TOÁN, ĐO BÓC KHỐI LƯỢNG HOÀN THÀNH ĐƯA VÀO QUYẾT TOÁN</v>
          </cell>
        </row>
      </sheetData>
      <sheetData sheetId="5292">
        <row r="4">
          <cell r="A4" t="str">
            <v>BẢNG TÍNH TOÁN, ĐO BÓC KHỐI LƯỢNG HOÀN THÀNH ĐƯA VÀO QUYẾT TOÁN</v>
          </cell>
        </row>
      </sheetData>
      <sheetData sheetId="5293">
        <row r="4">
          <cell r="A4" t="str">
            <v>BẢNG TÍNH TOÁN, ĐO BÓC KHỐI LƯỢNG HOÀN THÀNH ĐƯA VÀO QUYẾT TOÁN</v>
          </cell>
        </row>
      </sheetData>
      <sheetData sheetId="5294">
        <row r="4">
          <cell r="A4" t="str">
            <v>BẢNG TÍNH TOÁN, ĐO BÓC KHỐI LƯỢNG HOÀN THÀNH ĐƯA VÀO QUYẾT TOÁN</v>
          </cell>
        </row>
      </sheetData>
      <sheetData sheetId="5295">
        <row r="4">
          <cell r="A4" t="str">
            <v>BẢNG TÍNH TOÁN, ĐO BÓC KHỐI LƯỢNG HOÀN THÀNH ĐƯA VÀO QUYẾT TOÁN</v>
          </cell>
        </row>
      </sheetData>
      <sheetData sheetId="5296">
        <row r="4">
          <cell r="A4" t="str">
            <v>BẢNG TÍNH TOÁN, ĐO BÓC KHỐI LƯỢNG HOÀN THÀNH ĐƯA VÀO QUYẾT TOÁN</v>
          </cell>
        </row>
      </sheetData>
      <sheetData sheetId="5297">
        <row r="4">
          <cell r="A4" t="str">
            <v>BẢNG TÍNH TOÁN, ĐO BÓC KHỐI LƯỢNG HOÀN THÀNH ĐƯA VÀO QUYẾT TOÁN</v>
          </cell>
        </row>
      </sheetData>
      <sheetData sheetId="5298">
        <row r="4">
          <cell r="A4" t="str">
            <v>BẢNG TÍNH TOÁN, ĐO BÓC KHỐI LƯỢNG HOÀN THÀNH ĐƯA VÀO QUYẾT TOÁN</v>
          </cell>
        </row>
      </sheetData>
      <sheetData sheetId="5299">
        <row r="4">
          <cell r="A4" t="str">
            <v>BẢNG TÍNH TOÁN, ĐO BÓC KHỐI LƯỢNG HOÀN THÀNH ĐƯA VÀO QUYẾT TOÁN</v>
          </cell>
        </row>
      </sheetData>
      <sheetData sheetId="5300">
        <row r="4">
          <cell r="A4" t="str">
            <v>BẢNG TÍNH TOÁN, ĐO BÓC KHỐI LƯỢNG HOÀN THÀNH ĐƯA VÀO QUYẾT TOÁN</v>
          </cell>
        </row>
      </sheetData>
      <sheetData sheetId="5301">
        <row r="4">
          <cell r="A4" t="str">
            <v>BẢNG TÍNH TOÁN, ĐO BÓC KHỐI LƯỢNG HOÀN THÀNH ĐƯA VÀO QUYẾT TOÁN</v>
          </cell>
        </row>
      </sheetData>
      <sheetData sheetId="5302">
        <row r="4">
          <cell r="A4" t="str">
            <v>BẢNG TÍNH TOÁN, ĐO BÓC KHỐI LƯỢNG HOÀN THÀNH ĐƯA VÀO QUYẾT TOÁN</v>
          </cell>
        </row>
      </sheetData>
      <sheetData sheetId="5303">
        <row r="4">
          <cell r="A4" t="str">
            <v>BẢNG TÍNH TOÁN, ĐO BÓC KHỐI LƯỢNG HOÀN THÀNH ĐƯA VÀO QUYẾT TOÁN</v>
          </cell>
        </row>
      </sheetData>
      <sheetData sheetId="5304">
        <row r="4">
          <cell r="A4" t="str">
            <v>BẢNG TÍNH TOÁN, ĐO BÓC KHỐI LƯỢNG HOÀN THÀNH ĐƯA VÀO QUYẾT TOÁN</v>
          </cell>
        </row>
      </sheetData>
      <sheetData sheetId="5305">
        <row r="4">
          <cell r="A4" t="str">
            <v>BẢNG TÍNH TOÁN, ĐO BÓC KHỐI LƯỢNG HOÀN THÀNH ĐƯA VÀO QUYẾT TOÁN</v>
          </cell>
        </row>
      </sheetData>
      <sheetData sheetId="5306">
        <row r="4">
          <cell r="A4" t="str">
            <v>BẢNG TÍNH TOÁN, ĐO BÓC KHỐI LƯỢNG HOÀN THÀNH ĐƯA VÀO QUYẾT TOÁN</v>
          </cell>
        </row>
      </sheetData>
      <sheetData sheetId="5307">
        <row r="4">
          <cell r="A4" t="str">
            <v>BẢNG TÍNH TOÁN, ĐO BÓC KHỐI LƯỢNG HOÀN THÀNH ĐƯA VÀO QUYẾT TOÁN</v>
          </cell>
        </row>
      </sheetData>
      <sheetData sheetId="5308">
        <row r="4">
          <cell r="A4" t="str">
            <v>BẢNG TÍNH TOÁN, ĐO BÓC KHỐI LƯỢNG HOÀN THÀNH ĐƯA VÀO QUYẾT TOÁN</v>
          </cell>
        </row>
      </sheetData>
      <sheetData sheetId="5309">
        <row r="4">
          <cell r="A4" t="str">
            <v>BẢNG TÍNH TOÁN, ĐO BÓC KHỐI LƯỢNG HOÀN THÀNH ĐƯA VÀO QUYẾT TOÁN</v>
          </cell>
        </row>
      </sheetData>
      <sheetData sheetId="5310">
        <row r="4">
          <cell r="A4" t="str">
            <v>BẢNG TÍNH TOÁN, ĐO BÓC KHỐI LƯỢNG HOÀN THÀNH ĐƯA VÀO QUYẾT TOÁN</v>
          </cell>
        </row>
      </sheetData>
      <sheetData sheetId="5311">
        <row r="4">
          <cell r="A4" t="str">
            <v>BẢNG TÍNH TOÁN, ĐO BÓC KHỐI LƯỢNG HOÀN THÀNH ĐƯA VÀO QUYẾT TOÁN</v>
          </cell>
        </row>
      </sheetData>
      <sheetData sheetId="5312">
        <row r="4">
          <cell r="A4" t="str">
            <v>BẢNG TÍNH TOÁN, ĐO BÓC KHỐI LƯỢNG HOÀN THÀNH ĐƯA VÀO QUYẾT TOÁN</v>
          </cell>
        </row>
      </sheetData>
      <sheetData sheetId="5313">
        <row r="4">
          <cell r="A4" t="str">
            <v>BẢNG TÍNH TOÁN, ĐO BÓC KHỐI LƯỢNG HOÀN THÀNH ĐƯA VÀO QUYẾT TOÁN</v>
          </cell>
        </row>
      </sheetData>
      <sheetData sheetId="5314">
        <row r="4">
          <cell r="A4" t="str">
            <v>BẢNG TÍNH TOÁN, ĐO BÓC KHỐI LƯỢNG HOÀN THÀNH ĐƯA VÀO QUYẾT TOÁN</v>
          </cell>
        </row>
      </sheetData>
      <sheetData sheetId="5315">
        <row r="4">
          <cell r="A4" t="str">
            <v>BẢNG TÍNH TOÁN, ĐO BÓC KHỐI LƯỢNG HOÀN THÀNH ĐƯA VÀO QUYẾT TOÁN</v>
          </cell>
        </row>
      </sheetData>
      <sheetData sheetId="5316">
        <row r="4">
          <cell r="A4" t="str">
            <v>BẢNG TÍNH TOÁN, ĐO BÓC KHỐI LƯỢNG HOÀN THÀNH ĐƯA VÀO QUYẾT TOÁN</v>
          </cell>
        </row>
      </sheetData>
      <sheetData sheetId="5317">
        <row r="4">
          <cell r="A4" t="str">
            <v>BẢNG TÍNH TOÁN, ĐO BÓC KHỐI LƯỢNG HOÀN THÀNH ĐƯA VÀO QUYẾT TOÁN</v>
          </cell>
        </row>
      </sheetData>
      <sheetData sheetId="5318">
        <row r="4">
          <cell r="A4" t="str">
            <v>BẢNG TÍNH TOÁN, ĐO BÓC KHỐI LƯỢNG HOÀN THÀNH ĐƯA VÀO QUYẾT TOÁN</v>
          </cell>
        </row>
      </sheetData>
      <sheetData sheetId="5319">
        <row r="4">
          <cell r="A4" t="str">
            <v>BẢNG TÍNH TOÁN, ĐO BÓC KHỐI LƯỢNG HOÀN THÀNH ĐƯA VÀO QUYẾT TOÁN</v>
          </cell>
        </row>
      </sheetData>
      <sheetData sheetId="5320">
        <row r="4">
          <cell r="A4" t="str">
            <v>BẢNG TÍNH TOÁN, ĐO BÓC KHỐI LƯỢNG HOÀN THÀNH ĐƯA VÀO QUYẾT TOÁN</v>
          </cell>
        </row>
      </sheetData>
      <sheetData sheetId="5321">
        <row r="4">
          <cell r="A4" t="str">
            <v>BẢNG TÍNH TOÁN, ĐO BÓC KHỐI LƯỢNG HOÀN THÀNH ĐƯA VÀO QUYẾT TOÁN</v>
          </cell>
        </row>
      </sheetData>
      <sheetData sheetId="5322">
        <row r="4">
          <cell r="A4" t="str">
            <v>BẢNG TÍNH TOÁN, ĐO BÓC KHỐI LƯỢNG HOÀN THÀNH ĐƯA VÀO QUYẾT TOÁN</v>
          </cell>
        </row>
      </sheetData>
      <sheetData sheetId="5323">
        <row r="4">
          <cell r="A4" t="str">
            <v>BẢNG TÍNH TOÁN, ĐO BÓC KHỐI LƯỢNG HOÀN THÀNH ĐƯA VÀO QUYẾT TOÁN</v>
          </cell>
        </row>
      </sheetData>
      <sheetData sheetId="5324">
        <row r="4">
          <cell r="A4" t="str">
            <v>BẢNG TÍNH TOÁN, ĐO BÓC KHỐI LƯỢNG HOÀN THÀNH ĐƯA VÀO QUYẾT TOÁN</v>
          </cell>
        </row>
      </sheetData>
      <sheetData sheetId="5325">
        <row r="4">
          <cell r="A4" t="str">
            <v>BẢNG TÍNH TOÁN, ĐO BÓC KHỐI LƯỢNG HOÀN THÀNH ĐƯA VÀO QUYẾT TOÁN</v>
          </cell>
        </row>
      </sheetData>
      <sheetData sheetId="5326">
        <row r="4">
          <cell r="A4" t="str">
            <v>BẢNG TÍNH TOÁN, ĐO BÓC KHỐI LƯỢNG HOÀN THÀNH ĐƯA VÀO QUYẾT TOÁN</v>
          </cell>
        </row>
      </sheetData>
      <sheetData sheetId="5327">
        <row r="4">
          <cell r="A4" t="str">
            <v>BẢNG TÍNH TOÁN, ĐO BÓC KHỐI LƯỢNG HOÀN THÀNH ĐƯA VÀO QUYẾT TOÁN</v>
          </cell>
        </row>
      </sheetData>
      <sheetData sheetId="5328">
        <row r="4">
          <cell r="A4" t="str">
            <v>BẢNG TÍNH TOÁN, ĐO BÓC KHỐI LƯỢNG HOÀN THÀNH ĐƯA VÀO QUYẾT TOÁN</v>
          </cell>
        </row>
      </sheetData>
      <sheetData sheetId="5329">
        <row r="4">
          <cell r="A4" t="str">
            <v>BẢNG TÍNH TOÁN, ĐO BÓC KHỐI LƯỢNG HOÀN THÀNH ĐƯA VÀO QUYẾT TOÁN</v>
          </cell>
        </row>
      </sheetData>
      <sheetData sheetId="5330">
        <row r="4">
          <cell r="A4" t="str">
            <v>BẢNG TÍNH TOÁN, ĐO BÓC KHỐI LƯỢNG HOÀN THÀNH ĐƯA VÀO QUYẾT TOÁN</v>
          </cell>
        </row>
      </sheetData>
      <sheetData sheetId="5331">
        <row r="4">
          <cell r="A4" t="str">
            <v>BẢNG TÍNH TOÁN, ĐO BÓC KHỐI LƯỢNG HOÀN THÀNH ĐƯA VÀO QUYẾT TOÁN</v>
          </cell>
        </row>
      </sheetData>
      <sheetData sheetId="5332">
        <row r="4">
          <cell r="A4" t="str">
            <v>BẢNG TÍNH TOÁN, ĐO BÓC KHỐI LƯỢNG HOÀN THÀNH ĐƯA VÀO QUYẾT TOÁN</v>
          </cell>
        </row>
      </sheetData>
      <sheetData sheetId="5333">
        <row r="4">
          <cell r="A4" t="str">
            <v>BẢNG TÍNH TOÁN, ĐO BÓC KHỐI LƯỢNG HOÀN THÀNH ĐƯA VÀO QUYẾT TOÁN</v>
          </cell>
        </row>
      </sheetData>
      <sheetData sheetId="5334">
        <row r="4">
          <cell r="A4" t="str">
            <v>BẢNG TÍNH TOÁN, ĐO BÓC KHỐI LƯỢNG HOÀN THÀNH ĐƯA VÀO QUYẾT TOÁN</v>
          </cell>
        </row>
      </sheetData>
      <sheetData sheetId="5335">
        <row r="4">
          <cell r="A4" t="str">
            <v>BẢNG TÍNH TOÁN, ĐO BÓC KHỐI LƯỢNG HOÀN THÀNH ĐƯA VÀO QUYẾT TOÁN</v>
          </cell>
        </row>
      </sheetData>
      <sheetData sheetId="5336">
        <row r="4">
          <cell r="A4" t="str">
            <v>BẢNG TÍNH TOÁN, ĐO BÓC KHỐI LƯỢNG HOÀN THÀNH ĐƯA VÀO QUYẾT TOÁN</v>
          </cell>
        </row>
      </sheetData>
      <sheetData sheetId="5337">
        <row r="4">
          <cell r="A4" t="str">
            <v>BẢNG TÍNH TOÁN, ĐO BÓC KHỐI LƯỢNG HOÀN THÀNH ĐƯA VÀO QUYẾT TOÁN</v>
          </cell>
        </row>
      </sheetData>
      <sheetData sheetId="5338">
        <row r="4">
          <cell r="A4" t="str">
            <v>BẢNG TÍNH TOÁN, ĐO BÓC KHỐI LƯỢNG HOÀN THÀNH ĐƯA VÀO QUYẾT TOÁN</v>
          </cell>
        </row>
      </sheetData>
      <sheetData sheetId="5339">
        <row r="4">
          <cell r="A4" t="str">
            <v>BẢNG TÍNH TOÁN, ĐO BÓC KHỐI LƯỢNG HOÀN THÀNH ĐƯA VÀO QUYẾT TOÁN</v>
          </cell>
        </row>
      </sheetData>
      <sheetData sheetId="5340">
        <row r="4">
          <cell r="A4" t="str">
            <v>BẢNG TÍNH TOÁN, ĐO BÓC KHỐI LƯỢNG HOÀN THÀNH ĐƯA VÀO QUYẾT TOÁN</v>
          </cell>
        </row>
      </sheetData>
      <sheetData sheetId="5341">
        <row r="4">
          <cell r="A4" t="str">
            <v>BẢNG TÍNH TOÁN, ĐO BÓC KHỐI LƯỢNG HOÀN THÀNH ĐƯA VÀO QUYẾT TOÁN</v>
          </cell>
        </row>
      </sheetData>
      <sheetData sheetId="5342">
        <row r="4">
          <cell r="A4" t="str">
            <v>BẢNG TÍNH TOÁN, ĐO BÓC KHỐI LƯỢNG HOÀN THÀNH ĐƯA VÀO QUYẾT TOÁN</v>
          </cell>
        </row>
      </sheetData>
      <sheetData sheetId="5343">
        <row r="4">
          <cell r="A4" t="str">
            <v>BẢNG TÍNH TOÁN, ĐO BÓC KHỐI LƯỢNG HOÀN THÀNH ĐƯA VÀO QUYẾT TOÁN</v>
          </cell>
        </row>
      </sheetData>
      <sheetData sheetId="5344">
        <row r="4">
          <cell r="A4" t="str">
            <v>BẢNG TÍNH TOÁN, ĐO BÓC KHỐI LƯỢNG HOÀN THÀNH ĐƯA VÀO QUYẾT TOÁN</v>
          </cell>
        </row>
      </sheetData>
      <sheetData sheetId="5345">
        <row r="4">
          <cell r="A4" t="str">
            <v>BẢNG TÍNH TOÁN, ĐO BÓC KHỐI LƯỢNG HOÀN THÀNH ĐƯA VÀO QUYẾT TOÁN</v>
          </cell>
        </row>
      </sheetData>
      <sheetData sheetId="5346">
        <row r="4">
          <cell r="A4" t="str">
            <v>BẢNG TÍNH TOÁN, ĐO BÓC KHỐI LƯỢNG HOÀN THÀNH ĐƯA VÀO QUYẾT TOÁN</v>
          </cell>
        </row>
      </sheetData>
      <sheetData sheetId="5347">
        <row r="4">
          <cell r="A4" t="str">
            <v>BẢNG TÍNH TOÁN, ĐO BÓC KHỐI LƯỢNG HOÀN THÀNH ĐƯA VÀO QUYẾT TOÁN</v>
          </cell>
        </row>
      </sheetData>
      <sheetData sheetId="5348">
        <row r="4">
          <cell r="A4" t="str">
            <v>BẢNG TÍNH TOÁN, ĐO BÓC KHỐI LƯỢNG HOÀN THÀNH ĐƯA VÀO QUYẾT TOÁN</v>
          </cell>
        </row>
      </sheetData>
      <sheetData sheetId="5349">
        <row r="4">
          <cell r="A4" t="str">
            <v>BẢNG TÍNH TOÁN, ĐO BÓC KHỐI LƯỢNG HOÀN THÀNH ĐƯA VÀO QUYẾT TOÁN</v>
          </cell>
        </row>
      </sheetData>
      <sheetData sheetId="5350">
        <row r="4">
          <cell r="A4" t="str">
            <v>BẢNG TÍNH TOÁN, ĐO BÓC KHỐI LƯỢNG HOÀN THÀNH ĐƯA VÀO QUYẾT TOÁN</v>
          </cell>
        </row>
      </sheetData>
      <sheetData sheetId="5351">
        <row r="4">
          <cell r="A4" t="str">
            <v>BẢNG TÍNH TOÁN, ĐO BÓC KHỐI LƯỢNG HOÀN THÀNH ĐƯA VÀO QUYẾT TOÁN</v>
          </cell>
        </row>
      </sheetData>
      <sheetData sheetId="5352">
        <row r="4">
          <cell r="A4" t="str">
            <v>BẢNG TÍNH TOÁN, ĐO BÓC KHỐI LƯỢNG HOÀN THÀNH ĐƯA VÀO QUYẾT TOÁN</v>
          </cell>
        </row>
      </sheetData>
      <sheetData sheetId="5353">
        <row r="4">
          <cell r="A4" t="str">
            <v>BẢNG TÍNH TOÁN, ĐO BÓC KHỐI LƯỢNG HOÀN THÀNH ĐƯA VÀO QUYẾT TOÁN</v>
          </cell>
        </row>
      </sheetData>
      <sheetData sheetId="5354">
        <row r="4">
          <cell r="A4" t="str">
            <v>BẢNG TÍNH TOÁN, ĐO BÓC KHỐI LƯỢNG HOÀN THÀNH ĐƯA VÀO QUYẾT TOÁN</v>
          </cell>
        </row>
      </sheetData>
      <sheetData sheetId="5355">
        <row r="4">
          <cell r="A4" t="str">
            <v>BẢNG TÍNH TOÁN, ĐO BÓC KHỐI LƯỢNG HOÀN THÀNH ĐƯA VÀO QUYẾT TOÁN</v>
          </cell>
        </row>
      </sheetData>
      <sheetData sheetId="5356">
        <row r="4">
          <cell r="A4" t="str">
            <v>BẢNG TÍNH TOÁN, ĐO BÓC KHỐI LƯỢNG HOÀN THÀNH ĐƯA VÀO QUYẾT TOÁN</v>
          </cell>
        </row>
      </sheetData>
      <sheetData sheetId="5357">
        <row r="4">
          <cell r="A4" t="str">
            <v>BẢNG TÍNH TOÁN, ĐO BÓC KHỐI LƯỢNG HOÀN THÀNH ĐƯA VÀO QUYẾT TOÁN</v>
          </cell>
        </row>
      </sheetData>
      <sheetData sheetId="5358">
        <row r="4">
          <cell r="A4" t="str">
            <v>BẢNG TÍNH TOÁN, ĐO BÓC KHỐI LƯỢNG HOÀN THÀNH ĐƯA VÀO QUYẾT TOÁN</v>
          </cell>
        </row>
      </sheetData>
      <sheetData sheetId="5359">
        <row r="4">
          <cell r="A4" t="str">
            <v>BẢNG TÍNH TOÁN, ĐO BÓC KHỐI LƯỢNG HOÀN THÀNH ĐƯA VÀO QUYẾT TOÁN</v>
          </cell>
        </row>
      </sheetData>
      <sheetData sheetId="5360">
        <row r="4">
          <cell r="A4" t="str">
            <v>BẢNG TÍNH TOÁN, ĐO BÓC KHỐI LƯỢNG HOÀN THÀNH ĐƯA VÀO QUYẾT TOÁN</v>
          </cell>
        </row>
      </sheetData>
      <sheetData sheetId="5361">
        <row r="4">
          <cell r="A4" t="str">
            <v>BẢNG TÍNH TOÁN, ĐO BÓC KHỐI LƯỢNG HOÀN THÀNH ĐƯA VÀO QUYẾT TOÁN</v>
          </cell>
        </row>
      </sheetData>
      <sheetData sheetId="5362">
        <row r="4">
          <cell r="A4" t="str">
            <v>BẢNG TÍNH TOÁN, ĐO BÓC KHỐI LƯỢNG HOÀN THÀNH ĐƯA VÀO QUYẾT TOÁN</v>
          </cell>
        </row>
      </sheetData>
      <sheetData sheetId="5363">
        <row r="4">
          <cell r="A4" t="str">
            <v>BẢNG TÍNH TOÁN, ĐO BÓC KHỐI LƯỢNG HOÀN THÀNH ĐƯA VÀO QUYẾT TOÁN</v>
          </cell>
        </row>
      </sheetData>
      <sheetData sheetId="5364">
        <row r="4">
          <cell r="A4" t="str">
            <v>BẢNG TÍNH TOÁN, ĐO BÓC KHỐI LƯỢNG HOÀN THÀNH ĐƯA VÀO QUYẾT TOÁN</v>
          </cell>
        </row>
      </sheetData>
      <sheetData sheetId="5365">
        <row r="4">
          <cell r="A4" t="str">
            <v>BẢNG TÍNH TOÁN, ĐO BÓC KHỐI LƯỢNG HOÀN THÀNH ĐƯA VÀO QUYẾT TOÁN</v>
          </cell>
        </row>
      </sheetData>
      <sheetData sheetId="5366">
        <row r="4">
          <cell r="A4" t="str">
            <v>BẢNG TÍNH TOÁN, ĐO BÓC KHỐI LƯỢNG HOÀN THÀNH ĐƯA VÀO QUYẾT TOÁN</v>
          </cell>
        </row>
      </sheetData>
      <sheetData sheetId="5367">
        <row r="4">
          <cell r="A4" t="str">
            <v>BẢNG TÍNH TOÁN, ĐO BÓC KHỐI LƯỢNG HOÀN THÀNH ĐƯA VÀO QUYẾT TOÁN</v>
          </cell>
        </row>
      </sheetData>
      <sheetData sheetId="5368">
        <row r="4">
          <cell r="A4" t="str">
            <v>BẢNG TÍNH TOÁN, ĐO BÓC KHỐI LƯỢNG HOÀN THÀNH ĐƯA VÀO QUYẾT TOÁN</v>
          </cell>
        </row>
      </sheetData>
      <sheetData sheetId="5369">
        <row r="4">
          <cell r="A4" t="str">
            <v>BẢNG TÍNH TOÁN, ĐO BÓC KHỐI LƯỢNG HOÀN THÀNH ĐƯA VÀO QUYẾT TOÁN</v>
          </cell>
        </row>
      </sheetData>
      <sheetData sheetId="5370">
        <row r="4">
          <cell r="A4" t="str">
            <v>BẢNG TÍNH TOÁN, ĐO BÓC KHỐI LƯỢNG HOÀN THÀNH ĐƯA VÀO QUYẾT TOÁN</v>
          </cell>
        </row>
      </sheetData>
      <sheetData sheetId="5371">
        <row r="4">
          <cell r="A4" t="str">
            <v>BẢNG TÍNH TOÁN, ĐO BÓC KHỐI LƯỢNG HOÀN THÀNH ĐƯA VÀO QUYẾT TOÁN</v>
          </cell>
        </row>
      </sheetData>
      <sheetData sheetId="5372">
        <row r="4">
          <cell r="A4" t="str">
            <v>BẢNG TÍNH TOÁN, ĐO BÓC KHỐI LƯỢNG HOÀN THÀNH ĐƯA VÀO QUYẾT TOÁN</v>
          </cell>
        </row>
      </sheetData>
      <sheetData sheetId="5373">
        <row r="4">
          <cell r="A4" t="str">
            <v>BẢNG TÍNH TOÁN, ĐO BÓC KHỐI LƯỢNG HOÀN THÀNH ĐƯA VÀO QUYẾT TOÁN</v>
          </cell>
        </row>
      </sheetData>
      <sheetData sheetId="5374">
        <row r="4">
          <cell r="A4" t="str">
            <v>BẢNG TÍNH TOÁN, ĐO BÓC KHỐI LƯỢNG HOÀN THÀNH ĐƯA VÀO QUYẾT TOÁN</v>
          </cell>
        </row>
      </sheetData>
      <sheetData sheetId="5375">
        <row r="4">
          <cell r="A4" t="str">
            <v>BẢNG TÍNH TOÁN, ĐO BÓC KHỐI LƯỢNG HOÀN THÀNH ĐƯA VÀO QUYẾT TOÁN</v>
          </cell>
        </row>
      </sheetData>
      <sheetData sheetId="5376">
        <row r="4">
          <cell r="A4" t="str">
            <v>BẢNG TÍNH TOÁN, ĐO BÓC KHỐI LƯỢNG HOÀN THÀNH ĐƯA VÀO QUYẾT TOÁN</v>
          </cell>
        </row>
      </sheetData>
      <sheetData sheetId="5377">
        <row r="4">
          <cell r="A4" t="str">
            <v>BẢNG TÍNH TOÁN, ĐO BÓC KHỐI LƯỢNG HOÀN THÀNH ĐƯA VÀO QUYẾT TOÁN</v>
          </cell>
        </row>
      </sheetData>
      <sheetData sheetId="5378">
        <row r="4">
          <cell r="A4" t="str">
            <v>BẢNG TÍNH TOÁN, ĐO BÓC KHỐI LƯỢNG HOÀN THÀNH ĐƯA VÀO QUYẾT TOÁN</v>
          </cell>
        </row>
      </sheetData>
      <sheetData sheetId="5379">
        <row r="4">
          <cell r="A4" t="str">
            <v>BẢNG TÍNH TOÁN, ĐO BÓC KHỐI LƯỢNG HOÀN THÀNH ĐƯA VÀO QUYẾT TOÁN</v>
          </cell>
        </row>
      </sheetData>
      <sheetData sheetId="5380">
        <row r="4">
          <cell r="A4" t="str">
            <v>BẢNG TÍNH TOÁN, ĐO BÓC KHỐI LƯỢNG HOÀN THÀNH ĐƯA VÀO QUYẾT TOÁN</v>
          </cell>
        </row>
      </sheetData>
      <sheetData sheetId="5381">
        <row r="4">
          <cell r="A4" t="str">
            <v>BẢNG TÍNH TOÁN, ĐO BÓC KHỐI LƯỢNG HOÀN THÀNH ĐƯA VÀO QUYẾT TOÁN</v>
          </cell>
        </row>
      </sheetData>
      <sheetData sheetId="5382">
        <row r="4">
          <cell r="A4" t="str">
            <v>BẢNG TÍNH TOÁN, ĐO BÓC KHỐI LƯỢNG HOÀN THÀNH ĐƯA VÀO QUYẾT TOÁN</v>
          </cell>
        </row>
      </sheetData>
      <sheetData sheetId="5383">
        <row r="4">
          <cell r="A4" t="str">
            <v>BẢNG TÍNH TOÁN, ĐO BÓC KHỐI LƯỢNG HOÀN THÀNH ĐƯA VÀO QUYẾT TOÁN</v>
          </cell>
        </row>
      </sheetData>
      <sheetData sheetId="5384">
        <row r="4">
          <cell r="A4" t="str">
            <v>BẢNG TÍNH TOÁN, ĐO BÓC KHỐI LƯỢNG HOÀN THÀNH ĐƯA VÀO QUYẾT TOÁN</v>
          </cell>
        </row>
      </sheetData>
      <sheetData sheetId="5385">
        <row r="4">
          <cell r="A4" t="str">
            <v>BẢNG TÍNH TOÁN, ĐO BÓC KHỐI LƯỢNG HOÀN THÀNH ĐƯA VÀO QUYẾT TOÁN</v>
          </cell>
        </row>
      </sheetData>
      <sheetData sheetId="5386">
        <row r="4">
          <cell r="A4" t="str">
            <v>BẢNG TÍNH TOÁN, ĐO BÓC KHỐI LƯỢNG HOÀN THÀNH ĐƯA VÀO QUYẾT TOÁN</v>
          </cell>
        </row>
      </sheetData>
      <sheetData sheetId="5387">
        <row r="4">
          <cell r="A4" t="str">
            <v>BẢNG TÍNH TOÁN, ĐO BÓC KHỐI LƯỢNG HOÀN THÀNH ĐƯA VÀO QUYẾT TOÁN</v>
          </cell>
        </row>
      </sheetData>
      <sheetData sheetId="5388">
        <row r="4">
          <cell r="A4" t="str">
            <v>BẢNG TÍNH TOÁN, ĐO BÓC KHỐI LƯỢNG HOÀN THÀNH ĐƯA VÀO QUYẾT TOÁN</v>
          </cell>
        </row>
      </sheetData>
      <sheetData sheetId="5389">
        <row r="4">
          <cell r="A4" t="str">
            <v>BẢNG TÍNH TOÁN, ĐO BÓC KHỐI LƯỢNG HOÀN THÀNH ĐƯA VÀO QUYẾT TOÁN</v>
          </cell>
        </row>
      </sheetData>
      <sheetData sheetId="5390">
        <row r="4">
          <cell r="A4" t="str">
            <v>BẢNG TÍNH TOÁN, ĐO BÓC KHỐI LƯỢNG HOÀN THÀNH ĐƯA VÀO QUYẾT TOÁN</v>
          </cell>
        </row>
      </sheetData>
      <sheetData sheetId="5391">
        <row r="4">
          <cell r="A4" t="str">
            <v>BẢNG TÍNH TOÁN, ĐO BÓC KHỐI LƯỢNG HOÀN THÀNH ĐƯA VÀO QUYẾT TOÁN</v>
          </cell>
        </row>
      </sheetData>
      <sheetData sheetId="5392">
        <row r="4">
          <cell r="A4" t="str">
            <v>BẢNG TÍNH TOÁN, ĐO BÓC KHỐI LƯỢNG HOÀN THÀNH ĐƯA VÀO QUYẾT TOÁN</v>
          </cell>
        </row>
      </sheetData>
      <sheetData sheetId="5393">
        <row r="4">
          <cell r="A4" t="str">
            <v>BẢNG TÍNH TOÁN, ĐO BÓC KHỐI LƯỢNG HOÀN THÀNH ĐƯA VÀO QUYẾT TOÁN</v>
          </cell>
        </row>
      </sheetData>
      <sheetData sheetId="5394">
        <row r="4">
          <cell r="A4" t="str">
            <v>BẢNG TÍNH TOÁN, ĐO BÓC KHỐI LƯỢNG HOÀN THÀNH ĐƯA VÀO QUYẾT TOÁN</v>
          </cell>
        </row>
      </sheetData>
      <sheetData sheetId="5395">
        <row r="4">
          <cell r="A4" t="str">
            <v>BẢNG TÍNH TOÁN, ĐO BÓC KHỐI LƯỢNG HOÀN THÀNH ĐƯA VÀO QUYẾT TOÁN</v>
          </cell>
        </row>
      </sheetData>
      <sheetData sheetId="5396">
        <row r="4">
          <cell r="A4" t="str">
            <v>BẢNG TÍNH TOÁN, ĐO BÓC KHỐI LƯỢNG HOÀN THÀNH ĐƯA VÀO QUYẾT TOÁN</v>
          </cell>
        </row>
      </sheetData>
      <sheetData sheetId="5397">
        <row r="4">
          <cell r="A4" t="str">
            <v>BẢNG TÍNH TOÁN, ĐO BÓC KHỐI LƯỢNG HOÀN THÀNH ĐƯA VÀO QUYẾT TOÁN</v>
          </cell>
        </row>
      </sheetData>
      <sheetData sheetId="5398">
        <row r="4">
          <cell r="A4" t="str">
            <v>BẢNG TÍNH TOÁN, ĐO BÓC KHỐI LƯỢNG HOÀN THÀNH ĐƯA VÀO QUYẾT TOÁN</v>
          </cell>
        </row>
      </sheetData>
      <sheetData sheetId="5399">
        <row r="4">
          <cell r="A4" t="str">
            <v>BẢNG TÍNH TOÁN, ĐO BÓC KHỐI LƯỢNG HOÀN THÀNH ĐƯA VÀO QUYẾT TOÁN</v>
          </cell>
        </row>
      </sheetData>
      <sheetData sheetId="5400">
        <row r="4">
          <cell r="A4" t="str">
            <v>BẢNG TÍNH TOÁN, ĐO BÓC KHỐI LƯỢNG HOÀN THÀNH ĐƯA VÀO QUYẾT TOÁN</v>
          </cell>
        </row>
      </sheetData>
      <sheetData sheetId="5401">
        <row r="4">
          <cell r="A4" t="str">
            <v>BẢNG TÍNH TOÁN, ĐO BÓC KHỐI LƯỢNG HOÀN THÀNH ĐƯA VÀO QUYẾT TOÁN</v>
          </cell>
        </row>
      </sheetData>
      <sheetData sheetId="5402">
        <row r="4">
          <cell r="A4" t="str">
            <v>BẢNG TÍNH TOÁN, ĐO BÓC KHỐI LƯỢNG HOÀN THÀNH ĐƯA VÀO QUYẾT TOÁN</v>
          </cell>
        </row>
      </sheetData>
      <sheetData sheetId="5403">
        <row r="4">
          <cell r="A4" t="str">
            <v>BẢNG TÍNH TOÁN, ĐO BÓC KHỐI LƯỢNG HOÀN THÀNH ĐƯA VÀO QUYẾT TOÁN</v>
          </cell>
        </row>
      </sheetData>
      <sheetData sheetId="5404">
        <row r="4">
          <cell r="A4" t="str">
            <v>BẢNG TÍNH TOÁN, ĐO BÓC KHỐI LƯỢNG HOÀN THÀNH ĐƯA VÀO QUYẾT TOÁN</v>
          </cell>
        </row>
      </sheetData>
      <sheetData sheetId="5405">
        <row r="4">
          <cell r="A4" t="str">
            <v>BẢNG TÍNH TOÁN, ĐO BÓC KHỐI LƯỢNG HOÀN THÀNH ĐƯA VÀO QUYẾT TOÁN</v>
          </cell>
        </row>
      </sheetData>
      <sheetData sheetId="5406">
        <row r="4">
          <cell r="A4" t="str">
            <v>BẢNG TÍNH TOÁN, ĐO BÓC KHỐI LƯỢNG HOÀN THÀNH ĐƯA VÀO QUYẾT TOÁN</v>
          </cell>
        </row>
      </sheetData>
      <sheetData sheetId="5407">
        <row r="4">
          <cell r="A4" t="str">
            <v>BẢNG TÍNH TOÁN, ĐO BÓC KHỐI LƯỢNG HOÀN THÀNH ĐƯA VÀO QUYẾT TOÁN</v>
          </cell>
        </row>
      </sheetData>
      <sheetData sheetId="5408">
        <row r="4">
          <cell r="A4" t="str">
            <v>BẢNG TÍNH TOÁN, ĐO BÓC KHỐI LƯỢNG HOÀN THÀNH ĐƯA VÀO QUYẾT TOÁN</v>
          </cell>
        </row>
      </sheetData>
      <sheetData sheetId="5409">
        <row r="4">
          <cell r="A4" t="str">
            <v>BẢNG TÍNH TOÁN, ĐO BÓC KHỐI LƯỢNG HOÀN THÀNH ĐƯA VÀO QUYẾT TOÁN</v>
          </cell>
        </row>
      </sheetData>
      <sheetData sheetId="5410">
        <row r="4">
          <cell r="A4" t="str">
            <v>BẢNG TÍNH TOÁN, ĐO BÓC KHỐI LƯỢNG HOÀN THÀNH ĐƯA VÀO QUYẾT TOÁN</v>
          </cell>
        </row>
      </sheetData>
      <sheetData sheetId="5411">
        <row r="4">
          <cell r="A4" t="str">
            <v>BẢNG TÍNH TOÁN, ĐO BÓC KHỐI LƯỢNG HOÀN THÀNH ĐƯA VÀO QUYẾT TOÁN</v>
          </cell>
        </row>
      </sheetData>
      <sheetData sheetId="5412">
        <row r="4">
          <cell r="A4" t="str">
            <v>BẢNG TÍNH TOÁN, ĐO BÓC KHỐI LƯỢNG HOÀN THÀNH ĐƯA VÀO QUYẾT TOÁN</v>
          </cell>
        </row>
      </sheetData>
      <sheetData sheetId="5413">
        <row r="4">
          <cell r="A4" t="str">
            <v>BẢNG TÍNH TOÁN, ĐO BÓC KHỐI LƯỢNG HOÀN THÀNH ĐƯA VÀO QUYẾT TOÁN</v>
          </cell>
        </row>
      </sheetData>
      <sheetData sheetId="5414">
        <row r="4">
          <cell r="A4" t="str">
            <v>BẢNG TÍNH TOÁN, ĐO BÓC KHỐI LƯỢNG HOÀN THÀNH ĐƯA VÀO QUYẾT TOÁN</v>
          </cell>
        </row>
      </sheetData>
      <sheetData sheetId="5415">
        <row r="4">
          <cell r="A4" t="str">
            <v>BẢNG TÍNH TOÁN, ĐO BÓC KHỐI LƯỢNG HOÀN THÀNH ĐƯA VÀO QUYẾT TOÁN</v>
          </cell>
        </row>
      </sheetData>
      <sheetData sheetId="5416">
        <row r="4">
          <cell r="A4" t="str">
            <v>BẢNG TÍNH TOÁN, ĐO BÓC KHỐI LƯỢNG HOÀN THÀNH ĐƯA VÀO QUYẾT TOÁN</v>
          </cell>
        </row>
      </sheetData>
      <sheetData sheetId="5417">
        <row r="4">
          <cell r="A4" t="str">
            <v>BẢNG TÍNH TOÁN, ĐO BÓC KHỐI LƯỢNG HOÀN THÀNH ĐƯA VÀO QUYẾT TOÁN</v>
          </cell>
        </row>
      </sheetData>
      <sheetData sheetId="5418">
        <row r="4">
          <cell r="A4" t="str">
            <v>BẢNG TÍNH TOÁN, ĐO BÓC KHỐI LƯỢNG HOÀN THÀNH ĐƯA VÀO QUYẾT TOÁN</v>
          </cell>
        </row>
      </sheetData>
      <sheetData sheetId="5419">
        <row r="4">
          <cell r="A4" t="str">
            <v>BẢNG TÍNH TOÁN, ĐO BÓC KHỐI LƯỢNG HOÀN THÀNH ĐƯA VÀO QUYẾT TOÁN</v>
          </cell>
        </row>
      </sheetData>
      <sheetData sheetId="5420">
        <row r="4">
          <cell r="A4" t="str">
            <v>BẢNG TÍNH TOÁN, ĐO BÓC KHỐI LƯỢNG HOÀN THÀNH ĐƯA VÀO QUYẾT TOÁN</v>
          </cell>
        </row>
      </sheetData>
      <sheetData sheetId="5421">
        <row r="4">
          <cell r="A4" t="str">
            <v>BẢNG TÍNH TOÁN, ĐO BÓC KHỐI LƯỢNG HOÀN THÀNH ĐƯA VÀO QUYẾT TOÁN</v>
          </cell>
        </row>
      </sheetData>
      <sheetData sheetId="5422">
        <row r="4">
          <cell r="A4" t="str">
            <v>BẢNG TÍNH TOÁN, ĐO BÓC KHỐI LƯỢNG HOÀN THÀNH ĐƯA VÀO QUYẾT TOÁN</v>
          </cell>
        </row>
      </sheetData>
      <sheetData sheetId="5423">
        <row r="4">
          <cell r="A4" t="str">
            <v>BẢNG TÍNH TOÁN, ĐO BÓC KHỐI LƯỢNG HOÀN THÀNH ĐƯA VÀO QUYẾT TOÁN</v>
          </cell>
        </row>
      </sheetData>
      <sheetData sheetId="5424">
        <row r="4">
          <cell r="A4" t="str">
            <v>BẢNG TÍNH TOÁN, ĐO BÓC KHỐI LƯỢNG HOÀN THÀNH ĐƯA VÀO QUYẾT TOÁN</v>
          </cell>
        </row>
      </sheetData>
      <sheetData sheetId="5425">
        <row r="4">
          <cell r="A4" t="str">
            <v>BẢNG TÍNH TOÁN, ĐO BÓC KHỐI LƯỢNG HOÀN THÀNH ĐƯA VÀO QUYẾT TOÁN</v>
          </cell>
        </row>
      </sheetData>
      <sheetData sheetId="5426">
        <row r="4">
          <cell r="A4" t="str">
            <v>BẢNG TÍNH TOÁN, ĐO BÓC KHỐI LƯỢNG HOÀN THÀNH ĐƯA VÀO QUYẾT TOÁN</v>
          </cell>
        </row>
      </sheetData>
      <sheetData sheetId="5427">
        <row r="4">
          <cell r="A4" t="str">
            <v>BẢNG TÍNH TOÁN, ĐO BÓC KHỐI LƯỢNG HOÀN THÀNH ĐƯA VÀO QUYẾT TOÁN</v>
          </cell>
        </row>
      </sheetData>
      <sheetData sheetId="5428">
        <row r="4">
          <cell r="A4" t="str">
            <v>BẢNG TÍNH TOÁN, ĐO BÓC KHỐI LƯỢNG HOÀN THÀNH ĐƯA VÀO QUYẾT TOÁN</v>
          </cell>
        </row>
      </sheetData>
      <sheetData sheetId="5429">
        <row r="4">
          <cell r="A4" t="str">
            <v>BẢNG TÍNH TOÁN, ĐO BÓC KHỐI LƯỢNG HOÀN THÀNH ĐƯA VÀO QUYẾT TOÁN</v>
          </cell>
        </row>
      </sheetData>
      <sheetData sheetId="5430">
        <row r="4">
          <cell r="A4" t="str">
            <v>BẢNG TÍNH TOÁN, ĐO BÓC KHỐI LƯỢNG HOÀN THÀNH ĐƯA VÀO QUYẾT TOÁN</v>
          </cell>
        </row>
      </sheetData>
      <sheetData sheetId="5431">
        <row r="4">
          <cell r="A4" t="str">
            <v>BẢNG TÍNH TOÁN, ĐO BÓC KHỐI LƯỢNG HOÀN THÀNH ĐƯA VÀO QUYẾT TOÁN</v>
          </cell>
        </row>
      </sheetData>
      <sheetData sheetId="5432">
        <row r="4">
          <cell r="A4" t="str">
            <v>BẢNG TÍNH TOÁN, ĐO BÓC KHỐI LƯỢNG HOÀN THÀNH ĐƯA VÀO QUYẾT TOÁN</v>
          </cell>
        </row>
      </sheetData>
      <sheetData sheetId="5433">
        <row r="4">
          <cell r="A4" t="str">
            <v>BẢNG TÍNH TOÁN, ĐO BÓC KHỐI LƯỢNG HOÀN THÀNH ĐƯA VÀO QUYẾT TOÁN</v>
          </cell>
        </row>
      </sheetData>
      <sheetData sheetId="5434">
        <row r="4">
          <cell r="A4" t="str">
            <v>BẢNG TÍNH TOÁN, ĐO BÓC KHỐI LƯỢNG HOÀN THÀNH ĐƯA VÀO QUYẾT TOÁN</v>
          </cell>
        </row>
      </sheetData>
      <sheetData sheetId="5435">
        <row r="4">
          <cell r="A4" t="str">
            <v>BẢNG TÍNH TOÁN, ĐO BÓC KHỐI LƯỢNG HOÀN THÀNH ĐƯA VÀO QUYẾT TOÁN</v>
          </cell>
        </row>
      </sheetData>
      <sheetData sheetId="5436">
        <row r="4">
          <cell r="A4" t="str">
            <v>BẢNG TÍNH TOÁN, ĐO BÓC KHỐI LƯỢNG HOÀN THÀNH ĐƯA VÀO QUYẾT TOÁN</v>
          </cell>
        </row>
      </sheetData>
      <sheetData sheetId="5437">
        <row r="4">
          <cell r="A4" t="str">
            <v>BẢNG TÍNH TOÁN, ĐO BÓC KHỐI LƯỢNG HOÀN THÀNH ĐƯA VÀO QUYẾT TOÁN</v>
          </cell>
        </row>
      </sheetData>
      <sheetData sheetId="5438">
        <row r="4">
          <cell r="A4" t="str">
            <v>BẢNG TÍNH TOÁN, ĐO BÓC KHỐI LƯỢNG HOÀN THÀNH ĐƯA VÀO QUYẾT TOÁN</v>
          </cell>
        </row>
      </sheetData>
      <sheetData sheetId="5439">
        <row r="4">
          <cell r="A4" t="str">
            <v>BẢNG TÍNH TOÁN, ĐO BÓC KHỐI LƯỢNG HOÀN THÀNH ĐƯA VÀO QUYẾT TOÁN</v>
          </cell>
        </row>
      </sheetData>
      <sheetData sheetId="5440">
        <row r="4">
          <cell r="A4" t="str">
            <v>BẢNG TÍNH TOÁN, ĐO BÓC KHỐI LƯỢNG HOÀN THÀNH ĐƯA VÀO QUYẾT TOÁN</v>
          </cell>
        </row>
      </sheetData>
      <sheetData sheetId="5441">
        <row r="4">
          <cell r="A4" t="str">
            <v>BẢNG TÍNH TOÁN, ĐO BÓC KHỐI LƯỢNG HOÀN THÀNH ĐƯA VÀO QUYẾT TOÁN</v>
          </cell>
        </row>
      </sheetData>
      <sheetData sheetId="5442">
        <row r="4">
          <cell r="A4" t="str">
            <v>BẢNG TÍNH TOÁN, ĐO BÓC KHỐI LƯỢNG HOÀN THÀNH ĐƯA VÀO QUYẾT TOÁN</v>
          </cell>
        </row>
      </sheetData>
      <sheetData sheetId="5443">
        <row r="4">
          <cell r="A4" t="str">
            <v>BẢNG TÍNH TOÁN, ĐO BÓC KHỐI LƯỢNG HOÀN THÀNH ĐƯA VÀO QUYẾT TOÁN</v>
          </cell>
        </row>
      </sheetData>
      <sheetData sheetId="5444">
        <row r="4">
          <cell r="A4" t="str">
            <v>BẢNG TÍNH TOÁN, ĐO BÓC KHỐI LƯỢNG HOÀN THÀNH ĐƯA VÀO QUYẾT TOÁN</v>
          </cell>
        </row>
      </sheetData>
      <sheetData sheetId="5445">
        <row r="4">
          <cell r="A4" t="str">
            <v>BẢNG TÍNH TOÁN, ĐO BÓC KHỐI LƯỢNG HOÀN THÀNH ĐƯA VÀO QUYẾT TOÁN</v>
          </cell>
        </row>
      </sheetData>
      <sheetData sheetId="5446">
        <row r="4">
          <cell r="A4" t="str">
            <v>BẢNG TÍNH TOÁN, ĐO BÓC KHỐI LƯỢNG HOÀN THÀNH ĐƯA VÀO QUYẾT TOÁN</v>
          </cell>
        </row>
      </sheetData>
      <sheetData sheetId="5447">
        <row r="4">
          <cell r="A4" t="str">
            <v>BẢNG TÍNH TOÁN, ĐO BÓC KHỐI LƯỢNG HOÀN THÀNH ĐƯA VÀO QUYẾT TOÁN</v>
          </cell>
        </row>
      </sheetData>
      <sheetData sheetId="5448">
        <row r="4">
          <cell r="A4" t="str">
            <v>BẢNG TÍNH TOÁN, ĐO BÓC KHỐI LƯỢNG HOÀN THÀNH ĐƯA VÀO QUYẾT TOÁN</v>
          </cell>
        </row>
      </sheetData>
      <sheetData sheetId="5449">
        <row r="4">
          <cell r="A4" t="str">
            <v>BẢNG TÍNH TOÁN, ĐO BÓC KHỐI LƯỢNG HOÀN THÀNH ĐƯA VÀO QUYẾT TOÁN</v>
          </cell>
        </row>
      </sheetData>
      <sheetData sheetId="5450">
        <row r="4">
          <cell r="A4" t="str">
            <v>BẢNG TÍNH TOÁN, ĐO BÓC KHỐI LƯỢNG HOÀN THÀNH ĐƯA VÀO QUYẾT TOÁN</v>
          </cell>
        </row>
      </sheetData>
      <sheetData sheetId="5451">
        <row r="4">
          <cell r="A4" t="str">
            <v>BẢNG TÍNH TOÁN, ĐO BÓC KHỐI LƯỢNG HOÀN THÀNH ĐƯA VÀO QUYẾT TOÁN</v>
          </cell>
        </row>
      </sheetData>
      <sheetData sheetId="5452">
        <row r="4">
          <cell r="A4" t="str">
            <v>BẢNG TÍNH TOÁN, ĐO BÓC KHỐI LƯỢNG HOÀN THÀNH ĐƯA VÀO QUYẾT TOÁN</v>
          </cell>
        </row>
      </sheetData>
      <sheetData sheetId="5453">
        <row r="4">
          <cell r="A4" t="str">
            <v>BẢNG TÍNH TOÁN, ĐO BÓC KHỐI LƯỢNG HOÀN THÀNH ĐƯA VÀO QUYẾT TOÁN</v>
          </cell>
        </row>
      </sheetData>
      <sheetData sheetId="5454">
        <row r="4">
          <cell r="A4" t="str">
            <v>BẢNG TÍNH TOÁN, ĐO BÓC KHỐI LƯỢNG HOÀN THÀNH ĐƯA VÀO QUYẾT TOÁN</v>
          </cell>
        </row>
      </sheetData>
      <sheetData sheetId="5455">
        <row r="4">
          <cell r="A4" t="str">
            <v>BẢNG TÍNH TOÁN, ĐO BÓC KHỐI LƯỢNG HOÀN THÀNH ĐƯA VÀO QUYẾT TOÁN</v>
          </cell>
        </row>
      </sheetData>
      <sheetData sheetId="5456">
        <row r="4">
          <cell r="A4" t="str">
            <v>BẢNG TÍNH TOÁN, ĐO BÓC KHỐI LƯỢNG HOÀN THÀNH ĐƯA VÀO QUYẾT TOÁN</v>
          </cell>
        </row>
      </sheetData>
      <sheetData sheetId="5457">
        <row r="4">
          <cell r="A4" t="str">
            <v>BẢNG TÍNH TOÁN, ĐO BÓC KHỐI LƯỢNG HOÀN THÀNH ĐƯA VÀO QUYẾT TOÁN</v>
          </cell>
        </row>
      </sheetData>
      <sheetData sheetId="5458">
        <row r="4">
          <cell r="A4" t="str">
            <v>BẢNG TÍNH TOÁN, ĐO BÓC KHỐI LƯỢNG HOÀN THÀNH ĐƯA VÀO QUYẾT TOÁN</v>
          </cell>
        </row>
      </sheetData>
      <sheetData sheetId="5459">
        <row r="4">
          <cell r="A4" t="str">
            <v>BẢNG TÍNH TOÁN, ĐO BÓC KHỐI LƯỢNG HOÀN THÀNH ĐƯA VÀO QUYẾT TOÁN</v>
          </cell>
        </row>
      </sheetData>
      <sheetData sheetId="5460">
        <row r="4">
          <cell r="A4" t="str">
            <v>BẢNG TÍNH TOÁN, ĐO BÓC KHỐI LƯỢNG HOÀN THÀNH ĐƯA VÀO QUYẾT TOÁN</v>
          </cell>
        </row>
      </sheetData>
      <sheetData sheetId="5461">
        <row r="4">
          <cell r="A4" t="str">
            <v>BẢNG TÍNH TOÁN, ĐO BÓC KHỐI LƯỢNG HOÀN THÀNH ĐƯA VÀO QUYẾT TOÁN</v>
          </cell>
        </row>
      </sheetData>
      <sheetData sheetId="5462">
        <row r="4">
          <cell r="A4" t="str">
            <v>BẢNG TÍNH TOÁN, ĐO BÓC KHỐI LƯỢNG HOÀN THÀNH ĐƯA VÀO QUYẾT TOÁN</v>
          </cell>
        </row>
      </sheetData>
      <sheetData sheetId="5463">
        <row r="4">
          <cell r="A4" t="str">
            <v>BẢNG TÍNH TOÁN, ĐO BÓC KHỐI LƯỢNG HOÀN THÀNH ĐƯA VÀO QUYẾT TOÁN</v>
          </cell>
        </row>
      </sheetData>
      <sheetData sheetId="5464">
        <row r="4">
          <cell r="A4" t="str">
            <v>BẢNG TÍNH TOÁN, ĐO BÓC KHỐI LƯỢNG HOÀN THÀNH ĐƯA VÀO QUYẾT TOÁN</v>
          </cell>
        </row>
      </sheetData>
      <sheetData sheetId="5465">
        <row r="4">
          <cell r="A4" t="str">
            <v>BẢNG TÍNH TOÁN, ĐO BÓC KHỐI LƯỢNG HOÀN THÀNH ĐƯA VÀO QUYẾT TOÁN</v>
          </cell>
        </row>
      </sheetData>
      <sheetData sheetId="5466">
        <row r="4">
          <cell r="A4" t="str">
            <v>BẢNG TÍNH TOÁN, ĐO BÓC KHỐI LƯỢNG HOÀN THÀNH ĐƯA VÀO QUYẾT TOÁN</v>
          </cell>
        </row>
      </sheetData>
      <sheetData sheetId="5467">
        <row r="4">
          <cell r="A4" t="str">
            <v>BẢNG TÍNH TOÁN, ĐO BÓC KHỐI LƯỢNG HOÀN THÀNH ĐƯA VÀO QUYẾT TOÁN</v>
          </cell>
        </row>
      </sheetData>
      <sheetData sheetId="5468">
        <row r="4">
          <cell r="A4" t="str">
            <v>BẢNG TÍNH TOÁN, ĐO BÓC KHỐI LƯỢNG HOÀN THÀNH ĐƯA VÀO QUYẾT TOÁN</v>
          </cell>
        </row>
      </sheetData>
      <sheetData sheetId="5469">
        <row r="4">
          <cell r="A4" t="str">
            <v>BẢNG TÍNH TOÁN, ĐO BÓC KHỐI LƯỢNG HOÀN THÀNH ĐƯA VÀO QUYẾT TOÁN</v>
          </cell>
        </row>
      </sheetData>
      <sheetData sheetId="5470">
        <row r="4">
          <cell r="A4" t="str">
            <v>BẢNG TÍNH TOÁN, ĐO BÓC KHỐI LƯỢNG HOÀN THÀNH ĐƯA VÀO QUYẾT TOÁN</v>
          </cell>
        </row>
      </sheetData>
      <sheetData sheetId="5471">
        <row r="4">
          <cell r="A4" t="str">
            <v>BẢNG TÍNH TOÁN, ĐO BÓC KHỐI LƯỢNG HOÀN THÀNH ĐƯA VÀO QUYẾT TOÁN</v>
          </cell>
        </row>
      </sheetData>
      <sheetData sheetId="5472">
        <row r="4">
          <cell r="A4" t="str">
            <v>BẢNG TÍNH TOÁN, ĐO BÓC KHỐI LƯỢNG HOÀN THÀNH ĐƯA VÀO QUYẾT TOÁN</v>
          </cell>
        </row>
      </sheetData>
      <sheetData sheetId="5473">
        <row r="4">
          <cell r="A4" t="str">
            <v>BẢNG TÍNH TOÁN, ĐO BÓC KHỐI LƯỢNG HOÀN THÀNH ĐƯA VÀO QUYẾT TOÁN</v>
          </cell>
        </row>
      </sheetData>
      <sheetData sheetId="5474">
        <row r="4">
          <cell r="A4" t="str">
            <v>BẢNG TÍNH TOÁN, ĐO BÓC KHỐI LƯỢNG HOÀN THÀNH ĐƯA VÀO QUYẾT TOÁN</v>
          </cell>
        </row>
      </sheetData>
      <sheetData sheetId="5475">
        <row r="4">
          <cell r="A4" t="str">
            <v>BẢNG TÍNH TOÁN, ĐO BÓC KHỐI LƯỢNG HOÀN THÀNH ĐƯA VÀO QUYẾT TOÁN</v>
          </cell>
        </row>
      </sheetData>
      <sheetData sheetId="5476">
        <row r="4">
          <cell r="A4" t="str">
            <v>BẢNG TÍNH TOÁN, ĐO BÓC KHỐI LƯỢNG HOÀN THÀNH ĐƯA VÀO QUYẾT TOÁN</v>
          </cell>
        </row>
      </sheetData>
      <sheetData sheetId="5477">
        <row r="4">
          <cell r="A4" t="str">
            <v>BẢNG TÍNH TOÁN, ĐO BÓC KHỐI LƯỢNG HOÀN THÀNH ĐƯA VÀO QUYẾT TOÁN</v>
          </cell>
        </row>
      </sheetData>
      <sheetData sheetId="5478">
        <row r="4">
          <cell r="A4" t="str">
            <v>BẢNG TÍNH TOÁN, ĐO BÓC KHỐI LƯỢNG HOÀN THÀNH ĐƯA VÀO QUYẾT TOÁN</v>
          </cell>
        </row>
      </sheetData>
      <sheetData sheetId="5479">
        <row r="4">
          <cell r="A4" t="str">
            <v>BẢNG TÍNH TOÁN, ĐO BÓC KHỐI LƯỢNG HOÀN THÀNH ĐƯA VÀO QUYẾT TOÁN</v>
          </cell>
        </row>
      </sheetData>
      <sheetData sheetId="5480">
        <row r="4">
          <cell r="A4" t="str">
            <v>BẢNG TÍNH TOÁN, ĐO BÓC KHỐI LƯỢNG HOÀN THÀNH ĐƯA VÀO QUYẾT TOÁN</v>
          </cell>
        </row>
      </sheetData>
      <sheetData sheetId="5481">
        <row r="4">
          <cell r="A4" t="str">
            <v>BẢNG TÍNH TOÁN, ĐO BÓC KHỐI LƯỢNG HOÀN THÀNH ĐƯA VÀO QUYẾT TOÁN</v>
          </cell>
        </row>
      </sheetData>
      <sheetData sheetId="5482">
        <row r="4">
          <cell r="A4" t="str">
            <v>BẢNG TÍNH TOÁN, ĐO BÓC KHỐI LƯỢNG HOÀN THÀNH ĐƯA VÀO QUYẾT TOÁN</v>
          </cell>
        </row>
      </sheetData>
      <sheetData sheetId="5483">
        <row r="4">
          <cell r="A4" t="str">
            <v>BẢNG TÍNH TOÁN, ĐO BÓC KHỐI LƯỢNG HOÀN THÀNH ĐƯA VÀO QUYẾT TOÁN</v>
          </cell>
        </row>
      </sheetData>
      <sheetData sheetId="5484">
        <row r="4">
          <cell r="A4" t="str">
            <v>BẢNG TÍNH TOÁN, ĐO BÓC KHỐI LƯỢNG HOÀN THÀNH ĐƯA VÀO QUYẾT TOÁN</v>
          </cell>
        </row>
      </sheetData>
      <sheetData sheetId="5485">
        <row r="4">
          <cell r="A4" t="str">
            <v>BẢNG TÍNH TOÁN, ĐO BÓC KHỐI LƯỢNG HOÀN THÀNH ĐƯA VÀO QUYẾT TOÁN</v>
          </cell>
        </row>
      </sheetData>
      <sheetData sheetId="5486">
        <row r="4">
          <cell r="A4" t="str">
            <v>BẢNG TÍNH TOÁN, ĐO BÓC KHỐI LƯỢNG HOÀN THÀNH ĐƯA VÀO QUYẾT TOÁN</v>
          </cell>
        </row>
      </sheetData>
      <sheetData sheetId="5487">
        <row r="4">
          <cell r="A4" t="str">
            <v>BẢNG TÍNH TOÁN, ĐO BÓC KHỐI LƯỢNG HOÀN THÀNH ĐƯA VÀO QUYẾT TOÁN</v>
          </cell>
        </row>
      </sheetData>
      <sheetData sheetId="5488">
        <row r="4">
          <cell r="A4" t="str">
            <v>BẢNG TÍNH TOÁN, ĐO BÓC KHỐI LƯỢNG HOÀN THÀNH ĐƯA VÀO QUYẾT TOÁN</v>
          </cell>
        </row>
      </sheetData>
      <sheetData sheetId="5489">
        <row r="4">
          <cell r="A4" t="str">
            <v>BẢNG TÍNH TOÁN, ĐO BÓC KHỐI LƯỢNG HOÀN THÀNH ĐƯA VÀO QUYẾT TOÁN</v>
          </cell>
        </row>
      </sheetData>
      <sheetData sheetId="5490">
        <row r="4">
          <cell r="A4" t="str">
            <v>BẢNG TÍNH TOÁN, ĐO BÓC KHỐI LƯỢNG HOÀN THÀNH ĐƯA VÀO QUYẾT TOÁN</v>
          </cell>
        </row>
      </sheetData>
      <sheetData sheetId="5491">
        <row r="4">
          <cell r="A4" t="str">
            <v>BẢNG TÍNH TOÁN, ĐO BÓC KHỐI LƯỢNG HOÀN THÀNH ĐƯA VÀO QUYẾT TOÁN</v>
          </cell>
        </row>
      </sheetData>
      <sheetData sheetId="5492">
        <row r="4">
          <cell r="A4" t="str">
            <v>BẢNG TÍNH TOÁN, ĐO BÓC KHỐI LƯỢNG HOÀN THÀNH ĐƯA VÀO QUYẾT TOÁN</v>
          </cell>
        </row>
      </sheetData>
      <sheetData sheetId="5493">
        <row r="4">
          <cell r="A4" t="str">
            <v>BẢNG TÍNH TOÁN, ĐO BÓC KHỐI LƯỢNG HOÀN THÀNH ĐƯA VÀO QUYẾT TOÁN</v>
          </cell>
        </row>
      </sheetData>
      <sheetData sheetId="5494">
        <row r="4">
          <cell r="A4" t="str">
            <v>BẢNG TÍNH TOÁN, ĐO BÓC KHỐI LƯỢNG HOÀN THÀNH ĐƯA VÀO QUYẾT TOÁN</v>
          </cell>
        </row>
      </sheetData>
      <sheetData sheetId="5495">
        <row r="4">
          <cell r="A4" t="str">
            <v>BẢNG TÍNH TOÁN, ĐO BÓC KHỐI LƯỢNG HOÀN THÀNH ĐƯA VÀO QUYẾT TOÁN</v>
          </cell>
        </row>
      </sheetData>
      <sheetData sheetId="5496">
        <row r="4">
          <cell r="A4" t="str">
            <v>BẢNG TÍNH TOÁN, ĐO BÓC KHỐI LƯỢNG HOÀN THÀNH ĐƯA VÀO QUYẾT TOÁN</v>
          </cell>
        </row>
      </sheetData>
      <sheetData sheetId="5497">
        <row r="4">
          <cell r="A4" t="str">
            <v>BẢNG TÍNH TOÁN, ĐO BÓC KHỐI LƯỢNG HOÀN THÀNH ĐƯA VÀO QUYẾT TOÁN</v>
          </cell>
        </row>
      </sheetData>
      <sheetData sheetId="5498">
        <row r="4">
          <cell r="A4" t="str">
            <v>BẢNG TÍNH TOÁN, ĐO BÓC KHỐI LƯỢNG HOÀN THÀNH ĐƯA VÀO QUYẾT TOÁN</v>
          </cell>
        </row>
      </sheetData>
      <sheetData sheetId="5499">
        <row r="4">
          <cell r="A4" t="str">
            <v>BẢNG TÍNH TOÁN, ĐO BÓC KHỐI LƯỢNG HOÀN THÀNH ĐƯA VÀO QUYẾT TOÁN</v>
          </cell>
        </row>
      </sheetData>
      <sheetData sheetId="5500">
        <row r="4">
          <cell r="A4" t="str">
            <v>BẢNG TÍNH TOÁN, ĐO BÓC KHỐI LƯỢNG HOÀN THÀNH ĐƯA VÀO QUYẾT TOÁN</v>
          </cell>
        </row>
      </sheetData>
      <sheetData sheetId="5501">
        <row r="4">
          <cell r="A4" t="str">
            <v>BẢNG TÍNH TOÁN, ĐO BÓC KHỐI LƯỢNG HOÀN THÀNH ĐƯA VÀO QUYẾT TOÁN</v>
          </cell>
        </row>
      </sheetData>
      <sheetData sheetId="5502">
        <row r="4">
          <cell r="A4" t="str">
            <v>BẢNG TÍNH TOÁN, ĐO BÓC KHỐI LƯỢNG HOÀN THÀNH ĐƯA VÀO QUYẾT TOÁN</v>
          </cell>
        </row>
      </sheetData>
      <sheetData sheetId="5503">
        <row r="4">
          <cell r="A4" t="str">
            <v>BẢNG TÍNH TOÁN, ĐO BÓC KHỐI LƯỢNG HOÀN THÀNH ĐƯA VÀO QUYẾT TOÁN</v>
          </cell>
        </row>
      </sheetData>
      <sheetData sheetId="5504">
        <row r="4">
          <cell r="A4" t="str">
            <v>BẢNG TÍNH TOÁN, ĐO BÓC KHỐI LƯỢNG HOÀN THÀNH ĐƯA VÀO QUYẾT TOÁN</v>
          </cell>
        </row>
      </sheetData>
      <sheetData sheetId="5505">
        <row r="4">
          <cell r="A4" t="str">
            <v>BẢNG TÍNH TOÁN, ĐO BÓC KHỐI LƯỢNG HOÀN THÀNH ĐƯA VÀO QUYẾT TOÁN</v>
          </cell>
        </row>
      </sheetData>
      <sheetData sheetId="5506">
        <row r="4">
          <cell r="A4" t="str">
            <v>BẢNG TÍNH TOÁN, ĐO BÓC KHỐI LƯỢNG HOÀN THÀNH ĐƯA VÀO QUYẾT TOÁN</v>
          </cell>
        </row>
      </sheetData>
      <sheetData sheetId="5507">
        <row r="4">
          <cell r="A4" t="str">
            <v>BẢNG TÍNH TOÁN, ĐO BÓC KHỐI LƯỢNG HOÀN THÀNH ĐƯA VÀO QUYẾT TOÁN</v>
          </cell>
        </row>
      </sheetData>
      <sheetData sheetId="5508">
        <row r="4">
          <cell r="A4" t="str">
            <v>BẢNG TÍNH TOÁN, ĐO BÓC KHỐI LƯỢNG HOÀN THÀNH ĐƯA VÀO QUYẾT TOÁN</v>
          </cell>
        </row>
      </sheetData>
      <sheetData sheetId="5509">
        <row r="4">
          <cell r="A4" t="str">
            <v>BẢNG TÍNH TOÁN, ĐO BÓC KHỐI LƯỢNG HOÀN THÀNH ĐƯA VÀO QUYẾT TOÁN</v>
          </cell>
        </row>
      </sheetData>
      <sheetData sheetId="5510">
        <row r="4">
          <cell r="A4" t="str">
            <v>BẢNG TÍNH TOÁN, ĐO BÓC KHỐI LƯỢNG HOÀN THÀNH ĐƯA VÀO QUYẾT TOÁN</v>
          </cell>
        </row>
      </sheetData>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ow r="4">
          <cell r="A4" t="str">
            <v>BẢNG TÍNH TOÁN, ĐO BÓC KHỐI LƯỢNG HOÀN THÀNH ĐƯA VÀO QUYẾT TOÁN</v>
          </cell>
        </row>
      </sheetData>
      <sheetData sheetId="5536">
        <row r="4">
          <cell r="A4" t="str">
            <v>BẢNG TÍNH TOÁN, ĐO BÓC KHỐI LƯỢNG HOÀN THÀNH ĐƯA VÀO QUYẾT TOÁN</v>
          </cell>
        </row>
      </sheetData>
      <sheetData sheetId="5537">
        <row r="4">
          <cell r="A4" t="str">
            <v>BẢNG TÍNH TOÁN, ĐO BÓC KHỐI LƯỢNG HOÀN THÀNH ĐƯA VÀO QUYẾT TOÁN</v>
          </cell>
        </row>
      </sheetData>
      <sheetData sheetId="5538">
        <row r="4">
          <cell r="A4" t="str">
            <v>BẢNG TÍNH TOÁN, ĐO BÓC KHỐI LƯỢNG HOÀN THÀNH ĐƯA VÀO QUYẾT TOÁN</v>
          </cell>
        </row>
      </sheetData>
      <sheetData sheetId="5539">
        <row r="4">
          <cell r="A4" t="str">
            <v>BẢNG TÍNH TOÁN, ĐO BÓC KHỐI LƯỢNG HOÀN THÀNH ĐƯA VÀO QUYẾT TOÁN</v>
          </cell>
        </row>
      </sheetData>
      <sheetData sheetId="5540">
        <row r="4">
          <cell r="A4" t="str">
            <v>BẢNG TÍNH TOÁN, ĐO BÓC KHỐI LƯỢNG HOÀN THÀNH ĐƯA VÀO QUYẾT TOÁN</v>
          </cell>
        </row>
      </sheetData>
      <sheetData sheetId="5541">
        <row r="4">
          <cell r="A4" t="str">
            <v>BẢNG TÍNH TOÁN, ĐO BÓC KHỐI LƯỢNG HOÀN THÀNH ĐƯA VÀO QUYẾT TOÁN</v>
          </cell>
        </row>
      </sheetData>
      <sheetData sheetId="5542">
        <row r="4">
          <cell r="A4" t="str">
            <v>BẢNG TÍNH TOÁN, ĐO BÓC KHỐI LƯỢNG HOÀN THÀNH ĐƯA VÀO QUYẾT TOÁN</v>
          </cell>
        </row>
      </sheetData>
      <sheetData sheetId="5543">
        <row r="4">
          <cell r="A4" t="str">
            <v>BẢNG TÍNH TOÁN, ĐO BÓC KHỐI LƯỢNG HOÀN THÀNH ĐƯA VÀO QUYẾT TOÁN</v>
          </cell>
        </row>
      </sheetData>
      <sheetData sheetId="5544">
        <row r="4">
          <cell r="A4" t="str">
            <v>BẢNG TÍNH TOÁN, ĐO BÓC KHỐI LƯỢNG HOÀN THÀNH ĐƯA VÀO QUYẾT TOÁN</v>
          </cell>
        </row>
      </sheetData>
      <sheetData sheetId="5545">
        <row r="4">
          <cell r="A4" t="str">
            <v>BẢNG TÍNH TOÁN, ĐO BÓC KHỐI LƯỢNG HOÀN THÀNH ĐƯA VÀO QUYẾT TOÁN</v>
          </cell>
        </row>
      </sheetData>
      <sheetData sheetId="5546">
        <row r="4">
          <cell r="A4" t="str">
            <v>BẢNG TÍNH TOÁN, ĐO BÓC KHỐI LƯỢNG HOÀN THÀNH ĐƯA VÀO QUYẾT TOÁN</v>
          </cell>
        </row>
      </sheetData>
      <sheetData sheetId="5547">
        <row r="4">
          <cell r="A4" t="str">
            <v>BẢNG TÍNH TOÁN, ĐO BÓC KHỐI LƯỢNG HOÀN THÀNH ĐƯA VÀO QUYẾT TOÁN</v>
          </cell>
        </row>
      </sheetData>
      <sheetData sheetId="5548">
        <row r="4">
          <cell r="A4" t="str">
            <v>BẢNG TÍNH TOÁN, ĐO BÓC KHỐI LƯỢNG HOÀN THÀNH ĐƯA VÀO QUYẾT TOÁN</v>
          </cell>
        </row>
      </sheetData>
      <sheetData sheetId="5549">
        <row r="4">
          <cell r="A4" t="str">
            <v>BẢNG TÍNH TOÁN, ĐO BÓC KHỐI LƯỢNG HOÀN THÀNH ĐƯA VÀO QUYẾT TOÁN</v>
          </cell>
        </row>
      </sheetData>
      <sheetData sheetId="5550" refreshError="1"/>
      <sheetData sheetId="5551" refreshError="1"/>
      <sheetData sheetId="5552" refreshError="1"/>
      <sheetData sheetId="5553" refreshError="1"/>
      <sheetData sheetId="5554" refreshError="1"/>
      <sheetData sheetId="5555">
        <row r="4">
          <cell r="A4" t="str">
            <v>BẢNG TÍNH TOÁN, ĐO BÓC KHỐI LƯỢNG HOÀN THÀNH ĐƯA VÀO QUYẾT TOÁN</v>
          </cell>
        </row>
      </sheetData>
      <sheetData sheetId="5556">
        <row r="4">
          <cell r="A4" t="str">
            <v>BẢNG TÍNH TOÁN, ĐO BÓC KHỐI LƯỢNG HOÀN THÀNH ĐƯA VÀO QUYẾT TOÁN</v>
          </cell>
        </row>
      </sheetData>
      <sheetData sheetId="5557">
        <row r="4">
          <cell r="A4" t="str">
            <v>BẢNG TÍNH TOÁN, ĐO BÓC KHỐI LƯỢNG HOÀN THÀNH ĐƯA VÀO QUYẾT TOÁN</v>
          </cell>
        </row>
      </sheetData>
      <sheetData sheetId="5558">
        <row r="4">
          <cell r="A4" t="str">
            <v>BẢNG TÍNH TOÁN, ĐO BÓC KHỐI LƯỢNG HOÀN THÀNH ĐƯA VÀO QUYẾT TOÁN</v>
          </cell>
        </row>
      </sheetData>
      <sheetData sheetId="5559">
        <row r="4">
          <cell r="A4" t="str">
            <v>BẢNG TÍNH TOÁN, ĐO BÓC KHỐI LƯỢNG HOÀN THÀNH ĐƯA VÀO QUYẾT TOÁN</v>
          </cell>
        </row>
      </sheetData>
      <sheetData sheetId="5560">
        <row r="4">
          <cell r="A4" t="str">
            <v>BẢNG TÍNH TOÁN, ĐO BÓC KHỐI LƯỢNG HOÀN THÀNH ĐƯA VÀO QUYẾT TOÁN</v>
          </cell>
        </row>
      </sheetData>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ow r="4">
          <cell r="A4" t="str">
            <v>BẢNG TÍNH TOÁN, ĐO BÓC KHỐI LƯỢNG HOÀN THÀNH ĐƯA VÀO QUYẾT TOÁN</v>
          </cell>
        </row>
      </sheetData>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ow r="4">
          <cell r="A4" t="str">
            <v>BẢNG TÍNH TOÁN, ĐO BÓC KHỐI LƯỢNG HOÀN THÀNH ĐƯA VÀO QUYẾT TOÁN</v>
          </cell>
        </row>
      </sheetData>
      <sheetData sheetId="5610">
        <row r="4">
          <cell r="A4" t="str">
            <v>BẢNG TÍNH TOÁN, ĐO BÓC KHỐI LƯỢNG HOÀN THÀNH ĐƯA VÀO QUYẾT TOÁN</v>
          </cell>
        </row>
      </sheetData>
      <sheetData sheetId="5611">
        <row r="4">
          <cell r="A4" t="str">
            <v>BẢNG TÍNH TOÁN, ĐO BÓC KHỐI LƯỢNG HOÀN THÀNH ĐƯA VÀO QUYẾT TOÁN</v>
          </cell>
        </row>
      </sheetData>
      <sheetData sheetId="5612">
        <row r="4">
          <cell r="A4" t="str">
            <v>BẢNG TÍNH TOÁN, ĐO BÓC KHỐI LƯỢNG HOÀN THÀNH ĐƯA VÀO QUYẾT TOÁN</v>
          </cell>
        </row>
      </sheetData>
      <sheetData sheetId="5613">
        <row r="4">
          <cell r="A4" t="str">
            <v>BẢNG TÍNH TOÁN, ĐO BÓC KHỐI LƯỢNG HOÀN THÀNH ĐƯA VÀO QUYẾT TOÁN</v>
          </cell>
        </row>
      </sheetData>
      <sheetData sheetId="5614">
        <row r="4">
          <cell r="A4" t="str">
            <v>BẢNG TÍNH TOÁN, ĐO BÓC KHỐI LƯỢNG HOÀN THÀNH ĐƯA VÀO QUYẾT TOÁN</v>
          </cell>
        </row>
      </sheetData>
      <sheetData sheetId="5615">
        <row r="4">
          <cell r="A4" t="str">
            <v>BẢNG TÍNH TOÁN, ĐO BÓC KHỐI LƯỢNG HOÀN THÀNH ĐƯA VÀO QUYẾT TOÁN</v>
          </cell>
        </row>
      </sheetData>
      <sheetData sheetId="5616">
        <row r="4">
          <cell r="A4" t="str">
            <v>BẢNG TÍNH TOÁN, ĐO BÓC KHỐI LƯỢNG HOÀN THÀNH ĐƯA VÀO QUYẾT TOÁN</v>
          </cell>
        </row>
      </sheetData>
      <sheetData sheetId="5617">
        <row r="4">
          <cell r="A4" t="str">
            <v>BẢNG TÍNH TOÁN, ĐO BÓC KHỐI LƯỢNG HOÀN THÀNH ĐƯA VÀO QUYẾT TOÁN</v>
          </cell>
        </row>
      </sheetData>
      <sheetData sheetId="5618">
        <row r="4">
          <cell r="A4" t="str">
            <v>BẢNG TÍNH TOÁN, ĐO BÓC KHỐI LƯỢNG HOÀN THÀNH ĐƯA VÀO QUYẾT TOÁN</v>
          </cell>
        </row>
      </sheetData>
      <sheetData sheetId="5619">
        <row r="4">
          <cell r="A4" t="str">
            <v>BẢNG TÍNH TOÁN, ĐO BÓC KHỐI LƯỢNG HOÀN THÀNH ĐƯA VÀO QUYẾT TOÁN</v>
          </cell>
        </row>
      </sheetData>
      <sheetData sheetId="5620">
        <row r="4">
          <cell r="A4" t="str">
            <v>BẢNG TÍNH TOÁN, ĐO BÓC KHỐI LƯỢNG HOÀN THÀNH ĐƯA VÀO QUYẾT TOÁN</v>
          </cell>
        </row>
      </sheetData>
      <sheetData sheetId="5621">
        <row r="4">
          <cell r="A4" t="str">
            <v>BẢNG TÍNH TOÁN, ĐO BÓC KHỐI LƯỢNG HOÀN THÀNH ĐƯA VÀO QUYẾT TOÁN</v>
          </cell>
        </row>
      </sheetData>
      <sheetData sheetId="5622">
        <row r="4">
          <cell r="A4" t="str">
            <v>BẢNG TÍNH TOÁN, ĐO BÓC KHỐI LƯỢNG HOÀN THÀNH ĐƯA VÀO QUYẾT TOÁN</v>
          </cell>
        </row>
      </sheetData>
      <sheetData sheetId="5623">
        <row r="4">
          <cell r="A4" t="str">
            <v>BẢNG TÍNH TOÁN, ĐO BÓC KHỐI LƯỢNG HOÀN THÀNH ĐƯA VÀO QUYẾT TOÁN</v>
          </cell>
        </row>
      </sheetData>
      <sheetData sheetId="5624">
        <row r="4">
          <cell r="A4" t="str">
            <v>BẢNG TÍNH TOÁN, ĐO BÓC KHỐI LƯỢNG HOÀN THÀNH ĐƯA VÀO QUYẾT TOÁN</v>
          </cell>
        </row>
      </sheetData>
      <sheetData sheetId="5625">
        <row r="4">
          <cell r="A4" t="str">
            <v>BẢNG TÍNH TOÁN, ĐO BÓC KHỐI LƯỢNG HOÀN THÀNH ĐƯA VÀO QUYẾT TOÁN</v>
          </cell>
        </row>
      </sheetData>
      <sheetData sheetId="5626">
        <row r="4">
          <cell r="A4" t="str">
            <v>BẢNG TÍNH TOÁN, ĐO BÓC KHỐI LƯỢNG HOÀN THÀNH ĐƯA VÀO QUYẾT TOÁN</v>
          </cell>
        </row>
      </sheetData>
      <sheetData sheetId="5627">
        <row r="4">
          <cell r="A4" t="str">
            <v>BẢNG TÍNH TOÁN, ĐO BÓC KHỐI LƯỢNG HOÀN THÀNH ĐƯA VÀO QUYẾT TOÁN</v>
          </cell>
        </row>
      </sheetData>
      <sheetData sheetId="5628">
        <row r="4">
          <cell r="A4" t="str">
            <v>BẢNG TÍNH TOÁN, ĐO BÓC KHỐI LƯỢNG HOÀN THÀNH ĐƯA VÀO QUYẾT TOÁN</v>
          </cell>
        </row>
      </sheetData>
      <sheetData sheetId="5629">
        <row r="4">
          <cell r="A4" t="str">
            <v>BẢNG TÍNH TOÁN, ĐO BÓC KHỐI LƯỢNG HOÀN THÀNH ĐƯA VÀO QUYẾT TOÁN</v>
          </cell>
        </row>
      </sheetData>
      <sheetData sheetId="5630">
        <row r="4">
          <cell r="A4" t="str">
            <v>BẢNG TÍNH TOÁN, ĐO BÓC KHỐI LƯỢNG HOÀN THÀNH ĐƯA VÀO QUYẾT TOÁN</v>
          </cell>
        </row>
      </sheetData>
      <sheetData sheetId="5631">
        <row r="4">
          <cell r="A4" t="str">
            <v>BẢNG TÍNH TOÁN, ĐO BÓC KHỐI LƯỢNG HOÀN THÀNH ĐƯA VÀO QUYẾT TOÁN</v>
          </cell>
        </row>
      </sheetData>
      <sheetData sheetId="5632">
        <row r="4">
          <cell r="A4" t="str">
            <v>BẢNG TÍNH TOÁN, ĐO BÓC KHỐI LƯỢNG HOÀN THÀNH ĐƯA VÀO QUYẾT TOÁN</v>
          </cell>
        </row>
      </sheetData>
      <sheetData sheetId="5633">
        <row r="4">
          <cell r="A4" t="str">
            <v>BẢNG TÍNH TOÁN, ĐO BÓC KHỐI LƯỢNG HOÀN THÀNH ĐƯA VÀO QUYẾT TOÁN</v>
          </cell>
        </row>
      </sheetData>
      <sheetData sheetId="5634">
        <row r="4">
          <cell r="A4" t="str">
            <v>BẢNG TÍNH TOÁN, ĐO BÓC KHỐI LƯỢNG HOÀN THÀNH ĐƯA VÀO QUYẾT TOÁN</v>
          </cell>
        </row>
      </sheetData>
      <sheetData sheetId="5635">
        <row r="4">
          <cell r="A4" t="str">
            <v>BẢNG TÍNH TOÁN, ĐO BÓC KHỐI LƯỢNG HOÀN THÀNH ĐƯA VÀO QUYẾT TOÁN</v>
          </cell>
        </row>
      </sheetData>
      <sheetData sheetId="5636">
        <row r="4">
          <cell r="A4" t="str">
            <v>BẢNG TÍNH TOÁN, ĐO BÓC KHỐI LƯỢNG HOÀN THÀNH ĐƯA VÀO QUYẾT TOÁN</v>
          </cell>
        </row>
      </sheetData>
      <sheetData sheetId="5637">
        <row r="4">
          <cell r="A4" t="str">
            <v>BẢNG TÍNH TOÁN, ĐO BÓC KHỐI LƯỢNG HOÀN THÀNH ĐƯA VÀO QUYẾT TOÁN</v>
          </cell>
        </row>
      </sheetData>
      <sheetData sheetId="5638">
        <row r="4">
          <cell r="A4" t="str">
            <v>BẢNG TÍNH TOÁN, ĐO BÓC KHỐI LƯỢNG HOÀN THÀNH ĐƯA VÀO QUYẾT TOÁN</v>
          </cell>
        </row>
      </sheetData>
      <sheetData sheetId="5639">
        <row r="4">
          <cell r="A4" t="str">
            <v>BẢNG TÍNH TOÁN, ĐO BÓC KHỐI LƯỢNG HOÀN THÀNH ĐƯA VÀO QUYẾT TOÁN</v>
          </cell>
        </row>
      </sheetData>
      <sheetData sheetId="5640">
        <row r="4">
          <cell r="A4" t="str">
            <v>BẢNG TÍNH TOÁN, ĐO BÓC KHỐI LƯỢNG HOÀN THÀNH ĐƯA VÀO QUYẾT TOÁN</v>
          </cell>
        </row>
      </sheetData>
      <sheetData sheetId="5641">
        <row r="4">
          <cell r="A4" t="str">
            <v>BẢNG TÍNH TOÁN, ĐO BÓC KHỐI LƯỢNG HOÀN THÀNH ĐƯA VÀO QUYẾT TOÁN</v>
          </cell>
        </row>
      </sheetData>
      <sheetData sheetId="5642">
        <row r="4">
          <cell r="A4" t="str">
            <v>BẢNG TÍNH TOÁN, ĐO BÓC KHỐI LƯỢNG HOÀN THÀNH ĐƯA VÀO QUYẾT TOÁN</v>
          </cell>
        </row>
      </sheetData>
      <sheetData sheetId="5643">
        <row r="4">
          <cell r="A4" t="str">
            <v>BẢNG TÍNH TOÁN, ĐO BÓC KHỐI LƯỢNG HOÀN THÀNH ĐƯA VÀO QUYẾT TOÁN</v>
          </cell>
        </row>
      </sheetData>
      <sheetData sheetId="5644">
        <row r="4">
          <cell r="A4" t="str">
            <v>BẢNG TÍNH TOÁN, ĐO BÓC KHỐI LƯỢNG HOÀN THÀNH ĐƯA VÀO QUYẾT TOÁN</v>
          </cell>
        </row>
      </sheetData>
      <sheetData sheetId="5645">
        <row r="4">
          <cell r="A4" t="str">
            <v>BẢNG TÍNH TOÁN, ĐO BÓC KHỐI LƯỢNG HOÀN THÀNH ĐƯA VÀO QUYẾT TOÁN</v>
          </cell>
        </row>
      </sheetData>
      <sheetData sheetId="5646">
        <row r="4">
          <cell r="A4" t="str">
            <v>BẢNG TÍNH TOÁN, ĐO BÓC KHỐI LƯỢNG HOÀN THÀNH ĐƯA VÀO QUYẾT TOÁN</v>
          </cell>
        </row>
      </sheetData>
      <sheetData sheetId="5647">
        <row r="4">
          <cell r="A4" t="str">
            <v>BẢNG TÍNH TOÁN, ĐO BÓC KHỐI LƯỢNG HOÀN THÀNH ĐƯA VÀO QUYẾT TOÁN</v>
          </cell>
        </row>
      </sheetData>
      <sheetData sheetId="5648">
        <row r="4">
          <cell r="A4" t="str">
            <v>BẢNG TÍNH TOÁN, ĐO BÓC KHỐI LƯỢNG HOÀN THÀNH ĐƯA VÀO QUYẾT TOÁN</v>
          </cell>
        </row>
      </sheetData>
      <sheetData sheetId="5649">
        <row r="4">
          <cell r="A4" t="str">
            <v>BẢNG TÍNH TOÁN, ĐO BÓC KHỐI LƯỢNG HOÀN THÀNH ĐƯA VÀO QUYẾT TOÁN</v>
          </cell>
        </row>
      </sheetData>
      <sheetData sheetId="5650">
        <row r="4">
          <cell r="A4" t="str">
            <v>BẢNG TÍNH TOÁN, ĐO BÓC KHỐI LƯỢNG HOÀN THÀNH ĐƯA VÀO QUYẾT TOÁN</v>
          </cell>
        </row>
      </sheetData>
      <sheetData sheetId="5651">
        <row r="4">
          <cell r="A4" t="str">
            <v>BẢNG TÍNH TOÁN, ĐO BÓC KHỐI LƯỢNG HOÀN THÀNH ĐƯA VÀO QUYẾT TOÁN</v>
          </cell>
        </row>
      </sheetData>
      <sheetData sheetId="5652">
        <row r="4">
          <cell r="A4" t="str">
            <v>BẢNG TÍNH TOÁN, ĐO BÓC KHỐI LƯỢNG HOÀN THÀNH ĐƯA VÀO QUYẾT TOÁN</v>
          </cell>
        </row>
      </sheetData>
      <sheetData sheetId="5653">
        <row r="4">
          <cell r="A4" t="str">
            <v>BẢNG TÍNH TOÁN, ĐO BÓC KHỐI LƯỢNG HOÀN THÀNH ĐƯA VÀO QUYẾT TOÁN</v>
          </cell>
        </row>
      </sheetData>
      <sheetData sheetId="5654">
        <row r="4">
          <cell r="A4" t="str">
            <v>BẢNG TÍNH TOÁN, ĐO BÓC KHỐI LƯỢNG HOÀN THÀNH ĐƯA VÀO QUYẾT TOÁN</v>
          </cell>
        </row>
      </sheetData>
      <sheetData sheetId="5655">
        <row r="4">
          <cell r="A4" t="str">
            <v>BẢNG TÍNH TOÁN, ĐO BÓC KHỐI LƯỢNG HOÀN THÀNH ĐƯA VÀO QUYẾT TOÁN</v>
          </cell>
        </row>
      </sheetData>
      <sheetData sheetId="5656">
        <row r="4">
          <cell r="A4" t="str">
            <v>BẢNG TÍNH TOÁN, ĐO BÓC KHỐI LƯỢNG HOÀN THÀNH ĐƯA VÀO QUYẾT TOÁN</v>
          </cell>
        </row>
      </sheetData>
      <sheetData sheetId="5657">
        <row r="4">
          <cell r="A4" t="str">
            <v>BẢNG TÍNH TOÁN, ĐO BÓC KHỐI LƯỢNG HOÀN THÀNH ĐƯA VÀO QUYẾT TOÁN</v>
          </cell>
        </row>
      </sheetData>
      <sheetData sheetId="5658">
        <row r="4">
          <cell r="A4" t="str">
            <v>BẢNG TÍNH TOÁN, ĐO BÓC KHỐI LƯỢNG HOÀN THÀNH ĐƯA VÀO QUYẾT TOÁN</v>
          </cell>
        </row>
      </sheetData>
      <sheetData sheetId="5659">
        <row r="4">
          <cell r="A4" t="str">
            <v>BẢNG TÍNH TOÁN, ĐO BÓC KHỐI LƯỢNG HOÀN THÀNH ĐƯA VÀO QUYẾT TOÁN</v>
          </cell>
        </row>
      </sheetData>
      <sheetData sheetId="5660">
        <row r="4">
          <cell r="A4" t="str">
            <v>BẢNG TÍNH TOÁN, ĐO BÓC KHỐI LƯỢNG HOÀN THÀNH ĐƯA VÀO QUYẾT TOÁN</v>
          </cell>
        </row>
      </sheetData>
      <sheetData sheetId="5661">
        <row r="4">
          <cell r="A4" t="str">
            <v>BẢNG TÍNH TOÁN, ĐO BÓC KHỐI LƯỢNG HOÀN THÀNH ĐƯA VÀO QUYẾT TOÁN</v>
          </cell>
        </row>
      </sheetData>
      <sheetData sheetId="5662">
        <row r="4">
          <cell r="A4" t="str">
            <v>BẢNG TÍNH TOÁN, ĐO BÓC KHỐI LƯỢNG HOÀN THÀNH ĐƯA VÀO QUYẾT TOÁN</v>
          </cell>
        </row>
      </sheetData>
      <sheetData sheetId="5663">
        <row r="4">
          <cell r="A4" t="str">
            <v>BẢNG TÍNH TOÁN, ĐO BÓC KHỐI LƯỢNG HOÀN THÀNH ĐƯA VÀO QUYẾT TOÁN</v>
          </cell>
        </row>
      </sheetData>
      <sheetData sheetId="5664">
        <row r="4">
          <cell r="A4" t="str">
            <v>BẢNG TÍNH TOÁN, ĐO BÓC KHỐI LƯỢNG HOÀN THÀNH ĐƯA VÀO QUYẾT TOÁN</v>
          </cell>
        </row>
      </sheetData>
      <sheetData sheetId="5665">
        <row r="4">
          <cell r="A4" t="str">
            <v>BẢNG TÍNH TOÁN, ĐO BÓC KHỐI LƯỢNG HOÀN THÀNH ĐƯA VÀO QUYẾT TOÁN</v>
          </cell>
        </row>
      </sheetData>
      <sheetData sheetId="5666">
        <row r="4">
          <cell r="A4" t="str">
            <v>BẢNG TÍNH TOÁN, ĐO BÓC KHỐI LƯỢNG HOÀN THÀNH ĐƯA VÀO QUYẾT TOÁN</v>
          </cell>
        </row>
      </sheetData>
      <sheetData sheetId="5667">
        <row r="4">
          <cell r="A4" t="str">
            <v>BẢNG TÍNH TOÁN, ĐO BÓC KHỐI LƯỢNG HOÀN THÀNH ĐƯA VÀO QUYẾT TOÁN</v>
          </cell>
        </row>
      </sheetData>
      <sheetData sheetId="5668">
        <row r="4">
          <cell r="A4" t="str">
            <v>BẢNG TÍNH TOÁN, ĐO BÓC KHỐI LƯỢNG HOÀN THÀNH ĐƯA VÀO QUYẾT TOÁN</v>
          </cell>
        </row>
      </sheetData>
      <sheetData sheetId="5669">
        <row r="4">
          <cell r="A4" t="str">
            <v>BẢNG TÍNH TOÁN, ĐO BÓC KHỐI LƯỢNG HOÀN THÀNH ĐƯA VÀO QUYẾT TOÁN</v>
          </cell>
        </row>
      </sheetData>
      <sheetData sheetId="5670">
        <row r="4">
          <cell r="A4" t="str">
            <v>BẢNG TÍNH TOÁN, ĐO BÓC KHỐI LƯỢNG HOÀN THÀNH ĐƯA VÀO QUYẾT TOÁN</v>
          </cell>
        </row>
      </sheetData>
      <sheetData sheetId="5671">
        <row r="4">
          <cell r="A4" t="str">
            <v>BẢNG TÍNH TOÁN, ĐO BÓC KHỐI LƯỢNG HOÀN THÀNH ĐƯA VÀO QUYẾT TOÁN</v>
          </cell>
        </row>
      </sheetData>
      <sheetData sheetId="5672">
        <row r="4">
          <cell r="A4" t="str">
            <v>BẢNG TÍNH TOÁN, ĐO BÓC KHỐI LƯỢNG HOÀN THÀNH ĐƯA VÀO QUYẾT TOÁN</v>
          </cell>
        </row>
      </sheetData>
      <sheetData sheetId="5673">
        <row r="4">
          <cell r="A4" t="str">
            <v>BẢNG TÍNH TOÁN, ĐO BÓC KHỐI LƯỢNG HOÀN THÀNH ĐƯA VÀO QUYẾT TOÁN</v>
          </cell>
        </row>
      </sheetData>
      <sheetData sheetId="5674">
        <row r="4">
          <cell r="A4" t="str">
            <v>BẢNG TÍNH TOÁN, ĐO BÓC KHỐI LƯỢNG HOÀN THÀNH ĐƯA VÀO QUYẾT TOÁN</v>
          </cell>
        </row>
      </sheetData>
      <sheetData sheetId="5675">
        <row r="4">
          <cell r="A4" t="str">
            <v>BẢNG TÍNH TOÁN, ĐO BÓC KHỐI LƯỢNG HOÀN THÀNH ĐƯA VÀO QUYẾT TOÁN</v>
          </cell>
        </row>
      </sheetData>
      <sheetData sheetId="5676">
        <row r="4">
          <cell r="A4" t="str">
            <v>BẢNG TÍNH TOÁN, ĐO BÓC KHỐI LƯỢNG HOÀN THÀNH ĐƯA VÀO QUYẾT TOÁN</v>
          </cell>
        </row>
      </sheetData>
      <sheetData sheetId="5677">
        <row r="4">
          <cell r="A4" t="str">
            <v>BẢNG TÍNH TOÁN, ĐO BÓC KHỐI LƯỢNG HOÀN THÀNH ĐƯA VÀO QUYẾT TOÁN</v>
          </cell>
        </row>
      </sheetData>
      <sheetData sheetId="5678">
        <row r="4">
          <cell r="A4" t="str">
            <v>BẢNG TÍNH TOÁN, ĐO BÓC KHỐI LƯỢNG HOÀN THÀNH ĐƯA VÀO QUYẾT TOÁN</v>
          </cell>
        </row>
      </sheetData>
      <sheetData sheetId="5679">
        <row r="4">
          <cell r="A4" t="str">
            <v>BẢNG TÍNH TOÁN, ĐO BÓC KHỐI LƯỢNG HOÀN THÀNH ĐƯA VÀO QUYẾT TOÁN</v>
          </cell>
        </row>
      </sheetData>
      <sheetData sheetId="5680">
        <row r="4">
          <cell r="A4" t="str">
            <v>BẢNG TÍNH TOÁN, ĐO BÓC KHỐI LƯỢNG HOÀN THÀNH ĐƯA VÀO QUYẾT TOÁN</v>
          </cell>
        </row>
      </sheetData>
      <sheetData sheetId="5681">
        <row r="4">
          <cell r="A4" t="str">
            <v>BẢNG TÍNH TOÁN, ĐO BÓC KHỐI LƯỢNG HOÀN THÀNH ĐƯA VÀO QUYẾT TOÁN</v>
          </cell>
        </row>
      </sheetData>
      <sheetData sheetId="5682">
        <row r="4">
          <cell r="A4" t="str">
            <v>BẢNG TÍNH TOÁN, ĐO BÓC KHỐI LƯỢNG HOÀN THÀNH ĐƯA VÀO QUYẾT TOÁN</v>
          </cell>
        </row>
      </sheetData>
      <sheetData sheetId="5683">
        <row r="4">
          <cell r="A4" t="str">
            <v>BẢNG TÍNH TOÁN, ĐO BÓC KHỐI LƯỢNG HOÀN THÀNH ĐƯA VÀO QUYẾT TOÁN</v>
          </cell>
        </row>
      </sheetData>
      <sheetData sheetId="5684">
        <row r="4">
          <cell r="A4" t="str">
            <v>BẢNG TÍNH TOÁN, ĐO BÓC KHỐI LƯỢNG HOÀN THÀNH ĐƯA VÀO QUYẾT TOÁN</v>
          </cell>
        </row>
      </sheetData>
      <sheetData sheetId="5685">
        <row r="4">
          <cell r="A4" t="str">
            <v>BẢNG TÍNH TOÁN, ĐO BÓC KHỐI LƯỢNG HOÀN THÀNH ĐƯA VÀO QUYẾT TOÁN</v>
          </cell>
        </row>
      </sheetData>
      <sheetData sheetId="5686">
        <row r="4">
          <cell r="A4" t="str">
            <v>BẢNG TÍNH TOÁN, ĐO BÓC KHỐI LƯỢNG HOÀN THÀNH ĐƯA VÀO QUYẾT TOÁN</v>
          </cell>
        </row>
      </sheetData>
      <sheetData sheetId="5687">
        <row r="4">
          <cell r="A4" t="str">
            <v>BẢNG TÍNH TOÁN, ĐO BÓC KHỐI LƯỢNG HOÀN THÀNH ĐƯA VÀO QUYẾT TOÁN</v>
          </cell>
        </row>
      </sheetData>
      <sheetData sheetId="5688">
        <row r="4">
          <cell r="A4" t="str">
            <v>BẢNG TÍNH TOÁN, ĐO BÓC KHỐI LƯỢNG HOÀN THÀNH ĐƯA VÀO QUYẾT TOÁN</v>
          </cell>
        </row>
      </sheetData>
      <sheetData sheetId="5689">
        <row r="4">
          <cell r="A4" t="str">
            <v>BẢNG TÍNH TOÁN, ĐO BÓC KHỐI LƯỢNG HOÀN THÀNH ĐƯA VÀO QUYẾT TOÁN</v>
          </cell>
        </row>
      </sheetData>
      <sheetData sheetId="5690">
        <row r="4">
          <cell r="A4" t="str">
            <v>BẢNG TÍNH TOÁN, ĐO BÓC KHỐI LƯỢNG HOÀN THÀNH ĐƯA VÀO QUYẾT TOÁN</v>
          </cell>
        </row>
      </sheetData>
      <sheetData sheetId="5691">
        <row r="4">
          <cell r="A4" t="str">
            <v>BẢNG TÍNH TOÁN, ĐO BÓC KHỐI LƯỢNG HOÀN THÀNH ĐƯA VÀO QUYẾT TOÁN</v>
          </cell>
        </row>
      </sheetData>
      <sheetData sheetId="5692">
        <row r="4">
          <cell r="A4" t="str">
            <v>BẢNG TÍNH TOÁN, ĐO BÓC KHỐI LƯỢNG HOÀN THÀNH ĐƯA VÀO QUYẾT TOÁN</v>
          </cell>
        </row>
      </sheetData>
      <sheetData sheetId="5693">
        <row r="4">
          <cell r="A4" t="str">
            <v>BẢNG TÍNH TOÁN, ĐO BÓC KHỐI LƯỢNG HOÀN THÀNH ĐƯA VÀO QUYẾT TOÁN</v>
          </cell>
        </row>
      </sheetData>
      <sheetData sheetId="5694">
        <row r="4">
          <cell r="A4" t="str">
            <v>BẢNG TÍNH TOÁN, ĐO BÓC KHỐI LƯỢNG HOÀN THÀNH ĐƯA VÀO QUYẾT TOÁN</v>
          </cell>
        </row>
      </sheetData>
      <sheetData sheetId="5695">
        <row r="4">
          <cell r="A4" t="str">
            <v>BẢNG TÍNH TOÁN, ĐO BÓC KHỐI LƯỢNG HOÀN THÀNH ĐƯA VÀO QUYẾT TOÁN</v>
          </cell>
        </row>
      </sheetData>
      <sheetData sheetId="5696">
        <row r="4">
          <cell r="A4" t="str">
            <v>BẢNG TÍNH TOÁN, ĐO BÓC KHỐI LƯỢNG HOÀN THÀNH ĐƯA VÀO QUYẾT TOÁN</v>
          </cell>
        </row>
      </sheetData>
      <sheetData sheetId="5697">
        <row r="4">
          <cell r="A4" t="str">
            <v>BẢNG TÍNH TOÁN, ĐO BÓC KHỐI LƯỢNG HOÀN THÀNH ĐƯA VÀO QUYẾT TOÁN</v>
          </cell>
        </row>
      </sheetData>
      <sheetData sheetId="5698">
        <row r="4">
          <cell r="A4" t="str">
            <v>BẢNG TÍNH TOÁN, ĐO BÓC KHỐI LƯỢNG HOÀN THÀNH ĐƯA VÀO QUYẾT TOÁN</v>
          </cell>
        </row>
      </sheetData>
      <sheetData sheetId="5699">
        <row r="4">
          <cell r="A4" t="str">
            <v>BẢNG TÍNH TOÁN, ĐO BÓC KHỐI LƯỢNG HOÀN THÀNH ĐƯA VÀO QUYẾT TOÁN</v>
          </cell>
        </row>
      </sheetData>
      <sheetData sheetId="5700">
        <row r="4">
          <cell r="A4" t="str">
            <v>BẢNG TÍNH TOÁN, ĐO BÓC KHỐI LƯỢNG HOÀN THÀNH ĐƯA VÀO QUYẾT TOÁN</v>
          </cell>
        </row>
      </sheetData>
      <sheetData sheetId="5701">
        <row r="4">
          <cell r="A4" t="str">
            <v>BẢNG TÍNH TOÁN, ĐO BÓC KHỐI LƯỢNG HOÀN THÀNH ĐƯA VÀO QUYẾT TOÁN</v>
          </cell>
        </row>
      </sheetData>
      <sheetData sheetId="5702">
        <row r="4">
          <cell r="A4" t="str">
            <v>BẢNG TÍNH TOÁN, ĐO BÓC KHỐI LƯỢNG HOÀN THÀNH ĐƯA VÀO QUYẾT TOÁN</v>
          </cell>
        </row>
      </sheetData>
      <sheetData sheetId="5703">
        <row r="4">
          <cell r="A4" t="str">
            <v>BẢNG TÍNH TOÁN, ĐO BÓC KHỐI LƯỢNG HOÀN THÀNH ĐƯA VÀO QUYẾT TOÁN</v>
          </cell>
        </row>
      </sheetData>
      <sheetData sheetId="5704">
        <row r="4">
          <cell r="A4" t="str">
            <v>BẢNG TÍNH TOÁN, ĐO BÓC KHỐI LƯỢNG HOÀN THÀNH ĐƯA VÀO QUYẾT TOÁN</v>
          </cell>
        </row>
      </sheetData>
      <sheetData sheetId="5705">
        <row r="4">
          <cell r="A4" t="str">
            <v>BẢNG TÍNH TOÁN, ĐO BÓC KHỐI LƯỢNG HOÀN THÀNH ĐƯA VÀO QUYẾT TOÁN</v>
          </cell>
        </row>
      </sheetData>
      <sheetData sheetId="5706">
        <row r="4">
          <cell r="A4" t="str">
            <v>BẢNG TÍNH TOÁN, ĐO BÓC KHỐI LƯỢNG HOÀN THÀNH ĐƯA VÀO QUYẾT TOÁN</v>
          </cell>
        </row>
      </sheetData>
      <sheetData sheetId="5707">
        <row r="4">
          <cell r="A4" t="str">
            <v>BẢNG TÍNH TOÁN, ĐO BÓC KHỐI LƯỢNG HOÀN THÀNH ĐƯA VÀO QUYẾT TOÁN</v>
          </cell>
        </row>
      </sheetData>
      <sheetData sheetId="5708">
        <row r="4">
          <cell r="A4" t="str">
            <v>BẢNG TÍNH TOÁN, ĐO BÓC KHỐI LƯỢNG HOÀN THÀNH ĐƯA VÀO QUYẾT TOÁN</v>
          </cell>
        </row>
      </sheetData>
      <sheetData sheetId="5709">
        <row r="4">
          <cell r="A4" t="str">
            <v>BẢNG TÍNH TOÁN, ĐO BÓC KHỐI LƯỢNG HOÀN THÀNH ĐƯA VÀO QUYẾT TOÁN</v>
          </cell>
        </row>
      </sheetData>
      <sheetData sheetId="5710">
        <row r="4">
          <cell r="A4" t="str">
            <v>BẢNG TÍNH TOÁN, ĐO BÓC KHỐI LƯỢNG HOÀN THÀNH ĐƯA VÀO QUYẾT TOÁN</v>
          </cell>
        </row>
      </sheetData>
      <sheetData sheetId="5711">
        <row r="4">
          <cell r="A4" t="str">
            <v>BẢNG TÍNH TOÁN, ĐO BÓC KHỐI LƯỢNG HOÀN THÀNH ĐƯA VÀO QUYẾT TOÁN</v>
          </cell>
        </row>
      </sheetData>
      <sheetData sheetId="5712">
        <row r="4">
          <cell r="A4" t="str">
            <v>BẢNG TÍNH TOÁN, ĐO BÓC KHỐI LƯỢNG HOÀN THÀNH ĐƯA VÀO QUYẾT TOÁN</v>
          </cell>
        </row>
      </sheetData>
      <sheetData sheetId="5713">
        <row r="4">
          <cell r="A4" t="str">
            <v>BẢNG TÍNH TOÁN, ĐO BÓC KHỐI LƯỢNG HOÀN THÀNH ĐƯA VÀO QUYẾT TOÁN</v>
          </cell>
        </row>
      </sheetData>
      <sheetData sheetId="5714">
        <row r="4">
          <cell r="A4" t="str">
            <v>BẢNG TÍNH TOÁN, ĐO BÓC KHỐI LƯỢNG HOÀN THÀNH ĐƯA VÀO QUYẾT TOÁN</v>
          </cell>
        </row>
      </sheetData>
      <sheetData sheetId="5715">
        <row r="4">
          <cell r="A4" t="str">
            <v>BẢNG TÍNH TOÁN, ĐO BÓC KHỐI LƯỢNG HOÀN THÀNH ĐƯA VÀO QUYẾT TOÁN</v>
          </cell>
        </row>
      </sheetData>
      <sheetData sheetId="5716">
        <row r="4">
          <cell r="A4" t="str">
            <v>BẢNG TÍNH TOÁN, ĐO BÓC KHỐI LƯỢNG HOÀN THÀNH ĐƯA VÀO QUYẾT TOÁN</v>
          </cell>
        </row>
      </sheetData>
      <sheetData sheetId="5717">
        <row r="4">
          <cell r="A4" t="str">
            <v>BẢNG TÍNH TOÁN, ĐO BÓC KHỐI LƯỢNG HOÀN THÀNH ĐƯA VÀO QUYẾT TOÁN</v>
          </cell>
        </row>
      </sheetData>
      <sheetData sheetId="5718">
        <row r="4">
          <cell r="A4" t="str">
            <v>BẢNG TÍNH TOÁN, ĐO BÓC KHỐI LƯỢNG HOÀN THÀNH ĐƯA VÀO QUYẾT TOÁN</v>
          </cell>
        </row>
      </sheetData>
      <sheetData sheetId="5719">
        <row r="4">
          <cell r="A4" t="str">
            <v>BẢNG TÍNH TOÁN, ĐO BÓC KHỐI LƯỢNG HOÀN THÀNH ĐƯA VÀO QUYẾT TOÁN</v>
          </cell>
        </row>
      </sheetData>
      <sheetData sheetId="5720">
        <row r="4">
          <cell r="A4" t="str">
            <v>BẢNG TÍNH TOÁN, ĐO BÓC KHỐI LƯỢNG HOÀN THÀNH ĐƯA VÀO QUYẾT TOÁN</v>
          </cell>
        </row>
      </sheetData>
      <sheetData sheetId="5721">
        <row r="4">
          <cell r="A4" t="str">
            <v>BẢNG TÍNH TOÁN, ĐO BÓC KHỐI LƯỢNG HOÀN THÀNH ĐƯA VÀO QUYẾT TOÁN</v>
          </cell>
        </row>
      </sheetData>
      <sheetData sheetId="5722">
        <row r="4">
          <cell r="A4" t="str">
            <v>BẢNG TÍNH TOÁN, ĐO BÓC KHỐI LƯỢNG HOÀN THÀNH ĐƯA VÀO QUYẾT TOÁN</v>
          </cell>
        </row>
      </sheetData>
      <sheetData sheetId="5723">
        <row r="4">
          <cell r="A4" t="str">
            <v>BẢNG TÍNH TOÁN, ĐO BÓC KHỐI LƯỢNG HOÀN THÀNH ĐƯA VÀO QUYẾT TOÁN</v>
          </cell>
        </row>
      </sheetData>
      <sheetData sheetId="5724">
        <row r="4">
          <cell r="A4" t="str">
            <v>BẢNG TÍNH TOÁN, ĐO BÓC KHỐI LƯỢNG HOÀN THÀNH ĐƯA VÀO QUYẾT TOÁN</v>
          </cell>
        </row>
      </sheetData>
      <sheetData sheetId="5725">
        <row r="4">
          <cell r="A4" t="str">
            <v>BẢNG TÍNH TOÁN, ĐO BÓC KHỐI LƯỢNG HOÀN THÀNH ĐƯA VÀO QUYẾT TOÁN</v>
          </cell>
        </row>
      </sheetData>
      <sheetData sheetId="5726">
        <row r="4">
          <cell r="A4" t="str">
            <v>BẢNG TÍNH TOÁN, ĐO BÓC KHỐI LƯỢNG HOÀN THÀNH ĐƯA VÀO QUYẾT TOÁN</v>
          </cell>
        </row>
      </sheetData>
      <sheetData sheetId="5727">
        <row r="4">
          <cell r="A4" t="str">
            <v>BẢNG TÍNH TOÁN, ĐO BÓC KHỐI LƯỢNG HOÀN THÀNH ĐƯA VÀO QUYẾT TOÁN</v>
          </cell>
        </row>
      </sheetData>
      <sheetData sheetId="5728">
        <row r="4">
          <cell r="A4" t="str">
            <v>BẢNG TÍNH TOÁN, ĐO BÓC KHỐI LƯỢNG HOÀN THÀNH ĐƯA VÀO QUYẾT TOÁN</v>
          </cell>
        </row>
      </sheetData>
      <sheetData sheetId="5729">
        <row r="4">
          <cell r="A4" t="str">
            <v>BẢNG TÍNH TOÁN, ĐO BÓC KHỐI LƯỢNG HOÀN THÀNH ĐƯA VÀO QUYẾT TOÁN</v>
          </cell>
        </row>
      </sheetData>
      <sheetData sheetId="5730">
        <row r="4">
          <cell r="A4" t="str">
            <v>BẢNG TÍNH TOÁN, ĐO BÓC KHỐI LƯỢNG HOÀN THÀNH ĐƯA VÀO QUYẾT TOÁN</v>
          </cell>
        </row>
      </sheetData>
      <sheetData sheetId="5731">
        <row r="4">
          <cell r="A4" t="str">
            <v>BẢNG TÍNH TOÁN, ĐO BÓC KHỐI LƯỢNG HOÀN THÀNH ĐƯA VÀO QUYẾT TOÁN</v>
          </cell>
        </row>
      </sheetData>
      <sheetData sheetId="5732">
        <row r="4">
          <cell r="A4" t="str">
            <v>BẢNG TÍNH TOÁN, ĐO BÓC KHỐI LƯỢNG HOÀN THÀNH ĐƯA VÀO QUYẾT TOÁN</v>
          </cell>
        </row>
      </sheetData>
      <sheetData sheetId="5733">
        <row r="4">
          <cell r="A4" t="str">
            <v>BẢNG TÍNH TOÁN, ĐO BÓC KHỐI LƯỢNG HOÀN THÀNH ĐƯA VÀO QUYẾT TOÁN</v>
          </cell>
        </row>
      </sheetData>
      <sheetData sheetId="5734">
        <row r="4">
          <cell r="A4" t="str">
            <v>BẢNG TÍNH TOÁN, ĐO BÓC KHỐI LƯỢNG HOÀN THÀNH ĐƯA VÀO QUYẾT TOÁN</v>
          </cell>
        </row>
      </sheetData>
      <sheetData sheetId="5735">
        <row r="4">
          <cell r="A4" t="str">
            <v>BẢNG TÍNH TOÁN, ĐO BÓC KHỐI LƯỢNG HOÀN THÀNH ĐƯA VÀO QUYẾT TOÁN</v>
          </cell>
        </row>
      </sheetData>
      <sheetData sheetId="5736">
        <row r="4">
          <cell r="A4" t="str">
            <v>BẢNG TÍNH TOÁN, ĐO BÓC KHỐI LƯỢNG HOÀN THÀNH ĐƯA VÀO QUYẾT TOÁN</v>
          </cell>
        </row>
      </sheetData>
      <sheetData sheetId="5737">
        <row r="4">
          <cell r="A4" t="str">
            <v>BẢNG TÍNH TOÁN, ĐO BÓC KHỐI LƯỢNG HOÀN THÀNH ĐƯA VÀO QUYẾT TOÁN</v>
          </cell>
        </row>
      </sheetData>
      <sheetData sheetId="5738">
        <row r="4">
          <cell r="A4" t="str">
            <v>BẢNG TÍNH TOÁN, ĐO BÓC KHỐI LƯỢNG HOÀN THÀNH ĐƯA VÀO QUYẾT TOÁN</v>
          </cell>
        </row>
      </sheetData>
      <sheetData sheetId="5739">
        <row r="4">
          <cell r="A4" t="str">
            <v>BẢNG TÍNH TOÁN, ĐO BÓC KHỐI LƯỢNG HOÀN THÀNH ĐƯA VÀO QUYẾT TOÁN</v>
          </cell>
        </row>
      </sheetData>
      <sheetData sheetId="5740">
        <row r="4">
          <cell r="A4" t="str">
            <v>BẢNG TÍNH TOÁN, ĐO BÓC KHỐI LƯỢNG HOÀN THÀNH ĐƯA VÀO QUYẾT TOÁN</v>
          </cell>
        </row>
      </sheetData>
      <sheetData sheetId="5741">
        <row r="4">
          <cell r="A4" t="str">
            <v>BẢNG TÍNH TOÁN, ĐO BÓC KHỐI LƯỢNG HOÀN THÀNH ĐƯA VÀO QUYẾT TOÁN</v>
          </cell>
        </row>
      </sheetData>
      <sheetData sheetId="5742">
        <row r="4">
          <cell r="A4" t="str">
            <v>BẢNG TÍNH TOÁN, ĐO BÓC KHỐI LƯỢNG HOÀN THÀNH ĐƯA VÀO QUYẾT TOÁN</v>
          </cell>
        </row>
      </sheetData>
      <sheetData sheetId="5743">
        <row r="4">
          <cell r="A4" t="str">
            <v>BẢNG TÍNH TOÁN, ĐO BÓC KHỐI LƯỢNG HOÀN THÀNH ĐƯA VÀO QUYẾT TOÁN</v>
          </cell>
        </row>
      </sheetData>
      <sheetData sheetId="5744">
        <row r="4">
          <cell r="A4" t="str">
            <v>BẢNG TÍNH TOÁN, ĐO BÓC KHỐI LƯỢNG HOÀN THÀNH ĐƯA VÀO QUYẾT TOÁN</v>
          </cell>
        </row>
      </sheetData>
      <sheetData sheetId="5745">
        <row r="4">
          <cell r="A4" t="str">
            <v>BẢNG TÍNH TOÁN, ĐO BÓC KHỐI LƯỢNG HOÀN THÀNH ĐƯA VÀO QUYẾT TOÁN</v>
          </cell>
        </row>
      </sheetData>
      <sheetData sheetId="5746">
        <row r="4">
          <cell r="A4" t="str">
            <v>BẢNG TÍNH TOÁN, ĐO BÓC KHỐI LƯỢNG HOÀN THÀNH ĐƯA VÀO QUYẾT TOÁN</v>
          </cell>
        </row>
      </sheetData>
      <sheetData sheetId="5747">
        <row r="4">
          <cell r="A4" t="str">
            <v>BẢNG TÍNH TOÁN, ĐO BÓC KHỐI LƯỢNG HOÀN THÀNH ĐƯA VÀO QUYẾT TOÁN</v>
          </cell>
        </row>
      </sheetData>
      <sheetData sheetId="5748">
        <row r="4">
          <cell r="A4" t="str">
            <v>BẢNG TÍNH TOÁN, ĐO BÓC KHỐI LƯỢNG HOÀN THÀNH ĐƯA VÀO QUYẾT TOÁN</v>
          </cell>
        </row>
      </sheetData>
      <sheetData sheetId="5749">
        <row r="4">
          <cell r="A4" t="str">
            <v>BẢNG TÍNH TOÁN, ĐO BÓC KHỐI LƯỢNG HOÀN THÀNH ĐƯA VÀO QUYẾT TOÁN</v>
          </cell>
        </row>
      </sheetData>
      <sheetData sheetId="5750">
        <row r="4">
          <cell r="A4" t="str">
            <v>BẢNG TÍNH TOÁN, ĐO BÓC KHỐI LƯỢNG HOÀN THÀNH ĐƯA VÀO QUYẾT TOÁN</v>
          </cell>
        </row>
      </sheetData>
      <sheetData sheetId="5751">
        <row r="4">
          <cell r="A4" t="str">
            <v>BẢNG TÍNH TOÁN, ĐO BÓC KHỐI LƯỢNG HOÀN THÀNH ĐƯA VÀO QUYẾT TOÁN</v>
          </cell>
        </row>
      </sheetData>
      <sheetData sheetId="5752">
        <row r="4">
          <cell r="A4" t="str">
            <v>BẢNG TÍNH TOÁN, ĐO BÓC KHỐI LƯỢNG HOÀN THÀNH ĐƯA VÀO QUYẾT TOÁN</v>
          </cell>
        </row>
      </sheetData>
      <sheetData sheetId="5753">
        <row r="4">
          <cell r="A4" t="str">
            <v>BẢNG TÍNH TOÁN, ĐO BÓC KHỐI LƯỢNG HOÀN THÀNH ĐƯA VÀO QUYẾT TOÁN</v>
          </cell>
        </row>
      </sheetData>
      <sheetData sheetId="5754">
        <row r="4">
          <cell r="A4" t="str">
            <v>BẢNG TÍNH TOÁN, ĐO BÓC KHỐI LƯỢNG HOÀN THÀNH ĐƯA VÀO QUYẾT TOÁN</v>
          </cell>
        </row>
      </sheetData>
      <sheetData sheetId="5755">
        <row r="4">
          <cell r="A4" t="str">
            <v>BẢNG TÍNH TOÁN, ĐO BÓC KHỐI LƯỢNG HOÀN THÀNH ĐƯA VÀO QUYẾT TOÁN</v>
          </cell>
        </row>
      </sheetData>
      <sheetData sheetId="5756">
        <row r="4">
          <cell r="A4" t="str">
            <v>BẢNG TÍNH TOÁN, ĐO BÓC KHỐI LƯỢNG HOÀN THÀNH ĐƯA VÀO QUYẾT TOÁN</v>
          </cell>
        </row>
      </sheetData>
      <sheetData sheetId="5757">
        <row r="4">
          <cell r="A4" t="str">
            <v>BẢNG TÍNH TOÁN, ĐO BÓC KHỐI LƯỢNG HOÀN THÀNH ĐƯA VÀO QUYẾT TOÁN</v>
          </cell>
        </row>
      </sheetData>
      <sheetData sheetId="5758">
        <row r="4">
          <cell r="A4" t="str">
            <v>BẢNG TÍNH TOÁN, ĐO BÓC KHỐI LƯỢNG HOÀN THÀNH ĐƯA VÀO QUYẾT TOÁN</v>
          </cell>
        </row>
      </sheetData>
      <sheetData sheetId="5759">
        <row r="4">
          <cell r="A4" t="str">
            <v>BẢNG TÍNH TOÁN, ĐO BÓC KHỐI LƯỢNG HOÀN THÀNH ĐƯA VÀO QUYẾT TOÁN</v>
          </cell>
        </row>
      </sheetData>
      <sheetData sheetId="5760">
        <row r="4">
          <cell r="A4" t="str">
            <v>BẢNG TÍNH TOÁN, ĐO BÓC KHỐI LƯỢNG HOÀN THÀNH ĐƯA VÀO QUYẾT TOÁN</v>
          </cell>
        </row>
      </sheetData>
      <sheetData sheetId="5761">
        <row r="4">
          <cell r="A4" t="str">
            <v>BẢNG TÍNH TOÁN, ĐO BÓC KHỐI LƯỢNG HOÀN THÀNH ĐƯA VÀO QUYẾT TOÁN</v>
          </cell>
        </row>
      </sheetData>
      <sheetData sheetId="5762">
        <row r="4">
          <cell r="A4" t="str">
            <v>BẢNG TÍNH TOÁN, ĐO BÓC KHỐI LƯỢNG HOÀN THÀNH ĐƯA VÀO QUYẾT TOÁN</v>
          </cell>
        </row>
      </sheetData>
      <sheetData sheetId="5763">
        <row r="4">
          <cell r="A4" t="str">
            <v>BẢNG TÍNH TOÁN, ĐO BÓC KHỐI LƯỢNG HOÀN THÀNH ĐƯA VÀO QUYẾT TOÁN</v>
          </cell>
        </row>
      </sheetData>
      <sheetData sheetId="5764">
        <row r="4">
          <cell r="A4" t="str">
            <v>BẢNG TÍNH TOÁN, ĐO BÓC KHỐI LƯỢNG HOÀN THÀNH ĐƯA VÀO QUYẾT TOÁN</v>
          </cell>
        </row>
      </sheetData>
      <sheetData sheetId="5765">
        <row r="4">
          <cell r="A4" t="str">
            <v>BẢNG TÍNH TOÁN, ĐO BÓC KHỐI LƯỢNG HOÀN THÀNH ĐƯA VÀO QUYẾT TOÁN</v>
          </cell>
        </row>
      </sheetData>
      <sheetData sheetId="5766">
        <row r="4">
          <cell r="A4" t="str">
            <v>BẢNG TÍNH TOÁN, ĐO BÓC KHỐI LƯỢNG HOÀN THÀNH ĐƯA VÀO QUYẾT TOÁN</v>
          </cell>
        </row>
      </sheetData>
      <sheetData sheetId="5767">
        <row r="4">
          <cell r="A4" t="str">
            <v>BẢNG TÍNH TOÁN, ĐO BÓC KHỐI LƯỢNG HOÀN THÀNH ĐƯA VÀO QUYẾT TOÁN</v>
          </cell>
        </row>
      </sheetData>
      <sheetData sheetId="5768">
        <row r="4">
          <cell r="A4" t="str">
            <v>BẢNG TÍNH TOÁN, ĐO BÓC KHỐI LƯỢNG HOÀN THÀNH ĐƯA VÀO QUYẾT TOÁN</v>
          </cell>
        </row>
      </sheetData>
      <sheetData sheetId="5769">
        <row r="4">
          <cell r="A4" t="str">
            <v>BẢNG TÍNH TOÁN, ĐO BÓC KHỐI LƯỢNG HOÀN THÀNH ĐƯA VÀO QUYẾT TOÁN</v>
          </cell>
        </row>
      </sheetData>
      <sheetData sheetId="5770">
        <row r="4">
          <cell r="A4" t="str">
            <v>BẢNG TÍNH TOÁN, ĐO BÓC KHỐI LƯỢNG HOÀN THÀNH ĐƯA VÀO QUYẾT TOÁN</v>
          </cell>
        </row>
      </sheetData>
      <sheetData sheetId="5771">
        <row r="4">
          <cell r="A4" t="str">
            <v>BẢNG TÍNH TOÁN, ĐO BÓC KHỐI LƯỢNG HOÀN THÀNH ĐƯA VÀO QUYẾT TOÁN</v>
          </cell>
        </row>
      </sheetData>
      <sheetData sheetId="5772">
        <row r="4">
          <cell r="A4" t="str">
            <v>BẢNG TÍNH TOÁN, ĐO BÓC KHỐI LƯỢNG HOÀN THÀNH ĐƯA VÀO QUYẾT TOÁN</v>
          </cell>
        </row>
      </sheetData>
      <sheetData sheetId="5773">
        <row r="4">
          <cell r="A4" t="str">
            <v>BẢNG TÍNH TOÁN, ĐO BÓC KHỐI LƯỢNG HOÀN THÀNH ĐƯA VÀO QUYẾT TOÁN</v>
          </cell>
        </row>
      </sheetData>
      <sheetData sheetId="5774">
        <row r="4">
          <cell r="A4" t="str">
            <v>BẢNG TÍNH TOÁN, ĐO BÓC KHỐI LƯỢNG HOÀN THÀNH ĐƯA VÀO QUYẾT TOÁN</v>
          </cell>
        </row>
      </sheetData>
      <sheetData sheetId="5775">
        <row r="4">
          <cell r="A4" t="str">
            <v>BẢNG TÍNH TOÁN, ĐO BÓC KHỐI LƯỢNG HOÀN THÀNH ĐƯA VÀO QUYẾT TOÁN</v>
          </cell>
        </row>
      </sheetData>
      <sheetData sheetId="5776">
        <row r="4">
          <cell r="A4" t="str">
            <v>BẢNG TÍNH TOÁN, ĐO BÓC KHỐI LƯỢNG HOÀN THÀNH ĐƯA VÀO QUYẾT TOÁN</v>
          </cell>
        </row>
      </sheetData>
      <sheetData sheetId="5777">
        <row r="4">
          <cell r="A4" t="str">
            <v>BẢNG TÍNH TOÁN, ĐO BÓC KHỐI LƯỢNG HOÀN THÀNH ĐƯA VÀO QUYẾT TOÁN</v>
          </cell>
        </row>
      </sheetData>
      <sheetData sheetId="5778">
        <row r="4">
          <cell r="A4" t="str">
            <v>BẢNG TÍNH TOÁN, ĐO BÓC KHỐI LƯỢNG HOÀN THÀNH ĐƯA VÀO QUYẾT TOÁN</v>
          </cell>
        </row>
      </sheetData>
      <sheetData sheetId="5779">
        <row r="4">
          <cell r="A4" t="str">
            <v>BẢNG TÍNH TOÁN, ĐO BÓC KHỐI LƯỢNG HOÀN THÀNH ĐƯA VÀO QUYẾT TOÁN</v>
          </cell>
        </row>
      </sheetData>
      <sheetData sheetId="5780">
        <row r="4">
          <cell r="A4" t="str">
            <v>BẢNG TÍNH TOÁN, ĐO BÓC KHỐI LƯỢNG HOÀN THÀNH ĐƯA VÀO QUYẾT TOÁN</v>
          </cell>
        </row>
      </sheetData>
      <sheetData sheetId="5781">
        <row r="4">
          <cell r="A4" t="str">
            <v>BẢNG TÍNH TOÁN, ĐO BÓC KHỐI LƯỢNG HOÀN THÀNH ĐƯA VÀO QUYẾT TOÁN</v>
          </cell>
        </row>
      </sheetData>
      <sheetData sheetId="5782">
        <row r="4">
          <cell r="A4" t="str">
            <v>BẢNG TÍNH TOÁN, ĐO BÓC KHỐI LƯỢNG HOÀN THÀNH ĐƯA VÀO QUYẾT TOÁN</v>
          </cell>
        </row>
      </sheetData>
      <sheetData sheetId="5783">
        <row r="4">
          <cell r="A4" t="str">
            <v>BẢNG TÍNH TOÁN, ĐO BÓC KHỐI LƯỢNG HOÀN THÀNH ĐƯA VÀO QUYẾT TOÁN</v>
          </cell>
        </row>
      </sheetData>
      <sheetData sheetId="5784">
        <row r="4">
          <cell r="A4" t="str">
            <v>BẢNG TÍNH TOÁN, ĐO BÓC KHỐI LƯỢNG HOÀN THÀNH ĐƯA VÀO QUYẾT TOÁN</v>
          </cell>
        </row>
      </sheetData>
      <sheetData sheetId="5785">
        <row r="4">
          <cell r="A4" t="str">
            <v>BẢNG TÍNH TOÁN, ĐO BÓC KHỐI LƯỢNG HOÀN THÀNH ĐƯA VÀO QUYẾT TOÁN</v>
          </cell>
        </row>
      </sheetData>
      <sheetData sheetId="5786">
        <row r="4">
          <cell r="A4" t="str">
            <v>BẢNG TÍNH TOÁN, ĐO BÓC KHỐI LƯỢNG HOÀN THÀNH ĐƯA VÀO QUYẾT TOÁN</v>
          </cell>
        </row>
      </sheetData>
      <sheetData sheetId="5787">
        <row r="4">
          <cell r="A4" t="str">
            <v>BẢNG TÍNH TOÁN, ĐO BÓC KHỐI LƯỢNG HOÀN THÀNH ĐƯA VÀO QUYẾT TOÁN</v>
          </cell>
        </row>
      </sheetData>
      <sheetData sheetId="5788">
        <row r="4">
          <cell r="A4" t="str">
            <v>BẢNG TÍNH TOÁN, ĐO BÓC KHỐI LƯỢNG HOÀN THÀNH ĐƯA VÀO QUYẾT TOÁN</v>
          </cell>
        </row>
      </sheetData>
      <sheetData sheetId="5789">
        <row r="4">
          <cell r="A4" t="str">
            <v>BẢNG TÍNH TOÁN, ĐO BÓC KHỐI LƯỢNG HOÀN THÀNH ĐƯA VÀO QUYẾT TOÁN</v>
          </cell>
        </row>
      </sheetData>
      <sheetData sheetId="5790">
        <row r="4">
          <cell r="A4" t="str">
            <v>BẢNG TÍNH TOÁN, ĐO BÓC KHỐI LƯỢNG HOÀN THÀNH ĐƯA VÀO QUYẾT TOÁN</v>
          </cell>
        </row>
      </sheetData>
      <sheetData sheetId="5791">
        <row r="4">
          <cell r="A4" t="str">
            <v>BẢNG TÍNH TOÁN, ĐO BÓC KHỐI LƯỢNG HOÀN THÀNH ĐƯA VÀO QUYẾT TOÁN</v>
          </cell>
        </row>
      </sheetData>
      <sheetData sheetId="5792">
        <row r="4">
          <cell r="A4" t="str">
            <v>BẢNG TÍNH TOÁN, ĐO BÓC KHỐI LƯỢNG HOÀN THÀNH ĐƯA VÀO QUYẾT TOÁN</v>
          </cell>
        </row>
      </sheetData>
      <sheetData sheetId="5793">
        <row r="4">
          <cell r="A4" t="str">
            <v>BẢNG TÍNH TOÁN, ĐO BÓC KHỐI LƯỢNG HOÀN THÀNH ĐƯA VÀO QUYẾT TOÁN</v>
          </cell>
        </row>
      </sheetData>
      <sheetData sheetId="5794">
        <row r="4">
          <cell r="A4" t="str">
            <v>BẢNG TÍNH TOÁN, ĐO BÓC KHỐI LƯỢNG HOÀN THÀNH ĐƯA VÀO QUYẾT TOÁN</v>
          </cell>
        </row>
      </sheetData>
      <sheetData sheetId="5795">
        <row r="4">
          <cell r="A4" t="str">
            <v>BẢNG TÍNH TOÁN, ĐO BÓC KHỐI LƯỢNG HOÀN THÀNH ĐƯA VÀO QUYẾT TOÁN</v>
          </cell>
        </row>
      </sheetData>
      <sheetData sheetId="5796">
        <row r="4">
          <cell r="A4" t="str">
            <v>BẢNG TÍNH TOÁN, ĐO BÓC KHỐI LƯỢNG HOÀN THÀNH ĐƯA VÀO QUYẾT TOÁN</v>
          </cell>
        </row>
      </sheetData>
      <sheetData sheetId="5797">
        <row r="4">
          <cell r="A4" t="str">
            <v>BẢNG TÍNH TOÁN, ĐO BÓC KHỐI LƯỢNG HOÀN THÀNH ĐƯA VÀO QUYẾT TOÁN</v>
          </cell>
        </row>
      </sheetData>
      <sheetData sheetId="5798">
        <row r="4">
          <cell r="A4" t="str">
            <v>BẢNG TÍNH TOÁN, ĐO BÓC KHỐI LƯỢNG HOÀN THÀNH ĐƯA VÀO QUYẾT TOÁN</v>
          </cell>
        </row>
      </sheetData>
      <sheetData sheetId="5799">
        <row r="4">
          <cell r="A4" t="str">
            <v>BẢNG TÍNH TOÁN, ĐO BÓC KHỐI LƯỢNG HOÀN THÀNH ĐƯA VÀO QUYẾT TOÁN</v>
          </cell>
        </row>
      </sheetData>
      <sheetData sheetId="5800">
        <row r="4">
          <cell r="A4" t="str">
            <v>BẢNG TÍNH TOÁN, ĐO BÓC KHỐI LƯỢNG HOÀN THÀNH ĐƯA VÀO QUYẾT TOÁN</v>
          </cell>
        </row>
      </sheetData>
      <sheetData sheetId="5801">
        <row r="4">
          <cell r="A4" t="str">
            <v>BẢNG TÍNH TOÁN, ĐO BÓC KHỐI LƯỢNG HOÀN THÀNH ĐƯA VÀO QUYẾT TOÁN</v>
          </cell>
        </row>
      </sheetData>
      <sheetData sheetId="5802">
        <row r="4">
          <cell r="A4" t="str">
            <v>BẢNG TÍNH TOÁN, ĐO BÓC KHỐI LƯỢNG HOÀN THÀNH ĐƯA VÀO QUYẾT TOÁN</v>
          </cell>
        </row>
      </sheetData>
      <sheetData sheetId="5803">
        <row r="4">
          <cell r="A4" t="str">
            <v>BẢNG TÍNH TOÁN, ĐO BÓC KHỐI LƯỢNG HOÀN THÀNH ĐƯA VÀO QUYẾT TOÁN</v>
          </cell>
        </row>
      </sheetData>
      <sheetData sheetId="5804">
        <row r="4">
          <cell r="A4" t="str">
            <v>BẢNG TÍNH TOÁN, ĐO BÓC KHỐI LƯỢNG HOÀN THÀNH ĐƯA VÀO QUYẾT TOÁN</v>
          </cell>
        </row>
      </sheetData>
      <sheetData sheetId="5805">
        <row r="4">
          <cell r="A4" t="str">
            <v>BẢNG TÍNH TOÁN, ĐO BÓC KHỐI LƯỢNG HOÀN THÀNH ĐƯA VÀO QUYẾT TOÁN</v>
          </cell>
        </row>
      </sheetData>
      <sheetData sheetId="5806">
        <row r="4">
          <cell r="A4" t="str">
            <v>BẢNG TÍNH TOÁN, ĐO BÓC KHỐI LƯỢNG HOÀN THÀNH ĐƯA VÀO QUYẾT TOÁN</v>
          </cell>
        </row>
      </sheetData>
      <sheetData sheetId="5807">
        <row r="4">
          <cell r="A4" t="str">
            <v>BẢNG TÍNH TOÁN, ĐO BÓC KHỐI LƯỢNG HOÀN THÀNH ĐƯA VÀO QUYẾT TOÁN</v>
          </cell>
        </row>
      </sheetData>
      <sheetData sheetId="5808">
        <row r="4">
          <cell r="A4" t="str">
            <v>BẢNG TÍNH TOÁN, ĐO BÓC KHỐI LƯỢNG HOÀN THÀNH ĐƯA VÀO QUYẾT TOÁN</v>
          </cell>
        </row>
      </sheetData>
      <sheetData sheetId="5809">
        <row r="4">
          <cell r="A4" t="str">
            <v>BẢNG TÍNH TOÁN, ĐO BÓC KHỐI LƯỢNG HOÀN THÀNH ĐƯA VÀO QUYẾT TOÁN</v>
          </cell>
        </row>
      </sheetData>
      <sheetData sheetId="5810">
        <row r="4">
          <cell r="A4" t="str">
            <v>BẢNG TÍNH TOÁN, ĐO BÓC KHỐI LƯỢNG HOÀN THÀNH ĐƯA VÀO QUYẾT TOÁN</v>
          </cell>
        </row>
      </sheetData>
      <sheetData sheetId="5811">
        <row r="4">
          <cell r="A4" t="str">
            <v>BẢNG TÍNH TOÁN, ĐO BÓC KHỐI LƯỢNG HOÀN THÀNH ĐƯA VÀO QUYẾT TOÁN</v>
          </cell>
        </row>
      </sheetData>
      <sheetData sheetId="5812">
        <row r="4">
          <cell r="A4" t="str">
            <v>BẢNG TÍNH TOÁN, ĐO BÓC KHỐI LƯỢNG HOÀN THÀNH ĐƯA VÀO QUYẾT TOÁN</v>
          </cell>
        </row>
      </sheetData>
      <sheetData sheetId="5813">
        <row r="4">
          <cell r="A4" t="str">
            <v>BẢNG TÍNH TOÁN, ĐO BÓC KHỐI LƯỢNG HOÀN THÀNH ĐƯA VÀO QUYẾT TOÁN</v>
          </cell>
        </row>
      </sheetData>
      <sheetData sheetId="5814">
        <row r="4">
          <cell r="A4" t="str">
            <v>BẢNG TÍNH TOÁN, ĐO BÓC KHỐI LƯỢNG HOÀN THÀNH ĐƯA VÀO QUYẾT TOÁN</v>
          </cell>
        </row>
      </sheetData>
      <sheetData sheetId="5815">
        <row r="4">
          <cell r="A4" t="str">
            <v>BẢNG TÍNH TOÁN, ĐO BÓC KHỐI LƯỢNG HOÀN THÀNH ĐƯA VÀO QUYẾT TOÁN</v>
          </cell>
        </row>
      </sheetData>
      <sheetData sheetId="5816">
        <row r="4">
          <cell r="A4" t="str">
            <v>BẢNG TÍNH TOÁN, ĐO BÓC KHỐI LƯỢNG HOÀN THÀNH ĐƯA VÀO QUYẾT TOÁN</v>
          </cell>
        </row>
      </sheetData>
      <sheetData sheetId="5817">
        <row r="4">
          <cell r="A4" t="str">
            <v>BẢNG TÍNH TOÁN, ĐO BÓC KHỐI LƯỢNG HOÀN THÀNH ĐƯA VÀO QUYẾT TOÁN</v>
          </cell>
        </row>
      </sheetData>
      <sheetData sheetId="5818">
        <row r="4">
          <cell r="A4" t="str">
            <v>BẢNG TÍNH TOÁN, ĐO BÓC KHỐI LƯỢNG HOÀN THÀNH ĐƯA VÀO QUYẾT TOÁN</v>
          </cell>
        </row>
      </sheetData>
      <sheetData sheetId="5819">
        <row r="4">
          <cell r="A4" t="str">
            <v>BẢNG TÍNH TOÁN, ĐO BÓC KHỐI LƯỢNG HOÀN THÀNH ĐƯA VÀO QUYẾT TOÁN</v>
          </cell>
        </row>
      </sheetData>
      <sheetData sheetId="5820">
        <row r="4">
          <cell r="A4" t="str">
            <v>BẢNG TÍNH TOÁN, ĐO BÓC KHỐI LƯỢNG HOÀN THÀNH ĐƯA VÀO QUYẾT TOÁN</v>
          </cell>
        </row>
      </sheetData>
      <sheetData sheetId="5821">
        <row r="4">
          <cell r="A4" t="str">
            <v>BẢNG TÍNH TOÁN, ĐO BÓC KHỐI LƯỢNG HOÀN THÀNH ĐƯA VÀO QUYẾT TOÁN</v>
          </cell>
        </row>
      </sheetData>
      <sheetData sheetId="5822">
        <row r="4">
          <cell r="A4" t="str">
            <v>BẢNG TÍNH TOÁN, ĐO BÓC KHỐI LƯỢNG HOÀN THÀNH ĐƯA VÀO QUYẾT TOÁN</v>
          </cell>
        </row>
      </sheetData>
      <sheetData sheetId="5823">
        <row r="4">
          <cell r="A4" t="str">
            <v>BẢNG TÍNH TOÁN, ĐO BÓC KHỐI LƯỢNG HOÀN THÀNH ĐƯA VÀO QUYẾT TOÁN</v>
          </cell>
        </row>
      </sheetData>
      <sheetData sheetId="5824">
        <row r="4">
          <cell r="A4" t="str">
            <v>BẢNG TÍNH TOÁN, ĐO BÓC KHỐI LƯỢNG HOÀN THÀNH ĐƯA VÀO QUYẾT TOÁN</v>
          </cell>
        </row>
      </sheetData>
      <sheetData sheetId="5825">
        <row r="4">
          <cell r="A4" t="str">
            <v>BẢNG TÍNH TOÁN, ĐO BÓC KHỐI LƯỢNG HOÀN THÀNH ĐƯA VÀO QUYẾT TOÁN</v>
          </cell>
        </row>
      </sheetData>
      <sheetData sheetId="5826">
        <row r="4">
          <cell r="A4" t="str">
            <v>BẢNG TÍNH TOÁN, ĐO BÓC KHỐI LƯỢNG HOÀN THÀNH ĐƯA VÀO QUYẾT TOÁN</v>
          </cell>
        </row>
      </sheetData>
      <sheetData sheetId="5827">
        <row r="4">
          <cell r="A4" t="str">
            <v>BẢNG TÍNH TOÁN, ĐO BÓC KHỐI LƯỢNG HOÀN THÀNH ĐƯA VÀO QUYẾT TOÁN</v>
          </cell>
        </row>
      </sheetData>
      <sheetData sheetId="5828">
        <row r="4">
          <cell r="A4" t="str">
            <v>BẢNG TÍNH TOÁN, ĐO BÓC KHỐI LƯỢNG HOÀN THÀNH ĐƯA VÀO QUYẾT TOÁN</v>
          </cell>
        </row>
      </sheetData>
      <sheetData sheetId="5829">
        <row r="4">
          <cell r="A4" t="str">
            <v>BẢNG TÍNH TOÁN, ĐO BÓC KHỐI LƯỢNG HOÀN THÀNH ĐƯA VÀO QUYẾT TOÁN</v>
          </cell>
        </row>
      </sheetData>
      <sheetData sheetId="5830">
        <row r="4">
          <cell r="A4" t="str">
            <v>BẢNG TÍNH TOÁN, ĐO BÓC KHỐI LƯỢNG HOÀN THÀNH ĐƯA VÀO QUYẾT TOÁN</v>
          </cell>
        </row>
      </sheetData>
      <sheetData sheetId="5831">
        <row r="4">
          <cell r="A4" t="str">
            <v>BẢNG TÍNH TOÁN, ĐO BÓC KHỐI LƯỢNG HOÀN THÀNH ĐƯA VÀO QUYẾT TOÁN</v>
          </cell>
        </row>
      </sheetData>
      <sheetData sheetId="5832">
        <row r="4">
          <cell r="A4" t="str">
            <v>BẢNG TÍNH TOÁN, ĐO BÓC KHỐI LƯỢNG HOÀN THÀNH ĐƯA VÀO QUYẾT TOÁN</v>
          </cell>
        </row>
      </sheetData>
      <sheetData sheetId="5833">
        <row r="4">
          <cell r="A4" t="str">
            <v>BẢNG TÍNH TOÁN, ĐO BÓC KHỐI LƯỢNG HOÀN THÀNH ĐƯA VÀO QUYẾT TOÁN</v>
          </cell>
        </row>
      </sheetData>
      <sheetData sheetId="5834">
        <row r="4">
          <cell r="A4" t="str">
            <v>BẢNG TÍNH TOÁN, ĐO BÓC KHỐI LƯỢNG HOÀN THÀNH ĐƯA VÀO QUYẾT TOÁN</v>
          </cell>
        </row>
      </sheetData>
      <sheetData sheetId="5835">
        <row r="4">
          <cell r="A4" t="str">
            <v>BẢNG TÍNH TOÁN, ĐO BÓC KHỐI LƯỢNG HOÀN THÀNH ĐƯA VÀO QUYẾT TOÁN</v>
          </cell>
        </row>
      </sheetData>
      <sheetData sheetId="5836">
        <row r="4">
          <cell r="A4" t="str">
            <v>BẢNG TÍNH TOÁN, ĐO BÓC KHỐI LƯỢNG HOÀN THÀNH ĐƯA VÀO QUYẾT TOÁN</v>
          </cell>
        </row>
      </sheetData>
      <sheetData sheetId="5837">
        <row r="4">
          <cell r="A4" t="str">
            <v>BẢNG TÍNH TOÁN, ĐO BÓC KHỐI LƯỢNG HOÀN THÀNH ĐƯA VÀO QUYẾT TOÁN</v>
          </cell>
        </row>
      </sheetData>
      <sheetData sheetId="5838">
        <row r="4">
          <cell r="A4" t="str">
            <v>BẢNG TÍNH TOÁN, ĐO BÓC KHỐI LƯỢNG HOÀN THÀNH ĐƯA VÀO QUYẾT TOÁN</v>
          </cell>
        </row>
      </sheetData>
      <sheetData sheetId="5839">
        <row r="4">
          <cell r="A4" t="str">
            <v>BẢNG TÍNH TOÁN, ĐO BÓC KHỐI LƯỢNG HOÀN THÀNH ĐƯA VÀO QUYẾT TOÁN</v>
          </cell>
        </row>
      </sheetData>
      <sheetData sheetId="5840">
        <row r="4">
          <cell r="A4" t="str">
            <v>BẢNG TÍNH TOÁN, ĐO BÓC KHỐI LƯỢNG HOÀN THÀNH ĐƯA VÀO QUYẾT TOÁN</v>
          </cell>
        </row>
      </sheetData>
      <sheetData sheetId="5841">
        <row r="4">
          <cell r="A4" t="str">
            <v>BẢNG TÍNH TOÁN, ĐO BÓC KHỐI LƯỢNG HOÀN THÀNH ĐƯA VÀO QUYẾT TOÁN</v>
          </cell>
        </row>
      </sheetData>
      <sheetData sheetId="5842">
        <row r="4">
          <cell r="A4" t="str">
            <v>BẢNG TÍNH TOÁN, ĐO BÓC KHỐI LƯỢNG HOÀN THÀNH ĐƯA VÀO QUYẾT TOÁN</v>
          </cell>
        </row>
      </sheetData>
      <sheetData sheetId="5843">
        <row r="4">
          <cell r="A4" t="str">
            <v>BẢNG TÍNH TOÁN, ĐO BÓC KHỐI LƯỢNG HOÀN THÀNH ĐƯA VÀO QUYẾT TOÁN</v>
          </cell>
        </row>
      </sheetData>
      <sheetData sheetId="5844">
        <row r="4">
          <cell r="A4" t="str">
            <v>BẢNG TÍNH TOÁN, ĐO BÓC KHỐI LƯỢNG HOÀN THÀNH ĐƯA VÀO QUYẾT TOÁN</v>
          </cell>
        </row>
      </sheetData>
      <sheetData sheetId="5845">
        <row r="4">
          <cell r="A4" t="str">
            <v>BẢNG TÍNH TOÁN, ĐO BÓC KHỐI LƯỢNG HOÀN THÀNH ĐƯA VÀO QUYẾT TOÁN</v>
          </cell>
        </row>
      </sheetData>
      <sheetData sheetId="5846">
        <row r="4">
          <cell r="A4" t="str">
            <v>BẢNG TÍNH TOÁN, ĐO BÓC KHỐI LƯỢNG HOÀN THÀNH ĐƯA VÀO QUYẾT TOÁN</v>
          </cell>
        </row>
      </sheetData>
      <sheetData sheetId="5847">
        <row r="4">
          <cell r="A4" t="str">
            <v>BẢNG TÍNH TOÁN, ĐO BÓC KHỐI LƯỢNG HOÀN THÀNH ĐƯA VÀO QUYẾT TOÁN</v>
          </cell>
        </row>
      </sheetData>
      <sheetData sheetId="5848">
        <row r="4">
          <cell r="A4" t="str">
            <v>BẢNG TÍNH TOÁN, ĐO BÓC KHỐI LƯỢNG HOÀN THÀNH ĐƯA VÀO QUYẾT TOÁN</v>
          </cell>
        </row>
      </sheetData>
      <sheetData sheetId="5849">
        <row r="4">
          <cell r="A4" t="str">
            <v>BẢNG TÍNH TOÁN, ĐO BÓC KHỐI LƯỢNG HOÀN THÀNH ĐƯA VÀO QUYẾT TOÁN</v>
          </cell>
        </row>
      </sheetData>
      <sheetData sheetId="5850">
        <row r="4">
          <cell r="A4" t="str">
            <v>BẢNG TÍNH TOÁN, ĐO BÓC KHỐI LƯỢNG HOÀN THÀNH ĐƯA VÀO QUYẾT TOÁN</v>
          </cell>
        </row>
      </sheetData>
      <sheetData sheetId="5851">
        <row r="4">
          <cell r="A4" t="str">
            <v>BẢNG TÍNH TOÁN, ĐO BÓC KHỐI LƯỢNG HOÀN THÀNH ĐƯA VÀO QUYẾT TOÁN</v>
          </cell>
        </row>
      </sheetData>
      <sheetData sheetId="5852">
        <row r="4">
          <cell r="A4" t="str">
            <v>BẢNG TÍNH TOÁN, ĐO BÓC KHỐI LƯỢNG HOÀN THÀNH ĐƯA VÀO QUYẾT TOÁN</v>
          </cell>
        </row>
      </sheetData>
      <sheetData sheetId="5853">
        <row r="4">
          <cell r="A4" t="str">
            <v>BẢNG TÍNH TOÁN, ĐO BÓC KHỐI LƯỢNG HOÀN THÀNH ĐƯA VÀO QUYẾT TOÁN</v>
          </cell>
        </row>
      </sheetData>
      <sheetData sheetId="5854">
        <row r="4">
          <cell r="A4" t="str">
            <v>BẢNG TÍNH TOÁN, ĐO BÓC KHỐI LƯỢNG HOÀN THÀNH ĐƯA VÀO QUYẾT TOÁN</v>
          </cell>
        </row>
      </sheetData>
      <sheetData sheetId="5855">
        <row r="4">
          <cell r="A4" t="str">
            <v>BẢNG TÍNH TOÁN, ĐO BÓC KHỐI LƯỢNG HOÀN THÀNH ĐƯA VÀO QUYẾT TOÁN</v>
          </cell>
        </row>
      </sheetData>
      <sheetData sheetId="5856">
        <row r="4">
          <cell r="A4" t="str">
            <v>BẢNG TÍNH TOÁN, ĐO BÓC KHỐI LƯỢNG HOÀN THÀNH ĐƯA VÀO QUYẾT TOÁN</v>
          </cell>
        </row>
      </sheetData>
      <sheetData sheetId="5857">
        <row r="4">
          <cell r="A4" t="str">
            <v>BẢNG TÍNH TOÁN, ĐO BÓC KHỐI LƯỢNG HOÀN THÀNH ĐƯA VÀO QUYẾT TOÁN</v>
          </cell>
        </row>
      </sheetData>
      <sheetData sheetId="5858">
        <row r="4">
          <cell r="A4" t="str">
            <v>BẢNG TÍNH TOÁN, ĐO BÓC KHỐI LƯỢNG HOÀN THÀNH ĐƯA VÀO QUYẾT TOÁN</v>
          </cell>
        </row>
      </sheetData>
      <sheetData sheetId="5859">
        <row r="4">
          <cell r="A4" t="str">
            <v>BẢNG TÍNH TOÁN, ĐO BÓC KHỐI LƯỢNG HOÀN THÀNH ĐƯA VÀO QUYẾT TOÁN</v>
          </cell>
        </row>
      </sheetData>
      <sheetData sheetId="5860">
        <row r="4">
          <cell r="A4" t="str">
            <v>BẢNG TÍNH TOÁN, ĐO BÓC KHỐI LƯỢNG HOÀN THÀNH ĐƯA VÀO QUYẾT TOÁN</v>
          </cell>
        </row>
      </sheetData>
      <sheetData sheetId="5861">
        <row r="4">
          <cell r="A4" t="str">
            <v>BẢNG TÍNH TOÁN, ĐO BÓC KHỐI LƯỢNG HOÀN THÀNH ĐƯA VÀO QUYẾT TOÁN</v>
          </cell>
        </row>
      </sheetData>
      <sheetData sheetId="5862">
        <row r="4">
          <cell r="A4" t="str">
            <v>BẢNG TÍNH TOÁN, ĐO BÓC KHỐI LƯỢNG HOÀN THÀNH ĐƯA VÀO QUYẾT TOÁN</v>
          </cell>
        </row>
      </sheetData>
      <sheetData sheetId="5863">
        <row r="4">
          <cell r="A4" t="str">
            <v>BẢNG TÍNH TOÁN, ĐO BÓC KHỐI LƯỢNG HOÀN THÀNH ĐƯA VÀO QUYẾT TOÁN</v>
          </cell>
        </row>
      </sheetData>
      <sheetData sheetId="5864">
        <row r="4">
          <cell r="A4" t="str">
            <v>BẢNG TÍNH TOÁN, ĐO BÓC KHỐI LƯỢNG HOÀN THÀNH ĐƯA VÀO QUYẾT TOÁN</v>
          </cell>
        </row>
      </sheetData>
      <sheetData sheetId="5865">
        <row r="4">
          <cell r="A4" t="str">
            <v>BẢNG TÍNH TOÁN, ĐO BÓC KHỐI LƯỢNG HOÀN THÀNH ĐƯA VÀO QUYẾT TOÁN</v>
          </cell>
        </row>
      </sheetData>
      <sheetData sheetId="5866">
        <row r="4">
          <cell r="A4" t="str">
            <v>BẢNG TÍNH TOÁN, ĐO BÓC KHỐI LƯỢNG HOÀN THÀNH ĐƯA VÀO QUYẾT TOÁN</v>
          </cell>
        </row>
      </sheetData>
      <sheetData sheetId="5867">
        <row r="4">
          <cell r="A4" t="str">
            <v>BẢNG TÍNH TOÁN, ĐO BÓC KHỐI LƯỢNG HOÀN THÀNH ĐƯA VÀO QUYẾT TOÁN</v>
          </cell>
        </row>
      </sheetData>
      <sheetData sheetId="5868">
        <row r="4">
          <cell r="A4" t="str">
            <v>BẢNG TÍNH TOÁN, ĐO BÓC KHỐI LƯỢNG HOÀN THÀNH ĐƯA VÀO QUYẾT TOÁN</v>
          </cell>
        </row>
      </sheetData>
      <sheetData sheetId="5869">
        <row r="4">
          <cell r="A4" t="str">
            <v>BẢNG TÍNH TOÁN, ĐO BÓC KHỐI LƯỢNG HOÀN THÀNH ĐƯA VÀO QUYẾT TOÁN</v>
          </cell>
        </row>
      </sheetData>
      <sheetData sheetId="5870">
        <row r="4">
          <cell r="A4" t="str">
            <v>BẢNG TÍNH TOÁN, ĐO BÓC KHỐI LƯỢNG HOÀN THÀNH ĐƯA VÀO QUYẾT TOÁN</v>
          </cell>
        </row>
      </sheetData>
      <sheetData sheetId="5871">
        <row r="4">
          <cell r="A4" t="str">
            <v>BẢNG TÍNH TOÁN, ĐO BÓC KHỐI LƯỢNG HOÀN THÀNH ĐƯA VÀO QUYẾT TOÁN</v>
          </cell>
        </row>
      </sheetData>
      <sheetData sheetId="5872">
        <row r="4">
          <cell r="A4" t="str">
            <v>BẢNG TÍNH TOÁN, ĐO BÓC KHỐI LƯỢNG HOÀN THÀNH ĐƯA VÀO QUYẾT TOÁN</v>
          </cell>
        </row>
      </sheetData>
      <sheetData sheetId="5873">
        <row r="4">
          <cell r="A4" t="str">
            <v>BẢNG TÍNH TOÁN, ĐO BÓC KHỐI LƯỢNG HOÀN THÀNH ĐƯA VÀO QUYẾT TOÁN</v>
          </cell>
        </row>
      </sheetData>
      <sheetData sheetId="5874">
        <row r="4">
          <cell r="A4" t="str">
            <v>BẢNG TÍNH TOÁN, ĐO BÓC KHỐI LƯỢNG HOÀN THÀNH ĐƯA VÀO QUYẾT TOÁN</v>
          </cell>
        </row>
      </sheetData>
      <sheetData sheetId="5875">
        <row r="4">
          <cell r="A4" t="str">
            <v>BẢNG TÍNH TOÁN, ĐO BÓC KHỐI LƯỢNG HOÀN THÀNH ĐƯA VÀO QUYẾT TOÁN</v>
          </cell>
        </row>
      </sheetData>
      <sheetData sheetId="5876">
        <row r="4">
          <cell r="A4" t="str">
            <v>BẢNG TÍNH TOÁN, ĐO BÓC KHỐI LƯỢNG HOÀN THÀNH ĐƯA VÀO QUYẾT TOÁN</v>
          </cell>
        </row>
      </sheetData>
      <sheetData sheetId="5877">
        <row r="4">
          <cell r="A4" t="str">
            <v>BẢNG TÍNH TOÁN, ĐO BÓC KHỐI LƯỢNG HOÀN THÀNH ĐƯA VÀO QUYẾT TOÁN</v>
          </cell>
        </row>
      </sheetData>
      <sheetData sheetId="5878">
        <row r="4">
          <cell r="A4" t="str">
            <v>BẢNG TÍNH TOÁN, ĐO BÓC KHỐI LƯỢNG HOÀN THÀNH ĐƯA VÀO QUYẾT TOÁN</v>
          </cell>
        </row>
      </sheetData>
      <sheetData sheetId="5879">
        <row r="4">
          <cell r="A4" t="str">
            <v>BẢNG TÍNH TOÁN, ĐO BÓC KHỐI LƯỢNG HOÀN THÀNH ĐƯA VÀO QUYẾT TOÁN</v>
          </cell>
        </row>
      </sheetData>
      <sheetData sheetId="5880">
        <row r="4">
          <cell r="A4" t="str">
            <v>BẢNG TÍNH TOÁN, ĐO BÓC KHỐI LƯỢNG HOÀN THÀNH ĐƯA VÀO QUYẾT TOÁN</v>
          </cell>
        </row>
      </sheetData>
      <sheetData sheetId="5881">
        <row r="4">
          <cell r="A4" t="str">
            <v>BẢNG TÍNH TOÁN, ĐO BÓC KHỐI LƯỢNG HOÀN THÀNH ĐƯA VÀO QUYẾT TOÁN</v>
          </cell>
        </row>
      </sheetData>
      <sheetData sheetId="5882">
        <row r="4">
          <cell r="A4" t="str">
            <v>BẢNG TÍNH TOÁN, ĐO BÓC KHỐI LƯỢNG HOÀN THÀNH ĐƯA VÀO QUYẾT TOÁN</v>
          </cell>
        </row>
      </sheetData>
      <sheetData sheetId="5883">
        <row r="4">
          <cell r="A4" t="str">
            <v>BẢNG TÍNH TOÁN, ĐO BÓC KHỐI LƯỢNG HOÀN THÀNH ĐƯA VÀO QUYẾT TOÁN</v>
          </cell>
        </row>
      </sheetData>
      <sheetData sheetId="5884">
        <row r="4">
          <cell r="A4" t="str">
            <v>BẢNG TÍNH TOÁN, ĐO BÓC KHỐI LƯỢNG HOÀN THÀNH ĐƯA VÀO QUYẾT TOÁN</v>
          </cell>
        </row>
      </sheetData>
      <sheetData sheetId="5885">
        <row r="4">
          <cell r="A4" t="str">
            <v>BẢNG TÍNH TOÁN, ĐO BÓC KHỐI LƯỢNG HOÀN THÀNH ĐƯA VÀO QUYẾT TOÁN</v>
          </cell>
        </row>
      </sheetData>
      <sheetData sheetId="5886">
        <row r="4">
          <cell r="A4" t="str">
            <v>BẢNG TÍNH TOÁN, ĐO BÓC KHỐI LƯỢNG HOÀN THÀNH ĐƯA VÀO QUYẾT TOÁN</v>
          </cell>
        </row>
      </sheetData>
      <sheetData sheetId="5887">
        <row r="4">
          <cell r="A4" t="str">
            <v>BẢNG TÍNH TOÁN, ĐO BÓC KHỐI LƯỢNG HOÀN THÀNH ĐƯA VÀO QUYẾT TOÁN</v>
          </cell>
        </row>
      </sheetData>
      <sheetData sheetId="5888">
        <row r="4">
          <cell r="A4" t="str">
            <v>BẢNG TÍNH TOÁN, ĐO BÓC KHỐI LƯỢNG HOÀN THÀNH ĐƯA VÀO QUYẾT TOÁN</v>
          </cell>
        </row>
      </sheetData>
      <sheetData sheetId="5889">
        <row r="4">
          <cell r="A4" t="str">
            <v>BẢNG TÍNH TOÁN, ĐO BÓC KHỐI LƯỢNG HOÀN THÀNH ĐƯA VÀO QUYẾT TOÁN</v>
          </cell>
        </row>
      </sheetData>
      <sheetData sheetId="5890">
        <row r="4">
          <cell r="A4" t="str">
            <v>BẢNG TÍNH TOÁN, ĐO BÓC KHỐI LƯỢNG HOÀN THÀNH ĐƯA VÀO QUYẾT TOÁN</v>
          </cell>
        </row>
      </sheetData>
      <sheetData sheetId="5891">
        <row r="4">
          <cell r="A4" t="str">
            <v>BẢNG TÍNH TOÁN, ĐO BÓC KHỐI LƯỢNG HOÀN THÀNH ĐƯA VÀO QUYẾT TOÁN</v>
          </cell>
        </row>
      </sheetData>
      <sheetData sheetId="5892">
        <row r="4">
          <cell r="A4" t="str">
            <v>BẢNG TÍNH TOÁN, ĐO BÓC KHỐI LƯỢNG HOÀN THÀNH ĐƯA VÀO QUYẾT TOÁN</v>
          </cell>
        </row>
      </sheetData>
      <sheetData sheetId="5893">
        <row r="4">
          <cell r="A4" t="str">
            <v>BẢNG TÍNH TOÁN, ĐO BÓC KHỐI LƯỢNG HOÀN THÀNH ĐƯA VÀO QUYẾT TOÁN</v>
          </cell>
        </row>
      </sheetData>
      <sheetData sheetId="5894">
        <row r="4">
          <cell r="A4" t="str">
            <v>BẢNG TÍNH TOÁN, ĐO BÓC KHỐI LƯỢNG HOÀN THÀNH ĐƯA VÀO QUYẾT TOÁN</v>
          </cell>
        </row>
      </sheetData>
      <sheetData sheetId="5895">
        <row r="4">
          <cell r="A4" t="str">
            <v>BẢNG TÍNH TOÁN, ĐO BÓC KHỐI LƯỢNG HOÀN THÀNH ĐƯA VÀO QUYẾT TOÁN</v>
          </cell>
        </row>
      </sheetData>
      <sheetData sheetId="5896">
        <row r="4">
          <cell r="A4" t="str">
            <v>BẢNG TÍNH TOÁN, ĐO BÓC KHỐI LƯỢNG HOÀN THÀNH ĐƯA VÀO QUYẾT TOÁN</v>
          </cell>
        </row>
      </sheetData>
      <sheetData sheetId="5897">
        <row r="4">
          <cell r="A4" t="str">
            <v>BẢNG TÍNH TOÁN, ĐO BÓC KHỐI LƯỢNG HOÀN THÀNH ĐƯA VÀO QUYẾT TOÁN</v>
          </cell>
        </row>
      </sheetData>
      <sheetData sheetId="5898">
        <row r="4">
          <cell r="A4" t="str">
            <v>BẢNG TÍNH TOÁN, ĐO BÓC KHỐI LƯỢNG HOÀN THÀNH ĐƯA VÀO QUYẾT TOÁN</v>
          </cell>
        </row>
      </sheetData>
      <sheetData sheetId="5899">
        <row r="4">
          <cell r="A4" t="str">
            <v>BẢNG TÍNH TOÁN, ĐO BÓC KHỐI LƯỢNG HOÀN THÀNH ĐƯA VÀO QUYẾT TOÁN</v>
          </cell>
        </row>
      </sheetData>
      <sheetData sheetId="5900">
        <row r="4">
          <cell r="A4" t="str">
            <v>BẢNG TÍNH TOÁN, ĐO BÓC KHỐI LƯỢNG HOÀN THÀNH ĐƯA VÀO QUYẾT TOÁN</v>
          </cell>
        </row>
      </sheetData>
      <sheetData sheetId="5901">
        <row r="4">
          <cell r="A4" t="str">
            <v>BẢNG TÍNH TOÁN, ĐO BÓC KHỐI LƯỢNG HOÀN THÀNH ĐƯA VÀO QUYẾT TOÁN</v>
          </cell>
        </row>
      </sheetData>
      <sheetData sheetId="5902">
        <row r="4">
          <cell r="A4" t="str">
            <v>BẢNG TÍNH TOÁN, ĐO BÓC KHỐI LƯỢNG HOÀN THÀNH ĐƯA VÀO QUYẾT TOÁN</v>
          </cell>
        </row>
      </sheetData>
      <sheetData sheetId="5903">
        <row r="4">
          <cell r="A4" t="str">
            <v>BẢNG TÍNH TOÁN, ĐO BÓC KHỐI LƯỢNG HOÀN THÀNH ĐƯA VÀO QUYẾT TOÁN</v>
          </cell>
        </row>
      </sheetData>
      <sheetData sheetId="5904">
        <row r="4">
          <cell r="A4" t="str">
            <v>BẢNG TÍNH TOÁN, ĐO BÓC KHỐI LƯỢNG HOÀN THÀNH ĐƯA VÀO QUYẾT TOÁN</v>
          </cell>
        </row>
      </sheetData>
      <sheetData sheetId="5905">
        <row r="4">
          <cell r="A4" t="str">
            <v>BẢNG TÍNH TOÁN, ĐO BÓC KHỐI LƯỢNG HOÀN THÀNH ĐƯA VÀO QUYẾT TOÁN</v>
          </cell>
        </row>
      </sheetData>
      <sheetData sheetId="5906">
        <row r="4">
          <cell r="A4" t="str">
            <v>BẢNG TÍNH TOÁN, ĐO BÓC KHỐI LƯỢNG HOÀN THÀNH ĐƯA VÀO QUYẾT TOÁN</v>
          </cell>
        </row>
      </sheetData>
      <sheetData sheetId="5907">
        <row r="4">
          <cell r="A4" t="str">
            <v>BẢNG TÍNH TOÁN, ĐO BÓC KHỐI LƯỢNG HOÀN THÀNH ĐƯA VÀO QUYẾT TOÁN</v>
          </cell>
        </row>
      </sheetData>
      <sheetData sheetId="5908">
        <row r="4">
          <cell r="A4" t="str">
            <v>BẢNG TÍNH TOÁN, ĐO BÓC KHỐI LƯỢNG HOÀN THÀNH ĐƯA VÀO QUYẾT TOÁN</v>
          </cell>
        </row>
      </sheetData>
      <sheetData sheetId="5909">
        <row r="4">
          <cell r="A4" t="str">
            <v>BẢNG TÍNH TOÁN, ĐO BÓC KHỐI LƯỢNG HOÀN THÀNH ĐƯA VÀO QUYẾT TOÁN</v>
          </cell>
        </row>
      </sheetData>
      <sheetData sheetId="5910">
        <row r="4">
          <cell r="A4" t="str">
            <v>BẢNG TÍNH TOÁN, ĐO BÓC KHỐI LƯỢNG HOÀN THÀNH ĐƯA VÀO QUYẾT TOÁN</v>
          </cell>
        </row>
      </sheetData>
      <sheetData sheetId="5911">
        <row r="4">
          <cell r="A4" t="str">
            <v>BẢNG TÍNH TOÁN, ĐO BÓC KHỐI LƯỢNG HOÀN THÀNH ĐƯA VÀO QUYẾT TOÁN</v>
          </cell>
        </row>
      </sheetData>
      <sheetData sheetId="5912">
        <row r="4">
          <cell r="A4" t="str">
            <v>BẢNG TÍNH TOÁN, ĐO BÓC KHỐI LƯỢNG HOÀN THÀNH ĐƯA VÀO QUYẾT TOÁN</v>
          </cell>
        </row>
      </sheetData>
      <sheetData sheetId="5913">
        <row r="4">
          <cell r="A4" t="str">
            <v>BẢNG TÍNH TOÁN, ĐO BÓC KHỐI LƯỢNG HOÀN THÀNH ĐƯA VÀO QUYẾT TOÁN</v>
          </cell>
        </row>
      </sheetData>
      <sheetData sheetId="5914">
        <row r="4">
          <cell r="A4" t="str">
            <v>BẢNG TÍNH TOÁN, ĐO BÓC KHỐI LƯỢNG HOÀN THÀNH ĐƯA VÀO QUYẾT TOÁN</v>
          </cell>
        </row>
      </sheetData>
      <sheetData sheetId="5915">
        <row r="4">
          <cell r="A4" t="str">
            <v>BẢNG TÍNH TOÁN, ĐO BÓC KHỐI LƯỢNG HOÀN THÀNH ĐƯA VÀO QUYẾT TOÁN</v>
          </cell>
        </row>
      </sheetData>
      <sheetData sheetId="5916">
        <row r="4">
          <cell r="A4" t="str">
            <v>BẢNG TÍNH TOÁN, ĐO BÓC KHỐI LƯỢNG HOÀN THÀNH ĐƯA VÀO QUYẾT TOÁN</v>
          </cell>
        </row>
      </sheetData>
      <sheetData sheetId="5917">
        <row r="4">
          <cell r="A4" t="str">
            <v>BẢNG TÍNH TOÁN, ĐO BÓC KHỐI LƯỢNG HOÀN THÀNH ĐƯA VÀO QUYẾT TOÁN</v>
          </cell>
        </row>
      </sheetData>
      <sheetData sheetId="5918">
        <row r="4">
          <cell r="A4" t="str">
            <v>BẢNG TÍNH TOÁN, ĐO BÓC KHỐI LƯỢNG HOÀN THÀNH ĐƯA VÀO QUYẾT TOÁN</v>
          </cell>
        </row>
      </sheetData>
      <sheetData sheetId="5919">
        <row r="4">
          <cell r="A4" t="str">
            <v>BẢNG TÍNH TOÁN, ĐO BÓC KHỐI LƯỢNG HOÀN THÀNH ĐƯA VÀO QUYẾT TOÁN</v>
          </cell>
        </row>
      </sheetData>
      <sheetData sheetId="5920">
        <row r="4">
          <cell r="A4" t="str">
            <v>BẢNG TÍNH TOÁN, ĐO BÓC KHỐI LƯỢNG HOÀN THÀNH ĐƯA VÀO QUYẾT TOÁN</v>
          </cell>
        </row>
      </sheetData>
      <sheetData sheetId="5921">
        <row r="4">
          <cell r="A4" t="str">
            <v>BẢNG TÍNH TOÁN, ĐO BÓC KHỐI LƯỢNG HOÀN THÀNH ĐƯA VÀO QUYẾT TOÁN</v>
          </cell>
        </row>
      </sheetData>
      <sheetData sheetId="5922">
        <row r="4">
          <cell r="A4" t="str">
            <v>BẢNG TÍNH TOÁN, ĐO BÓC KHỐI LƯỢNG HOÀN THÀNH ĐƯA VÀO QUYẾT TOÁN</v>
          </cell>
        </row>
      </sheetData>
      <sheetData sheetId="5923">
        <row r="4">
          <cell r="A4" t="str">
            <v>BẢNG TÍNH TOÁN, ĐO BÓC KHỐI LƯỢNG HOÀN THÀNH ĐƯA VÀO QUYẾT TOÁN</v>
          </cell>
        </row>
      </sheetData>
      <sheetData sheetId="5924">
        <row r="4">
          <cell r="A4" t="str">
            <v>BẢNG TÍNH TOÁN, ĐO BÓC KHỐI LƯỢNG HOÀN THÀNH ĐƯA VÀO QUYẾT TOÁN</v>
          </cell>
        </row>
      </sheetData>
      <sheetData sheetId="5925">
        <row r="4">
          <cell r="A4" t="str">
            <v>BẢNG TÍNH TOÁN, ĐO BÓC KHỐI LƯỢNG HOÀN THÀNH ĐƯA VÀO QUYẾT TOÁN</v>
          </cell>
        </row>
      </sheetData>
      <sheetData sheetId="5926">
        <row r="4">
          <cell r="A4" t="str">
            <v>BẢNG TÍNH TOÁN, ĐO BÓC KHỐI LƯỢNG HOÀN THÀNH ĐƯA VÀO QUYẾT TOÁN</v>
          </cell>
        </row>
      </sheetData>
      <sheetData sheetId="5927">
        <row r="4">
          <cell r="A4" t="str">
            <v>BẢNG TÍNH TOÁN, ĐO BÓC KHỐI LƯỢNG HOÀN THÀNH ĐƯA VÀO QUYẾT TOÁN</v>
          </cell>
        </row>
      </sheetData>
      <sheetData sheetId="5928">
        <row r="4">
          <cell r="A4" t="str">
            <v>BẢNG TÍNH TOÁN, ĐO BÓC KHỐI LƯỢNG HOÀN THÀNH ĐƯA VÀO QUYẾT TOÁN</v>
          </cell>
        </row>
      </sheetData>
      <sheetData sheetId="5929">
        <row r="4">
          <cell r="A4" t="str">
            <v>BẢNG TÍNH TOÁN, ĐO BÓC KHỐI LƯỢNG HOÀN THÀNH ĐƯA VÀO QUYẾT TOÁN</v>
          </cell>
        </row>
      </sheetData>
      <sheetData sheetId="5930">
        <row r="4">
          <cell r="A4" t="str">
            <v>BẢNG TÍNH TOÁN, ĐO BÓC KHỐI LƯỢNG HOÀN THÀNH ĐƯA VÀO QUYẾT TOÁN</v>
          </cell>
        </row>
      </sheetData>
      <sheetData sheetId="5931">
        <row r="4">
          <cell r="A4" t="str">
            <v>BẢNG TÍNH TOÁN, ĐO BÓC KHỐI LƯỢNG HOÀN THÀNH ĐƯA VÀO QUYẾT TOÁN</v>
          </cell>
        </row>
      </sheetData>
      <sheetData sheetId="5932">
        <row r="4">
          <cell r="A4" t="str">
            <v>BẢNG TÍNH TOÁN, ĐO BÓC KHỐI LƯỢNG HOÀN THÀNH ĐƯA VÀO QUYẾT TOÁN</v>
          </cell>
        </row>
      </sheetData>
      <sheetData sheetId="5933">
        <row r="4">
          <cell r="A4" t="str">
            <v>BẢNG TÍNH TOÁN, ĐO BÓC KHỐI LƯỢNG HOÀN THÀNH ĐƯA VÀO QUYẾT TOÁN</v>
          </cell>
        </row>
      </sheetData>
      <sheetData sheetId="5934">
        <row r="4">
          <cell r="A4" t="str">
            <v>BẢNG TÍNH TOÁN, ĐO BÓC KHỐI LƯỢNG HOÀN THÀNH ĐƯA VÀO QUYẾT TOÁN</v>
          </cell>
        </row>
      </sheetData>
      <sheetData sheetId="5935">
        <row r="4">
          <cell r="A4" t="str">
            <v>BẢNG TÍNH TOÁN, ĐO BÓC KHỐI LƯỢNG HOÀN THÀNH ĐƯA VÀO QUYẾT TOÁN</v>
          </cell>
        </row>
      </sheetData>
      <sheetData sheetId="5936">
        <row r="4">
          <cell r="A4" t="str">
            <v>BẢNG TÍNH TOÁN, ĐO BÓC KHỐI LƯỢNG HOÀN THÀNH ĐƯA VÀO QUYẾT TOÁN</v>
          </cell>
        </row>
      </sheetData>
      <sheetData sheetId="5937">
        <row r="4">
          <cell r="A4" t="str">
            <v>BẢNG TÍNH TOÁN, ĐO BÓC KHỐI LƯỢNG HOÀN THÀNH ĐƯA VÀO QUYẾT TOÁN</v>
          </cell>
        </row>
      </sheetData>
      <sheetData sheetId="5938">
        <row r="4">
          <cell r="A4" t="str">
            <v>BẢNG TÍNH TOÁN, ĐO BÓC KHỐI LƯỢNG HOÀN THÀNH ĐƯA VÀO QUYẾT TOÁN</v>
          </cell>
        </row>
      </sheetData>
      <sheetData sheetId="5939">
        <row r="4">
          <cell r="A4" t="str">
            <v>BẢNG TÍNH TOÁN, ĐO BÓC KHỐI LƯỢNG HOÀN THÀNH ĐƯA VÀO QUYẾT TOÁN</v>
          </cell>
        </row>
      </sheetData>
      <sheetData sheetId="5940">
        <row r="4">
          <cell r="A4" t="str">
            <v>BẢNG TÍNH TOÁN, ĐO BÓC KHỐI LƯỢNG HOÀN THÀNH ĐƯA VÀO QUYẾT TOÁN</v>
          </cell>
        </row>
      </sheetData>
      <sheetData sheetId="5941">
        <row r="4">
          <cell r="A4" t="str">
            <v>BẢNG TÍNH TOÁN, ĐO BÓC KHỐI LƯỢNG HOÀN THÀNH ĐƯA VÀO QUYẾT TOÁN</v>
          </cell>
        </row>
      </sheetData>
      <sheetData sheetId="5942">
        <row r="4">
          <cell r="A4" t="str">
            <v>BẢNG TÍNH TOÁN, ĐO BÓC KHỐI LƯỢNG HOÀN THÀNH ĐƯA VÀO QUYẾT TOÁN</v>
          </cell>
        </row>
      </sheetData>
      <sheetData sheetId="5943">
        <row r="4">
          <cell r="A4" t="str">
            <v>BẢNG TÍNH TOÁN, ĐO BÓC KHỐI LƯỢNG HOÀN THÀNH ĐƯA VÀO QUYẾT TOÁN</v>
          </cell>
        </row>
      </sheetData>
      <sheetData sheetId="5944">
        <row r="4">
          <cell r="A4" t="str">
            <v>BẢNG TÍNH TOÁN, ĐO BÓC KHỐI LƯỢNG HOÀN THÀNH ĐƯA VÀO QUYẾT TOÁN</v>
          </cell>
        </row>
      </sheetData>
      <sheetData sheetId="5945">
        <row r="4">
          <cell r="A4" t="str">
            <v>BẢNG TÍNH TOÁN, ĐO BÓC KHỐI LƯỢNG HOÀN THÀNH ĐƯA VÀO QUYẾT TOÁN</v>
          </cell>
        </row>
      </sheetData>
      <sheetData sheetId="5946">
        <row r="4">
          <cell r="A4" t="str">
            <v>BẢNG TÍNH TOÁN, ĐO BÓC KHỐI LƯỢNG HOÀN THÀNH ĐƯA VÀO QUYẾT TOÁN</v>
          </cell>
        </row>
      </sheetData>
      <sheetData sheetId="5947">
        <row r="4">
          <cell r="A4" t="str">
            <v>BẢNG TÍNH TOÁN, ĐO BÓC KHỐI LƯỢNG HOÀN THÀNH ĐƯA VÀO QUYẾT TOÁN</v>
          </cell>
        </row>
      </sheetData>
      <sheetData sheetId="5948">
        <row r="4">
          <cell r="A4" t="str">
            <v>BẢNG TÍNH TOÁN, ĐO BÓC KHỐI LƯỢNG HOÀN THÀNH ĐƯA VÀO QUYẾT TOÁN</v>
          </cell>
        </row>
      </sheetData>
      <sheetData sheetId="5949">
        <row r="4">
          <cell r="A4" t="str">
            <v>BẢNG TÍNH TOÁN, ĐO BÓC KHỐI LƯỢNG HOÀN THÀNH ĐƯA VÀO QUYẾT TOÁN</v>
          </cell>
        </row>
      </sheetData>
      <sheetData sheetId="5950">
        <row r="4">
          <cell r="A4" t="str">
            <v>BẢNG TÍNH TOÁN, ĐO BÓC KHỐI LƯỢNG HOÀN THÀNH ĐƯA VÀO QUYẾT TOÁN</v>
          </cell>
        </row>
      </sheetData>
      <sheetData sheetId="5951">
        <row r="4">
          <cell r="A4" t="str">
            <v>BẢNG TÍNH TOÁN, ĐO BÓC KHỐI LƯỢNG HOÀN THÀNH ĐƯA VÀO QUYẾT TOÁN</v>
          </cell>
        </row>
      </sheetData>
      <sheetData sheetId="5952">
        <row r="4">
          <cell r="A4" t="str">
            <v>BẢNG TÍNH TOÁN, ĐO BÓC KHỐI LƯỢNG HOÀN THÀNH ĐƯA VÀO QUYẾT TOÁN</v>
          </cell>
        </row>
      </sheetData>
      <sheetData sheetId="5953">
        <row r="4">
          <cell r="A4" t="str">
            <v>BẢNG TÍNH TOÁN, ĐO BÓC KHỐI LƯỢNG HOÀN THÀNH ĐƯA VÀO QUYẾT TOÁN</v>
          </cell>
        </row>
      </sheetData>
      <sheetData sheetId="5954">
        <row r="4">
          <cell r="A4" t="str">
            <v>BẢNG TÍNH TOÁN, ĐO BÓC KHỐI LƯỢNG HOÀN THÀNH ĐƯA VÀO QUYẾT TOÁN</v>
          </cell>
        </row>
      </sheetData>
      <sheetData sheetId="5955">
        <row r="4">
          <cell r="A4" t="str">
            <v>BẢNG TÍNH TOÁN, ĐO BÓC KHỐI LƯỢNG HOÀN THÀNH ĐƯA VÀO QUYẾT TOÁN</v>
          </cell>
        </row>
      </sheetData>
      <sheetData sheetId="5956">
        <row r="4">
          <cell r="A4" t="str">
            <v>BẢNG TÍNH TOÁN, ĐO BÓC KHỐI LƯỢNG HOÀN THÀNH ĐƯA VÀO QUYẾT TOÁN</v>
          </cell>
        </row>
      </sheetData>
      <sheetData sheetId="5957">
        <row r="4">
          <cell r="A4" t="str">
            <v>BẢNG TÍNH TOÁN, ĐO BÓC KHỐI LƯỢNG HOÀN THÀNH ĐƯA VÀO QUYẾT TOÁN</v>
          </cell>
        </row>
      </sheetData>
      <sheetData sheetId="5958">
        <row r="4">
          <cell r="A4" t="str">
            <v>BẢNG TÍNH TOÁN, ĐO BÓC KHỐI LƯỢNG HOÀN THÀNH ĐƯA VÀO QUYẾT TOÁN</v>
          </cell>
        </row>
      </sheetData>
      <sheetData sheetId="5959">
        <row r="4">
          <cell r="A4" t="str">
            <v>BẢNG TÍNH TOÁN, ĐO BÓC KHỐI LƯỢNG HOÀN THÀNH ĐƯA VÀO QUYẾT TOÁN</v>
          </cell>
        </row>
      </sheetData>
      <sheetData sheetId="5960">
        <row r="4">
          <cell r="A4" t="str">
            <v>BẢNG TÍNH TOÁN, ĐO BÓC KHỐI LƯỢNG HOÀN THÀNH ĐƯA VÀO QUYẾT TOÁN</v>
          </cell>
        </row>
      </sheetData>
      <sheetData sheetId="5961">
        <row r="4">
          <cell r="A4" t="str">
            <v>BẢNG TÍNH TOÁN, ĐO BÓC KHỐI LƯỢNG HOÀN THÀNH ĐƯA VÀO QUYẾT TOÁN</v>
          </cell>
        </row>
      </sheetData>
      <sheetData sheetId="5962">
        <row r="4">
          <cell r="A4" t="str">
            <v>BẢNG TÍNH TOÁN, ĐO BÓC KHỐI LƯỢNG HOÀN THÀNH ĐƯA VÀO QUYẾT TOÁN</v>
          </cell>
        </row>
      </sheetData>
      <sheetData sheetId="5963">
        <row r="4">
          <cell r="A4" t="str">
            <v>BẢNG TÍNH TOÁN, ĐO BÓC KHỐI LƯỢNG HOÀN THÀNH ĐƯA VÀO QUYẾT TOÁN</v>
          </cell>
        </row>
      </sheetData>
      <sheetData sheetId="5964">
        <row r="4">
          <cell r="A4" t="str">
            <v>BẢNG TÍNH TOÁN, ĐO BÓC KHỐI LƯỢNG HOÀN THÀNH ĐƯA VÀO QUYẾT TOÁN</v>
          </cell>
        </row>
      </sheetData>
      <sheetData sheetId="5965">
        <row r="4">
          <cell r="A4" t="str">
            <v>BẢNG TÍNH TOÁN, ĐO BÓC KHỐI LƯỢNG HOÀN THÀNH ĐƯA VÀO QUYẾT TOÁN</v>
          </cell>
        </row>
      </sheetData>
      <sheetData sheetId="5966">
        <row r="4">
          <cell r="A4" t="str">
            <v>BẢNG TÍNH TOÁN, ĐO BÓC KHỐI LƯỢNG HOÀN THÀNH ĐƯA VÀO QUYẾT TOÁN</v>
          </cell>
        </row>
      </sheetData>
      <sheetData sheetId="5967">
        <row r="4">
          <cell r="A4" t="str">
            <v>BẢNG TÍNH TOÁN, ĐO BÓC KHỐI LƯỢNG HOÀN THÀNH ĐƯA VÀO QUYẾT TOÁN</v>
          </cell>
        </row>
      </sheetData>
      <sheetData sheetId="5968">
        <row r="4">
          <cell r="A4" t="str">
            <v>BẢNG TÍNH TOÁN, ĐO BÓC KHỐI LƯỢNG HOÀN THÀNH ĐƯA VÀO QUYẾT TOÁN</v>
          </cell>
        </row>
      </sheetData>
      <sheetData sheetId="5969">
        <row r="4">
          <cell r="A4" t="str">
            <v>BẢNG TÍNH TOÁN, ĐO BÓC KHỐI LƯỢNG HOÀN THÀNH ĐƯA VÀO QUYẾT TOÁN</v>
          </cell>
        </row>
      </sheetData>
      <sheetData sheetId="5970">
        <row r="4">
          <cell r="A4" t="str">
            <v>BẢNG TÍNH TOÁN, ĐO BÓC KHỐI LƯỢNG HOÀN THÀNH ĐƯA VÀO QUYẾT TOÁN</v>
          </cell>
        </row>
      </sheetData>
      <sheetData sheetId="5971">
        <row r="4">
          <cell r="A4" t="str">
            <v>BẢNG TÍNH TOÁN, ĐO BÓC KHỐI LƯỢNG HOÀN THÀNH ĐƯA VÀO QUYẾT TOÁN</v>
          </cell>
        </row>
      </sheetData>
      <sheetData sheetId="5972">
        <row r="4">
          <cell r="A4" t="str">
            <v>BẢNG TÍNH TOÁN, ĐO BÓC KHỐI LƯỢNG HOÀN THÀNH ĐƯA VÀO QUYẾT TOÁN</v>
          </cell>
        </row>
      </sheetData>
      <sheetData sheetId="5973">
        <row r="4">
          <cell r="A4" t="str">
            <v>BẢNG TÍNH TOÁN, ĐO BÓC KHỐI LƯỢNG HOÀN THÀNH ĐƯA VÀO QUYẾT TOÁN</v>
          </cell>
        </row>
      </sheetData>
      <sheetData sheetId="5974">
        <row r="4">
          <cell r="A4" t="str">
            <v>BẢNG TÍNH TOÁN, ĐO BÓC KHỐI LƯỢNG HOÀN THÀNH ĐƯA VÀO QUYẾT TOÁN</v>
          </cell>
        </row>
      </sheetData>
      <sheetData sheetId="5975">
        <row r="4">
          <cell r="A4" t="str">
            <v>BẢNG TÍNH TOÁN, ĐO BÓC KHỐI LƯỢNG HOÀN THÀNH ĐƯA VÀO QUYẾT TOÁN</v>
          </cell>
        </row>
      </sheetData>
      <sheetData sheetId="5976">
        <row r="4">
          <cell r="A4" t="str">
            <v>BẢNG TÍNH TOÁN, ĐO BÓC KHỐI LƯỢNG HOÀN THÀNH ĐƯA VÀO QUYẾT TOÁN</v>
          </cell>
        </row>
      </sheetData>
      <sheetData sheetId="5977">
        <row r="4">
          <cell r="A4" t="str">
            <v>BẢNG TÍNH TOÁN, ĐO BÓC KHỐI LƯỢNG HOÀN THÀNH ĐƯA VÀO QUYẾT TOÁN</v>
          </cell>
        </row>
      </sheetData>
      <sheetData sheetId="5978">
        <row r="4">
          <cell r="A4" t="str">
            <v>BẢNG TÍNH TOÁN, ĐO BÓC KHỐI LƯỢNG HOÀN THÀNH ĐƯA VÀO QUYẾT TOÁN</v>
          </cell>
        </row>
      </sheetData>
      <sheetData sheetId="5979">
        <row r="4">
          <cell r="A4" t="str">
            <v>BẢNG TÍNH TOÁN, ĐO BÓC KHỐI LƯỢNG HOÀN THÀNH ĐƯA VÀO QUYẾT TOÁN</v>
          </cell>
        </row>
      </sheetData>
      <sheetData sheetId="5980">
        <row r="4">
          <cell r="A4" t="str">
            <v>BẢNG TÍNH TOÁN, ĐO BÓC KHỐI LƯỢNG HOÀN THÀNH ĐƯA VÀO QUYẾT TOÁN</v>
          </cell>
        </row>
      </sheetData>
      <sheetData sheetId="5981">
        <row r="4">
          <cell r="A4" t="str">
            <v>BẢNG TÍNH TOÁN, ĐO BÓC KHỐI LƯỢNG HOÀN THÀNH ĐƯA VÀO QUYẾT TOÁN</v>
          </cell>
        </row>
      </sheetData>
      <sheetData sheetId="5982">
        <row r="4">
          <cell r="A4" t="str">
            <v>BẢNG TÍNH TOÁN, ĐO BÓC KHỐI LƯỢNG HOÀN THÀNH ĐƯA VÀO QUYẾT TOÁN</v>
          </cell>
        </row>
      </sheetData>
      <sheetData sheetId="5983">
        <row r="4">
          <cell r="A4" t="str">
            <v>BẢNG TÍNH TOÁN, ĐO BÓC KHỐI LƯỢNG HOÀN THÀNH ĐƯA VÀO QUYẾT TOÁN</v>
          </cell>
        </row>
      </sheetData>
      <sheetData sheetId="5984">
        <row r="4">
          <cell r="A4" t="str">
            <v>BẢNG TÍNH TOÁN, ĐO BÓC KHỐI LƯỢNG HOÀN THÀNH ĐƯA VÀO QUYẾT TOÁN</v>
          </cell>
        </row>
      </sheetData>
      <sheetData sheetId="5985">
        <row r="4">
          <cell r="A4" t="str">
            <v>BẢNG TÍNH TOÁN, ĐO BÓC KHỐI LƯỢNG HOÀN THÀNH ĐƯA VÀO QUYẾT TOÁN</v>
          </cell>
        </row>
      </sheetData>
      <sheetData sheetId="5986">
        <row r="4">
          <cell r="A4" t="str">
            <v>BẢNG TÍNH TOÁN, ĐO BÓC KHỐI LƯỢNG HOÀN THÀNH ĐƯA VÀO QUYẾT TOÁN</v>
          </cell>
        </row>
      </sheetData>
      <sheetData sheetId="5987">
        <row r="4">
          <cell r="A4" t="str">
            <v>BẢNG TÍNH TOÁN, ĐO BÓC KHỐI LƯỢNG HOÀN THÀNH ĐƯA VÀO QUYẾT TOÁN</v>
          </cell>
        </row>
      </sheetData>
      <sheetData sheetId="5988">
        <row r="4">
          <cell r="A4" t="str">
            <v>BẢNG TÍNH TOÁN, ĐO BÓC KHỐI LƯỢNG HOÀN THÀNH ĐƯA VÀO QUYẾT TOÁN</v>
          </cell>
        </row>
      </sheetData>
      <sheetData sheetId="5989">
        <row r="4">
          <cell r="A4" t="str">
            <v>BẢNG TÍNH TOÁN, ĐO BÓC KHỐI LƯỢNG HOÀN THÀNH ĐƯA VÀO QUYẾT TOÁN</v>
          </cell>
        </row>
      </sheetData>
      <sheetData sheetId="5990">
        <row r="4">
          <cell r="A4" t="str">
            <v>BẢNG TÍNH TOÁN, ĐO BÓC KHỐI LƯỢNG HOÀN THÀNH ĐƯA VÀO QUYẾT TOÁN</v>
          </cell>
        </row>
      </sheetData>
      <sheetData sheetId="5991">
        <row r="4">
          <cell r="A4" t="str">
            <v>BẢNG TÍNH TOÁN, ĐO BÓC KHỐI LƯỢNG HOÀN THÀNH ĐƯA VÀO QUYẾT TOÁN</v>
          </cell>
        </row>
      </sheetData>
      <sheetData sheetId="5992">
        <row r="4">
          <cell r="A4" t="str">
            <v>BẢNG TÍNH TOÁN, ĐO BÓC KHỐI LƯỢNG HOÀN THÀNH ĐƯA VÀO QUYẾT TOÁN</v>
          </cell>
        </row>
      </sheetData>
      <sheetData sheetId="5993">
        <row r="4">
          <cell r="A4" t="str">
            <v>BẢNG TÍNH TOÁN, ĐO BÓC KHỐI LƯỢNG HOÀN THÀNH ĐƯA VÀO QUYẾT TOÁN</v>
          </cell>
        </row>
      </sheetData>
      <sheetData sheetId="5994">
        <row r="4">
          <cell r="A4" t="str">
            <v>BẢNG TÍNH TOÁN, ĐO BÓC KHỐI LƯỢNG HOÀN THÀNH ĐƯA VÀO QUYẾT TOÁN</v>
          </cell>
        </row>
      </sheetData>
      <sheetData sheetId="5995">
        <row r="4">
          <cell r="A4" t="str">
            <v>BẢNG TÍNH TOÁN, ĐO BÓC KHỐI LƯỢNG HOÀN THÀNH ĐƯA VÀO QUYẾT TOÁN</v>
          </cell>
        </row>
      </sheetData>
      <sheetData sheetId="5996">
        <row r="4">
          <cell r="A4" t="str">
            <v>BẢNG TÍNH TOÁN, ĐO BÓC KHỐI LƯỢNG HOÀN THÀNH ĐƯA VÀO QUYẾT TOÁN</v>
          </cell>
        </row>
      </sheetData>
      <sheetData sheetId="5997">
        <row r="4">
          <cell r="A4" t="str">
            <v>BẢNG TÍNH TOÁN, ĐO BÓC KHỐI LƯỢNG HOÀN THÀNH ĐƯA VÀO QUYẾT TOÁN</v>
          </cell>
        </row>
      </sheetData>
      <sheetData sheetId="5998">
        <row r="4">
          <cell r="A4" t="str">
            <v>BẢNG TÍNH TOÁN, ĐO BÓC KHỐI LƯỢNG HOÀN THÀNH ĐƯA VÀO QUYẾT TOÁN</v>
          </cell>
        </row>
      </sheetData>
      <sheetData sheetId="5999">
        <row r="4">
          <cell r="A4" t="str">
            <v>BẢNG TÍNH TOÁN, ĐO BÓC KHỐI LƯỢNG HOÀN THÀNH ĐƯA VÀO QUYẾT TOÁN</v>
          </cell>
        </row>
      </sheetData>
      <sheetData sheetId="6000">
        <row r="4">
          <cell r="A4" t="str">
            <v>BẢNG TÍNH TOÁN, ĐO BÓC KHỐI LƯỢNG HOÀN THÀNH ĐƯA VÀO QUYẾT TOÁN</v>
          </cell>
        </row>
      </sheetData>
      <sheetData sheetId="6001">
        <row r="4">
          <cell r="A4" t="str">
            <v>BẢNG TÍNH TOÁN, ĐO BÓC KHỐI LƯỢNG HOÀN THÀNH ĐƯA VÀO QUYẾT TOÁN</v>
          </cell>
        </row>
      </sheetData>
      <sheetData sheetId="6002">
        <row r="4">
          <cell r="A4" t="str">
            <v>BẢNG TÍNH TOÁN, ĐO BÓC KHỐI LƯỢNG HOÀN THÀNH ĐƯA VÀO QUYẾT TOÁN</v>
          </cell>
        </row>
      </sheetData>
      <sheetData sheetId="6003">
        <row r="4">
          <cell r="A4" t="str">
            <v>BẢNG TÍNH TOÁN, ĐO BÓC KHỐI LƯỢNG HOÀN THÀNH ĐƯA VÀO QUYẾT TOÁN</v>
          </cell>
        </row>
      </sheetData>
      <sheetData sheetId="6004">
        <row r="4">
          <cell r="A4" t="str">
            <v>BẢNG TÍNH TOÁN, ĐO BÓC KHỐI LƯỢNG HOÀN THÀNH ĐƯA VÀO QUYẾT TOÁN</v>
          </cell>
        </row>
      </sheetData>
      <sheetData sheetId="6005">
        <row r="4">
          <cell r="A4" t="str">
            <v>BẢNG TÍNH TOÁN, ĐO BÓC KHỐI LƯỢNG HOÀN THÀNH ĐƯA VÀO QUYẾT TOÁN</v>
          </cell>
        </row>
      </sheetData>
      <sheetData sheetId="6006">
        <row r="4">
          <cell r="A4" t="str">
            <v>BẢNG TÍNH TOÁN, ĐO BÓC KHỐI LƯỢNG HOÀN THÀNH ĐƯA VÀO QUYẾT TOÁN</v>
          </cell>
        </row>
      </sheetData>
      <sheetData sheetId="6007">
        <row r="4">
          <cell r="A4" t="str">
            <v>BẢNG TÍNH TOÁN, ĐO BÓC KHỐI LƯỢNG HOÀN THÀNH ĐƯA VÀO QUYẾT TOÁN</v>
          </cell>
        </row>
      </sheetData>
      <sheetData sheetId="6008">
        <row r="4">
          <cell r="A4" t="str">
            <v>BẢNG TÍNH TOÁN, ĐO BÓC KHỐI LƯỢNG HOÀN THÀNH ĐƯA VÀO QUYẾT TOÁN</v>
          </cell>
        </row>
      </sheetData>
      <sheetData sheetId="6009">
        <row r="4">
          <cell r="A4" t="str">
            <v>BẢNG TÍNH TOÁN, ĐO BÓC KHỐI LƯỢNG HOÀN THÀNH ĐƯA VÀO QUYẾT TOÁN</v>
          </cell>
        </row>
      </sheetData>
      <sheetData sheetId="6010">
        <row r="4">
          <cell r="A4" t="str">
            <v>BẢNG TÍNH TOÁN, ĐO BÓC KHỐI LƯỢNG HOÀN THÀNH ĐƯA VÀO QUYẾT TOÁN</v>
          </cell>
        </row>
      </sheetData>
      <sheetData sheetId="6011">
        <row r="4">
          <cell r="A4" t="str">
            <v>BẢNG TÍNH TOÁN, ĐO BÓC KHỐI LƯỢNG HOÀN THÀNH ĐƯA VÀO QUYẾT TOÁN</v>
          </cell>
        </row>
      </sheetData>
      <sheetData sheetId="6012">
        <row r="4">
          <cell r="A4" t="str">
            <v>BẢNG TÍNH TOÁN, ĐO BÓC KHỐI LƯỢNG HOÀN THÀNH ĐƯA VÀO QUYẾT TOÁN</v>
          </cell>
        </row>
      </sheetData>
      <sheetData sheetId="6013">
        <row r="4">
          <cell r="A4" t="str">
            <v>BẢNG TÍNH TOÁN, ĐO BÓC KHỐI LƯỢNG HOÀN THÀNH ĐƯA VÀO QUYẾT TOÁN</v>
          </cell>
        </row>
      </sheetData>
      <sheetData sheetId="6014">
        <row r="4">
          <cell r="A4" t="str">
            <v>BẢNG TÍNH TOÁN, ĐO BÓC KHỐI LƯỢNG HOÀN THÀNH ĐƯA VÀO QUYẾT TOÁN</v>
          </cell>
        </row>
      </sheetData>
      <sheetData sheetId="6015">
        <row r="4">
          <cell r="A4" t="str">
            <v>BẢNG TÍNH TOÁN, ĐO BÓC KHỐI LƯỢNG HOÀN THÀNH ĐƯA VÀO QUYẾT TOÁN</v>
          </cell>
        </row>
      </sheetData>
      <sheetData sheetId="6016">
        <row r="4">
          <cell r="A4" t="str">
            <v>BẢNG TÍNH TOÁN, ĐO BÓC KHỐI LƯỢNG HOÀN THÀNH ĐƯA VÀO QUYẾT TOÁN</v>
          </cell>
        </row>
      </sheetData>
      <sheetData sheetId="6017">
        <row r="4">
          <cell r="A4" t="str">
            <v>BẢNG TÍNH TOÁN, ĐO BÓC KHỐI LƯỢNG HOÀN THÀNH ĐƯA VÀO QUYẾT TOÁN</v>
          </cell>
        </row>
      </sheetData>
      <sheetData sheetId="6018">
        <row r="4">
          <cell r="A4" t="str">
            <v>BẢNG TÍNH TOÁN, ĐO BÓC KHỐI LƯỢNG HOÀN THÀNH ĐƯA VÀO QUYẾT TOÁN</v>
          </cell>
        </row>
      </sheetData>
      <sheetData sheetId="6019">
        <row r="4">
          <cell r="A4" t="str">
            <v>BẢNG TÍNH TOÁN, ĐO BÓC KHỐI LƯỢNG HOÀN THÀNH ĐƯA VÀO QUYẾT TOÁN</v>
          </cell>
        </row>
      </sheetData>
      <sheetData sheetId="6020">
        <row r="4">
          <cell r="A4" t="str">
            <v>BẢNG TÍNH TOÁN, ĐO BÓC KHỐI LƯỢNG HOÀN THÀNH ĐƯA VÀO QUYẾT TOÁN</v>
          </cell>
        </row>
      </sheetData>
      <sheetData sheetId="6021">
        <row r="4">
          <cell r="A4" t="str">
            <v>BẢNG TÍNH TOÁN, ĐO BÓC KHỐI LƯỢNG HOÀN THÀNH ĐƯA VÀO QUYẾT TOÁN</v>
          </cell>
        </row>
      </sheetData>
      <sheetData sheetId="6022">
        <row r="4">
          <cell r="A4" t="str">
            <v>BẢNG TÍNH TOÁN, ĐO BÓC KHỐI LƯỢNG HOÀN THÀNH ĐƯA VÀO QUYẾT TOÁN</v>
          </cell>
        </row>
      </sheetData>
      <sheetData sheetId="6023">
        <row r="4">
          <cell r="A4" t="str">
            <v>BẢNG TÍNH TOÁN, ĐO BÓC KHỐI LƯỢNG HOÀN THÀNH ĐƯA VÀO QUYẾT TOÁN</v>
          </cell>
        </row>
      </sheetData>
      <sheetData sheetId="6024">
        <row r="4">
          <cell r="A4" t="str">
            <v>BẢNG TÍNH TOÁN, ĐO BÓC KHỐI LƯỢNG HOÀN THÀNH ĐƯA VÀO QUYẾT TOÁN</v>
          </cell>
        </row>
      </sheetData>
      <sheetData sheetId="6025">
        <row r="4">
          <cell r="A4" t="str">
            <v>BẢNG TÍNH TOÁN, ĐO BÓC KHỐI LƯỢNG HOÀN THÀNH ĐƯA VÀO QUYẾT TOÁN</v>
          </cell>
        </row>
      </sheetData>
      <sheetData sheetId="6026">
        <row r="4">
          <cell r="A4" t="str">
            <v>BẢNG TÍNH TOÁN, ĐO BÓC KHỐI LƯỢNG HOÀN THÀNH ĐƯA VÀO QUYẾT TOÁN</v>
          </cell>
        </row>
      </sheetData>
      <sheetData sheetId="6027">
        <row r="4">
          <cell r="A4" t="str">
            <v>BẢNG TÍNH TOÁN, ĐO BÓC KHỐI LƯỢNG HOÀN THÀNH ĐƯA VÀO QUYẾT TOÁN</v>
          </cell>
        </row>
      </sheetData>
      <sheetData sheetId="6028">
        <row r="4">
          <cell r="A4" t="str">
            <v>BẢNG TÍNH TOÁN, ĐO BÓC KHỐI LƯỢNG HOÀN THÀNH ĐƯA VÀO QUYẾT TOÁN</v>
          </cell>
        </row>
      </sheetData>
      <sheetData sheetId="6029">
        <row r="4">
          <cell r="A4" t="str">
            <v>BẢNG TÍNH TOÁN, ĐO BÓC KHỐI LƯỢNG HOÀN THÀNH ĐƯA VÀO QUYẾT TOÁN</v>
          </cell>
        </row>
      </sheetData>
      <sheetData sheetId="6030">
        <row r="4">
          <cell r="A4" t="str">
            <v>BẢNG TÍNH TOÁN, ĐO BÓC KHỐI LƯỢNG HOÀN THÀNH ĐƯA VÀO QUYẾT TOÁN</v>
          </cell>
        </row>
      </sheetData>
      <sheetData sheetId="6031">
        <row r="4">
          <cell r="A4" t="str">
            <v>BẢNG TÍNH TOÁN, ĐO BÓC KHỐI LƯỢNG HOÀN THÀNH ĐƯA VÀO QUYẾT TOÁN</v>
          </cell>
        </row>
      </sheetData>
      <sheetData sheetId="6032">
        <row r="4">
          <cell r="A4" t="str">
            <v>BẢNG TÍNH TOÁN, ĐO BÓC KHỐI LƯỢNG HOÀN THÀNH ĐƯA VÀO QUYẾT TOÁN</v>
          </cell>
        </row>
      </sheetData>
      <sheetData sheetId="6033">
        <row r="4">
          <cell r="A4" t="str">
            <v>BẢNG TÍNH TOÁN, ĐO BÓC KHỐI LƯỢNG HOÀN THÀNH ĐƯA VÀO QUYẾT TOÁN</v>
          </cell>
        </row>
      </sheetData>
      <sheetData sheetId="6034">
        <row r="4">
          <cell r="A4" t="str">
            <v>BẢNG TÍNH TOÁN, ĐO BÓC KHỐI LƯỢNG HOÀN THÀNH ĐƯA VÀO QUYẾT TOÁN</v>
          </cell>
        </row>
      </sheetData>
      <sheetData sheetId="6035">
        <row r="4">
          <cell r="A4" t="str">
            <v>BẢNG TÍNH TOÁN, ĐO BÓC KHỐI LƯỢNG HOÀN THÀNH ĐƯA VÀO QUYẾT TOÁN</v>
          </cell>
        </row>
      </sheetData>
      <sheetData sheetId="6036">
        <row r="4">
          <cell r="A4" t="str">
            <v>BẢNG TÍNH TOÁN, ĐO BÓC KHỐI LƯỢNG HOÀN THÀNH ĐƯA VÀO QUYẾT TOÁN</v>
          </cell>
        </row>
      </sheetData>
      <sheetData sheetId="6037">
        <row r="4">
          <cell r="A4" t="str">
            <v>BẢNG TÍNH TOÁN, ĐO BÓC KHỐI LƯỢNG HOÀN THÀNH ĐƯA VÀO QUYẾT TOÁN</v>
          </cell>
        </row>
      </sheetData>
      <sheetData sheetId="6038">
        <row r="4">
          <cell r="A4" t="str">
            <v>BẢNG TÍNH TOÁN, ĐO BÓC KHỐI LƯỢNG HOÀN THÀNH ĐƯA VÀO QUYẾT TOÁN</v>
          </cell>
        </row>
      </sheetData>
      <sheetData sheetId="6039">
        <row r="4">
          <cell r="A4" t="str">
            <v>BẢNG TÍNH TOÁN, ĐO BÓC KHỐI LƯỢNG HOÀN THÀNH ĐƯA VÀO QUYẾT TOÁN</v>
          </cell>
        </row>
      </sheetData>
      <sheetData sheetId="6040">
        <row r="4">
          <cell r="A4" t="str">
            <v>BẢNG TÍNH TOÁN, ĐO BÓC KHỐI LƯỢNG HOÀN THÀNH ĐƯA VÀO QUYẾT TOÁN</v>
          </cell>
        </row>
      </sheetData>
      <sheetData sheetId="6041">
        <row r="4">
          <cell r="A4" t="str">
            <v>BẢNG TÍNH TOÁN, ĐO BÓC KHỐI LƯỢNG HOÀN THÀNH ĐƯA VÀO QUYẾT TOÁN</v>
          </cell>
        </row>
      </sheetData>
      <sheetData sheetId="6042">
        <row r="4">
          <cell r="A4" t="str">
            <v>BẢNG TÍNH TOÁN, ĐO BÓC KHỐI LƯỢNG HOÀN THÀNH ĐƯA VÀO QUYẾT TOÁN</v>
          </cell>
        </row>
      </sheetData>
      <sheetData sheetId="6043">
        <row r="4">
          <cell r="A4" t="str">
            <v>BẢNG TÍNH TOÁN, ĐO BÓC KHỐI LƯỢNG HOÀN THÀNH ĐƯA VÀO QUYẾT TOÁN</v>
          </cell>
        </row>
      </sheetData>
      <sheetData sheetId="6044">
        <row r="4">
          <cell r="A4" t="str">
            <v>BẢNG TÍNH TOÁN, ĐO BÓC KHỐI LƯỢNG HOÀN THÀNH ĐƯA VÀO QUYẾT TOÁN</v>
          </cell>
        </row>
      </sheetData>
      <sheetData sheetId="6045">
        <row r="4">
          <cell r="A4" t="str">
            <v>BẢNG TÍNH TOÁN, ĐO BÓC KHỐI LƯỢNG HOÀN THÀNH ĐƯA VÀO QUYẾT TOÁN</v>
          </cell>
        </row>
      </sheetData>
      <sheetData sheetId="6046">
        <row r="4">
          <cell r="A4" t="str">
            <v>BẢNG TÍNH TOÁN, ĐO BÓC KHỐI LƯỢNG HOÀN THÀNH ĐƯA VÀO QUYẾT TOÁN</v>
          </cell>
        </row>
      </sheetData>
      <sheetData sheetId="6047">
        <row r="4">
          <cell r="A4" t="str">
            <v>BẢNG TÍNH TOÁN, ĐO BÓC KHỐI LƯỢNG HOÀN THÀNH ĐƯA VÀO QUYẾT TOÁN</v>
          </cell>
        </row>
      </sheetData>
      <sheetData sheetId="6048">
        <row r="4">
          <cell r="A4" t="str">
            <v>BẢNG TÍNH TOÁN, ĐO BÓC KHỐI LƯỢNG HOÀN THÀNH ĐƯA VÀO QUYẾT TOÁN</v>
          </cell>
        </row>
      </sheetData>
      <sheetData sheetId="6049">
        <row r="4">
          <cell r="A4" t="str">
            <v>BẢNG TÍNH TOÁN, ĐO BÓC KHỐI LƯỢNG HOÀN THÀNH ĐƯA VÀO QUYẾT TOÁN</v>
          </cell>
        </row>
      </sheetData>
      <sheetData sheetId="6050">
        <row r="4">
          <cell r="A4" t="str">
            <v>BẢNG TÍNH TOÁN, ĐO BÓC KHỐI LƯỢNG HOÀN THÀNH ĐƯA VÀO QUYẾT TOÁN</v>
          </cell>
        </row>
      </sheetData>
      <sheetData sheetId="6051">
        <row r="4">
          <cell r="A4" t="str">
            <v>BẢNG TÍNH TOÁN, ĐO BÓC KHỐI LƯỢNG HOÀN THÀNH ĐƯA VÀO QUYẾT TOÁN</v>
          </cell>
        </row>
      </sheetData>
      <sheetData sheetId="6052">
        <row r="4">
          <cell r="A4" t="str">
            <v>BẢNG TÍNH TOÁN, ĐO BÓC KHỐI LƯỢNG HOÀN THÀNH ĐƯA VÀO QUYẾT TOÁN</v>
          </cell>
        </row>
      </sheetData>
      <sheetData sheetId="6053">
        <row r="4">
          <cell r="A4" t="str">
            <v>BẢNG TÍNH TOÁN, ĐO BÓC KHỐI LƯỢNG HOÀN THÀNH ĐƯA VÀO QUYẾT TOÁN</v>
          </cell>
        </row>
      </sheetData>
      <sheetData sheetId="6054">
        <row r="4">
          <cell r="A4" t="str">
            <v>BẢNG TÍNH TOÁN, ĐO BÓC KHỐI LƯỢNG HOÀN THÀNH ĐƯA VÀO QUYẾT TOÁN</v>
          </cell>
        </row>
      </sheetData>
      <sheetData sheetId="6055">
        <row r="4">
          <cell r="A4" t="str">
            <v>BẢNG TÍNH TOÁN, ĐO BÓC KHỐI LƯỢNG HOÀN THÀNH ĐƯA VÀO QUYẾT TOÁN</v>
          </cell>
        </row>
      </sheetData>
      <sheetData sheetId="6056">
        <row r="4">
          <cell r="A4" t="str">
            <v>BẢNG TÍNH TOÁN, ĐO BÓC KHỐI LƯỢNG HOÀN THÀNH ĐƯA VÀO QUYẾT TOÁN</v>
          </cell>
        </row>
      </sheetData>
      <sheetData sheetId="6057">
        <row r="4">
          <cell r="A4" t="str">
            <v>BẢNG TÍNH TOÁN, ĐO BÓC KHỐI LƯỢNG HOÀN THÀNH ĐƯA VÀO QUYẾT TOÁN</v>
          </cell>
        </row>
      </sheetData>
      <sheetData sheetId="6058">
        <row r="4">
          <cell r="A4" t="str">
            <v>BẢNG TÍNH TOÁN, ĐO BÓC KHỐI LƯỢNG HOÀN THÀNH ĐƯA VÀO QUYẾT TOÁN</v>
          </cell>
        </row>
      </sheetData>
      <sheetData sheetId="6059">
        <row r="4">
          <cell r="A4" t="str">
            <v>BẢNG TÍNH TOÁN, ĐO BÓC KHỐI LƯỢNG HOÀN THÀNH ĐƯA VÀO QUYẾT TOÁN</v>
          </cell>
        </row>
      </sheetData>
      <sheetData sheetId="6060">
        <row r="4">
          <cell r="A4" t="str">
            <v>BẢNG TÍNH TOÁN, ĐO BÓC KHỐI LƯỢNG HOÀN THÀNH ĐƯA VÀO QUYẾT TOÁN</v>
          </cell>
        </row>
      </sheetData>
      <sheetData sheetId="6061">
        <row r="4">
          <cell r="A4" t="str">
            <v>BẢNG TÍNH TOÁN, ĐO BÓC KHỐI LƯỢNG HOÀN THÀNH ĐƯA VÀO QUYẾT TOÁN</v>
          </cell>
        </row>
      </sheetData>
      <sheetData sheetId="6062">
        <row r="4">
          <cell r="A4" t="str">
            <v>BẢNG TÍNH TOÁN, ĐO BÓC KHỐI LƯỢNG HOÀN THÀNH ĐƯA VÀO QUYẾT TOÁN</v>
          </cell>
        </row>
      </sheetData>
      <sheetData sheetId="6063">
        <row r="4">
          <cell r="A4" t="str">
            <v>BẢNG TÍNH TOÁN, ĐO BÓC KHỐI LƯỢNG HOÀN THÀNH ĐƯA VÀO QUYẾT TOÁN</v>
          </cell>
        </row>
      </sheetData>
      <sheetData sheetId="6064">
        <row r="4">
          <cell r="A4" t="str">
            <v>BẢNG TÍNH TOÁN, ĐO BÓC KHỐI LƯỢNG HOÀN THÀNH ĐƯA VÀO QUYẾT TOÁN</v>
          </cell>
        </row>
      </sheetData>
      <sheetData sheetId="6065">
        <row r="4">
          <cell r="A4" t="str">
            <v>BẢNG TÍNH TOÁN, ĐO BÓC KHỐI LƯỢNG HOÀN THÀNH ĐƯA VÀO QUYẾT TOÁN</v>
          </cell>
        </row>
      </sheetData>
      <sheetData sheetId="6066">
        <row r="4">
          <cell r="A4" t="str">
            <v>BẢNG TÍNH TOÁN, ĐO BÓC KHỐI LƯỢNG HOÀN THÀNH ĐƯA VÀO QUYẾT TOÁN</v>
          </cell>
        </row>
      </sheetData>
      <sheetData sheetId="6067">
        <row r="4">
          <cell r="A4" t="str">
            <v>BẢNG TÍNH TOÁN, ĐO BÓC KHỐI LƯỢNG HOÀN THÀNH ĐƯA VÀO QUYẾT TOÁN</v>
          </cell>
        </row>
      </sheetData>
      <sheetData sheetId="6068">
        <row r="4">
          <cell r="A4" t="str">
            <v>BẢNG TÍNH TOÁN, ĐO BÓC KHỐI LƯỢNG HOÀN THÀNH ĐƯA VÀO QUYẾT TOÁN</v>
          </cell>
        </row>
      </sheetData>
      <sheetData sheetId="6069">
        <row r="4">
          <cell r="A4" t="str">
            <v>BẢNG TÍNH TOÁN, ĐO BÓC KHỐI LƯỢNG HOÀN THÀNH ĐƯA VÀO QUYẾT TOÁN</v>
          </cell>
        </row>
      </sheetData>
      <sheetData sheetId="6070">
        <row r="4">
          <cell r="A4" t="str">
            <v>BẢNG TÍNH TOÁN, ĐO BÓC KHỐI LƯỢNG HOÀN THÀNH ĐƯA VÀO QUYẾT TOÁN</v>
          </cell>
        </row>
      </sheetData>
      <sheetData sheetId="6071">
        <row r="4">
          <cell r="A4" t="str">
            <v>BẢNG TÍNH TOÁN, ĐO BÓC KHỐI LƯỢNG HOÀN THÀNH ĐƯA VÀO QUYẾT TOÁN</v>
          </cell>
        </row>
      </sheetData>
      <sheetData sheetId="6072">
        <row r="4">
          <cell r="A4" t="str">
            <v>BẢNG TÍNH TOÁN, ĐO BÓC KHỐI LƯỢNG HOÀN THÀNH ĐƯA VÀO QUYẾT TOÁN</v>
          </cell>
        </row>
      </sheetData>
      <sheetData sheetId="6073">
        <row r="4">
          <cell r="A4" t="str">
            <v>BẢNG TÍNH TOÁN, ĐO BÓC KHỐI LƯỢNG HOÀN THÀNH ĐƯA VÀO QUYẾT TOÁN</v>
          </cell>
        </row>
      </sheetData>
      <sheetData sheetId="6074">
        <row r="4">
          <cell r="A4" t="str">
            <v>BẢNG TÍNH TOÁN, ĐO BÓC KHỐI LƯỢNG HOÀN THÀNH ĐƯA VÀO QUYẾT TOÁN</v>
          </cell>
        </row>
      </sheetData>
      <sheetData sheetId="6075">
        <row r="4">
          <cell r="A4" t="str">
            <v>BẢNG TÍNH TOÁN, ĐO BÓC KHỐI LƯỢNG HOÀN THÀNH ĐƯA VÀO QUYẾT TOÁN</v>
          </cell>
        </row>
      </sheetData>
      <sheetData sheetId="6076">
        <row r="4">
          <cell r="A4" t="str">
            <v>BẢNG TÍNH TOÁN, ĐO BÓC KHỐI LƯỢNG HOÀN THÀNH ĐƯA VÀO QUYẾT TOÁN</v>
          </cell>
        </row>
      </sheetData>
      <sheetData sheetId="6077">
        <row r="4">
          <cell r="A4" t="str">
            <v>BẢNG TÍNH TOÁN, ĐO BÓC KHỐI LƯỢNG HOÀN THÀNH ĐƯA VÀO QUYẾT TOÁN</v>
          </cell>
        </row>
      </sheetData>
      <sheetData sheetId="6078">
        <row r="4">
          <cell r="A4" t="str">
            <v>BẢNG TÍNH TOÁN, ĐO BÓC KHỐI LƯỢNG HOÀN THÀNH ĐƯA VÀO QUYẾT TOÁN</v>
          </cell>
        </row>
      </sheetData>
      <sheetData sheetId="6079">
        <row r="4">
          <cell r="A4" t="str">
            <v>BẢNG TÍNH TOÁN, ĐO BÓC KHỐI LƯỢNG HOÀN THÀNH ĐƯA VÀO QUYẾT TOÁN</v>
          </cell>
        </row>
      </sheetData>
      <sheetData sheetId="6080">
        <row r="4">
          <cell r="A4" t="str">
            <v>BẢNG TÍNH TOÁN, ĐO BÓC KHỐI LƯỢNG HOÀN THÀNH ĐƯA VÀO QUYẾT TOÁN</v>
          </cell>
        </row>
      </sheetData>
      <sheetData sheetId="6081">
        <row r="4">
          <cell r="A4" t="str">
            <v>BẢNG TÍNH TOÁN, ĐO BÓC KHỐI LƯỢNG HOÀN THÀNH ĐƯA VÀO QUYẾT TOÁN</v>
          </cell>
        </row>
      </sheetData>
      <sheetData sheetId="6082">
        <row r="4">
          <cell r="A4" t="str">
            <v>BẢNG TÍNH TOÁN, ĐO BÓC KHỐI LƯỢNG HOÀN THÀNH ĐƯA VÀO QUYẾT TOÁN</v>
          </cell>
        </row>
      </sheetData>
      <sheetData sheetId="6083">
        <row r="4">
          <cell r="A4" t="str">
            <v>BẢNG TÍNH TOÁN, ĐO BÓC KHỐI LƯỢNG HOÀN THÀNH ĐƯA VÀO QUYẾT TOÁN</v>
          </cell>
        </row>
      </sheetData>
      <sheetData sheetId="6084">
        <row r="4">
          <cell r="A4" t="str">
            <v>BẢNG TÍNH TOÁN, ĐO BÓC KHỐI LƯỢNG HOÀN THÀNH ĐƯA VÀO QUYẾT TOÁN</v>
          </cell>
        </row>
      </sheetData>
      <sheetData sheetId="6085">
        <row r="4">
          <cell r="A4" t="str">
            <v>BẢNG TÍNH TOÁN, ĐO BÓC KHỐI LƯỢNG HOÀN THÀNH ĐƯA VÀO QUYẾT TOÁN</v>
          </cell>
        </row>
      </sheetData>
      <sheetData sheetId="6086">
        <row r="4">
          <cell r="A4" t="str">
            <v>BẢNG TÍNH TOÁN, ĐO BÓC KHỐI LƯỢNG HOÀN THÀNH ĐƯA VÀO QUYẾT TOÁN</v>
          </cell>
        </row>
      </sheetData>
      <sheetData sheetId="6087">
        <row r="4">
          <cell r="A4" t="str">
            <v>BẢNG TÍNH TOÁN, ĐO BÓC KHỐI LƯỢNG HOÀN THÀNH ĐƯA VÀO QUYẾT TOÁN</v>
          </cell>
        </row>
      </sheetData>
      <sheetData sheetId="6088">
        <row r="4">
          <cell r="A4" t="str">
            <v>BẢNG TÍNH TOÁN, ĐO BÓC KHỐI LƯỢNG HOÀN THÀNH ĐƯA VÀO QUYẾT TOÁN</v>
          </cell>
        </row>
      </sheetData>
      <sheetData sheetId="6089">
        <row r="4">
          <cell r="A4" t="str">
            <v>BẢNG TÍNH TOÁN, ĐO BÓC KHỐI LƯỢNG HOÀN THÀNH ĐƯA VÀO QUYẾT TOÁN</v>
          </cell>
        </row>
      </sheetData>
      <sheetData sheetId="6090">
        <row r="4">
          <cell r="A4" t="str">
            <v>BẢNG TÍNH TOÁN, ĐO BÓC KHỐI LƯỢNG HOÀN THÀNH ĐƯA VÀO QUYẾT TOÁN</v>
          </cell>
        </row>
      </sheetData>
      <sheetData sheetId="6091">
        <row r="4">
          <cell r="A4" t="str">
            <v>BẢNG TÍNH TOÁN, ĐO BÓC KHỐI LƯỢNG HOÀN THÀNH ĐƯA VÀO QUYẾT TOÁN</v>
          </cell>
        </row>
      </sheetData>
      <sheetData sheetId="6092">
        <row r="4">
          <cell r="A4" t="str">
            <v>BẢNG TÍNH TOÁN, ĐO BÓC KHỐI LƯỢNG HOÀN THÀNH ĐƯA VÀO QUYẾT TOÁN</v>
          </cell>
        </row>
      </sheetData>
      <sheetData sheetId="6093">
        <row r="4">
          <cell r="A4" t="str">
            <v>BẢNG TÍNH TOÁN, ĐO BÓC KHỐI LƯỢNG HOÀN THÀNH ĐƯA VÀO QUYẾT TOÁN</v>
          </cell>
        </row>
      </sheetData>
      <sheetData sheetId="6094">
        <row r="4">
          <cell r="A4" t="str">
            <v>BẢNG TÍNH TOÁN, ĐO BÓC KHỐI LƯỢNG HOÀN THÀNH ĐƯA VÀO QUYẾT TOÁN</v>
          </cell>
        </row>
      </sheetData>
      <sheetData sheetId="6095">
        <row r="4">
          <cell r="A4" t="str">
            <v>BẢNG TÍNH TOÁN, ĐO BÓC KHỐI LƯỢNG HOÀN THÀNH ĐƯA VÀO QUYẾT TOÁN</v>
          </cell>
        </row>
      </sheetData>
      <sheetData sheetId="6096">
        <row r="4">
          <cell r="A4" t="str">
            <v>BẢNG TÍNH TOÁN, ĐO BÓC KHỐI LƯỢNG HOÀN THÀNH ĐƯA VÀO QUYẾT TOÁN</v>
          </cell>
        </row>
      </sheetData>
      <sheetData sheetId="6097">
        <row r="4">
          <cell r="A4" t="str">
            <v>BẢNG TÍNH TOÁN, ĐO BÓC KHỐI LƯỢNG HOÀN THÀNH ĐƯA VÀO QUYẾT TOÁN</v>
          </cell>
        </row>
      </sheetData>
      <sheetData sheetId="6098">
        <row r="4">
          <cell r="A4" t="str">
            <v>BẢNG TÍNH TOÁN, ĐO BÓC KHỐI LƯỢNG HOÀN THÀNH ĐƯA VÀO QUYẾT TOÁN</v>
          </cell>
        </row>
      </sheetData>
      <sheetData sheetId="6099">
        <row r="4">
          <cell r="A4" t="str">
            <v>BẢNG TÍNH TOÁN, ĐO BÓC KHỐI LƯỢNG HOÀN THÀNH ĐƯA VÀO QUYẾT TOÁN</v>
          </cell>
        </row>
      </sheetData>
      <sheetData sheetId="6100">
        <row r="4">
          <cell r="A4" t="str">
            <v>BẢNG TÍNH TOÁN, ĐO BÓC KHỐI LƯỢNG HOÀN THÀNH ĐƯA VÀO QUYẾT TOÁN</v>
          </cell>
        </row>
      </sheetData>
      <sheetData sheetId="6101">
        <row r="4">
          <cell r="A4" t="str">
            <v>BẢNG TÍNH TOÁN, ĐO BÓC KHỐI LƯỢNG HOÀN THÀNH ĐƯA VÀO QUYẾT TOÁN</v>
          </cell>
        </row>
      </sheetData>
      <sheetData sheetId="6102">
        <row r="4">
          <cell r="A4" t="str">
            <v>BẢNG TÍNH TOÁN, ĐO BÓC KHỐI LƯỢNG HOÀN THÀNH ĐƯA VÀO QUYẾT TOÁN</v>
          </cell>
        </row>
      </sheetData>
      <sheetData sheetId="6103">
        <row r="4">
          <cell r="A4" t="str">
            <v>BẢNG TÍNH TOÁN, ĐO BÓC KHỐI LƯỢNG HOÀN THÀNH ĐƯA VÀO QUYẾT TOÁN</v>
          </cell>
        </row>
      </sheetData>
      <sheetData sheetId="6104">
        <row r="4">
          <cell r="A4" t="str">
            <v>BẢNG TÍNH TOÁN, ĐO BÓC KHỐI LƯỢNG HOÀN THÀNH ĐƯA VÀO QUYẾT TOÁN</v>
          </cell>
        </row>
      </sheetData>
      <sheetData sheetId="6105">
        <row r="4">
          <cell r="A4" t="str">
            <v>BẢNG TÍNH TOÁN, ĐO BÓC KHỐI LƯỢNG HOÀN THÀNH ĐƯA VÀO QUYẾT TOÁN</v>
          </cell>
        </row>
      </sheetData>
      <sheetData sheetId="6106">
        <row r="4">
          <cell r="A4" t="str">
            <v>BẢNG TÍNH TOÁN, ĐO BÓC KHỐI LƯỢNG HOÀN THÀNH ĐƯA VÀO QUYẾT TOÁN</v>
          </cell>
        </row>
      </sheetData>
      <sheetData sheetId="6107">
        <row r="4">
          <cell r="A4" t="str">
            <v>BẢNG TÍNH TOÁN, ĐO BÓC KHỐI LƯỢNG HOÀN THÀNH ĐƯA VÀO QUYẾT TOÁN</v>
          </cell>
        </row>
      </sheetData>
      <sheetData sheetId="6108">
        <row r="4">
          <cell r="A4" t="str">
            <v>BẢNG TÍNH TOÁN, ĐO BÓC KHỐI LƯỢNG HOÀN THÀNH ĐƯA VÀO QUYẾT TOÁN</v>
          </cell>
        </row>
      </sheetData>
      <sheetData sheetId="6109">
        <row r="4">
          <cell r="A4" t="str">
            <v>BẢNG TÍNH TOÁN, ĐO BÓC KHỐI LƯỢNG HOÀN THÀNH ĐƯA VÀO QUYẾT TOÁN</v>
          </cell>
        </row>
      </sheetData>
      <sheetData sheetId="6110">
        <row r="4">
          <cell r="A4" t="str">
            <v>BẢNG TÍNH TOÁN, ĐO BÓC KHỐI LƯỢNG HOÀN THÀNH ĐƯA VÀO QUYẾT TOÁN</v>
          </cell>
        </row>
      </sheetData>
      <sheetData sheetId="6111">
        <row r="4">
          <cell r="A4" t="str">
            <v>BẢNG TÍNH TOÁN, ĐO BÓC KHỐI LƯỢNG HOÀN THÀNH ĐƯA VÀO QUYẾT TOÁN</v>
          </cell>
        </row>
      </sheetData>
      <sheetData sheetId="6112">
        <row r="4">
          <cell r="A4" t="str">
            <v>BẢNG TÍNH TOÁN, ĐO BÓC KHỐI LƯỢNG HOÀN THÀNH ĐƯA VÀO QUYẾT TOÁN</v>
          </cell>
        </row>
      </sheetData>
      <sheetData sheetId="6113">
        <row r="4">
          <cell r="A4" t="str">
            <v>BẢNG TÍNH TOÁN, ĐO BÓC KHỐI LƯỢNG HOÀN THÀNH ĐƯA VÀO QUYẾT TOÁN</v>
          </cell>
        </row>
      </sheetData>
      <sheetData sheetId="6114">
        <row r="4">
          <cell r="A4" t="str">
            <v>BẢNG TÍNH TOÁN, ĐO BÓC KHỐI LƯỢNG HOÀN THÀNH ĐƯA VÀO QUYẾT TOÁN</v>
          </cell>
        </row>
      </sheetData>
      <sheetData sheetId="6115">
        <row r="4">
          <cell r="A4" t="str">
            <v>BẢNG TÍNH TOÁN, ĐO BÓC KHỐI LƯỢNG HOÀN THÀNH ĐƯA VÀO QUYẾT TOÁN</v>
          </cell>
        </row>
      </sheetData>
      <sheetData sheetId="6116">
        <row r="4">
          <cell r="A4" t="str">
            <v>BẢNG TÍNH TOÁN, ĐO BÓC KHỐI LƯỢNG HOÀN THÀNH ĐƯA VÀO QUYẾT TOÁN</v>
          </cell>
        </row>
      </sheetData>
      <sheetData sheetId="6117">
        <row r="4">
          <cell r="A4" t="str">
            <v>BẢNG TÍNH TOÁN, ĐO BÓC KHỐI LƯỢNG HOÀN THÀNH ĐƯA VÀO QUYẾT TOÁN</v>
          </cell>
        </row>
      </sheetData>
      <sheetData sheetId="6118">
        <row r="4">
          <cell r="A4" t="str">
            <v>BẢNG TÍNH TOÁN, ĐO BÓC KHỐI LƯỢNG HOÀN THÀNH ĐƯA VÀO QUYẾT TOÁN</v>
          </cell>
        </row>
      </sheetData>
      <sheetData sheetId="6119">
        <row r="4">
          <cell r="A4" t="str">
            <v>BẢNG TÍNH TOÁN, ĐO BÓC KHỐI LƯỢNG HOÀN THÀNH ĐƯA VÀO QUYẾT TOÁN</v>
          </cell>
        </row>
      </sheetData>
      <sheetData sheetId="6120">
        <row r="4">
          <cell r="A4" t="str">
            <v>BẢNG TÍNH TOÁN, ĐO BÓC KHỐI LƯỢNG HOÀN THÀNH ĐƯA VÀO QUYẾT TOÁN</v>
          </cell>
        </row>
      </sheetData>
      <sheetData sheetId="6121">
        <row r="4">
          <cell r="A4" t="str">
            <v>BẢNG TÍNH TOÁN, ĐO BÓC KHỐI LƯỢNG HOÀN THÀNH ĐƯA VÀO QUYẾT TOÁN</v>
          </cell>
        </row>
      </sheetData>
      <sheetData sheetId="6122">
        <row r="4">
          <cell r="A4" t="str">
            <v>BẢNG TÍNH TOÁN, ĐO BÓC KHỐI LƯỢNG HOÀN THÀNH ĐƯA VÀO QUYẾT TOÁN</v>
          </cell>
        </row>
      </sheetData>
      <sheetData sheetId="6123">
        <row r="4">
          <cell r="A4" t="str">
            <v>BẢNG TÍNH TOÁN, ĐO BÓC KHỐI LƯỢNG HOÀN THÀNH ĐƯA VÀO QUYẾT TOÁN</v>
          </cell>
        </row>
      </sheetData>
      <sheetData sheetId="6124">
        <row r="4">
          <cell r="A4" t="str">
            <v>BẢNG TÍNH TOÁN, ĐO BÓC KHỐI LƯỢNG HOÀN THÀNH ĐƯA VÀO QUYẾT TOÁN</v>
          </cell>
        </row>
      </sheetData>
      <sheetData sheetId="6125">
        <row r="4">
          <cell r="A4" t="str">
            <v>BẢNG TÍNH TOÁN, ĐO BÓC KHỐI LƯỢNG HOÀN THÀNH ĐƯA VÀO QUYẾT TOÁN</v>
          </cell>
        </row>
      </sheetData>
      <sheetData sheetId="6126">
        <row r="4">
          <cell r="A4" t="str">
            <v>BẢNG TÍNH TOÁN, ĐO BÓC KHỐI LƯỢNG HOÀN THÀNH ĐƯA VÀO QUYẾT TOÁN</v>
          </cell>
        </row>
      </sheetData>
      <sheetData sheetId="6127">
        <row r="4">
          <cell r="A4" t="str">
            <v>BẢNG TÍNH TOÁN, ĐO BÓC KHỐI LƯỢNG HOÀN THÀNH ĐƯA VÀO QUYẾT TOÁN</v>
          </cell>
        </row>
      </sheetData>
      <sheetData sheetId="6128">
        <row r="4">
          <cell r="A4" t="str">
            <v>BẢNG TÍNH TOÁN, ĐO BÓC KHỐI LƯỢNG HOÀN THÀNH ĐƯA VÀO QUYẾT TOÁN</v>
          </cell>
        </row>
      </sheetData>
      <sheetData sheetId="6129">
        <row r="4">
          <cell r="A4" t="str">
            <v>BẢNG TÍNH TOÁN, ĐO BÓC KHỐI LƯỢNG HOÀN THÀNH ĐƯA VÀO QUYẾT TOÁN</v>
          </cell>
        </row>
      </sheetData>
      <sheetData sheetId="6130">
        <row r="4">
          <cell r="A4" t="str">
            <v>BẢNG TÍNH TOÁN, ĐO BÓC KHỐI LƯỢNG HOÀN THÀNH ĐƯA VÀO QUYẾT TOÁN</v>
          </cell>
        </row>
      </sheetData>
      <sheetData sheetId="6131">
        <row r="4">
          <cell r="A4" t="str">
            <v>BẢNG TÍNH TOÁN, ĐO BÓC KHỐI LƯỢNG HOÀN THÀNH ĐƯA VÀO QUYẾT TOÁN</v>
          </cell>
        </row>
      </sheetData>
      <sheetData sheetId="6132">
        <row r="4">
          <cell r="A4" t="str">
            <v>BẢNG TÍNH TOÁN, ĐO BÓC KHỐI LƯỢNG HOÀN THÀNH ĐƯA VÀO QUYẾT TOÁN</v>
          </cell>
        </row>
      </sheetData>
      <sheetData sheetId="6133">
        <row r="4">
          <cell r="A4" t="str">
            <v>BẢNG TÍNH TOÁN, ĐO BÓC KHỐI LƯỢNG HOÀN THÀNH ĐƯA VÀO QUYẾT TOÁN</v>
          </cell>
        </row>
      </sheetData>
      <sheetData sheetId="6134">
        <row r="4">
          <cell r="A4" t="str">
            <v>BẢNG TÍNH TOÁN, ĐO BÓC KHỐI LƯỢNG HOÀN THÀNH ĐƯA VÀO QUYẾT TOÁN</v>
          </cell>
        </row>
      </sheetData>
      <sheetData sheetId="6135">
        <row r="4">
          <cell r="A4" t="str">
            <v>BẢNG TÍNH TOÁN, ĐO BÓC KHỐI LƯỢNG HOÀN THÀNH ĐƯA VÀO QUYẾT TOÁN</v>
          </cell>
        </row>
      </sheetData>
      <sheetData sheetId="6136">
        <row r="4">
          <cell r="A4" t="str">
            <v>BẢNG TÍNH TOÁN, ĐO BÓC KHỐI LƯỢNG HOÀN THÀNH ĐƯA VÀO QUYẾT TOÁN</v>
          </cell>
        </row>
      </sheetData>
      <sheetData sheetId="6137">
        <row r="4">
          <cell r="A4" t="str">
            <v>BẢNG TÍNH TOÁN, ĐO BÓC KHỐI LƯỢNG HOÀN THÀNH ĐƯA VÀO QUYẾT TOÁN</v>
          </cell>
        </row>
      </sheetData>
      <sheetData sheetId="6138">
        <row r="4">
          <cell r="A4" t="str">
            <v>BẢNG TÍNH TOÁN, ĐO BÓC KHỐI LƯỢNG HOÀN THÀNH ĐƯA VÀO QUYẾT TOÁN</v>
          </cell>
        </row>
      </sheetData>
      <sheetData sheetId="6139">
        <row r="4">
          <cell r="A4" t="str">
            <v>BẢNG TÍNH TOÁN, ĐO BÓC KHỐI LƯỢNG HOÀN THÀNH ĐƯA VÀO QUYẾT TOÁN</v>
          </cell>
        </row>
      </sheetData>
      <sheetData sheetId="6140">
        <row r="4">
          <cell r="A4" t="str">
            <v>BẢNG TÍNH TOÁN, ĐO BÓC KHỐI LƯỢNG HOÀN THÀNH ĐƯA VÀO QUYẾT TOÁN</v>
          </cell>
        </row>
      </sheetData>
      <sheetData sheetId="6141">
        <row r="4">
          <cell r="A4" t="str">
            <v>BẢNG TÍNH TOÁN, ĐO BÓC KHỐI LƯỢNG HOÀN THÀNH ĐƯA VÀO QUYẾT TOÁN</v>
          </cell>
        </row>
      </sheetData>
      <sheetData sheetId="6142">
        <row r="4">
          <cell r="A4" t="str">
            <v>BẢNG TÍNH TOÁN, ĐO BÓC KHỐI LƯỢNG HOÀN THÀNH ĐƯA VÀO QUYẾT TOÁN</v>
          </cell>
        </row>
      </sheetData>
      <sheetData sheetId="6143">
        <row r="4">
          <cell r="A4" t="str">
            <v>BẢNG TÍNH TOÁN, ĐO BÓC KHỐI LƯỢNG HOÀN THÀNH ĐƯA VÀO QUYẾT TOÁN</v>
          </cell>
        </row>
      </sheetData>
      <sheetData sheetId="6144">
        <row r="4">
          <cell r="A4" t="str">
            <v>BẢNG TÍNH TOÁN, ĐO BÓC KHỐI LƯỢNG HOÀN THÀNH ĐƯA VÀO QUYẾT TOÁN</v>
          </cell>
        </row>
      </sheetData>
      <sheetData sheetId="6145">
        <row r="4">
          <cell r="A4" t="str">
            <v>BẢNG TÍNH TOÁN, ĐO BÓC KHỐI LƯỢNG HOÀN THÀNH ĐƯA VÀO QUYẾT TOÁN</v>
          </cell>
        </row>
      </sheetData>
      <sheetData sheetId="6146">
        <row r="4">
          <cell r="A4" t="str">
            <v>BẢNG TÍNH TOÁN, ĐO BÓC KHỐI LƯỢNG HOÀN THÀNH ĐƯA VÀO QUYẾT TOÁN</v>
          </cell>
        </row>
      </sheetData>
      <sheetData sheetId="6147">
        <row r="4">
          <cell r="A4" t="str">
            <v>BẢNG TÍNH TOÁN, ĐO BÓC KHỐI LƯỢNG HOÀN THÀNH ĐƯA VÀO QUYẾT TOÁN</v>
          </cell>
        </row>
      </sheetData>
      <sheetData sheetId="6148">
        <row r="4">
          <cell r="A4" t="str">
            <v>BẢNG TÍNH TOÁN, ĐO BÓC KHỐI LƯỢNG HOÀN THÀNH ĐƯA VÀO QUYẾT TOÁN</v>
          </cell>
        </row>
      </sheetData>
      <sheetData sheetId="6149">
        <row r="4">
          <cell r="A4" t="str">
            <v>BẢNG TÍNH TOÁN, ĐO BÓC KHỐI LƯỢNG HOÀN THÀNH ĐƯA VÀO QUYẾT TOÁN</v>
          </cell>
        </row>
      </sheetData>
      <sheetData sheetId="6150">
        <row r="4">
          <cell r="A4" t="str">
            <v>BẢNG TÍNH TOÁN, ĐO BÓC KHỐI LƯỢNG HOÀN THÀNH ĐƯA VÀO QUYẾT TOÁN</v>
          </cell>
        </row>
      </sheetData>
      <sheetData sheetId="6151">
        <row r="4">
          <cell r="A4" t="str">
            <v>BẢNG TÍNH TOÁN, ĐO BÓC KHỐI LƯỢNG HOÀN THÀNH ĐƯA VÀO QUYẾT TOÁN</v>
          </cell>
        </row>
      </sheetData>
      <sheetData sheetId="6152">
        <row r="4">
          <cell r="A4" t="str">
            <v>BẢNG TÍNH TOÁN, ĐO BÓC KHỐI LƯỢNG HOÀN THÀNH ĐƯA VÀO QUYẾT TOÁN</v>
          </cell>
        </row>
      </sheetData>
      <sheetData sheetId="6153">
        <row r="4">
          <cell r="A4" t="str">
            <v>BẢNG TÍNH TOÁN, ĐO BÓC KHỐI LƯỢNG HOÀN THÀNH ĐƯA VÀO QUYẾT TOÁN</v>
          </cell>
        </row>
      </sheetData>
      <sheetData sheetId="6154">
        <row r="4">
          <cell r="A4" t="str">
            <v>BẢNG TÍNH TOÁN, ĐO BÓC KHỐI LƯỢNG HOÀN THÀNH ĐƯA VÀO QUYẾT TOÁN</v>
          </cell>
        </row>
      </sheetData>
      <sheetData sheetId="6155">
        <row r="4">
          <cell r="A4" t="str">
            <v>BẢNG TÍNH TOÁN, ĐO BÓC KHỐI LƯỢNG HOÀN THÀNH ĐƯA VÀO QUYẾT TOÁN</v>
          </cell>
        </row>
      </sheetData>
      <sheetData sheetId="6156">
        <row r="4">
          <cell r="A4" t="str">
            <v>BẢNG TÍNH TOÁN, ĐO BÓC KHỐI LƯỢNG HOÀN THÀNH ĐƯA VÀO QUYẾT TOÁN</v>
          </cell>
        </row>
      </sheetData>
      <sheetData sheetId="6157">
        <row r="4">
          <cell r="A4" t="str">
            <v>BẢNG TÍNH TOÁN, ĐO BÓC KHỐI LƯỢNG HOÀN THÀNH ĐƯA VÀO QUYẾT TOÁN</v>
          </cell>
        </row>
      </sheetData>
      <sheetData sheetId="6158">
        <row r="4">
          <cell r="A4" t="str">
            <v>BẢNG TÍNH TOÁN, ĐO BÓC KHỐI LƯỢNG HOÀN THÀNH ĐƯA VÀO QUYẾT TOÁN</v>
          </cell>
        </row>
      </sheetData>
      <sheetData sheetId="6159">
        <row r="4">
          <cell r="A4" t="str">
            <v>BẢNG TÍNH TOÁN, ĐO BÓC KHỐI LƯỢNG HOÀN THÀNH ĐƯA VÀO QUYẾT TOÁN</v>
          </cell>
        </row>
      </sheetData>
      <sheetData sheetId="6160">
        <row r="4">
          <cell r="A4" t="str">
            <v>BẢNG TÍNH TOÁN, ĐO BÓC KHỐI LƯỢNG HOÀN THÀNH ĐƯA VÀO QUYẾT TOÁN</v>
          </cell>
        </row>
      </sheetData>
      <sheetData sheetId="6161">
        <row r="4">
          <cell r="A4" t="str">
            <v>BẢNG TÍNH TOÁN, ĐO BÓC KHỐI LƯỢNG HOÀN THÀNH ĐƯA VÀO QUYẾT TOÁN</v>
          </cell>
        </row>
      </sheetData>
      <sheetData sheetId="6162">
        <row r="4">
          <cell r="A4" t="str">
            <v>BẢNG TÍNH TOÁN, ĐO BÓC KHỐI LƯỢNG HOÀN THÀNH ĐƯA VÀO QUYẾT TOÁN</v>
          </cell>
        </row>
      </sheetData>
      <sheetData sheetId="6163">
        <row r="4">
          <cell r="A4" t="str">
            <v>BẢNG TÍNH TOÁN, ĐO BÓC KHỐI LƯỢNG HOÀN THÀNH ĐƯA VÀO QUYẾT TOÁN</v>
          </cell>
        </row>
      </sheetData>
      <sheetData sheetId="6164">
        <row r="4">
          <cell r="A4" t="str">
            <v>BẢNG TÍNH TOÁN, ĐO BÓC KHỐI LƯỢNG HOÀN THÀNH ĐƯA VÀO QUYẾT TOÁN</v>
          </cell>
        </row>
      </sheetData>
      <sheetData sheetId="6165">
        <row r="4">
          <cell r="A4" t="str">
            <v>BẢNG TÍNH TOÁN, ĐO BÓC KHỐI LƯỢNG HOÀN THÀNH ĐƯA VÀO QUYẾT TOÁN</v>
          </cell>
        </row>
      </sheetData>
      <sheetData sheetId="6166">
        <row r="4">
          <cell r="A4" t="str">
            <v>BẢNG TÍNH TOÁN, ĐO BÓC KHỐI LƯỢNG HOÀN THÀNH ĐƯA VÀO QUYẾT TOÁN</v>
          </cell>
        </row>
      </sheetData>
      <sheetData sheetId="6167">
        <row r="4">
          <cell r="A4" t="str">
            <v>BẢNG TÍNH TOÁN, ĐO BÓC KHỐI LƯỢNG HOÀN THÀNH ĐƯA VÀO QUYẾT TOÁN</v>
          </cell>
        </row>
      </sheetData>
      <sheetData sheetId="6168">
        <row r="4">
          <cell r="A4" t="str">
            <v>BẢNG TÍNH TOÁN, ĐO BÓC KHỐI LƯỢNG HOÀN THÀNH ĐƯA VÀO QUYẾT TOÁN</v>
          </cell>
        </row>
      </sheetData>
      <sheetData sheetId="6169">
        <row r="4">
          <cell r="A4" t="str">
            <v>BẢNG TÍNH TOÁN, ĐO BÓC KHỐI LƯỢNG HOÀN THÀNH ĐƯA VÀO QUYẾT TOÁN</v>
          </cell>
        </row>
      </sheetData>
      <sheetData sheetId="6170">
        <row r="4">
          <cell r="A4" t="str">
            <v>BẢNG TÍNH TOÁN, ĐO BÓC KHỐI LƯỢNG HOÀN THÀNH ĐƯA VÀO QUYẾT TOÁN</v>
          </cell>
        </row>
      </sheetData>
      <sheetData sheetId="6171">
        <row r="4">
          <cell r="A4" t="str">
            <v>BẢNG TÍNH TOÁN, ĐO BÓC KHỐI LƯỢNG HOÀN THÀNH ĐƯA VÀO QUYẾT TOÁN</v>
          </cell>
        </row>
      </sheetData>
      <sheetData sheetId="6172">
        <row r="4">
          <cell r="A4" t="str">
            <v>BẢNG TÍNH TOÁN, ĐO BÓC KHỐI LƯỢNG HOÀN THÀNH ĐƯA VÀO QUYẾT TOÁN</v>
          </cell>
        </row>
      </sheetData>
      <sheetData sheetId="6173">
        <row r="4">
          <cell r="A4" t="str">
            <v>BẢNG TÍNH TOÁN, ĐO BÓC KHỐI LƯỢNG HOÀN THÀNH ĐƯA VÀO QUYẾT TOÁN</v>
          </cell>
        </row>
      </sheetData>
      <sheetData sheetId="6174">
        <row r="4">
          <cell r="A4" t="str">
            <v>BẢNG TÍNH TOÁN, ĐO BÓC KHỐI LƯỢNG HOÀN THÀNH ĐƯA VÀO QUYẾT TOÁN</v>
          </cell>
        </row>
      </sheetData>
      <sheetData sheetId="6175">
        <row r="4">
          <cell r="A4" t="str">
            <v>BẢNG TÍNH TOÁN, ĐO BÓC KHỐI LƯỢNG HOÀN THÀNH ĐƯA VÀO QUYẾT TOÁN</v>
          </cell>
        </row>
      </sheetData>
      <sheetData sheetId="6176">
        <row r="4">
          <cell r="A4" t="str">
            <v>BẢNG TÍNH TOÁN, ĐO BÓC KHỐI LƯỢNG HOÀN THÀNH ĐƯA VÀO QUYẾT TOÁN</v>
          </cell>
        </row>
      </sheetData>
      <sheetData sheetId="6177">
        <row r="4">
          <cell r="A4" t="str">
            <v>BẢNG TÍNH TOÁN, ĐO BÓC KHỐI LƯỢNG HOÀN THÀNH ĐƯA VÀO QUYẾT TOÁN</v>
          </cell>
        </row>
      </sheetData>
      <sheetData sheetId="6178">
        <row r="4">
          <cell r="A4" t="str">
            <v>BẢNG TÍNH TOÁN, ĐO BÓC KHỐI LƯỢNG HOÀN THÀNH ĐƯA VÀO QUYẾT TOÁN</v>
          </cell>
        </row>
      </sheetData>
      <sheetData sheetId="6179">
        <row r="4">
          <cell r="A4" t="str">
            <v>BẢNG TÍNH TOÁN, ĐO BÓC KHỐI LƯỢNG HOÀN THÀNH ĐƯA VÀO QUYẾT TOÁN</v>
          </cell>
        </row>
      </sheetData>
      <sheetData sheetId="6180">
        <row r="4">
          <cell r="A4" t="str">
            <v>BẢNG TÍNH TOÁN, ĐO BÓC KHỐI LƯỢNG HOÀN THÀNH ĐƯA VÀO QUYẾT TOÁN</v>
          </cell>
        </row>
      </sheetData>
      <sheetData sheetId="6181">
        <row r="4">
          <cell r="A4" t="str">
            <v>BẢNG TÍNH TOÁN, ĐO BÓC KHỐI LƯỢNG HOÀN THÀNH ĐƯA VÀO QUYẾT TOÁN</v>
          </cell>
        </row>
      </sheetData>
      <sheetData sheetId="6182">
        <row r="4">
          <cell r="A4" t="str">
            <v>BẢNG TÍNH TOÁN, ĐO BÓC KHỐI LƯỢNG HOÀN THÀNH ĐƯA VÀO QUYẾT TOÁN</v>
          </cell>
        </row>
      </sheetData>
      <sheetData sheetId="6183">
        <row r="4">
          <cell r="A4" t="str">
            <v>BẢNG TÍNH TOÁN, ĐO BÓC KHỐI LƯỢNG HOÀN THÀNH ĐƯA VÀO QUYẾT TOÁN</v>
          </cell>
        </row>
      </sheetData>
      <sheetData sheetId="6184">
        <row r="4">
          <cell r="A4" t="str">
            <v>BẢNG TÍNH TOÁN, ĐO BÓC KHỐI LƯỢNG HOÀN THÀNH ĐƯA VÀO QUYẾT TOÁN</v>
          </cell>
        </row>
      </sheetData>
      <sheetData sheetId="6185">
        <row r="4">
          <cell r="A4" t="str">
            <v>BẢNG TÍNH TOÁN, ĐO BÓC KHỐI LƯỢNG HOÀN THÀNH ĐƯA VÀO QUYẾT TOÁN</v>
          </cell>
        </row>
      </sheetData>
      <sheetData sheetId="6186">
        <row r="4">
          <cell r="A4" t="str">
            <v>BẢNG TÍNH TOÁN, ĐO BÓC KHỐI LƯỢNG HOÀN THÀNH ĐƯA VÀO QUYẾT TOÁN</v>
          </cell>
        </row>
      </sheetData>
      <sheetData sheetId="6187">
        <row r="4">
          <cell r="A4" t="str">
            <v>BẢNG TÍNH TOÁN, ĐO BÓC KHỐI LƯỢNG HOÀN THÀNH ĐƯA VÀO QUYẾT TOÁN</v>
          </cell>
        </row>
      </sheetData>
      <sheetData sheetId="6188">
        <row r="4">
          <cell r="A4" t="str">
            <v>BẢNG TÍNH TOÁN, ĐO BÓC KHỐI LƯỢNG HOÀN THÀNH ĐƯA VÀO QUYẾT TOÁN</v>
          </cell>
        </row>
      </sheetData>
      <sheetData sheetId="6189">
        <row r="4">
          <cell r="A4" t="str">
            <v>BẢNG TÍNH TOÁN, ĐO BÓC KHỐI LƯỢNG HOÀN THÀNH ĐƯA VÀO QUYẾT TOÁN</v>
          </cell>
        </row>
      </sheetData>
      <sheetData sheetId="6190">
        <row r="4">
          <cell r="A4" t="str">
            <v>BẢNG TÍNH TOÁN, ĐO BÓC KHỐI LƯỢNG HOÀN THÀNH ĐƯA VÀO QUYẾT TOÁN</v>
          </cell>
        </row>
      </sheetData>
      <sheetData sheetId="6191">
        <row r="4">
          <cell r="A4" t="str">
            <v>BẢNG TÍNH TOÁN, ĐO BÓC KHỐI LƯỢNG HOÀN THÀNH ĐƯA VÀO QUYẾT TOÁN</v>
          </cell>
        </row>
      </sheetData>
      <sheetData sheetId="6192">
        <row r="4">
          <cell r="A4" t="str">
            <v>BẢNG TÍNH TOÁN, ĐO BÓC KHỐI LƯỢNG HOÀN THÀNH ĐƯA VÀO QUYẾT TOÁN</v>
          </cell>
        </row>
      </sheetData>
      <sheetData sheetId="6193">
        <row r="4">
          <cell r="A4" t="str">
            <v>BẢNG TÍNH TOÁN, ĐO BÓC KHỐI LƯỢNG HOÀN THÀNH ĐƯA VÀO QUYẾT TOÁN</v>
          </cell>
        </row>
      </sheetData>
      <sheetData sheetId="6194">
        <row r="4">
          <cell r="A4" t="str">
            <v>BẢNG TÍNH TOÁN, ĐO BÓC KHỐI LƯỢNG HOÀN THÀNH ĐƯA VÀO QUYẾT TOÁN</v>
          </cell>
        </row>
      </sheetData>
      <sheetData sheetId="6195">
        <row r="4">
          <cell r="A4" t="str">
            <v>BẢNG TÍNH TOÁN, ĐO BÓC KHỐI LƯỢNG HOÀN THÀNH ĐƯA VÀO QUYẾT TOÁN</v>
          </cell>
        </row>
      </sheetData>
      <sheetData sheetId="6196">
        <row r="4">
          <cell r="A4" t="str">
            <v>BẢNG TÍNH TOÁN, ĐO BÓC KHỐI LƯỢNG HOÀN THÀNH ĐƯA VÀO QUYẾT TOÁN</v>
          </cell>
        </row>
      </sheetData>
      <sheetData sheetId="6197">
        <row r="4">
          <cell r="A4" t="str">
            <v>BẢNG TÍNH TOÁN, ĐO BÓC KHỐI LƯỢNG HOÀN THÀNH ĐƯA VÀO QUYẾT TOÁN</v>
          </cell>
        </row>
      </sheetData>
      <sheetData sheetId="6198">
        <row r="4">
          <cell r="A4" t="str">
            <v>BẢNG TÍNH TOÁN, ĐO BÓC KHỐI LƯỢNG HOÀN THÀNH ĐƯA VÀO QUYẾT TOÁN</v>
          </cell>
        </row>
      </sheetData>
      <sheetData sheetId="6199">
        <row r="4">
          <cell r="A4" t="str">
            <v>BẢNG TÍNH TOÁN, ĐO BÓC KHỐI LƯỢNG HOÀN THÀNH ĐƯA VÀO QUYẾT TOÁN</v>
          </cell>
        </row>
      </sheetData>
      <sheetData sheetId="6200">
        <row r="4">
          <cell r="A4" t="str">
            <v>BẢNG TÍNH TOÁN, ĐO BÓC KHỐI LƯỢNG HOÀN THÀNH ĐƯA VÀO QUYẾT TOÁN</v>
          </cell>
        </row>
      </sheetData>
      <sheetData sheetId="6201">
        <row r="4">
          <cell r="A4" t="str">
            <v>BẢNG TÍNH TOÁN, ĐO BÓC KHỐI LƯỢNG HOÀN THÀNH ĐƯA VÀO QUYẾT TOÁN</v>
          </cell>
        </row>
      </sheetData>
      <sheetData sheetId="6202">
        <row r="4">
          <cell r="A4" t="str">
            <v>BẢNG TÍNH TOÁN, ĐO BÓC KHỐI LƯỢNG HOÀN THÀNH ĐƯA VÀO QUYẾT TOÁN</v>
          </cell>
        </row>
      </sheetData>
      <sheetData sheetId="6203">
        <row r="4">
          <cell r="A4" t="str">
            <v>BẢNG TÍNH TOÁN, ĐO BÓC KHỐI LƯỢNG HOÀN THÀNH ĐƯA VÀO QUYẾT TOÁN</v>
          </cell>
        </row>
      </sheetData>
      <sheetData sheetId="6204">
        <row r="4">
          <cell r="A4" t="str">
            <v>BẢNG TÍNH TOÁN, ĐO BÓC KHỐI LƯỢNG HOÀN THÀNH ĐƯA VÀO QUYẾT TOÁN</v>
          </cell>
        </row>
      </sheetData>
      <sheetData sheetId="6205">
        <row r="4">
          <cell r="A4" t="str">
            <v>BẢNG TÍNH TOÁN, ĐO BÓC KHỐI LƯỢNG HOÀN THÀNH ĐƯA VÀO QUYẾT TOÁN</v>
          </cell>
        </row>
      </sheetData>
      <sheetData sheetId="6206">
        <row r="4">
          <cell r="A4" t="str">
            <v>BẢNG TÍNH TOÁN, ĐO BÓC KHỐI LƯỢNG HOÀN THÀNH ĐƯA VÀO QUYẾT TOÁN</v>
          </cell>
        </row>
      </sheetData>
      <sheetData sheetId="6207">
        <row r="4">
          <cell r="A4" t="str">
            <v>BẢNG TÍNH TOÁN, ĐO BÓC KHỐI LƯỢNG HOÀN THÀNH ĐƯA VÀO QUYẾT TOÁN</v>
          </cell>
        </row>
      </sheetData>
      <sheetData sheetId="6208">
        <row r="4">
          <cell r="A4" t="str">
            <v>BẢNG TÍNH TOÁN, ĐO BÓC KHỐI LƯỢNG HOÀN THÀNH ĐƯA VÀO QUYẾT TOÁN</v>
          </cell>
        </row>
      </sheetData>
      <sheetData sheetId="6209">
        <row r="4">
          <cell r="A4" t="str">
            <v>BẢNG TÍNH TOÁN, ĐO BÓC KHỐI LƯỢNG HOÀN THÀNH ĐƯA VÀO QUYẾT TOÁN</v>
          </cell>
        </row>
      </sheetData>
      <sheetData sheetId="6210">
        <row r="4">
          <cell r="A4" t="str">
            <v>BẢNG TÍNH TOÁN, ĐO BÓC KHỐI LƯỢNG HOÀN THÀNH ĐƯA VÀO QUYẾT TOÁN</v>
          </cell>
        </row>
      </sheetData>
      <sheetData sheetId="6211">
        <row r="4">
          <cell r="A4" t="str">
            <v>BẢNG TÍNH TOÁN, ĐO BÓC KHỐI LƯỢNG HOÀN THÀNH ĐƯA VÀO QUYẾT TOÁN</v>
          </cell>
        </row>
      </sheetData>
      <sheetData sheetId="6212">
        <row r="4">
          <cell r="A4" t="str">
            <v>BẢNG TÍNH TOÁN, ĐO BÓC KHỐI LƯỢNG HOÀN THÀNH ĐƯA VÀO QUYẾT TOÁN</v>
          </cell>
        </row>
      </sheetData>
      <sheetData sheetId="6213">
        <row r="4">
          <cell r="A4" t="str">
            <v>BẢNG TÍNH TOÁN, ĐO BÓC KHỐI LƯỢNG HOÀN THÀNH ĐƯA VÀO QUYẾT TOÁN</v>
          </cell>
        </row>
      </sheetData>
      <sheetData sheetId="6214">
        <row r="4">
          <cell r="A4" t="str">
            <v>BẢNG TÍNH TOÁN, ĐO BÓC KHỐI LƯỢNG HOÀN THÀNH ĐƯA VÀO QUYẾT TOÁN</v>
          </cell>
        </row>
      </sheetData>
      <sheetData sheetId="6215">
        <row r="4">
          <cell r="A4" t="str">
            <v>BẢNG TÍNH TOÁN, ĐO BÓC KHỐI LƯỢNG HOÀN THÀNH ĐƯA VÀO QUYẾT TOÁN</v>
          </cell>
        </row>
      </sheetData>
      <sheetData sheetId="6216">
        <row r="4">
          <cell r="A4" t="str">
            <v>BẢNG TÍNH TOÁN, ĐO BÓC KHỐI LƯỢNG HOÀN THÀNH ĐƯA VÀO QUYẾT TOÁN</v>
          </cell>
        </row>
      </sheetData>
      <sheetData sheetId="6217">
        <row r="4">
          <cell r="A4" t="str">
            <v>BẢNG TÍNH TOÁN, ĐO BÓC KHỐI LƯỢNG HOÀN THÀNH ĐƯA VÀO QUYẾT TOÁN</v>
          </cell>
        </row>
      </sheetData>
      <sheetData sheetId="6218">
        <row r="4">
          <cell r="A4" t="str">
            <v>BẢNG TÍNH TOÁN, ĐO BÓC KHỐI LƯỢNG HOÀN THÀNH ĐƯA VÀO QUYẾT TOÁN</v>
          </cell>
        </row>
      </sheetData>
      <sheetData sheetId="6219">
        <row r="4">
          <cell r="A4" t="str">
            <v>BẢNG TÍNH TOÁN, ĐO BÓC KHỐI LƯỢNG HOÀN THÀNH ĐƯA VÀO QUYẾT TOÁN</v>
          </cell>
        </row>
      </sheetData>
      <sheetData sheetId="6220">
        <row r="4">
          <cell r="A4" t="str">
            <v>BẢNG TÍNH TOÁN, ĐO BÓC KHỐI LƯỢNG HOÀN THÀNH ĐƯA VÀO QUYẾT TOÁN</v>
          </cell>
        </row>
      </sheetData>
      <sheetData sheetId="6221">
        <row r="4">
          <cell r="A4" t="str">
            <v>BẢNG TÍNH TOÁN, ĐO BÓC KHỐI LƯỢNG HOÀN THÀNH ĐƯA VÀO QUYẾT TOÁN</v>
          </cell>
        </row>
      </sheetData>
      <sheetData sheetId="6222">
        <row r="4">
          <cell r="A4" t="str">
            <v>BẢNG TÍNH TOÁN, ĐO BÓC KHỐI LƯỢNG HOÀN THÀNH ĐƯA VÀO QUYẾT TOÁN</v>
          </cell>
        </row>
      </sheetData>
      <sheetData sheetId="6223">
        <row r="4">
          <cell r="A4" t="str">
            <v>BẢNG TÍNH TOÁN, ĐO BÓC KHỐI LƯỢNG HOÀN THÀNH ĐƯA VÀO QUYẾT TOÁN</v>
          </cell>
        </row>
      </sheetData>
      <sheetData sheetId="6224">
        <row r="4">
          <cell r="A4" t="str">
            <v>BẢNG TÍNH TOÁN, ĐO BÓC KHỐI LƯỢNG HOÀN THÀNH ĐƯA VÀO QUYẾT TOÁN</v>
          </cell>
        </row>
      </sheetData>
      <sheetData sheetId="6225">
        <row r="4">
          <cell r="A4" t="str">
            <v>BẢNG TÍNH TOÁN, ĐO BÓC KHỐI LƯỢNG HOÀN THÀNH ĐƯA VÀO QUYẾT TOÁN</v>
          </cell>
        </row>
      </sheetData>
      <sheetData sheetId="6226">
        <row r="4">
          <cell r="A4" t="str">
            <v>BẢNG TÍNH TOÁN, ĐO BÓC KHỐI LƯỢNG HOÀN THÀNH ĐƯA VÀO QUYẾT TOÁN</v>
          </cell>
        </row>
      </sheetData>
      <sheetData sheetId="6227">
        <row r="4">
          <cell r="A4" t="str">
            <v>BẢNG TÍNH TOÁN, ĐO BÓC KHỐI LƯỢNG HOÀN THÀNH ĐƯA VÀO QUYẾT TOÁN</v>
          </cell>
        </row>
      </sheetData>
      <sheetData sheetId="6228">
        <row r="4">
          <cell r="A4" t="str">
            <v>BẢNG TÍNH TOÁN, ĐO BÓC KHỐI LƯỢNG HOÀN THÀNH ĐƯA VÀO QUYẾT TOÁN</v>
          </cell>
        </row>
      </sheetData>
      <sheetData sheetId="6229">
        <row r="4">
          <cell r="A4" t="str">
            <v>BẢNG TÍNH TOÁN, ĐO BÓC KHỐI LƯỢNG HOÀN THÀNH ĐƯA VÀO QUYẾT TOÁN</v>
          </cell>
        </row>
      </sheetData>
      <sheetData sheetId="6230">
        <row r="4">
          <cell r="A4" t="str">
            <v>BẢNG TÍNH TOÁN, ĐO BÓC KHỐI LƯỢNG HOÀN THÀNH ĐƯA VÀO QUYẾT TOÁN</v>
          </cell>
        </row>
      </sheetData>
      <sheetData sheetId="6231">
        <row r="4">
          <cell r="A4" t="str">
            <v>BẢNG TÍNH TOÁN, ĐO BÓC KHỐI LƯỢNG HOÀN THÀNH ĐƯA VÀO QUYẾT TOÁN</v>
          </cell>
        </row>
      </sheetData>
      <sheetData sheetId="6232">
        <row r="4">
          <cell r="A4" t="str">
            <v>BẢNG TÍNH TOÁN, ĐO BÓC KHỐI LƯỢNG HOÀN THÀNH ĐƯA VÀO QUYẾT TOÁN</v>
          </cell>
        </row>
      </sheetData>
      <sheetData sheetId="6233">
        <row r="4">
          <cell r="A4" t="str">
            <v>BẢNG TÍNH TOÁN, ĐO BÓC KHỐI LƯỢNG HOÀN THÀNH ĐƯA VÀO QUYẾT TOÁN</v>
          </cell>
        </row>
      </sheetData>
      <sheetData sheetId="6234">
        <row r="4">
          <cell r="A4" t="str">
            <v>BẢNG TÍNH TOÁN, ĐO BÓC KHỐI LƯỢNG HOÀN THÀNH ĐƯA VÀO QUYẾT TOÁN</v>
          </cell>
        </row>
      </sheetData>
      <sheetData sheetId="6235">
        <row r="4">
          <cell r="A4" t="str">
            <v>BẢNG TÍNH TOÁN, ĐO BÓC KHỐI LƯỢNG HOÀN THÀNH ĐƯA VÀO QUYẾT TOÁN</v>
          </cell>
        </row>
      </sheetData>
      <sheetData sheetId="6236">
        <row r="4">
          <cell r="A4" t="str">
            <v>BẢNG TÍNH TOÁN, ĐO BÓC KHỐI LƯỢNG HOÀN THÀNH ĐƯA VÀO QUYẾT TOÁN</v>
          </cell>
        </row>
      </sheetData>
      <sheetData sheetId="6237">
        <row r="4">
          <cell r="A4" t="str">
            <v>BẢNG TÍNH TOÁN, ĐO BÓC KHỐI LƯỢNG HOÀN THÀNH ĐƯA VÀO QUYẾT TOÁN</v>
          </cell>
        </row>
      </sheetData>
      <sheetData sheetId="6238">
        <row r="4">
          <cell r="A4" t="str">
            <v>BẢNG TÍNH TOÁN, ĐO BÓC KHỐI LƯỢNG HOÀN THÀNH ĐƯA VÀO QUYẾT TOÁN</v>
          </cell>
        </row>
      </sheetData>
      <sheetData sheetId="6239">
        <row r="4">
          <cell r="A4" t="str">
            <v>BẢNG TÍNH TOÁN, ĐO BÓC KHỐI LƯỢNG HOÀN THÀNH ĐƯA VÀO QUYẾT TOÁN</v>
          </cell>
        </row>
      </sheetData>
      <sheetData sheetId="6240">
        <row r="4">
          <cell r="A4" t="str">
            <v>BẢNG TÍNH TOÁN, ĐO BÓC KHỐI LƯỢNG HOÀN THÀNH ĐƯA VÀO QUYẾT TOÁN</v>
          </cell>
        </row>
      </sheetData>
      <sheetData sheetId="6241">
        <row r="4">
          <cell r="A4" t="str">
            <v>BẢNG TÍNH TOÁN, ĐO BÓC KHỐI LƯỢNG HOÀN THÀNH ĐƯA VÀO QUYẾT TOÁN</v>
          </cell>
        </row>
      </sheetData>
      <sheetData sheetId="6242">
        <row r="4">
          <cell r="A4" t="str">
            <v>BẢNG TÍNH TOÁN, ĐO BÓC KHỐI LƯỢNG HOÀN THÀNH ĐƯA VÀO QUYẾT TOÁN</v>
          </cell>
        </row>
      </sheetData>
      <sheetData sheetId="6243">
        <row r="4">
          <cell r="A4" t="str">
            <v>BẢNG TÍNH TOÁN, ĐO BÓC KHỐI LƯỢNG HOÀN THÀNH ĐƯA VÀO QUYẾT TOÁN</v>
          </cell>
        </row>
      </sheetData>
      <sheetData sheetId="6244">
        <row r="4">
          <cell r="A4" t="str">
            <v>BẢNG TÍNH TOÁN, ĐO BÓC KHỐI LƯỢNG HOÀN THÀNH ĐƯA VÀO QUYẾT TOÁN</v>
          </cell>
        </row>
      </sheetData>
      <sheetData sheetId="6245">
        <row r="4">
          <cell r="A4" t="str">
            <v>BẢNG TÍNH TOÁN, ĐO BÓC KHỐI LƯỢNG HOÀN THÀNH ĐƯA VÀO QUYẾT TOÁN</v>
          </cell>
        </row>
      </sheetData>
      <sheetData sheetId="6246">
        <row r="4">
          <cell r="A4" t="str">
            <v>BẢNG TÍNH TOÁN, ĐO BÓC KHỐI LƯỢNG HOÀN THÀNH ĐƯA VÀO QUYẾT TOÁN</v>
          </cell>
        </row>
      </sheetData>
      <sheetData sheetId="6247">
        <row r="4">
          <cell r="A4" t="str">
            <v>BẢNG TÍNH TOÁN, ĐO BÓC KHỐI LƯỢNG HOÀN THÀNH ĐƯA VÀO QUYẾT TOÁN</v>
          </cell>
        </row>
      </sheetData>
      <sheetData sheetId="6248">
        <row r="4">
          <cell r="A4" t="str">
            <v>BẢNG TÍNH TOÁN, ĐO BÓC KHỐI LƯỢNG HOÀN THÀNH ĐƯA VÀO QUYẾT TOÁN</v>
          </cell>
        </row>
      </sheetData>
      <sheetData sheetId="6249">
        <row r="4">
          <cell r="A4" t="str">
            <v>BẢNG TÍNH TOÁN, ĐO BÓC KHỐI LƯỢNG HOÀN THÀNH ĐƯA VÀO QUYẾT TOÁN</v>
          </cell>
        </row>
      </sheetData>
      <sheetData sheetId="6250">
        <row r="4">
          <cell r="A4" t="str">
            <v>BẢNG TÍNH TOÁN, ĐO BÓC KHỐI LƯỢNG HOÀN THÀNH ĐƯA VÀO QUYẾT TOÁN</v>
          </cell>
        </row>
      </sheetData>
      <sheetData sheetId="6251">
        <row r="4">
          <cell r="A4" t="str">
            <v>BẢNG TÍNH TOÁN, ĐO BÓC KHỐI LƯỢNG HOÀN THÀNH ĐƯA VÀO QUYẾT TOÁN</v>
          </cell>
        </row>
      </sheetData>
      <sheetData sheetId="6252">
        <row r="4">
          <cell r="A4" t="str">
            <v>BẢNG TÍNH TOÁN, ĐO BÓC KHỐI LƯỢNG HOÀN THÀNH ĐƯA VÀO QUYẾT TOÁN</v>
          </cell>
        </row>
      </sheetData>
      <sheetData sheetId="6253">
        <row r="4">
          <cell r="A4" t="str">
            <v>BẢNG TÍNH TOÁN, ĐO BÓC KHỐI LƯỢNG HOÀN THÀNH ĐƯA VÀO QUYẾT TOÁN</v>
          </cell>
        </row>
      </sheetData>
      <sheetData sheetId="6254">
        <row r="4">
          <cell r="A4" t="str">
            <v>BẢNG TÍNH TOÁN, ĐO BÓC KHỐI LƯỢNG HOÀN THÀNH ĐƯA VÀO QUYẾT TOÁN</v>
          </cell>
        </row>
      </sheetData>
      <sheetData sheetId="6255">
        <row r="4">
          <cell r="A4" t="str">
            <v>BẢNG TÍNH TOÁN, ĐO BÓC KHỐI LƯỢNG HOÀN THÀNH ĐƯA VÀO QUYẾT TOÁN</v>
          </cell>
        </row>
      </sheetData>
      <sheetData sheetId="6256">
        <row r="4">
          <cell r="A4" t="str">
            <v>BẢNG TÍNH TOÁN, ĐO BÓC KHỐI LƯỢNG HOÀN THÀNH ĐƯA VÀO QUYẾT TOÁN</v>
          </cell>
        </row>
      </sheetData>
      <sheetData sheetId="6257">
        <row r="4">
          <cell r="A4" t="str">
            <v>BẢNG TÍNH TOÁN, ĐO BÓC KHỐI LƯỢNG HOÀN THÀNH ĐƯA VÀO QUYẾT TOÁN</v>
          </cell>
        </row>
      </sheetData>
      <sheetData sheetId="6258">
        <row r="4">
          <cell r="A4" t="str">
            <v>BẢNG TÍNH TOÁN, ĐO BÓC KHỐI LƯỢNG HOÀN THÀNH ĐƯA VÀO QUYẾT TOÁN</v>
          </cell>
        </row>
      </sheetData>
      <sheetData sheetId="6259">
        <row r="4">
          <cell r="A4" t="str">
            <v>BẢNG TÍNH TOÁN, ĐO BÓC KHỐI LƯỢNG HOÀN THÀNH ĐƯA VÀO QUYẾT TOÁN</v>
          </cell>
        </row>
      </sheetData>
      <sheetData sheetId="6260">
        <row r="4">
          <cell r="A4" t="str">
            <v>BẢNG TÍNH TOÁN, ĐO BÓC KHỐI LƯỢNG HOÀN THÀNH ĐƯA VÀO QUYẾT TOÁN</v>
          </cell>
        </row>
      </sheetData>
      <sheetData sheetId="6261">
        <row r="4">
          <cell r="A4" t="str">
            <v>BẢNG TÍNH TOÁN, ĐO BÓC KHỐI LƯỢNG HOÀN THÀNH ĐƯA VÀO QUYẾT TOÁN</v>
          </cell>
        </row>
      </sheetData>
      <sheetData sheetId="6262">
        <row r="4">
          <cell r="A4" t="str">
            <v>BẢNG TÍNH TOÁN, ĐO BÓC KHỐI LƯỢNG HOÀN THÀNH ĐƯA VÀO QUYẾT TOÁN</v>
          </cell>
        </row>
      </sheetData>
      <sheetData sheetId="6263">
        <row r="4">
          <cell r="A4" t="str">
            <v>BẢNG TÍNH TOÁN, ĐO BÓC KHỐI LƯỢNG HOÀN THÀNH ĐƯA VÀO QUYẾT TOÁN</v>
          </cell>
        </row>
      </sheetData>
      <sheetData sheetId="6264">
        <row r="4">
          <cell r="A4" t="str">
            <v>BẢNG TÍNH TOÁN, ĐO BÓC KHỐI LƯỢNG HOÀN THÀNH ĐƯA VÀO QUYẾT TOÁN</v>
          </cell>
        </row>
      </sheetData>
      <sheetData sheetId="6265">
        <row r="4">
          <cell r="A4" t="str">
            <v>BẢNG TÍNH TOÁN, ĐO BÓC KHỐI LƯỢNG HOÀN THÀNH ĐƯA VÀO QUYẾT TOÁN</v>
          </cell>
        </row>
      </sheetData>
      <sheetData sheetId="6266">
        <row r="4">
          <cell r="A4" t="str">
            <v>BẢNG TÍNH TOÁN, ĐO BÓC KHỐI LƯỢNG HOÀN THÀNH ĐƯA VÀO QUYẾT TOÁN</v>
          </cell>
        </row>
      </sheetData>
      <sheetData sheetId="6267">
        <row r="4">
          <cell r="A4" t="str">
            <v>BẢNG TÍNH TOÁN, ĐO BÓC KHỐI LƯỢNG HOÀN THÀNH ĐƯA VÀO QUYẾT TOÁN</v>
          </cell>
        </row>
      </sheetData>
      <sheetData sheetId="6268">
        <row r="4">
          <cell r="A4" t="str">
            <v>BẢNG TÍNH TOÁN, ĐO BÓC KHỐI LƯỢNG HOÀN THÀNH ĐƯA VÀO QUYẾT TOÁN</v>
          </cell>
        </row>
      </sheetData>
      <sheetData sheetId="6269">
        <row r="4">
          <cell r="A4" t="str">
            <v>BẢNG TÍNH TOÁN, ĐO BÓC KHỐI LƯỢNG HOÀN THÀNH ĐƯA VÀO QUYẾT TOÁN</v>
          </cell>
        </row>
      </sheetData>
      <sheetData sheetId="6270">
        <row r="4">
          <cell r="A4" t="str">
            <v>BẢNG TÍNH TOÁN, ĐO BÓC KHỐI LƯỢNG HOÀN THÀNH ĐƯA VÀO QUYẾT TOÁN</v>
          </cell>
        </row>
      </sheetData>
      <sheetData sheetId="6271">
        <row r="4">
          <cell r="A4" t="str">
            <v>BẢNG TÍNH TOÁN, ĐO BÓC KHỐI LƯỢNG HOÀN THÀNH ĐƯA VÀO QUYẾT TOÁN</v>
          </cell>
        </row>
      </sheetData>
      <sheetData sheetId="6272">
        <row r="4">
          <cell r="A4" t="str">
            <v>BẢNG TÍNH TOÁN, ĐO BÓC KHỐI LƯỢNG HOÀN THÀNH ĐƯA VÀO QUYẾT TOÁN</v>
          </cell>
        </row>
      </sheetData>
      <sheetData sheetId="6273">
        <row r="4">
          <cell r="A4" t="str">
            <v>BẢNG TÍNH TOÁN, ĐO BÓC KHỐI LƯỢNG HOÀN THÀNH ĐƯA VÀO QUYẾT TOÁN</v>
          </cell>
        </row>
      </sheetData>
      <sheetData sheetId="6274">
        <row r="4">
          <cell r="A4" t="str">
            <v>BẢNG TÍNH TOÁN, ĐO BÓC KHỐI LƯỢNG HOÀN THÀNH ĐƯA VÀO QUYẾT TOÁN</v>
          </cell>
        </row>
      </sheetData>
      <sheetData sheetId="6275">
        <row r="4">
          <cell r="A4" t="str">
            <v>BẢNG TÍNH TOÁN, ĐO BÓC KHỐI LƯỢNG HOÀN THÀNH ĐƯA VÀO QUYẾT TOÁN</v>
          </cell>
        </row>
      </sheetData>
      <sheetData sheetId="6276">
        <row r="4">
          <cell r="A4" t="str">
            <v>BẢNG TÍNH TOÁN, ĐO BÓC KHỐI LƯỢNG HOÀN THÀNH ĐƯA VÀO QUYẾT TOÁN</v>
          </cell>
        </row>
      </sheetData>
      <sheetData sheetId="6277">
        <row r="4">
          <cell r="A4" t="str">
            <v>BẢNG TÍNH TOÁN, ĐO BÓC KHỐI LƯỢNG HOÀN THÀNH ĐƯA VÀO QUYẾT TOÁN</v>
          </cell>
        </row>
      </sheetData>
      <sheetData sheetId="6278">
        <row r="4">
          <cell r="A4" t="str">
            <v>BẢNG TÍNH TOÁN, ĐO BÓC KHỐI LƯỢNG HOÀN THÀNH ĐƯA VÀO QUYẾT TOÁN</v>
          </cell>
        </row>
      </sheetData>
      <sheetData sheetId="6279">
        <row r="4">
          <cell r="A4" t="str">
            <v>BẢNG TÍNH TOÁN, ĐO BÓC KHỐI LƯỢNG HOÀN THÀNH ĐƯA VÀO QUYẾT TOÁN</v>
          </cell>
        </row>
      </sheetData>
      <sheetData sheetId="6280">
        <row r="4">
          <cell r="A4" t="str">
            <v>BẢNG TÍNH TOÁN, ĐO BÓC KHỐI LƯỢNG HOÀN THÀNH ĐƯA VÀO QUYẾT TOÁN</v>
          </cell>
        </row>
      </sheetData>
      <sheetData sheetId="6281">
        <row r="4">
          <cell r="A4" t="str">
            <v>BẢNG TÍNH TOÁN, ĐO BÓC KHỐI LƯỢNG HOÀN THÀNH ĐƯA VÀO QUYẾT TOÁN</v>
          </cell>
        </row>
      </sheetData>
      <sheetData sheetId="6282">
        <row r="4">
          <cell r="A4" t="str">
            <v>BẢNG TÍNH TOÁN, ĐO BÓC KHỐI LƯỢNG HOÀN THÀNH ĐƯA VÀO QUYẾT TOÁN</v>
          </cell>
        </row>
      </sheetData>
      <sheetData sheetId="6283">
        <row r="4">
          <cell r="A4" t="str">
            <v>BẢNG TÍNH TOÁN, ĐO BÓC KHỐI LƯỢNG HOÀN THÀNH ĐƯA VÀO QUYẾT TOÁN</v>
          </cell>
        </row>
      </sheetData>
      <sheetData sheetId="6284">
        <row r="4">
          <cell r="A4" t="str">
            <v>BẢNG TÍNH TOÁN, ĐO BÓC KHỐI LƯỢNG HOÀN THÀNH ĐƯA VÀO QUYẾT TOÁN</v>
          </cell>
        </row>
      </sheetData>
      <sheetData sheetId="6285">
        <row r="4">
          <cell r="A4" t="str">
            <v>BẢNG TÍNH TOÁN, ĐO BÓC KHỐI LƯỢNG HOÀN THÀNH ĐƯA VÀO QUYẾT TOÁN</v>
          </cell>
        </row>
      </sheetData>
      <sheetData sheetId="6286">
        <row r="4">
          <cell r="A4" t="str">
            <v>BẢNG TÍNH TOÁN, ĐO BÓC KHỐI LƯỢNG HOÀN THÀNH ĐƯA VÀO QUYẾT TOÁN</v>
          </cell>
        </row>
      </sheetData>
      <sheetData sheetId="6287">
        <row r="4">
          <cell r="A4" t="str">
            <v>BẢNG TÍNH TOÁN, ĐO BÓC KHỐI LƯỢNG HOÀN THÀNH ĐƯA VÀO QUYẾT TOÁN</v>
          </cell>
        </row>
      </sheetData>
      <sheetData sheetId="6288">
        <row r="4">
          <cell r="A4" t="str">
            <v>BẢNG TÍNH TOÁN, ĐO BÓC KHỐI LƯỢNG HOÀN THÀNH ĐƯA VÀO QUYẾT TOÁN</v>
          </cell>
        </row>
      </sheetData>
      <sheetData sheetId="6289">
        <row r="4">
          <cell r="A4" t="str">
            <v>BẢNG TÍNH TOÁN, ĐO BÓC KHỐI LƯỢNG HOÀN THÀNH ĐƯA VÀO QUYẾT TOÁN</v>
          </cell>
        </row>
      </sheetData>
      <sheetData sheetId="6290">
        <row r="4">
          <cell r="A4" t="str">
            <v>BẢNG TÍNH TOÁN, ĐO BÓC KHỐI LƯỢNG HOÀN THÀNH ĐƯA VÀO QUYẾT TOÁN</v>
          </cell>
        </row>
      </sheetData>
      <sheetData sheetId="6291">
        <row r="4">
          <cell r="A4" t="str">
            <v>BẢNG TÍNH TOÁN, ĐO BÓC KHỐI LƯỢNG HOÀN THÀNH ĐƯA VÀO QUYẾT TOÁN</v>
          </cell>
        </row>
      </sheetData>
      <sheetData sheetId="6292">
        <row r="4">
          <cell r="A4" t="str">
            <v>BẢNG TÍNH TOÁN, ĐO BÓC KHỐI LƯỢNG HOÀN THÀNH ĐƯA VÀO QUYẾT TOÁN</v>
          </cell>
        </row>
      </sheetData>
      <sheetData sheetId="6293">
        <row r="4">
          <cell r="A4" t="str">
            <v>BẢNG TÍNH TOÁN, ĐO BÓC KHỐI LƯỢNG HOÀN THÀNH ĐƯA VÀO QUYẾT TOÁN</v>
          </cell>
        </row>
      </sheetData>
      <sheetData sheetId="6294">
        <row r="4">
          <cell r="A4" t="str">
            <v>BẢNG TÍNH TOÁN, ĐO BÓC KHỐI LƯỢNG HOÀN THÀNH ĐƯA VÀO QUYẾT TOÁN</v>
          </cell>
        </row>
      </sheetData>
      <sheetData sheetId="6295">
        <row r="4">
          <cell r="A4" t="str">
            <v>BẢNG TÍNH TOÁN, ĐO BÓC KHỐI LƯỢNG HOÀN THÀNH ĐƯA VÀO QUYẾT TOÁN</v>
          </cell>
        </row>
      </sheetData>
      <sheetData sheetId="6296">
        <row r="4">
          <cell r="A4" t="str">
            <v>BẢNG TÍNH TOÁN, ĐO BÓC KHỐI LƯỢNG HOÀN THÀNH ĐƯA VÀO QUYẾT TOÁN</v>
          </cell>
        </row>
      </sheetData>
      <sheetData sheetId="6297">
        <row r="4">
          <cell r="A4" t="str">
            <v>BẢNG TÍNH TOÁN, ĐO BÓC KHỐI LƯỢNG HOÀN THÀNH ĐƯA VÀO QUYẾT TOÁN</v>
          </cell>
        </row>
      </sheetData>
      <sheetData sheetId="6298">
        <row r="4">
          <cell r="A4" t="str">
            <v>BẢNG TÍNH TOÁN, ĐO BÓC KHỐI LƯỢNG HOÀN THÀNH ĐƯA VÀO QUYẾT TOÁN</v>
          </cell>
        </row>
      </sheetData>
      <sheetData sheetId="6299">
        <row r="4">
          <cell r="A4" t="str">
            <v>BẢNG TÍNH TOÁN, ĐO BÓC KHỐI LƯỢNG HOÀN THÀNH ĐƯA VÀO QUYẾT TOÁN</v>
          </cell>
        </row>
      </sheetData>
      <sheetData sheetId="6300">
        <row r="4">
          <cell r="A4" t="str">
            <v>BẢNG TÍNH TOÁN, ĐO BÓC KHỐI LƯỢNG HOÀN THÀNH ĐƯA VÀO QUYẾT TOÁN</v>
          </cell>
        </row>
      </sheetData>
      <sheetData sheetId="6301">
        <row r="4">
          <cell r="A4" t="str">
            <v>BẢNG TÍNH TOÁN, ĐO BÓC KHỐI LƯỢNG HOÀN THÀNH ĐƯA VÀO QUYẾT TOÁN</v>
          </cell>
        </row>
      </sheetData>
      <sheetData sheetId="6302">
        <row r="4">
          <cell r="A4" t="str">
            <v>BẢNG TÍNH TOÁN, ĐO BÓC KHỐI LƯỢNG HOÀN THÀNH ĐƯA VÀO QUYẾT TOÁN</v>
          </cell>
        </row>
      </sheetData>
      <sheetData sheetId="6303">
        <row r="4">
          <cell r="A4" t="str">
            <v>BẢNG TÍNH TOÁN, ĐO BÓC KHỐI LƯỢNG HOÀN THÀNH ĐƯA VÀO QUYẾT TOÁN</v>
          </cell>
        </row>
      </sheetData>
      <sheetData sheetId="6304">
        <row r="4">
          <cell r="A4" t="str">
            <v>BẢNG TÍNH TOÁN, ĐO BÓC KHỐI LƯỢNG HOÀN THÀNH ĐƯA VÀO QUYẾT TOÁN</v>
          </cell>
        </row>
      </sheetData>
      <sheetData sheetId="6305">
        <row r="4">
          <cell r="A4" t="str">
            <v>BẢNG TÍNH TOÁN, ĐO BÓC KHỐI LƯỢNG HOÀN THÀNH ĐƯA VÀO QUYẾT TOÁN</v>
          </cell>
        </row>
      </sheetData>
      <sheetData sheetId="6306">
        <row r="4">
          <cell r="A4" t="str">
            <v>BẢNG TÍNH TOÁN, ĐO BÓC KHỐI LƯỢNG HOÀN THÀNH ĐƯA VÀO QUYẾT TOÁN</v>
          </cell>
        </row>
      </sheetData>
      <sheetData sheetId="6307">
        <row r="4">
          <cell r="A4" t="str">
            <v>BẢNG TÍNH TOÁN, ĐO BÓC KHỐI LƯỢNG HOÀN THÀNH ĐƯA VÀO QUYẾT TOÁN</v>
          </cell>
        </row>
      </sheetData>
      <sheetData sheetId="6308">
        <row r="4">
          <cell r="A4" t="str">
            <v>BẢNG TÍNH TOÁN, ĐO BÓC KHỐI LƯỢNG HOÀN THÀNH ĐƯA VÀO QUYẾT TOÁN</v>
          </cell>
        </row>
      </sheetData>
      <sheetData sheetId="6309">
        <row r="4">
          <cell r="A4" t="str">
            <v>BẢNG TÍNH TOÁN, ĐO BÓC KHỐI LƯỢNG HOÀN THÀNH ĐƯA VÀO QUYẾT TOÁN</v>
          </cell>
        </row>
      </sheetData>
      <sheetData sheetId="6310">
        <row r="4">
          <cell r="A4" t="str">
            <v>BẢNG TÍNH TOÁN, ĐO BÓC KHỐI LƯỢNG HOÀN THÀNH ĐƯA VÀO QUYẾT TOÁN</v>
          </cell>
        </row>
      </sheetData>
      <sheetData sheetId="6311">
        <row r="4">
          <cell r="A4" t="str">
            <v>BẢNG TÍNH TOÁN, ĐO BÓC KHỐI LƯỢNG HOÀN THÀNH ĐƯA VÀO QUYẾT TOÁN</v>
          </cell>
        </row>
      </sheetData>
      <sheetData sheetId="6312">
        <row r="4">
          <cell r="A4" t="str">
            <v>BẢNG TÍNH TOÁN, ĐO BÓC KHỐI LƯỢNG HOÀN THÀNH ĐƯA VÀO QUYẾT TOÁN</v>
          </cell>
        </row>
      </sheetData>
      <sheetData sheetId="6313">
        <row r="4">
          <cell r="A4" t="str">
            <v>BẢNG TÍNH TOÁN, ĐO BÓC KHỐI LƯỢNG HOÀN THÀNH ĐƯA VÀO QUYẾT TOÁN</v>
          </cell>
        </row>
      </sheetData>
      <sheetData sheetId="6314">
        <row r="4">
          <cell r="A4" t="str">
            <v>BẢNG TÍNH TOÁN, ĐO BÓC KHỐI LƯỢNG HOÀN THÀNH ĐƯA VÀO QUYẾT TOÁN</v>
          </cell>
        </row>
      </sheetData>
      <sheetData sheetId="6315">
        <row r="4">
          <cell r="A4" t="str">
            <v>BẢNG TÍNH TOÁN, ĐO BÓC KHỐI LƯỢNG HOÀN THÀNH ĐƯA VÀO QUYẾT TOÁN</v>
          </cell>
        </row>
      </sheetData>
      <sheetData sheetId="6316">
        <row r="4">
          <cell r="A4" t="str">
            <v>BẢNG TÍNH TOÁN, ĐO BÓC KHỐI LƯỢNG HOÀN THÀNH ĐƯA VÀO QUYẾT TOÁN</v>
          </cell>
        </row>
      </sheetData>
      <sheetData sheetId="6317">
        <row r="4">
          <cell r="A4" t="str">
            <v>BẢNG TÍNH TOÁN, ĐO BÓC KHỐI LƯỢNG HOÀN THÀNH ĐƯA VÀO QUYẾT TOÁN</v>
          </cell>
        </row>
      </sheetData>
      <sheetData sheetId="6318">
        <row r="4">
          <cell r="A4" t="str">
            <v>BẢNG TÍNH TOÁN, ĐO BÓC KHỐI LƯỢNG HOÀN THÀNH ĐƯA VÀO QUYẾT TOÁN</v>
          </cell>
        </row>
      </sheetData>
      <sheetData sheetId="6319">
        <row r="4">
          <cell r="A4" t="str">
            <v>BẢNG TÍNH TOÁN, ĐO BÓC KHỐI LƯỢNG HOÀN THÀNH ĐƯA VÀO QUYẾT TOÁN</v>
          </cell>
        </row>
      </sheetData>
      <sheetData sheetId="6320">
        <row r="4">
          <cell r="A4" t="str">
            <v>BẢNG TÍNH TOÁN, ĐO BÓC KHỐI LƯỢNG HOÀN THÀNH ĐƯA VÀO QUYẾT TOÁN</v>
          </cell>
        </row>
      </sheetData>
      <sheetData sheetId="6321">
        <row r="4">
          <cell r="A4" t="str">
            <v>BẢNG TÍNH TOÁN, ĐO BÓC KHỐI LƯỢNG HOÀN THÀNH ĐƯA VÀO QUYẾT TOÁN</v>
          </cell>
        </row>
      </sheetData>
      <sheetData sheetId="6322">
        <row r="4">
          <cell r="A4" t="str">
            <v>BẢNG TÍNH TOÁN, ĐO BÓC KHỐI LƯỢNG HOÀN THÀNH ĐƯA VÀO QUYẾT TOÁN</v>
          </cell>
        </row>
      </sheetData>
      <sheetData sheetId="6323">
        <row r="4">
          <cell r="A4" t="str">
            <v>BẢNG TÍNH TOÁN, ĐO BÓC KHỐI LƯỢNG HOÀN THÀNH ĐƯA VÀO QUYẾT TOÁN</v>
          </cell>
        </row>
      </sheetData>
      <sheetData sheetId="6324">
        <row r="4">
          <cell r="A4" t="str">
            <v>BẢNG TÍNH TOÁN, ĐO BÓC KHỐI LƯỢNG HOÀN THÀNH ĐƯA VÀO QUYẾT TOÁN</v>
          </cell>
        </row>
      </sheetData>
      <sheetData sheetId="6325">
        <row r="4">
          <cell r="A4" t="str">
            <v>BẢNG TÍNH TOÁN, ĐO BÓC KHỐI LƯỢNG HOÀN THÀNH ĐƯA VÀO QUYẾT TOÁN</v>
          </cell>
        </row>
      </sheetData>
      <sheetData sheetId="6326">
        <row r="4">
          <cell r="A4" t="str">
            <v>BẢNG TÍNH TOÁN, ĐO BÓC KHỐI LƯỢNG HOÀN THÀNH ĐƯA VÀO QUYẾT TOÁN</v>
          </cell>
        </row>
      </sheetData>
      <sheetData sheetId="6327">
        <row r="4">
          <cell r="A4" t="str">
            <v>BẢNG TÍNH TOÁN, ĐO BÓC KHỐI LƯỢNG HOÀN THÀNH ĐƯA VÀO QUYẾT TOÁN</v>
          </cell>
        </row>
      </sheetData>
      <sheetData sheetId="6328">
        <row r="4">
          <cell r="A4" t="str">
            <v>BẢNG TÍNH TOÁN, ĐO BÓC KHỐI LƯỢNG HOÀN THÀNH ĐƯA VÀO QUYẾT TOÁN</v>
          </cell>
        </row>
      </sheetData>
      <sheetData sheetId="6329">
        <row r="4">
          <cell r="A4" t="str">
            <v>BẢNG TÍNH TOÁN, ĐO BÓC KHỐI LƯỢNG HOÀN THÀNH ĐƯA VÀO QUYẾT TOÁN</v>
          </cell>
        </row>
      </sheetData>
      <sheetData sheetId="6330">
        <row r="4">
          <cell r="A4" t="str">
            <v>BẢNG TÍNH TOÁN, ĐO BÓC KHỐI LƯỢNG HOÀN THÀNH ĐƯA VÀO QUYẾT TOÁN</v>
          </cell>
        </row>
      </sheetData>
      <sheetData sheetId="6331">
        <row r="4">
          <cell r="A4" t="str">
            <v>BẢNG TÍNH TOÁN, ĐO BÓC KHỐI LƯỢNG HOÀN THÀNH ĐƯA VÀO QUYẾT TOÁN</v>
          </cell>
        </row>
      </sheetData>
      <sheetData sheetId="6332">
        <row r="4">
          <cell r="A4" t="str">
            <v>BẢNG TÍNH TOÁN, ĐO BÓC KHỐI LƯỢNG HOÀN THÀNH ĐƯA VÀO QUYẾT TOÁN</v>
          </cell>
        </row>
      </sheetData>
      <sheetData sheetId="6333">
        <row r="4">
          <cell r="A4" t="str">
            <v>BẢNG TÍNH TOÁN, ĐO BÓC KHỐI LƯỢNG HOÀN THÀNH ĐƯA VÀO QUYẾT TOÁN</v>
          </cell>
        </row>
      </sheetData>
      <sheetData sheetId="6334">
        <row r="4">
          <cell r="A4" t="str">
            <v>BẢNG TÍNH TOÁN, ĐO BÓC KHỐI LƯỢNG HOÀN THÀNH ĐƯA VÀO QUYẾT TOÁN</v>
          </cell>
        </row>
      </sheetData>
      <sheetData sheetId="6335">
        <row r="4">
          <cell r="A4" t="str">
            <v>BẢNG TÍNH TOÁN, ĐO BÓC KHỐI LƯỢNG HOÀN THÀNH ĐƯA VÀO QUYẾT TOÁN</v>
          </cell>
        </row>
      </sheetData>
      <sheetData sheetId="6336">
        <row r="4">
          <cell r="A4" t="str">
            <v>BẢNG TÍNH TOÁN, ĐO BÓC KHỐI LƯỢNG HOÀN THÀNH ĐƯA VÀO QUYẾT TOÁN</v>
          </cell>
        </row>
      </sheetData>
      <sheetData sheetId="6337">
        <row r="4">
          <cell r="A4" t="str">
            <v>BẢNG TÍNH TOÁN, ĐO BÓC KHỐI LƯỢNG HOÀN THÀNH ĐƯA VÀO QUYẾT TOÁN</v>
          </cell>
        </row>
      </sheetData>
      <sheetData sheetId="6338">
        <row r="4">
          <cell r="A4" t="str">
            <v>BẢNG TÍNH TOÁN, ĐO BÓC KHỐI LƯỢNG HOÀN THÀNH ĐƯA VÀO QUYẾT TOÁN</v>
          </cell>
        </row>
      </sheetData>
      <sheetData sheetId="6339">
        <row r="4">
          <cell r="A4" t="str">
            <v>BẢNG TÍNH TOÁN, ĐO BÓC KHỐI LƯỢNG HOÀN THÀNH ĐƯA VÀO QUYẾT TOÁN</v>
          </cell>
        </row>
      </sheetData>
      <sheetData sheetId="6340">
        <row r="4">
          <cell r="A4" t="str">
            <v>BẢNG TÍNH TOÁN, ĐO BÓC KHỐI LƯỢNG HOÀN THÀNH ĐƯA VÀO QUYẾT TOÁN</v>
          </cell>
        </row>
      </sheetData>
      <sheetData sheetId="6341">
        <row r="4">
          <cell r="A4" t="str">
            <v>BẢNG TÍNH TOÁN, ĐO BÓC KHỐI LƯỢNG HOÀN THÀNH ĐƯA VÀO QUYẾT TOÁN</v>
          </cell>
        </row>
      </sheetData>
      <sheetData sheetId="6342">
        <row r="4">
          <cell r="A4" t="str">
            <v>BẢNG TÍNH TOÁN, ĐO BÓC KHỐI LƯỢNG HOÀN THÀNH ĐƯA VÀO QUYẾT TOÁN</v>
          </cell>
        </row>
      </sheetData>
      <sheetData sheetId="6343">
        <row r="4">
          <cell r="A4" t="str">
            <v>BẢNG TÍNH TOÁN, ĐO BÓC KHỐI LƯỢNG HOÀN THÀNH ĐƯA VÀO QUYẾT TOÁN</v>
          </cell>
        </row>
      </sheetData>
      <sheetData sheetId="6344">
        <row r="4">
          <cell r="A4" t="str">
            <v>BẢNG TÍNH TOÁN, ĐO BÓC KHỐI LƯỢNG HOÀN THÀNH ĐƯA VÀO QUYẾT TOÁN</v>
          </cell>
        </row>
      </sheetData>
      <sheetData sheetId="6345">
        <row r="4">
          <cell r="A4" t="str">
            <v>BẢNG TÍNH TOÁN, ĐO BÓC KHỐI LƯỢNG HOÀN THÀNH ĐƯA VÀO QUYẾT TOÁN</v>
          </cell>
        </row>
      </sheetData>
      <sheetData sheetId="6346">
        <row r="4">
          <cell r="A4" t="str">
            <v>BẢNG TÍNH TOÁN, ĐO BÓC KHỐI LƯỢNG HOÀN THÀNH ĐƯA VÀO QUYẾT TOÁN</v>
          </cell>
        </row>
      </sheetData>
      <sheetData sheetId="6347">
        <row r="4">
          <cell r="A4" t="str">
            <v>BẢNG TÍNH TOÁN, ĐO BÓC KHỐI LƯỢNG HOÀN THÀNH ĐƯA VÀO QUYẾT TOÁN</v>
          </cell>
        </row>
      </sheetData>
      <sheetData sheetId="6348">
        <row r="4">
          <cell r="A4" t="str">
            <v>BẢNG TÍNH TOÁN, ĐO BÓC KHỐI LƯỢNG HOÀN THÀNH ĐƯA VÀO QUYẾT TOÁN</v>
          </cell>
        </row>
      </sheetData>
      <sheetData sheetId="6349">
        <row r="4">
          <cell r="A4" t="str">
            <v>BẢNG TÍNH TOÁN, ĐO BÓC KHỐI LƯỢNG HOÀN THÀNH ĐƯA VÀO QUYẾT TOÁN</v>
          </cell>
        </row>
      </sheetData>
      <sheetData sheetId="6350">
        <row r="4">
          <cell r="A4" t="str">
            <v>BẢNG TÍNH TOÁN, ĐO BÓC KHỐI LƯỢNG HOÀN THÀNH ĐƯA VÀO QUYẾT TOÁN</v>
          </cell>
        </row>
      </sheetData>
      <sheetData sheetId="6351">
        <row r="4">
          <cell r="A4" t="str">
            <v>BẢNG TÍNH TOÁN, ĐO BÓC KHỐI LƯỢNG HOÀN THÀNH ĐƯA VÀO QUYẾT TOÁN</v>
          </cell>
        </row>
      </sheetData>
      <sheetData sheetId="6352">
        <row r="4">
          <cell r="A4" t="str">
            <v>BẢNG TÍNH TOÁN, ĐO BÓC KHỐI LƯỢNG HOÀN THÀNH ĐƯA VÀO QUYẾT TOÁN</v>
          </cell>
        </row>
      </sheetData>
      <sheetData sheetId="6353">
        <row r="4">
          <cell r="A4" t="str">
            <v>BẢNG TÍNH TOÁN, ĐO BÓC KHỐI LƯỢNG HOÀN THÀNH ĐƯA VÀO QUYẾT TOÁN</v>
          </cell>
        </row>
      </sheetData>
      <sheetData sheetId="6354">
        <row r="4">
          <cell r="A4" t="str">
            <v>BẢNG TÍNH TOÁN, ĐO BÓC KHỐI LƯỢNG HOÀN THÀNH ĐƯA VÀO QUYẾT TOÁN</v>
          </cell>
        </row>
      </sheetData>
      <sheetData sheetId="6355">
        <row r="4">
          <cell r="A4" t="str">
            <v>BẢNG TÍNH TOÁN, ĐO BÓC KHỐI LƯỢNG HOÀN THÀNH ĐƯA VÀO QUYẾT TOÁN</v>
          </cell>
        </row>
      </sheetData>
      <sheetData sheetId="6356">
        <row r="4">
          <cell r="A4" t="str">
            <v>BẢNG TÍNH TOÁN, ĐO BÓC KHỐI LƯỢNG HOÀN THÀNH ĐƯA VÀO QUYẾT TOÁN</v>
          </cell>
        </row>
      </sheetData>
      <sheetData sheetId="6357">
        <row r="4">
          <cell r="A4" t="str">
            <v>BẢNG TÍNH TOÁN, ĐO BÓC KHỐI LƯỢNG HOÀN THÀNH ĐƯA VÀO QUYẾT TOÁN</v>
          </cell>
        </row>
      </sheetData>
      <sheetData sheetId="6358">
        <row r="4">
          <cell r="A4" t="str">
            <v>BẢNG TÍNH TOÁN, ĐO BÓC KHỐI LƯỢNG HOÀN THÀNH ĐƯA VÀO QUYẾT TOÁN</v>
          </cell>
        </row>
      </sheetData>
      <sheetData sheetId="6359">
        <row r="4">
          <cell r="A4" t="str">
            <v>BẢNG TÍNH TOÁN, ĐO BÓC KHỐI LƯỢNG HOÀN THÀNH ĐƯA VÀO QUYẾT TOÁN</v>
          </cell>
        </row>
      </sheetData>
      <sheetData sheetId="6360">
        <row r="4">
          <cell r="A4" t="str">
            <v>BẢNG TÍNH TOÁN, ĐO BÓC KHỐI LƯỢNG HOÀN THÀNH ĐƯA VÀO QUYẾT TOÁN</v>
          </cell>
        </row>
      </sheetData>
      <sheetData sheetId="6361">
        <row r="4">
          <cell r="A4" t="str">
            <v>BẢNG TÍNH TOÁN, ĐO BÓC KHỐI LƯỢNG HOÀN THÀNH ĐƯA VÀO QUYẾT TOÁN</v>
          </cell>
        </row>
      </sheetData>
      <sheetData sheetId="6362">
        <row r="4">
          <cell r="A4" t="str">
            <v>BẢNG TÍNH TOÁN, ĐO BÓC KHỐI LƯỢNG HOÀN THÀNH ĐƯA VÀO QUYẾT TOÁN</v>
          </cell>
        </row>
      </sheetData>
      <sheetData sheetId="6363">
        <row r="4">
          <cell r="A4" t="str">
            <v>BẢNG TÍNH TOÁN, ĐO BÓC KHỐI LƯỢNG HOÀN THÀNH ĐƯA VÀO QUYẾT TOÁN</v>
          </cell>
        </row>
      </sheetData>
      <sheetData sheetId="6364">
        <row r="4">
          <cell r="A4" t="str">
            <v>BẢNG TÍNH TOÁN, ĐO BÓC KHỐI LƯỢNG HOÀN THÀNH ĐƯA VÀO QUYẾT TOÁN</v>
          </cell>
        </row>
      </sheetData>
      <sheetData sheetId="6365">
        <row r="4">
          <cell r="A4" t="str">
            <v>BẢNG TÍNH TOÁN, ĐO BÓC KHỐI LƯỢNG HOÀN THÀNH ĐƯA VÀO QUYẾT TOÁN</v>
          </cell>
        </row>
      </sheetData>
      <sheetData sheetId="6366">
        <row r="4">
          <cell r="A4" t="str">
            <v>BẢNG TÍNH TOÁN, ĐO BÓC KHỐI LƯỢNG HOÀN THÀNH ĐƯA VÀO QUYẾT TOÁN</v>
          </cell>
        </row>
      </sheetData>
      <sheetData sheetId="6367">
        <row r="4">
          <cell r="A4" t="str">
            <v>BẢNG TÍNH TOÁN, ĐO BÓC KHỐI LƯỢNG HOÀN THÀNH ĐƯA VÀO QUYẾT TOÁN</v>
          </cell>
        </row>
      </sheetData>
      <sheetData sheetId="6368">
        <row r="4">
          <cell r="A4" t="str">
            <v>BẢNG TÍNH TOÁN, ĐO BÓC KHỐI LƯỢNG HOÀN THÀNH ĐƯA VÀO QUYẾT TOÁN</v>
          </cell>
        </row>
      </sheetData>
      <sheetData sheetId="6369">
        <row r="4">
          <cell r="A4" t="str">
            <v>BẢNG TÍNH TOÁN, ĐO BÓC KHỐI LƯỢNG HOÀN THÀNH ĐƯA VÀO QUYẾT TOÁN</v>
          </cell>
        </row>
      </sheetData>
      <sheetData sheetId="6370">
        <row r="4">
          <cell r="A4" t="str">
            <v>BẢNG TÍNH TOÁN, ĐO BÓC KHỐI LƯỢNG HOÀN THÀNH ĐƯA VÀO QUYẾT TOÁN</v>
          </cell>
        </row>
      </sheetData>
      <sheetData sheetId="6371">
        <row r="4">
          <cell r="A4" t="str">
            <v>BẢNG TÍNH TOÁN, ĐO BÓC KHỐI LƯỢNG HOÀN THÀNH ĐƯA VÀO QUYẾT TOÁN</v>
          </cell>
        </row>
      </sheetData>
      <sheetData sheetId="6372">
        <row r="4">
          <cell r="A4" t="str">
            <v>BẢNG TÍNH TOÁN, ĐO BÓC KHỐI LƯỢNG HOÀN THÀNH ĐƯA VÀO QUYẾT TOÁN</v>
          </cell>
        </row>
      </sheetData>
      <sheetData sheetId="6373">
        <row r="4">
          <cell r="A4" t="str">
            <v>BẢNG TÍNH TOÁN, ĐO BÓC KHỐI LƯỢNG HOÀN THÀNH ĐƯA VÀO QUYẾT TOÁN</v>
          </cell>
        </row>
      </sheetData>
      <sheetData sheetId="6374">
        <row r="4">
          <cell r="A4" t="str">
            <v>BẢNG TÍNH TOÁN, ĐO BÓC KHỐI LƯỢNG HOÀN THÀNH ĐƯA VÀO QUYẾT TOÁN</v>
          </cell>
        </row>
      </sheetData>
      <sheetData sheetId="6375">
        <row r="4">
          <cell r="A4" t="str">
            <v>BẢNG TÍNH TOÁN, ĐO BÓC KHỐI LƯỢNG HOÀN THÀNH ĐƯA VÀO QUYẾT TOÁN</v>
          </cell>
        </row>
      </sheetData>
      <sheetData sheetId="6376">
        <row r="4">
          <cell r="A4" t="str">
            <v>BẢNG TÍNH TOÁN, ĐO BÓC KHỐI LƯỢNG HOÀN THÀNH ĐƯA VÀO QUYẾT TOÁN</v>
          </cell>
        </row>
      </sheetData>
      <sheetData sheetId="6377">
        <row r="4">
          <cell r="A4" t="str">
            <v>BẢNG TÍNH TOÁN, ĐO BÓC KHỐI LƯỢNG HOÀN THÀNH ĐƯA VÀO QUYẾT TOÁN</v>
          </cell>
        </row>
      </sheetData>
      <sheetData sheetId="6378">
        <row r="4">
          <cell r="A4" t="str">
            <v>BẢNG TÍNH TOÁN, ĐO BÓC KHỐI LƯỢNG HOÀN THÀNH ĐƯA VÀO QUYẾT TOÁN</v>
          </cell>
        </row>
      </sheetData>
      <sheetData sheetId="6379">
        <row r="4">
          <cell r="A4" t="str">
            <v>BẢNG TÍNH TOÁN, ĐO BÓC KHỐI LƯỢNG HOÀN THÀNH ĐƯA VÀO QUYẾT TOÁN</v>
          </cell>
        </row>
      </sheetData>
      <sheetData sheetId="6380">
        <row r="4">
          <cell r="A4" t="str">
            <v>BẢNG TÍNH TOÁN, ĐO BÓC KHỐI LƯỢNG HOÀN THÀNH ĐƯA VÀO QUYẾT TOÁN</v>
          </cell>
        </row>
      </sheetData>
      <sheetData sheetId="6381">
        <row r="4">
          <cell r="A4" t="str">
            <v>BẢNG TÍNH TOÁN, ĐO BÓC KHỐI LƯỢNG HOÀN THÀNH ĐƯA VÀO QUYẾT TOÁN</v>
          </cell>
        </row>
      </sheetData>
      <sheetData sheetId="6382">
        <row r="4">
          <cell r="A4" t="str">
            <v>BẢNG TÍNH TOÁN, ĐO BÓC KHỐI LƯỢNG HOÀN THÀNH ĐƯA VÀO QUYẾT TOÁN</v>
          </cell>
        </row>
      </sheetData>
      <sheetData sheetId="6383">
        <row r="4">
          <cell r="A4" t="str">
            <v>BẢNG TÍNH TOÁN, ĐO BÓC KHỐI LƯỢNG HOÀN THÀNH ĐƯA VÀO QUYẾT TOÁN</v>
          </cell>
        </row>
      </sheetData>
      <sheetData sheetId="6384">
        <row r="4">
          <cell r="A4" t="str">
            <v>BẢNG TÍNH TOÁN, ĐO BÓC KHỐI LƯỢNG HOÀN THÀNH ĐƯA VÀO QUYẾT TOÁN</v>
          </cell>
        </row>
      </sheetData>
      <sheetData sheetId="6385">
        <row r="4">
          <cell r="A4" t="str">
            <v>BẢNG TÍNH TOÁN, ĐO BÓC KHỐI LƯỢNG HOÀN THÀNH ĐƯA VÀO QUYẾT TOÁN</v>
          </cell>
        </row>
      </sheetData>
      <sheetData sheetId="6386">
        <row r="4">
          <cell r="A4" t="str">
            <v>BẢNG TÍNH TOÁN, ĐO BÓC KHỐI LƯỢNG HOÀN THÀNH ĐƯA VÀO QUYẾT TOÁN</v>
          </cell>
        </row>
      </sheetData>
      <sheetData sheetId="6387">
        <row r="4">
          <cell r="A4" t="str">
            <v>BẢNG TÍNH TOÁN, ĐO BÓC KHỐI LƯỢNG HOÀN THÀNH ĐƯA VÀO QUYẾT TOÁN</v>
          </cell>
        </row>
      </sheetData>
      <sheetData sheetId="6388">
        <row r="4">
          <cell r="A4" t="str">
            <v>BẢNG TÍNH TOÁN, ĐO BÓC KHỐI LƯỢNG HOÀN THÀNH ĐƯA VÀO QUYẾT TOÁN</v>
          </cell>
        </row>
      </sheetData>
      <sheetData sheetId="6389">
        <row r="4">
          <cell r="A4" t="str">
            <v>BẢNG TÍNH TOÁN, ĐO BÓC KHỐI LƯỢNG HOÀN THÀNH ĐƯA VÀO QUYẾT TOÁN</v>
          </cell>
        </row>
      </sheetData>
      <sheetData sheetId="6390">
        <row r="4">
          <cell r="A4" t="str">
            <v>BẢNG TÍNH TOÁN, ĐO BÓC KHỐI LƯỢNG HOÀN THÀNH ĐƯA VÀO QUYẾT TOÁN</v>
          </cell>
        </row>
      </sheetData>
      <sheetData sheetId="6391">
        <row r="4">
          <cell r="A4" t="str">
            <v>BẢNG TÍNH TOÁN, ĐO BÓC KHỐI LƯỢNG HOÀN THÀNH ĐƯA VÀO QUYẾT TOÁN</v>
          </cell>
        </row>
      </sheetData>
      <sheetData sheetId="6392">
        <row r="4">
          <cell r="A4" t="str">
            <v>BẢNG TÍNH TOÁN, ĐO BÓC KHỐI LƯỢNG HOÀN THÀNH ĐƯA VÀO QUYẾT TOÁN</v>
          </cell>
        </row>
      </sheetData>
      <sheetData sheetId="6393">
        <row r="4">
          <cell r="A4" t="str">
            <v>BẢNG TÍNH TOÁN, ĐO BÓC KHỐI LƯỢNG HOÀN THÀNH ĐƯA VÀO QUYẾT TOÁN</v>
          </cell>
        </row>
      </sheetData>
      <sheetData sheetId="6394">
        <row r="4">
          <cell r="A4" t="str">
            <v>BẢNG TÍNH TOÁN, ĐO BÓC KHỐI LƯỢNG HOÀN THÀNH ĐƯA VÀO QUYẾT TOÁN</v>
          </cell>
        </row>
      </sheetData>
      <sheetData sheetId="6395">
        <row r="4">
          <cell r="A4" t="str">
            <v>BẢNG TÍNH TOÁN, ĐO BÓC KHỐI LƯỢNG HOÀN THÀNH ĐƯA VÀO QUYẾT TOÁN</v>
          </cell>
        </row>
      </sheetData>
      <sheetData sheetId="6396">
        <row r="4">
          <cell r="A4" t="str">
            <v>BẢNG TÍNH TOÁN, ĐO BÓC KHỐI LƯỢNG HOÀN THÀNH ĐƯA VÀO QUYẾT TOÁN</v>
          </cell>
        </row>
      </sheetData>
      <sheetData sheetId="6397">
        <row r="4">
          <cell r="A4" t="str">
            <v>BẢNG TÍNH TOÁN, ĐO BÓC KHỐI LƯỢNG HOÀN THÀNH ĐƯA VÀO QUYẾT TOÁN</v>
          </cell>
        </row>
      </sheetData>
      <sheetData sheetId="6398">
        <row r="4">
          <cell r="A4" t="str">
            <v>BẢNG TÍNH TOÁN, ĐO BÓC KHỐI LƯỢNG HOÀN THÀNH ĐƯA VÀO QUYẾT TOÁN</v>
          </cell>
        </row>
      </sheetData>
      <sheetData sheetId="6399">
        <row r="4">
          <cell r="A4" t="str">
            <v>BẢNG TÍNH TOÁN, ĐO BÓC KHỐI LƯỢNG HOÀN THÀNH ĐƯA VÀO QUYẾT TOÁN</v>
          </cell>
        </row>
      </sheetData>
      <sheetData sheetId="6400">
        <row r="4">
          <cell r="A4" t="str">
            <v>BẢNG TÍNH TOÁN, ĐO BÓC KHỐI LƯỢNG HOÀN THÀNH ĐƯA VÀO QUYẾT TOÁN</v>
          </cell>
        </row>
      </sheetData>
      <sheetData sheetId="6401">
        <row r="4">
          <cell r="A4" t="str">
            <v>BẢNG TÍNH TOÁN, ĐO BÓC KHỐI LƯỢNG HOÀN THÀNH ĐƯA VÀO QUYẾT TOÁN</v>
          </cell>
        </row>
      </sheetData>
      <sheetData sheetId="6402">
        <row r="4">
          <cell r="A4" t="str">
            <v>BẢNG TÍNH TOÁN, ĐO BÓC KHỐI LƯỢNG HOÀN THÀNH ĐƯA VÀO QUYẾT TOÁN</v>
          </cell>
        </row>
      </sheetData>
      <sheetData sheetId="6403">
        <row r="4">
          <cell r="A4" t="str">
            <v>BẢNG TÍNH TOÁN, ĐO BÓC KHỐI LƯỢNG HOÀN THÀNH ĐƯA VÀO QUYẾT TOÁN</v>
          </cell>
        </row>
      </sheetData>
      <sheetData sheetId="6404">
        <row r="4">
          <cell r="A4" t="str">
            <v>BẢNG TÍNH TOÁN, ĐO BÓC KHỐI LƯỢNG HOÀN THÀNH ĐƯA VÀO QUYẾT TOÁN</v>
          </cell>
        </row>
      </sheetData>
      <sheetData sheetId="6405">
        <row r="4">
          <cell r="A4" t="str">
            <v>BẢNG TÍNH TOÁN, ĐO BÓC KHỐI LƯỢNG HOÀN THÀNH ĐƯA VÀO QUYẾT TOÁN</v>
          </cell>
        </row>
      </sheetData>
      <sheetData sheetId="6406">
        <row r="4">
          <cell r="A4" t="str">
            <v>BẢNG TÍNH TOÁN, ĐO BÓC KHỐI LƯỢNG HOÀN THÀNH ĐƯA VÀO QUYẾT TOÁN</v>
          </cell>
        </row>
      </sheetData>
      <sheetData sheetId="6407">
        <row r="4">
          <cell r="A4" t="str">
            <v>BẢNG TÍNH TOÁN, ĐO BÓC KHỐI LƯỢNG HOÀN THÀNH ĐƯA VÀO QUYẾT TOÁN</v>
          </cell>
        </row>
      </sheetData>
      <sheetData sheetId="6408">
        <row r="4">
          <cell r="A4" t="str">
            <v>BẢNG TÍNH TOÁN, ĐO BÓC KHỐI LƯỢNG HOÀN THÀNH ĐƯA VÀO QUYẾT TOÁN</v>
          </cell>
        </row>
      </sheetData>
      <sheetData sheetId="6409">
        <row r="4">
          <cell r="A4" t="str">
            <v>BẢNG TÍNH TOÁN, ĐO BÓC KHỐI LƯỢNG HOÀN THÀNH ĐƯA VÀO QUYẾT TOÁN</v>
          </cell>
        </row>
      </sheetData>
      <sheetData sheetId="6410">
        <row r="4">
          <cell r="A4" t="str">
            <v>BẢNG TÍNH TOÁN, ĐO BÓC KHỐI LƯỢNG HOÀN THÀNH ĐƯA VÀO QUYẾT TOÁN</v>
          </cell>
        </row>
      </sheetData>
      <sheetData sheetId="6411">
        <row r="4">
          <cell r="A4" t="str">
            <v>BẢNG TÍNH TOÁN, ĐO BÓC KHỐI LƯỢNG HOÀN THÀNH ĐƯA VÀO QUYẾT TOÁN</v>
          </cell>
        </row>
      </sheetData>
      <sheetData sheetId="6412">
        <row r="4">
          <cell r="A4" t="str">
            <v>BẢNG TÍNH TOÁN, ĐO BÓC KHỐI LƯỢNG HOÀN THÀNH ĐƯA VÀO QUYẾT TOÁN</v>
          </cell>
        </row>
      </sheetData>
      <sheetData sheetId="6413">
        <row r="4">
          <cell r="A4" t="str">
            <v>BẢNG TÍNH TOÁN, ĐO BÓC KHỐI LƯỢNG HOÀN THÀNH ĐƯA VÀO QUYẾT TOÁN</v>
          </cell>
        </row>
      </sheetData>
      <sheetData sheetId="6414">
        <row r="4">
          <cell r="A4" t="str">
            <v>BẢNG TÍNH TOÁN, ĐO BÓC KHỐI LƯỢNG HOÀN THÀNH ĐƯA VÀO QUYẾT TOÁN</v>
          </cell>
        </row>
      </sheetData>
      <sheetData sheetId="6415">
        <row r="4">
          <cell r="A4" t="str">
            <v>BẢNG TÍNH TOÁN, ĐO BÓC KHỐI LƯỢNG HOÀN THÀNH ĐƯA VÀO QUYẾT TOÁN</v>
          </cell>
        </row>
      </sheetData>
      <sheetData sheetId="6416">
        <row r="4">
          <cell r="A4" t="str">
            <v>BẢNG TÍNH TOÁN, ĐO BÓC KHỐI LƯỢNG HOÀN THÀNH ĐƯA VÀO QUYẾT TOÁN</v>
          </cell>
        </row>
      </sheetData>
      <sheetData sheetId="6417">
        <row r="4">
          <cell r="A4" t="str">
            <v>BẢNG TÍNH TOÁN, ĐO BÓC KHỐI LƯỢNG HOÀN THÀNH ĐƯA VÀO QUYẾT TOÁN</v>
          </cell>
        </row>
      </sheetData>
      <sheetData sheetId="6418">
        <row r="4">
          <cell r="A4" t="str">
            <v>BẢNG TÍNH TOÁN, ĐO BÓC KHỐI LƯỢNG HOÀN THÀNH ĐƯA VÀO QUYẾT TOÁN</v>
          </cell>
        </row>
      </sheetData>
      <sheetData sheetId="6419">
        <row r="4">
          <cell r="A4" t="str">
            <v>BẢNG TÍNH TOÁN, ĐO BÓC KHỐI LƯỢNG HOÀN THÀNH ĐƯA VÀO QUYẾT TOÁN</v>
          </cell>
        </row>
      </sheetData>
      <sheetData sheetId="6420">
        <row r="4">
          <cell r="A4" t="str">
            <v>BẢNG TÍNH TOÁN, ĐO BÓC KHỐI LƯỢNG HOÀN THÀNH ĐƯA VÀO QUYẾT TOÁN</v>
          </cell>
        </row>
      </sheetData>
      <sheetData sheetId="6421">
        <row r="4">
          <cell r="A4" t="str">
            <v>BẢNG TÍNH TOÁN, ĐO BÓC KHỐI LƯỢNG HOÀN THÀNH ĐƯA VÀO QUYẾT TOÁN</v>
          </cell>
        </row>
      </sheetData>
      <sheetData sheetId="6422">
        <row r="4">
          <cell r="A4" t="str">
            <v>BẢNG TÍNH TOÁN, ĐO BÓC KHỐI LƯỢNG HOÀN THÀNH ĐƯA VÀO QUYẾT TOÁN</v>
          </cell>
        </row>
      </sheetData>
      <sheetData sheetId="6423">
        <row r="4">
          <cell r="A4" t="str">
            <v>BẢNG TÍNH TOÁN, ĐO BÓC KHỐI LƯỢNG HOÀN THÀNH ĐƯA VÀO QUYẾT TOÁN</v>
          </cell>
        </row>
      </sheetData>
      <sheetData sheetId="6424">
        <row r="4">
          <cell r="A4" t="str">
            <v>BẢNG TÍNH TOÁN, ĐO BÓC KHỐI LƯỢNG HOÀN THÀNH ĐƯA VÀO QUYẾT TOÁN</v>
          </cell>
        </row>
      </sheetData>
      <sheetData sheetId="6425">
        <row r="4">
          <cell r="A4" t="str">
            <v>BẢNG TÍNH TOÁN, ĐO BÓC KHỐI LƯỢNG HOÀN THÀNH ĐƯA VÀO QUYẾT TOÁN</v>
          </cell>
        </row>
      </sheetData>
      <sheetData sheetId="6426">
        <row r="4">
          <cell r="A4" t="str">
            <v>BẢNG TÍNH TOÁN, ĐO BÓC KHỐI LƯỢNG HOÀN THÀNH ĐƯA VÀO QUYẾT TOÁN</v>
          </cell>
        </row>
      </sheetData>
      <sheetData sheetId="6427">
        <row r="4">
          <cell r="A4" t="str">
            <v>BẢNG TÍNH TOÁN, ĐO BÓC KHỐI LƯỢNG HOÀN THÀNH ĐƯA VÀO QUYẾT TOÁN</v>
          </cell>
        </row>
      </sheetData>
      <sheetData sheetId="6428">
        <row r="4">
          <cell r="A4" t="str">
            <v>BẢNG TÍNH TOÁN, ĐO BÓC KHỐI LƯỢNG HOÀN THÀNH ĐƯA VÀO QUYẾT TOÁN</v>
          </cell>
        </row>
      </sheetData>
      <sheetData sheetId="6429">
        <row r="4">
          <cell r="A4" t="str">
            <v>BẢNG TÍNH TOÁN, ĐO BÓC KHỐI LƯỢNG HOÀN THÀNH ĐƯA VÀO QUYẾT TOÁN</v>
          </cell>
        </row>
      </sheetData>
      <sheetData sheetId="6430">
        <row r="4">
          <cell r="A4" t="str">
            <v>BẢNG TÍNH TOÁN, ĐO BÓC KHỐI LƯỢNG HOÀN THÀNH ĐƯA VÀO QUYẾT TOÁN</v>
          </cell>
        </row>
      </sheetData>
      <sheetData sheetId="6431">
        <row r="4">
          <cell r="A4" t="str">
            <v>BẢNG TÍNH TOÁN, ĐO BÓC KHỐI LƯỢNG HOÀN THÀNH ĐƯA VÀO QUYẾT TOÁN</v>
          </cell>
        </row>
      </sheetData>
      <sheetData sheetId="6432">
        <row r="4">
          <cell r="A4" t="str">
            <v>BẢNG TÍNH TOÁN, ĐO BÓC KHỐI LƯỢNG HOÀN THÀNH ĐƯA VÀO QUYẾT TOÁN</v>
          </cell>
        </row>
      </sheetData>
      <sheetData sheetId="6433">
        <row r="4">
          <cell r="A4" t="str">
            <v>BẢNG TÍNH TOÁN, ĐO BÓC KHỐI LƯỢNG HOÀN THÀNH ĐƯA VÀO QUYẾT TOÁN</v>
          </cell>
        </row>
      </sheetData>
      <sheetData sheetId="6434">
        <row r="4">
          <cell r="A4" t="str">
            <v>BẢNG TÍNH TOÁN, ĐO BÓC KHỐI LƯỢNG HOÀN THÀNH ĐƯA VÀO QUYẾT TOÁN</v>
          </cell>
        </row>
      </sheetData>
      <sheetData sheetId="6435">
        <row r="4">
          <cell r="A4" t="str">
            <v>BẢNG TÍNH TOÁN, ĐO BÓC KHỐI LƯỢNG HOÀN THÀNH ĐƯA VÀO QUYẾT TOÁN</v>
          </cell>
        </row>
      </sheetData>
      <sheetData sheetId="6436">
        <row r="4">
          <cell r="A4" t="str">
            <v>BẢNG TÍNH TOÁN, ĐO BÓC KHỐI LƯỢNG HOÀN THÀNH ĐƯA VÀO QUYẾT TOÁN</v>
          </cell>
        </row>
      </sheetData>
      <sheetData sheetId="6437">
        <row r="4">
          <cell r="A4" t="str">
            <v>BẢNG TÍNH TOÁN, ĐO BÓC KHỐI LƯỢNG HOÀN THÀNH ĐƯA VÀO QUYẾT TOÁN</v>
          </cell>
        </row>
      </sheetData>
      <sheetData sheetId="6438">
        <row r="4">
          <cell r="A4" t="str">
            <v>BẢNG TÍNH TOÁN, ĐO BÓC KHỐI LƯỢNG HOÀN THÀNH ĐƯA VÀO QUYẾT TOÁN</v>
          </cell>
        </row>
      </sheetData>
      <sheetData sheetId="6439">
        <row r="4">
          <cell r="A4" t="str">
            <v>BẢNG TÍNH TOÁN, ĐO BÓC KHỐI LƯỢNG HOÀN THÀNH ĐƯA VÀO QUYẾT TOÁN</v>
          </cell>
        </row>
      </sheetData>
      <sheetData sheetId="6440">
        <row r="4">
          <cell r="A4" t="str">
            <v>BẢNG TÍNH TOÁN, ĐO BÓC KHỐI LƯỢNG HOÀN THÀNH ĐƯA VÀO QUYẾT TOÁN</v>
          </cell>
        </row>
      </sheetData>
      <sheetData sheetId="6441">
        <row r="4">
          <cell r="A4" t="str">
            <v>BẢNG TÍNH TOÁN, ĐO BÓC KHỐI LƯỢNG HOÀN THÀNH ĐƯA VÀO QUYẾT TOÁN</v>
          </cell>
        </row>
      </sheetData>
      <sheetData sheetId="6442">
        <row r="4">
          <cell r="A4" t="str">
            <v>BẢNG TÍNH TOÁN, ĐO BÓC KHỐI LƯỢNG HOÀN THÀNH ĐƯA VÀO QUYẾT TOÁN</v>
          </cell>
        </row>
      </sheetData>
      <sheetData sheetId="6443">
        <row r="4">
          <cell r="A4" t="str">
            <v>BẢNG TÍNH TOÁN, ĐO BÓC KHỐI LƯỢNG HOÀN THÀNH ĐƯA VÀO QUYẾT TOÁN</v>
          </cell>
        </row>
      </sheetData>
      <sheetData sheetId="6444">
        <row r="4">
          <cell r="A4" t="str">
            <v>BẢNG TÍNH TOÁN, ĐO BÓC KHỐI LƯỢNG HOÀN THÀNH ĐƯA VÀO QUYẾT TOÁN</v>
          </cell>
        </row>
      </sheetData>
      <sheetData sheetId="6445">
        <row r="4">
          <cell r="A4" t="str">
            <v>BẢNG TÍNH TOÁN, ĐO BÓC KHỐI LƯỢNG HOÀN THÀNH ĐƯA VÀO QUYẾT TOÁN</v>
          </cell>
        </row>
      </sheetData>
      <sheetData sheetId="6446">
        <row r="4">
          <cell r="A4" t="str">
            <v>BẢNG TÍNH TOÁN, ĐO BÓC KHỐI LƯỢNG HOÀN THÀNH ĐƯA VÀO QUYẾT TOÁN</v>
          </cell>
        </row>
      </sheetData>
      <sheetData sheetId="6447">
        <row r="4">
          <cell r="A4" t="str">
            <v>BẢNG TÍNH TOÁN, ĐO BÓC KHỐI LƯỢNG HOÀN THÀNH ĐƯA VÀO QUYẾT TOÁN</v>
          </cell>
        </row>
      </sheetData>
      <sheetData sheetId="6448">
        <row r="4">
          <cell r="A4" t="str">
            <v>BẢNG TÍNH TOÁN, ĐO BÓC KHỐI LƯỢNG HOÀN THÀNH ĐƯA VÀO QUYẾT TOÁN</v>
          </cell>
        </row>
      </sheetData>
      <sheetData sheetId="6449">
        <row r="4">
          <cell r="A4" t="str">
            <v>BẢNG TÍNH TOÁN, ĐO BÓC KHỐI LƯỢNG HOÀN THÀNH ĐƯA VÀO QUYẾT TOÁN</v>
          </cell>
        </row>
      </sheetData>
      <sheetData sheetId="6450">
        <row r="4">
          <cell r="A4" t="str">
            <v>BẢNG TÍNH TOÁN, ĐO BÓC KHỐI LƯỢNG HOÀN THÀNH ĐƯA VÀO QUYẾT TOÁN</v>
          </cell>
        </row>
      </sheetData>
      <sheetData sheetId="6451">
        <row r="4">
          <cell r="A4" t="str">
            <v>BẢNG TÍNH TOÁN, ĐO BÓC KHỐI LƯỢNG HOÀN THÀNH ĐƯA VÀO QUYẾT TOÁN</v>
          </cell>
        </row>
      </sheetData>
      <sheetData sheetId="6452">
        <row r="4">
          <cell r="A4" t="str">
            <v>BẢNG TÍNH TOÁN, ĐO BÓC KHỐI LƯỢNG HOÀN THÀNH ĐƯA VÀO QUYẾT TOÁN</v>
          </cell>
        </row>
      </sheetData>
      <sheetData sheetId="6453">
        <row r="4">
          <cell r="A4" t="str">
            <v>BẢNG TÍNH TOÁN, ĐO BÓC KHỐI LƯỢNG HOÀN THÀNH ĐƯA VÀO QUYẾT TOÁN</v>
          </cell>
        </row>
      </sheetData>
      <sheetData sheetId="6454">
        <row r="4">
          <cell r="A4" t="str">
            <v>BẢNG TÍNH TOÁN, ĐO BÓC KHỐI LƯỢNG HOÀN THÀNH ĐƯA VÀO QUYẾT TOÁN</v>
          </cell>
        </row>
      </sheetData>
      <sheetData sheetId="6455">
        <row r="4">
          <cell r="A4" t="str">
            <v>BẢNG TÍNH TOÁN, ĐO BÓC KHỐI LƯỢNG HOÀN THÀNH ĐƯA VÀO QUYẾT TOÁN</v>
          </cell>
        </row>
      </sheetData>
      <sheetData sheetId="6456">
        <row r="4">
          <cell r="A4" t="str">
            <v>BẢNG TÍNH TOÁN, ĐO BÓC KHỐI LƯỢNG HOÀN THÀNH ĐƯA VÀO QUYẾT TOÁN</v>
          </cell>
        </row>
      </sheetData>
      <sheetData sheetId="6457">
        <row r="4">
          <cell r="A4" t="str">
            <v>BẢNG TÍNH TOÁN, ĐO BÓC KHỐI LƯỢNG HOÀN THÀNH ĐƯA VÀO QUYẾT TOÁN</v>
          </cell>
        </row>
      </sheetData>
      <sheetData sheetId="6458">
        <row r="4">
          <cell r="A4" t="str">
            <v>BẢNG TÍNH TOÁN, ĐO BÓC KHỐI LƯỢNG HOÀN THÀNH ĐƯA VÀO QUYẾT TOÁN</v>
          </cell>
        </row>
      </sheetData>
      <sheetData sheetId="6459">
        <row r="4">
          <cell r="A4" t="str">
            <v>BẢNG TÍNH TOÁN, ĐO BÓC KHỐI LƯỢNG HOÀN THÀNH ĐƯA VÀO QUYẾT TOÁN</v>
          </cell>
        </row>
      </sheetData>
      <sheetData sheetId="6460">
        <row r="4">
          <cell r="A4" t="str">
            <v>BẢNG TÍNH TOÁN, ĐO BÓC KHỐI LƯỢNG HOÀN THÀNH ĐƯA VÀO QUYẾT TOÁN</v>
          </cell>
        </row>
      </sheetData>
      <sheetData sheetId="6461">
        <row r="4">
          <cell r="A4" t="str">
            <v>BẢNG TÍNH TOÁN, ĐO BÓC KHỐI LƯỢNG HOÀN THÀNH ĐƯA VÀO QUYẾT TOÁN</v>
          </cell>
        </row>
      </sheetData>
      <sheetData sheetId="6462">
        <row r="4">
          <cell r="A4" t="str">
            <v>BẢNG TÍNH TOÁN, ĐO BÓC KHỐI LƯỢNG HOÀN THÀNH ĐƯA VÀO QUYẾT TOÁN</v>
          </cell>
        </row>
      </sheetData>
      <sheetData sheetId="6463">
        <row r="4">
          <cell r="A4" t="str">
            <v>BẢNG TÍNH TOÁN, ĐO BÓC KHỐI LƯỢNG HOÀN THÀNH ĐƯA VÀO QUYẾT TOÁN</v>
          </cell>
        </row>
      </sheetData>
      <sheetData sheetId="6464">
        <row r="4">
          <cell r="A4" t="str">
            <v>BẢNG TÍNH TOÁN, ĐO BÓC KHỐI LƯỢNG HOÀN THÀNH ĐƯA VÀO QUYẾT TOÁN</v>
          </cell>
        </row>
      </sheetData>
      <sheetData sheetId="6465">
        <row r="4">
          <cell r="A4" t="str">
            <v>BẢNG TÍNH TOÁN, ĐO BÓC KHỐI LƯỢNG HOÀN THÀNH ĐƯA VÀO QUYẾT TOÁN</v>
          </cell>
        </row>
      </sheetData>
      <sheetData sheetId="6466">
        <row r="4">
          <cell r="A4" t="str">
            <v>BẢNG TÍNH TOÁN, ĐO BÓC KHỐI LƯỢNG HOÀN THÀNH ĐƯA VÀO QUYẾT TOÁN</v>
          </cell>
        </row>
      </sheetData>
      <sheetData sheetId="6467">
        <row r="4">
          <cell r="A4" t="str">
            <v>BẢNG TÍNH TOÁN, ĐO BÓC KHỐI LƯỢNG HOÀN THÀNH ĐƯA VÀO QUYẾT TOÁN</v>
          </cell>
        </row>
      </sheetData>
      <sheetData sheetId="6468">
        <row r="4">
          <cell r="A4" t="str">
            <v>BẢNG TÍNH TOÁN, ĐO BÓC KHỐI LƯỢNG HOÀN THÀNH ĐƯA VÀO QUYẾT TOÁN</v>
          </cell>
        </row>
      </sheetData>
      <sheetData sheetId="6469">
        <row r="4">
          <cell r="A4" t="str">
            <v>BẢNG TÍNH TOÁN, ĐO BÓC KHỐI LƯỢNG HOÀN THÀNH ĐƯA VÀO QUYẾT TOÁN</v>
          </cell>
        </row>
      </sheetData>
      <sheetData sheetId="6470">
        <row r="4">
          <cell r="A4" t="str">
            <v>BẢNG TÍNH TOÁN, ĐO BÓC KHỐI LƯỢNG HOÀN THÀNH ĐƯA VÀO QUYẾT TOÁN</v>
          </cell>
        </row>
      </sheetData>
      <sheetData sheetId="6471">
        <row r="4">
          <cell r="A4" t="str">
            <v>BẢNG TÍNH TOÁN, ĐO BÓC KHỐI LƯỢNG HOÀN THÀNH ĐƯA VÀO QUYẾT TOÁN</v>
          </cell>
        </row>
      </sheetData>
      <sheetData sheetId="6472">
        <row r="4">
          <cell r="A4" t="str">
            <v>BẢNG TÍNH TOÁN, ĐO BÓC KHỐI LƯỢNG HOÀN THÀNH ĐƯA VÀO QUYẾT TOÁN</v>
          </cell>
        </row>
      </sheetData>
      <sheetData sheetId="6473">
        <row r="4">
          <cell r="A4" t="str">
            <v>BẢNG TÍNH TOÁN, ĐO BÓC KHỐI LƯỢNG HOÀN THÀNH ĐƯA VÀO QUYẾT TOÁN</v>
          </cell>
        </row>
      </sheetData>
      <sheetData sheetId="6474">
        <row r="4">
          <cell r="A4" t="str">
            <v>BẢNG TÍNH TOÁN, ĐO BÓC KHỐI LƯỢNG HOÀN THÀNH ĐƯA VÀO QUYẾT TOÁN</v>
          </cell>
        </row>
      </sheetData>
      <sheetData sheetId="6475">
        <row r="4">
          <cell r="A4" t="str">
            <v>BẢNG TÍNH TOÁN, ĐO BÓC KHỐI LƯỢNG HOÀN THÀNH ĐƯA VÀO QUYẾT TOÁN</v>
          </cell>
        </row>
      </sheetData>
      <sheetData sheetId="6476">
        <row r="4">
          <cell r="A4" t="str">
            <v>BẢNG TÍNH TOÁN, ĐO BÓC KHỐI LƯỢNG HOÀN THÀNH ĐƯA VÀO QUYẾT TOÁN</v>
          </cell>
        </row>
      </sheetData>
      <sheetData sheetId="6477">
        <row r="4">
          <cell r="A4" t="str">
            <v>BẢNG TÍNH TOÁN, ĐO BÓC KHỐI LƯỢNG HOÀN THÀNH ĐƯA VÀO QUYẾT TOÁN</v>
          </cell>
        </row>
      </sheetData>
      <sheetData sheetId="6478">
        <row r="4">
          <cell r="A4" t="str">
            <v>BẢNG TÍNH TOÁN, ĐO BÓC KHỐI LƯỢNG HOÀN THÀNH ĐƯA VÀO QUYẾT TOÁN</v>
          </cell>
        </row>
      </sheetData>
      <sheetData sheetId="6479">
        <row r="4">
          <cell r="A4" t="str">
            <v>BẢNG TÍNH TOÁN, ĐO BÓC KHỐI LƯỢNG HOÀN THÀNH ĐƯA VÀO QUYẾT TOÁN</v>
          </cell>
        </row>
      </sheetData>
      <sheetData sheetId="6480">
        <row r="4">
          <cell r="A4" t="str">
            <v>BẢNG TÍNH TOÁN, ĐO BÓC KHỐI LƯỢNG HOÀN THÀNH ĐƯA VÀO QUYẾT TOÁN</v>
          </cell>
        </row>
      </sheetData>
      <sheetData sheetId="6481">
        <row r="4">
          <cell r="A4" t="str">
            <v>BẢNG TÍNH TOÁN, ĐO BÓC KHỐI LƯỢNG HOÀN THÀNH ĐƯA VÀO QUYẾT TOÁN</v>
          </cell>
        </row>
      </sheetData>
      <sheetData sheetId="6482">
        <row r="4">
          <cell r="A4" t="str">
            <v>BẢNG TÍNH TOÁN, ĐO BÓC KHỐI LƯỢNG HOÀN THÀNH ĐƯA VÀO QUYẾT TOÁN</v>
          </cell>
        </row>
      </sheetData>
      <sheetData sheetId="6483">
        <row r="4">
          <cell r="A4" t="str">
            <v>BẢNG TÍNH TOÁN, ĐO BÓC KHỐI LƯỢNG HOÀN THÀNH ĐƯA VÀO QUYẾT TOÁN</v>
          </cell>
        </row>
      </sheetData>
      <sheetData sheetId="6484">
        <row r="4">
          <cell r="A4" t="str">
            <v>BẢNG TÍNH TOÁN, ĐO BÓC KHỐI LƯỢNG HOÀN THÀNH ĐƯA VÀO QUYẾT TOÁN</v>
          </cell>
        </row>
      </sheetData>
      <sheetData sheetId="6485">
        <row r="4">
          <cell r="A4" t="str">
            <v>BẢNG TÍNH TOÁN, ĐO BÓC KHỐI LƯỢNG HOÀN THÀNH ĐƯA VÀO QUYẾT TOÁN</v>
          </cell>
        </row>
      </sheetData>
      <sheetData sheetId="6486">
        <row r="4">
          <cell r="A4" t="str">
            <v>BẢNG TÍNH TOÁN, ĐO BÓC KHỐI LƯỢNG HOÀN THÀNH ĐƯA VÀO QUYẾT TOÁN</v>
          </cell>
        </row>
      </sheetData>
      <sheetData sheetId="6487">
        <row r="4">
          <cell r="A4" t="str">
            <v>BẢNG TÍNH TOÁN, ĐO BÓC KHỐI LƯỢNG HOÀN THÀNH ĐƯA VÀO QUYẾT TOÁN</v>
          </cell>
        </row>
      </sheetData>
      <sheetData sheetId="6488">
        <row r="4">
          <cell r="A4" t="str">
            <v>BẢNG TÍNH TOÁN, ĐO BÓC KHỐI LƯỢNG HOÀN THÀNH ĐƯA VÀO QUYẾT TOÁN</v>
          </cell>
        </row>
      </sheetData>
      <sheetData sheetId="6489">
        <row r="4">
          <cell r="A4" t="str">
            <v>BẢNG TÍNH TOÁN, ĐO BÓC KHỐI LƯỢNG HOÀN THÀNH ĐƯA VÀO QUYẾT TOÁN</v>
          </cell>
        </row>
      </sheetData>
      <sheetData sheetId="6490">
        <row r="4">
          <cell r="A4" t="str">
            <v>BẢNG TÍNH TOÁN, ĐO BÓC KHỐI LƯỢNG HOÀN THÀNH ĐƯA VÀO QUYẾT TOÁN</v>
          </cell>
        </row>
      </sheetData>
      <sheetData sheetId="6491">
        <row r="4">
          <cell r="A4" t="str">
            <v>BẢNG TÍNH TOÁN, ĐO BÓC KHỐI LƯỢNG HOÀN THÀNH ĐƯA VÀO QUYẾT TOÁN</v>
          </cell>
        </row>
      </sheetData>
      <sheetData sheetId="6492">
        <row r="4">
          <cell r="A4" t="str">
            <v>BẢNG TÍNH TOÁN, ĐO BÓC KHỐI LƯỢNG HOÀN THÀNH ĐƯA VÀO QUYẾT TOÁN</v>
          </cell>
        </row>
      </sheetData>
      <sheetData sheetId="6493">
        <row r="4">
          <cell r="A4" t="str">
            <v>BẢNG TÍNH TOÁN, ĐO BÓC KHỐI LƯỢNG HOÀN THÀNH ĐƯA VÀO QUYẾT TOÁN</v>
          </cell>
        </row>
      </sheetData>
      <sheetData sheetId="6494">
        <row r="4">
          <cell r="A4" t="str">
            <v>BẢNG TÍNH TOÁN, ĐO BÓC KHỐI LƯỢNG HOÀN THÀNH ĐƯA VÀO QUYẾT TOÁN</v>
          </cell>
        </row>
      </sheetData>
      <sheetData sheetId="6495">
        <row r="4">
          <cell r="A4" t="str">
            <v>BẢNG TÍNH TOÁN, ĐO BÓC KHỐI LƯỢNG HOÀN THÀNH ĐƯA VÀO QUYẾT TOÁN</v>
          </cell>
        </row>
      </sheetData>
      <sheetData sheetId="6496">
        <row r="4">
          <cell r="A4" t="str">
            <v>BẢNG TÍNH TOÁN, ĐO BÓC KHỐI LƯỢNG HOÀN THÀNH ĐƯA VÀO QUYẾT TOÁN</v>
          </cell>
        </row>
      </sheetData>
      <sheetData sheetId="6497">
        <row r="4">
          <cell r="A4" t="str">
            <v>BẢNG TÍNH TOÁN, ĐO BÓC KHỐI LƯỢNG HOÀN THÀNH ĐƯA VÀO QUYẾT TOÁN</v>
          </cell>
        </row>
      </sheetData>
      <sheetData sheetId="6498">
        <row r="4">
          <cell r="A4" t="str">
            <v>BẢNG TÍNH TOÁN, ĐO BÓC KHỐI LƯỢNG HOÀN THÀNH ĐƯA VÀO QUYẾT TOÁN</v>
          </cell>
        </row>
      </sheetData>
      <sheetData sheetId="6499">
        <row r="4">
          <cell r="A4" t="str">
            <v>BẢNG TÍNH TOÁN, ĐO BÓC KHỐI LƯỢNG HOÀN THÀNH ĐƯA VÀO QUYẾT TOÁN</v>
          </cell>
        </row>
      </sheetData>
      <sheetData sheetId="6500">
        <row r="4">
          <cell r="A4" t="str">
            <v>BẢNG TÍNH TOÁN, ĐO BÓC KHỐI LƯỢNG HOÀN THÀNH ĐƯA VÀO QUYẾT TOÁN</v>
          </cell>
        </row>
      </sheetData>
      <sheetData sheetId="6501">
        <row r="4">
          <cell r="A4" t="str">
            <v>BẢNG TÍNH TOÁN, ĐO BÓC KHỐI LƯỢNG HOÀN THÀNH ĐƯA VÀO QUYẾT TOÁN</v>
          </cell>
        </row>
      </sheetData>
      <sheetData sheetId="6502">
        <row r="4">
          <cell r="A4" t="str">
            <v>BẢNG TÍNH TOÁN, ĐO BÓC KHỐI LƯỢNG HOÀN THÀNH ĐƯA VÀO QUYẾT TOÁN</v>
          </cell>
        </row>
      </sheetData>
      <sheetData sheetId="6503">
        <row r="4">
          <cell r="A4" t="str">
            <v>BẢNG TÍNH TOÁN, ĐO BÓC KHỐI LƯỢNG HOÀN THÀNH ĐƯA VÀO QUYẾT TOÁN</v>
          </cell>
        </row>
      </sheetData>
      <sheetData sheetId="6504">
        <row r="4">
          <cell r="A4" t="str">
            <v>BẢNG TÍNH TOÁN, ĐO BÓC KHỐI LƯỢNG HOÀN THÀNH ĐƯA VÀO QUYẾT TOÁN</v>
          </cell>
        </row>
      </sheetData>
      <sheetData sheetId="6505">
        <row r="4">
          <cell r="A4" t="str">
            <v>BẢNG TÍNH TOÁN, ĐO BÓC KHỐI LƯỢNG HOÀN THÀNH ĐƯA VÀO QUYẾT TOÁN</v>
          </cell>
        </row>
      </sheetData>
      <sheetData sheetId="6506">
        <row r="4">
          <cell r="A4" t="str">
            <v>BẢNG TÍNH TOÁN, ĐO BÓC KHỐI LƯỢNG HOÀN THÀNH ĐƯA VÀO QUYẾT TOÁN</v>
          </cell>
        </row>
      </sheetData>
      <sheetData sheetId="6507">
        <row r="4">
          <cell r="A4" t="str">
            <v>BẢNG TÍNH TOÁN, ĐO BÓC KHỐI LƯỢNG HOÀN THÀNH ĐƯA VÀO QUYẾT TOÁN</v>
          </cell>
        </row>
      </sheetData>
      <sheetData sheetId="6508">
        <row r="4">
          <cell r="A4" t="str">
            <v>BẢNG TÍNH TOÁN, ĐO BÓC KHỐI LƯỢNG HOÀN THÀNH ĐƯA VÀO QUYẾT TOÁN</v>
          </cell>
        </row>
      </sheetData>
      <sheetData sheetId="6509">
        <row r="4">
          <cell r="A4" t="str">
            <v>BẢNG TÍNH TOÁN, ĐO BÓC KHỐI LƯỢNG HOÀN THÀNH ĐƯA VÀO QUYẾT TOÁN</v>
          </cell>
        </row>
      </sheetData>
      <sheetData sheetId="6510">
        <row r="4">
          <cell r="A4" t="str">
            <v>BẢNG TÍNH TOÁN, ĐO BÓC KHỐI LƯỢNG HOÀN THÀNH ĐƯA VÀO QUYẾT TOÁN</v>
          </cell>
        </row>
      </sheetData>
      <sheetData sheetId="6511">
        <row r="4">
          <cell r="A4" t="str">
            <v>BẢNG TÍNH TOÁN, ĐO BÓC KHỐI LƯỢNG HOÀN THÀNH ĐƯA VÀO QUYẾT TOÁN</v>
          </cell>
        </row>
      </sheetData>
      <sheetData sheetId="6512">
        <row r="4">
          <cell r="A4" t="str">
            <v>BẢNG TÍNH TOÁN, ĐO BÓC KHỐI LƯỢNG HOÀN THÀNH ĐƯA VÀO QUYẾT TOÁN</v>
          </cell>
        </row>
      </sheetData>
      <sheetData sheetId="6513">
        <row r="4">
          <cell r="A4" t="str">
            <v>BẢNG TÍNH TOÁN, ĐO BÓC KHỐI LƯỢNG HOÀN THÀNH ĐƯA VÀO QUYẾT TOÁN</v>
          </cell>
        </row>
      </sheetData>
      <sheetData sheetId="6514">
        <row r="4">
          <cell r="A4" t="str">
            <v>BẢNG TÍNH TOÁN, ĐO BÓC KHỐI LƯỢNG HOÀN THÀNH ĐƯA VÀO QUYẾT TOÁN</v>
          </cell>
        </row>
      </sheetData>
      <sheetData sheetId="6515">
        <row r="4">
          <cell r="A4" t="str">
            <v>BẢNG TÍNH TOÁN, ĐO BÓC KHỐI LƯỢNG HOÀN THÀNH ĐƯA VÀO QUYẾT TOÁN</v>
          </cell>
        </row>
      </sheetData>
      <sheetData sheetId="6516">
        <row r="4">
          <cell r="A4" t="str">
            <v>BẢNG TÍNH TOÁN, ĐO BÓC KHỐI LƯỢNG HOÀN THÀNH ĐƯA VÀO QUYẾT TOÁN</v>
          </cell>
        </row>
      </sheetData>
      <sheetData sheetId="6517">
        <row r="4">
          <cell r="A4" t="str">
            <v>BẢNG TÍNH TOÁN, ĐO BÓC KHỐI LƯỢNG HOÀN THÀNH ĐƯA VÀO QUYẾT TOÁN</v>
          </cell>
        </row>
      </sheetData>
      <sheetData sheetId="6518">
        <row r="4">
          <cell r="A4" t="str">
            <v>BẢNG TÍNH TOÁN, ĐO BÓC KHỐI LƯỢNG HOÀN THÀNH ĐƯA VÀO QUYẾT TOÁN</v>
          </cell>
        </row>
      </sheetData>
      <sheetData sheetId="6519">
        <row r="4">
          <cell r="A4" t="str">
            <v>BẢNG TÍNH TOÁN, ĐO BÓC KHỐI LƯỢNG HOÀN THÀNH ĐƯA VÀO QUYẾT TOÁN</v>
          </cell>
        </row>
      </sheetData>
      <sheetData sheetId="6520">
        <row r="4">
          <cell r="A4" t="str">
            <v>BẢNG TÍNH TOÁN, ĐO BÓC KHỐI LƯỢNG HOÀN THÀNH ĐƯA VÀO QUYẾT TOÁN</v>
          </cell>
        </row>
      </sheetData>
      <sheetData sheetId="6521">
        <row r="4">
          <cell r="A4" t="str">
            <v>BẢNG TÍNH TOÁN, ĐO BÓC KHỐI LƯỢNG HOÀN THÀNH ĐƯA VÀO QUYẾT TOÁN</v>
          </cell>
        </row>
      </sheetData>
      <sheetData sheetId="6522">
        <row r="4">
          <cell r="A4" t="str">
            <v>BẢNG TÍNH TOÁN, ĐO BÓC KHỐI LƯỢNG HOÀN THÀNH ĐƯA VÀO QUYẾT TOÁN</v>
          </cell>
        </row>
      </sheetData>
      <sheetData sheetId="6523">
        <row r="4">
          <cell r="A4" t="str">
            <v>BẢNG TÍNH TOÁN, ĐO BÓC KHỐI LƯỢNG HOÀN THÀNH ĐƯA VÀO QUYẾT TOÁN</v>
          </cell>
        </row>
      </sheetData>
      <sheetData sheetId="6524">
        <row r="4">
          <cell r="A4" t="str">
            <v>BẢNG TÍNH TOÁN, ĐO BÓC KHỐI LƯỢNG HOÀN THÀNH ĐƯA VÀO QUYẾT TOÁN</v>
          </cell>
        </row>
      </sheetData>
      <sheetData sheetId="6525">
        <row r="4">
          <cell r="A4" t="str">
            <v>BẢNG TÍNH TOÁN, ĐO BÓC KHỐI LƯỢNG HOÀN THÀNH ĐƯA VÀO QUYẾT TOÁN</v>
          </cell>
        </row>
      </sheetData>
      <sheetData sheetId="6526">
        <row r="4">
          <cell r="A4" t="str">
            <v>BẢNG TÍNH TOÁN, ĐO BÓC KHỐI LƯỢNG HOÀN THÀNH ĐƯA VÀO QUYẾT TOÁN</v>
          </cell>
        </row>
      </sheetData>
      <sheetData sheetId="6527">
        <row r="4">
          <cell r="A4" t="str">
            <v>BẢNG TÍNH TOÁN, ĐO BÓC KHỐI LƯỢNG HOÀN THÀNH ĐƯA VÀO QUYẾT TOÁN</v>
          </cell>
        </row>
      </sheetData>
      <sheetData sheetId="6528">
        <row r="4">
          <cell r="A4" t="str">
            <v>BẢNG TÍNH TOÁN, ĐO BÓC KHỐI LƯỢNG HOÀN THÀNH ĐƯA VÀO QUYẾT TOÁN</v>
          </cell>
        </row>
      </sheetData>
      <sheetData sheetId="6529">
        <row r="4">
          <cell r="A4" t="str">
            <v>BẢNG TÍNH TOÁN, ĐO BÓC KHỐI LƯỢNG HOÀN THÀNH ĐƯA VÀO QUYẾT TOÁN</v>
          </cell>
        </row>
      </sheetData>
      <sheetData sheetId="6530">
        <row r="4">
          <cell r="A4" t="str">
            <v>BẢNG TÍNH TOÁN, ĐO BÓC KHỐI LƯỢNG HOÀN THÀNH ĐƯA VÀO QUYẾT TOÁN</v>
          </cell>
        </row>
      </sheetData>
      <sheetData sheetId="6531">
        <row r="4">
          <cell r="A4" t="str">
            <v>BẢNG TÍNH TOÁN, ĐO BÓC KHỐI LƯỢNG HOÀN THÀNH ĐƯA VÀO QUYẾT TOÁN</v>
          </cell>
        </row>
      </sheetData>
      <sheetData sheetId="6532">
        <row r="4">
          <cell r="A4" t="str">
            <v>BẢNG TÍNH TOÁN, ĐO BÓC KHỐI LƯỢNG HOÀN THÀNH ĐƯA VÀO QUYẾT TOÁN</v>
          </cell>
        </row>
      </sheetData>
      <sheetData sheetId="6533">
        <row r="4">
          <cell r="A4" t="str">
            <v>BẢNG TÍNH TOÁN, ĐO BÓC KHỐI LƯỢNG HOÀN THÀNH ĐƯA VÀO QUYẾT TOÁN</v>
          </cell>
        </row>
      </sheetData>
      <sheetData sheetId="6534">
        <row r="4">
          <cell r="A4" t="str">
            <v>BẢNG TÍNH TOÁN, ĐO BÓC KHỐI LƯỢNG HOÀN THÀNH ĐƯA VÀO QUYẾT TOÁN</v>
          </cell>
        </row>
      </sheetData>
      <sheetData sheetId="6535">
        <row r="4">
          <cell r="A4" t="str">
            <v>BẢNG TÍNH TOÁN, ĐO BÓC KHỐI LƯỢNG HOÀN THÀNH ĐƯA VÀO QUYẾT TOÁN</v>
          </cell>
        </row>
      </sheetData>
      <sheetData sheetId="6536">
        <row r="4">
          <cell r="A4" t="str">
            <v>BẢNG TÍNH TOÁN, ĐO BÓC KHỐI LƯỢNG HOÀN THÀNH ĐƯA VÀO QUYẾT TOÁN</v>
          </cell>
        </row>
      </sheetData>
      <sheetData sheetId="6537">
        <row r="4">
          <cell r="A4" t="str">
            <v>BẢNG TÍNH TOÁN, ĐO BÓC KHỐI LƯỢNG HOÀN THÀNH ĐƯA VÀO QUYẾT TOÁN</v>
          </cell>
        </row>
      </sheetData>
      <sheetData sheetId="6538">
        <row r="4">
          <cell r="A4" t="str">
            <v>BẢNG TÍNH TOÁN, ĐO BÓC KHỐI LƯỢNG HOÀN THÀNH ĐƯA VÀO QUYẾT TOÁN</v>
          </cell>
        </row>
      </sheetData>
      <sheetData sheetId="6539">
        <row r="4">
          <cell r="A4" t="str">
            <v>BẢNG TÍNH TOÁN, ĐO BÓC KHỐI LƯỢNG HOÀN THÀNH ĐƯA VÀO QUYẾT TOÁN</v>
          </cell>
        </row>
      </sheetData>
      <sheetData sheetId="6540">
        <row r="4">
          <cell r="A4" t="str">
            <v>BẢNG TÍNH TOÁN, ĐO BÓC KHỐI LƯỢNG HOÀN THÀNH ĐƯA VÀO QUYẾT TOÁN</v>
          </cell>
        </row>
      </sheetData>
      <sheetData sheetId="6541">
        <row r="4">
          <cell r="A4" t="str">
            <v>BẢNG TÍNH TOÁN, ĐO BÓC KHỐI LƯỢNG HOÀN THÀNH ĐƯA VÀO QUYẾT TOÁN</v>
          </cell>
        </row>
      </sheetData>
      <sheetData sheetId="6542">
        <row r="4">
          <cell r="A4" t="str">
            <v>BẢNG TÍNH TOÁN, ĐO BÓC KHỐI LƯỢNG HOÀN THÀNH ĐƯA VÀO QUYẾT TOÁN</v>
          </cell>
        </row>
      </sheetData>
      <sheetData sheetId="6543">
        <row r="4">
          <cell r="A4" t="str">
            <v>BẢNG TÍNH TOÁN, ĐO BÓC KHỐI LƯỢNG HOÀN THÀNH ĐƯA VÀO QUYẾT TOÁN</v>
          </cell>
        </row>
      </sheetData>
      <sheetData sheetId="6544">
        <row r="4">
          <cell r="A4" t="str">
            <v>BẢNG TÍNH TOÁN, ĐO BÓC KHỐI LƯỢNG HOÀN THÀNH ĐƯA VÀO QUYẾT TOÁN</v>
          </cell>
        </row>
      </sheetData>
      <sheetData sheetId="6545">
        <row r="4">
          <cell r="A4" t="str">
            <v>BẢNG TÍNH TOÁN, ĐO BÓC KHỐI LƯỢNG HOÀN THÀNH ĐƯA VÀO QUYẾT TOÁN</v>
          </cell>
        </row>
      </sheetData>
      <sheetData sheetId="6546">
        <row r="4">
          <cell r="A4" t="str">
            <v>BẢNG TÍNH TOÁN, ĐO BÓC KHỐI LƯỢNG HOÀN THÀNH ĐƯA VÀO QUYẾT TOÁN</v>
          </cell>
        </row>
      </sheetData>
      <sheetData sheetId="6547">
        <row r="4">
          <cell r="A4" t="str">
            <v>BẢNG TÍNH TOÁN, ĐO BÓC KHỐI LƯỢNG HOÀN THÀNH ĐƯA VÀO QUYẾT TOÁN</v>
          </cell>
        </row>
      </sheetData>
      <sheetData sheetId="6548">
        <row r="4">
          <cell r="A4" t="str">
            <v>BẢNG TÍNH TOÁN, ĐO BÓC KHỐI LƯỢNG HOÀN THÀNH ĐƯA VÀO QUYẾT TOÁN</v>
          </cell>
        </row>
      </sheetData>
      <sheetData sheetId="6549">
        <row r="4">
          <cell r="A4" t="str">
            <v>BẢNG TÍNH TOÁN, ĐO BÓC KHỐI LƯỢNG HOÀN THÀNH ĐƯA VÀO QUYẾT TOÁN</v>
          </cell>
        </row>
      </sheetData>
      <sheetData sheetId="6550">
        <row r="4">
          <cell r="A4" t="str">
            <v>BẢNG TÍNH TOÁN, ĐO BÓC KHỐI LƯỢNG HOÀN THÀNH ĐƯA VÀO QUYẾT TOÁN</v>
          </cell>
        </row>
      </sheetData>
      <sheetData sheetId="6551">
        <row r="4">
          <cell r="A4" t="str">
            <v>BẢNG TÍNH TOÁN, ĐO BÓC KHỐI LƯỢNG HOÀN THÀNH ĐƯA VÀO QUYẾT TOÁN</v>
          </cell>
        </row>
      </sheetData>
      <sheetData sheetId="6552">
        <row r="4">
          <cell r="A4" t="str">
            <v>BẢNG TÍNH TOÁN, ĐO BÓC KHỐI LƯỢNG HOÀN THÀNH ĐƯA VÀO QUYẾT TOÁN</v>
          </cell>
        </row>
      </sheetData>
      <sheetData sheetId="6553">
        <row r="4">
          <cell r="A4" t="str">
            <v>BẢNG TÍNH TOÁN, ĐO BÓC KHỐI LƯỢNG HOÀN THÀNH ĐƯA VÀO QUYẾT TOÁN</v>
          </cell>
        </row>
      </sheetData>
      <sheetData sheetId="6554">
        <row r="4">
          <cell r="A4" t="str">
            <v>BẢNG TÍNH TOÁN, ĐO BÓC KHỐI LƯỢNG HOÀN THÀNH ĐƯA VÀO QUYẾT TOÁN</v>
          </cell>
        </row>
      </sheetData>
      <sheetData sheetId="6555">
        <row r="4">
          <cell r="A4" t="str">
            <v>BẢNG TÍNH TOÁN, ĐO BÓC KHỐI LƯỢNG HOÀN THÀNH ĐƯA VÀO QUYẾT TOÁN</v>
          </cell>
        </row>
      </sheetData>
      <sheetData sheetId="6556">
        <row r="4">
          <cell r="A4" t="str">
            <v>BẢNG TÍNH TOÁN, ĐO BÓC KHỐI LƯỢNG HOÀN THÀNH ĐƯA VÀO QUYẾT TOÁN</v>
          </cell>
        </row>
      </sheetData>
      <sheetData sheetId="6557">
        <row r="4">
          <cell r="A4" t="str">
            <v>BẢNG TÍNH TOÁN, ĐO BÓC KHỐI LƯỢNG HOÀN THÀNH ĐƯA VÀO QUYẾT TOÁN</v>
          </cell>
        </row>
      </sheetData>
      <sheetData sheetId="6558">
        <row r="4">
          <cell r="A4" t="str">
            <v>BẢNG TÍNH TOÁN, ĐO BÓC KHỐI LƯỢNG HOÀN THÀNH ĐƯA VÀO QUYẾT TOÁN</v>
          </cell>
        </row>
      </sheetData>
      <sheetData sheetId="6559">
        <row r="4">
          <cell r="A4" t="str">
            <v>BẢNG TÍNH TOÁN, ĐO BÓC KHỐI LƯỢNG HOÀN THÀNH ĐƯA VÀO QUYẾT TOÁN</v>
          </cell>
        </row>
      </sheetData>
      <sheetData sheetId="6560">
        <row r="4">
          <cell r="A4" t="str">
            <v>BẢNG TÍNH TOÁN, ĐO BÓC KHỐI LƯỢNG HOÀN THÀNH ĐƯA VÀO QUYẾT TOÁN</v>
          </cell>
        </row>
      </sheetData>
      <sheetData sheetId="6561">
        <row r="4">
          <cell r="A4" t="str">
            <v>BẢNG TÍNH TOÁN, ĐO BÓC KHỐI LƯỢNG HOÀN THÀNH ĐƯA VÀO QUYẾT TOÁN</v>
          </cell>
        </row>
      </sheetData>
      <sheetData sheetId="6562">
        <row r="4">
          <cell r="A4" t="str">
            <v>BẢNG TÍNH TOÁN, ĐO BÓC KHỐI LƯỢNG HOÀN THÀNH ĐƯA VÀO QUYẾT TOÁN</v>
          </cell>
        </row>
      </sheetData>
      <sheetData sheetId="6563">
        <row r="4">
          <cell r="A4" t="str">
            <v>BẢNG TÍNH TOÁN, ĐO BÓC KHỐI LƯỢNG HOÀN THÀNH ĐƯA VÀO QUYẾT TOÁN</v>
          </cell>
        </row>
      </sheetData>
      <sheetData sheetId="6564">
        <row r="4">
          <cell r="A4" t="str">
            <v>BẢNG TÍNH TOÁN, ĐO BÓC KHỐI LƯỢNG HOÀN THÀNH ĐƯA VÀO QUYẾT TOÁN</v>
          </cell>
        </row>
      </sheetData>
      <sheetData sheetId="6565">
        <row r="4">
          <cell r="A4" t="str">
            <v>BẢNG TÍNH TOÁN, ĐO BÓC KHỐI LƯỢNG HOÀN THÀNH ĐƯA VÀO QUYẾT TOÁN</v>
          </cell>
        </row>
      </sheetData>
      <sheetData sheetId="6566">
        <row r="4">
          <cell r="A4" t="str">
            <v>BẢNG TÍNH TOÁN, ĐO BÓC KHỐI LƯỢNG HOÀN THÀNH ĐƯA VÀO QUYẾT TOÁN</v>
          </cell>
        </row>
      </sheetData>
      <sheetData sheetId="6567">
        <row r="4">
          <cell r="A4" t="str">
            <v>BẢNG TÍNH TOÁN, ĐO BÓC KHỐI LƯỢNG HOÀN THÀNH ĐƯA VÀO QUYẾT TOÁN</v>
          </cell>
        </row>
      </sheetData>
      <sheetData sheetId="6568">
        <row r="4">
          <cell r="A4" t="str">
            <v>BẢNG TÍNH TOÁN, ĐO BÓC KHỐI LƯỢNG HOÀN THÀNH ĐƯA VÀO QUYẾT TOÁN</v>
          </cell>
        </row>
      </sheetData>
      <sheetData sheetId="6569">
        <row r="4">
          <cell r="A4" t="str">
            <v>BẢNG TÍNH TOÁN, ĐO BÓC KHỐI LƯỢNG HOÀN THÀNH ĐƯA VÀO QUYẾT TOÁN</v>
          </cell>
        </row>
      </sheetData>
      <sheetData sheetId="6570">
        <row r="4">
          <cell r="A4" t="str">
            <v>BẢNG TÍNH TOÁN, ĐO BÓC KHỐI LƯỢNG HOÀN THÀNH ĐƯA VÀO QUYẾT TOÁN</v>
          </cell>
        </row>
      </sheetData>
      <sheetData sheetId="6571">
        <row r="4">
          <cell r="A4" t="str">
            <v>BẢNG TÍNH TOÁN, ĐO BÓC KHỐI LƯỢNG HOÀN THÀNH ĐƯA VÀO QUYẾT TOÁN</v>
          </cell>
        </row>
      </sheetData>
      <sheetData sheetId="6572">
        <row r="4">
          <cell r="A4" t="str">
            <v>BẢNG TÍNH TOÁN, ĐO BÓC KHỐI LƯỢNG HOÀN THÀNH ĐƯA VÀO QUYẾT TOÁN</v>
          </cell>
        </row>
      </sheetData>
      <sheetData sheetId="6573">
        <row r="4">
          <cell r="A4" t="str">
            <v>BẢNG TÍNH TOÁN, ĐO BÓC KHỐI LƯỢNG HOÀN THÀNH ĐƯA VÀO QUYẾT TOÁN</v>
          </cell>
        </row>
      </sheetData>
      <sheetData sheetId="6574">
        <row r="4">
          <cell r="A4" t="str">
            <v>BẢNG TÍNH TOÁN, ĐO BÓC KHỐI LƯỢNG HOÀN THÀNH ĐƯA VÀO QUYẾT TOÁN</v>
          </cell>
        </row>
      </sheetData>
      <sheetData sheetId="6575">
        <row r="4">
          <cell r="A4" t="str">
            <v>BẢNG TÍNH TOÁN, ĐO BÓC KHỐI LƯỢNG HOÀN THÀNH ĐƯA VÀO QUYẾT TOÁN</v>
          </cell>
        </row>
      </sheetData>
      <sheetData sheetId="6576">
        <row r="4">
          <cell r="A4" t="str">
            <v>BẢNG TÍNH TOÁN, ĐO BÓC KHỐI LƯỢNG HOÀN THÀNH ĐƯA VÀO QUYẾT TOÁN</v>
          </cell>
        </row>
      </sheetData>
      <sheetData sheetId="6577">
        <row r="4">
          <cell r="A4" t="str">
            <v>BẢNG TÍNH TOÁN, ĐO BÓC KHỐI LƯỢNG HOÀN THÀNH ĐƯA VÀO QUYẾT TOÁN</v>
          </cell>
        </row>
      </sheetData>
      <sheetData sheetId="6578">
        <row r="4">
          <cell r="A4" t="str">
            <v>BẢNG TÍNH TOÁN, ĐO BÓC KHỐI LƯỢNG HOÀN THÀNH ĐƯA VÀO QUYẾT TOÁN</v>
          </cell>
        </row>
      </sheetData>
      <sheetData sheetId="6579">
        <row r="4">
          <cell r="A4" t="str">
            <v>BẢNG TÍNH TOÁN, ĐO BÓC KHỐI LƯỢNG HOÀN THÀNH ĐƯA VÀO QUYẾT TOÁN</v>
          </cell>
        </row>
      </sheetData>
      <sheetData sheetId="6580">
        <row r="4">
          <cell r="A4" t="str">
            <v>BẢNG TÍNH TOÁN, ĐO BÓC KHỐI LƯỢNG HOÀN THÀNH ĐƯA VÀO QUYẾT TOÁN</v>
          </cell>
        </row>
      </sheetData>
      <sheetData sheetId="6581">
        <row r="4">
          <cell r="A4" t="str">
            <v>BẢNG TÍNH TOÁN, ĐO BÓC KHỐI LƯỢNG HOÀN THÀNH ĐƯA VÀO QUYẾT TOÁN</v>
          </cell>
        </row>
      </sheetData>
      <sheetData sheetId="6582">
        <row r="4">
          <cell r="A4" t="str">
            <v>BẢNG TÍNH TOÁN, ĐO BÓC KHỐI LƯỢNG HOÀN THÀNH ĐƯA VÀO QUYẾT TOÁN</v>
          </cell>
        </row>
      </sheetData>
      <sheetData sheetId="6583">
        <row r="4">
          <cell r="A4" t="str">
            <v>BẢNG TÍNH TOÁN, ĐO BÓC KHỐI LƯỢNG HOÀN THÀNH ĐƯA VÀO QUYẾT TOÁN</v>
          </cell>
        </row>
      </sheetData>
      <sheetData sheetId="6584">
        <row r="4">
          <cell r="A4" t="str">
            <v>BẢNG TÍNH TOÁN, ĐO BÓC KHỐI LƯỢNG HOÀN THÀNH ĐƯA VÀO QUYẾT TOÁN</v>
          </cell>
        </row>
      </sheetData>
      <sheetData sheetId="6585">
        <row r="4">
          <cell r="A4" t="str">
            <v>BẢNG TÍNH TOÁN, ĐO BÓC KHỐI LƯỢNG HOÀN THÀNH ĐƯA VÀO QUYẾT TOÁN</v>
          </cell>
        </row>
      </sheetData>
      <sheetData sheetId="6586">
        <row r="4">
          <cell r="A4" t="str">
            <v>BẢNG TÍNH TOÁN, ĐO BÓC KHỐI LƯỢNG HOÀN THÀNH ĐƯA VÀO QUYẾT TOÁN</v>
          </cell>
        </row>
      </sheetData>
      <sheetData sheetId="6587">
        <row r="4">
          <cell r="A4" t="str">
            <v>BẢNG TÍNH TOÁN, ĐO BÓC KHỐI LƯỢNG HOÀN THÀNH ĐƯA VÀO QUYẾT TOÁN</v>
          </cell>
        </row>
      </sheetData>
      <sheetData sheetId="6588">
        <row r="4">
          <cell r="A4" t="str">
            <v>BẢNG TÍNH TOÁN, ĐO BÓC KHỐI LƯỢNG HOÀN THÀNH ĐƯA VÀO QUYẾT TOÁN</v>
          </cell>
        </row>
      </sheetData>
      <sheetData sheetId="6589">
        <row r="4">
          <cell r="A4" t="str">
            <v>BẢNG TÍNH TOÁN, ĐO BÓC KHỐI LƯỢNG HOÀN THÀNH ĐƯA VÀO QUYẾT TOÁN</v>
          </cell>
        </row>
      </sheetData>
      <sheetData sheetId="6590">
        <row r="4">
          <cell r="A4" t="str">
            <v>BẢNG TÍNH TOÁN, ĐO BÓC KHỐI LƯỢNG HOÀN THÀNH ĐƯA VÀO QUYẾT TOÁN</v>
          </cell>
        </row>
      </sheetData>
      <sheetData sheetId="6591">
        <row r="4">
          <cell r="A4" t="str">
            <v>BẢNG TÍNH TOÁN, ĐO BÓC KHỐI LƯỢNG HOÀN THÀNH ĐƯA VÀO QUYẾT TOÁN</v>
          </cell>
        </row>
      </sheetData>
      <sheetData sheetId="6592">
        <row r="4">
          <cell r="A4" t="str">
            <v>BẢNG TÍNH TOÁN, ĐO BÓC KHỐI LƯỢNG HOÀN THÀNH ĐƯA VÀO QUYẾT TOÁN</v>
          </cell>
        </row>
      </sheetData>
      <sheetData sheetId="6593">
        <row r="4">
          <cell r="A4" t="str">
            <v>BẢNG TÍNH TOÁN, ĐO BÓC KHỐI LƯỢNG HOÀN THÀNH ĐƯA VÀO QUYẾT TOÁN</v>
          </cell>
        </row>
      </sheetData>
      <sheetData sheetId="6594">
        <row r="4">
          <cell r="A4" t="str">
            <v>BẢNG TÍNH TOÁN, ĐO BÓC KHỐI LƯỢNG HOÀN THÀNH ĐƯA VÀO QUYẾT TOÁN</v>
          </cell>
        </row>
      </sheetData>
      <sheetData sheetId="6595">
        <row r="4">
          <cell r="A4" t="str">
            <v>BẢNG TÍNH TOÁN, ĐO BÓC KHỐI LƯỢNG HOÀN THÀNH ĐƯA VÀO QUYẾT TOÁN</v>
          </cell>
        </row>
      </sheetData>
      <sheetData sheetId="6596">
        <row r="4">
          <cell r="A4" t="str">
            <v>BẢNG TÍNH TOÁN, ĐO BÓC KHỐI LƯỢNG HOÀN THÀNH ĐƯA VÀO QUYẾT TOÁN</v>
          </cell>
        </row>
      </sheetData>
      <sheetData sheetId="6597">
        <row r="4">
          <cell r="A4" t="str">
            <v>BẢNG TÍNH TOÁN, ĐO BÓC KHỐI LƯỢNG HOÀN THÀNH ĐƯA VÀO QUYẾT TOÁN</v>
          </cell>
        </row>
      </sheetData>
      <sheetData sheetId="6598">
        <row r="4">
          <cell r="A4" t="str">
            <v>BẢNG TÍNH TOÁN, ĐO BÓC KHỐI LƯỢNG HOÀN THÀNH ĐƯA VÀO QUYẾT TOÁN</v>
          </cell>
        </row>
      </sheetData>
      <sheetData sheetId="6599">
        <row r="4">
          <cell r="A4" t="str">
            <v>BẢNG TÍNH TOÁN, ĐO BÓC KHỐI LƯỢNG HOÀN THÀNH ĐƯA VÀO QUYẾT TOÁN</v>
          </cell>
        </row>
      </sheetData>
      <sheetData sheetId="6600">
        <row r="4">
          <cell r="A4" t="str">
            <v>BẢNG TÍNH TOÁN, ĐO BÓC KHỐI LƯỢNG HOÀN THÀNH ĐƯA VÀO QUYẾT TOÁN</v>
          </cell>
        </row>
      </sheetData>
      <sheetData sheetId="6601">
        <row r="4">
          <cell r="A4" t="str">
            <v>BẢNG TÍNH TOÁN, ĐO BÓC KHỐI LƯỢNG HOÀN THÀNH ĐƯA VÀO QUYẾT TOÁN</v>
          </cell>
        </row>
      </sheetData>
      <sheetData sheetId="6602">
        <row r="4">
          <cell r="A4" t="str">
            <v>BẢNG TÍNH TOÁN, ĐO BÓC KHỐI LƯỢNG HOÀN THÀNH ĐƯA VÀO QUYẾT TOÁN</v>
          </cell>
        </row>
      </sheetData>
      <sheetData sheetId="6603">
        <row r="4">
          <cell r="A4" t="str">
            <v>BẢNG TÍNH TOÁN, ĐO BÓC KHỐI LƯỢNG HOÀN THÀNH ĐƯA VÀO QUYẾT TOÁN</v>
          </cell>
        </row>
      </sheetData>
      <sheetData sheetId="6604">
        <row r="4">
          <cell r="A4" t="str">
            <v>BẢNG TÍNH TOÁN, ĐO BÓC KHỐI LƯỢNG HOÀN THÀNH ĐƯA VÀO QUYẾT TOÁN</v>
          </cell>
        </row>
      </sheetData>
      <sheetData sheetId="6605">
        <row r="4">
          <cell r="A4" t="str">
            <v>BẢNG TÍNH TOÁN, ĐO BÓC KHỐI LƯỢNG HOÀN THÀNH ĐƯA VÀO QUYẾT TOÁN</v>
          </cell>
        </row>
      </sheetData>
      <sheetData sheetId="6606">
        <row r="4">
          <cell r="A4" t="str">
            <v>BẢNG TÍNH TOÁN, ĐO BÓC KHỐI LƯỢNG HOÀN THÀNH ĐƯA VÀO QUYẾT TOÁN</v>
          </cell>
        </row>
      </sheetData>
      <sheetData sheetId="6607">
        <row r="4">
          <cell r="A4" t="str">
            <v>BẢNG TÍNH TOÁN, ĐO BÓC KHỐI LƯỢNG HOÀN THÀNH ĐƯA VÀO QUYẾT TOÁN</v>
          </cell>
        </row>
      </sheetData>
      <sheetData sheetId="6608">
        <row r="4">
          <cell r="A4" t="str">
            <v>BẢNG TÍNH TOÁN, ĐO BÓC KHỐI LƯỢNG HOÀN THÀNH ĐƯA VÀO QUYẾT TOÁN</v>
          </cell>
        </row>
      </sheetData>
      <sheetData sheetId="6609">
        <row r="4">
          <cell r="A4" t="str">
            <v>BẢNG TÍNH TOÁN, ĐO BÓC KHỐI LƯỢNG HOÀN THÀNH ĐƯA VÀO QUYẾT TOÁN</v>
          </cell>
        </row>
      </sheetData>
      <sheetData sheetId="6610">
        <row r="4">
          <cell r="A4" t="str">
            <v>BẢNG TÍNH TOÁN, ĐO BÓC KHỐI LƯỢNG HOÀN THÀNH ĐƯA VÀO QUYẾT TOÁN</v>
          </cell>
        </row>
      </sheetData>
      <sheetData sheetId="6611">
        <row r="4">
          <cell r="A4" t="str">
            <v>BẢNG TÍNH TOÁN, ĐO BÓC KHỐI LƯỢNG HOÀN THÀNH ĐƯA VÀO QUYẾT TOÁN</v>
          </cell>
        </row>
      </sheetData>
      <sheetData sheetId="6612">
        <row r="4">
          <cell r="A4" t="str">
            <v>BẢNG TÍNH TOÁN, ĐO BÓC KHỐI LƯỢNG HOÀN THÀNH ĐƯA VÀO QUYẾT TOÁN</v>
          </cell>
        </row>
      </sheetData>
      <sheetData sheetId="6613">
        <row r="4">
          <cell r="A4" t="str">
            <v>BẢNG TÍNH TOÁN, ĐO BÓC KHỐI LƯỢNG HOÀN THÀNH ĐƯA VÀO QUYẾT TOÁN</v>
          </cell>
        </row>
      </sheetData>
      <sheetData sheetId="6614">
        <row r="4">
          <cell r="A4" t="str">
            <v>BẢNG TÍNH TOÁN, ĐO BÓC KHỐI LƯỢNG HOÀN THÀNH ĐƯA VÀO QUYẾT TOÁN</v>
          </cell>
        </row>
      </sheetData>
      <sheetData sheetId="6615">
        <row r="4">
          <cell r="A4" t="str">
            <v>BẢNG TÍNH TOÁN, ĐO BÓC KHỐI LƯỢNG HOÀN THÀNH ĐƯA VÀO QUYẾT TOÁN</v>
          </cell>
        </row>
      </sheetData>
      <sheetData sheetId="6616">
        <row r="4">
          <cell r="A4" t="str">
            <v>BẢNG TÍNH TOÁN, ĐO BÓC KHỐI LƯỢNG HOÀN THÀNH ĐƯA VÀO QUYẾT TOÁN</v>
          </cell>
        </row>
      </sheetData>
      <sheetData sheetId="6617">
        <row r="4">
          <cell r="A4" t="str">
            <v>BẢNG TÍNH TOÁN, ĐO BÓC KHỐI LƯỢNG HOÀN THÀNH ĐƯA VÀO QUYẾT TOÁN</v>
          </cell>
        </row>
      </sheetData>
      <sheetData sheetId="6618">
        <row r="4">
          <cell r="A4" t="str">
            <v>BẢNG TÍNH TOÁN, ĐO BÓC KHỐI LƯỢNG HOÀN THÀNH ĐƯA VÀO QUYẾT TOÁN</v>
          </cell>
        </row>
      </sheetData>
      <sheetData sheetId="6619">
        <row r="4">
          <cell r="A4" t="str">
            <v>BẢNG TÍNH TOÁN, ĐO BÓC KHỐI LƯỢNG HOÀN THÀNH ĐƯA VÀO QUYẾT TOÁN</v>
          </cell>
        </row>
      </sheetData>
      <sheetData sheetId="6620">
        <row r="4">
          <cell r="A4" t="str">
            <v>BẢNG TÍNH TOÁN, ĐO BÓC KHỐI LƯỢNG HOÀN THÀNH ĐƯA VÀO QUYẾT TOÁN</v>
          </cell>
        </row>
      </sheetData>
      <sheetData sheetId="6621">
        <row r="4">
          <cell r="A4" t="str">
            <v>BẢNG TÍNH TOÁN, ĐO BÓC KHỐI LƯỢNG HOÀN THÀNH ĐƯA VÀO QUYẾT TOÁN</v>
          </cell>
        </row>
      </sheetData>
      <sheetData sheetId="6622">
        <row r="4">
          <cell r="A4" t="str">
            <v>BẢNG TÍNH TOÁN, ĐO BÓC KHỐI LƯỢNG HOÀN THÀNH ĐƯA VÀO QUYẾT TOÁN</v>
          </cell>
        </row>
      </sheetData>
      <sheetData sheetId="6623">
        <row r="4">
          <cell r="A4" t="str">
            <v>BẢNG TÍNH TOÁN, ĐO BÓC KHỐI LƯỢNG HOÀN THÀNH ĐƯA VÀO QUYẾT TOÁN</v>
          </cell>
        </row>
      </sheetData>
      <sheetData sheetId="6624">
        <row r="4">
          <cell r="A4" t="str">
            <v>BẢNG TÍNH TOÁN, ĐO BÓC KHỐI LƯỢNG HOÀN THÀNH ĐƯA VÀO QUYẾT TOÁN</v>
          </cell>
        </row>
      </sheetData>
      <sheetData sheetId="6625">
        <row r="4">
          <cell r="A4" t="str">
            <v>BẢNG TÍNH TOÁN, ĐO BÓC KHỐI LƯỢNG HOÀN THÀNH ĐƯA VÀO QUYẾT TOÁN</v>
          </cell>
        </row>
      </sheetData>
      <sheetData sheetId="6626">
        <row r="4">
          <cell r="A4" t="str">
            <v>BẢNG TÍNH TOÁN, ĐO BÓC KHỐI LƯỢNG HOÀN THÀNH ĐƯA VÀO QUYẾT TOÁN</v>
          </cell>
        </row>
      </sheetData>
      <sheetData sheetId="6627">
        <row r="4">
          <cell r="A4" t="str">
            <v>BẢNG TÍNH TOÁN, ĐO BÓC KHỐI LƯỢNG HOÀN THÀNH ĐƯA VÀO QUYẾT TOÁN</v>
          </cell>
        </row>
      </sheetData>
      <sheetData sheetId="6628">
        <row r="4">
          <cell r="A4" t="str">
            <v>BẢNG TÍNH TOÁN, ĐO BÓC KHỐI LƯỢNG HOÀN THÀNH ĐƯA VÀO QUYẾT TOÁN</v>
          </cell>
        </row>
      </sheetData>
      <sheetData sheetId="6629">
        <row r="4">
          <cell r="A4" t="str">
            <v>BẢNG TÍNH TOÁN, ĐO BÓC KHỐI LƯỢNG HOÀN THÀNH ĐƯA VÀO QUYẾT TOÁN</v>
          </cell>
        </row>
      </sheetData>
      <sheetData sheetId="6630">
        <row r="4">
          <cell r="A4" t="str">
            <v>BẢNG TÍNH TOÁN, ĐO BÓC KHỐI LƯỢNG HOÀN THÀNH ĐƯA VÀO QUYẾT TOÁN</v>
          </cell>
        </row>
      </sheetData>
      <sheetData sheetId="6631">
        <row r="4">
          <cell r="A4" t="str">
            <v>BẢNG TÍNH TOÁN, ĐO BÓC KHỐI LƯỢNG HOÀN THÀNH ĐƯA VÀO QUYẾT TOÁN</v>
          </cell>
        </row>
      </sheetData>
      <sheetData sheetId="6632">
        <row r="4">
          <cell r="A4" t="str">
            <v>BẢNG TÍNH TOÁN, ĐO BÓC KHỐI LƯỢNG HOÀN THÀNH ĐƯA VÀO QUYẾT TOÁN</v>
          </cell>
        </row>
      </sheetData>
      <sheetData sheetId="6633">
        <row r="4">
          <cell r="A4" t="str">
            <v>BẢNG TÍNH TOÁN, ĐO BÓC KHỐI LƯỢNG HOÀN THÀNH ĐƯA VÀO QUYẾT TOÁN</v>
          </cell>
        </row>
      </sheetData>
      <sheetData sheetId="6634">
        <row r="4">
          <cell r="A4" t="str">
            <v>BẢNG TÍNH TOÁN, ĐO BÓC KHỐI LƯỢNG HOÀN THÀNH ĐƯA VÀO QUYẾT TOÁN</v>
          </cell>
        </row>
      </sheetData>
      <sheetData sheetId="6635">
        <row r="4">
          <cell r="A4" t="str">
            <v>BẢNG TÍNH TOÁN, ĐO BÓC KHỐI LƯỢNG HOÀN THÀNH ĐƯA VÀO QUYẾT TOÁN</v>
          </cell>
        </row>
      </sheetData>
      <sheetData sheetId="6636">
        <row r="4">
          <cell r="A4" t="str">
            <v>BẢNG TÍNH TOÁN, ĐO BÓC KHỐI LƯỢNG HOÀN THÀNH ĐƯA VÀO QUYẾT TOÁN</v>
          </cell>
        </row>
      </sheetData>
      <sheetData sheetId="6637">
        <row r="4">
          <cell r="A4" t="str">
            <v>BẢNG TÍNH TOÁN, ĐO BÓC KHỐI LƯỢNG HOÀN THÀNH ĐƯA VÀO QUYẾT TOÁN</v>
          </cell>
        </row>
      </sheetData>
      <sheetData sheetId="6638">
        <row r="4">
          <cell r="A4" t="str">
            <v>BẢNG TÍNH TOÁN, ĐO BÓC KHỐI LƯỢNG HOÀN THÀNH ĐƯA VÀO QUYẾT TOÁN</v>
          </cell>
        </row>
      </sheetData>
      <sheetData sheetId="6639">
        <row r="4">
          <cell r="A4" t="str">
            <v>BẢNG TÍNH TOÁN, ĐO BÓC KHỐI LƯỢNG HOÀN THÀNH ĐƯA VÀO QUYẾT TOÁN</v>
          </cell>
        </row>
      </sheetData>
      <sheetData sheetId="6640">
        <row r="4">
          <cell r="A4" t="str">
            <v>BẢNG TÍNH TOÁN, ĐO BÓC KHỐI LƯỢNG HOÀN THÀNH ĐƯA VÀO QUYẾT TOÁN</v>
          </cell>
        </row>
      </sheetData>
      <sheetData sheetId="6641">
        <row r="4">
          <cell r="A4" t="str">
            <v>BẢNG TÍNH TOÁN, ĐO BÓC KHỐI LƯỢNG HOÀN THÀNH ĐƯA VÀO QUYẾT TOÁN</v>
          </cell>
        </row>
      </sheetData>
      <sheetData sheetId="6642">
        <row r="4">
          <cell r="A4" t="str">
            <v>BẢNG TÍNH TOÁN, ĐO BÓC KHỐI LƯỢNG HOÀN THÀNH ĐƯA VÀO QUYẾT TOÁN</v>
          </cell>
        </row>
      </sheetData>
      <sheetData sheetId="6643">
        <row r="4">
          <cell r="A4" t="str">
            <v>BẢNG TÍNH TOÁN, ĐO BÓC KHỐI LƯỢNG HOÀN THÀNH ĐƯA VÀO QUYẾT TOÁN</v>
          </cell>
        </row>
      </sheetData>
      <sheetData sheetId="6644">
        <row r="4">
          <cell r="A4" t="str">
            <v>BẢNG TÍNH TOÁN, ĐO BÓC KHỐI LƯỢNG HOÀN THÀNH ĐƯA VÀO QUYẾT TOÁN</v>
          </cell>
        </row>
      </sheetData>
      <sheetData sheetId="6645">
        <row r="4">
          <cell r="A4" t="str">
            <v>BẢNG TÍNH TOÁN, ĐO BÓC KHỐI LƯỢNG HOÀN THÀNH ĐƯA VÀO QUYẾT TOÁN</v>
          </cell>
        </row>
      </sheetData>
      <sheetData sheetId="6646">
        <row r="4">
          <cell r="A4" t="str">
            <v>BẢNG TÍNH TOÁN, ĐO BÓC KHỐI LƯỢNG HOÀN THÀNH ĐƯA VÀO QUYẾT TOÁN</v>
          </cell>
        </row>
      </sheetData>
      <sheetData sheetId="6647">
        <row r="4">
          <cell r="A4" t="str">
            <v>BẢNG TÍNH TOÁN, ĐO BÓC KHỐI LƯỢNG HOÀN THÀNH ĐƯA VÀO QUYẾT TOÁN</v>
          </cell>
        </row>
      </sheetData>
      <sheetData sheetId="6648">
        <row r="4">
          <cell r="A4" t="str">
            <v>BẢNG TÍNH TOÁN, ĐO BÓC KHỐI LƯỢNG HOÀN THÀNH ĐƯA VÀO QUYẾT TOÁN</v>
          </cell>
        </row>
      </sheetData>
      <sheetData sheetId="6649">
        <row r="4">
          <cell r="A4" t="str">
            <v>BẢNG TÍNH TOÁN, ĐO BÓC KHỐI LƯỢNG HOÀN THÀNH ĐƯA VÀO QUYẾT TOÁN</v>
          </cell>
        </row>
      </sheetData>
      <sheetData sheetId="6650">
        <row r="4">
          <cell r="A4" t="str">
            <v>BẢNG TÍNH TOÁN, ĐO BÓC KHỐI LƯỢNG HOÀN THÀNH ĐƯA VÀO QUYẾT TOÁN</v>
          </cell>
        </row>
      </sheetData>
      <sheetData sheetId="6651">
        <row r="4">
          <cell r="A4" t="str">
            <v>BẢNG TÍNH TOÁN, ĐO BÓC KHỐI LƯỢNG HOÀN THÀNH ĐƯA VÀO QUYẾT TOÁN</v>
          </cell>
        </row>
      </sheetData>
      <sheetData sheetId="6652">
        <row r="4">
          <cell r="A4" t="str">
            <v>BẢNG TÍNH TOÁN, ĐO BÓC KHỐI LƯỢNG HOÀN THÀNH ĐƯA VÀO QUYẾT TOÁN</v>
          </cell>
        </row>
      </sheetData>
      <sheetData sheetId="6653">
        <row r="4">
          <cell r="A4" t="str">
            <v>BẢNG TÍNH TOÁN, ĐO BÓC KHỐI LƯỢNG HOÀN THÀNH ĐƯA VÀO QUYẾT TOÁN</v>
          </cell>
        </row>
      </sheetData>
      <sheetData sheetId="6654">
        <row r="4">
          <cell r="A4" t="str">
            <v>BẢNG TÍNH TOÁN, ĐO BÓC KHỐI LƯỢNG HOÀN THÀNH ĐƯA VÀO QUYẾT TOÁN</v>
          </cell>
        </row>
      </sheetData>
      <sheetData sheetId="6655">
        <row r="4">
          <cell r="A4" t="str">
            <v>BẢNG TÍNH TOÁN, ĐO BÓC KHỐI LƯỢNG HOÀN THÀNH ĐƯA VÀO QUYẾT TOÁN</v>
          </cell>
        </row>
      </sheetData>
      <sheetData sheetId="6656">
        <row r="4">
          <cell r="A4" t="str">
            <v>BẢNG TÍNH TOÁN, ĐO BÓC KHỐI LƯỢNG HOÀN THÀNH ĐƯA VÀO QUYẾT TOÁN</v>
          </cell>
        </row>
      </sheetData>
      <sheetData sheetId="6657">
        <row r="4">
          <cell r="A4" t="str">
            <v>BẢNG TÍNH TOÁN, ĐO BÓC KHỐI LƯỢNG HOÀN THÀNH ĐƯA VÀO QUYẾT TOÁN</v>
          </cell>
        </row>
      </sheetData>
      <sheetData sheetId="6658">
        <row r="4">
          <cell r="A4" t="str">
            <v>BẢNG TÍNH TOÁN, ĐO BÓC KHỐI LƯỢNG HOÀN THÀNH ĐƯA VÀO QUYẾT TOÁN</v>
          </cell>
        </row>
      </sheetData>
      <sheetData sheetId="6659">
        <row r="4">
          <cell r="A4" t="str">
            <v>BẢNG TÍNH TOÁN, ĐO BÓC KHỐI LƯỢNG HOÀN THÀNH ĐƯA VÀO QUYẾT TOÁN</v>
          </cell>
        </row>
      </sheetData>
      <sheetData sheetId="6660">
        <row r="4">
          <cell r="A4" t="str">
            <v>BẢNG TÍNH TOÁN, ĐO BÓC KHỐI LƯỢNG HOÀN THÀNH ĐƯA VÀO QUYẾT TOÁN</v>
          </cell>
        </row>
      </sheetData>
      <sheetData sheetId="6661">
        <row r="4">
          <cell r="A4" t="str">
            <v>BẢNG TÍNH TOÁN, ĐO BÓC KHỐI LƯỢNG HOÀN THÀNH ĐƯA VÀO QUYẾT TOÁN</v>
          </cell>
        </row>
      </sheetData>
      <sheetData sheetId="6662">
        <row r="4">
          <cell r="A4" t="str">
            <v>BẢNG TÍNH TOÁN, ĐO BÓC KHỐI LƯỢNG HOÀN THÀNH ĐƯA VÀO QUYẾT TOÁN</v>
          </cell>
        </row>
      </sheetData>
      <sheetData sheetId="6663">
        <row r="4">
          <cell r="A4" t="str">
            <v>BẢNG TÍNH TOÁN, ĐO BÓC KHỐI LƯỢNG HOÀN THÀNH ĐƯA VÀO QUYẾT TOÁN</v>
          </cell>
        </row>
      </sheetData>
      <sheetData sheetId="6664">
        <row r="4">
          <cell r="A4" t="str">
            <v>BẢNG TÍNH TOÁN, ĐO BÓC KHỐI LƯỢNG HOÀN THÀNH ĐƯA VÀO QUYẾT TOÁN</v>
          </cell>
        </row>
      </sheetData>
      <sheetData sheetId="6665">
        <row r="4">
          <cell r="A4" t="str">
            <v>BẢNG TÍNH TOÁN, ĐO BÓC KHỐI LƯỢNG HOÀN THÀNH ĐƯA VÀO QUYẾT TOÁN</v>
          </cell>
        </row>
      </sheetData>
      <sheetData sheetId="6666">
        <row r="4">
          <cell r="A4" t="str">
            <v>BẢNG TÍNH TOÁN, ĐO BÓC KHỐI LƯỢNG HOÀN THÀNH ĐƯA VÀO QUYẾT TOÁN</v>
          </cell>
        </row>
      </sheetData>
      <sheetData sheetId="6667">
        <row r="4">
          <cell r="A4" t="str">
            <v>BẢNG TÍNH TOÁN, ĐO BÓC KHỐI LƯỢNG HOÀN THÀNH ĐƯA VÀO QUYẾT TOÁN</v>
          </cell>
        </row>
      </sheetData>
      <sheetData sheetId="6668">
        <row r="4">
          <cell r="A4" t="str">
            <v>BẢNG TÍNH TOÁN, ĐO BÓC KHỐI LƯỢNG HOÀN THÀNH ĐƯA VÀO QUYẾT TOÁN</v>
          </cell>
        </row>
      </sheetData>
      <sheetData sheetId="6669">
        <row r="4">
          <cell r="A4" t="str">
            <v>BẢNG TÍNH TOÁN, ĐO BÓC KHỐI LƯỢNG HOÀN THÀNH ĐƯA VÀO QUYẾT TOÁN</v>
          </cell>
        </row>
      </sheetData>
      <sheetData sheetId="6670">
        <row r="4">
          <cell r="A4" t="str">
            <v>BẢNG TÍNH TOÁN, ĐO BÓC KHỐI LƯỢNG HOÀN THÀNH ĐƯA VÀO QUYẾT TOÁN</v>
          </cell>
        </row>
      </sheetData>
      <sheetData sheetId="6671">
        <row r="4">
          <cell r="A4" t="str">
            <v>BẢNG TÍNH TOÁN, ĐO BÓC KHỐI LƯỢNG HOÀN THÀNH ĐƯA VÀO QUYẾT TOÁN</v>
          </cell>
        </row>
      </sheetData>
      <sheetData sheetId="6672">
        <row r="4">
          <cell r="A4" t="str">
            <v>BẢNG TÍNH TOÁN, ĐO BÓC KHỐI LƯỢNG HOÀN THÀNH ĐƯA VÀO QUYẾT TOÁN</v>
          </cell>
        </row>
      </sheetData>
      <sheetData sheetId="6673">
        <row r="4">
          <cell r="A4" t="str">
            <v>BẢNG TÍNH TOÁN, ĐO BÓC KHỐI LƯỢNG HOÀN THÀNH ĐƯA VÀO QUYẾT TOÁN</v>
          </cell>
        </row>
      </sheetData>
      <sheetData sheetId="6674">
        <row r="4">
          <cell r="A4" t="str">
            <v>BẢNG TÍNH TOÁN, ĐO BÓC KHỐI LƯỢNG HOÀN THÀNH ĐƯA VÀO QUYẾT TOÁN</v>
          </cell>
        </row>
      </sheetData>
      <sheetData sheetId="6675">
        <row r="4">
          <cell r="A4" t="str">
            <v>BẢNG TÍNH TOÁN, ĐO BÓC KHỐI LƯỢNG HOÀN THÀNH ĐƯA VÀO QUYẾT TOÁN</v>
          </cell>
        </row>
      </sheetData>
      <sheetData sheetId="6676">
        <row r="4">
          <cell r="A4" t="str">
            <v>BẢNG TÍNH TOÁN, ĐO BÓC KHỐI LƯỢNG HOÀN THÀNH ĐƯA VÀO QUYẾT TOÁN</v>
          </cell>
        </row>
      </sheetData>
      <sheetData sheetId="6677">
        <row r="4">
          <cell r="A4" t="str">
            <v>BẢNG TÍNH TOÁN, ĐO BÓC KHỐI LƯỢNG HOÀN THÀNH ĐƯA VÀO QUYẾT TOÁN</v>
          </cell>
        </row>
      </sheetData>
      <sheetData sheetId="6678">
        <row r="4">
          <cell r="A4" t="str">
            <v>BẢNG TÍNH TOÁN, ĐO BÓC KHỐI LƯỢNG HOÀN THÀNH ĐƯA VÀO QUYẾT TOÁN</v>
          </cell>
        </row>
      </sheetData>
      <sheetData sheetId="6679">
        <row r="4">
          <cell r="A4" t="str">
            <v>BẢNG TÍNH TOÁN, ĐO BÓC KHỐI LƯỢNG HOÀN THÀNH ĐƯA VÀO QUYẾT TOÁN</v>
          </cell>
        </row>
      </sheetData>
      <sheetData sheetId="6680">
        <row r="4">
          <cell r="A4" t="str">
            <v>BẢNG TÍNH TOÁN, ĐO BÓC KHỐI LƯỢNG HOÀN THÀNH ĐƯA VÀO QUYẾT TOÁN</v>
          </cell>
        </row>
      </sheetData>
      <sheetData sheetId="6681">
        <row r="4">
          <cell r="A4" t="str">
            <v>BẢNG TÍNH TOÁN, ĐO BÓC KHỐI LƯỢNG HOÀN THÀNH ĐƯA VÀO QUYẾT TOÁN</v>
          </cell>
        </row>
      </sheetData>
      <sheetData sheetId="6682">
        <row r="4">
          <cell r="A4" t="str">
            <v>BẢNG TÍNH TOÁN, ĐO BÓC KHỐI LƯỢNG HOÀN THÀNH ĐƯA VÀO QUYẾT TOÁN</v>
          </cell>
        </row>
      </sheetData>
      <sheetData sheetId="6683">
        <row r="4">
          <cell r="A4" t="str">
            <v>BẢNG TÍNH TOÁN, ĐO BÓC KHỐI LƯỢNG HOÀN THÀNH ĐƯA VÀO QUYẾT TOÁN</v>
          </cell>
        </row>
      </sheetData>
      <sheetData sheetId="6684">
        <row r="4">
          <cell r="A4" t="str">
            <v>BẢNG TÍNH TOÁN, ĐO BÓC KHỐI LƯỢNG HOÀN THÀNH ĐƯA VÀO QUYẾT TOÁN</v>
          </cell>
        </row>
      </sheetData>
      <sheetData sheetId="6685">
        <row r="4">
          <cell r="A4" t="str">
            <v>BẢNG TÍNH TOÁN, ĐO BÓC KHỐI LƯỢNG HOÀN THÀNH ĐƯA VÀO QUYẾT TOÁN</v>
          </cell>
        </row>
      </sheetData>
      <sheetData sheetId="6686">
        <row r="4">
          <cell r="A4" t="str">
            <v>BẢNG TÍNH TOÁN, ĐO BÓC KHỐI LƯỢNG HOÀN THÀNH ĐƯA VÀO QUYẾT TOÁN</v>
          </cell>
        </row>
      </sheetData>
      <sheetData sheetId="6687">
        <row r="4">
          <cell r="A4" t="str">
            <v>BẢNG TÍNH TOÁN, ĐO BÓC KHỐI LƯỢNG HOÀN THÀNH ĐƯA VÀO QUYẾT TOÁN</v>
          </cell>
        </row>
      </sheetData>
      <sheetData sheetId="6688">
        <row r="4">
          <cell r="A4" t="str">
            <v>BẢNG TÍNH TOÁN, ĐO BÓC KHỐI LƯỢNG HOÀN THÀNH ĐƯA VÀO QUYẾT TOÁN</v>
          </cell>
        </row>
      </sheetData>
      <sheetData sheetId="6689">
        <row r="4">
          <cell r="A4" t="str">
            <v>BẢNG TÍNH TOÁN, ĐO BÓC KHỐI LƯỢNG HOÀN THÀNH ĐƯA VÀO QUYẾT TOÁN</v>
          </cell>
        </row>
      </sheetData>
      <sheetData sheetId="6690">
        <row r="4">
          <cell r="A4" t="str">
            <v>BẢNG TÍNH TOÁN, ĐO BÓC KHỐI LƯỢNG HOÀN THÀNH ĐƯA VÀO QUYẾT TOÁN</v>
          </cell>
        </row>
      </sheetData>
      <sheetData sheetId="6691">
        <row r="4">
          <cell r="A4" t="str">
            <v>BẢNG TÍNH TOÁN, ĐO BÓC KHỐI LƯỢNG HOÀN THÀNH ĐƯA VÀO QUYẾT TOÁN</v>
          </cell>
        </row>
      </sheetData>
      <sheetData sheetId="6692">
        <row r="4">
          <cell r="A4" t="str">
            <v>BẢNG TÍNH TOÁN, ĐO BÓC KHỐI LƯỢNG HOÀN THÀNH ĐƯA VÀO QUYẾT TOÁN</v>
          </cell>
        </row>
      </sheetData>
      <sheetData sheetId="6693">
        <row r="4">
          <cell r="A4" t="str">
            <v>BẢNG TÍNH TOÁN, ĐO BÓC KHỐI LƯỢNG HOÀN THÀNH ĐƯA VÀO QUYẾT TOÁN</v>
          </cell>
        </row>
      </sheetData>
      <sheetData sheetId="6694">
        <row r="4">
          <cell r="A4" t="str">
            <v>BẢNG TÍNH TOÁN, ĐO BÓC KHỐI LƯỢNG HOÀN THÀNH ĐƯA VÀO QUYẾT TOÁN</v>
          </cell>
        </row>
      </sheetData>
      <sheetData sheetId="6695">
        <row r="4">
          <cell r="A4" t="str">
            <v>BẢNG TÍNH TOÁN, ĐO BÓC KHỐI LƯỢNG HOÀN THÀNH ĐƯA VÀO QUYẾT TOÁN</v>
          </cell>
        </row>
      </sheetData>
      <sheetData sheetId="6696">
        <row r="4">
          <cell r="A4" t="str">
            <v>BẢNG TÍNH TOÁN, ĐO BÓC KHỐI LƯỢNG HOÀN THÀNH ĐƯA VÀO QUYẾT TOÁN</v>
          </cell>
        </row>
      </sheetData>
      <sheetData sheetId="6697">
        <row r="4">
          <cell r="A4" t="str">
            <v>BẢNG TÍNH TOÁN, ĐO BÓC KHỐI LƯỢNG HOÀN THÀNH ĐƯA VÀO QUYẾT TOÁN</v>
          </cell>
        </row>
      </sheetData>
      <sheetData sheetId="6698">
        <row r="4">
          <cell r="A4" t="str">
            <v>BẢNG TÍNH TOÁN, ĐO BÓC KHỐI LƯỢNG HOÀN THÀNH ĐƯA VÀO QUYẾT TOÁN</v>
          </cell>
        </row>
      </sheetData>
      <sheetData sheetId="6699">
        <row r="4">
          <cell r="A4" t="str">
            <v>BẢNG TÍNH TOÁN, ĐO BÓC KHỐI LƯỢNG HOÀN THÀNH ĐƯA VÀO QUYẾT TOÁN</v>
          </cell>
        </row>
      </sheetData>
      <sheetData sheetId="6700">
        <row r="4">
          <cell r="A4" t="str">
            <v>BẢNG TÍNH TOÁN, ĐO BÓC KHỐI LƯỢNG HOÀN THÀNH ĐƯA VÀO QUYẾT TOÁN</v>
          </cell>
        </row>
      </sheetData>
      <sheetData sheetId="6701">
        <row r="4">
          <cell r="A4" t="str">
            <v>BẢNG TÍNH TOÁN, ĐO BÓC KHỐI LƯỢNG HOÀN THÀNH ĐƯA VÀO QUYẾT TOÁN</v>
          </cell>
        </row>
      </sheetData>
      <sheetData sheetId="6702">
        <row r="4">
          <cell r="A4" t="str">
            <v>BẢNG TÍNH TOÁN, ĐO BÓC KHỐI LƯỢNG HOÀN THÀNH ĐƯA VÀO QUYẾT TOÁN</v>
          </cell>
        </row>
      </sheetData>
      <sheetData sheetId="6703">
        <row r="4">
          <cell r="A4" t="str">
            <v>BẢNG TÍNH TOÁN, ĐO BÓC KHỐI LƯỢNG HOÀN THÀNH ĐƯA VÀO QUYẾT TOÁN</v>
          </cell>
        </row>
      </sheetData>
      <sheetData sheetId="6704">
        <row r="4">
          <cell r="A4" t="str">
            <v>BẢNG TÍNH TOÁN, ĐO BÓC KHỐI LƯỢNG HOÀN THÀNH ĐƯA VÀO QUYẾT TOÁN</v>
          </cell>
        </row>
      </sheetData>
      <sheetData sheetId="6705">
        <row r="4">
          <cell r="A4" t="str">
            <v>BẢNG TÍNH TOÁN, ĐO BÓC KHỐI LƯỢNG HOÀN THÀNH ĐƯA VÀO QUYẾT TOÁN</v>
          </cell>
        </row>
      </sheetData>
      <sheetData sheetId="6706">
        <row r="4">
          <cell r="A4" t="str">
            <v>BẢNG TÍNH TOÁN, ĐO BÓC KHỐI LƯỢNG HOÀN THÀNH ĐƯA VÀO QUYẾT TOÁN</v>
          </cell>
        </row>
      </sheetData>
      <sheetData sheetId="6707">
        <row r="4">
          <cell r="A4" t="str">
            <v>BẢNG TÍNH TOÁN, ĐO BÓC KHỐI LƯỢNG HOÀN THÀNH ĐƯA VÀO QUYẾT TOÁN</v>
          </cell>
        </row>
      </sheetData>
      <sheetData sheetId="6708">
        <row r="4">
          <cell r="A4" t="str">
            <v>BẢNG TÍNH TOÁN, ĐO BÓC KHỐI LƯỢNG HOÀN THÀNH ĐƯA VÀO QUYẾT TOÁN</v>
          </cell>
        </row>
      </sheetData>
      <sheetData sheetId="6709">
        <row r="4">
          <cell r="A4" t="str">
            <v>BẢNG TÍNH TOÁN, ĐO BÓC KHỐI LƯỢNG HOÀN THÀNH ĐƯA VÀO QUYẾT TOÁN</v>
          </cell>
        </row>
      </sheetData>
      <sheetData sheetId="6710">
        <row r="4">
          <cell r="A4" t="str">
            <v>BẢNG TÍNH TOÁN, ĐO BÓC KHỐI LƯỢNG HOÀN THÀNH ĐƯA VÀO QUYẾT TOÁN</v>
          </cell>
        </row>
      </sheetData>
      <sheetData sheetId="6711">
        <row r="4">
          <cell r="A4" t="str">
            <v>BẢNG TÍNH TOÁN, ĐO BÓC KHỐI LƯỢNG HOÀN THÀNH ĐƯA VÀO QUYẾT TOÁN</v>
          </cell>
        </row>
      </sheetData>
      <sheetData sheetId="6712">
        <row r="4">
          <cell r="A4" t="str">
            <v>BẢNG TÍNH TOÁN, ĐO BÓC KHỐI LƯỢNG HOÀN THÀNH ĐƯA VÀO QUYẾT TOÁN</v>
          </cell>
        </row>
      </sheetData>
      <sheetData sheetId="6713">
        <row r="4">
          <cell r="A4" t="str">
            <v>BẢNG TÍNH TOÁN, ĐO BÓC KHỐI LƯỢNG HOÀN THÀNH ĐƯA VÀO QUYẾT TOÁN</v>
          </cell>
        </row>
      </sheetData>
      <sheetData sheetId="6714">
        <row r="4">
          <cell r="A4" t="str">
            <v>BẢNG TÍNH TOÁN, ĐO BÓC KHỐI LƯỢNG HOÀN THÀNH ĐƯA VÀO QUYẾT TOÁN</v>
          </cell>
        </row>
      </sheetData>
      <sheetData sheetId="6715">
        <row r="4">
          <cell r="A4" t="str">
            <v>BẢNG TÍNH TOÁN, ĐO BÓC KHỐI LƯỢNG HOÀN THÀNH ĐƯA VÀO QUYẾT TOÁN</v>
          </cell>
        </row>
      </sheetData>
      <sheetData sheetId="6716">
        <row r="4">
          <cell r="A4" t="str">
            <v>BẢNG TÍNH TOÁN, ĐO BÓC KHỐI LƯỢNG HOÀN THÀNH ĐƯA VÀO QUYẾT TOÁN</v>
          </cell>
        </row>
      </sheetData>
      <sheetData sheetId="6717">
        <row r="4">
          <cell r="A4" t="str">
            <v>BẢNG TÍNH TOÁN, ĐO BÓC KHỐI LƯỢNG HOÀN THÀNH ĐƯA VÀO QUYẾT TOÁN</v>
          </cell>
        </row>
      </sheetData>
      <sheetData sheetId="6718">
        <row r="4">
          <cell r="A4" t="str">
            <v>BẢNG TÍNH TOÁN, ĐO BÓC KHỐI LƯỢNG HOÀN THÀNH ĐƯA VÀO QUYẾT TOÁN</v>
          </cell>
        </row>
      </sheetData>
      <sheetData sheetId="6719">
        <row r="4">
          <cell r="A4" t="str">
            <v>BẢNG TÍNH TOÁN, ĐO BÓC KHỐI LƯỢNG HOÀN THÀNH ĐƯA VÀO QUYẾT TOÁN</v>
          </cell>
        </row>
      </sheetData>
      <sheetData sheetId="6720">
        <row r="4">
          <cell r="A4" t="str">
            <v>BẢNG TÍNH TOÁN, ĐO BÓC KHỐI LƯỢNG HOÀN THÀNH ĐƯA VÀO QUYẾT TOÁN</v>
          </cell>
        </row>
      </sheetData>
      <sheetData sheetId="6721">
        <row r="4">
          <cell r="A4" t="str">
            <v>BẢNG TÍNH TOÁN, ĐO BÓC KHỐI LƯỢNG HOÀN THÀNH ĐƯA VÀO QUYẾT TOÁN</v>
          </cell>
        </row>
      </sheetData>
      <sheetData sheetId="6722">
        <row r="4">
          <cell r="A4" t="str">
            <v>BẢNG TÍNH TOÁN, ĐO BÓC KHỐI LƯỢNG HOÀN THÀNH ĐƯA VÀO QUYẾT TOÁN</v>
          </cell>
        </row>
      </sheetData>
      <sheetData sheetId="6723">
        <row r="4">
          <cell r="A4" t="str">
            <v>BẢNG TÍNH TOÁN, ĐO BÓC KHỐI LƯỢNG HOÀN THÀNH ĐƯA VÀO QUYẾT TOÁN</v>
          </cell>
        </row>
      </sheetData>
      <sheetData sheetId="6724">
        <row r="4">
          <cell r="A4" t="str">
            <v>BẢNG TÍNH TOÁN, ĐO BÓC KHỐI LƯỢNG HOÀN THÀNH ĐƯA VÀO QUYẾT TOÁN</v>
          </cell>
        </row>
      </sheetData>
      <sheetData sheetId="6725">
        <row r="4">
          <cell r="A4" t="str">
            <v>BẢNG TÍNH TOÁN, ĐO BÓC KHỐI LƯỢNG HOÀN THÀNH ĐƯA VÀO QUYẾT TOÁN</v>
          </cell>
        </row>
      </sheetData>
      <sheetData sheetId="6726">
        <row r="4">
          <cell r="A4" t="str">
            <v>BẢNG TÍNH TOÁN, ĐO BÓC KHỐI LƯỢNG HOÀN THÀNH ĐƯA VÀO QUYẾT TOÁN</v>
          </cell>
        </row>
      </sheetData>
      <sheetData sheetId="6727">
        <row r="4">
          <cell r="A4" t="str">
            <v>BẢNG TÍNH TOÁN, ĐO BÓC KHỐI LƯỢNG HOÀN THÀNH ĐƯA VÀO QUYẾT TOÁN</v>
          </cell>
        </row>
      </sheetData>
      <sheetData sheetId="6728">
        <row r="4">
          <cell r="A4" t="str">
            <v>BẢNG TÍNH TOÁN, ĐO BÓC KHỐI LƯỢNG HOÀN THÀNH ĐƯA VÀO QUYẾT TOÁN</v>
          </cell>
        </row>
      </sheetData>
      <sheetData sheetId="6729">
        <row r="4">
          <cell r="A4" t="str">
            <v>BẢNG TÍNH TOÁN, ĐO BÓC KHỐI LƯỢNG HOÀN THÀNH ĐƯA VÀO QUYẾT TOÁN</v>
          </cell>
        </row>
      </sheetData>
      <sheetData sheetId="6730">
        <row r="4">
          <cell r="A4" t="str">
            <v>BẢNG TÍNH TOÁN, ĐO BÓC KHỐI LƯỢNG HOÀN THÀNH ĐƯA VÀO QUYẾT TOÁN</v>
          </cell>
        </row>
      </sheetData>
      <sheetData sheetId="6731">
        <row r="4">
          <cell r="A4" t="str">
            <v>BẢNG TÍNH TOÁN, ĐO BÓC KHỐI LƯỢNG HOÀN THÀNH ĐƯA VÀO QUYẾT TOÁN</v>
          </cell>
        </row>
      </sheetData>
      <sheetData sheetId="6732">
        <row r="4">
          <cell r="A4" t="str">
            <v>BẢNG TÍNH TOÁN, ĐO BÓC KHỐI LƯỢNG HOÀN THÀNH ĐƯA VÀO QUYẾT TOÁN</v>
          </cell>
        </row>
      </sheetData>
      <sheetData sheetId="6733">
        <row r="4">
          <cell r="A4" t="str">
            <v>BẢNG TÍNH TOÁN, ĐO BÓC KHỐI LƯỢNG HOÀN THÀNH ĐƯA VÀO QUYẾT TOÁN</v>
          </cell>
        </row>
      </sheetData>
      <sheetData sheetId="6734">
        <row r="4">
          <cell r="A4" t="str">
            <v>BẢNG TÍNH TOÁN, ĐO BÓC KHỐI LƯỢNG HOÀN THÀNH ĐƯA VÀO QUYẾT TOÁN</v>
          </cell>
        </row>
      </sheetData>
      <sheetData sheetId="6735">
        <row r="4">
          <cell r="A4" t="str">
            <v>BẢNG TÍNH TOÁN, ĐO BÓC KHỐI LƯỢNG HOÀN THÀNH ĐƯA VÀO QUYẾT TOÁN</v>
          </cell>
        </row>
      </sheetData>
      <sheetData sheetId="6736">
        <row r="4">
          <cell r="A4" t="str">
            <v>BẢNG TÍNH TOÁN, ĐO BÓC KHỐI LƯỢNG HOÀN THÀNH ĐƯA VÀO QUYẾT TOÁN</v>
          </cell>
        </row>
      </sheetData>
      <sheetData sheetId="6737">
        <row r="4">
          <cell r="A4" t="str">
            <v>BẢNG TÍNH TOÁN, ĐO BÓC KHỐI LƯỢNG HOÀN THÀNH ĐƯA VÀO QUYẾT TOÁN</v>
          </cell>
        </row>
      </sheetData>
      <sheetData sheetId="6738">
        <row r="4">
          <cell r="A4" t="str">
            <v>BẢNG TÍNH TOÁN, ĐO BÓC KHỐI LƯỢNG HOÀN THÀNH ĐƯA VÀO QUYẾT TOÁN</v>
          </cell>
        </row>
      </sheetData>
      <sheetData sheetId="6739">
        <row r="4">
          <cell r="A4" t="str">
            <v>BẢNG TÍNH TOÁN, ĐO BÓC KHỐI LƯỢNG HOÀN THÀNH ĐƯA VÀO QUYẾT TOÁN</v>
          </cell>
        </row>
      </sheetData>
      <sheetData sheetId="6740">
        <row r="4">
          <cell r="A4" t="str">
            <v>BẢNG TÍNH TOÁN, ĐO BÓC KHỐI LƯỢNG HOÀN THÀNH ĐƯA VÀO QUYẾT TOÁN</v>
          </cell>
        </row>
      </sheetData>
      <sheetData sheetId="6741">
        <row r="4">
          <cell r="A4" t="str">
            <v>BẢNG TÍNH TOÁN, ĐO BÓC KHỐI LƯỢNG HOÀN THÀNH ĐƯA VÀO QUYẾT TOÁN</v>
          </cell>
        </row>
      </sheetData>
      <sheetData sheetId="6742">
        <row r="4">
          <cell r="A4" t="str">
            <v>BẢNG TÍNH TOÁN, ĐO BÓC KHỐI LƯỢNG HOÀN THÀNH ĐƯA VÀO QUYẾT TOÁN</v>
          </cell>
        </row>
      </sheetData>
      <sheetData sheetId="6743">
        <row r="4">
          <cell r="A4" t="str">
            <v>BẢNG TÍNH TOÁN, ĐO BÓC KHỐI LƯỢNG HOÀN THÀNH ĐƯA VÀO QUYẾT TOÁN</v>
          </cell>
        </row>
      </sheetData>
      <sheetData sheetId="6744">
        <row r="4">
          <cell r="A4" t="str">
            <v>BẢNG TÍNH TOÁN, ĐO BÓC KHỐI LƯỢNG HOÀN THÀNH ĐƯA VÀO QUYẾT TOÁN</v>
          </cell>
        </row>
      </sheetData>
      <sheetData sheetId="6745">
        <row r="4">
          <cell r="A4" t="str">
            <v>BẢNG TÍNH TOÁN, ĐO BÓC KHỐI LƯỢNG HOÀN THÀNH ĐƯA VÀO QUYẾT TOÁN</v>
          </cell>
        </row>
      </sheetData>
      <sheetData sheetId="6746">
        <row r="4">
          <cell r="A4" t="str">
            <v>BẢNG TÍNH TOÁN, ĐO BÓC KHỐI LƯỢNG HOÀN THÀNH ĐƯA VÀO QUYẾT TOÁN</v>
          </cell>
        </row>
      </sheetData>
      <sheetData sheetId="6747">
        <row r="4">
          <cell r="A4" t="str">
            <v>BẢNG TÍNH TOÁN, ĐO BÓC KHỐI LƯỢNG HOÀN THÀNH ĐƯA VÀO QUYẾT TOÁN</v>
          </cell>
        </row>
      </sheetData>
      <sheetData sheetId="6748">
        <row r="4">
          <cell r="A4" t="str">
            <v>BẢNG TÍNH TOÁN, ĐO BÓC KHỐI LƯỢNG HOÀN THÀNH ĐƯA VÀO QUYẾT TOÁN</v>
          </cell>
        </row>
      </sheetData>
      <sheetData sheetId="6749">
        <row r="4">
          <cell r="A4" t="str">
            <v>BẢNG TÍNH TOÁN, ĐO BÓC KHỐI LƯỢNG HOÀN THÀNH ĐƯA VÀO QUYẾT TOÁN</v>
          </cell>
        </row>
      </sheetData>
      <sheetData sheetId="6750">
        <row r="4">
          <cell r="A4" t="str">
            <v>BẢNG TÍNH TOÁN, ĐO BÓC KHỐI LƯỢNG HOÀN THÀNH ĐƯA VÀO QUYẾT TOÁN</v>
          </cell>
        </row>
      </sheetData>
      <sheetData sheetId="6751">
        <row r="4">
          <cell r="A4" t="str">
            <v>BẢNG TÍNH TOÁN, ĐO BÓC KHỐI LƯỢNG HOÀN THÀNH ĐƯA VÀO QUYẾT TOÁN</v>
          </cell>
        </row>
      </sheetData>
      <sheetData sheetId="6752">
        <row r="4">
          <cell r="A4" t="str">
            <v>BẢNG TÍNH TOÁN, ĐO BÓC KHỐI LƯỢNG HOÀN THÀNH ĐƯA VÀO QUYẾT TOÁN</v>
          </cell>
        </row>
      </sheetData>
      <sheetData sheetId="6753">
        <row r="4">
          <cell r="A4" t="str">
            <v>BẢNG TÍNH TOÁN, ĐO BÓC KHỐI LƯỢNG HOÀN THÀNH ĐƯA VÀO QUYẾT TOÁN</v>
          </cell>
        </row>
      </sheetData>
      <sheetData sheetId="6754">
        <row r="4">
          <cell r="A4" t="str">
            <v>BẢNG TÍNH TOÁN, ĐO BÓC KHỐI LƯỢNG HOÀN THÀNH ĐƯA VÀO QUYẾT TOÁN</v>
          </cell>
        </row>
      </sheetData>
      <sheetData sheetId="6755">
        <row r="4">
          <cell r="A4" t="str">
            <v>BẢNG TÍNH TOÁN, ĐO BÓC KHỐI LƯỢNG HOÀN THÀNH ĐƯA VÀO QUYẾT TOÁN</v>
          </cell>
        </row>
      </sheetData>
      <sheetData sheetId="6756">
        <row r="4">
          <cell r="A4" t="str">
            <v>BẢNG TÍNH TOÁN, ĐO BÓC KHỐI LƯỢNG HOÀN THÀNH ĐƯA VÀO QUYẾT TOÁN</v>
          </cell>
        </row>
      </sheetData>
      <sheetData sheetId="6757">
        <row r="4">
          <cell r="A4" t="str">
            <v>BẢNG TÍNH TOÁN, ĐO BÓC KHỐI LƯỢNG HOÀN THÀNH ĐƯA VÀO QUYẾT TOÁN</v>
          </cell>
        </row>
      </sheetData>
      <sheetData sheetId="6758">
        <row r="4">
          <cell r="A4" t="str">
            <v>BẢNG TÍNH TOÁN, ĐO BÓC KHỐI LƯỢNG HOÀN THÀNH ĐƯA VÀO QUYẾT TOÁN</v>
          </cell>
        </row>
      </sheetData>
      <sheetData sheetId="6759">
        <row r="4">
          <cell r="A4" t="str">
            <v>BẢNG TÍNH TOÁN, ĐO BÓC KHỐI LƯỢNG HOÀN THÀNH ĐƯA VÀO QUYẾT TOÁN</v>
          </cell>
        </row>
      </sheetData>
      <sheetData sheetId="6760">
        <row r="4">
          <cell r="A4" t="str">
            <v>BẢNG TÍNH TOÁN, ĐO BÓC KHỐI LƯỢNG HOÀN THÀNH ĐƯA VÀO QUYẾT TOÁN</v>
          </cell>
        </row>
      </sheetData>
      <sheetData sheetId="6761">
        <row r="4">
          <cell r="A4" t="str">
            <v>BẢNG TÍNH TOÁN, ĐO BÓC KHỐI LƯỢNG HOÀN THÀNH ĐƯA VÀO QUYẾT TOÁN</v>
          </cell>
        </row>
      </sheetData>
      <sheetData sheetId="6762">
        <row r="4">
          <cell r="A4" t="str">
            <v>BẢNG TÍNH TOÁN, ĐO BÓC KHỐI LƯỢNG HOÀN THÀNH ĐƯA VÀO QUYẾT TOÁN</v>
          </cell>
        </row>
      </sheetData>
      <sheetData sheetId="6763">
        <row r="4">
          <cell r="A4" t="str">
            <v>BẢNG TÍNH TOÁN, ĐO BÓC KHỐI LƯỢNG HOÀN THÀNH ĐƯA VÀO QUYẾT TOÁN</v>
          </cell>
        </row>
      </sheetData>
      <sheetData sheetId="6764">
        <row r="4">
          <cell r="A4" t="str">
            <v>BẢNG TÍNH TOÁN, ĐO BÓC KHỐI LƯỢNG HOÀN THÀNH ĐƯA VÀO QUYẾT TOÁN</v>
          </cell>
        </row>
      </sheetData>
      <sheetData sheetId="6765">
        <row r="4">
          <cell r="A4" t="str">
            <v>BẢNG TÍNH TOÁN, ĐO BÓC KHỐI LƯỢNG HOÀN THÀNH ĐƯA VÀO QUYẾT TOÁN</v>
          </cell>
        </row>
      </sheetData>
      <sheetData sheetId="6766">
        <row r="4">
          <cell r="A4" t="str">
            <v>BẢNG TÍNH TOÁN, ĐO BÓC KHỐI LƯỢNG HOÀN THÀNH ĐƯA VÀO QUYẾT TOÁN</v>
          </cell>
        </row>
      </sheetData>
      <sheetData sheetId="6767">
        <row r="4">
          <cell r="A4" t="str">
            <v>BẢNG TÍNH TOÁN, ĐO BÓC KHỐI LƯỢNG HOÀN THÀNH ĐƯA VÀO QUYẾT TOÁN</v>
          </cell>
        </row>
      </sheetData>
      <sheetData sheetId="6768">
        <row r="4">
          <cell r="A4" t="str">
            <v>BẢNG TÍNH TOÁN, ĐO BÓC KHỐI LƯỢNG HOÀN THÀNH ĐƯA VÀO QUYẾT TOÁN</v>
          </cell>
        </row>
      </sheetData>
      <sheetData sheetId="6769">
        <row r="4">
          <cell r="A4" t="str">
            <v>BẢNG TÍNH TOÁN, ĐO BÓC KHỐI LƯỢNG HOÀN THÀNH ĐƯA VÀO QUYẾT TOÁN</v>
          </cell>
        </row>
      </sheetData>
      <sheetData sheetId="6770">
        <row r="4">
          <cell r="A4" t="str">
            <v>BẢNG TÍNH TOÁN, ĐO BÓC KHỐI LƯỢNG HOÀN THÀNH ĐƯA VÀO QUYẾT TOÁN</v>
          </cell>
        </row>
      </sheetData>
      <sheetData sheetId="6771">
        <row r="4">
          <cell r="A4" t="str">
            <v>BẢNG TÍNH TOÁN, ĐO BÓC KHỐI LƯỢNG HOÀN THÀNH ĐƯA VÀO QUYẾT TOÁN</v>
          </cell>
        </row>
      </sheetData>
      <sheetData sheetId="6772">
        <row r="4">
          <cell r="A4" t="str">
            <v>BẢNG TÍNH TOÁN, ĐO BÓC KHỐI LƯỢNG HOÀN THÀNH ĐƯA VÀO QUYẾT TOÁN</v>
          </cell>
        </row>
      </sheetData>
      <sheetData sheetId="6773">
        <row r="4">
          <cell r="A4" t="str">
            <v>BẢNG TÍNH TOÁN, ĐO BÓC KHỐI LƯỢNG HOÀN THÀNH ĐƯA VÀO QUYẾT TOÁN</v>
          </cell>
        </row>
      </sheetData>
      <sheetData sheetId="6774">
        <row r="4">
          <cell r="A4" t="str">
            <v>BẢNG TÍNH TOÁN, ĐO BÓC KHỐI LƯỢNG HOÀN THÀNH ĐƯA VÀO QUYẾT TOÁN</v>
          </cell>
        </row>
      </sheetData>
      <sheetData sheetId="6775">
        <row r="4">
          <cell r="A4" t="str">
            <v>BẢNG TÍNH TOÁN, ĐO BÓC KHỐI LƯỢNG HOÀN THÀNH ĐƯA VÀO QUYẾT TOÁN</v>
          </cell>
        </row>
      </sheetData>
      <sheetData sheetId="6776">
        <row r="4">
          <cell r="A4" t="str">
            <v>BẢNG TÍNH TOÁN, ĐO BÓC KHỐI LƯỢNG HOÀN THÀNH ĐƯA VÀO QUYẾT TOÁN</v>
          </cell>
        </row>
      </sheetData>
      <sheetData sheetId="6777">
        <row r="4">
          <cell r="A4" t="str">
            <v>BẢNG TÍNH TOÁN, ĐO BÓC KHỐI LƯỢNG HOÀN THÀNH ĐƯA VÀO QUYẾT TOÁN</v>
          </cell>
        </row>
      </sheetData>
      <sheetData sheetId="6778">
        <row r="4">
          <cell r="A4" t="str">
            <v>BẢNG TÍNH TOÁN, ĐO BÓC KHỐI LƯỢNG HOÀN THÀNH ĐƯA VÀO QUYẾT TOÁN</v>
          </cell>
        </row>
      </sheetData>
      <sheetData sheetId="6779">
        <row r="4">
          <cell r="A4" t="str">
            <v>BẢNG TÍNH TOÁN, ĐO BÓC KHỐI LƯỢNG HOÀN THÀNH ĐƯA VÀO QUYẾT TOÁN</v>
          </cell>
        </row>
      </sheetData>
      <sheetData sheetId="6780">
        <row r="4">
          <cell r="A4" t="str">
            <v>BẢNG TÍNH TOÁN, ĐO BÓC KHỐI LƯỢNG HOÀN THÀNH ĐƯA VÀO QUYẾT TOÁN</v>
          </cell>
        </row>
      </sheetData>
      <sheetData sheetId="6781">
        <row r="4">
          <cell r="A4" t="str">
            <v>BẢNG TÍNH TOÁN, ĐO BÓC KHỐI LƯỢNG HOÀN THÀNH ĐƯA VÀO QUYẾT TOÁN</v>
          </cell>
        </row>
      </sheetData>
      <sheetData sheetId="6782">
        <row r="4">
          <cell r="A4" t="str">
            <v>BẢNG TÍNH TOÁN, ĐO BÓC KHỐI LƯỢNG HOÀN THÀNH ĐƯA VÀO QUYẾT TOÁN</v>
          </cell>
        </row>
      </sheetData>
      <sheetData sheetId="6783">
        <row r="4">
          <cell r="A4" t="str">
            <v>BẢNG TÍNH TOÁN, ĐO BÓC KHỐI LƯỢNG HOÀN THÀNH ĐƯA VÀO QUYẾT TOÁN</v>
          </cell>
        </row>
      </sheetData>
      <sheetData sheetId="6784">
        <row r="4">
          <cell r="A4" t="str">
            <v>BẢNG TÍNH TOÁN, ĐO BÓC KHỐI LƯỢNG HOÀN THÀNH ĐƯA VÀO QUYẾT TOÁN</v>
          </cell>
        </row>
      </sheetData>
      <sheetData sheetId="6785">
        <row r="4">
          <cell r="A4" t="str">
            <v>BẢNG TÍNH TOÁN, ĐO BÓC KHỐI LƯỢNG HOÀN THÀNH ĐƯA VÀO QUYẾT TOÁN</v>
          </cell>
        </row>
      </sheetData>
      <sheetData sheetId="6786">
        <row r="4">
          <cell r="A4" t="str">
            <v>BẢNG TÍNH TOÁN, ĐO BÓC KHỐI LƯỢNG HOÀN THÀNH ĐƯA VÀO QUYẾT TOÁN</v>
          </cell>
        </row>
      </sheetData>
      <sheetData sheetId="6787">
        <row r="4">
          <cell r="A4" t="str">
            <v>BẢNG TÍNH TOÁN, ĐO BÓC KHỐI LƯỢNG HOÀN THÀNH ĐƯA VÀO QUYẾT TOÁN</v>
          </cell>
        </row>
      </sheetData>
      <sheetData sheetId="6788">
        <row r="4">
          <cell r="A4" t="str">
            <v>BẢNG TÍNH TOÁN, ĐO BÓC KHỐI LƯỢNG HOÀN THÀNH ĐƯA VÀO QUYẾT TOÁN</v>
          </cell>
        </row>
      </sheetData>
      <sheetData sheetId="6789">
        <row r="4">
          <cell r="A4" t="str">
            <v>BẢNG TÍNH TOÁN, ĐO BÓC KHỐI LƯỢNG HOÀN THÀNH ĐƯA VÀO QUYẾT TOÁN</v>
          </cell>
        </row>
      </sheetData>
      <sheetData sheetId="6790">
        <row r="4">
          <cell r="A4" t="str">
            <v>BẢNG TÍNH TOÁN, ĐO BÓC KHỐI LƯỢNG HOÀN THÀNH ĐƯA VÀO QUYẾT TOÁN</v>
          </cell>
        </row>
      </sheetData>
      <sheetData sheetId="6791">
        <row r="4">
          <cell r="A4" t="str">
            <v>BẢNG TÍNH TOÁN, ĐO BÓC KHỐI LƯỢNG HOÀN THÀNH ĐƯA VÀO QUYẾT TOÁN</v>
          </cell>
        </row>
      </sheetData>
      <sheetData sheetId="6792">
        <row r="4">
          <cell r="A4" t="str">
            <v>BẢNG TÍNH TOÁN, ĐO BÓC KHỐI LƯỢNG HOÀN THÀNH ĐƯA VÀO QUYẾT TOÁN</v>
          </cell>
        </row>
      </sheetData>
      <sheetData sheetId="6793">
        <row r="4">
          <cell r="A4" t="str">
            <v>BẢNG TÍNH TOÁN, ĐO BÓC KHỐI LƯỢNG HOÀN THÀNH ĐƯA VÀO QUYẾT TOÁN</v>
          </cell>
        </row>
      </sheetData>
      <sheetData sheetId="6794">
        <row r="4">
          <cell r="A4" t="str">
            <v>BẢNG TÍNH TOÁN, ĐO BÓC KHỐI LƯỢNG HOÀN THÀNH ĐƯA VÀO QUYẾT TOÁN</v>
          </cell>
        </row>
      </sheetData>
      <sheetData sheetId="6795">
        <row r="4">
          <cell r="A4" t="str">
            <v>BẢNG TÍNH TOÁN, ĐO BÓC KHỐI LƯỢNG HOÀN THÀNH ĐƯA VÀO QUYẾT TOÁN</v>
          </cell>
        </row>
      </sheetData>
      <sheetData sheetId="6796">
        <row r="4">
          <cell r="A4" t="str">
            <v>BẢNG TÍNH TOÁN, ĐO BÓC KHỐI LƯỢNG HOÀN THÀNH ĐƯA VÀO QUYẾT TOÁN</v>
          </cell>
        </row>
      </sheetData>
      <sheetData sheetId="6797">
        <row r="4">
          <cell r="A4" t="str">
            <v>BẢNG TÍNH TOÁN, ĐO BÓC KHỐI LƯỢNG HOÀN THÀNH ĐƯA VÀO QUYẾT TOÁN</v>
          </cell>
        </row>
      </sheetData>
      <sheetData sheetId="6798">
        <row r="4">
          <cell r="A4" t="str">
            <v>BẢNG TÍNH TOÁN, ĐO BÓC KHỐI LƯỢNG HOÀN THÀNH ĐƯA VÀO QUYẾT TOÁN</v>
          </cell>
        </row>
      </sheetData>
      <sheetData sheetId="6799">
        <row r="4">
          <cell r="A4" t="str">
            <v>BẢNG TÍNH TOÁN, ĐO BÓC KHỐI LƯỢNG HOÀN THÀNH ĐƯA VÀO QUYẾT TOÁN</v>
          </cell>
        </row>
      </sheetData>
      <sheetData sheetId="6800">
        <row r="4">
          <cell r="A4" t="str">
            <v>BẢNG TÍNH TOÁN, ĐO BÓC KHỐI LƯỢNG HOÀN THÀNH ĐƯA VÀO QUYẾT TOÁN</v>
          </cell>
        </row>
      </sheetData>
      <sheetData sheetId="6801">
        <row r="4">
          <cell r="A4" t="str">
            <v>BẢNG TÍNH TOÁN, ĐO BÓC KHỐI LƯỢNG HOÀN THÀNH ĐƯA VÀO QUYẾT TOÁN</v>
          </cell>
        </row>
      </sheetData>
      <sheetData sheetId="6802">
        <row r="4">
          <cell r="A4" t="str">
            <v>BẢNG TÍNH TOÁN, ĐO BÓC KHỐI LƯỢNG HOÀN THÀNH ĐƯA VÀO QUYẾT TOÁN</v>
          </cell>
        </row>
      </sheetData>
      <sheetData sheetId="6803">
        <row r="4">
          <cell r="A4" t="str">
            <v>BẢNG TÍNH TOÁN, ĐO BÓC KHỐI LƯỢNG HOÀN THÀNH ĐƯA VÀO QUYẾT TOÁN</v>
          </cell>
        </row>
      </sheetData>
      <sheetData sheetId="6804">
        <row r="4">
          <cell r="A4" t="str">
            <v>BẢNG TÍNH TOÁN, ĐO BÓC KHỐI LƯỢNG HOÀN THÀNH ĐƯA VÀO QUYẾT TOÁN</v>
          </cell>
        </row>
      </sheetData>
      <sheetData sheetId="6805">
        <row r="4">
          <cell r="A4" t="str">
            <v>BẢNG TÍNH TOÁN, ĐO BÓC KHỐI LƯỢNG HOÀN THÀNH ĐƯA VÀO QUYẾT TOÁN</v>
          </cell>
        </row>
      </sheetData>
      <sheetData sheetId="6806">
        <row r="4">
          <cell r="A4" t="str">
            <v>BẢNG TÍNH TOÁN, ĐO BÓC KHỐI LƯỢNG HOÀN THÀNH ĐƯA VÀO QUYẾT TOÁN</v>
          </cell>
        </row>
      </sheetData>
      <sheetData sheetId="6807">
        <row r="4">
          <cell r="A4" t="str">
            <v>BẢNG TÍNH TOÁN, ĐO BÓC KHỐI LƯỢNG HOÀN THÀNH ĐƯA VÀO QUYẾT TOÁN</v>
          </cell>
        </row>
      </sheetData>
      <sheetData sheetId="6808">
        <row r="4">
          <cell r="A4" t="str">
            <v>BẢNG TÍNH TOÁN, ĐO BÓC KHỐI LƯỢNG HOÀN THÀNH ĐƯA VÀO QUYẾT TOÁN</v>
          </cell>
        </row>
      </sheetData>
      <sheetData sheetId="6809">
        <row r="4">
          <cell r="A4" t="str">
            <v>BẢNG TÍNH TOÁN, ĐO BÓC KHỐI LƯỢNG HOÀN THÀNH ĐƯA VÀO QUYẾT TOÁN</v>
          </cell>
        </row>
      </sheetData>
      <sheetData sheetId="6810">
        <row r="4">
          <cell r="A4" t="str">
            <v>BẢNG TÍNH TOÁN, ĐO BÓC KHỐI LƯỢNG HOÀN THÀNH ĐƯA VÀO QUYẾT TOÁN</v>
          </cell>
        </row>
      </sheetData>
      <sheetData sheetId="6811">
        <row r="4">
          <cell r="A4" t="str">
            <v>BẢNG TÍNH TOÁN, ĐO BÓC KHỐI LƯỢNG HOÀN THÀNH ĐƯA VÀO QUYẾT TOÁN</v>
          </cell>
        </row>
      </sheetData>
      <sheetData sheetId="6812">
        <row r="4">
          <cell r="A4" t="str">
            <v>BẢNG TÍNH TOÁN, ĐO BÓC KHỐI LƯỢNG HOÀN THÀNH ĐƯA VÀO QUYẾT TOÁN</v>
          </cell>
        </row>
      </sheetData>
      <sheetData sheetId="6813">
        <row r="4">
          <cell r="A4" t="str">
            <v>BẢNG TÍNH TOÁN, ĐO BÓC KHỐI LƯỢNG HOÀN THÀNH ĐƯA VÀO QUYẾT TOÁN</v>
          </cell>
        </row>
      </sheetData>
      <sheetData sheetId="6814">
        <row r="4">
          <cell r="A4" t="str">
            <v>BẢNG TÍNH TOÁN, ĐO BÓC KHỐI LƯỢNG HOÀN THÀNH ĐƯA VÀO QUYẾT TOÁN</v>
          </cell>
        </row>
      </sheetData>
      <sheetData sheetId="6815">
        <row r="4">
          <cell r="A4" t="str">
            <v>BẢNG TÍNH TOÁN, ĐO BÓC KHỐI LƯỢNG HOÀN THÀNH ĐƯA VÀO QUYẾT TOÁN</v>
          </cell>
        </row>
      </sheetData>
      <sheetData sheetId="6816">
        <row r="4">
          <cell r="A4" t="str">
            <v>BẢNG TÍNH TOÁN, ĐO BÓC KHỐI LƯỢNG HOÀN THÀNH ĐƯA VÀO QUYẾT TOÁN</v>
          </cell>
        </row>
      </sheetData>
      <sheetData sheetId="6817">
        <row r="4">
          <cell r="A4" t="str">
            <v>BẢNG TÍNH TOÁN, ĐO BÓC KHỐI LƯỢNG HOÀN THÀNH ĐƯA VÀO QUYẾT TOÁN</v>
          </cell>
        </row>
      </sheetData>
      <sheetData sheetId="6818">
        <row r="4">
          <cell r="A4" t="str">
            <v>BẢNG TÍNH TOÁN, ĐO BÓC KHỐI LƯỢNG HOÀN THÀNH ĐƯA VÀO QUYẾT TOÁN</v>
          </cell>
        </row>
      </sheetData>
      <sheetData sheetId="6819">
        <row r="4">
          <cell r="A4" t="str">
            <v>BẢNG TÍNH TOÁN, ĐO BÓC KHỐI LƯỢNG HOÀN THÀNH ĐƯA VÀO QUYẾT TOÁN</v>
          </cell>
        </row>
      </sheetData>
      <sheetData sheetId="6820">
        <row r="4">
          <cell r="A4" t="str">
            <v>BẢNG TÍNH TOÁN, ĐO BÓC KHỐI LƯỢNG HOÀN THÀNH ĐƯA VÀO QUYẾT TOÁN</v>
          </cell>
        </row>
      </sheetData>
      <sheetData sheetId="6821">
        <row r="4">
          <cell r="A4" t="str">
            <v>BẢNG TÍNH TOÁN, ĐO BÓC KHỐI LƯỢNG HOÀN THÀNH ĐƯA VÀO QUYẾT TOÁN</v>
          </cell>
        </row>
      </sheetData>
      <sheetData sheetId="6822">
        <row r="4">
          <cell r="A4" t="str">
            <v>BẢNG TÍNH TOÁN, ĐO BÓC KHỐI LƯỢNG HOÀN THÀNH ĐƯA VÀO QUYẾT TOÁN</v>
          </cell>
        </row>
      </sheetData>
      <sheetData sheetId="6823">
        <row r="4">
          <cell r="A4" t="str">
            <v>BẢNG TÍNH TOÁN, ĐO BÓC KHỐI LƯỢNG HOÀN THÀNH ĐƯA VÀO QUYẾT TOÁN</v>
          </cell>
        </row>
      </sheetData>
      <sheetData sheetId="6824">
        <row r="4">
          <cell r="A4" t="str">
            <v>BẢNG TÍNH TOÁN, ĐO BÓC KHỐI LƯỢNG HOÀN THÀNH ĐƯA VÀO QUYẾT TOÁN</v>
          </cell>
        </row>
      </sheetData>
      <sheetData sheetId="6825">
        <row r="4">
          <cell r="A4" t="str">
            <v>BẢNG TÍNH TOÁN, ĐO BÓC KHỐI LƯỢNG HOÀN THÀNH ĐƯA VÀO QUYẾT TOÁN</v>
          </cell>
        </row>
      </sheetData>
      <sheetData sheetId="6826">
        <row r="4">
          <cell r="A4" t="str">
            <v>BẢNG TÍNH TOÁN, ĐO BÓC KHỐI LƯỢNG HOÀN THÀNH ĐƯA VÀO QUYẾT TOÁN</v>
          </cell>
        </row>
      </sheetData>
      <sheetData sheetId="6827">
        <row r="4">
          <cell r="A4" t="str">
            <v>BẢNG TÍNH TOÁN, ĐO BÓC KHỐI LƯỢNG HOÀN THÀNH ĐƯA VÀO QUYẾT TOÁN</v>
          </cell>
        </row>
      </sheetData>
      <sheetData sheetId="6828">
        <row r="4">
          <cell r="A4" t="str">
            <v>BẢNG TÍNH TOÁN, ĐO BÓC KHỐI LƯỢNG HOÀN THÀNH ĐƯA VÀO QUYẾT TOÁN</v>
          </cell>
        </row>
      </sheetData>
      <sheetData sheetId="6829">
        <row r="4">
          <cell r="A4" t="str">
            <v>BẢNG TÍNH TOÁN, ĐO BÓC KHỐI LƯỢNG HOÀN THÀNH ĐƯA VÀO QUYẾT TOÁN</v>
          </cell>
        </row>
      </sheetData>
      <sheetData sheetId="6830">
        <row r="4">
          <cell r="A4" t="str">
            <v>BẢNG TÍNH TOÁN, ĐO BÓC KHỐI LƯỢNG HOÀN THÀNH ĐƯA VÀO QUYẾT TOÁN</v>
          </cell>
        </row>
      </sheetData>
      <sheetData sheetId="6831">
        <row r="4">
          <cell r="A4" t="str">
            <v>BẢNG TÍNH TOÁN, ĐO BÓC KHỐI LƯỢNG HOÀN THÀNH ĐƯA VÀO QUYẾT TOÁN</v>
          </cell>
        </row>
      </sheetData>
      <sheetData sheetId="6832">
        <row r="4">
          <cell r="A4" t="str">
            <v>BẢNG TÍNH TOÁN, ĐO BÓC KHỐI LƯỢNG HOÀN THÀNH ĐƯA VÀO QUYẾT TOÁN</v>
          </cell>
        </row>
      </sheetData>
      <sheetData sheetId="6833">
        <row r="4">
          <cell r="A4" t="str">
            <v>BẢNG TÍNH TOÁN, ĐO BÓC KHỐI LƯỢNG HOÀN THÀNH ĐƯA VÀO QUYẾT TOÁN</v>
          </cell>
        </row>
      </sheetData>
      <sheetData sheetId="6834">
        <row r="4">
          <cell r="A4" t="str">
            <v>BẢNG TÍNH TOÁN, ĐO BÓC KHỐI LƯỢNG HOÀN THÀNH ĐƯA VÀO QUYẾT TOÁN</v>
          </cell>
        </row>
      </sheetData>
      <sheetData sheetId="6835">
        <row r="4">
          <cell r="A4" t="str">
            <v>BẢNG TÍNH TOÁN, ĐO BÓC KHỐI LƯỢNG HOÀN THÀNH ĐƯA VÀO QUYẾT TOÁN</v>
          </cell>
        </row>
      </sheetData>
      <sheetData sheetId="6836">
        <row r="4">
          <cell r="A4" t="str">
            <v>BẢNG TÍNH TOÁN, ĐO BÓC KHỐI LƯỢNG HOÀN THÀNH ĐƯA VÀO QUYẾT TOÁN</v>
          </cell>
        </row>
      </sheetData>
      <sheetData sheetId="6837">
        <row r="4">
          <cell r="A4" t="str">
            <v>BẢNG TÍNH TOÁN, ĐO BÓC KHỐI LƯỢNG HOÀN THÀNH ĐƯA VÀO QUYẾT TOÁN</v>
          </cell>
        </row>
      </sheetData>
      <sheetData sheetId="6838">
        <row r="4">
          <cell r="A4" t="str">
            <v>BẢNG TÍNH TOÁN, ĐO BÓC KHỐI LƯỢNG HOÀN THÀNH ĐƯA VÀO QUYẾT TOÁN</v>
          </cell>
        </row>
      </sheetData>
      <sheetData sheetId="6839">
        <row r="4">
          <cell r="A4" t="str">
            <v>BẢNG TÍNH TOÁN, ĐO BÓC KHỐI LƯỢNG HOÀN THÀNH ĐƯA VÀO QUYẾT TOÁN</v>
          </cell>
        </row>
      </sheetData>
      <sheetData sheetId="6840">
        <row r="4">
          <cell r="A4" t="str">
            <v>BẢNG TÍNH TOÁN, ĐO BÓC KHỐI LƯỢNG HOÀN THÀNH ĐƯA VÀO QUYẾT TOÁN</v>
          </cell>
        </row>
      </sheetData>
      <sheetData sheetId="6841">
        <row r="4">
          <cell r="A4" t="str">
            <v>BẢNG TÍNH TOÁN, ĐO BÓC KHỐI LƯỢNG HOÀN THÀNH ĐƯA VÀO QUYẾT TOÁN</v>
          </cell>
        </row>
      </sheetData>
      <sheetData sheetId="6842">
        <row r="4">
          <cell r="A4" t="str">
            <v>BẢNG TÍNH TOÁN, ĐO BÓC KHỐI LƯỢNG HOÀN THÀNH ĐƯA VÀO QUYẾT TOÁN</v>
          </cell>
        </row>
      </sheetData>
      <sheetData sheetId="6843">
        <row r="4">
          <cell r="A4" t="str">
            <v>BẢNG TÍNH TOÁN, ĐO BÓC KHỐI LƯỢNG HOÀN THÀNH ĐƯA VÀO QUYẾT TOÁN</v>
          </cell>
        </row>
      </sheetData>
      <sheetData sheetId="6844">
        <row r="4">
          <cell r="A4" t="str">
            <v>BẢNG TÍNH TOÁN, ĐO BÓC KHỐI LƯỢNG HOÀN THÀNH ĐƯA VÀO QUYẾT TOÁN</v>
          </cell>
        </row>
      </sheetData>
      <sheetData sheetId="6845">
        <row r="4">
          <cell r="A4" t="str">
            <v>BẢNG TÍNH TOÁN, ĐO BÓC KHỐI LƯỢNG HOÀN THÀNH ĐƯA VÀO QUYẾT TOÁN</v>
          </cell>
        </row>
      </sheetData>
      <sheetData sheetId="6846">
        <row r="4">
          <cell r="A4" t="str">
            <v>BẢNG TÍNH TOÁN, ĐO BÓC KHỐI LƯỢNG HOÀN THÀNH ĐƯA VÀO QUYẾT TOÁN</v>
          </cell>
        </row>
      </sheetData>
      <sheetData sheetId="6847">
        <row r="4">
          <cell r="A4" t="str">
            <v>BẢNG TÍNH TOÁN, ĐO BÓC KHỐI LƯỢNG HOÀN THÀNH ĐƯA VÀO QUYẾT TOÁN</v>
          </cell>
        </row>
      </sheetData>
      <sheetData sheetId="6848">
        <row r="4">
          <cell r="A4" t="str">
            <v>BẢNG TÍNH TOÁN, ĐO BÓC KHỐI LƯỢNG HOÀN THÀNH ĐƯA VÀO QUYẾT TOÁN</v>
          </cell>
        </row>
      </sheetData>
      <sheetData sheetId="6849">
        <row r="4">
          <cell r="A4" t="str">
            <v>BẢNG TÍNH TOÁN, ĐO BÓC KHỐI LƯỢNG HOÀN THÀNH ĐƯA VÀO QUYẾT TOÁN</v>
          </cell>
        </row>
      </sheetData>
      <sheetData sheetId="6850">
        <row r="4">
          <cell r="A4" t="str">
            <v>BẢNG TÍNH TOÁN, ĐO BÓC KHỐI LƯỢNG HOÀN THÀNH ĐƯA VÀO QUYẾT TOÁN</v>
          </cell>
        </row>
      </sheetData>
      <sheetData sheetId="6851">
        <row r="4">
          <cell r="A4" t="str">
            <v>BẢNG TÍNH TOÁN, ĐO BÓC KHỐI LƯỢNG HOÀN THÀNH ĐƯA VÀO QUYẾT TOÁN</v>
          </cell>
        </row>
      </sheetData>
      <sheetData sheetId="6852">
        <row r="4">
          <cell r="A4" t="str">
            <v>BẢNG TÍNH TOÁN, ĐO BÓC KHỐI LƯỢNG HOÀN THÀNH ĐƯA VÀO QUYẾT TOÁN</v>
          </cell>
        </row>
      </sheetData>
      <sheetData sheetId="6853">
        <row r="4">
          <cell r="A4" t="str">
            <v>BẢNG TÍNH TOÁN, ĐO BÓC KHỐI LƯỢNG HOÀN THÀNH ĐƯA VÀO QUYẾT TOÁN</v>
          </cell>
        </row>
      </sheetData>
      <sheetData sheetId="6854">
        <row r="4">
          <cell r="A4" t="str">
            <v>BẢNG TÍNH TOÁN, ĐO BÓC KHỐI LƯỢNG HOÀN THÀNH ĐƯA VÀO QUYẾT TOÁN</v>
          </cell>
        </row>
      </sheetData>
      <sheetData sheetId="6855">
        <row r="4">
          <cell r="A4" t="str">
            <v>BẢNG TÍNH TOÁN, ĐO BÓC KHỐI LƯỢNG HOÀN THÀNH ĐƯA VÀO QUYẾT TOÁN</v>
          </cell>
        </row>
      </sheetData>
      <sheetData sheetId="6856">
        <row r="4">
          <cell r="A4" t="str">
            <v>BẢNG TÍNH TOÁN, ĐO BÓC KHỐI LƯỢNG HOÀN THÀNH ĐƯA VÀO QUYẾT TOÁN</v>
          </cell>
        </row>
      </sheetData>
      <sheetData sheetId="6857">
        <row r="4">
          <cell r="A4" t="str">
            <v>BẢNG TÍNH TOÁN, ĐO BÓC KHỐI LƯỢNG HOÀN THÀNH ĐƯA VÀO QUYẾT TOÁN</v>
          </cell>
        </row>
      </sheetData>
      <sheetData sheetId="6858">
        <row r="4">
          <cell r="A4" t="str">
            <v>BẢNG TÍNH TOÁN, ĐO BÓC KHỐI LƯỢNG HOÀN THÀNH ĐƯA VÀO QUYẾT TOÁN</v>
          </cell>
        </row>
      </sheetData>
      <sheetData sheetId="6859">
        <row r="4">
          <cell r="A4" t="str">
            <v>BẢNG TÍNH TOÁN, ĐO BÓC KHỐI LƯỢNG HOÀN THÀNH ĐƯA VÀO QUYẾT TOÁN</v>
          </cell>
        </row>
      </sheetData>
      <sheetData sheetId="6860">
        <row r="4">
          <cell r="A4" t="str">
            <v>BẢNG TÍNH TOÁN, ĐO BÓC KHỐI LƯỢNG HOÀN THÀNH ĐƯA VÀO QUYẾT TOÁN</v>
          </cell>
        </row>
      </sheetData>
      <sheetData sheetId="6861">
        <row r="4">
          <cell r="A4" t="str">
            <v>BẢNG TÍNH TOÁN, ĐO BÓC KHỐI LƯỢNG HOÀN THÀNH ĐƯA VÀO QUYẾT TOÁN</v>
          </cell>
        </row>
      </sheetData>
      <sheetData sheetId="6862">
        <row r="4">
          <cell r="A4" t="str">
            <v>BẢNG TÍNH TOÁN, ĐO BÓC KHỐI LƯỢNG HOÀN THÀNH ĐƯA VÀO QUYẾT TOÁN</v>
          </cell>
        </row>
      </sheetData>
      <sheetData sheetId="6863">
        <row r="4">
          <cell r="A4" t="str">
            <v>BẢNG TÍNH TOÁN, ĐO BÓC KHỐI LƯỢNG HOÀN THÀNH ĐƯA VÀO QUYẾT TOÁN</v>
          </cell>
        </row>
      </sheetData>
      <sheetData sheetId="6864">
        <row r="4">
          <cell r="A4" t="str">
            <v>BẢNG TÍNH TOÁN, ĐO BÓC KHỐI LƯỢNG HOÀN THÀNH ĐƯA VÀO QUYẾT TOÁN</v>
          </cell>
        </row>
      </sheetData>
      <sheetData sheetId="6865">
        <row r="4">
          <cell r="A4" t="str">
            <v>BẢNG TÍNH TOÁN, ĐO BÓC KHỐI LƯỢNG HOÀN THÀNH ĐƯA VÀO QUYẾT TOÁN</v>
          </cell>
        </row>
      </sheetData>
      <sheetData sheetId="6866">
        <row r="4">
          <cell r="A4" t="str">
            <v>BẢNG TÍNH TOÁN, ĐO BÓC KHỐI LƯỢNG HOÀN THÀNH ĐƯA VÀO QUYẾT TOÁN</v>
          </cell>
        </row>
      </sheetData>
      <sheetData sheetId="6867">
        <row r="4">
          <cell r="A4" t="str">
            <v>BẢNG TÍNH TOÁN, ĐO BÓC KHỐI LƯỢNG HOÀN THÀNH ĐƯA VÀO QUYẾT TOÁN</v>
          </cell>
        </row>
      </sheetData>
      <sheetData sheetId="6868">
        <row r="4">
          <cell r="A4" t="str">
            <v>BẢNG TÍNH TOÁN, ĐO BÓC KHỐI LƯỢNG HOÀN THÀNH ĐƯA VÀO QUYẾT TOÁN</v>
          </cell>
        </row>
      </sheetData>
      <sheetData sheetId="6869">
        <row r="4">
          <cell r="A4" t="str">
            <v>BẢNG TÍNH TOÁN, ĐO BÓC KHỐI LƯỢNG HOÀN THÀNH ĐƯA VÀO QUYẾT TOÁN</v>
          </cell>
        </row>
      </sheetData>
      <sheetData sheetId="6870">
        <row r="4">
          <cell r="A4" t="str">
            <v>BẢNG TÍNH TOÁN, ĐO BÓC KHỐI LƯỢNG HOÀN THÀNH ĐƯA VÀO QUYẾT TOÁN</v>
          </cell>
        </row>
      </sheetData>
      <sheetData sheetId="6871">
        <row r="4">
          <cell r="A4" t="str">
            <v>BẢNG TÍNH TOÁN, ĐO BÓC KHỐI LƯỢNG HOÀN THÀNH ĐƯA VÀO QUYẾT TOÁN</v>
          </cell>
        </row>
      </sheetData>
      <sheetData sheetId="6872">
        <row r="4">
          <cell r="A4" t="str">
            <v>BẢNG TÍNH TOÁN, ĐO BÓC KHỐI LƯỢNG HOÀN THÀNH ĐƯA VÀO QUYẾT TOÁN</v>
          </cell>
        </row>
      </sheetData>
      <sheetData sheetId="6873">
        <row r="4">
          <cell r="A4" t="str">
            <v>BẢNG TÍNH TOÁN, ĐO BÓC KHỐI LƯỢNG HOÀN THÀNH ĐƯA VÀO QUYẾT TOÁN</v>
          </cell>
        </row>
      </sheetData>
      <sheetData sheetId="6874">
        <row r="4">
          <cell r="A4" t="str">
            <v>BẢNG TÍNH TOÁN, ĐO BÓC KHỐI LƯỢNG HOÀN THÀNH ĐƯA VÀO QUYẾT TOÁN</v>
          </cell>
        </row>
      </sheetData>
      <sheetData sheetId="6875">
        <row r="4">
          <cell r="A4" t="str">
            <v>BẢNG TÍNH TOÁN, ĐO BÓC KHỐI LƯỢNG HOÀN THÀNH ĐƯA VÀO QUYẾT TOÁN</v>
          </cell>
        </row>
      </sheetData>
      <sheetData sheetId="6876">
        <row r="4">
          <cell r="A4" t="str">
            <v>BẢNG TÍNH TOÁN, ĐO BÓC KHỐI LƯỢNG HOÀN THÀNH ĐƯA VÀO QUYẾT TOÁN</v>
          </cell>
        </row>
      </sheetData>
      <sheetData sheetId="6877">
        <row r="4">
          <cell r="A4" t="str">
            <v>BẢNG TÍNH TOÁN, ĐO BÓC KHỐI LƯỢNG HOÀN THÀNH ĐƯA VÀO QUYẾT TOÁN</v>
          </cell>
        </row>
      </sheetData>
      <sheetData sheetId="6878">
        <row r="4">
          <cell r="A4" t="str">
            <v>BẢNG TÍNH TOÁN, ĐO BÓC KHỐI LƯỢNG HOÀN THÀNH ĐƯA VÀO QUYẾT TOÁN</v>
          </cell>
        </row>
      </sheetData>
      <sheetData sheetId="6879">
        <row r="4">
          <cell r="A4" t="str">
            <v>BẢNG TÍNH TOÁN, ĐO BÓC KHỐI LƯỢNG HOÀN THÀNH ĐƯA VÀO QUYẾT TOÁN</v>
          </cell>
        </row>
      </sheetData>
      <sheetData sheetId="6880">
        <row r="4">
          <cell r="A4" t="str">
            <v>BẢNG TÍNH TOÁN, ĐO BÓC KHỐI LƯỢNG HOÀN THÀNH ĐƯA VÀO QUYẾT TOÁN</v>
          </cell>
        </row>
      </sheetData>
      <sheetData sheetId="6881">
        <row r="4">
          <cell r="A4" t="str">
            <v>BẢNG TÍNH TOÁN, ĐO BÓC KHỐI LƯỢNG HOÀN THÀNH ĐƯA VÀO QUYẾT TOÁN</v>
          </cell>
        </row>
      </sheetData>
      <sheetData sheetId="6882">
        <row r="4">
          <cell r="A4" t="str">
            <v>BẢNG TÍNH TOÁN, ĐO BÓC KHỐI LƯỢNG HOÀN THÀNH ĐƯA VÀO QUYẾT TOÁN</v>
          </cell>
        </row>
      </sheetData>
      <sheetData sheetId="6883">
        <row r="4">
          <cell r="A4" t="str">
            <v>BẢNG TÍNH TOÁN, ĐO BÓC KHỐI LƯỢNG HOÀN THÀNH ĐƯA VÀO QUYẾT TOÁN</v>
          </cell>
        </row>
      </sheetData>
      <sheetData sheetId="6884">
        <row r="4">
          <cell r="A4" t="str">
            <v>BẢNG TÍNH TOÁN, ĐO BÓC KHỐI LƯỢNG HOÀN THÀNH ĐƯA VÀO QUYẾT TOÁN</v>
          </cell>
        </row>
      </sheetData>
      <sheetData sheetId="6885">
        <row r="4">
          <cell r="A4" t="str">
            <v>BẢNG TÍNH TOÁN, ĐO BÓC KHỐI LƯỢNG HOÀN THÀNH ĐƯA VÀO QUYẾT TOÁN</v>
          </cell>
        </row>
      </sheetData>
      <sheetData sheetId="6886">
        <row r="4">
          <cell r="A4" t="str">
            <v>BẢNG TÍNH TOÁN, ĐO BÓC KHỐI LƯỢNG HOÀN THÀNH ĐƯA VÀO QUYẾT TOÁN</v>
          </cell>
        </row>
      </sheetData>
      <sheetData sheetId="6887">
        <row r="4">
          <cell r="A4" t="str">
            <v>BẢNG TÍNH TOÁN, ĐO BÓC KHỐI LƯỢNG HOÀN THÀNH ĐƯA VÀO QUYẾT TOÁN</v>
          </cell>
        </row>
      </sheetData>
      <sheetData sheetId="6888">
        <row r="4">
          <cell r="A4" t="str">
            <v>BẢNG TÍNH TOÁN, ĐO BÓC KHỐI LƯỢNG HOÀN THÀNH ĐƯA VÀO QUYẾT TOÁN</v>
          </cell>
        </row>
      </sheetData>
      <sheetData sheetId="6889">
        <row r="4">
          <cell r="A4" t="str">
            <v>BẢNG TÍNH TOÁN, ĐO BÓC KHỐI LƯỢNG HOÀN THÀNH ĐƯA VÀO QUYẾT TOÁN</v>
          </cell>
        </row>
      </sheetData>
      <sheetData sheetId="6890">
        <row r="4">
          <cell r="A4" t="str">
            <v>BẢNG TÍNH TOÁN, ĐO BÓC KHỐI LƯỢNG HOÀN THÀNH ĐƯA VÀO QUYẾT TOÁN</v>
          </cell>
        </row>
      </sheetData>
      <sheetData sheetId="6891">
        <row r="4">
          <cell r="A4" t="str">
            <v>BẢNG TÍNH TOÁN, ĐO BÓC KHỐI LƯỢNG HOÀN THÀNH ĐƯA VÀO QUYẾT TOÁN</v>
          </cell>
        </row>
      </sheetData>
      <sheetData sheetId="6892">
        <row r="4">
          <cell r="A4" t="str">
            <v>BẢNG TÍNH TOÁN, ĐO BÓC KHỐI LƯỢNG HOÀN THÀNH ĐƯA VÀO QUYẾT TOÁN</v>
          </cell>
        </row>
      </sheetData>
      <sheetData sheetId="6893">
        <row r="4">
          <cell r="A4" t="str">
            <v>BẢNG TÍNH TOÁN, ĐO BÓC KHỐI LƯỢNG HOÀN THÀNH ĐƯA VÀO QUYẾT TOÁN</v>
          </cell>
        </row>
      </sheetData>
      <sheetData sheetId="6894">
        <row r="4">
          <cell r="A4" t="str">
            <v>BẢNG TÍNH TOÁN, ĐO BÓC KHỐI LƯỢNG HOÀN THÀNH ĐƯA VÀO QUYẾT TOÁN</v>
          </cell>
        </row>
      </sheetData>
      <sheetData sheetId="6895">
        <row r="4">
          <cell r="A4" t="str">
            <v>BẢNG TÍNH TOÁN, ĐO BÓC KHỐI LƯỢNG HOÀN THÀNH ĐƯA VÀO QUYẾT TOÁN</v>
          </cell>
        </row>
      </sheetData>
      <sheetData sheetId="6896">
        <row r="4">
          <cell r="A4" t="str">
            <v>BẢNG TÍNH TOÁN, ĐO BÓC KHỐI LƯỢNG HOÀN THÀNH ĐƯA VÀO QUYẾT TOÁN</v>
          </cell>
        </row>
      </sheetData>
      <sheetData sheetId="6897">
        <row r="4">
          <cell r="A4" t="str">
            <v>BẢNG TÍNH TOÁN, ĐO BÓC KHỐI LƯỢNG HOÀN THÀNH ĐƯA VÀO QUYẾT TOÁN</v>
          </cell>
        </row>
      </sheetData>
      <sheetData sheetId="6898">
        <row r="4">
          <cell r="A4" t="str">
            <v>BẢNG TÍNH TOÁN, ĐO BÓC KHỐI LƯỢNG HOÀN THÀNH ĐƯA VÀO QUYẾT TOÁN</v>
          </cell>
        </row>
      </sheetData>
      <sheetData sheetId="6899">
        <row r="4">
          <cell r="A4" t="str">
            <v>BẢNG TÍNH TOÁN, ĐO BÓC KHỐI LƯỢNG HOÀN THÀNH ĐƯA VÀO QUYẾT TOÁN</v>
          </cell>
        </row>
      </sheetData>
      <sheetData sheetId="6900">
        <row r="4">
          <cell r="A4" t="str">
            <v>BẢNG TÍNH TOÁN, ĐO BÓC KHỐI LƯỢNG HOÀN THÀNH ĐƯA VÀO QUYẾT TOÁN</v>
          </cell>
        </row>
      </sheetData>
      <sheetData sheetId="6901">
        <row r="4">
          <cell r="A4" t="str">
            <v>BẢNG TÍNH TOÁN, ĐO BÓC KHỐI LƯỢNG HOÀN THÀNH ĐƯA VÀO QUYẾT TOÁN</v>
          </cell>
        </row>
      </sheetData>
      <sheetData sheetId="6902">
        <row r="4">
          <cell r="A4" t="str">
            <v>BẢNG TÍNH TOÁN, ĐO BÓC KHỐI LƯỢNG HOÀN THÀNH ĐƯA VÀO QUYẾT TOÁN</v>
          </cell>
        </row>
      </sheetData>
      <sheetData sheetId="6903">
        <row r="4">
          <cell r="A4" t="str">
            <v>BẢNG TÍNH TOÁN, ĐO BÓC KHỐI LƯỢNG HOÀN THÀNH ĐƯA VÀO QUYẾT TOÁN</v>
          </cell>
        </row>
      </sheetData>
      <sheetData sheetId="6904">
        <row r="4">
          <cell r="A4" t="str">
            <v>BẢNG TÍNH TOÁN, ĐO BÓC KHỐI LƯỢNG HOÀN THÀNH ĐƯA VÀO QUYẾT TOÁN</v>
          </cell>
        </row>
      </sheetData>
      <sheetData sheetId="6905">
        <row r="4">
          <cell r="A4" t="str">
            <v>BẢNG TÍNH TOÁN, ĐO BÓC KHỐI LƯỢNG HOÀN THÀNH ĐƯA VÀO QUYẾT TOÁN</v>
          </cell>
        </row>
      </sheetData>
      <sheetData sheetId="6906">
        <row r="4">
          <cell r="A4" t="str">
            <v>BẢNG TÍNH TOÁN, ĐO BÓC KHỐI LƯỢNG HOÀN THÀNH ĐƯA VÀO QUYẾT TOÁN</v>
          </cell>
        </row>
      </sheetData>
      <sheetData sheetId="6907">
        <row r="4">
          <cell r="A4" t="str">
            <v>BẢNG TÍNH TOÁN, ĐO BÓC KHỐI LƯỢNG HOÀN THÀNH ĐƯA VÀO QUYẾT TOÁN</v>
          </cell>
        </row>
      </sheetData>
      <sheetData sheetId="6908">
        <row r="4">
          <cell r="A4" t="str">
            <v>BẢNG TÍNH TOÁN, ĐO BÓC KHỐI LƯỢNG HOÀN THÀNH ĐƯA VÀO QUYẾT TOÁN</v>
          </cell>
        </row>
      </sheetData>
      <sheetData sheetId="6909">
        <row r="4">
          <cell r="A4" t="str">
            <v>BẢNG TÍNH TOÁN, ĐO BÓC KHỐI LƯỢNG HOÀN THÀNH ĐƯA VÀO QUYẾT TOÁN</v>
          </cell>
        </row>
      </sheetData>
      <sheetData sheetId="6910">
        <row r="4">
          <cell r="A4" t="str">
            <v>BẢNG TÍNH TOÁN, ĐO BÓC KHỐI LƯỢNG HOÀN THÀNH ĐƯA VÀO QUYẾT TOÁN</v>
          </cell>
        </row>
      </sheetData>
      <sheetData sheetId="6911">
        <row r="4">
          <cell r="A4" t="str">
            <v>BẢNG TÍNH TOÁN, ĐO BÓC KHỐI LƯỢNG HOÀN THÀNH ĐƯA VÀO QUYẾT TOÁN</v>
          </cell>
        </row>
      </sheetData>
      <sheetData sheetId="6912">
        <row r="4">
          <cell r="A4" t="str">
            <v>BẢNG TÍNH TOÁN, ĐO BÓC KHỐI LƯỢNG HOÀN THÀNH ĐƯA VÀO QUYẾT TOÁN</v>
          </cell>
        </row>
      </sheetData>
      <sheetData sheetId="6913">
        <row r="4">
          <cell r="A4" t="str">
            <v>BẢNG TÍNH TOÁN, ĐO BÓC KHỐI LƯỢNG HOÀN THÀNH ĐƯA VÀO QUYẾT TOÁN</v>
          </cell>
        </row>
      </sheetData>
      <sheetData sheetId="6914">
        <row r="4">
          <cell r="A4" t="str">
            <v>BẢNG TÍNH TOÁN, ĐO BÓC KHỐI LƯỢNG HOÀN THÀNH ĐƯA VÀO QUYẾT TOÁN</v>
          </cell>
        </row>
      </sheetData>
      <sheetData sheetId="6915">
        <row r="4">
          <cell r="A4" t="str">
            <v>BẢNG TÍNH TOÁN, ĐO BÓC KHỐI LƯỢNG HOÀN THÀNH ĐƯA VÀO QUYẾT TOÁN</v>
          </cell>
        </row>
      </sheetData>
      <sheetData sheetId="6916">
        <row r="4">
          <cell r="A4" t="str">
            <v>BẢNG TÍNH TOÁN, ĐO BÓC KHỐI LƯỢNG HOÀN THÀNH ĐƯA VÀO QUYẾT TOÁN</v>
          </cell>
        </row>
      </sheetData>
      <sheetData sheetId="6917">
        <row r="4">
          <cell r="A4" t="str">
            <v>BẢNG TÍNH TOÁN, ĐO BÓC KHỐI LƯỢNG HOÀN THÀNH ĐƯA VÀO QUYẾT TOÁN</v>
          </cell>
        </row>
      </sheetData>
      <sheetData sheetId="6918">
        <row r="4">
          <cell r="A4" t="str">
            <v>BẢNG TÍNH TOÁN, ĐO BÓC KHỐI LƯỢNG HOÀN THÀNH ĐƯA VÀO QUYẾT TOÁN</v>
          </cell>
        </row>
      </sheetData>
      <sheetData sheetId="6919">
        <row r="4">
          <cell r="A4" t="str">
            <v>BẢNG TÍNH TOÁN, ĐO BÓC KHỐI LƯỢNG HOÀN THÀNH ĐƯA VÀO QUYẾT TOÁN</v>
          </cell>
        </row>
      </sheetData>
      <sheetData sheetId="6920">
        <row r="4">
          <cell r="A4" t="str">
            <v>BẢNG TÍNH TOÁN, ĐO BÓC KHỐI LƯỢNG HOÀN THÀNH ĐƯA VÀO QUYẾT TOÁN</v>
          </cell>
        </row>
      </sheetData>
      <sheetData sheetId="6921">
        <row r="4">
          <cell r="A4" t="str">
            <v>BẢNG TÍNH TOÁN, ĐO BÓC KHỐI LƯỢNG HOÀN THÀNH ĐƯA VÀO QUYẾT TOÁN</v>
          </cell>
        </row>
      </sheetData>
      <sheetData sheetId="6922">
        <row r="4">
          <cell r="A4" t="str">
            <v>BẢNG TÍNH TOÁN, ĐO BÓC KHỐI LƯỢNG HOÀN THÀNH ĐƯA VÀO QUYẾT TOÁN</v>
          </cell>
        </row>
      </sheetData>
      <sheetData sheetId="6923">
        <row r="4">
          <cell r="A4" t="str">
            <v>BẢNG TÍNH TOÁN, ĐO BÓC KHỐI LƯỢNG HOÀN THÀNH ĐƯA VÀO QUYẾT TOÁN</v>
          </cell>
        </row>
      </sheetData>
      <sheetData sheetId="6924">
        <row r="4">
          <cell r="A4" t="str">
            <v>BẢNG TÍNH TOÁN, ĐO BÓC KHỐI LƯỢNG HOÀN THÀNH ĐƯA VÀO QUYẾT TOÁN</v>
          </cell>
        </row>
      </sheetData>
      <sheetData sheetId="6925">
        <row r="4">
          <cell r="A4" t="str">
            <v>BẢNG TÍNH TOÁN, ĐO BÓC KHỐI LƯỢNG HOÀN THÀNH ĐƯA VÀO QUYẾT TOÁN</v>
          </cell>
        </row>
      </sheetData>
      <sheetData sheetId="6926">
        <row r="4">
          <cell r="A4" t="str">
            <v>BẢNG TÍNH TOÁN, ĐO BÓC KHỐI LƯỢNG HOÀN THÀNH ĐƯA VÀO QUYẾT TOÁN</v>
          </cell>
        </row>
      </sheetData>
      <sheetData sheetId="6927">
        <row r="4">
          <cell r="A4" t="str">
            <v>BẢNG TÍNH TOÁN, ĐO BÓC KHỐI LƯỢNG HOÀN THÀNH ĐƯA VÀO QUYẾT TOÁN</v>
          </cell>
        </row>
      </sheetData>
      <sheetData sheetId="6928">
        <row r="4">
          <cell r="A4" t="str">
            <v>BẢNG TÍNH TOÁN, ĐO BÓC KHỐI LƯỢNG HOÀN THÀNH ĐƯA VÀO QUYẾT TOÁN</v>
          </cell>
        </row>
      </sheetData>
      <sheetData sheetId="6929">
        <row r="4">
          <cell r="A4" t="str">
            <v>BẢNG TÍNH TOÁN, ĐO BÓC KHỐI LƯỢNG HOÀN THÀNH ĐƯA VÀO QUYẾT TOÁN</v>
          </cell>
        </row>
      </sheetData>
      <sheetData sheetId="6930">
        <row r="4">
          <cell r="A4" t="str">
            <v>BẢNG TÍNH TOÁN, ĐO BÓC KHỐI LƯỢNG HOÀN THÀNH ĐƯA VÀO QUYẾT TOÁN</v>
          </cell>
        </row>
      </sheetData>
      <sheetData sheetId="6931">
        <row r="4">
          <cell r="A4" t="str">
            <v>BẢNG TÍNH TOÁN, ĐO BÓC KHỐI LƯỢNG HOÀN THÀNH ĐƯA VÀO QUYẾT TOÁN</v>
          </cell>
        </row>
      </sheetData>
      <sheetData sheetId="6932">
        <row r="4">
          <cell r="A4" t="str">
            <v>BẢNG TÍNH TOÁN, ĐO BÓC KHỐI LƯỢNG HOÀN THÀNH ĐƯA VÀO QUYẾT TOÁN</v>
          </cell>
        </row>
      </sheetData>
      <sheetData sheetId="6933">
        <row r="4">
          <cell r="A4" t="str">
            <v>BẢNG TÍNH TOÁN, ĐO BÓC KHỐI LƯỢNG HOÀN THÀNH ĐƯA VÀO QUYẾT TOÁN</v>
          </cell>
        </row>
      </sheetData>
      <sheetData sheetId="6934">
        <row r="4">
          <cell r="A4" t="str">
            <v>BẢNG TÍNH TOÁN, ĐO BÓC KHỐI LƯỢNG HOÀN THÀNH ĐƯA VÀO QUYẾT TOÁN</v>
          </cell>
        </row>
      </sheetData>
      <sheetData sheetId="6935">
        <row r="4">
          <cell r="A4" t="str">
            <v>BẢNG TÍNH TOÁN, ĐO BÓC KHỐI LƯỢNG HOÀN THÀNH ĐƯA VÀO QUYẾT TOÁN</v>
          </cell>
        </row>
      </sheetData>
      <sheetData sheetId="6936">
        <row r="4">
          <cell r="A4" t="str">
            <v>BẢNG TÍNH TOÁN, ĐO BÓC KHỐI LƯỢNG HOÀN THÀNH ĐƯA VÀO QUYẾT TOÁN</v>
          </cell>
        </row>
      </sheetData>
      <sheetData sheetId="6937">
        <row r="4">
          <cell r="A4" t="str">
            <v>BẢNG TÍNH TOÁN, ĐO BÓC KHỐI LƯỢNG HOÀN THÀNH ĐƯA VÀO QUYẾT TOÁN</v>
          </cell>
        </row>
      </sheetData>
      <sheetData sheetId="6938">
        <row r="4">
          <cell r="A4" t="str">
            <v>BẢNG TÍNH TOÁN, ĐO BÓC KHỐI LƯỢNG HOÀN THÀNH ĐƯA VÀO QUYẾT TOÁN</v>
          </cell>
        </row>
      </sheetData>
      <sheetData sheetId="6939">
        <row r="4">
          <cell r="A4" t="str">
            <v>BẢNG TÍNH TOÁN, ĐO BÓC KHỐI LƯỢNG HOÀN THÀNH ĐƯA VÀO QUYẾT TOÁN</v>
          </cell>
        </row>
      </sheetData>
      <sheetData sheetId="6940">
        <row r="4">
          <cell r="A4" t="str">
            <v>BẢNG TÍNH TOÁN, ĐO BÓC KHỐI LƯỢNG HOÀN THÀNH ĐƯA VÀO QUYẾT TOÁN</v>
          </cell>
        </row>
      </sheetData>
      <sheetData sheetId="6941">
        <row r="4">
          <cell r="A4" t="str">
            <v>BẢNG TÍNH TOÁN, ĐO BÓC KHỐI LƯỢNG HOÀN THÀNH ĐƯA VÀO QUYẾT TOÁN</v>
          </cell>
        </row>
      </sheetData>
      <sheetData sheetId="6942">
        <row r="4">
          <cell r="A4" t="str">
            <v>BẢNG TÍNH TOÁN, ĐO BÓC KHỐI LƯỢNG HOÀN THÀNH ĐƯA VÀO QUYẾT TOÁN</v>
          </cell>
        </row>
      </sheetData>
      <sheetData sheetId="6943">
        <row r="4">
          <cell r="A4" t="str">
            <v>BẢNG TÍNH TOÁN, ĐO BÓC KHỐI LƯỢNG HOÀN THÀNH ĐƯA VÀO QUYẾT TOÁN</v>
          </cell>
        </row>
      </sheetData>
      <sheetData sheetId="6944">
        <row r="4">
          <cell r="A4" t="str">
            <v>BẢNG TÍNH TOÁN, ĐO BÓC KHỐI LƯỢNG HOÀN THÀNH ĐƯA VÀO QUYẾT TOÁN</v>
          </cell>
        </row>
      </sheetData>
      <sheetData sheetId="6945">
        <row r="4">
          <cell r="A4" t="str">
            <v>BẢNG TÍNH TOÁN, ĐO BÓC KHỐI LƯỢNG HOÀN THÀNH ĐƯA VÀO QUYẾT TOÁN</v>
          </cell>
        </row>
      </sheetData>
      <sheetData sheetId="6946">
        <row r="4">
          <cell r="A4" t="str">
            <v>BẢNG TÍNH TOÁN, ĐO BÓC KHỐI LƯỢNG HOÀN THÀNH ĐƯA VÀO QUYẾT TOÁN</v>
          </cell>
        </row>
      </sheetData>
      <sheetData sheetId="6947">
        <row r="4">
          <cell r="A4" t="str">
            <v>BẢNG TÍNH TOÁN, ĐO BÓC KHỐI LƯỢNG HOÀN THÀNH ĐƯA VÀO QUYẾT TOÁN</v>
          </cell>
        </row>
      </sheetData>
      <sheetData sheetId="6948">
        <row r="4">
          <cell r="A4" t="str">
            <v>BẢNG TÍNH TOÁN, ĐO BÓC KHỐI LƯỢNG HOÀN THÀNH ĐƯA VÀO QUYẾT TOÁN</v>
          </cell>
        </row>
      </sheetData>
      <sheetData sheetId="6949">
        <row r="4">
          <cell r="A4" t="str">
            <v>BẢNG TÍNH TOÁN, ĐO BÓC KHỐI LƯỢNG HOÀN THÀNH ĐƯA VÀO QUYẾT TOÁN</v>
          </cell>
        </row>
      </sheetData>
      <sheetData sheetId="6950">
        <row r="4">
          <cell r="A4" t="str">
            <v>BẢNG TÍNH TOÁN, ĐO BÓC KHỐI LƯỢNG HOÀN THÀNH ĐƯA VÀO QUYẾT TOÁN</v>
          </cell>
        </row>
      </sheetData>
      <sheetData sheetId="6951">
        <row r="4">
          <cell r="A4" t="str">
            <v>BẢNG TÍNH TOÁN, ĐO BÓC KHỐI LƯỢNG HOÀN THÀNH ĐƯA VÀO QUYẾT TOÁN</v>
          </cell>
        </row>
      </sheetData>
      <sheetData sheetId="6952">
        <row r="4">
          <cell r="A4" t="str">
            <v>BẢNG TÍNH TOÁN, ĐO BÓC KHỐI LƯỢNG HOÀN THÀNH ĐƯA VÀO QUYẾT TOÁN</v>
          </cell>
        </row>
      </sheetData>
      <sheetData sheetId="6953">
        <row r="4">
          <cell r="A4" t="str">
            <v>BẢNG TÍNH TOÁN, ĐO BÓC KHỐI LƯỢNG HOÀN THÀNH ĐƯA VÀO QUYẾT TOÁN</v>
          </cell>
        </row>
      </sheetData>
      <sheetData sheetId="6954">
        <row r="4">
          <cell r="A4" t="str">
            <v>BẢNG TÍNH TOÁN, ĐO BÓC KHỐI LƯỢNG HOÀN THÀNH ĐƯA VÀO QUYẾT TOÁN</v>
          </cell>
        </row>
      </sheetData>
      <sheetData sheetId="6955">
        <row r="4">
          <cell r="A4" t="str">
            <v>BẢNG TÍNH TOÁN, ĐO BÓC KHỐI LƯỢNG HOÀN THÀNH ĐƯA VÀO QUYẾT TOÁN</v>
          </cell>
        </row>
      </sheetData>
      <sheetData sheetId="6956">
        <row r="4">
          <cell r="A4" t="str">
            <v>BẢNG TÍNH TOÁN, ĐO BÓC KHỐI LƯỢNG HOÀN THÀNH ĐƯA VÀO QUYẾT TOÁN</v>
          </cell>
        </row>
      </sheetData>
      <sheetData sheetId="6957">
        <row r="4">
          <cell r="A4" t="str">
            <v>BẢNG TÍNH TOÁN, ĐO BÓC KHỐI LƯỢNG HOÀN THÀNH ĐƯA VÀO QUYẾT TOÁN</v>
          </cell>
        </row>
      </sheetData>
      <sheetData sheetId="6958">
        <row r="4">
          <cell r="A4" t="str">
            <v>BẢNG TÍNH TOÁN, ĐO BÓC KHỐI LƯỢNG HOÀN THÀNH ĐƯA VÀO QUYẾT TOÁN</v>
          </cell>
        </row>
      </sheetData>
      <sheetData sheetId="6959">
        <row r="4">
          <cell r="A4" t="str">
            <v>BẢNG TÍNH TOÁN, ĐO BÓC KHỐI LƯỢNG HOÀN THÀNH ĐƯA VÀO QUYẾT TOÁN</v>
          </cell>
        </row>
      </sheetData>
      <sheetData sheetId="6960">
        <row r="4">
          <cell r="A4" t="str">
            <v>BẢNG TÍNH TOÁN, ĐO BÓC KHỐI LƯỢNG HOÀN THÀNH ĐƯA VÀO QUYẾT TOÁN</v>
          </cell>
        </row>
      </sheetData>
      <sheetData sheetId="6961">
        <row r="4">
          <cell r="A4" t="str">
            <v>BẢNG TÍNH TOÁN, ĐO BÓC KHỐI LƯỢNG HOÀN THÀNH ĐƯA VÀO QUYẾT TOÁN</v>
          </cell>
        </row>
      </sheetData>
      <sheetData sheetId="6962">
        <row r="4">
          <cell r="A4" t="str">
            <v>BẢNG TÍNH TOÁN, ĐO BÓC KHỐI LƯỢNG HOÀN THÀNH ĐƯA VÀO QUYẾT TOÁN</v>
          </cell>
        </row>
      </sheetData>
      <sheetData sheetId="6963">
        <row r="4">
          <cell r="A4" t="str">
            <v>BẢNG TÍNH TOÁN, ĐO BÓC KHỐI LƯỢNG HOÀN THÀNH ĐƯA VÀO QUYẾT TOÁN</v>
          </cell>
        </row>
      </sheetData>
      <sheetData sheetId="6964">
        <row r="4">
          <cell r="A4" t="str">
            <v>BẢNG TÍNH TOÁN, ĐO BÓC KHỐI LƯỢNG HOÀN THÀNH ĐƯA VÀO QUYẾT TOÁN</v>
          </cell>
        </row>
      </sheetData>
      <sheetData sheetId="6965">
        <row r="4">
          <cell r="A4" t="str">
            <v>BẢNG TÍNH TOÁN, ĐO BÓC KHỐI LƯỢNG HOÀN THÀNH ĐƯA VÀO QUYẾT TOÁN</v>
          </cell>
        </row>
      </sheetData>
      <sheetData sheetId="6966">
        <row r="4">
          <cell r="A4" t="str">
            <v>BẢNG TÍNH TOÁN, ĐO BÓC KHỐI LƯỢNG HOÀN THÀNH ĐƯA VÀO QUYẾT TOÁN</v>
          </cell>
        </row>
      </sheetData>
      <sheetData sheetId="6967">
        <row r="4">
          <cell r="A4" t="str">
            <v>BẢNG TÍNH TOÁN, ĐO BÓC KHỐI LƯỢNG HOÀN THÀNH ĐƯA VÀO QUYẾT TOÁN</v>
          </cell>
        </row>
      </sheetData>
      <sheetData sheetId="6968">
        <row r="4">
          <cell r="A4" t="str">
            <v>BẢNG TÍNH TOÁN, ĐO BÓC KHỐI LƯỢNG HOÀN THÀNH ĐƯA VÀO QUYẾT TOÁN</v>
          </cell>
        </row>
      </sheetData>
      <sheetData sheetId="6969">
        <row r="4">
          <cell r="A4" t="str">
            <v>BẢNG TÍNH TOÁN, ĐO BÓC KHỐI LƯỢNG HOÀN THÀNH ĐƯA VÀO QUYẾT TOÁN</v>
          </cell>
        </row>
      </sheetData>
      <sheetData sheetId="6970">
        <row r="4">
          <cell r="A4" t="str">
            <v>BẢNG TÍNH TOÁN, ĐO BÓC KHỐI LƯỢNG HOÀN THÀNH ĐƯA VÀO QUYẾT TOÁN</v>
          </cell>
        </row>
      </sheetData>
      <sheetData sheetId="6971">
        <row r="4">
          <cell r="A4" t="str">
            <v>BẢNG TÍNH TOÁN, ĐO BÓC KHỐI LƯỢNG HOÀN THÀNH ĐƯA VÀO QUYẾT TOÁN</v>
          </cell>
        </row>
      </sheetData>
      <sheetData sheetId="6972">
        <row r="4">
          <cell r="A4" t="str">
            <v>BẢNG TÍNH TOÁN, ĐO BÓC KHỐI LƯỢNG HOÀN THÀNH ĐƯA VÀO QUYẾT TOÁN</v>
          </cell>
        </row>
      </sheetData>
      <sheetData sheetId="6973">
        <row r="4">
          <cell r="A4" t="str">
            <v>BẢNG TÍNH TOÁN, ĐO BÓC KHỐI LƯỢNG HOÀN THÀNH ĐƯA VÀO QUYẾT TOÁN</v>
          </cell>
        </row>
      </sheetData>
      <sheetData sheetId="6974">
        <row r="4">
          <cell r="A4" t="str">
            <v>BẢNG TÍNH TOÁN, ĐO BÓC KHỐI LƯỢNG HOÀN THÀNH ĐƯA VÀO QUYẾT TOÁN</v>
          </cell>
        </row>
      </sheetData>
      <sheetData sheetId="6975">
        <row r="4">
          <cell r="A4" t="str">
            <v>BẢNG TÍNH TOÁN, ĐO BÓC KHỐI LƯỢNG HOÀN THÀNH ĐƯA VÀO QUYẾT TOÁN</v>
          </cell>
        </row>
      </sheetData>
      <sheetData sheetId="6976">
        <row r="4">
          <cell r="A4" t="str">
            <v>BẢNG TÍNH TOÁN, ĐO BÓC KHỐI LƯỢNG HOÀN THÀNH ĐƯA VÀO QUYẾT TOÁN</v>
          </cell>
        </row>
      </sheetData>
      <sheetData sheetId="6977">
        <row r="4">
          <cell r="A4" t="str">
            <v>BẢNG TÍNH TOÁN, ĐO BÓC KHỐI LƯỢNG HOÀN THÀNH ĐƯA VÀO QUYẾT TOÁN</v>
          </cell>
        </row>
      </sheetData>
      <sheetData sheetId="6978">
        <row r="4">
          <cell r="A4" t="str">
            <v>BẢNG TÍNH TOÁN, ĐO BÓC KHỐI LƯỢNG HOÀN THÀNH ĐƯA VÀO QUYẾT TOÁN</v>
          </cell>
        </row>
      </sheetData>
      <sheetData sheetId="6979">
        <row r="4">
          <cell r="A4" t="str">
            <v>BẢNG TÍNH TOÁN, ĐO BÓC KHỐI LƯỢNG HOÀN THÀNH ĐƯA VÀO QUYẾT TOÁN</v>
          </cell>
        </row>
      </sheetData>
      <sheetData sheetId="6980">
        <row r="4">
          <cell r="A4" t="str">
            <v>BẢNG TÍNH TOÁN, ĐO BÓC KHỐI LƯỢNG HOÀN THÀNH ĐƯA VÀO QUYẾT TOÁN</v>
          </cell>
        </row>
      </sheetData>
      <sheetData sheetId="6981">
        <row r="4">
          <cell r="A4" t="str">
            <v>BẢNG TÍNH TOÁN, ĐO BÓC KHỐI LƯỢNG HOÀN THÀNH ĐƯA VÀO QUYẾT TOÁN</v>
          </cell>
        </row>
      </sheetData>
      <sheetData sheetId="6982">
        <row r="4">
          <cell r="A4" t="str">
            <v>BẢNG TÍNH TOÁN, ĐO BÓC KHỐI LƯỢNG HOÀN THÀNH ĐƯA VÀO QUYẾT TOÁN</v>
          </cell>
        </row>
      </sheetData>
      <sheetData sheetId="6983">
        <row r="4">
          <cell r="A4" t="str">
            <v>BẢNG TÍNH TOÁN, ĐO BÓC KHỐI LƯỢNG HOÀN THÀNH ĐƯA VÀO QUYẾT TOÁN</v>
          </cell>
        </row>
      </sheetData>
      <sheetData sheetId="6984">
        <row r="4">
          <cell r="A4" t="str">
            <v>BẢNG TÍNH TOÁN, ĐO BÓC KHỐI LƯỢNG HOÀN THÀNH ĐƯA VÀO QUYẾT TOÁN</v>
          </cell>
        </row>
      </sheetData>
      <sheetData sheetId="6985">
        <row r="4">
          <cell r="A4" t="str">
            <v>BẢNG TÍNH TOÁN, ĐO BÓC KHỐI LƯỢNG HOÀN THÀNH ĐƯA VÀO QUYẾT TOÁN</v>
          </cell>
        </row>
      </sheetData>
      <sheetData sheetId="6986">
        <row r="4">
          <cell r="A4" t="str">
            <v>BẢNG TÍNH TOÁN, ĐO BÓC KHỐI LƯỢNG HOÀN THÀNH ĐƯA VÀO QUYẾT TOÁN</v>
          </cell>
        </row>
      </sheetData>
      <sheetData sheetId="6987">
        <row r="4">
          <cell r="A4" t="str">
            <v>BẢNG TÍNH TOÁN, ĐO BÓC KHỐI LƯỢNG HOÀN THÀNH ĐƯA VÀO QUYẾT TOÁN</v>
          </cell>
        </row>
      </sheetData>
      <sheetData sheetId="6988">
        <row r="4">
          <cell r="A4" t="str">
            <v>BẢNG TÍNH TOÁN, ĐO BÓC KHỐI LƯỢNG HOÀN THÀNH ĐƯA VÀO QUYẾT TOÁN</v>
          </cell>
        </row>
      </sheetData>
      <sheetData sheetId="6989">
        <row r="4">
          <cell r="A4" t="str">
            <v>BẢNG TÍNH TOÁN, ĐO BÓC KHỐI LƯỢNG HOÀN THÀNH ĐƯA VÀO QUYẾT TOÁN</v>
          </cell>
        </row>
      </sheetData>
      <sheetData sheetId="6990">
        <row r="4">
          <cell r="A4" t="str">
            <v>BẢNG TÍNH TOÁN, ĐO BÓC KHỐI LƯỢNG HOÀN THÀNH ĐƯA VÀO QUYẾT TOÁN</v>
          </cell>
        </row>
      </sheetData>
      <sheetData sheetId="6991">
        <row r="4">
          <cell r="A4" t="str">
            <v>BẢNG TÍNH TOÁN, ĐO BÓC KHỐI LƯỢNG HOÀN THÀNH ĐƯA VÀO QUYẾT TOÁN</v>
          </cell>
        </row>
      </sheetData>
      <sheetData sheetId="6992">
        <row r="4">
          <cell r="A4" t="str">
            <v>BẢNG TÍNH TOÁN, ĐO BÓC KHỐI LƯỢNG HOÀN THÀNH ĐƯA VÀO QUYẾT TOÁN</v>
          </cell>
        </row>
      </sheetData>
      <sheetData sheetId="6993">
        <row r="4">
          <cell r="A4" t="str">
            <v>BẢNG TÍNH TOÁN, ĐO BÓC KHỐI LƯỢNG HOÀN THÀNH ĐƯA VÀO QUYẾT TOÁN</v>
          </cell>
        </row>
      </sheetData>
      <sheetData sheetId="6994">
        <row r="4">
          <cell r="A4" t="str">
            <v>BẢNG TÍNH TOÁN, ĐO BÓC KHỐI LƯỢNG HOÀN THÀNH ĐƯA VÀO QUYẾT TOÁN</v>
          </cell>
        </row>
      </sheetData>
      <sheetData sheetId="6995">
        <row r="4">
          <cell r="A4" t="str">
            <v>BẢNG TÍNH TOÁN, ĐO BÓC KHỐI LƯỢNG HOÀN THÀNH ĐƯA VÀO QUYẾT TOÁN</v>
          </cell>
        </row>
      </sheetData>
      <sheetData sheetId="6996">
        <row r="4">
          <cell r="A4" t="str">
            <v>BẢNG TÍNH TOÁN, ĐO BÓC KHỐI LƯỢNG HOÀN THÀNH ĐƯA VÀO QUYẾT TOÁN</v>
          </cell>
        </row>
      </sheetData>
      <sheetData sheetId="6997">
        <row r="4">
          <cell r="A4" t="str">
            <v>BẢNG TÍNH TOÁN, ĐO BÓC KHỐI LƯỢNG HOÀN THÀNH ĐƯA VÀO QUYẾT TOÁN</v>
          </cell>
        </row>
      </sheetData>
      <sheetData sheetId="6998">
        <row r="4">
          <cell r="A4" t="str">
            <v>BẢNG TÍNH TOÁN, ĐO BÓC KHỐI LƯỢNG HOÀN THÀNH ĐƯA VÀO QUYẾT TOÁN</v>
          </cell>
        </row>
      </sheetData>
      <sheetData sheetId="6999">
        <row r="4">
          <cell r="A4" t="str">
            <v>BẢNG TÍNH TOÁN, ĐO BÓC KHỐI LƯỢNG HOÀN THÀNH ĐƯA VÀO QUYẾT TOÁN</v>
          </cell>
        </row>
      </sheetData>
      <sheetData sheetId="7000">
        <row r="4">
          <cell r="A4" t="str">
            <v>BẢNG TÍNH TOÁN, ĐO BÓC KHỐI LƯỢNG HOÀN THÀNH ĐƯA VÀO QUYẾT TOÁN</v>
          </cell>
        </row>
      </sheetData>
      <sheetData sheetId="7001">
        <row r="4">
          <cell r="A4" t="str">
            <v>BẢNG TÍNH TOÁN, ĐO BÓC KHỐI LƯỢNG HOÀN THÀNH ĐƯA VÀO QUYẾT TOÁN</v>
          </cell>
        </row>
      </sheetData>
      <sheetData sheetId="7002">
        <row r="4">
          <cell r="A4" t="str">
            <v>BẢNG TÍNH TOÁN, ĐO BÓC KHỐI LƯỢNG HOÀN THÀNH ĐƯA VÀO QUYẾT TOÁN</v>
          </cell>
        </row>
      </sheetData>
      <sheetData sheetId="7003">
        <row r="4">
          <cell r="A4" t="str">
            <v>BẢNG TÍNH TOÁN, ĐO BÓC KHỐI LƯỢNG HOÀN THÀNH ĐƯA VÀO QUYẾT TOÁN</v>
          </cell>
        </row>
      </sheetData>
      <sheetData sheetId="7004">
        <row r="4">
          <cell r="A4" t="str">
            <v>BẢNG TÍNH TOÁN, ĐO BÓC KHỐI LƯỢNG HOÀN THÀNH ĐƯA VÀO QUYẾT TOÁN</v>
          </cell>
        </row>
      </sheetData>
      <sheetData sheetId="7005">
        <row r="4">
          <cell r="A4" t="str">
            <v>BẢNG TÍNH TOÁN, ĐO BÓC KHỐI LƯỢNG HOÀN THÀNH ĐƯA VÀO QUYẾT TOÁN</v>
          </cell>
        </row>
      </sheetData>
      <sheetData sheetId="7006">
        <row r="4">
          <cell r="A4" t="str">
            <v>BẢNG TÍNH TOÁN, ĐO BÓC KHỐI LƯỢNG HOÀN THÀNH ĐƯA VÀO QUYẾT TOÁN</v>
          </cell>
        </row>
      </sheetData>
      <sheetData sheetId="7007">
        <row r="4">
          <cell r="A4" t="str">
            <v>BẢNG TÍNH TOÁN, ĐO BÓC KHỐI LƯỢNG HOÀN THÀNH ĐƯA VÀO QUYẾT TOÁN</v>
          </cell>
        </row>
      </sheetData>
      <sheetData sheetId="7008">
        <row r="4">
          <cell r="A4" t="str">
            <v>BẢNG TÍNH TOÁN, ĐO BÓC KHỐI LƯỢNG HOÀN THÀNH ĐƯA VÀO QUYẾT TOÁN</v>
          </cell>
        </row>
      </sheetData>
      <sheetData sheetId="7009">
        <row r="4">
          <cell r="A4" t="str">
            <v>BẢNG TÍNH TOÁN, ĐO BÓC KHỐI LƯỢNG HOÀN THÀNH ĐƯA VÀO QUYẾT TOÁN</v>
          </cell>
        </row>
      </sheetData>
      <sheetData sheetId="7010">
        <row r="4">
          <cell r="A4" t="str">
            <v>BẢNG TÍNH TOÁN, ĐO BÓC KHỐI LƯỢNG HOÀN THÀNH ĐƯA VÀO QUYẾT TOÁN</v>
          </cell>
        </row>
      </sheetData>
      <sheetData sheetId="7011">
        <row r="4">
          <cell r="A4" t="str">
            <v>BẢNG TÍNH TOÁN, ĐO BÓC KHỐI LƯỢNG HOÀN THÀNH ĐƯA VÀO QUYẾT TOÁN</v>
          </cell>
        </row>
      </sheetData>
      <sheetData sheetId="7012">
        <row r="4">
          <cell r="A4" t="str">
            <v>BẢNG TÍNH TOÁN, ĐO BÓC KHỐI LƯỢNG HOÀN THÀNH ĐƯA VÀO QUYẾT TOÁN</v>
          </cell>
        </row>
      </sheetData>
      <sheetData sheetId="7013">
        <row r="4">
          <cell r="A4" t="str">
            <v>BẢNG TÍNH TOÁN, ĐO BÓC KHỐI LƯỢNG HOÀN THÀNH ĐƯA VÀO QUYẾT TOÁN</v>
          </cell>
        </row>
      </sheetData>
      <sheetData sheetId="7014">
        <row r="4">
          <cell r="A4" t="str">
            <v>BẢNG TÍNH TOÁN, ĐO BÓC KHỐI LƯỢNG HOÀN THÀNH ĐƯA VÀO QUYẾT TOÁN</v>
          </cell>
        </row>
      </sheetData>
      <sheetData sheetId="7015">
        <row r="4">
          <cell r="A4" t="str">
            <v>BẢNG TÍNH TOÁN, ĐO BÓC KHỐI LƯỢNG HOÀN THÀNH ĐƯA VÀO QUYẾT TOÁN</v>
          </cell>
        </row>
      </sheetData>
      <sheetData sheetId="7016">
        <row r="4">
          <cell r="A4" t="str">
            <v>BẢNG TÍNH TOÁN, ĐO BÓC KHỐI LƯỢNG HOÀN THÀNH ĐƯA VÀO QUYẾT TOÁN</v>
          </cell>
        </row>
      </sheetData>
      <sheetData sheetId="7017">
        <row r="4">
          <cell r="A4" t="str">
            <v>BẢNG TÍNH TOÁN, ĐO BÓC KHỐI LƯỢNG HOÀN THÀNH ĐƯA VÀO QUYẾT TOÁN</v>
          </cell>
        </row>
      </sheetData>
      <sheetData sheetId="7018">
        <row r="4">
          <cell r="A4" t="str">
            <v>BẢNG TÍNH TOÁN, ĐO BÓC KHỐI LƯỢNG HOÀN THÀNH ĐƯA VÀO QUYẾT TOÁN</v>
          </cell>
        </row>
      </sheetData>
      <sheetData sheetId="7019">
        <row r="4">
          <cell r="A4" t="str">
            <v>BẢNG TÍNH TOÁN, ĐO BÓC KHỐI LƯỢNG HOÀN THÀNH ĐƯA VÀO QUYẾT TOÁN</v>
          </cell>
        </row>
      </sheetData>
      <sheetData sheetId="7020">
        <row r="4">
          <cell r="A4" t="str">
            <v>BẢNG TÍNH TOÁN, ĐO BÓC KHỐI LƯỢNG HOÀN THÀNH ĐƯA VÀO QUYẾT TOÁN</v>
          </cell>
        </row>
      </sheetData>
      <sheetData sheetId="7021">
        <row r="4">
          <cell r="A4" t="str">
            <v>BẢNG TÍNH TOÁN, ĐO BÓC KHỐI LƯỢNG HOÀN THÀNH ĐƯA VÀO QUYẾT TOÁN</v>
          </cell>
        </row>
      </sheetData>
      <sheetData sheetId="7022">
        <row r="4">
          <cell r="A4" t="str">
            <v>BẢNG TÍNH TOÁN, ĐO BÓC KHỐI LƯỢNG HOÀN THÀNH ĐƯA VÀO QUYẾT TOÁN</v>
          </cell>
        </row>
      </sheetData>
      <sheetData sheetId="7023">
        <row r="4">
          <cell r="A4" t="str">
            <v>BẢNG TÍNH TOÁN, ĐO BÓC KHỐI LƯỢNG HOÀN THÀNH ĐƯA VÀO QUYẾT TOÁN</v>
          </cell>
        </row>
      </sheetData>
      <sheetData sheetId="7024">
        <row r="4">
          <cell r="A4" t="str">
            <v>BẢNG TÍNH TOÁN, ĐO BÓC KHỐI LƯỢNG HOÀN THÀNH ĐƯA VÀO QUYẾT TOÁN</v>
          </cell>
        </row>
      </sheetData>
      <sheetData sheetId="7025">
        <row r="4">
          <cell r="A4" t="str">
            <v>BẢNG TÍNH TOÁN, ĐO BÓC KHỐI LƯỢNG HOÀN THÀNH ĐƯA VÀO QUYẾT TOÁN</v>
          </cell>
        </row>
      </sheetData>
      <sheetData sheetId="7026">
        <row r="4">
          <cell r="A4" t="str">
            <v>BẢNG TÍNH TOÁN, ĐO BÓC KHỐI LƯỢNG HOÀN THÀNH ĐƯA VÀO QUYẾT TOÁN</v>
          </cell>
        </row>
      </sheetData>
      <sheetData sheetId="7027">
        <row r="4">
          <cell r="A4" t="str">
            <v>BẢNG TÍNH TOÁN, ĐO BÓC KHỐI LƯỢNG HOÀN THÀNH ĐƯA VÀO QUYẾT TOÁN</v>
          </cell>
        </row>
      </sheetData>
      <sheetData sheetId="7028">
        <row r="4">
          <cell r="A4" t="str">
            <v>BẢNG TÍNH TOÁN, ĐO BÓC KHỐI LƯỢNG HOÀN THÀNH ĐƯA VÀO QUYẾT TOÁN</v>
          </cell>
        </row>
      </sheetData>
      <sheetData sheetId="7029">
        <row r="4">
          <cell r="A4" t="str">
            <v>BẢNG TÍNH TOÁN, ĐO BÓC KHỐI LƯỢNG HOÀN THÀNH ĐƯA VÀO QUYẾT TOÁN</v>
          </cell>
        </row>
      </sheetData>
      <sheetData sheetId="7030">
        <row r="4">
          <cell r="A4" t="str">
            <v>BẢNG TÍNH TOÁN, ĐO BÓC KHỐI LƯỢNG HOÀN THÀNH ĐƯA VÀO QUYẾT TOÁN</v>
          </cell>
        </row>
      </sheetData>
      <sheetData sheetId="7031">
        <row r="4">
          <cell r="A4" t="str">
            <v>BẢNG TÍNH TOÁN, ĐO BÓC KHỐI LƯỢNG HOÀN THÀNH ĐƯA VÀO QUYẾT TOÁN</v>
          </cell>
        </row>
      </sheetData>
      <sheetData sheetId="7032">
        <row r="4">
          <cell r="A4" t="str">
            <v>BẢNG TÍNH TOÁN, ĐO BÓC KHỐI LƯỢNG HOÀN THÀNH ĐƯA VÀO QUYẾT TOÁN</v>
          </cell>
        </row>
      </sheetData>
      <sheetData sheetId="7033">
        <row r="4">
          <cell r="A4" t="str">
            <v>BẢNG TÍNH TOÁN, ĐO BÓC KHỐI LƯỢNG HOÀN THÀNH ĐƯA VÀO QUYẾT TOÁN</v>
          </cell>
        </row>
      </sheetData>
      <sheetData sheetId="7034">
        <row r="4">
          <cell r="A4" t="str">
            <v>BẢNG TÍNH TOÁN, ĐO BÓC KHỐI LƯỢNG HOÀN THÀNH ĐƯA VÀO QUYẾT TOÁN</v>
          </cell>
        </row>
      </sheetData>
      <sheetData sheetId="7035">
        <row r="4">
          <cell r="A4" t="str">
            <v>BẢNG TÍNH TOÁN, ĐO BÓC KHỐI LƯỢNG HOÀN THÀNH ĐƯA VÀO QUYẾT TOÁN</v>
          </cell>
        </row>
      </sheetData>
      <sheetData sheetId="7036">
        <row r="4">
          <cell r="A4" t="str">
            <v>BẢNG TÍNH TOÁN, ĐO BÓC KHỐI LƯỢNG HOÀN THÀNH ĐƯA VÀO QUYẾT TOÁN</v>
          </cell>
        </row>
      </sheetData>
      <sheetData sheetId="7037">
        <row r="4">
          <cell r="A4" t="str">
            <v>BẢNG TÍNH TOÁN, ĐO BÓC KHỐI LƯỢNG HOÀN THÀNH ĐƯA VÀO QUYẾT TOÁN</v>
          </cell>
        </row>
      </sheetData>
      <sheetData sheetId="7038">
        <row r="4">
          <cell r="A4" t="str">
            <v>BẢNG TÍNH TOÁN, ĐO BÓC KHỐI LƯỢNG HOÀN THÀNH ĐƯA VÀO QUYẾT TOÁN</v>
          </cell>
        </row>
      </sheetData>
      <sheetData sheetId="7039">
        <row r="4">
          <cell r="A4" t="str">
            <v>BẢNG TÍNH TOÁN, ĐO BÓC KHỐI LƯỢNG HOÀN THÀNH ĐƯA VÀO QUYẾT TOÁN</v>
          </cell>
        </row>
      </sheetData>
      <sheetData sheetId="7040">
        <row r="4">
          <cell r="A4" t="str">
            <v>BẢNG TÍNH TOÁN, ĐO BÓC KHỐI LƯỢNG HOÀN THÀNH ĐƯA VÀO QUYẾT TOÁN</v>
          </cell>
        </row>
      </sheetData>
      <sheetData sheetId="7041">
        <row r="4">
          <cell r="A4" t="str">
            <v>BẢNG TÍNH TOÁN, ĐO BÓC KHỐI LƯỢNG HOÀN THÀNH ĐƯA VÀO QUYẾT TOÁN</v>
          </cell>
        </row>
      </sheetData>
      <sheetData sheetId="7042">
        <row r="4">
          <cell r="A4" t="str">
            <v>BẢNG TÍNH TOÁN, ĐO BÓC KHỐI LƯỢNG HOÀN THÀNH ĐƯA VÀO QUYẾT TOÁN</v>
          </cell>
        </row>
      </sheetData>
      <sheetData sheetId="7043">
        <row r="4">
          <cell r="A4" t="str">
            <v>BẢNG TÍNH TOÁN, ĐO BÓC KHỐI LƯỢNG HOÀN THÀNH ĐƯA VÀO QUYẾT TOÁN</v>
          </cell>
        </row>
      </sheetData>
      <sheetData sheetId="7044">
        <row r="4">
          <cell r="A4" t="str">
            <v>BẢNG TÍNH TOÁN, ĐO BÓC KHỐI LƯỢNG HOÀN THÀNH ĐƯA VÀO QUYẾT TOÁN</v>
          </cell>
        </row>
      </sheetData>
      <sheetData sheetId="7045">
        <row r="4">
          <cell r="A4" t="str">
            <v>BẢNG TÍNH TOÁN, ĐO BÓC KHỐI LƯỢNG HOÀN THÀNH ĐƯA VÀO QUYẾT TOÁN</v>
          </cell>
        </row>
      </sheetData>
      <sheetData sheetId="7046">
        <row r="4">
          <cell r="A4" t="str">
            <v>BẢNG TÍNH TOÁN, ĐO BÓC KHỐI LƯỢNG HOÀN THÀNH ĐƯA VÀO QUYẾT TOÁN</v>
          </cell>
        </row>
      </sheetData>
      <sheetData sheetId="7047">
        <row r="4">
          <cell r="A4" t="str">
            <v>BẢNG TÍNH TOÁN, ĐO BÓC KHỐI LƯỢNG HOÀN THÀNH ĐƯA VÀO QUYẾT TOÁN</v>
          </cell>
        </row>
      </sheetData>
      <sheetData sheetId="7048">
        <row r="4">
          <cell r="A4" t="str">
            <v>BẢNG TÍNH TOÁN, ĐO BÓC KHỐI LƯỢNG HOÀN THÀNH ĐƯA VÀO QUYẾT TOÁN</v>
          </cell>
        </row>
      </sheetData>
      <sheetData sheetId="7049">
        <row r="4">
          <cell r="A4" t="str">
            <v>BẢNG TÍNH TOÁN, ĐO BÓC KHỐI LƯỢNG HOÀN THÀNH ĐƯA VÀO QUYẾT TOÁN</v>
          </cell>
        </row>
      </sheetData>
      <sheetData sheetId="7050">
        <row r="4">
          <cell r="A4" t="str">
            <v>BẢNG TÍNH TOÁN, ĐO BÓC KHỐI LƯỢNG HOÀN THÀNH ĐƯA VÀO QUYẾT TOÁN</v>
          </cell>
        </row>
      </sheetData>
      <sheetData sheetId="7051">
        <row r="4">
          <cell r="A4" t="str">
            <v>BẢNG TÍNH TOÁN, ĐO BÓC KHỐI LƯỢNG HOÀN THÀNH ĐƯA VÀO QUYẾT TOÁN</v>
          </cell>
        </row>
      </sheetData>
      <sheetData sheetId="7052">
        <row r="4">
          <cell r="A4" t="str">
            <v>BẢNG TÍNH TOÁN, ĐO BÓC KHỐI LƯỢNG HOÀN THÀNH ĐƯA VÀO QUYẾT TOÁN</v>
          </cell>
        </row>
      </sheetData>
      <sheetData sheetId="7053">
        <row r="4">
          <cell r="A4" t="str">
            <v>BẢNG TÍNH TOÁN, ĐO BÓC KHỐI LƯỢNG HOÀN THÀNH ĐƯA VÀO QUYẾT TOÁN</v>
          </cell>
        </row>
      </sheetData>
      <sheetData sheetId="7054">
        <row r="4">
          <cell r="A4" t="str">
            <v>BẢNG TÍNH TOÁN, ĐO BÓC KHỐI LƯỢNG HOÀN THÀNH ĐƯA VÀO QUYẾT TOÁN</v>
          </cell>
        </row>
      </sheetData>
      <sheetData sheetId="7055">
        <row r="4">
          <cell r="A4" t="str">
            <v>BẢNG TÍNH TOÁN, ĐO BÓC KHỐI LƯỢNG HOÀN THÀNH ĐƯA VÀO QUYẾT TOÁN</v>
          </cell>
        </row>
      </sheetData>
      <sheetData sheetId="7056">
        <row r="4">
          <cell r="A4" t="str">
            <v>BẢNG TÍNH TOÁN, ĐO BÓC KHỐI LƯỢNG HOÀN THÀNH ĐƯA VÀO QUYẾT TOÁN</v>
          </cell>
        </row>
      </sheetData>
      <sheetData sheetId="7057">
        <row r="4">
          <cell r="A4" t="str">
            <v>BẢNG TÍNH TOÁN, ĐO BÓC KHỐI LƯỢNG HOÀN THÀNH ĐƯA VÀO QUYẾT TOÁN</v>
          </cell>
        </row>
      </sheetData>
      <sheetData sheetId="7058">
        <row r="4">
          <cell r="A4" t="str">
            <v>BẢNG TÍNH TOÁN, ĐO BÓC KHỐI LƯỢNG HOÀN THÀNH ĐƯA VÀO QUYẾT TOÁN</v>
          </cell>
        </row>
      </sheetData>
      <sheetData sheetId="7059">
        <row r="4">
          <cell r="A4" t="str">
            <v>BẢNG TÍNH TOÁN, ĐO BÓC KHỐI LƯỢNG HOÀN THÀNH ĐƯA VÀO QUYẾT TOÁN</v>
          </cell>
        </row>
      </sheetData>
      <sheetData sheetId="7060">
        <row r="4">
          <cell r="A4" t="str">
            <v>BẢNG TÍNH TOÁN, ĐO BÓC KHỐI LƯỢNG HOÀN THÀNH ĐƯA VÀO QUYẾT TOÁN</v>
          </cell>
        </row>
      </sheetData>
      <sheetData sheetId="7061">
        <row r="4">
          <cell r="A4" t="str">
            <v>BẢNG TÍNH TOÁN, ĐO BÓC KHỐI LƯỢNG HOÀN THÀNH ĐƯA VÀO QUYẾT TOÁN</v>
          </cell>
        </row>
      </sheetData>
      <sheetData sheetId="7062">
        <row r="4">
          <cell r="A4" t="str">
            <v>BẢNG TÍNH TOÁN, ĐO BÓC KHỐI LƯỢNG HOÀN THÀNH ĐƯA VÀO QUYẾT TOÁN</v>
          </cell>
        </row>
      </sheetData>
      <sheetData sheetId="7063">
        <row r="4">
          <cell r="A4" t="str">
            <v>BẢNG TÍNH TOÁN, ĐO BÓC KHỐI LƯỢNG HOÀN THÀNH ĐƯA VÀO QUYẾT TOÁN</v>
          </cell>
        </row>
      </sheetData>
      <sheetData sheetId="7064">
        <row r="4">
          <cell r="A4" t="str">
            <v>BẢNG TÍNH TOÁN, ĐO BÓC KHỐI LƯỢNG HOÀN THÀNH ĐƯA VÀO QUYẾT TOÁN</v>
          </cell>
        </row>
      </sheetData>
      <sheetData sheetId="7065">
        <row r="4">
          <cell r="A4" t="str">
            <v>BẢNG TÍNH TOÁN, ĐO BÓC KHỐI LƯỢNG HOÀN THÀNH ĐƯA VÀO QUYẾT TOÁN</v>
          </cell>
        </row>
      </sheetData>
      <sheetData sheetId="7066">
        <row r="4">
          <cell r="A4" t="str">
            <v>BẢNG TÍNH TOÁN, ĐO BÓC KHỐI LƯỢNG HOÀN THÀNH ĐƯA VÀO QUYẾT TOÁN</v>
          </cell>
        </row>
      </sheetData>
      <sheetData sheetId="7067">
        <row r="4">
          <cell r="A4" t="str">
            <v>BẢNG TÍNH TOÁN, ĐO BÓC KHỐI LƯỢNG HOÀN THÀNH ĐƯA VÀO QUYẾT TOÁN</v>
          </cell>
        </row>
      </sheetData>
      <sheetData sheetId="7068">
        <row r="4">
          <cell r="A4" t="str">
            <v>BẢNG TÍNH TOÁN, ĐO BÓC KHỐI LƯỢNG HOÀN THÀNH ĐƯA VÀO QUYẾT TOÁN</v>
          </cell>
        </row>
      </sheetData>
      <sheetData sheetId="7069">
        <row r="4">
          <cell r="A4" t="str">
            <v>BẢNG TÍNH TOÁN, ĐO BÓC KHỐI LƯỢNG HOÀN THÀNH ĐƯA VÀO QUYẾT TOÁN</v>
          </cell>
        </row>
      </sheetData>
      <sheetData sheetId="7070">
        <row r="4">
          <cell r="A4" t="str">
            <v>BẢNG TÍNH TOÁN, ĐO BÓC KHỐI LƯỢNG HOÀN THÀNH ĐƯA VÀO QUYẾT TOÁN</v>
          </cell>
        </row>
      </sheetData>
      <sheetData sheetId="7071">
        <row r="4">
          <cell r="A4" t="str">
            <v>BẢNG TÍNH TOÁN, ĐO BÓC KHỐI LƯỢNG HOÀN THÀNH ĐƯA VÀO QUYẾT TOÁN</v>
          </cell>
        </row>
      </sheetData>
      <sheetData sheetId="7072">
        <row r="4">
          <cell r="A4" t="str">
            <v>BẢNG TÍNH TOÁN, ĐO BÓC KHỐI LƯỢNG HOÀN THÀNH ĐƯA VÀO QUYẾT TOÁN</v>
          </cell>
        </row>
      </sheetData>
      <sheetData sheetId="7073">
        <row r="4">
          <cell r="A4" t="str">
            <v>BẢNG TÍNH TOÁN, ĐO BÓC KHỐI LƯỢNG HOÀN THÀNH ĐƯA VÀO QUYẾT TOÁN</v>
          </cell>
        </row>
      </sheetData>
      <sheetData sheetId="7074">
        <row r="4">
          <cell r="A4" t="str">
            <v>BẢNG TÍNH TOÁN, ĐO BÓC KHỐI LƯỢNG HOÀN THÀNH ĐƯA VÀO QUYẾT TOÁN</v>
          </cell>
        </row>
      </sheetData>
      <sheetData sheetId="7075">
        <row r="4">
          <cell r="A4" t="str">
            <v>BẢNG TÍNH TOÁN, ĐO BÓC KHỐI LƯỢNG HOÀN THÀNH ĐƯA VÀO QUYẾT TOÁN</v>
          </cell>
        </row>
      </sheetData>
      <sheetData sheetId="7076">
        <row r="4">
          <cell r="A4" t="str">
            <v>BẢNG TÍNH TOÁN, ĐO BÓC KHỐI LƯỢNG HOÀN THÀNH ĐƯA VÀO QUYẾT TOÁN</v>
          </cell>
        </row>
      </sheetData>
      <sheetData sheetId="7077">
        <row r="4">
          <cell r="A4" t="str">
            <v>BẢNG TÍNH TOÁN, ĐO BÓC KHỐI LƯỢNG HOÀN THÀNH ĐƯA VÀO QUYẾT TOÁN</v>
          </cell>
        </row>
      </sheetData>
      <sheetData sheetId="7078">
        <row r="4">
          <cell r="A4" t="str">
            <v>BẢNG TÍNH TOÁN, ĐO BÓC KHỐI LƯỢNG HOÀN THÀNH ĐƯA VÀO QUYẾT TOÁN</v>
          </cell>
        </row>
      </sheetData>
      <sheetData sheetId="7079">
        <row r="4">
          <cell r="A4" t="str">
            <v>BẢNG TÍNH TOÁN, ĐO BÓC KHỐI LƯỢNG HOÀN THÀNH ĐƯA VÀO QUYẾT TOÁN</v>
          </cell>
        </row>
      </sheetData>
      <sheetData sheetId="7080">
        <row r="4">
          <cell r="A4" t="str">
            <v>BẢNG TÍNH TOÁN, ĐO BÓC KHỐI LƯỢNG HOÀN THÀNH ĐƯA VÀO QUYẾT TOÁN</v>
          </cell>
        </row>
      </sheetData>
      <sheetData sheetId="7081">
        <row r="4">
          <cell r="A4" t="str">
            <v>BẢNG TÍNH TOÁN, ĐO BÓC KHỐI LƯỢNG HOÀN THÀNH ĐƯA VÀO QUYẾT TOÁN</v>
          </cell>
        </row>
      </sheetData>
      <sheetData sheetId="7082">
        <row r="4">
          <cell r="A4" t="str">
            <v>BẢNG TÍNH TOÁN, ĐO BÓC KHỐI LƯỢNG HOÀN THÀNH ĐƯA VÀO QUYẾT TOÁN</v>
          </cell>
        </row>
      </sheetData>
      <sheetData sheetId="7083">
        <row r="4">
          <cell r="A4" t="str">
            <v>BẢNG TÍNH TOÁN, ĐO BÓC KHỐI LƯỢNG HOÀN THÀNH ĐƯA VÀO QUYẾT TOÁN</v>
          </cell>
        </row>
      </sheetData>
      <sheetData sheetId="7084">
        <row r="4">
          <cell r="A4" t="str">
            <v>BẢNG TÍNH TOÁN, ĐO BÓC KHỐI LƯỢNG HOÀN THÀNH ĐƯA VÀO QUYẾT TOÁN</v>
          </cell>
        </row>
      </sheetData>
      <sheetData sheetId="7085">
        <row r="4">
          <cell r="A4" t="str">
            <v>BẢNG TÍNH TOÁN, ĐO BÓC KHỐI LƯỢNG HOÀN THÀNH ĐƯA VÀO QUYẾT TOÁN</v>
          </cell>
        </row>
      </sheetData>
      <sheetData sheetId="7086">
        <row r="4">
          <cell r="A4" t="str">
            <v>BẢNG TÍNH TOÁN, ĐO BÓC KHỐI LƯỢNG HOÀN THÀNH ĐƯA VÀO QUYẾT TOÁN</v>
          </cell>
        </row>
      </sheetData>
      <sheetData sheetId="7087">
        <row r="4">
          <cell r="A4" t="str">
            <v>BẢNG TÍNH TOÁN, ĐO BÓC KHỐI LƯỢNG HOÀN THÀNH ĐƯA VÀO QUYẾT TOÁN</v>
          </cell>
        </row>
      </sheetData>
      <sheetData sheetId="7088">
        <row r="4">
          <cell r="A4" t="str">
            <v>BẢNG TÍNH TOÁN, ĐO BÓC KHỐI LƯỢNG HOÀN THÀNH ĐƯA VÀO QUYẾT TOÁN</v>
          </cell>
        </row>
      </sheetData>
      <sheetData sheetId="7089">
        <row r="4">
          <cell r="A4" t="str">
            <v>BẢNG TÍNH TOÁN, ĐO BÓC KHỐI LƯỢNG HOÀN THÀNH ĐƯA VÀO QUYẾT TOÁN</v>
          </cell>
        </row>
      </sheetData>
      <sheetData sheetId="7090">
        <row r="4">
          <cell r="A4" t="str">
            <v>BẢNG TÍNH TOÁN, ĐO BÓC KHỐI LƯỢNG HOÀN THÀNH ĐƯA VÀO QUYẾT TOÁN</v>
          </cell>
        </row>
      </sheetData>
      <sheetData sheetId="7091">
        <row r="4">
          <cell r="A4" t="str">
            <v>BẢNG TÍNH TOÁN, ĐO BÓC KHỐI LƯỢNG HOÀN THÀNH ĐƯA VÀO QUYẾT TOÁN</v>
          </cell>
        </row>
      </sheetData>
      <sheetData sheetId="7092">
        <row r="4">
          <cell r="A4" t="str">
            <v>BẢNG TÍNH TOÁN, ĐO BÓC KHỐI LƯỢNG HOÀN THÀNH ĐƯA VÀO QUYẾT TOÁN</v>
          </cell>
        </row>
      </sheetData>
      <sheetData sheetId="7093">
        <row r="4">
          <cell r="A4" t="str">
            <v>BẢNG TÍNH TOÁN, ĐO BÓC KHỐI LƯỢNG HOÀN THÀNH ĐƯA VÀO QUYẾT TOÁN</v>
          </cell>
        </row>
      </sheetData>
      <sheetData sheetId="7094">
        <row r="4">
          <cell r="A4" t="str">
            <v>BẢNG TÍNH TOÁN, ĐO BÓC KHỐI LƯỢNG HOÀN THÀNH ĐƯA VÀO QUYẾT TOÁN</v>
          </cell>
        </row>
      </sheetData>
      <sheetData sheetId="7095">
        <row r="4">
          <cell r="A4" t="str">
            <v>BẢNG TÍNH TOÁN, ĐO BÓC KHỐI LƯỢNG HOÀN THÀNH ĐƯA VÀO QUYẾT TOÁN</v>
          </cell>
        </row>
      </sheetData>
      <sheetData sheetId="7096">
        <row r="4">
          <cell r="A4" t="str">
            <v>BẢNG TÍNH TOÁN, ĐO BÓC KHỐI LƯỢNG HOÀN THÀNH ĐƯA VÀO QUYẾT TOÁN</v>
          </cell>
        </row>
      </sheetData>
      <sheetData sheetId="7097">
        <row r="4">
          <cell r="A4" t="str">
            <v>BẢNG TÍNH TOÁN, ĐO BÓC KHỐI LƯỢNG HOÀN THÀNH ĐƯA VÀO QUYẾT TOÁN</v>
          </cell>
        </row>
      </sheetData>
      <sheetData sheetId="7098">
        <row r="4">
          <cell r="A4" t="str">
            <v>BẢNG TÍNH TOÁN, ĐO BÓC KHỐI LƯỢNG HOÀN THÀNH ĐƯA VÀO QUYẾT TOÁN</v>
          </cell>
        </row>
      </sheetData>
      <sheetData sheetId="7099">
        <row r="4">
          <cell r="A4" t="str">
            <v>BẢNG TÍNH TOÁN, ĐO BÓC KHỐI LƯỢNG HOÀN THÀNH ĐƯA VÀO QUYẾT TOÁN</v>
          </cell>
        </row>
      </sheetData>
      <sheetData sheetId="7100">
        <row r="4">
          <cell r="A4" t="str">
            <v>BẢNG TÍNH TOÁN, ĐO BÓC KHỐI LƯỢNG HOÀN THÀNH ĐƯA VÀO QUYẾT TOÁN</v>
          </cell>
        </row>
      </sheetData>
      <sheetData sheetId="7101">
        <row r="4">
          <cell r="A4" t="str">
            <v>BẢNG TÍNH TOÁN, ĐO BÓC KHỐI LƯỢNG HOÀN THÀNH ĐƯA VÀO QUYẾT TOÁN</v>
          </cell>
        </row>
      </sheetData>
      <sheetData sheetId="7102">
        <row r="4">
          <cell r="A4" t="str">
            <v>BẢNG TÍNH TOÁN, ĐO BÓC KHỐI LƯỢNG HOÀN THÀNH ĐƯA VÀO QUYẾT TOÁN</v>
          </cell>
        </row>
      </sheetData>
      <sheetData sheetId="7103">
        <row r="4">
          <cell r="A4" t="str">
            <v>BẢNG TÍNH TOÁN, ĐO BÓC KHỐI LƯỢNG HOÀN THÀNH ĐƯA VÀO QUYẾT TOÁN</v>
          </cell>
        </row>
      </sheetData>
      <sheetData sheetId="7104">
        <row r="4">
          <cell r="A4" t="str">
            <v>BẢNG TÍNH TOÁN, ĐO BÓC KHỐI LƯỢNG HOÀN THÀNH ĐƯA VÀO QUYẾT TOÁN</v>
          </cell>
        </row>
      </sheetData>
      <sheetData sheetId="7105">
        <row r="4">
          <cell r="A4" t="str">
            <v>BẢNG TÍNH TOÁN, ĐO BÓC KHỐI LƯỢNG HOÀN THÀNH ĐƯA VÀO QUYẾT TOÁN</v>
          </cell>
        </row>
      </sheetData>
      <sheetData sheetId="7106">
        <row r="4">
          <cell r="A4" t="str">
            <v>BẢNG TÍNH TOÁN, ĐO BÓC KHỐI LƯỢNG HOÀN THÀNH ĐƯA VÀO QUYẾT TOÁN</v>
          </cell>
        </row>
      </sheetData>
      <sheetData sheetId="7107">
        <row r="4">
          <cell r="A4" t="str">
            <v>BẢNG TÍNH TOÁN, ĐO BÓC KHỐI LƯỢNG HOÀN THÀNH ĐƯA VÀO QUYẾT TOÁN</v>
          </cell>
        </row>
      </sheetData>
      <sheetData sheetId="7108">
        <row r="4">
          <cell r="A4" t="str">
            <v>BẢNG TÍNH TOÁN, ĐO BÓC KHỐI LƯỢNG HOÀN THÀNH ĐƯA VÀO QUYẾT TOÁN</v>
          </cell>
        </row>
      </sheetData>
      <sheetData sheetId="7109">
        <row r="4">
          <cell r="A4" t="str">
            <v>BẢNG TÍNH TOÁN, ĐO BÓC KHỐI LƯỢNG HOÀN THÀNH ĐƯA VÀO QUYẾT TOÁN</v>
          </cell>
        </row>
      </sheetData>
      <sheetData sheetId="7110">
        <row r="4">
          <cell r="A4" t="str">
            <v>BẢNG TÍNH TOÁN, ĐO BÓC KHỐI LƯỢNG HOÀN THÀNH ĐƯA VÀO QUYẾT TOÁN</v>
          </cell>
        </row>
      </sheetData>
      <sheetData sheetId="7111">
        <row r="4">
          <cell r="A4" t="str">
            <v>BẢNG TÍNH TOÁN, ĐO BÓC KHỐI LƯỢNG HOÀN THÀNH ĐƯA VÀO QUYẾT TOÁN</v>
          </cell>
        </row>
      </sheetData>
      <sheetData sheetId="7112">
        <row r="4">
          <cell r="A4" t="str">
            <v>BẢNG TÍNH TOÁN, ĐO BÓC KHỐI LƯỢNG HOÀN THÀNH ĐƯA VÀO QUYẾT TOÁN</v>
          </cell>
        </row>
      </sheetData>
      <sheetData sheetId="7113">
        <row r="4">
          <cell r="A4" t="str">
            <v>BẢNG TÍNH TOÁN, ĐO BÓC KHỐI LƯỢNG HOÀN THÀNH ĐƯA VÀO QUYẾT TOÁN</v>
          </cell>
        </row>
      </sheetData>
      <sheetData sheetId="7114">
        <row r="4">
          <cell r="A4" t="str">
            <v>BẢNG TÍNH TOÁN, ĐO BÓC KHỐI LƯỢNG HOÀN THÀNH ĐƯA VÀO QUYẾT TOÁN</v>
          </cell>
        </row>
      </sheetData>
      <sheetData sheetId="7115">
        <row r="4">
          <cell r="A4" t="str">
            <v>BẢNG TÍNH TOÁN, ĐO BÓC KHỐI LƯỢNG HOÀN THÀNH ĐƯA VÀO QUYẾT TOÁN</v>
          </cell>
        </row>
      </sheetData>
      <sheetData sheetId="7116">
        <row r="4">
          <cell r="A4" t="str">
            <v>BẢNG TÍNH TOÁN, ĐO BÓC KHỐI LƯỢNG HOÀN THÀNH ĐƯA VÀO QUYẾT TOÁN</v>
          </cell>
        </row>
      </sheetData>
      <sheetData sheetId="7117">
        <row r="4">
          <cell r="A4" t="str">
            <v>BẢNG TÍNH TOÁN, ĐO BÓC KHỐI LƯỢNG HOÀN THÀNH ĐƯA VÀO QUYẾT TOÁN</v>
          </cell>
        </row>
      </sheetData>
      <sheetData sheetId="7118">
        <row r="4">
          <cell r="A4" t="str">
            <v>BẢNG TÍNH TOÁN, ĐO BÓC KHỐI LƯỢNG HOÀN THÀNH ĐƯA VÀO QUYẾT TOÁN</v>
          </cell>
        </row>
      </sheetData>
      <sheetData sheetId="7119">
        <row r="4">
          <cell r="A4" t="str">
            <v>BẢNG TÍNH TOÁN, ĐO BÓC KHỐI LƯỢNG HOÀN THÀNH ĐƯA VÀO QUYẾT TOÁN</v>
          </cell>
        </row>
      </sheetData>
      <sheetData sheetId="7120">
        <row r="4">
          <cell r="A4" t="str">
            <v>BẢNG TÍNH TOÁN, ĐO BÓC KHỐI LƯỢNG HOÀN THÀNH ĐƯA VÀO QUYẾT TOÁN</v>
          </cell>
        </row>
      </sheetData>
      <sheetData sheetId="7121">
        <row r="4">
          <cell r="A4" t="str">
            <v>BẢNG TÍNH TOÁN, ĐO BÓC KHỐI LƯỢNG HOÀN THÀNH ĐƯA VÀO QUYẾT TOÁN</v>
          </cell>
        </row>
      </sheetData>
      <sheetData sheetId="7122">
        <row r="4">
          <cell r="A4" t="str">
            <v>BẢNG TÍNH TOÁN, ĐO BÓC KHỐI LƯỢNG HOÀN THÀNH ĐƯA VÀO QUYẾT TOÁN</v>
          </cell>
        </row>
      </sheetData>
      <sheetData sheetId="7123">
        <row r="4">
          <cell r="A4" t="str">
            <v>BẢNG TÍNH TOÁN, ĐO BÓC KHỐI LƯỢNG HOÀN THÀNH ĐƯA VÀO QUYẾT TOÁN</v>
          </cell>
        </row>
      </sheetData>
      <sheetData sheetId="7124">
        <row r="4">
          <cell r="A4" t="str">
            <v>BẢNG TÍNH TOÁN, ĐO BÓC KHỐI LƯỢNG HOÀN THÀNH ĐƯA VÀO QUYẾT TOÁN</v>
          </cell>
        </row>
      </sheetData>
      <sheetData sheetId="7125">
        <row r="4">
          <cell r="A4" t="str">
            <v>BẢNG TÍNH TOÁN, ĐO BÓC KHỐI LƯỢNG HOÀN THÀNH ĐƯA VÀO QUYẾT TOÁN</v>
          </cell>
        </row>
      </sheetData>
      <sheetData sheetId="7126">
        <row r="4">
          <cell r="A4" t="str">
            <v>BẢNG TÍNH TOÁN, ĐO BÓC KHỐI LƯỢNG HOÀN THÀNH ĐƯA VÀO QUYẾT TOÁN</v>
          </cell>
        </row>
      </sheetData>
      <sheetData sheetId="7127">
        <row r="4">
          <cell r="A4" t="str">
            <v>BẢNG TÍNH TOÁN, ĐO BÓC KHỐI LƯỢNG HOÀN THÀNH ĐƯA VÀO QUYẾT TOÁN</v>
          </cell>
        </row>
      </sheetData>
      <sheetData sheetId="7128">
        <row r="4">
          <cell r="A4" t="str">
            <v>BẢNG TÍNH TOÁN, ĐO BÓC KHỐI LƯỢNG HOÀN THÀNH ĐƯA VÀO QUYẾT TOÁN</v>
          </cell>
        </row>
      </sheetData>
      <sheetData sheetId="7129">
        <row r="4">
          <cell r="A4" t="str">
            <v>BẢNG TÍNH TOÁN, ĐO BÓC KHỐI LƯỢNG HOÀN THÀNH ĐƯA VÀO QUYẾT TOÁN</v>
          </cell>
        </row>
      </sheetData>
      <sheetData sheetId="7130">
        <row r="4">
          <cell r="A4" t="str">
            <v>BẢNG TÍNH TOÁN, ĐO BÓC KHỐI LƯỢNG HOÀN THÀNH ĐƯA VÀO QUYẾT TOÁN</v>
          </cell>
        </row>
      </sheetData>
      <sheetData sheetId="7131">
        <row r="4">
          <cell r="A4" t="str">
            <v>BẢNG TÍNH TOÁN, ĐO BÓC KHỐI LƯỢNG HOÀN THÀNH ĐƯA VÀO QUYẾT TOÁN</v>
          </cell>
        </row>
      </sheetData>
      <sheetData sheetId="7132">
        <row r="4">
          <cell r="A4" t="str">
            <v>BẢNG TÍNH TOÁN, ĐO BÓC KHỐI LƯỢNG HOÀN THÀNH ĐƯA VÀO QUYẾT TOÁN</v>
          </cell>
        </row>
      </sheetData>
      <sheetData sheetId="7133">
        <row r="4">
          <cell r="A4" t="str">
            <v>BẢNG TÍNH TOÁN, ĐO BÓC KHỐI LƯỢNG HOÀN THÀNH ĐƯA VÀO QUYẾT TOÁN</v>
          </cell>
        </row>
      </sheetData>
      <sheetData sheetId="7134">
        <row r="4">
          <cell r="A4" t="str">
            <v>BẢNG TÍNH TOÁN, ĐO BÓC KHỐI LƯỢNG HOÀN THÀNH ĐƯA VÀO QUYẾT TOÁN</v>
          </cell>
        </row>
      </sheetData>
      <sheetData sheetId="7135">
        <row r="4">
          <cell r="A4" t="str">
            <v>BẢNG TÍNH TOÁN, ĐO BÓC KHỐI LƯỢNG HOÀN THÀNH ĐƯA VÀO QUYẾT TOÁN</v>
          </cell>
        </row>
      </sheetData>
      <sheetData sheetId="7136">
        <row r="4">
          <cell r="A4" t="str">
            <v>BẢNG TÍNH TOÁN, ĐO BÓC KHỐI LƯỢNG HOÀN THÀNH ĐƯA VÀO QUYẾT TOÁN</v>
          </cell>
        </row>
      </sheetData>
      <sheetData sheetId="7137">
        <row r="4">
          <cell r="A4" t="str">
            <v>BẢNG TÍNH TOÁN, ĐO BÓC KHỐI LƯỢNG HOÀN THÀNH ĐƯA VÀO QUYẾT TOÁN</v>
          </cell>
        </row>
      </sheetData>
      <sheetData sheetId="7138">
        <row r="4">
          <cell r="A4" t="str">
            <v>BẢNG TÍNH TOÁN, ĐO BÓC KHỐI LƯỢNG HOÀN THÀNH ĐƯA VÀO QUYẾT TOÁN</v>
          </cell>
        </row>
      </sheetData>
      <sheetData sheetId="7139">
        <row r="4">
          <cell r="A4" t="str">
            <v>BẢNG TÍNH TOÁN, ĐO BÓC KHỐI LƯỢNG HOÀN THÀNH ĐƯA VÀO QUYẾT TOÁN</v>
          </cell>
        </row>
      </sheetData>
      <sheetData sheetId="7140">
        <row r="4">
          <cell r="A4" t="str">
            <v>BẢNG TÍNH TOÁN, ĐO BÓC KHỐI LƯỢNG HOÀN THÀNH ĐƯA VÀO QUYẾT TOÁN</v>
          </cell>
        </row>
      </sheetData>
      <sheetData sheetId="7141">
        <row r="4">
          <cell r="A4" t="str">
            <v>BẢNG TÍNH TOÁN, ĐO BÓC KHỐI LƯỢNG HOÀN THÀNH ĐƯA VÀO QUYẾT TOÁN</v>
          </cell>
        </row>
      </sheetData>
      <sheetData sheetId="7142">
        <row r="4">
          <cell r="A4" t="str">
            <v>BẢNG TÍNH TOÁN, ĐO BÓC KHỐI LƯỢNG HOÀN THÀNH ĐƯA VÀO QUYẾT TOÁN</v>
          </cell>
        </row>
      </sheetData>
      <sheetData sheetId="7143">
        <row r="4">
          <cell r="A4" t="str">
            <v>BẢNG TÍNH TOÁN, ĐO BÓC KHỐI LƯỢNG HOÀN THÀNH ĐƯA VÀO QUYẾT TOÁN</v>
          </cell>
        </row>
      </sheetData>
      <sheetData sheetId="7144">
        <row r="4">
          <cell r="A4" t="str">
            <v>BẢNG TÍNH TOÁN, ĐO BÓC KHỐI LƯỢNG HOÀN THÀNH ĐƯA VÀO QUYẾT TOÁN</v>
          </cell>
        </row>
      </sheetData>
      <sheetData sheetId="7145">
        <row r="4">
          <cell r="A4" t="str">
            <v>BẢNG TÍNH TOÁN, ĐO BÓC KHỐI LƯỢNG HOÀN THÀNH ĐƯA VÀO QUYẾT TOÁN</v>
          </cell>
        </row>
      </sheetData>
      <sheetData sheetId="7146">
        <row r="4">
          <cell r="A4" t="str">
            <v>BẢNG TÍNH TOÁN, ĐO BÓC KHỐI LƯỢNG HOÀN THÀNH ĐƯA VÀO QUYẾT TOÁN</v>
          </cell>
        </row>
      </sheetData>
      <sheetData sheetId="7147">
        <row r="4">
          <cell r="A4" t="str">
            <v>BẢNG TÍNH TOÁN, ĐO BÓC KHỐI LƯỢNG HOÀN THÀNH ĐƯA VÀO QUYẾT TOÁN</v>
          </cell>
        </row>
      </sheetData>
      <sheetData sheetId="7148">
        <row r="4">
          <cell r="A4" t="str">
            <v>BẢNG TÍNH TOÁN, ĐO BÓC KHỐI LƯỢNG HOÀN THÀNH ĐƯA VÀO QUYẾT TOÁN</v>
          </cell>
        </row>
      </sheetData>
      <sheetData sheetId="7149">
        <row r="4">
          <cell r="A4" t="str">
            <v>BẢNG TÍNH TOÁN, ĐO BÓC KHỐI LƯỢNG HOÀN THÀNH ĐƯA VÀO QUYẾT TOÁN</v>
          </cell>
        </row>
      </sheetData>
      <sheetData sheetId="7150">
        <row r="4">
          <cell r="A4" t="str">
            <v>BẢNG TÍNH TOÁN, ĐO BÓC KHỐI LƯỢNG HOÀN THÀNH ĐƯA VÀO QUYẾT TOÁN</v>
          </cell>
        </row>
      </sheetData>
      <sheetData sheetId="7151">
        <row r="4">
          <cell r="A4" t="str">
            <v>BẢNG TÍNH TOÁN, ĐO BÓC KHỐI LƯỢNG HOÀN THÀNH ĐƯA VÀO QUYẾT TOÁN</v>
          </cell>
        </row>
      </sheetData>
      <sheetData sheetId="7152">
        <row r="4">
          <cell r="A4" t="str">
            <v>BẢNG TÍNH TOÁN, ĐO BÓC KHỐI LƯỢNG HOÀN THÀNH ĐƯA VÀO QUYẾT TOÁN</v>
          </cell>
        </row>
      </sheetData>
      <sheetData sheetId="7153">
        <row r="4">
          <cell r="A4" t="str">
            <v>BẢNG TÍNH TOÁN, ĐO BÓC KHỐI LƯỢNG HOÀN THÀNH ĐƯA VÀO QUYẾT TOÁN</v>
          </cell>
        </row>
      </sheetData>
      <sheetData sheetId="7154">
        <row r="4">
          <cell r="A4" t="str">
            <v>BẢNG TÍNH TOÁN, ĐO BÓC KHỐI LƯỢNG HOÀN THÀNH ĐƯA VÀO QUYẾT TOÁN</v>
          </cell>
        </row>
      </sheetData>
      <sheetData sheetId="7155">
        <row r="4">
          <cell r="A4" t="str">
            <v>BẢNG TÍNH TOÁN, ĐO BÓC KHỐI LƯỢNG HOÀN THÀNH ĐƯA VÀO QUYẾT TOÁN</v>
          </cell>
        </row>
      </sheetData>
      <sheetData sheetId="7156">
        <row r="4">
          <cell r="A4" t="str">
            <v>BẢNG TÍNH TOÁN, ĐO BÓC KHỐI LƯỢNG HOÀN THÀNH ĐƯA VÀO QUYẾT TOÁN</v>
          </cell>
        </row>
      </sheetData>
      <sheetData sheetId="7157">
        <row r="4">
          <cell r="A4" t="str">
            <v>BẢNG TÍNH TOÁN, ĐO BÓC KHỐI LƯỢNG HOÀN THÀNH ĐƯA VÀO QUYẾT TOÁN</v>
          </cell>
        </row>
      </sheetData>
      <sheetData sheetId="7158">
        <row r="4">
          <cell r="A4" t="str">
            <v>BẢNG TÍNH TOÁN, ĐO BÓC KHỐI LƯỢNG HOÀN THÀNH ĐƯA VÀO QUYẾT TOÁN</v>
          </cell>
        </row>
      </sheetData>
      <sheetData sheetId="7159">
        <row r="4">
          <cell r="A4" t="str">
            <v>BẢNG TÍNH TOÁN, ĐO BÓC KHỐI LƯỢNG HOÀN THÀNH ĐƯA VÀO QUYẾT TOÁN</v>
          </cell>
        </row>
      </sheetData>
      <sheetData sheetId="7160">
        <row r="4">
          <cell r="A4" t="str">
            <v>BẢNG TÍNH TOÁN, ĐO BÓC KHỐI LƯỢNG HOÀN THÀNH ĐƯA VÀO QUYẾT TOÁN</v>
          </cell>
        </row>
      </sheetData>
      <sheetData sheetId="7161">
        <row r="4">
          <cell r="A4" t="str">
            <v>BẢNG TÍNH TOÁN, ĐO BÓC KHỐI LƯỢNG HOÀN THÀNH ĐƯA VÀO QUYẾT TOÁN</v>
          </cell>
        </row>
      </sheetData>
      <sheetData sheetId="7162">
        <row r="4">
          <cell r="A4" t="str">
            <v>BẢNG TÍNH TOÁN, ĐO BÓC KHỐI LƯỢNG HOÀN THÀNH ĐƯA VÀO QUYẾT TOÁN</v>
          </cell>
        </row>
      </sheetData>
      <sheetData sheetId="7163">
        <row r="4">
          <cell r="A4" t="str">
            <v>BẢNG TÍNH TOÁN, ĐO BÓC KHỐI LƯỢNG HOÀN THÀNH ĐƯA VÀO QUYẾT TOÁN</v>
          </cell>
        </row>
      </sheetData>
      <sheetData sheetId="7164">
        <row r="4">
          <cell r="A4" t="str">
            <v>BẢNG TÍNH TOÁN, ĐO BÓC KHỐI LƯỢNG HOÀN THÀNH ĐƯA VÀO QUYẾT TOÁN</v>
          </cell>
        </row>
      </sheetData>
      <sheetData sheetId="7165">
        <row r="4">
          <cell r="A4" t="str">
            <v>BẢNG TÍNH TOÁN, ĐO BÓC KHỐI LƯỢNG HOÀN THÀNH ĐƯA VÀO QUYẾT TOÁN</v>
          </cell>
        </row>
      </sheetData>
      <sheetData sheetId="7166">
        <row r="4">
          <cell r="A4" t="str">
            <v>BẢNG TÍNH TOÁN, ĐO BÓC KHỐI LƯỢNG HOÀN THÀNH ĐƯA VÀO QUYẾT TOÁN</v>
          </cell>
        </row>
      </sheetData>
      <sheetData sheetId="7167">
        <row r="4">
          <cell r="A4" t="str">
            <v>BẢNG TÍNH TOÁN, ĐO BÓC KHỐI LƯỢNG HOÀN THÀNH ĐƯA VÀO QUYẾT TOÁN</v>
          </cell>
        </row>
      </sheetData>
      <sheetData sheetId="7168">
        <row r="4">
          <cell r="A4" t="str">
            <v>BẢNG TÍNH TOÁN, ĐO BÓC KHỐI LƯỢNG HOÀN THÀNH ĐƯA VÀO QUYẾT TOÁN</v>
          </cell>
        </row>
      </sheetData>
      <sheetData sheetId="7169">
        <row r="4">
          <cell r="A4" t="str">
            <v>BẢNG TÍNH TOÁN, ĐO BÓC KHỐI LƯỢNG HOÀN THÀNH ĐƯA VÀO QUYẾT TOÁN</v>
          </cell>
        </row>
      </sheetData>
      <sheetData sheetId="7170">
        <row r="4">
          <cell r="A4" t="str">
            <v>BẢNG TÍNH TOÁN, ĐO BÓC KHỐI LƯỢNG HOÀN THÀNH ĐƯA VÀO QUYẾT TOÁN</v>
          </cell>
        </row>
      </sheetData>
      <sheetData sheetId="7171">
        <row r="4">
          <cell r="A4" t="str">
            <v>BẢNG TÍNH TOÁN, ĐO BÓC KHỐI LƯỢNG HOÀN THÀNH ĐƯA VÀO QUYẾT TOÁN</v>
          </cell>
        </row>
      </sheetData>
      <sheetData sheetId="7172">
        <row r="4">
          <cell r="A4" t="str">
            <v>BẢNG TÍNH TOÁN, ĐO BÓC KHỐI LƯỢNG HOÀN THÀNH ĐƯA VÀO QUYẾT TOÁN</v>
          </cell>
        </row>
      </sheetData>
      <sheetData sheetId="7173">
        <row r="4">
          <cell r="A4" t="str">
            <v>BẢNG TÍNH TOÁN, ĐO BÓC KHỐI LƯỢNG HOÀN THÀNH ĐƯA VÀO QUYẾT TOÁN</v>
          </cell>
        </row>
      </sheetData>
      <sheetData sheetId="7174">
        <row r="4">
          <cell r="A4" t="str">
            <v>BẢNG TÍNH TOÁN, ĐO BÓC KHỐI LƯỢNG HOÀN THÀNH ĐƯA VÀO QUYẾT TOÁN</v>
          </cell>
        </row>
      </sheetData>
      <sheetData sheetId="7175">
        <row r="4">
          <cell r="A4" t="str">
            <v>BẢNG TÍNH TOÁN, ĐO BÓC KHỐI LƯỢNG HOÀN THÀNH ĐƯA VÀO QUYẾT TOÁN</v>
          </cell>
        </row>
      </sheetData>
      <sheetData sheetId="7176">
        <row r="4">
          <cell r="A4" t="str">
            <v>BẢNG TÍNH TOÁN, ĐO BÓC KHỐI LƯỢNG HOÀN THÀNH ĐƯA VÀO QUYẾT TOÁN</v>
          </cell>
        </row>
      </sheetData>
      <sheetData sheetId="7177">
        <row r="4">
          <cell r="A4" t="str">
            <v>BẢNG TÍNH TOÁN, ĐO BÓC KHỐI LƯỢNG HOÀN THÀNH ĐƯA VÀO QUYẾT TOÁN</v>
          </cell>
        </row>
      </sheetData>
      <sheetData sheetId="7178">
        <row r="4">
          <cell r="A4" t="str">
            <v>BẢNG TÍNH TOÁN, ĐO BÓC KHỐI LƯỢNG HOÀN THÀNH ĐƯA VÀO QUYẾT TOÁN</v>
          </cell>
        </row>
      </sheetData>
      <sheetData sheetId="7179">
        <row r="4">
          <cell r="A4" t="str">
            <v>BẢNG TÍNH TOÁN, ĐO BÓC KHỐI LƯỢNG HOÀN THÀNH ĐƯA VÀO QUYẾT TOÁN</v>
          </cell>
        </row>
      </sheetData>
      <sheetData sheetId="7180">
        <row r="4">
          <cell r="A4" t="str">
            <v>BẢNG TÍNH TOÁN, ĐO BÓC KHỐI LƯỢNG HOÀN THÀNH ĐƯA VÀO QUYẾT TOÁN</v>
          </cell>
        </row>
      </sheetData>
      <sheetData sheetId="7181">
        <row r="4">
          <cell r="A4" t="str">
            <v>BẢNG TÍNH TOÁN, ĐO BÓC KHỐI LƯỢNG HOÀN THÀNH ĐƯA VÀO QUYẾT TOÁN</v>
          </cell>
        </row>
      </sheetData>
      <sheetData sheetId="7182">
        <row r="4">
          <cell r="A4" t="str">
            <v>BẢNG TÍNH TOÁN, ĐO BÓC KHỐI LƯỢNG HOÀN THÀNH ĐƯA VÀO QUYẾT TOÁN</v>
          </cell>
        </row>
      </sheetData>
      <sheetData sheetId="7183">
        <row r="4">
          <cell r="A4" t="str">
            <v>BẢNG TÍNH TOÁN, ĐO BÓC KHỐI LƯỢNG HOÀN THÀNH ĐƯA VÀO QUYẾT TOÁN</v>
          </cell>
        </row>
      </sheetData>
      <sheetData sheetId="7184">
        <row r="4">
          <cell r="A4" t="str">
            <v>BẢNG TÍNH TOÁN, ĐO BÓC KHỐI LƯỢNG HOÀN THÀNH ĐƯA VÀO QUYẾT TOÁN</v>
          </cell>
        </row>
      </sheetData>
      <sheetData sheetId="7185">
        <row r="4">
          <cell r="A4" t="str">
            <v>BẢNG TÍNH TOÁN, ĐO BÓC KHỐI LƯỢNG HOÀN THÀNH ĐƯA VÀO QUYẾT TOÁN</v>
          </cell>
        </row>
      </sheetData>
      <sheetData sheetId="7186">
        <row r="4">
          <cell r="A4" t="str">
            <v>BẢNG TÍNH TOÁN, ĐO BÓC KHỐI LƯỢNG HOÀN THÀNH ĐƯA VÀO QUYẾT TOÁN</v>
          </cell>
        </row>
      </sheetData>
      <sheetData sheetId="7187">
        <row r="4">
          <cell r="A4" t="str">
            <v>BẢNG TÍNH TOÁN, ĐO BÓC KHỐI LƯỢNG HOÀN THÀNH ĐƯA VÀO QUYẾT TOÁN</v>
          </cell>
        </row>
      </sheetData>
      <sheetData sheetId="7188">
        <row r="4">
          <cell r="A4" t="str">
            <v>BẢNG TÍNH TOÁN, ĐO BÓC KHỐI LƯỢNG HOÀN THÀNH ĐƯA VÀO QUYẾT TOÁN</v>
          </cell>
        </row>
      </sheetData>
      <sheetData sheetId="7189">
        <row r="4">
          <cell r="A4" t="str">
            <v>BẢNG TÍNH TOÁN, ĐO BÓC KHỐI LƯỢNG HOÀN THÀNH ĐƯA VÀO QUYẾT TOÁN</v>
          </cell>
        </row>
      </sheetData>
      <sheetData sheetId="7190">
        <row r="4">
          <cell r="A4" t="str">
            <v>BẢNG TÍNH TOÁN, ĐO BÓC KHỐI LƯỢNG HOÀN THÀNH ĐƯA VÀO QUYẾT TOÁN</v>
          </cell>
        </row>
      </sheetData>
      <sheetData sheetId="7191">
        <row r="4">
          <cell r="A4" t="str">
            <v>BẢNG TÍNH TOÁN, ĐO BÓC KHỐI LƯỢNG HOÀN THÀNH ĐƯA VÀO QUYẾT TOÁN</v>
          </cell>
        </row>
      </sheetData>
      <sheetData sheetId="7192">
        <row r="4">
          <cell r="A4" t="str">
            <v>BẢNG TÍNH TOÁN, ĐO BÓC KHỐI LƯỢNG HOÀN THÀNH ĐƯA VÀO QUYẾT TOÁN</v>
          </cell>
        </row>
      </sheetData>
      <sheetData sheetId="7193">
        <row r="4">
          <cell r="A4" t="str">
            <v>BẢNG TÍNH TOÁN, ĐO BÓC KHỐI LƯỢNG HOÀN THÀNH ĐƯA VÀO QUYẾT TOÁN</v>
          </cell>
        </row>
      </sheetData>
      <sheetData sheetId="7194">
        <row r="4">
          <cell r="A4" t="str">
            <v>BẢNG TÍNH TOÁN, ĐO BÓC KHỐI LƯỢNG HOÀN THÀNH ĐƯA VÀO QUYẾT TOÁN</v>
          </cell>
        </row>
      </sheetData>
      <sheetData sheetId="7195">
        <row r="4">
          <cell r="A4" t="str">
            <v>BẢNG TÍNH TOÁN, ĐO BÓC KHỐI LƯỢNG HOÀN THÀNH ĐƯA VÀO QUYẾT TOÁN</v>
          </cell>
        </row>
      </sheetData>
      <sheetData sheetId="7196">
        <row r="4">
          <cell r="A4" t="str">
            <v>BẢNG TÍNH TOÁN, ĐO BÓC KHỐI LƯỢNG HOÀN THÀNH ĐƯA VÀO QUYẾT TOÁN</v>
          </cell>
        </row>
      </sheetData>
      <sheetData sheetId="7197">
        <row r="4">
          <cell r="A4" t="str">
            <v>BẢNG TÍNH TOÁN, ĐO BÓC KHỐI LƯỢNG HOÀN THÀNH ĐƯA VÀO QUYẾT TOÁN</v>
          </cell>
        </row>
      </sheetData>
      <sheetData sheetId="7198">
        <row r="4">
          <cell r="A4" t="str">
            <v>BẢNG TÍNH TOÁN, ĐO BÓC KHỐI LƯỢNG HOÀN THÀNH ĐƯA VÀO QUYẾT TOÁN</v>
          </cell>
        </row>
      </sheetData>
      <sheetData sheetId="7199">
        <row r="4">
          <cell r="A4" t="str">
            <v>BẢNG TÍNH TOÁN, ĐO BÓC KHỐI LƯỢNG HOÀN THÀNH ĐƯA VÀO QUYẾT TOÁN</v>
          </cell>
        </row>
      </sheetData>
      <sheetData sheetId="7200">
        <row r="4">
          <cell r="A4" t="str">
            <v>BẢNG TÍNH TOÁN, ĐO BÓC KHỐI LƯỢNG HOÀN THÀNH ĐƯA VÀO QUYẾT TOÁN</v>
          </cell>
        </row>
      </sheetData>
      <sheetData sheetId="7201">
        <row r="4">
          <cell r="A4" t="str">
            <v>BẢNG TÍNH TOÁN, ĐO BÓC KHỐI LƯỢNG HOÀN THÀNH ĐƯA VÀO QUYẾT TOÁN</v>
          </cell>
        </row>
      </sheetData>
      <sheetData sheetId="7202">
        <row r="4">
          <cell r="A4" t="str">
            <v>BẢNG TÍNH TOÁN, ĐO BÓC KHỐI LƯỢNG HOÀN THÀNH ĐƯA VÀO QUYẾT TOÁN</v>
          </cell>
        </row>
      </sheetData>
      <sheetData sheetId="7203">
        <row r="4">
          <cell r="A4" t="str">
            <v>BẢNG TÍNH TOÁN, ĐO BÓC KHỐI LƯỢNG HOÀN THÀNH ĐƯA VÀO QUYẾT TOÁN</v>
          </cell>
        </row>
      </sheetData>
      <sheetData sheetId="7204">
        <row r="4">
          <cell r="A4" t="str">
            <v>BẢNG TÍNH TOÁN, ĐO BÓC KHỐI LƯỢNG HOÀN THÀNH ĐƯA VÀO QUYẾT TOÁN</v>
          </cell>
        </row>
      </sheetData>
      <sheetData sheetId="7205">
        <row r="4">
          <cell r="A4" t="str">
            <v>BẢNG TÍNH TOÁN, ĐO BÓC KHỐI LƯỢNG HOÀN THÀNH ĐƯA VÀO QUYẾT TOÁN</v>
          </cell>
        </row>
      </sheetData>
      <sheetData sheetId="7206">
        <row r="4">
          <cell r="A4" t="str">
            <v>BẢNG TÍNH TOÁN, ĐO BÓC KHỐI LƯỢNG HOÀN THÀNH ĐƯA VÀO QUYẾT TOÁN</v>
          </cell>
        </row>
      </sheetData>
      <sheetData sheetId="7207">
        <row r="4">
          <cell r="A4" t="str">
            <v>BẢNG TÍNH TOÁN, ĐO BÓC KHỐI LƯỢNG HOÀN THÀNH ĐƯA VÀO QUYẾT TOÁN</v>
          </cell>
        </row>
      </sheetData>
      <sheetData sheetId="7208">
        <row r="4">
          <cell r="A4" t="str">
            <v>BẢNG TÍNH TOÁN, ĐO BÓC KHỐI LƯỢNG HOÀN THÀNH ĐƯA VÀO QUYẾT TOÁN</v>
          </cell>
        </row>
      </sheetData>
      <sheetData sheetId="7209">
        <row r="4">
          <cell r="A4" t="str">
            <v>BẢNG TÍNH TOÁN, ĐO BÓC KHỐI LƯỢNG HOÀN THÀNH ĐƯA VÀO QUYẾT TOÁN</v>
          </cell>
        </row>
      </sheetData>
      <sheetData sheetId="7210">
        <row r="4">
          <cell r="A4" t="str">
            <v>BẢNG TÍNH TOÁN, ĐO BÓC KHỐI LƯỢNG HOÀN THÀNH ĐƯA VÀO QUYẾT TOÁN</v>
          </cell>
        </row>
      </sheetData>
      <sheetData sheetId="7211">
        <row r="4">
          <cell r="A4" t="str">
            <v>BẢNG TÍNH TOÁN, ĐO BÓC KHỐI LƯỢNG HOÀN THÀNH ĐƯA VÀO QUYẾT TOÁN</v>
          </cell>
        </row>
      </sheetData>
      <sheetData sheetId="7212">
        <row r="4">
          <cell r="A4" t="str">
            <v>BẢNG TÍNH TOÁN, ĐO BÓC KHỐI LƯỢNG HOÀN THÀNH ĐƯA VÀO QUYẾT TOÁN</v>
          </cell>
        </row>
      </sheetData>
      <sheetData sheetId="7213">
        <row r="4">
          <cell r="A4" t="str">
            <v>BẢNG TÍNH TOÁN, ĐO BÓC KHỐI LƯỢNG HOÀN THÀNH ĐƯA VÀO QUYẾT TOÁN</v>
          </cell>
        </row>
      </sheetData>
      <sheetData sheetId="7214">
        <row r="4">
          <cell r="A4" t="str">
            <v>BẢNG TÍNH TOÁN, ĐO BÓC KHỐI LƯỢNG HOÀN THÀNH ĐƯA VÀO QUYẾT TOÁN</v>
          </cell>
        </row>
      </sheetData>
      <sheetData sheetId="7215">
        <row r="4">
          <cell r="A4" t="str">
            <v>BẢNG TÍNH TOÁN, ĐO BÓC KHỐI LƯỢNG HOÀN THÀNH ĐƯA VÀO QUYẾT TOÁN</v>
          </cell>
        </row>
      </sheetData>
      <sheetData sheetId="7216">
        <row r="4">
          <cell r="A4" t="str">
            <v>BẢNG TÍNH TOÁN, ĐO BÓC KHỐI LƯỢNG HOÀN THÀNH ĐƯA VÀO QUYẾT TOÁN</v>
          </cell>
        </row>
      </sheetData>
      <sheetData sheetId="7217">
        <row r="4">
          <cell r="A4" t="str">
            <v>BẢNG TÍNH TOÁN, ĐO BÓC KHỐI LƯỢNG HOÀN THÀNH ĐƯA VÀO QUYẾT TOÁN</v>
          </cell>
        </row>
      </sheetData>
      <sheetData sheetId="7218">
        <row r="4">
          <cell r="A4" t="str">
            <v>BẢNG TÍNH TOÁN, ĐO BÓC KHỐI LƯỢNG HOÀN THÀNH ĐƯA VÀO QUYẾT TOÁN</v>
          </cell>
        </row>
      </sheetData>
      <sheetData sheetId="7219">
        <row r="4">
          <cell r="A4" t="str">
            <v>BẢNG TÍNH TOÁN, ĐO BÓC KHỐI LƯỢNG HOÀN THÀNH ĐƯA VÀO QUYẾT TOÁN</v>
          </cell>
        </row>
      </sheetData>
      <sheetData sheetId="7220">
        <row r="4">
          <cell r="A4" t="str">
            <v>BẢNG TÍNH TOÁN, ĐO BÓC KHỐI LƯỢNG HOÀN THÀNH ĐƯA VÀO QUYẾT TOÁN</v>
          </cell>
        </row>
      </sheetData>
      <sheetData sheetId="7221">
        <row r="4">
          <cell r="A4" t="str">
            <v>BẢNG TÍNH TOÁN, ĐO BÓC KHỐI LƯỢNG HOÀN THÀNH ĐƯA VÀO QUYẾT TOÁN</v>
          </cell>
        </row>
      </sheetData>
      <sheetData sheetId="7222">
        <row r="4">
          <cell r="A4" t="str">
            <v>BẢNG TÍNH TOÁN, ĐO BÓC KHỐI LƯỢNG HOÀN THÀNH ĐƯA VÀO QUYẾT TOÁN</v>
          </cell>
        </row>
      </sheetData>
      <sheetData sheetId="7223">
        <row r="4">
          <cell r="A4" t="str">
            <v>BẢNG TÍNH TOÁN, ĐO BÓC KHỐI LƯỢNG HOÀN THÀNH ĐƯA VÀO QUYẾT TOÁN</v>
          </cell>
        </row>
      </sheetData>
      <sheetData sheetId="7224">
        <row r="4">
          <cell r="A4" t="str">
            <v>BẢNG TÍNH TOÁN, ĐO BÓC KHỐI LƯỢNG HOÀN THÀNH ĐƯA VÀO QUYẾT TOÁN</v>
          </cell>
        </row>
      </sheetData>
      <sheetData sheetId="7225">
        <row r="4">
          <cell r="A4" t="str">
            <v>BẢNG TÍNH TOÁN, ĐO BÓC KHỐI LƯỢNG HOÀN THÀNH ĐƯA VÀO QUYẾT TOÁN</v>
          </cell>
        </row>
      </sheetData>
      <sheetData sheetId="7226">
        <row r="4">
          <cell r="A4" t="str">
            <v>BẢNG TÍNH TOÁN, ĐO BÓC KHỐI LƯỢNG HOÀN THÀNH ĐƯA VÀO QUYẾT TOÁN</v>
          </cell>
        </row>
      </sheetData>
      <sheetData sheetId="7227">
        <row r="4">
          <cell r="A4" t="str">
            <v>BẢNG TÍNH TOÁN, ĐO BÓC KHỐI LƯỢNG HOÀN THÀNH ĐƯA VÀO QUYẾT TOÁN</v>
          </cell>
        </row>
      </sheetData>
      <sheetData sheetId="7228">
        <row r="4">
          <cell r="A4" t="str">
            <v>BẢNG TÍNH TOÁN, ĐO BÓC KHỐI LƯỢNG HOÀN THÀNH ĐƯA VÀO QUYẾT TOÁN</v>
          </cell>
        </row>
      </sheetData>
      <sheetData sheetId="7229">
        <row r="4">
          <cell r="A4" t="str">
            <v>BẢNG TÍNH TOÁN, ĐO BÓC KHỐI LƯỢNG HOÀN THÀNH ĐƯA VÀO QUYẾT TOÁN</v>
          </cell>
        </row>
      </sheetData>
      <sheetData sheetId="7230">
        <row r="4">
          <cell r="A4" t="str">
            <v>BẢNG TÍNH TOÁN, ĐO BÓC KHỐI LƯỢNG HOÀN THÀNH ĐƯA VÀO QUYẾT TOÁN</v>
          </cell>
        </row>
      </sheetData>
      <sheetData sheetId="7231">
        <row r="4">
          <cell r="A4" t="str">
            <v>BẢNG TÍNH TOÁN, ĐO BÓC KHỐI LƯỢNG HOÀN THÀNH ĐƯA VÀO QUYẾT TOÁN</v>
          </cell>
        </row>
      </sheetData>
      <sheetData sheetId="7232">
        <row r="4">
          <cell r="A4" t="str">
            <v>BẢNG TÍNH TOÁN, ĐO BÓC KHỐI LƯỢNG HOÀN THÀNH ĐƯA VÀO QUYẾT TOÁN</v>
          </cell>
        </row>
      </sheetData>
      <sheetData sheetId="7233">
        <row r="4">
          <cell r="A4" t="str">
            <v>BẢNG TÍNH TOÁN, ĐO BÓC KHỐI LƯỢNG HOÀN THÀNH ĐƯA VÀO QUYẾT TOÁN</v>
          </cell>
        </row>
      </sheetData>
      <sheetData sheetId="7234">
        <row r="4">
          <cell r="A4" t="str">
            <v>BẢNG TÍNH TOÁN, ĐO BÓC KHỐI LƯỢNG HOÀN THÀNH ĐƯA VÀO QUYẾT TOÁN</v>
          </cell>
        </row>
      </sheetData>
      <sheetData sheetId="7235">
        <row r="4">
          <cell r="A4" t="str">
            <v>BẢNG TÍNH TOÁN, ĐO BÓC KHỐI LƯỢNG HOÀN THÀNH ĐƯA VÀO QUYẾT TOÁN</v>
          </cell>
        </row>
      </sheetData>
      <sheetData sheetId="7236">
        <row r="4">
          <cell r="A4" t="str">
            <v>BẢNG TÍNH TOÁN, ĐO BÓC KHỐI LƯỢNG HOÀN THÀNH ĐƯA VÀO QUYẾT TOÁN</v>
          </cell>
        </row>
      </sheetData>
      <sheetData sheetId="7237">
        <row r="4">
          <cell r="A4" t="str">
            <v>BẢNG TÍNH TOÁN, ĐO BÓC KHỐI LƯỢNG HOÀN THÀNH ĐƯA VÀO QUYẾT TOÁN</v>
          </cell>
        </row>
      </sheetData>
      <sheetData sheetId="7238">
        <row r="4">
          <cell r="A4" t="str">
            <v>BẢNG TÍNH TOÁN, ĐO BÓC KHỐI LƯỢNG HOÀN THÀNH ĐƯA VÀO QUYẾT TOÁN</v>
          </cell>
        </row>
      </sheetData>
      <sheetData sheetId="7239">
        <row r="4">
          <cell r="A4" t="str">
            <v>BẢNG TÍNH TOÁN, ĐO BÓC KHỐI LƯỢNG HOÀN THÀNH ĐƯA VÀO QUYẾT TOÁN</v>
          </cell>
        </row>
      </sheetData>
      <sheetData sheetId="7240">
        <row r="4">
          <cell r="A4" t="str">
            <v>BẢNG TÍNH TOÁN, ĐO BÓC KHỐI LƯỢNG HOÀN THÀNH ĐƯA VÀO QUYẾT TOÁN</v>
          </cell>
        </row>
      </sheetData>
      <sheetData sheetId="7241">
        <row r="4">
          <cell r="A4" t="str">
            <v>BẢNG TÍNH TOÁN, ĐO BÓC KHỐI LƯỢNG HOÀN THÀNH ĐƯA VÀO QUYẾT TOÁN</v>
          </cell>
        </row>
      </sheetData>
      <sheetData sheetId="7242">
        <row r="4">
          <cell r="A4" t="str">
            <v>BẢNG TÍNH TOÁN, ĐO BÓC KHỐI LƯỢNG HOÀN THÀNH ĐƯA VÀO QUYẾT TOÁN</v>
          </cell>
        </row>
      </sheetData>
      <sheetData sheetId="7243">
        <row r="4">
          <cell r="A4" t="str">
            <v>BẢNG TÍNH TOÁN, ĐO BÓC KHỐI LƯỢNG HOÀN THÀNH ĐƯA VÀO QUYẾT TOÁN</v>
          </cell>
        </row>
      </sheetData>
      <sheetData sheetId="7244">
        <row r="4">
          <cell r="A4" t="str">
            <v>BẢNG TÍNH TOÁN, ĐO BÓC KHỐI LƯỢNG HOÀN THÀNH ĐƯA VÀO QUYẾT TOÁN</v>
          </cell>
        </row>
      </sheetData>
      <sheetData sheetId="7245">
        <row r="4">
          <cell r="A4" t="str">
            <v>BẢNG TÍNH TOÁN, ĐO BÓC KHỐI LƯỢNG HOÀN THÀNH ĐƯA VÀO QUYẾT TOÁN</v>
          </cell>
        </row>
      </sheetData>
      <sheetData sheetId="7246">
        <row r="4">
          <cell r="A4" t="str">
            <v>BẢNG TÍNH TOÁN, ĐO BÓC KHỐI LƯỢNG HOÀN THÀNH ĐƯA VÀO QUYẾT TOÁN</v>
          </cell>
        </row>
      </sheetData>
      <sheetData sheetId="7247">
        <row r="4">
          <cell r="A4" t="str">
            <v>BẢNG TÍNH TOÁN, ĐO BÓC KHỐI LƯỢNG HOÀN THÀNH ĐƯA VÀO QUYẾT TOÁN</v>
          </cell>
        </row>
      </sheetData>
      <sheetData sheetId="7248">
        <row r="4">
          <cell r="A4" t="str">
            <v>BẢNG TÍNH TOÁN, ĐO BÓC KHỐI LƯỢNG HOÀN THÀNH ĐƯA VÀO QUYẾT TOÁN</v>
          </cell>
        </row>
      </sheetData>
      <sheetData sheetId="7249">
        <row r="4">
          <cell r="A4" t="str">
            <v>BẢNG TÍNH TOÁN, ĐO BÓC KHỐI LƯỢNG HOÀN THÀNH ĐƯA VÀO QUYẾT TOÁN</v>
          </cell>
        </row>
      </sheetData>
      <sheetData sheetId="7250">
        <row r="4">
          <cell r="A4" t="str">
            <v>BẢNG TÍNH TOÁN, ĐO BÓC KHỐI LƯỢNG HOÀN THÀNH ĐƯA VÀO QUYẾT TOÁN</v>
          </cell>
        </row>
      </sheetData>
      <sheetData sheetId="7251">
        <row r="4">
          <cell r="A4" t="str">
            <v>BẢNG TÍNH TOÁN, ĐO BÓC KHỐI LƯỢNG HOÀN THÀNH ĐƯA VÀO QUYẾT TOÁN</v>
          </cell>
        </row>
      </sheetData>
      <sheetData sheetId="7252">
        <row r="4">
          <cell r="A4" t="str">
            <v>BẢNG TÍNH TOÁN, ĐO BÓC KHỐI LƯỢNG HOÀN THÀNH ĐƯA VÀO QUYẾT TOÁN</v>
          </cell>
        </row>
      </sheetData>
      <sheetData sheetId="7253">
        <row r="4">
          <cell r="A4" t="str">
            <v>BẢNG TÍNH TOÁN, ĐO BÓC KHỐI LƯỢNG HOÀN THÀNH ĐƯA VÀO QUYẾT TOÁN</v>
          </cell>
        </row>
      </sheetData>
      <sheetData sheetId="7254">
        <row r="4">
          <cell r="A4" t="str">
            <v>BẢNG TÍNH TOÁN, ĐO BÓC KHỐI LƯỢNG HOÀN THÀNH ĐƯA VÀO QUYẾT TOÁN</v>
          </cell>
        </row>
      </sheetData>
      <sheetData sheetId="7255">
        <row r="4">
          <cell r="A4" t="str">
            <v>BẢNG TÍNH TOÁN, ĐO BÓC KHỐI LƯỢNG HOÀN THÀNH ĐƯA VÀO QUYẾT TOÁN</v>
          </cell>
        </row>
      </sheetData>
      <sheetData sheetId="7256">
        <row r="4">
          <cell r="A4" t="str">
            <v>BẢNG TÍNH TOÁN, ĐO BÓC KHỐI LƯỢNG HOÀN THÀNH ĐƯA VÀO QUYẾT TOÁN</v>
          </cell>
        </row>
      </sheetData>
      <sheetData sheetId="7257">
        <row r="4">
          <cell r="A4" t="str">
            <v>BẢNG TÍNH TOÁN, ĐO BÓC KHỐI LƯỢNG HOÀN THÀNH ĐƯA VÀO QUYẾT TOÁN</v>
          </cell>
        </row>
      </sheetData>
      <sheetData sheetId="7258">
        <row r="4">
          <cell r="A4" t="str">
            <v>BẢNG TÍNH TOÁN, ĐO BÓC KHỐI LƯỢNG HOÀN THÀNH ĐƯA VÀO QUYẾT TOÁN</v>
          </cell>
        </row>
      </sheetData>
      <sheetData sheetId="7259">
        <row r="4">
          <cell r="A4" t="str">
            <v>BẢNG TÍNH TOÁN, ĐO BÓC KHỐI LƯỢNG HOÀN THÀNH ĐƯA VÀO QUYẾT TOÁN</v>
          </cell>
        </row>
      </sheetData>
      <sheetData sheetId="7260">
        <row r="4">
          <cell r="A4" t="str">
            <v>BẢNG TÍNH TOÁN, ĐO BÓC KHỐI LƯỢNG HOÀN THÀNH ĐƯA VÀO QUYẾT TOÁN</v>
          </cell>
        </row>
      </sheetData>
      <sheetData sheetId="7261">
        <row r="4">
          <cell r="A4" t="str">
            <v>BẢNG TÍNH TOÁN, ĐO BÓC KHỐI LƯỢNG HOÀN THÀNH ĐƯA VÀO QUYẾT TOÁN</v>
          </cell>
        </row>
      </sheetData>
      <sheetData sheetId="7262">
        <row r="4">
          <cell r="A4" t="str">
            <v>BẢNG TÍNH TOÁN, ĐO BÓC KHỐI LƯỢNG HOÀN THÀNH ĐƯA VÀO QUYẾT TOÁN</v>
          </cell>
        </row>
      </sheetData>
      <sheetData sheetId="7263">
        <row r="4">
          <cell r="A4" t="str">
            <v>BẢNG TÍNH TOÁN, ĐO BÓC KHỐI LƯỢNG HOÀN THÀNH ĐƯA VÀO QUYẾT TOÁN</v>
          </cell>
        </row>
      </sheetData>
      <sheetData sheetId="7264">
        <row r="4">
          <cell r="A4" t="str">
            <v>BẢNG TÍNH TOÁN, ĐO BÓC KHỐI LƯỢNG HOÀN THÀNH ĐƯA VÀO QUYẾT TOÁN</v>
          </cell>
        </row>
      </sheetData>
      <sheetData sheetId="7265">
        <row r="4">
          <cell r="A4" t="str">
            <v>BẢNG TÍNH TOÁN, ĐO BÓC KHỐI LƯỢNG HOÀN THÀNH ĐƯA VÀO QUYẾT TOÁN</v>
          </cell>
        </row>
      </sheetData>
      <sheetData sheetId="7266">
        <row r="4">
          <cell r="A4" t="str">
            <v>BẢNG TÍNH TOÁN, ĐO BÓC KHỐI LƯỢNG HOÀN THÀNH ĐƯA VÀO QUYẾT TOÁN</v>
          </cell>
        </row>
      </sheetData>
      <sheetData sheetId="7267">
        <row r="4">
          <cell r="A4" t="str">
            <v>BẢNG TÍNH TOÁN, ĐO BÓC KHỐI LƯỢNG HOÀN THÀNH ĐƯA VÀO QUYẾT TOÁN</v>
          </cell>
        </row>
      </sheetData>
      <sheetData sheetId="7268">
        <row r="4">
          <cell r="A4" t="str">
            <v>BẢNG TÍNH TOÁN, ĐO BÓC KHỐI LƯỢNG HOÀN THÀNH ĐƯA VÀO QUYẾT TOÁN</v>
          </cell>
        </row>
      </sheetData>
      <sheetData sheetId="7269">
        <row r="4">
          <cell r="A4" t="str">
            <v>BẢNG TÍNH TOÁN, ĐO BÓC KHỐI LƯỢNG HOÀN THÀNH ĐƯA VÀO QUYẾT TOÁN</v>
          </cell>
        </row>
      </sheetData>
      <sheetData sheetId="7270">
        <row r="4">
          <cell r="A4" t="str">
            <v>BẢNG TÍNH TOÁN, ĐO BÓC KHỐI LƯỢNG HOÀN THÀNH ĐƯA VÀO QUYẾT TOÁN</v>
          </cell>
        </row>
      </sheetData>
      <sheetData sheetId="7271">
        <row r="4">
          <cell r="A4" t="str">
            <v>BẢNG TÍNH TOÁN, ĐO BÓC KHỐI LƯỢNG HOÀN THÀNH ĐƯA VÀO QUYẾT TOÁN</v>
          </cell>
        </row>
      </sheetData>
      <sheetData sheetId="7272">
        <row r="4">
          <cell r="A4" t="str">
            <v>BẢNG TÍNH TOÁN, ĐO BÓC KHỐI LƯỢNG HOÀN THÀNH ĐƯA VÀO QUYẾT TOÁN</v>
          </cell>
        </row>
      </sheetData>
      <sheetData sheetId="7273">
        <row r="4">
          <cell r="A4" t="str">
            <v>BẢNG TÍNH TOÁN, ĐO BÓC KHỐI LƯỢNG HOÀN THÀNH ĐƯA VÀO QUYẾT TOÁN</v>
          </cell>
        </row>
      </sheetData>
      <sheetData sheetId="7274">
        <row r="4">
          <cell r="A4" t="str">
            <v>BẢNG TÍNH TOÁN, ĐO BÓC KHỐI LƯỢNG HOÀN THÀNH ĐƯA VÀO QUYẾT TOÁN</v>
          </cell>
        </row>
      </sheetData>
      <sheetData sheetId="7275">
        <row r="4">
          <cell r="A4" t="str">
            <v>BẢNG TÍNH TOÁN, ĐO BÓC KHỐI LƯỢNG HOÀN THÀNH ĐƯA VÀO QUYẾT TOÁN</v>
          </cell>
        </row>
      </sheetData>
      <sheetData sheetId="7276">
        <row r="4">
          <cell r="A4" t="str">
            <v>BẢNG TÍNH TOÁN, ĐO BÓC KHỐI LƯỢNG HOÀN THÀNH ĐƯA VÀO QUYẾT TOÁN</v>
          </cell>
        </row>
      </sheetData>
      <sheetData sheetId="7277">
        <row r="4">
          <cell r="A4" t="str">
            <v>BẢNG TÍNH TOÁN, ĐO BÓC KHỐI LƯỢNG HOÀN THÀNH ĐƯA VÀO QUYẾT TOÁN</v>
          </cell>
        </row>
      </sheetData>
      <sheetData sheetId="7278">
        <row r="4">
          <cell r="A4" t="str">
            <v>BẢNG TÍNH TOÁN, ĐO BÓC KHỐI LƯỢNG HOÀN THÀNH ĐƯA VÀO QUYẾT TOÁN</v>
          </cell>
        </row>
      </sheetData>
      <sheetData sheetId="7279">
        <row r="4">
          <cell r="A4" t="str">
            <v>BẢNG TÍNH TOÁN, ĐO BÓC KHỐI LƯỢNG HOÀN THÀNH ĐƯA VÀO QUYẾT TOÁN</v>
          </cell>
        </row>
      </sheetData>
      <sheetData sheetId="7280">
        <row r="4">
          <cell r="A4" t="str">
            <v>BẢNG TÍNH TOÁN, ĐO BÓC KHỐI LƯỢNG HOÀN THÀNH ĐƯA VÀO QUYẾT TOÁN</v>
          </cell>
        </row>
      </sheetData>
      <sheetData sheetId="7281">
        <row r="4">
          <cell r="A4" t="str">
            <v>BẢNG TÍNH TOÁN, ĐO BÓC KHỐI LƯỢNG HOÀN THÀNH ĐƯA VÀO QUYẾT TOÁN</v>
          </cell>
        </row>
      </sheetData>
      <sheetData sheetId="7282">
        <row r="4">
          <cell r="A4" t="str">
            <v>BẢNG TÍNH TOÁN, ĐO BÓC KHỐI LƯỢNG HOÀN THÀNH ĐƯA VÀO QUYẾT TOÁN</v>
          </cell>
        </row>
      </sheetData>
      <sheetData sheetId="7283">
        <row r="4">
          <cell r="A4" t="str">
            <v>BẢNG TÍNH TOÁN, ĐO BÓC KHỐI LƯỢNG HOÀN THÀNH ĐƯA VÀO QUYẾT TOÁN</v>
          </cell>
        </row>
      </sheetData>
      <sheetData sheetId="7284">
        <row r="4">
          <cell r="A4" t="str">
            <v>BẢNG TÍNH TOÁN, ĐO BÓC KHỐI LƯỢNG HOÀN THÀNH ĐƯA VÀO QUYẾT TOÁN</v>
          </cell>
        </row>
      </sheetData>
      <sheetData sheetId="7285">
        <row r="4">
          <cell r="A4" t="str">
            <v>BẢNG TÍNH TOÁN, ĐO BÓC KHỐI LƯỢNG HOÀN THÀNH ĐƯA VÀO QUYẾT TOÁN</v>
          </cell>
        </row>
      </sheetData>
      <sheetData sheetId="7286">
        <row r="4">
          <cell r="A4" t="str">
            <v>BẢNG TÍNH TOÁN, ĐO BÓC KHỐI LƯỢNG HOÀN THÀNH ĐƯA VÀO QUYẾT TOÁN</v>
          </cell>
        </row>
      </sheetData>
      <sheetData sheetId="7287">
        <row r="4">
          <cell r="A4" t="str">
            <v>BẢNG TÍNH TOÁN, ĐO BÓC KHỐI LƯỢNG HOÀN THÀNH ĐƯA VÀO QUYẾT TOÁN</v>
          </cell>
        </row>
      </sheetData>
      <sheetData sheetId="7288">
        <row r="4">
          <cell r="A4" t="str">
            <v>BẢNG TÍNH TOÁN, ĐO BÓC KHỐI LƯỢNG HOÀN THÀNH ĐƯA VÀO QUYẾT TOÁN</v>
          </cell>
        </row>
      </sheetData>
      <sheetData sheetId="7289">
        <row r="4">
          <cell r="A4" t="str">
            <v>BẢNG TÍNH TOÁN, ĐO BÓC KHỐI LƯỢNG HOÀN THÀNH ĐƯA VÀO QUYẾT TOÁN</v>
          </cell>
        </row>
      </sheetData>
      <sheetData sheetId="7290">
        <row r="4">
          <cell r="A4" t="str">
            <v>BẢNG TÍNH TOÁN, ĐO BÓC KHỐI LƯỢNG HOÀN THÀNH ĐƯA VÀO QUYẾT TOÁN</v>
          </cell>
        </row>
      </sheetData>
      <sheetData sheetId="7291">
        <row r="4">
          <cell r="A4" t="str">
            <v>BẢNG TÍNH TOÁN, ĐO BÓC KHỐI LƯỢNG HOÀN THÀNH ĐƯA VÀO QUYẾT TOÁN</v>
          </cell>
        </row>
      </sheetData>
      <sheetData sheetId="7292">
        <row r="4">
          <cell r="A4" t="str">
            <v>BẢNG TÍNH TOÁN, ĐO BÓC KHỐI LƯỢNG HOÀN THÀNH ĐƯA VÀO QUYẾT TOÁN</v>
          </cell>
        </row>
      </sheetData>
      <sheetData sheetId="7293">
        <row r="4">
          <cell r="A4" t="str">
            <v>BẢNG TÍNH TOÁN, ĐO BÓC KHỐI LƯỢNG HOÀN THÀNH ĐƯA VÀO QUYẾT TOÁN</v>
          </cell>
        </row>
      </sheetData>
      <sheetData sheetId="7294">
        <row r="4">
          <cell r="A4" t="str">
            <v>BẢNG TÍNH TOÁN, ĐO BÓC KHỐI LƯỢNG HOÀN THÀNH ĐƯA VÀO QUYẾT TOÁN</v>
          </cell>
        </row>
      </sheetData>
      <sheetData sheetId="7295">
        <row r="4">
          <cell r="A4" t="str">
            <v>BẢNG TÍNH TOÁN, ĐO BÓC KHỐI LƯỢNG HOÀN THÀNH ĐƯA VÀO QUYẾT TOÁN</v>
          </cell>
        </row>
      </sheetData>
      <sheetData sheetId="7296">
        <row r="4">
          <cell r="A4" t="str">
            <v>BẢNG TÍNH TOÁN, ĐO BÓC KHỐI LƯỢNG HOÀN THÀNH ĐƯA VÀO QUYẾT TOÁN</v>
          </cell>
        </row>
      </sheetData>
      <sheetData sheetId="7297">
        <row r="4">
          <cell r="A4" t="str">
            <v>BẢNG TÍNH TOÁN, ĐO BÓC KHỐI LƯỢNG HOÀN THÀNH ĐƯA VÀO QUYẾT TOÁN</v>
          </cell>
        </row>
      </sheetData>
      <sheetData sheetId="7298">
        <row r="4">
          <cell r="A4" t="str">
            <v>BẢNG TÍNH TOÁN, ĐO BÓC KHỐI LƯỢNG HOÀN THÀNH ĐƯA VÀO QUYẾT TOÁN</v>
          </cell>
        </row>
      </sheetData>
      <sheetData sheetId="7299">
        <row r="4">
          <cell r="A4" t="str">
            <v>BẢNG TÍNH TOÁN, ĐO BÓC KHỐI LƯỢNG HOÀN THÀNH ĐƯA VÀO QUYẾT TOÁN</v>
          </cell>
        </row>
      </sheetData>
      <sheetData sheetId="7300">
        <row r="4">
          <cell r="A4" t="str">
            <v>BẢNG TÍNH TOÁN, ĐO BÓC KHỐI LƯỢNG HOÀN THÀNH ĐƯA VÀO QUYẾT TOÁN</v>
          </cell>
        </row>
      </sheetData>
      <sheetData sheetId="7301">
        <row r="4">
          <cell r="A4" t="str">
            <v>BẢNG TÍNH TOÁN, ĐO BÓC KHỐI LƯỢNG HOÀN THÀNH ĐƯA VÀO QUYẾT TOÁN</v>
          </cell>
        </row>
      </sheetData>
      <sheetData sheetId="7302">
        <row r="4">
          <cell r="A4" t="str">
            <v>BẢNG TÍNH TOÁN, ĐO BÓC KHỐI LƯỢNG HOÀN THÀNH ĐƯA VÀO QUYẾT TOÁN</v>
          </cell>
        </row>
      </sheetData>
      <sheetData sheetId="7303">
        <row r="4">
          <cell r="A4" t="str">
            <v>BẢNG TÍNH TOÁN, ĐO BÓC KHỐI LƯỢNG HOÀN THÀNH ĐƯA VÀO QUYẾT TOÁN</v>
          </cell>
        </row>
      </sheetData>
      <sheetData sheetId="7304">
        <row r="4">
          <cell r="A4" t="str">
            <v>BẢNG TÍNH TOÁN, ĐO BÓC KHỐI LƯỢNG HOÀN THÀNH ĐƯA VÀO QUYẾT TOÁN</v>
          </cell>
        </row>
      </sheetData>
      <sheetData sheetId="7305">
        <row r="4">
          <cell r="A4" t="str">
            <v>BẢNG TÍNH TOÁN, ĐO BÓC KHỐI LƯỢNG HOÀN THÀNH ĐƯA VÀO QUYẾT TOÁN</v>
          </cell>
        </row>
      </sheetData>
      <sheetData sheetId="7306">
        <row r="4">
          <cell r="A4" t="str">
            <v>BẢNG TÍNH TOÁN, ĐO BÓC KHỐI LƯỢNG HOÀN THÀNH ĐƯA VÀO QUYẾT TOÁN</v>
          </cell>
        </row>
      </sheetData>
      <sheetData sheetId="7307">
        <row r="4">
          <cell r="A4" t="str">
            <v>BẢNG TÍNH TOÁN, ĐO BÓC KHỐI LƯỢNG HOÀN THÀNH ĐƯA VÀO QUYẾT TOÁN</v>
          </cell>
        </row>
      </sheetData>
      <sheetData sheetId="7308">
        <row r="4">
          <cell r="A4" t="str">
            <v>BẢNG TÍNH TOÁN, ĐO BÓC KHỐI LƯỢNG HOÀN THÀNH ĐƯA VÀO QUYẾT TOÁN</v>
          </cell>
        </row>
      </sheetData>
      <sheetData sheetId="7309">
        <row r="4">
          <cell r="A4" t="str">
            <v>BẢNG TÍNH TOÁN, ĐO BÓC KHỐI LƯỢNG HOÀN THÀNH ĐƯA VÀO QUYẾT TOÁN</v>
          </cell>
        </row>
      </sheetData>
      <sheetData sheetId="7310">
        <row r="4">
          <cell r="A4" t="str">
            <v>BẢNG TÍNH TOÁN, ĐO BÓC KHỐI LƯỢNG HOÀN THÀNH ĐƯA VÀO QUYẾT TOÁN</v>
          </cell>
        </row>
      </sheetData>
      <sheetData sheetId="7311">
        <row r="4">
          <cell r="A4" t="str">
            <v>BẢNG TÍNH TOÁN, ĐO BÓC KHỐI LƯỢNG HOÀN THÀNH ĐƯA VÀO QUYẾT TOÁN</v>
          </cell>
        </row>
      </sheetData>
      <sheetData sheetId="7312">
        <row r="4">
          <cell r="A4" t="str">
            <v>BẢNG TÍNH TOÁN, ĐO BÓC KHỐI LƯỢNG HOÀN THÀNH ĐƯA VÀO QUYẾT TOÁN</v>
          </cell>
        </row>
      </sheetData>
      <sheetData sheetId="7313">
        <row r="4">
          <cell r="A4" t="str">
            <v>BẢNG TÍNH TOÁN, ĐO BÓC KHỐI LƯỢNG HOÀN THÀNH ĐƯA VÀO QUYẾT TOÁN</v>
          </cell>
        </row>
      </sheetData>
      <sheetData sheetId="7314">
        <row r="4">
          <cell r="A4" t="str">
            <v>BẢNG TÍNH TOÁN, ĐO BÓC KHỐI LƯỢNG HOÀN THÀNH ĐƯA VÀO QUYẾT TOÁN</v>
          </cell>
        </row>
      </sheetData>
      <sheetData sheetId="7315">
        <row r="4">
          <cell r="A4" t="str">
            <v>BẢNG TÍNH TOÁN, ĐO BÓC KHỐI LƯỢNG HOÀN THÀNH ĐƯA VÀO QUYẾT TOÁN</v>
          </cell>
        </row>
      </sheetData>
      <sheetData sheetId="7316">
        <row r="4">
          <cell r="A4" t="str">
            <v>BẢNG TÍNH TOÁN, ĐO BÓC KHỐI LƯỢNG HOÀN THÀNH ĐƯA VÀO QUYẾT TOÁN</v>
          </cell>
        </row>
      </sheetData>
      <sheetData sheetId="7317">
        <row r="4">
          <cell r="A4" t="str">
            <v>BẢNG TÍNH TOÁN, ĐO BÓC KHỐI LƯỢNG HOÀN THÀNH ĐƯA VÀO QUYẾT TOÁN</v>
          </cell>
        </row>
      </sheetData>
      <sheetData sheetId="7318">
        <row r="4">
          <cell r="A4" t="str">
            <v>BẢNG TÍNH TOÁN, ĐO BÓC KHỐI LƯỢNG HOÀN THÀNH ĐƯA VÀO QUYẾT TOÁN</v>
          </cell>
        </row>
      </sheetData>
      <sheetData sheetId="7319">
        <row r="4">
          <cell r="A4" t="str">
            <v>BẢNG TÍNH TOÁN, ĐO BÓC KHỐI LƯỢNG HOÀN THÀNH ĐƯA VÀO QUYẾT TOÁN</v>
          </cell>
        </row>
      </sheetData>
      <sheetData sheetId="7320">
        <row r="4">
          <cell r="A4" t="str">
            <v>BẢNG TÍNH TOÁN, ĐO BÓC KHỐI LƯỢNG HOÀN THÀNH ĐƯA VÀO QUYẾT TOÁN</v>
          </cell>
        </row>
      </sheetData>
      <sheetData sheetId="7321">
        <row r="4">
          <cell r="A4" t="str">
            <v>BẢNG TÍNH TOÁN, ĐO BÓC KHỐI LƯỢNG HOÀN THÀNH ĐƯA VÀO QUYẾT TOÁN</v>
          </cell>
        </row>
      </sheetData>
      <sheetData sheetId="7322">
        <row r="4">
          <cell r="A4" t="str">
            <v>BẢNG TÍNH TOÁN, ĐO BÓC KHỐI LƯỢNG HOÀN THÀNH ĐƯA VÀO QUYẾT TOÁN</v>
          </cell>
        </row>
      </sheetData>
      <sheetData sheetId="7323">
        <row r="4">
          <cell r="A4" t="str">
            <v>BẢNG TÍNH TOÁN, ĐO BÓC KHỐI LƯỢNG HOÀN THÀNH ĐƯA VÀO QUYẾT TOÁN</v>
          </cell>
        </row>
      </sheetData>
      <sheetData sheetId="7324">
        <row r="4">
          <cell r="A4" t="str">
            <v>BẢNG TÍNH TOÁN, ĐO BÓC KHỐI LƯỢNG HOÀN THÀNH ĐƯA VÀO QUYẾT TOÁN</v>
          </cell>
        </row>
      </sheetData>
      <sheetData sheetId="7325">
        <row r="4">
          <cell r="A4" t="str">
            <v>BẢNG TÍNH TOÁN, ĐO BÓC KHỐI LƯỢNG HOÀN THÀNH ĐƯA VÀO QUYẾT TOÁN</v>
          </cell>
        </row>
      </sheetData>
      <sheetData sheetId="7326">
        <row r="4">
          <cell r="A4" t="str">
            <v>BẢNG TÍNH TOÁN, ĐO BÓC KHỐI LƯỢNG HOÀN THÀNH ĐƯA VÀO QUYẾT TOÁN</v>
          </cell>
        </row>
      </sheetData>
      <sheetData sheetId="7327">
        <row r="4">
          <cell r="A4" t="str">
            <v>BẢNG TÍNH TOÁN, ĐO BÓC KHỐI LƯỢNG HOÀN THÀNH ĐƯA VÀO QUYẾT TOÁN</v>
          </cell>
        </row>
      </sheetData>
      <sheetData sheetId="7328">
        <row r="4">
          <cell r="A4" t="str">
            <v>BẢNG TÍNH TOÁN, ĐO BÓC KHỐI LƯỢNG HOÀN THÀNH ĐƯA VÀO QUYẾT TOÁN</v>
          </cell>
        </row>
      </sheetData>
      <sheetData sheetId="7329">
        <row r="4">
          <cell r="A4" t="str">
            <v>BẢNG TÍNH TOÁN, ĐO BÓC KHỐI LƯỢNG HOÀN THÀNH ĐƯA VÀO QUYẾT TOÁN</v>
          </cell>
        </row>
      </sheetData>
      <sheetData sheetId="7330">
        <row r="4">
          <cell r="A4" t="str">
            <v>BẢNG TÍNH TOÁN, ĐO BÓC KHỐI LƯỢNG HOÀN THÀNH ĐƯA VÀO QUYẾT TOÁN</v>
          </cell>
        </row>
      </sheetData>
      <sheetData sheetId="7331">
        <row r="4">
          <cell r="A4" t="str">
            <v>BẢNG TÍNH TOÁN, ĐO BÓC KHỐI LƯỢNG HOÀN THÀNH ĐƯA VÀO QUYẾT TOÁN</v>
          </cell>
        </row>
      </sheetData>
      <sheetData sheetId="7332">
        <row r="4">
          <cell r="A4" t="str">
            <v>BẢNG TÍNH TOÁN, ĐO BÓC KHỐI LƯỢNG HOÀN THÀNH ĐƯA VÀO QUYẾT TOÁN</v>
          </cell>
        </row>
      </sheetData>
      <sheetData sheetId="7333">
        <row r="4">
          <cell r="A4" t="str">
            <v>BẢNG TÍNH TOÁN, ĐO BÓC KHỐI LƯỢNG HOÀN THÀNH ĐƯA VÀO QUYẾT TOÁN</v>
          </cell>
        </row>
      </sheetData>
      <sheetData sheetId="7334">
        <row r="4">
          <cell r="A4" t="str">
            <v>BẢNG TÍNH TOÁN, ĐO BÓC KHỐI LƯỢNG HOÀN THÀNH ĐƯA VÀO QUYẾT TOÁN</v>
          </cell>
        </row>
      </sheetData>
      <sheetData sheetId="7335">
        <row r="4">
          <cell r="A4" t="str">
            <v>BẢNG TÍNH TOÁN, ĐO BÓC KHỐI LƯỢNG HOÀN THÀNH ĐƯA VÀO QUYẾT TOÁN</v>
          </cell>
        </row>
      </sheetData>
      <sheetData sheetId="7336">
        <row r="4">
          <cell r="A4" t="str">
            <v>BẢNG TÍNH TOÁN, ĐO BÓC KHỐI LƯỢNG HOÀN THÀNH ĐƯA VÀO QUYẾT TOÁN</v>
          </cell>
        </row>
      </sheetData>
      <sheetData sheetId="7337">
        <row r="4">
          <cell r="A4" t="str">
            <v>BẢNG TÍNH TOÁN, ĐO BÓC KHỐI LƯỢNG HOÀN THÀNH ĐƯA VÀO QUYẾT TOÁN</v>
          </cell>
        </row>
      </sheetData>
      <sheetData sheetId="7338">
        <row r="4">
          <cell r="A4" t="str">
            <v>BẢNG TÍNH TOÁN, ĐO BÓC KHỐI LƯỢNG HOÀN THÀNH ĐƯA VÀO QUYẾT TOÁN</v>
          </cell>
        </row>
      </sheetData>
      <sheetData sheetId="7339">
        <row r="4">
          <cell r="A4" t="str">
            <v>BẢNG TÍNH TOÁN, ĐO BÓC KHỐI LƯỢNG HOÀN THÀNH ĐƯA VÀO QUYẾT TOÁN</v>
          </cell>
        </row>
      </sheetData>
      <sheetData sheetId="7340">
        <row r="4">
          <cell r="A4" t="str">
            <v>BẢNG TÍNH TOÁN, ĐO BÓC KHỐI LƯỢNG HOÀN THÀNH ĐƯA VÀO QUYẾT TOÁN</v>
          </cell>
        </row>
      </sheetData>
      <sheetData sheetId="7341">
        <row r="4">
          <cell r="A4" t="str">
            <v>BẢNG TÍNH TOÁN, ĐO BÓC KHỐI LƯỢNG HOÀN THÀNH ĐƯA VÀO QUYẾT TOÁN</v>
          </cell>
        </row>
      </sheetData>
      <sheetData sheetId="7342">
        <row r="4">
          <cell r="A4" t="str">
            <v>BẢNG TÍNH TOÁN, ĐO BÓC KHỐI LƯỢNG HOÀN THÀNH ĐƯA VÀO QUYẾT TOÁN</v>
          </cell>
        </row>
      </sheetData>
      <sheetData sheetId="7343">
        <row r="4">
          <cell r="A4" t="str">
            <v>BẢNG TÍNH TOÁN, ĐO BÓC KHỐI LƯỢNG HOÀN THÀNH ĐƯA VÀO QUYẾT TOÁN</v>
          </cell>
        </row>
      </sheetData>
      <sheetData sheetId="7344">
        <row r="4">
          <cell r="A4" t="str">
            <v>BẢNG TÍNH TOÁN, ĐO BÓC KHỐI LƯỢNG HOÀN THÀNH ĐƯA VÀO QUYẾT TOÁN</v>
          </cell>
        </row>
      </sheetData>
      <sheetData sheetId="7345">
        <row r="4">
          <cell r="A4" t="str">
            <v>BẢNG TÍNH TOÁN, ĐO BÓC KHỐI LƯỢNG HOÀN THÀNH ĐƯA VÀO QUYẾT TOÁN</v>
          </cell>
        </row>
      </sheetData>
      <sheetData sheetId="7346">
        <row r="4">
          <cell r="A4" t="str">
            <v>BẢNG TÍNH TOÁN, ĐO BÓC KHỐI LƯỢNG HOÀN THÀNH ĐƯA VÀO QUYẾT TOÁN</v>
          </cell>
        </row>
      </sheetData>
      <sheetData sheetId="7347">
        <row r="4">
          <cell r="A4" t="str">
            <v>BẢNG TÍNH TOÁN, ĐO BÓC KHỐI LƯỢNG HOÀN THÀNH ĐƯA VÀO QUYẾT TOÁN</v>
          </cell>
        </row>
      </sheetData>
      <sheetData sheetId="7348">
        <row r="4">
          <cell r="A4" t="str">
            <v>BẢNG TÍNH TOÁN, ĐO BÓC KHỐI LƯỢNG HOÀN THÀNH ĐƯA VÀO QUYẾT TOÁN</v>
          </cell>
        </row>
      </sheetData>
      <sheetData sheetId="7349">
        <row r="4">
          <cell r="A4" t="str">
            <v>BẢNG TÍNH TOÁN, ĐO BÓC KHỐI LƯỢNG HOÀN THÀNH ĐƯA VÀO QUYẾT TOÁN</v>
          </cell>
        </row>
      </sheetData>
      <sheetData sheetId="7350">
        <row r="4">
          <cell r="A4" t="str">
            <v>BẢNG TÍNH TOÁN, ĐO BÓC KHỐI LƯỢNG HOÀN THÀNH ĐƯA VÀO QUYẾT TOÁN</v>
          </cell>
        </row>
      </sheetData>
      <sheetData sheetId="7351">
        <row r="4">
          <cell r="A4" t="str">
            <v>BẢNG TÍNH TOÁN, ĐO BÓC KHỐI LƯỢNG HOÀN THÀNH ĐƯA VÀO QUYẾT TOÁN</v>
          </cell>
        </row>
      </sheetData>
      <sheetData sheetId="7352">
        <row r="4">
          <cell r="A4" t="str">
            <v>BẢNG TÍNH TOÁN, ĐO BÓC KHỐI LƯỢNG HOÀN THÀNH ĐƯA VÀO QUYẾT TOÁN</v>
          </cell>
        </row>
      </sheetData>
      <sheetData sheetId="7353">
        <row r="4">
          <cell r="A4" t="str">
            <v>BẢNG TÍNH TOÁN, ĐO BÓC KHỐI LƯỢNG HOÀN THÀNH ĐƯA VÀO QUYẾT TOÁN</v>
          </cell>
        </row>
      </sheetData>
      <sheetData sheetId="7354">
        <row r="4">
          <cell r="A4" t="str">
            <v>BẢNG TÍNH TOÁN, ĐO BÓC KHỐI LƯỢNG HOÀN THÀNH ĐƯA VÀO QUYẾT TOÁN</v>
          </cell>
        </row>
      </sheetData>
      <sheetData sheetId="7355">
        <row r="4">
          <cell r="A4" t="str">
            <v>BẢNG TÍNH TOÁN, ĐO BÓC KHỐI LƯỢNG HOÀN THÀNH ĐƯA VÀO QUYẾT TOÁN</v>
          </cell>
        </row>
      </sheetData>
      <sheetData sheetId="7356">
        <row r="4">
          <cell r="A4" t="str">
            <v>BẢNG TÍNH TOÁN, ĐO BÓC KHỐI LƯỢNG HOÀN THÀNH ĐƯA VÀO QUYẾT TOÁN</v>
          </cell>
        </row>
      </sheetData>
      <sheetData sheetId="7357">
        <row r="4">
          <cell r="A4" t="str">
            <v>BẢNG TÍNH TOÁN, ĐO BÓC KHỐI LƯỢNG HOÀN THÀNH ĐƯA VÀO QUYẾT TOÁN</v>
          </cell>
        </row>
      </sheetData>
      <sheetData sheetId="7358">
        <row r="4">
          <cell r="A4" t="str">
            <v>BẢNG TÍNH TOÁN, ĐO BÓC KHỐI LƯỢNG HOÀN THÀNH ĐƯA VÀO QUYẾT TOÁN</v>
          </cell>
        </row>
      </sheetData>
      <sheetData sheetId="7359">
        <row r="4">
          <cell r="A4" t="str">
            <v>BẢNG TÍNH TOÁN, ĐO BÓC KHỐI LƯỢNG HOÀN THÀNH ĐƯA VÀO QUYẾT TOÁN</v>
          </cell>
        </row>
      </sheetData>
      <sheetData sheetId="7360">
        <row r="4">
          <cell r="A4" t="str">
            <v>BẢNG TÍNH TOÁN, ĐO BÓC KHỐI LƯỢNG HOÀN THÀNH ĐƯA VÀO QUYẾT TOÁN</v>
          </cell>
        </row>
      </sheetData>
      <sheetData sheetId="7361">
        <row r="4">
          <cell r="A4" t="str">
            <v>BẢNG TÍNH TOÁN, ĐO BÓC KHỐI LƯỢNG HOÀN THÀNH ĐƯA VÀO QUYẾT TOÁN</v>
          </cell>
        </row>
      </sheetData>
      <sheetData sheetId="7362">
        <row r="4">
          <cell r="A4" t="str">
            <v>BẢNG TÍNH TOÁN, ĐO BÓC KHỐI LƯỢNG HOÀN THÀNH ĐƯA VÀO QUYẾT TOÁN</v>
          </cell>
        </row>
      </sheetData>
      <sheetData sheetId="7363">
        <row r="4">
          <cell r="A4" t="str">
            <v>BẢNG TÍNH TOÁN, ĐO BÓC KHỐI LƯỢNG HOÀN THÀNH ĐƯA VÀO QUYẾT TOÁN</v>
          </cell>
        </row>
      </sheetData>
      <sheetData sheetId="7364">
        <row r="4">
          <cell r="A4" t="str">
            <v>BẢNG TÍNH TOÁN, ĐO BÓC KHỐI LƯỢNG HOÀN THÀNH ĐƯA VÀO QUYẾT TOÁN</v>
          </cell>
        </row>
      </sheetData>
      <sheetData sheetId="7365">
        <row r="4">
          <cell r="A4" t="str">
            <v>BẢNG TÍNH TOÁN, ĐO BÓC KHỐI LƯỢNG HOÀN THÀNH ĐƯA VÀO QUYẾT TOÁN</v>
          </cell>
        </row>
      </sheetData>
      <sheetData sheetId="7366">
        <row r="4">
          <cell r="A4" t="str">
            <v>BẢNG TÍNH TOÁN, ĐO BÓC KHỐI LƯỢNG HOÀN THÀNH ĐƯA VÀO QUYẾT TOÁN</v>
          </cell>
        </row>
      </sheetData>
      <sheetData sheetId="7367">
        <row r="4">
          <cell r="A4" t="str">
            <v>BẢNG TÍNH TOÁN, ĐO BÓC KHỐI LƯỢNG HOÀN THÀNH ĐƯA VÀO QUYẾT TOÁN</v>
          </cell>
        </row>
      </sheetData>
      <sheetData sheetId="7368">
        <row r="4">
          <cell r="A4" t="str">
            <v>BẢNG TÍNH TOÁN, ĐO BÓC KHỐI LƯỢNG HOÀN THÀNH ĐƯA VÀO QUYẾT TOÁN</v>
          </cell>
        </row>
      </sheetData>
      <sheetData sheetId="7369">
        <row r="4">
          <cell r="A4" t="str">
            <v>BẢNG TÍNH TOÁN, ĐO BÓC KHỐI LƯỢNG HOÀN THÀNH ĐƯA VÀO QUYẾT TOÁN</v>
          </cell>
        </row>
      </sheetData>
      <sheetData sheetId="7370">
        <row r="4">
          <cell r="A4" t="str">
            <v>BẢNG TÍNH TOÁN, ĐO BÓC KHỐI LƯỢNG HOÀN THÀNH ĐƯA VÀO QUYẾT TOÁN</v>
          </cell>
        </row>
      </sheetData>
      <sheetData sheetId="7371">
        <row r="4">
          <cell r="A4" t="str">
            <v>BẢNG TÍNH TOÁN, ĐO BÓC KHỐI LƯỢNG HOÀN THÀNH ĐƯA VÀO QUYẾT TOÁN</v>
          </cell>
        </row>
      </sheetData>
      <sheetData sheetId="7372">
        <row r="4">
          <cell r="A4" t="str">
            <v>BẢNG TÍNH TOÁN, ĐO BÓC KHỐI LƯỢNG HOÀN THÀNH ĐƯA VÀO QUYẾT TOÁN</v>
          </cell>
        </row>
      </sheetData>
      <sheetData sheetId="7373">
        <row r="4">
          <cell r="A4" t="str">
            <v>BẢNG TÍNH TOÁN, ĐO BÓC KHỐI LƯỢNG HOÀN THÀNH ĐƯA VÀO QUYẾT TOÁN</v>
          </cell>
        </row>
      </sheetData>
      <sheetData sheetId="7374">
        <row r="4">
          <cell r="A4" t="str">
            <v>BẢNG TÍNH TOÁN, ĐO BÓC KHỐI LƯỢNG HOÀN THÀNH ĐƯA VÀO QUYẾT TOÁN</v>
          </cell>
        </row>
      </sheetData>
      <sheetData sheetId="7375">
        <row r="4">
          <cell r="A4" t="str">
            <v>BẢNG TÍNH TOÁN, ĐO BÓC KHỐI LƯỢNG HOÀN THÀNH ĐƯA VÀO QUYẾT TOÁN</v>
          </cell>
        </row>
      </sheetData>
      <sheetData sheetId="7376">
        <row r="4">
          <cell r="A4" t="str">
            <v>BẢNG TÍNH TOÁN, ĐO BÓC KHỐI LƯỢNG HOÀN THÀNH ĐƯA VÀO QUYẾT TOÁN</v>
          </cell>
        </row>
      </sheetData>
      <sheetData sheetId="7377">
        <row r="4">
          <cell r="A4" t="str">
            <v>BẢNG TÍNH TOÁN, ĐO BÓC KHỐI LƯỢNG HOÀN THÀNH ĐƯA VÀO QUYẾT TOÁN</v>
          </cell>
        </row>
      </sheetData>
      <sheetData sheetId="7378">
        <row r="4">
          <cell r="A4" t="str">
            <v>BẢNG TÍNH TOÁN, ĐO BÓC KHỐI LƯỢNG HOÀN THÀNH ĐƯA VÀO QUYẾT TOÁN</v>
          </cell>
        </row>
      </sheetData>
      <sheetData sheetId="7379">
        <row r="4">
          <cell r="A4" t="str">
            <v>BẢNG TÍNH TOÁN, ĐO BÓC KHỐI LƯỢNG HOÀN THÀNH ĐƯA VÀO QUYẾT TOÁN</v>
          </cell>
        </row>
      </sheetData>
      <sheetData sheetId="7380">
        <row r="4">
          <cell r="A4" t="str">
            <v>BẢNG TÍNH TOÁN, ĐO BÓC KHỐI LƯỢNG HOÀN THÀNH ĐƯA VÀO QUYẾT TOÁN</v>
          </cell>
        </row>
      </sheetData>
      <sheetData sheetId="7381">
        <row r="4">
          <cell r="A4" t="str">
            <v>BẢNG TÍNH TOÁN, ĐO BÓC KHỐI LƯỢNG HOÀN THÀNH ĐƯA VÀO QUYẾT TOÁN</v>
          </cell>
        </row>
      </sheetData>
      <sheetData sheetId="7382">
        <row r="4">
          <cell r="A4" t="str">
            <v>BẢNG TÍNH TOÁN, ĐO BÓC KHỐI LƯỢNG HOÀN THÀNH ĐƯA VÀO QUYẾT TOÁN</v>
          </cell>
        </row>
      </sheetData>
      <sheetData sheetId="7383">
        <row r="4">
          <cell r="A4" t="str">
            <v>BẢNG TÍNH TOÁN, ĐO BÓC KHỐI LƯỢNG HOÀN THÀNH ĐƯA VÀO QUYẾT TOÁN</v>
          </cell>
        </row>
      </sheetData>
      <sheetData sheetId="7384">
        <row r="4">
          <cell r="A4" t="str">
            <v>BẢNG TÍNH TOÁN, ĐO BÓC KHỐI LƯỢNG HOÀN THÀNH ĐƯA VÀO QUYẾT TOÁN</v>
          </cell>
        </row>
      </sheetData>
      <sheetData sheetId="7385">
        <row r="4">
          <cell r="A4" t="str">
            <v>BẢNG TÍNH TOÁN, ĐO BÓC KHỐI LƯỢNG HOÀN THÀNH ĐƯA VÀO QUYẾT TOÁN</v>
          </cell>
        </row>
      </sheetData>
      <sheetData sheetId="7386">
        <row r="4">
          <cell r="A4" t="str">
            <v>BẢNG TÍNH TOÁN, ĐO BÓC KHỐI LƯỢNG HOÀN THÀNH ĐƯA VÀO QUYẾT TOÁN</v>
          </cell>
        </row>
      </sheetData>
      <sheetData sheetId="7387">
        <row r="4">
          <cell r="A4" t="str">
            <v>BẢNG TÍNH TOÁN, ĐO BÓC KHỐI LƯỢNG HOÀN THÀNH ĐƯA VÀO QUYẾT TOÁN</v>
          </cell>
        </row>
      </sheetData>
      <sheetData sheetId="7388">
        <row r="4">
          <cell r="A4" t="str">
            <v>BẢNG TÍNH TOÁN, ĐO BÓC KHỐI LƯỢNG HOÀN THÀNH ĐƯA VÀO QUYẾT TOÁN</v>
          </cell>
        </row>
      </sheetData>
      <sheetData sheetId="7389">
        <row r="4">
          <cell r="A4" t="str">
            <v>BẢNG TÍNH TOÁN, ĐO BÓC KHỐI LƯỢNG HOÀN THÀNH ĐƯA VÀO QUYẾT TOÁN</v>
          </cell>
        </row>
      </sheetData>
      <sheetData sheetId="7390">
        <row r="4">
          <cell r="A4" t="str">
            <v>BẢNG TÍNH TOÁN, ĐO BÓC KHỐI LƯỢNG HOÀN THÀNH ĐƯA VÀO QUYẾT TOÁN</v>
          </cell>
        </row>
      </sheetData>
      <sheetData sheetId="7391">
        <row r="4">
          <cell r="A4" t="str">
            <v>BẢNG TÍNH TOÁN, ĐO BÓC KHỐI LƯỢNG HOÀN THÀNH ĐƯA VÀO QUYẾT TOÁN</v>
          </cell>
        </row>
      </sheetData>
      <sheetData sheetId="7392">
        <row r="4">
          <cell r="A4" t="str">
            <v>BẢNG TÍNH TOÁN, ĐO BÓC KHỐI LƯỢNG HOÀN THÀNH ĐƯA VÀO QUYẾT TOÁN</v>
          </cell>
        </row>
      </sheetData>
      <sheetData sheetId="7393">
        <row r="4">
          <cell r="A4" t="str">
            <v>BẢNG TÍNH TOÁN, ĐO BÓC KHỐI LƯỢNG HOÀN THÀNH ĐƯA VÀO QUYẾT TOÁN</v>
          </cell>
        </row>
      </sheetData>
      <sheetData sheetId="7394">
        <row r="4">
          <cell r="A4" t="str">
            <v>BẢNG TÍNH TOÁN, ĐO BÓC KHỐI LƯỢNG HOÀN THÀNH ĐƯA VÀO QUYẾT TOÁN</v>
          </cell>
        </row>
      </sheetData>
      <sheetData sheetId="7395">
        <row r="4">
          <cell r="A4" t="str">
            <v>BẢNG TÍNH TOÁN, ĐO BÓC KHỐI LƯỢNG HOÀN THÀNH ĐƯA VÀO QUYẾT TOÁN</v>
          </cell>
        </row>
      </sheetData>
      <sheetData sheetId="7396">
        <row r="4">
          <cell r="A4" t="str">
            <v>BẢNG TÍNH TOÁN, ĐO BÓC KHỐI LƯỢNG HOÀN THÀNH ĐƯA VÀO QUYẾT TOÁN</v>
          </cell>
        </row>
      </sheetData>
      <sheetData sheetId="7397">
        <row r="4">
          <cell r="A4" t="str">
            <v>BẢNG TÍNH TOÁN, ĐO BÓC KHỐI LƯỢNG HOÀN THÀNH ĐƯA VÀO QUYẾT TOÁN</v>
          </cell>
        </row>
      </sheetData>
      <sheetData sheetId="7398">
        <row r="4">
          <cell r="A4" t="str">
            <v>BẢNG TÍNH TOÁN, ĐO BÓC KHỐI LƯỢNG HOÀN THÀNH ĐƯA VÀO QUYẾT TOÁN</v>
          </cell>
        </row>
      </sheetData>
      <sheetData sheetId="7399">
        <row r="4">
          <cell r="A4" t="str">
            <v>BẢNG TÍNH TOÁN, ĐO BÓC KHỐI LƯỢNG HOÀN THÀNH ĐƯA VÀO QUYẾT TOÁN</v>
          </cell>
        </row>
      </sheetData>
      <sheetData sheetId="7400">
        <row r="4">
          <cell r="A4" t="str">
            <v>BẢNG TÍNH TOÁN, ĐO BÓC KHỐI LƯỢNG HOÀN THÀNH ĐƯA VÀO QUYẾT TOÁN</v>
          </cell>
        </row>
      </sheetData>
      <sheetData sheetId="7401">
        <row r="4">
          <cell r="A4" t="str">
            <v>BẢNG TÍNH TOÁN, ĐO BÓC KHỐI LƯỢNG HOÀN THÀNH ĐƯA VÀO QUYẾT TOÁN</v>
          </cell>
        </row>
      </sheetData>
      <sheetData sheetId="7402">
        <row r="4">
          <cell r="A4" t="str">
            <v>BẢNG TÍNH TOÁN, ĐO BÓC KHỐI LƯỢNG HOÀN THÀNH ĐƯA VÀO QUYẾT TOÁN</v>
          </cell>
        </row>
      </sheetData>
      <sheetData sheetId="7403">
        <row r="4">
          <cell r="A4" t="str">
            <v>BẢNG TÍNH TOÁN, ĐO BÓC KHỐI LƯỢNG HOÀN THÀNH ĐƯA VÀO QUYẾT TOÁN</v>
          </cell>
        </row>
      </sheetData>
      <sheetData sheetId="7404">
        <row r="4">
          <cell r="A4" t="str">
            <v>BẢNG TÍNH TOÁN, ĐO BÓC KHỐI LƯỢNG HOÀN THÀNH ĐƯA VÀO QUYẾT TOÁN</v>
          </cell>
        </row>
      </sheetData>
      <sheetData sheetId="7405">
        <row r="4">
          <cell r="A4" t="str">
            <v>BẢNG TÍNH TOÁN, ĐO BÓC KHỐI LƯỢNG HOÀN THÀNH ĐƯA VÀO QUYẾT TOÁN</v>
          </cell>
        </row>
      </sheetData>
      <sheetData sheetId="7406">
        <row r="4">
          <cell r="A4" t="str">
            <v>BẢNG TÍNH TOÁN, ĐO BÓC KHỐI LƯỢNG HOÀN THÀNH ĐƯA VÀO QUYẾT TOÁN</v>
          </cell>
        </row>
      </sheetData>
      <sheetData sheetId="7407">
        <row r="4">
          <cell r="A4" t="str">
            <v>BẢNG TÍNH TOÁN, ĐO BÓC KHỐI LƯỢNG HOÀN THÀNH ĐƯA VÀO QUYẾT TOÁN</v>
          </cell>
        </row>
      </sheetData>
      <sheetData sheetId="7408">
        <row r="4">
          <cell r="A4" t="str">
            <v>BẢNG TÍNH TOÁN, ĐO BÓC KHỐI LƯỢNG HOÀN THÀNH ĐƯA VÀO QUYẾT TOÁN</v>
          </cell>
        </row>
      </sheetData>
      <sheetData sheetId="7409">
        <row r="4">
          <cell r="A4" t="str">
            <v>BẢNG TÍNH TOÁN, ĐO BÓC KHỐI LƯỢNG HOÀN THÀNH ĐƯA VÀO QUYẾT TOÁN</v>
          </cell>
        </row>
      </sheetData>
      <sheetData sheetId="7410">
        <row r="4">
          <cell r="A4" t="str">
            <v>BẢNG TÍNH TOÁN, ĐO BÓC KHỐI LƯỢNG HOÀN THÀNH ĐƯA VÀO QUYẾT TOÁN</v>
          </cell>
        </row>
      </sheetData>
      <sheetData sheetId="7411">
        <row r="4">
          <cell r="A4" t="str">
            <v>BẢNG TÍNH TOÁN, ĐO BÓC KHỐI LƯỢNG HOÀN THÀNH ĐƯA VÀO QUYẾT TOÁN</v>
          </cell>
        </row>
      </sheetData>
      <sheetData sheetId="7412">
        <row r="4">
          <cell r="A4" t="str">
            <v>BẢNG TÍNH TOÁN, ĐO BÓC KHỐI LƯỢNG HOÀN THÀNH ĐƯA VÀO QUYẾT TOÁN</v>
          </cell>
        </row>
      </sheetData>
      <sheetData sheetId="7413">
        <row r="4">
          <cell r="A4" t="str">
            <v>BẢNG TÍNH TOÁN, ĐO BÓC KHỐI LƯỢNG HOÀN THÀNH ĐƯA VÀO QUYẾT TOÁN</v>
          </cell>
        </row>
      </sheetData>
      <sheetData sheetId="7414">
        <row r="4">
          <cell r="A4" t="str">
            <v>BẢNG TÍNH TOÁN, ĐO BÓC KHỐI LƯỢNG HOÀN THÀNH ĐƯA VÀO QUYẾT TOÁN</v>
          </cell>
        </row>
      </sheetData>
      <sheetData sheetId="7415">
        <row r="4">
          <cell r="A4" t="str">
            <v>BẢNG TÍNH TOÁN, ĐO BÓC KHỐI LƯỢNG HOÀN THÀNH ĐƯA VÀO QUYẾT TOÁN</v>
          </cell>
        </row>
      </sheetData>
      <sheetData sheetId="7416">
        <row r="4">
          <cell r="A4" t="str">
            <v>BẢNG TÍNH TOÁN, ĐO BÓC KHỐI LƯỢNG HOÀN THÀNH ĐƯA VÀO QUYẾT TOÁN</v>
          </cell>
        </row>
      </sheetData>
      <sheetData sheetId="7417">
        <row r="4">
          <cell r="A4" t="str">
            <v>BẢNG TÍNH TOÁN, ĐO BÓC KHỐI LƯỢNG HOÀN THÀNH ĐƯA VÀO QUYẾT TOÁN</v>
          </cell>
        </row>
      </sheetData>
      <sheetData sheetId="7418">
        <row r="4">
          <cell r="A4" t="str">
            <v>BẢNG TÍNH TOÁN, ĐO BÓC KHỐI LƯỢNG HOÀN THÀNH ĐƯA VÀO QUYẾT TOÁN</v>
          </cell>
        </row>
      </sheetData>
      <sheetData sheetId="7419">
        <row r="4">
          <cell r="A4" t="str">
            <v>BẢNG TÍNH TOÁN, ĐO BÓC KHỐI LƯỢNG HOÀN THÀNH ĐƯA VÀO QUYẾT TOÁN</v>
          </cell>
        </row>
      </sheetData>
      <sheetData sheetId="7420">
        <row r="4">
          <cell r="A4" t="str">
            <v>BẢNG TÍNH TOÁN, ĐO BÓC KHỐI LƯỢNG HOÀN THÀNH ĐƯA VÀO QUYẾT TOÁN</v>
          </cell>
        </row>
      </sheetData>
      <sheetData sheetId="7421">
        <row r="4">
          <cell r="A4" t="str">
            <v>BẢNG TÍNH TOÁN, ĐO BÓC KHỐI LƯỢNG HOÀN THÀNH ĐƯA VÀO QUYẾT TOÁN</v>
          </cell>
        </row>
      </sheetData>
      <sheetData sheetId="7422">
        <row r="4">
          <cell r="A4" t="str">
            <v>BẢNG TÍNH TOÁN, ĐO BÓC KHỐI LƯỢNG HOÀN THÀNH ĐƯA VÀO QUYẾT TOÁN</v>
          </cell>
        </row>
      </sheetData>
      <sheetData sheetId="7423">
        <row r="4">
          <cell r="A4" t="str">
            <v>BẢNG TÍNH TOÁN, ĐO BÓC KHỐI LƯỢNG HOÀN THÀNH ĐƯA VÀO QUYẾT TOÁN</v>
          </cell>
        </row>
      </sheetData>
      <sheetData sheetId="7424">
        <row r="4">
          <cell r="A4" t="str">
            <v>BẢNG TÍNH TOÁN, ĐO BÓC KHỐI LƯỢNG HOÀN THÀNH ĐƯA VÀO QUYẾT TOÁN</v>
          </cell>
        </row>
      </sheetData>
      <sheetData sheetId="7425">
        <row r="4">
          <cell r="A4" t="str">
            <v>BẢNG TÍNH TOÁN, ĐO BÓC KHỐI LƯỢNG HOÀN THÀNH ĐƯA VÀO QUYẾT TOÁN</v>
          </cell>
        </row>
      </sheetData>
      <sheetData sheetId="7426">
        <row r="4">
          <cell r="A4" t="str">
            <v>BẢNG TÍNH TOÁN, ĐO BÓC KHỐI LƯỢNG HOÀN THÀNH ĐƯA VÀO QUYẾT TOÁN</v>
          </cell>
        </row>
      </sheetData>
      <sheetData sheetId="7427">
        <row r="4">
          <cell r="A4" t="str">
            <v>BẢNG TÍNH TOÁN, ĐO BÓC KHỐI LƯỢNG HOÀN THÀNH ĐƯA VÀO QUYẾT TOÁN</v>
          </cell>
        </row>
      </sheetData>
      <sheetData sheetId="7428">
        <row r="4">
          <cell r="A4" t="str">
            <v>BẢNG TÍNH TOÁN, ĐO BÓC KHỐI LƯỢNG HOÀN THÀNH ĐƯA VÀO QUYẾT TOÁN</v>
          </cell>
        </row>
      </sheetData>
      <sheetData sheetId="7429">
        <row r="4">
          <cell r="A4" t="str">
            <v>BẢNG TÍNH TOÁN, ĐO BÓC KHỐI LƯỢNG HOÀN THÀNH ĐƯA VÀO QUYẾT TOÁN</v>
          </cell>
        </row>
      </sheetData>
      <sheetData sheetId="7430">
        <row r="4">
          <cell r="A4" t="str">
            <v>BẢNG TÍNH TOÁN, ĐO BÓC KHỐI LƯỢNG HOÀN THÀNH ĐƯA VÀO QUYẾT TOÁN</v>
          </cell>
        </row>
      </sheetData>
      <sheetData sheetId="7431">
        <row r="4">
          <cell r="A4" t="str">
            <v>BẢNG TÍNH TOÁN, ĐO BÓC KHỐI LƯỢNG HOÀN THÀNH ĐƯA VÀO QUYẾT TOÁN</v>
          </cell>
        </row>
      </sheetData>
      <sheetData sheetId="7432">
        <row r="4">
          <cell r="A4" t="str">
            <v>BẢNG TÍNH TOÁN, ĐO BÓC KHỐI LƯỢNG HOÀN THÀNH ĐƯA VÀO QUYẾT TOÁN</v>
          </cell>
        </row>
      </sheetData>
      <sheetData sheetId="7433">
        <row r="4">
          <cell r="A4" t="str">
            <v>BẢNG TÍNH TOÁN, ĐO BÓC KHỐI LƯỢNG HOÀN THÀNH ĐƯA VÀO QUYẾT TOÁN</v>
          </cell>
        </row>
      </sheetData>
      <sheetData sheetId="7434">
        <row r="4">
          <cell r="A4" t="str">
            <v>BẢNG TÍNH TOÁN, ĐO BÓC KHỐI LƯỢNG HOÀN THÀNH ĐƯA VÀO QUYẾT TOÁN</v>
          </cell>
        </row>
      </sheetData>
      <sheetData sheetId="7435">
        <row r="4">
          <cell r="A4" t="str">
            <v>BẢNG TÍNH TOÁN, ĐO BÓC KHỐI LƯỢNG HOÀN THÀNH ĐƯA VÀO QUYẾT TOÁN</v>
          </cell>
        </row>
      </sheetData>
      <sheetData sheetId="7436">
        <row r="4">
          <cell r="A4" t="str">
            <v>BẢNG TÍNH TOÁN, ĐO BÓC KHỐI LƯỢNG HOÀN THÀNH ĐƯA VÀO QUYẾT TOÁN</v>
          </cell>
        </row>
      </sheetData>
      <sheetData sheetId="7437">
        <row r="4">
          <cell r="A4" t="str">
            <v>BẢNG TÍNH TOÁN, ĐO BÓC KHỐI LƯỢNG HOÀN THÀNH ĐƯA VÀO QUYẾT TOÁN</v>
          </cell>
        </row>
      </sheetData>
      <sheetData sheetId="7438">
        <row r="4">
          <cell r="A4" t="str">
            <v>BẢNG TÍNH TOÁN, ĐO BÓC KHỐI LƯỢNG HOÀN THÀNH ĐƯA VÀO QUYẾT TOÁN</v>
          </cell>
        </row>
      </sheetData>
      <sheetData sheetId="7439">
        <row r="4">
          <cell r="A4" t="str">
            <v>BẢNG TÍNH TOÁN, ĐO BÓC KHỐI LƯỢNG HOÀN THÀNH ĐƯA VÀO QUYẾT TOÁN</v>
          </cell>
        </row>
      </sheetData>
      <sheetData sheetId="7440">
        <row r="4">
          <cell r="A4" t="str">
            <v>BẢNG TÍNH TOÁN, ĐO BÓC KHỐI LƯỢNG HOÀN THÀNH ĐƯA VÀO QUYẾT TOÁN</v>
          </cell>
        </row>
      </sheetData>
      <sheetData sheetId="7441">
        <row r="4">
          <cell r="A4" t="str">
            <v>BẢNG TÍNH TOÁN, ĐO BÓC KHỐI LƯỢNG HOÀN THÀNH ĐƯA VÀO QUYẾT TOÁN</v>
          </cell>
        </row>
      </sheetData>
      <sheetData sheetId="7442">
        <row r="4">
          <cell r="A4" t="str">
            <v>BẢNG TÍNH TOÁN, ĐO BÓC KHỐI LƯỢNG HOÀN THÀNH ĐƯA VÀO QUYẾT TOÁN</v>
          </cell>
        </row>
      </sheetData>
      <sheetData sheetId="7443">
        <row r="4">
          <cell r="A4" t="str">
            <v>BẢNG TÍNH TOÁN, ĐO BÓC KHỐI LƯỢNG HOÀN THÀNH ĐƯA VÀO QUYẾT TOÁN</v>
          </cell>
        </row>
      </sheetData>
      <sheetData sheetId="7444">
        <row r="4">
          <cell r="A4" t="str">
            <v>BẢNG TÍNH TOÁN, ĐO BÓC KHỐI LƯỢNG HOÀN THÀNH ĐƯA VÀO QUYẾT TOÁN</v>
          </cell>
        </row>
      </sheetData>
      <sheetData sheetId="7445">
        <row r="4">
          <cell r="A4" t="str">
            <v>BẢNG TÍNH TOÁN, ĐO BÓC KHỐI LƯỢNG HOÀN THÀNH ĐƯA VÀO QUYẾT TOÁN</v>
          </cell>
        </row>
      </sheetData>
      <sheetData sheetId="7446">
        <row r="4">
          <cell r="A4" t="str">
            <v>BẢNG TÍNH TOÁN, ĐO BÓC KHỐI LƯỢNG HOÀN THÀNH ĐƯA VÀO QUYẾT TOÁN</v>
          </cell>
        </row>
      </sheetData>
      <sheetData sheetId="7447">
        <row r="4">
          <cell r="A4" t="str">
            <v>BẢNG TÍNH TOÁN, ĐO BÓC KHỐI LƯỢNG HOÀN THÀNH ĐƯA VÀO QUYẾT TOÁN</v>
          </cell>
        </row>
      </sheetData>
      <sheetData sheetId="7448">
        <row r="4">
          <cell r="A4" t="str">
            <v>BẢNG TÍNH TOÁN, ĐO BÓC KHỐI LƯỢNG HOÀN THÀNH ĐƯA VÀO QUYẾT TOÁN</v>
          </cell>
        </row>
      </sheetData>
      <sheetData sheetId="7449">
        <row r="4">
          <cell r="A4" t="str">
            <v>BẢNG TÍNH TOÁN, ĐO BÓC KHỐI LƯỢNG HOÀN THÀNH ĐƯA VÀO QUYẾT TOÁN</v>
          </cell>
        </row>
      </sheetData>
      <sheetData sheetId="7450">
        <row r="4">
          <cell r="A4" t="str">
            <v>BẢNG TÍNH TOÁN, ĐO BÓC KHỐI LƯỢNG HOÀN THÀNH ĐƯA VÀO QUYẾT TOÁN</v>
          </cell>
        </row>
      </sheetData>
      <sheetData sheetId="7451">
        <row r="4">
          <cell r="A4" t="str">
            <v>BẢNG TÍNH TOÁN, ĐO BÓC KHỐI LƯỢNG HOÀN THÀNH ĐƯA VÀO QUYẾT TOÁN</v>
          </cell>
        </row>
      </sheetData>
      <sheetData sheetId="7452">
        <row r="4">
          <cell r="A4" t="str">
            <v>BẢNG TÍNH TOÁN, ĐO BÓC KHỐI LƯỢNG HOÀN THÀNH ĐƯA VÀO QUYẾT TOÁN</v>
          </cell>
        </row>
      </sheetData>
      <sheetData sheetId="7453">
        <row r="4">
          <cell r="A4" t="str">
            <v>BẢNG TÍNH TOÁN, ĐO BÓC KHỐI LƯỢNG HOÀN THÀNH ĐƯA VÀO QUYẾT TOÁN</v>
          </cell>
        </row>
      </sheetData>
      <sheetData sheetId="7454">
        <row r="4">
          <cell r="A4" t="str">
            <v>BẢNG TÍNH TOÁN, ĐO BÓC KHỐI LƯỢNG HOÀN THÀNH ĐƯA VÀO QUYẾT TOÁN</v>
          </cell>
        </row>
      </sheetData>
      <sheetData sheetId="7455">
        <row r="4">
          <cell r="A4" t="str">
            <v>BẢNG TÍNH TOÁN, ĐO BÓC KHỐI LƯỢNG HOÀN THÀNH ĐƯA VÀO QUYẾT TOÁN</v>
          </cell>
        </row>
      </sheetData>
      <sheetData sheetId="7456">
        <row r="4">
          <cell r="A4" t="str">
            <v>BẢNG TÍNH TOÁN, ĐO BÓC KHỐI LƯỢNG HOÀN THÀNH ĐƯA VÀO QUYẾT TOÁN</v>
          </cell>
        </row>
      </sheetData>
      <sheetData sheetId="7457">
        <row r="4">
          <cell r="A4" t="str">
            <v>BẢNG TÍNH TOÁN, ĐO BÓC KHỐI LƯỢNG HOÀN THÀNH ĐƯA VÀO QUYẾT TOÁN</v>
          </cell>
        </row>
      </sheetData>
      <sheetData sheetId="7458">
        <row r="4">
          <cell r="A4" t="str">
            <v>BẢNG TÍNH TOÁN, ĐO BÓC KHỐI LƯỢNG HOÀN THÀNH ĐƯA VÀO QUYẾT TOÁN</v>
          </cell>
        </row>
      </sheetData>
      <sheetData sheetId="7459">
        <row r="4">
          <cell r="A4" t="str">
            <v>BẢNG TÍNH TOÁN, ĐO BÓC KHỐI LƯỢNG HOÀN THÀNH ĐƯA VÀO QUYẾT TOÁN</v>
          </cell>
        </row>
      </sheetData>
      <sheetData sheetId="7460">
        <row r="4">
          <cell r="A4" t="str">
            <v>BẢNG TÍNH TOÁN, ĐO BÓC KHỐI LƯỢNG HOÀN THÀNH ĐƯA VÀO QUYẾT TOÁN</v>
          </cell>
        </row>
      </sheetData>
      <sheetData sheetId="7461">
        <row r="4">
          <cell r="A4" t="str">
            <v>BẢNG TÍNH TOÁN, ĐO BÓC KHỐI LƯỢNG HOÀN THÀNH ĐƯA VÀO QUYẾT TOÁN</v>
          </cell>
        </row>
      </sheetData>
      <sheetData sheetId="7462">
        <row r="4">
          <cell r="A4" t="str">
            <v>BẢNG TÍNH TOÁN, ĐO BÓC KHỐI LƯỢNG HOÀN THÀNH ĐƯA VÀO QUYẾT TOÁN</v>
          </cell>
        </row>
      </sheetData>
      <sheetData sheetId="7463">
        <row r="4">
          <cell r="A4" t="str">
            <v>BẢNG TÍNH TOÁN, ĐO BÓC KHỐI LƯỢNG HOÀN THÀNH ĐƯA VÀO QUYẾT TOÁN</v>
          </cell>
        </row>
      </sheetData>
      <sheetData sheetId="7464">
        <row r="4">
          <cell r="A4" t="str">
            <v>BẢNG TÍNH TOÁN, ĐO BÓC KHỐI LƯỢNG HOÀN THÀNH ĐƯA VÀO QUYẾT TOÁN</v>
          </cell>
        </row>
      </sheetData>
      <sheetData sheetId="7465">
        <row r="4">
          <cell r="A4" t="str">
            <v>BẢNG TÍNH TOÁN, ĐO BÓC KHỐI LƯỢNG HOÀN THÀNH ĐƯA VÀO QUYẾT TOÁN</v>
          </cell>
        </row>
      </sheetData>
      <sheetData sheetId="7466">
        <row r="4">
          <cell r="A4" t="str">
            <v>BẢNG TÍNH TOÁN, ĐO BÓC KHỐI LƯỢNG HOÀN THÀNH ĐƯA VÀO QUYẾT TOÁN</v>
          </cell>
        </row>
      </sheetData>
      <sheetData sheetId="7467">
        <row r="4">
          <cell r="A4" t="str">
            <v>BẢNG TÍNH TOÁN, ĐO BÓC KHỐI LƯỢNG HOÀN THÀNH ĐƯA VÀO QUYẾT TOÁN</v>
          </cell>
        </row>
      </sheetData>
      <sheetData sheetId="7468">
        <row r="4">
          <cell r="A4" t="str">
            <v>BẢNG TÍNH TOÁN, ĐO BÓC KHỐI LƯỢNG HOÀN THÀNH ĐƯA VÀO QUYẾT TOÁN</v>
          </cell>
        </row>
      </sheetData>
      <sheetData sheetId="7469">
        <row r="4">
          <cell r="A4" t="str">
            <v>BẢNG TÍNH TOÁN, ĐO BÓC KHỐI LƯỢNG HOÀN THÀNH ĐƯA VÀO QUYẾT TOÁN</v>
          </cell>
        </row>
      </sheetData>
      <sheetData sheetId="7470">
        <row r="4">
          <cell r="A4" t="str">
            <v>BẢNG TÍNH TOÁN, ĐO BÓC KHỐI LƯỢNG HOÀN THÀNH ĐƯA VÀO QUYẾT TOÁN</v>
          </cell>
        </row>
      </sheetData>
      <sheetData sheetId="7471">
        <row r="4">
          <cell r="A4" t="str">
            <v>BẢNG TÍNH TOÁN, ĐO BÓC KHỐI LƯỢNG HOÀN THÀNH ĐƯA VÀO QUYẾT TOÁN</v>
          </cell>
        </row>
      </sheetData>
      <sheetData sheetId="7472">
        <row r="4">
          <cell r="A4" t="str">
            <v>BẢNG TÍNH TOÁN, ĐO BÓC KHỐI LƯỢNG HOÀN THÀNH ĐƯA VÀO QUYẾT TOÁN</v>
          </cell>
        </row>
      </sheetData>
      <sheetData sheetId="7473">
        <row r="4">
          <cell r="A4" t="str">
            <v>BẢNG TÍNH TOÁN, ĐO BÓC KHỐI LƯỢNG HOÀN THÀNH ĐƯA VÀO QUYẾT TOÁN</v>
          </cell>
        </row>
      </sheetData>
      <sheetData sheetId="7474">
        <row r="4">
          <cell r="A4" t="str">
            <v>BẢNG TÍNH TOÁN, ĐO BÓC KHỐI LƯỢNG HOÀN THÀNH ĐƯA VÀO QUYẾT TOÁN</v>
          </cell>
        </row>
      </sheetData>
      <sheetData sheetId="7475">
        <row r="4">
          <cell r="A4" t="str">
            <v>BẢNG TÍNH TOÁN, ĐO BÓC KHỐI LƯỢNG HOÀN THÀNH ĐƯA VÀO QUYẾT TOÁN</v>
          </cell>
        </row>
      </sheetData>
      <sheetData sheetId="7476">
        <row r="4">
          <cell r="A4" t="str">
            <v>BẢNG TÍNH TOÁN, ĐO BÓC KHỐI LƯỢNG HOÀN THÀNH ĐƯA VÀO QUYẾT TOÁN</v>
          </cell>
        </row>
      </sheetData>
      <sheetData sheetId="7477">
        <row r="4">
          <cell r="A4" t="str">
            <v>BẢNG TÍNH TOÁN, ĐO BÓC KHỐI LƯỢNG HOÀN THÀNH ĐƯA VÀO QUYẾT TOÁN</v>
          </cell>
        </row>
      </sheetData>
      <sheetData sheetId="7478">
        <row r="4">
          <cell r="A4" t="str">
            <v>BẢNG TÍNH TOÁN, ĐO BÓC KHỐI LƯỢNG HOÀN THÀNH ĐƯA VÀO QUYẾT TOÁN</v>
          </cell>
        </row>
      </sheetData>
      <sheetData sheetId="7479">
        <row r="4">
          <cell r="A4" t="str">
            <v>BẢNG TÍNH TOÁN, ĐO BÓC KHỐI LƯỢNG HOÀN THÀNH ĐƯA VÀO QUYẾT TOÁN</v>
          </cell>
        </row>
      </sheetData>
      <sheetData sheetId="7480">
        <row r="4">
          <cell r="A4" t="str">
            <v>BẢNG TÍNH TOÁN, ĐO BÓC KHỐI LƯỢNG HOÀN THÀNH ĐƯA VÀO QUYẾT TOÁN</v>
          </cell>
        </row>
      </sheetData>
      <sheetData sheetId="7481">
        <row r="4">
          <cell r="A4" t="str">
            <v>BẢNG TÍNH TOÁN, ĐO BÓC KHỐI LƯỢNG HOÀN THÀNH ĐƯA VÀO QUYẾT TOÁN</v>
          </cell>
        </row>
      </sheetData>
      <sheetData sheetId="7482">
        <row r="4">
          <cell r="A4" t="str">
            <v>BẢNG TÍNH TOÁN, ĐO BÓC KHỐI LƯỢNG HOÀN THÀNH ĐƯA VÀO QUYẾT TOÁN</v>
          </cell>
        </row>
      </sheetData>
      <sheetData sheetId="7483">
        <row r="4">
          <cell r="A4" t="str">
            <v>BẢNG TÍNH TOÁN, ĐO BÓC KHỐI LƯỢNG HOÀN THÀNH ĐƯA VÀO QUYẾT TOÁN</v>
          </cell>
        </row>
      </sheetData>
      <sheetData sheetId="7484">
        <row r="4">
          <cell r="A4" t="str">
            <v>BẢNG TÍNH TOÁN, ĐO BÓC KHỐI LƯỢNG HOÀN THÀNH ĐƯA VÀO QUYẾT TOÁN</v>
          </cell>
        </row>
      </sheetData>
      <sheetData sheetId="7485">
        <row r="4">
          <cell r="A4" t="str">
            <v>BẢNG TÍNH TOÁN, ĐO BÓC KHỐI LƯỢNG HOÀN THÀNH ĐƯA VÀO QUYẾT TOÁN</v>
          </cell>
        </row>
      </sheetData>
      <sheetData sheetId="7486">
        <row r="4">
          <cell r="A4" t="str">
            <v>BẢNG TÍNH TOÁN, ĐO BÓC KHỐI LƯỢNG HOÀN THÀNH ĐƯA VÀO QUYẾT TOÁN</v>
          </cell>
        </row>
      </sheetData>
      <sheetData sheetId="7487">
        <row r="4">
          <cell r="A4" t="str">
            <v>BẢNG TÍNH TOÁN, ĐO BÓC KHỐI LƯỢNG HOÀN THÀNH ĐƯA VÀO QUYẾT TOÁN</v>
          </cell>
        </row>
      </sheetData>
      <sheetData sheetId="7488">
        <row r="4">
          <cell r="A4" t="str">
            <v>BẢNG TÍNH TOÁN, ĐO BÓC KHỐI LƯỢNG HOÀN THÀNH ĐƯA VÀO QUYẾT TOÁN</v>
          </cell>
        </row>
      </sheetData>
      <sheetData sheetId="7489">
        <row r="4">
          <cell r="A4" t="str">
            <v>BẢNG TÍNH TOÁN, ĐO BÓC KHỐI LƯỢNG HOÀN THÀNH ĐƯA VÀO QUYẾT TOÁN</v>
          </cell>
        </row>
      </sheetData>
      <sheetData sheetId="7490">
        <row r="4">
          <cell r="A4" t="str">
            <v>BẢNG TÍNH TOÁN, ĐO BÓC KHỐI LƯỢNG HOÀN THÀNH ĐƯA VÀO QUYẾT TOÁN</v>
          </cell>
        </row>
      </sheetData>
      <sheetData sheetId="7491">
        <row r="4">
          <cell r="A4" t="str">
            <v>BẢNG TÍNH TOÁN, ĐO BÓC KHỐI LƯỢNG HOÀN THÀNH ĐƯA VÀO QUYẾT TOÁN</v>
          </cell>
        </row>
      </sheetData>
      <sheetData sheetId="7492">
        <row r="4">
          <cell r="A4" t="str">
            <v>BẢNG TÍNH TOÁN, ĐO BÓC KHỐI LƯỢNG HOÀN THÀNH ĐƯA VÀO QUYẾT TOÁN</v>
          </cell>
        </row>
      </sheetData>
      <sheetData sheetId="7493">
        <row r="4">
          <cell r="A4" t="str">
            <v>BẢNG TÍNH TOÁN, ĐO BÓC KHỐI LƯỢNG HOÀN THÀNH ĐƯA VÀO QUYẾT TOÁN</v>
          </cell>
        </row>
      </sheetData>
      <sheetData sheetId="7494">
        <row r="4">
          <cell r="A4" t="str">
            <v>BẢNG TÍNH TOÁN, ĐO BÓC KHỐI LƯỢNG HOÀN THÀNH ĐƯA VÀO QUYẾT TOÁN</v>
          </cell>
        </row>
      </sheetData>
      <sheetData sheetId="7495">
        <row r="4">
          <cell r="A4" t="str">
            <v>BẢNG TÍNH TOÁN, ĐO BÓC KHỐI LƯỢNG HOÀN THÀNH ĐƯA VÀO QUYẾT TOÁN</v>
          </cell>
        </row>
      </sheetData>
      <sheetData sheetId="7496">
        <row r="4">
          <cell r="A4" t="str">
            <v>BẢNG TÍNH TOÁN, ĐO BÓC KHỐI LƯỢNG HOÀN THÀNH ĐƯA VÀO QUYẾT TOÁN</v>
          </cell>
        </row>
      </sheetData>
      <sheetData sheetId="7497">
        <row r="4">
          <cell r="A4" t="str">
            <v>BẢNG TÍNH TOÁN, ĐO BÓC KHỐI LƯỢNG HOÀN THÀNH ĐƯA VÀO QUYẾT TOÁN</v>
          </cell>
        </row>
      </sheetData>
      <sheetData sheetId="7498">
        <row r="4">
          <cell r="A4" t="str">
            <v>BẢNG TÍNH TOÁN, ĐO BÓC KHỐI LƯỢNG HOÀN THÀNH ĐƯA VÀO QUYẾT TOÁN</v>
          </cell>
        </row>
      </sheetData>
      <sheetData sheetId="7499">
        <row r="4">
          <cell r="A4" t="str">
            <v>BẢNG TÍNH TOÁN, ĐO BÓC KHỐI LƯỢNG HOÀN THÀNH ĐƯA VÀO QUYẾT TOÁN</v>
          </cell>
        </row>
      </sheetData>
      <sheetData sheetId="7500">
        <row r="4">
          <cell r="A4" t="str">
            <v>BẢNG TÍNH TOÁN, ĐO BÓC KHỐI LƯỢNG HOÀN THÀNH ĐƯA VÀO QUYẾT TOÁN</v>
          </cell>
        </row>
      </sheetData>
      <sheetData sheetId="7501">
        <row r="4">
          <cell r="A4" t="str">
            <v>BẢNG TÍNH TOÁN, ĐO BÓC KHỐI LƯỢNG HOÀN THÀNH ĐƯA VÀO QUYẾT TOÁN</v>
          </cell>
        </row>
      </sheetData>
      <sheetData sheetId="7502">
        <row r="4">
          <cell r="A4" t="str">
            <v>BẢNG TÍNH TOÁN, ĐO BÓC KHỐI LƯỢNG HOÀN THÀNH ĐƯA VÀO QUYẾT TOÁN</v>
          </cell>
        </row>
      </sheetData>
      <sheetData sheetId="7503">
        <row r="4">
          <cell r="A4" t="str">
            <v>BẢNG TÍNH TOÁN, ĐO BÓC KHỐI LƯỢNG HOÀN THÀNH ĐƯA VÀO QUYẾT TOÁN</v>
          </cell>
        </row>
      </sheetData>
      <sheetData sheetId="7504">
        <row r="4">
          <cell r="A4" t="str">
            <v>BẢNG TÍNH TOÁN, ĐO BÓC KHỐI LƯỢNG HOÀN THÀNH ĐƯA VÀO QUYẾT TOÁN</v>
          </cell>
        </row>
      </sheetData>
      <sheetData sheetId="7505">
        <row r="4">
          <cell r="A4" t="str">
            <v>BẢNG TÍNH TOÁN, ĐO BÓC KHỐI LƯỢNG HOÀN THÀNH ĐƯA VÀO QUYẾT TOÁN</v>
          </cell>
        </row>
      </sheetData>
      <sheetData sheetId="7506">
        <row r="4">
          <cell r="A4" t="str">
            <v>BẢNG TÍNH TOÁN, ĐO BÓC KHỐI LƯỢNG HOÀN THÀNH ĐƯA VÀO QUYẾT TOÁN</v>
          </cell>
        </row>
      </sheetData>
      <sheetData sheetId="7507">
        <row r="4">
          <cell r="A4" t="str">
            <v>BẢNG TÍNH TOÁN, ĐO BÓC KHỐI LƯỢNG HOÀN THÀNH ĐƯA VÀO QUYẾT TOÁN</v>
          </cell>
        </row>
      </sheetData>
      <sheetData sheetId="7508">
        <row r="4">
          <cell r="A4" t="str">
            <v>BẢNG TÍNH TOÁN, ĐO BÓC KHỐI LƯỢNG HOÀN THÀNH ĐƯA VÀO QUYẾT TOÁN</v>
          </cell>
        </row>
      </sheetData>
      <sheetData sheetId="7509">
        <row r="4">
          <cell r="A4" t="str">
            <v>BẢNG TÍNH TOÁN, ĐO BÓC KHỐI LƯỢNG HOÀN THÀNH ĐƯA VÀO QUYẾT TOÁN</v>
          </cell>
        </row>
      </sheetData>
      <sheetData sheetId="7510">
        <row r="4">
          <cell r="A4" t="str">
            <v>BẢNG TÍNH TOÁN, ĐO BÓC KHỐI LƯỢNG HOÀN THÀNH ĐƯA VÀO QUYẾT TOÁN</v>
          </cell>
        </row>
      </sheetData>
      <sheetData sheetId="7511">
        <row r="4">
          <cell r="A4" t="str">
            <v>BẢNG TÍNH TOÁN, ĐO BÓC KHỐI LƯỢNG HOÀN THÀNH ĐƯA VÀO QUYẾT TOÁN</v>
          </cell>
        </row>
      </sheetData>
      <sheetData sheetId="7512">
        <row r="4">
          <cell r="A4" t="str">
            <v>BẢNG TÍNH TOÁN, ĐO BÓC KHỐI LƯỢNG HOÀN THÀNH ĐƯA VÀO QUYẾT TOÁN</v>
          </cell>
        </row>
      </sheetData>
      <sheetData sheetId="7513">
        <row r="4">
          <cell r="A4" t="str">
            <v>BẢNG TÍNH TOÁN, ĐO BÓC KHỐI LƯỢNG HOÀN THÀNH ĐƯA VÀO QUYẾT TOÁN</v>
          </cell>
        </row>
      </sheetData>
      <sheetData sheetId="7514">
        <row r="4">
          <cell r="A4" t="str">
            <v>BẢNG TÍNH TOÁN, ĐO BÓC KHỐI LƯỢNG HOÀN THÀNH ĐƯA VÀO QUYẾT TOÁN</v>
          </cell>
        </row>
      </sheetData>
      <sheetData sheetId="7515">
        <row r="4">
          <cell r="A4" t="str">
            <v>BẢNG TÍNH TOÁN, ĐO BÓC KHỐI LƯỢNG HOÀN THÀNH ĐƯA VÀO QUYẾT TOÁN</v>
          </cell>
        </row>
      </sheetData>
      <sheetData sheetId="7516">
        <row r="4">
          <cell r="A4" t="str">
            <v>BẢNG TÍNH TOÁN, ĐO BÓC KHỐI LƯỢNG HOÀN THÀNH ĐƯA VÀO QUYẾT TOÁN</v>
          </cell>
        </row>
      </sheetData>
      <sheetData sheetId="7517">
        <row r="4">
          <cell r="A4" t="str">
            <v>BẢNG TÍNH TOÁN, ĐO BÓC KHỐI LƯỢNG HOÀN THÀNH ĐƯA VÀO QUYẾT TOÁN</v>
          </cell>
        </row>
      </sheetData>
      <sheetData sheetId="7518">
        <row r="4">
          <cell r="A4" t="str">
            <v>BẢNG TÍNH TOÁN, ĐO BÓC KHỐI LƯỢNG HOÀN THÀNH ĐƯA VÀO QUYẾT TOÁN</v>
          </cell>
        </row>
      </sheetData>
      <sheetData sheetId="7519">
        <row r="4">
          <cell r="A4" t="str">
            <v>BẢNG TÍNH TOÁN, ĐO BÓC KHỐI LƯỢNG HOÀN THÀNH ĐƯA VÀO QUYẾT TOÁN</v>
          </cell>
        </row>
      </sheetData>
      <sheetData sheetId="7520">
        <row r="4">
          <cell r="A4" t="str">
            <v>BẢNG TÍNH TOÁN, ĐO BÓC KHỐI LƯỢNG HOÀN THÀNH ĐƯA VÀO QUYẾT TOÁN</v>
          </cell>
        </row>
      </sheetData>
      <sheetData sheetId="7521">
        <row r="4">
          <cell r="A4" t="str">
            <v>BẢNG TÍNH TOÁN, ĐO BÓC KHỐI LƯỢNG HOÀN THÀNH ĐƯA VÀO QUYẾT TOÁN</v>
          </cell>
        </row>
      </sheetData>
      <sheetData sheetId="7522">
        <row r="4">
          <cell r="A4" t="str">
            <v>BẢNG TÍNH TOÁN, ĐO BÓC KHỐI LƯỢNG HOÀN THÀNH ĐƯA VÀO QUYẾT TOÁN</v>
          </cell>
        </row>
      </sheetData>
      <sheetData sheetId="7523">
        <row r="4">
          <cell r="A4" t="str">
            <v>BẢNG TÍNH TOÁN, ĐO BÓC KHỐI LƯỢNG HOÀN THÀNH ĐƯA VÀO QUYẾT TOÁN</v>
          </cell>
        </row>
      </sheetData>
      <sheetData sheetId="7524">
        <row r="4">
          <cell r="A4" t="str">
            <v>BẢNG TÍNH TOÁN, ĐO BÓC KHỐI LƯỢNG HOÀN THÀNH ĐƯA VÀO QUYẾT TOÁN</v>
          </cell>
        </row>
      </sheetData>
      <sheetData sheetId="7525">
        <row r="4">
          <cell r="A4" t="str">
            <v>BẢNG TÍNH TOÁN, ĐO BÓC KHỐI LƯỢNG HOÀN THÀNH ĐƯA VÀO QUYẾT TOÁN</v>
          </cell>
        </row>
      </sheetData>
      <sheetData sheetId="7526">
        <row r="4">
          <cell r="A4" t="str">
            <v>BẢNG TÍNH TOÁN, ĐO BÓC KHỐI LƯỢNG HOÀN THÀNH ĐƯA VÀO QUYẾT TOÁN</v>
          </cell>
        </row>
      </sheetData>
      <sheetData sheetId="7527">
        <row r="4">
          <cell r="A4" t="str">
            <v>BẢNG TÍNH TOÁN, ĐO BÓC KHỐI LƯỢNG HOÀN THÀNH ĐƯA VÀO QUYẾT TOÁN</v>
          </cell>
        </row>
      </sheetData>
      <sheetData sheetId="7528">
        <row r="4">
          <cell r="A4" t="str">
            <v>BẢNG TÍNH TOÁN, ĐO BÓC KHỐI LƯỢNG HOÀN THÀNH ĐƯA VÀO QUYẾT TOÁN</v>
          </cell>
        </row>
      </sheetData>
      <sheetData sheetId="7529">
        <row r="4">
          <cell r="A4" t="str">
            <v>BẢNG TÍNH TOÁN, ĐO BÓC KHỐI LƯỢNG HOÀN THÀNH ĐƯA VÀO QUYẾT TOÁN</v>
          </cell>
        </row>
      </sheetData>
      <sheetData sheetId="7530">
        <row r="4">
          <cell r="A4" t="str">
            <v>BẢNG TÍNH TOÁN, ĐO BÓC KHỐI LƯỢNG HOÀN THÀNH ĐƯA VÀO QUYẾT TOÁN</v>
          </cell>
        </row>
      </sheetData>
      <sheetData sheetId="7531">
        <row r="4">
          <cell r="A4" t="str">
            <v>BẢNG TÍNH TOÁN, ĐO BÓC KHỐI LƯỢNG HOÀN THÀNH ĐƯA VÀO QUYẾT TOÁN</v>
          </cell>
        </row>
      </sheetData>
      <sheetData sheetId="7532">
        <row r="4">
          <cell r="A4" t="str">
            <v>BẢNG TÍNH TOÁN, ĐO BÓC KHỐI LƯỢNG HOÀN THÀNH ĐƯA VÀO QUYẾT TOÁN</v>
          </cell>
        </row>
      </sheetData>
      <sheetData sheetId="7533">
        <row r="4">
          <cell r="A4" t="str">
            <v>BẢNG TÍNH TOÁN, ĐO BÓC KHỐI LƯỢNG HOÀN THÀNH ĐƯA VÀO QUYẾT TOÁN</v>
          </cell>
        </row>
      </sheetData>
      <sheetData sheetId="7534">
        <row r="4">
          <cell r="A4" t="str">
            <v>BẢNG TÍNH TOÁN, ĐO BÓC KHỐI LƯỢNG HOÀN THÀNH ĐƯA VÀO QUYẾT TOÁN</v>
          </cell>
        </row>
      </sheetData>
      <sheetData sheetId="7535">
        <row r="4">
          <cell r="A4" t="str">
            <v>BẢNG TÍNH TOÁN, ĐO BÓC KHỐI LƯỢNG HOÀN THÀNH ĐƯA VÀO QUYẾT TOÁN</v>
          </cell>
        </row>
      </sheetData>
      <sheetData sheetId="7536">
        <row r="4">
          <cell r="A4" t="str">
            <v>BẢNG TÍNH TOÁN, ĐO BÓC KHỐI LƯỢNG HOÀN THÀNH ĐƯA VÀO QUYẾT TOÁN</v>
          </cell>
        </row>
      </sheetData>
      <sheetData sheetId="7537">
        <row r="4">
          <cell r="A4" t="str">
            <v>BẢNG TÍNH TOÁN, ĐO BÓC KHỐI LƯỢNG HOÀN THÀNH ĐƯA VÀO QUYẾT TOÁN</v>
          </cell>
        </row>
      </sheetData>
      <sheetData sheetId="7538">
        <row r="4">
          <cell r="A4" t="str">
            <v>BẢNG TÍNH TOÁN, ĐO BÓC KHỐI LƯỢNG HOÀN THÀNH ĐƯA VÀO QUYẾT TOÁN</v>
          </cell>
        </row>
      </sheetData>
      <sheetData sheetId="7539">
        <row r="4">
          <cell r="A4" t="str">
            <v>BẢNG TÍNH TOÁN, ĐO BÓC KHỐI LƯỢNG HOÀN THÀNH ĐƯA VÀO QUYẾT TOÁN</v>
          </cell>
        </row>
      </sheetData>
      <sheetData sheetId="7540">
        <row r="4">
          <cell r="A4" t="str">
            <v>BẢNG TÍNH TOÁN, ĐO BÓC KHỐI LƯỢNG HOÀN THÀNH ĐƯA VÀO QUYẾT TOÁN</v>
          </cell>
        </row>
      </sheetData>
      <sheetData sheetId="7541">
        <row r="4">
          <cell r="A4" t="str">
            <v>BẢNG TÍNH TOÁN, ĐO BÓC KHỐI LƯỢNG HOÀN THÀNH ĐƯA VÀO QUYẾT TOÁN</v>
          </cell>
        </row>
      </sheetData>
      <sheetData sheetId="7542">
        <row r="4">
          <cell r="A4" t="str">
            <v>BẢNG TÍNH TOÁN, ĐO BÓC KHỐI LƯỢNG HOÀN THÀNH ĐƯA VÀO QUYẾT TOÁN</v>
          </cell>
        </row>
      </sheetData>
      <sheetData sheetId="7543">
        <row r="4">
          <cell r="A4" t="str">
            <v>BẢNG TÍNH TOÁN, ĐO BÓC KHỐI LƯỢNG HOÀN THÀNH ĐƯA VÀO QUYẾT TOÁN</v>
          </cell>
        </row>
      </sheetData>
      <sheetData sheetId="7544">
        <row r="4">
          <cell r="A4" t="str">
            <v>BẢNG TÍNH TOÁN, ĐO BÓC KHỐI LƯỢNG HOÀN THÀNH ĐƯA VÀO QUYẾT TOÁN</v>
          </cell>
        </row>
      </sheetData>
      <sheetData sheetId="7545">
        <row r="4">
          <cell r="A4" t="str">
            <v>BẢNG TÍNH TOÁN, ĐO BÓC KHỐI LƯỢNG HOÀN THÀNH ĐƯA VÀO QUYẾT TOÁN</v>
          </cell>
        </row>
      </sheetData>
      <sheetData sheetId="7546">
        <row r="4">
          <cell r="A4" t="str">
            <v>BẢNG TÍNH TOÁN, ĐO BÓC KHỐI LƯỢNG HOÀN THÀNH ĐƯA VÀO QUYẾT TOÁN</v>
          </cell>
        </row>
      </sheetData>
      <sheetData sheetId="7547">
        <row r="4">
          <cell r="A4" t="str">
            <v>BẢNG TÍNH TOÁN, ĐO BÓC KHỐI LƯỢNG HOÀN THÀNH ĐƯA VÀO QUYẾT TOÁN</v>
          </cell>
        </row>
      </sheetData>
      <sheetData sheetId="7548">
        <row r="4">
          <cell r="A4" t="str">
            <v>BẢNG TÍNH TOÁN, ĐO BÓC KHỐI LƯỢNG HOÀN THÀNH ĐƯA VÀO QUYẾT TOÁN</v>
          </cell>
        </row>
      </sheetData>
      <sheetData sheetId="7549">
        <row r="4">
          <cell r="A4" t="str">
            <v>BẢNG TÍNH TOÁN, ĐO BÓC KHỐI LƯỢNG HOÀN THÀNH ĐƯA VÀO QUYẾT TOÁN</v>
          </cell>
        </row>
      </sheetData>
      <sheetData sheetId="7550">
        <row r="4">
          <cell r="A4" t="str">
            <v>BẢNG TÍNH TOÁN, ĐO BÓC KHỐI LƯỢNG HOÀN THÀNH ĐƯA VÀO QUYẾT TOÁN</v>
          </cell>
        </row>
      </sheetData>
      <sheetData sheetId="7551">
        <row r="4">
          <cell r="A4" t="str">
            <v>BẢNG TÍNH TOÁN, ĐO BÓC KHỐI LƯỢNG HOÀN THÀNH ĐƯA VÀO QUYẾT TOÁN</v>
          </cell>
        </row>
      </sheetData>
      <sheetData sheetId="7552">
        <row r="4">
          <cell r="A4" t="str">
            <v>BẢNG TÍNH TOÁN, ĐO BÓC KHỐI LƯỢNG HOÀN THÀNH ĐƯA VÀO QUYẾT TOÁN</v>
          </cell>
        </row>
      </sheetData>
      <sheetData sheetId="7553">
        <row r="4">
          <cell r="A4" t="str">
            <v>BẢNG TÍNH TOÁN, ĐO BÓC KHỐI LƯỢNG HOÀN THÀNH ĐƯA VÀO QUYẾT TOÁN</v>
          </cell>
        </row>
      </sheetData>
      <sheetData sheetId="7554">
        <row r="4">
          <cell r="A4" t="str">
            <v>BẢNG TÍNH TOÁN, ĐO BÓC KHỐI LƯỢNG HOÀN THÀNH ĐƯA VÀO QUYẾT TOÁN</v>
          </cell>
        </row>
      </sheetData>
      <sheetData sheetId="7555">
        <row r="4">
          <cell r="A4" t="str">
            <v>BẢNG TÍNH TOÁN, ĐO BÓC KHỐI LƯỢNG HOÀN THÀNH ĐƯA VÀO QUYẾT TOÁN</v>
          </cell>
        </row>
      </sheetData>
      <sheetData sheetId="7556">
        <row r="4">
          <cell r="A4" t="str">
            <v>BẢNG TÍNH TOÁN, ĐO BÓC KHỐI LƯỢNG HOÀN THÀNH ĐƯA VÀO QUYẾT TOÁN</v>
          </cell>
        </row>
      </sheetData>
      <sheetData sheetId="7557">
        <row r="4">
          <cell r="A4" t="str">
            <v>BẢNG TÍNH TOÁN, ĐO BÓC KHỐI LƯỢNG HOÀN THÀNH ĐƯA VÀO QUYẾT TOÁN</v>
          </cell>
        </row>
      </sheetData>
      <sheetData sheetId="7558">
        <row r="4">
          <cell r="A4" t="str">
            <v>BẢNG TÍNH TOÁN, ĐO BÓC KHỐI LƯỢNG HOÀN THÀNH ĐƯA VÀO QUYẾT TOÁN</v>
          </cell>
        </row>
      </sheetData>
      <sheetData sheetId="7559">
        <row r="4">
          <cell r="A4" t="str">
            <v>BẢNG TÍNH TOÁN, ĐO BÓC KHỐI LƯỢNG HOÀN THÀNH ĐƯA VÀO QUYẾT TOÁN</v>
          </cell>
        </row>
      </sheetData>
      <sheetData sheetId="7560">
        <row r="4">
          <cell r="A4" t="str">
            <v>BẢNG TÍNH TOÁN, ĐO BÓC KHỐI LƯỢNG HOÀN THÀNH ĐƯA VÀO QUYẾT TOÁN</v>
          </cell>
        </row>
      </sheetData>
      <sheetData sheetId="7561">
        <row r="4">
          <cell r="A4" t="str">
            <v>BẢNG TÍNH TOÁN, ĐO BÓC KHỐI LƯỢNG HOÀN THÀNH ĐƯA VÀO QUYẾT TOÁN</v>
          </cell>
        </row>
      </sheetData>
      <sheetData sheetId="7562">
        <row r="4">
          <cell r="A4" t="str">
            <v>BẢNG TÍNH TOÁN, ĐO BÓC KHỐI LƯỢNG HOÀN THÀNH ĐƯA VÀO QUYẾT TOÁN</v>
          </cell>
        </row>
      </sheetData>
      <sheetData sheetId="7563">
        <row r="4">
          <cell r="A4" t="str">
            <v>BẢNG TÍNH TOÁN, ĐO BÓC KHỐI LƯỢNG HOÀN THÀNH ĐƯA VÀO QUYẾT TOÁN</v>
          </cell>
        </row>
      </sheetData>
      <sheetData sheetId="7564">
        <row r="4">
          <cell r="A4" t="str">
            <v>BẢNG TÍNH TOÁN, ĐO BÓC KHỐI LƯỢNG HOÀN THÀNH ĐƯA VÀO QUYẾT TOÁN</v>
          </cell>
        </row>
      </sheetData>
      <sheetData sheetId="7565">
        <row r="4">
          <cell r="A4" t="str">
            <v>BẢNG TÍNH TOÁN, ĐO BÓC KHỐI LƯỢNG HOÀN THÀNH ĐƯA VÀO QUYẾT TOÁN</v>
          </cell>
        </row>
      </sheetData>
      <sheetData sheetId="7566">
        <row r="4">
          <cell r="A4" t="str">
            <v>BẢNG TÍNH TOÁN, ĐO BÓC KHỐI LƯỢNG HOÀN THÀNH ĐƯA VÀO QUYẾT TOÁN</v>
          </cell>
        </row>
      </sheetData>
      <sheetData sheetId="7567">
        <row r="4">
          <cell r="A4" t="str">
            <v>BẢNG TÍNH TOÁN, ĐO BÓC KHỐI LƯỢNG HOÀN THÀNH ĐƯA VÀO QUYẾT TOÁN</v>
          </cell>
        </row>
      </sheetData>
      <sheetData sheetId="7568">
        <row r="4">
          <cell r="A4" t="str">
            <v>BẢNG TÍNH TOÁN, ĐO BÓC KHỐI LƯỢNG HOÀN THÀNH ĐƯA VÀO QUYẾT TOÁN</v>
          </cell>
        </row>
      </sheetData>
      <sheetData sheetId="7569">
        <row r="4">
          <cell r="A4" t="str">
            <v>BẢNG TÍNH TOÁN, ĐO BÓC KHỐI LƯỢNG HOÀN THÀNH ĐƯA VÀO QUYẾT TOÁN</v>
          </cell>
        </row>
      </sheetData>
      <sheetData sheetId="7570">
        <row r="4">
          <cell r="A4" t="str">
            <v>BẢNG TÍNH TOÁN, ĐO BÓC KHỐI LƯỢNG HOÀN THÀNH ĐƯA VÀO QUYẾT TOÁN</v>
          </cell>
        </row>
      </sheetData>
      <sheetData sheetId="7571">
        <row r="4">
          <cell r="A4" t="str">
            <v>BẢNG TÍNH TOÁN, ĐO BÓC KHỐI LƯỢNG HOÀN THÀNH ĐƯA VÀO QUYẾT TOÁN</v>
          </cell>
        </row>
      </sheetData>
      <sheetData sheetId="7572">
        <row r="4">
          <cell r="A4" t="str">
            <v>BẢNG TÍNH TOÁN, ĐO BÓC KHỐI LƯỢNG HOÀN THÀNH ĐƯA VÀO QUYẾT TOÁN</v>
          </cell>
        </row>
      </sheetData>
      <sheetData sheetId="7573">
        <row r="4">
          <cell r="A4" t="str">
            <v>BẢNG TÍNH TOÁN, ĐO BÓC KHỐI LƯỢNG HOÀN THÀNH ĐƯA VÀO QUYẾT TOÁN</v>
          </cell>
        </row>
      </sheetData>
      <sheetData sheetId="7574">
        <row r="4">
          <cell r="A4" t="str">
            <v>BẢNG TÍNH TOÁN, ĐO BÓC KHỐI LƯỢNG HOÀN THÀNH ĐƯA VÀO QUYẾT TOÁN</v>
          </cell>
        </row>
      </sheetData>
      <sheetData sheetId="7575">
        <row r="4">
          <cell r="A4" t="str">
            <v>BẢNG TÍNH TOÁN, ĐO BÓC KHỐI LƯỢNG HOÀN THÀNH ĐƯA VÀO QUYẾT TOÁN</v>
          </cell>
        </row>
      </sheetData>
      <sheetData sheetId="7576">
        <row r="4">
          <cell r="A4" t="str">
            <v>BẢNG TÍNH TOÁN, ĐO BÓC KHỐI LƯỢNG HOÀN THÀNH ĐƯA VÀO QUYẾT TOÁN</v>
          </cell>
        </row>
      </sheetData>
      <sheetData sheetId="7577">
        <row r="4">
          <cell r="A4" t="str">
            <v>BẢNG TÍNH TOÁN, ĐO BÓC KHỐI LƯỢNG HOÀN THÀNH ĐƯA VÀO QUYẾT TOÁN</v>
          </cell>
        </row>
      </sheetData>
      <sheetData sheetId="7578">
        <row r="4">
          <cell r="A4" t="str">
            <v>BẢNG TÍNH TOÁN, ĐO BÓC KHỐI LƯỢNG HOÀN THÀNH ĐƯA VÀO QUYẾT TOÁN</v>
          </cell>
        </row>
      </sheetData>
      <sheetData sheetId="7579">
        <row r="4">
          <cell r="A4" t="str">
            <v>BẢNG TÍNH TOÁN, ĐO BÓC KHỐI LƯỢNG HOÀN THÀNH ĐƯA VÀO QUYẾT TOÁN</v>
          </cell>
        </row>
      </sheetData>
      <sheetData sheetId="7580">
        <row r="4">
          <cell r="A4" t="str">
            <v>BẢNG TÍNH TOÁN, ĐO BÓC KHỐI LƯỢNG HOÀN THÀNH ĐƯA VÀO QUYẾT TOÁN</v>
          </cell>
        </row>
      </sheetData>
      <sheetData sheetId="7581">
        <row r="4">
          <cell r="A4" t="str">
            <v>BẢNG TÍNH TOÁN, ĐO BÓC KHỐI LƯỢNG HOÀN THÀNH ĐƯA VÀO QUYẾT TOÁN</v>
          </cell>
        </row>
      </sheetData>
      <sheetData sheetId="7582">
        <row r="4">
          <cell r="A4" t="str">
            <v>BẢNG TÍNH TOÁN, ĐO BÓC KHỐI LƯỢNG HOÀN THÀNH ĐƯA VÀO QUYẾT TOÁN</v>
          </cell>
        </row>
      </sheetData>
      <sheetData sheetId="7583">
        <row r="4">
          <cell r="A4" t="str">
            <v>BẢNG TÍNH TOÁN, ĐO BÓC KHỐI LƯỢNG HOÀN THÀNH ĐƯA VÀO QUYẾT TOÁN</v>
          </cell>
        </row>
      </sheetData>
      <sheetData sheetId="7584">
        <row r="4">
          <cell r="A4" t="str">
            <v>BẢNG TÍNH TOÁN, ĐO BÓC KHỐI LƯỢNG HOÀN THÀNH ĐƯA VÀO QUYẾT TOÁN</v>
          </cell>
        </row>
      </sheetData>
      <sheetData sheetId="7585">
        <row r="4">
          <cell r="A4" t="str">
            <v>BẢNG TÍNH TOÁN, ĐO BÓC KHỐI LƯỢNG HOÀN THÀNH ĐƯA VÀO QUYẾT TOÁN</v>
          </cell>
        </row>
      </sheetData>
      <sheetData sheetId="7586">
        <row r="4">
          <cell r="A4" t="str">
            <v>BẢNG TÍNH TOÁN, ĐO BÓC KHỐI LƯỢNG HOÀN THÀNH ĐƯA VÀO QUYẾT TOÁN</v>
          </cell>
        </row>
      </sheetData>
      <sheetData sheetId="7587">
        <row r="4">
          <cell r="A4" t="str">
            <v>BẢNG TÍNH TOÁN, ĐO BÓC KHỐI LƯỢNG HOÀN THÀNH ĐƯA VÀO QUYẾT TOÁN</v>
          </cell>
        </row>
      </sheetData>
      <sheetData sheetId="7588">
        <row r="4">
          <cell r="A4" t="str">
            <v>BẢNG TÍNH TOÁN, ĐO BÓC KHỐI LƯỢNG HOÀN THÀNH ĐƯA VÀO QUYẾT TOÁN</v>
          </cell>
        </row>
      </sheetData>
      <sheetData sheetId="7589">
        <row r="4">
          <cell r="A4" t="str">
            <v>BẢNG TÍNH TOÁN, ĐO BÓC KHỐI LƯỢNG HOÀN THÀNH ĐƯA VÀO QUYẾT TOÁN</v>
          </cell>
        </row>
      </sheetData>
      <sheetData sheetId="7590">
        <row r="4">
          <cell r="A4" t="str">
            <v>BẢNG TÍNH TOÁN, ĐO BÓC KHỐI LƯỢNG HOÀN THÀNH ĐƯA VÀO QUYẾT TOÁN</v>
          </cell>
        </row>
      </sheetData>
      <sheetData sheetId="7591">
        <row r="4">
          <cell r="A4" t="str">
            <v>BẢNG TÍNH TOÁN, ĐO BÓC KHỐI LƯỢNG HOÀN THÀNH ĐƯA VÀO QUYẾT TOÁN</v>
          </cell>
        </row>
      </sheetData>
      <sheetData sheetId="7592">
        <row r="4">
          <cell r="A4" t="str">
            <v>BẢNG TÍNH TOÁN, ĐO BÓC KHỐI LƯỢNG HOÀN THÀNH ĐƯA VÀO QUYẾT TOÁN</v>
          </cell>
        </row>
      </sheetData>
      <sheetData sheetId="7593">
        <row r="4">
          <cell r="A4" t="str">
            <v>BẢNG TÍNH TOÁN, ĐO BÓC KHỐI LƯỢNG HOÀN THÀNH ĐƯA VÀO QUYẾT TOÁN</v>
          </cell>
        </row>
      </sheetData>
      <sheetData sheetId="7594">
        <row r="4">
          <cell r="A4" t="str">
            <v>BẢNG TÍNH TOÁN, ĐO BÓC KHỐI LƯỢNG HOÀN THÀNH ĐƯA VÀO QUYẾT TOÁN</v>
          </cell>
        </row>
      </sheetData>
      <sheetData sheetId="7595">
        <row r="4">
          <cell r="A4" t="str">
            <v>BẢNG TÍNH TOÁN, ĐO BÓC KHỐI LƯỢNG HOÀN THÀNH ĐƯA VÀO QUYẾT TOÁN</v>
          </cell>
        </row>
      </sheetData>
      <sheetData sheetId="7596">
        <row r="4">
          <cell r="A4" t="str">
            <v>BẢNG TÍNH TOÁN, ĐO BÓC KHỐI LƯỢNG HOÀN THÀNH ĐƯA VÀO QUYẾT TOÁN</v>
          </cell>
        </row>
      </sheetData>
      <sheetData sheetId="7597">
        <row r="4">
          <cell r="A4" t="str">
            <v>BẢNG TÍNH TOÁN, ĐO BÓC KHỐI LƯỢNG HOÀN THÀNH ĐƯA VÀO QUYẾT TOÁN</v>
          </cell>
        </row>
      </sheetData>
      <sheetData sheetId="7598">
        <row r="4">
          <cell r="A4" t="str">
            <v>BẢNG TÍNH TOÁN, ĐO BÓC KHỐI LƯỢNG HOÀN THÀNH ĐƯA VÀO QUYẾT TOÁN</v>
          </cell>
        </row>
      </sheetData>
      <sheetData sheetId="7599">
        <row r="4">
          <cell r="A4" t="str">
            <v>BẢNG TÍNH TOÁN, ĐO BÓC KHỐI LƯỢNG HOÀN THÀNH ĐƯA VÀO QUYẾT TOÁN</v>
          </cell>
        </row>
      </sheetData>
      <sheetData sheetId="7600">
        <row r="4">
          <cell r="A4" t="str">
            <v>BẢNG TÍNH TOÁN, ĐO BÓC KHỐI LƯỢNG HOÀN THÀNH ĐƯA VÀO QUYẾT TOÁN</v>
          </cell>
        </row>
      </sheetData>
      <sheetData sheetId="7601">
        <row r="4">
          <cell r="A4" t="str">
            <v>BẢNG TÍNH TOÁN, ĐO BÓC KHỐI LƯỢNG HOÀN THÀNH ĐƯA VÀO QUYẾT TOÁN</v>
          </cell>
        </row>
      </sheetData>
      <sheetData sheetId="7602">
        <row r="4">
          <cell r="A4" t="str">
            <v>BẢNG TÍNH TOÁN, ĐO BÓC KHỐI LƯỢNG HOÀN THÀNH ĐƯA VÀO QUYẾT TOÁN</v>
          </cell>
        </row>
      </sheetData>
      <sheetData sheetId="7603">
        <row r="4">
          <cell r="A4" t="str">
            <v>BẢNG TÍNH TOÁN, ĐO BÓC KHỐI LƯỢNG HOÀN THÀNH ĐƯA VÀO QUYẾT TOÁN</v>
          </cell>
        </row>
      </sheetData>
      <sheetData sheetId="7604">
        <row r="4">
          <cell r="A4" t="str">
            <v>BẢNG TÍNH TOÁN, ĐO BÓC KHỐI LƯỢNG HOÀN THÀNH ĐƯA VÀO QUYẾT TOÁN</v>
          </cell>
        </row>
      </sheetData>
      <sheetData sheetId="7605">
        <row r="4">
          <cell r="A4" t="str">
            <v>BẢNG TÍNH TOÁN, ĐO BÓC KHỐI LƯỢNG HOÀN THÀNH ĐƯA VÀO QUYẾT TOÁN</v>
          </cell>
        </row>
      </sheetData>
      <sheetData sheetId="7606">
        <row r="4">
          <cell r="A4" t="str">
            <v>BẢNG TÍNH TOÁN, ĐO BÓC KHỐI LƯỢNG HOÀN THÀNH ĐƯA VÀO QUYẾT TOÁN</v>
          </cell>
        </row>
      </sheetData>
      <sheetData sheetId="7607">
        <row r="4">
          <cell r="A4" t="str">
            <v>BẢNG TÍNH TOÁN, ĐO BÓC KHỐI LƯỢNG HOÀN THÀNH ĐƯA VÀO QUYẾT TOÁN</v>
          </cell>
        </row>
      </sheetData>
      <sheetData sheetId="7608">
        <row r="4">
          <cell r="A4" t="str">
            <v>BẢNG TÍNH TOÁN, ĐO BÓC KHỐI LƯỢNG HOÀN THÀNH ĐƯA VÀO QUYẾT TOÁN</v>
          </cell>
        </row>
      </sheetData>
      <sheetData sheetId="7609">
        <row r="4">
          <cell r="A4" t="str">
            <v>BẢNG TÍNH TOÁN, ĐO BÓC KHỐI LƯỢNG HOÀN THÀNH ĐƯA VÀO QUYẾT TOÁN</v>
          </cell>
        </row>
      </sheetData>
      <sheetData sheetId="7610">
        <row r="4">
          <cell r="A4" t="str">
            <v>BẢNG TÍNH TOÁN, ĐO BÓC KHỐI LƯỢNG HOÀN THÀNH ĐƯA VÀO QUYẾT TOÁN</v>
          </cell>
        </row>
      </sheetData>
      <sheetData sheetId="7611">
        <row r="4">
          <cell r="A4" t="str">
            <v>BẢNG TÍNH TOÁN, ĐO BÓC KHỐI LƯỢNG HOÀN THÀNH ĐƯA VÀO QUYẾT TOÁN</v>
          </cell>
        </row>
      </sheetData>
      <sheetData sheetId="7612">
        <row r="4">
          <cell r="A4" t="str">
            <v>BẢNG TÍNH TOÁN, ĐO BÓC KHỐI LƯỢNG HOÀN THÀNH ĐƯA VÀO QUYẾT TOÁN</v>
          </cell>
        </row>
      </sheetData>
      <sheetData sheetId="7613">
        <row r="4">
          <cell r="A4" t="str">
            <v>BẢNG TÍNH TOÁN, ĐO BÓC KHỐI LƯỢNG HOÀN THÀNH ĐƯA VÀO QUYẾT TOÁN</v>
          </cell>
        </row>
      </sheetData>
      <sheetData sheetId="7614">
        <row r="4">
          <cell r="A4" t="str">
            <v>BẢNG TÍNH TOÁN, ĐO BÓC KHỐI LƯỢNG HOÀN THÀNH ĐƯA VÀO QUYẾT TOÁN</v>
          </cell>
        </row>
      </sheetData>
      <sheetData sheetId="7615">
        <row r="4">
          <cell r="A4" t="str">
            <v>BẢNG TÍNH TOÁN, ĐO BÓC KHỐI LƯỢNG HOÀN THÀNH ĐƯA VÀO QUYẾT TOÁN</v>
          </cell>
        </row>
      </sheetData>
      <sheetData sheetId="7616">
        <row r="4">
          <cell r="A4" t="str">
            <v>BẢNG TÍNH TOÁN, ĐO BÓC KHỐI LƯỢNG HOÀN THÀNH ĐƯA VÀO QUYẾT TOÁN</v>
          </cell>
        </row>
      </sheetData>
      <sheetData sheetId="7617">
        <row r="4">
          <cell r="A4" t="str">
            <v>BẢNG TÍNH TOÁN, ĐO BÓC KHỐI LƯỢNG HOÀN THÀNH ĐƯA VÀO QUYẾT TOÁN</v>
          </cell>
        </row>
      </sheetData>
      <sheetData sheetId="7618">
        <row r="4">
          <cell r="A4" t="str">
            <v>BẢNG TÍNH TOÁN, ĐO BÓC KHỐI LƯỢNG HOÀN THÀNH ĐƯA VÀO QUYẾT TOÁN</v>
          </cell>
        </row>
      </sheetData>
      <sheetData sheetId="7619">
        <row r="4">
          <cell r="A4" t="str">
            <v>BẢNG TÍNH TOÁN, ĐO BÓC KHỐI LƯỢNG HOÀN THÀNH ĐƯA VÀO QUYẾT TOÁN</v>
          </cell>
        </row>
      </sheetData>
      <sheetData sheetId="7620">
        <row r="4">
          <cell r="A4" t="str">
            <v>BẢNG TÍNH TOÁN, ĐO BÓC KHỐI LƯỢNG HOÀN THÀNH ĐƯA VÀO QUYẾT TOÁN</v>
          </cell>
        </row>
      </sheetData>
      <sheetData sheetId="7621">
        <row r="4">
          <cell r="A4" t="str">
            <v>BẢNG TÍNH TOÁN, ĐO BÓC KHỐI LƯỢNG HOÀN THÀNH ĐƯA VÀO QUYẾT TOÁN</v>
          </cell>
        </row>
      </sheetData>
      <sheetData sheetId="7622">
        <row r="4">
          <cell r="A4" t="str">
            <v>BẢNG TÍNH TOÁN, ĐO BÓC KHỐI LƯỢNG HOÀN THÀNH ĐƯA VÀO QUYẾT TOÁN</v>
          </cell>
        </row>
      </sheetData>
      <sheetData sheetId="7623">
        <row r="4">
          <cell r="A4" t="str">
            <v>BẢNG TÍNH TOÁN, ĐO BÓC KHỐI LƯỢNG HOÀN THÀNH ĐƯA VÀO QUYẾT TOÁN</v>
          </cell>
        </row>
      </sheetData>
      <sheetData sheetId="7624">
        <row r="4">
          <cell r="A4" t="str">
            <v>BẢNG TÍNH TOÁN, ĐO BÓC KHỐI LƯỢNG HOÀN THÀNH ĐƯA VÀO QUYẾT TOÁN</v>
          </cell>
        </row>
      </sheetData>
      <sheetData sheetId="7625">
        <row r="4">
          <cell r="A4" t="str">
            <v>BẢNG TÍNH TOÁN, ĐO BÓC KHỐI LƯỢNG HOÀN THÀNH ĐƯA VÀO QUYẾT TOÁN</v>
          </cell>
        </row>
      </sheetData>
      <sheetData sheetId="7626">
        <row r="4">
          <cell r="A4" t="str">
            <v>BẢNG TÍNH TOÁN, ĐO BÓC KHỐI LƯỢNG HOÀN THÀNH ĐƯA VÀO QUYẾT TOÁN</v>
          </cell>
        </row>
      </sheetData>
      <sheetData sheetId="7627">
        <row r="4">
          <cell r="A4" t="str">
            <v>BẢNG TÍNH TOÁN, ĐO BÓC KHỐI LƯỢNG HOÀN THÀNH ĐƯA VÀO QUYẾT TOÁN</v>
          </cell>
        </row>
      </sheetData>
      <sheetData sheetId="7628">
        <row r="4">
          <cell r="A4" t="str">
            <v>BẢNG TÍNH TOÁN, ĐO BÓC KHỐI LƯỢNG HOÀN THÀNH ĐƯA VÀO QUYẾT TOÁN</v>
          </cell>
        </row>
      </sheetData>
      <sheetData sheetId="7629">
        <row r="4">
          <cell r="A4" t="str">
            <v>BẢNG TÍNH TOÁN, ĐO BÓC KHỐI LƯỢNG HOÀN THÀNH ĐƯA VÀO QUYẾT TOÁN</v>
          </cell>
        </row>
      </sheetData>
      <sheetData sheetId="7630">
        <row r="4">
          <cell r="A4" t="str">
            <v>BẢNG TÍNH TOÁN, ĐO BÓC KHỐI LƯỢNG HOÀN THÀNH ĐƯA VÀO QUYẾT TOÁN</v>
          </cell>
        </row>
      </sheetData>
      <sheetData sheetId="7631">
        <row r="4">
          <cell r="A4" t="str">
            <v>BẢNG TÍNH TOÁN, ĐO BÓC KHỐI LƯỢNG HOÀN THÀNH ĐƯA VÀO QUYẾT TOÁN</v>
          </cell>
        </row>
      </sheetData>
      <sheetData sheetId="7632">
        <row r="4">
          <cell r="A4" t="str">
            <v>BẢNG TÍNH TOÁN, ĐO BÓC KHỐI LƯỢNG HOÀN THÀNH ĐƯA VÀO QUYẾT TOÁN</v>
          </cell>
        </row>
      </sheetData>
      <sheetData sheetId="7633">
        <row r="4">
          <cell r="A4" t="str">
            <v>BẢNG TÍNH TOÁN, ĐO BÓC KHỐI LƯỢNG HOÀN THÀNH ĐƯA VÀO QUYẾT TOÁN</v>
          </cell>
        </row>
      </sheetData>
      <sheetData sheetId="7634">
        <row r="4">
          <cell r="A4" t="str">
            <v>BẢNG TÍNH TOÁN, ĐO BÓC KHỐI LƯỢNG HOÀN THÀNH ĐƯA VÀO QUYẾT TOÁN</v>
          </cell>
        </row>
      </sheetData>
      <sheetData sheetId="7635">
        <row r="4">
          <cell r="A4" t="str">
            <v>BẢNG TÍNH TOÁN, ĐO BÓC KHỐI LƯỢNG HOÀN THÀNH ĐƯA VÀO QUYẾT TOÁN</v>
          </cell>
        </row>
      </sheetData>
      <sheetData sheetId="7636">
        <row r="4">
          <cell r="A4" t="str">
            <v>BẢNG TÍNH TOÁN, ĐO BÓC KHỐI LƯỢNG HOÀN THÀNH ĐƯA VÀO QUYẾT TOÁN</v>
          </cell>
        </row>
      </sheetData>
      <sheetData sheetId="7637">
        <row r="4">
          <cell r="A4" t="str">
            <v>BẢNG TÍNH TOÁN, ĐO BÓC KHỐI LƯỢNG HOÀN THÀNH ĐƯA VÀO QUYẾT TOÁN</v>
          </cell>
        </row>
      </sheetData>
      <sheetData sheetId="7638">
        <row r="4">
          <cell r="A4" t="str">
            <v>BẢNG TÍNH TOÁN, ĐO BÓC KHỐI LƯỢNG HOÀN THÀNH ĐƯA VÀO QUYẾT TOÁN</v>
          </cell>
        </row>
      </sheetData>
      <sheetData sheetId="7639">
        <row r="4">
          <cell r="A4" t="str">
            <v>BẢNG TÍNH TOÁN, ĐO BÓC KHỐI LƯỢNG HOÀN THÀNH ĐƯA VÀO QUYẾT TOÁN</v>
          </cell>
        </row>
      </sheetData>
      <sheetData sheetId="7640">
        <row r="4">
          <cell r="A4" t="str">
            <v>BẢNG TÍNH TOÁN, ĐO BÓC KHỐI LƯỢNG HOÀN THÀNH ĐƯA VÀO QUYẾT TOÁN</v>
          </cell>
        </row>
      </sheetData>
      <sheetData sheetId="7641">
        <row r="4">
          <cell r="A4" t="str">
            <v>BẢNG TÍNH TOÁN, ĐO BÓC KHỐI LƯỢNG HOÀN THÀNH ĐƯA VÀO QUYẾT TOÁN</v>
          </cell>
        </row>
      </sheetData>
      <sheetData sheetId="7642">
        <row r="4">
          <cell r="A4" t="str">
            <v>BẢNG TÍNH TOÁN, ĐO BÓC KHỐI LƯỢNG HOÀN THÀNH ĐƯA VÀO QUYẾT TOÁN</v>
          </cell>
        </row>
      </sheetData>
      <sheetData sheetId="7643">
        <row r="4">
          <cell r="A4" t="str">
            <v>BẢNG TÍNH TOÁN, ĐO BÓC KHỐI LƯỢNG HOÀN THÀNH ĐƯA VÀO QUYẾT TOÁN</v>
          </cell>
        </row>
      </sheetData>
      <sheetData sheetId="7644">
        <row r="4">
          <cell r="A4" t="str">
            <v>BẢNG TÍNH TOÁN, ĐO BÓC KHỐI LƯỢNG HOÀN THÀNH ĐƯA VÀO QUYẾT TOÁN</v>
          </cell>
        </row>
      </sheetData>
      <sheetData sheetId="7645">
        <row r="4">
          <cell r="A4" t="str">
            <v>BẢNG TÍNH TOÁN, ĐO BÓC KHỐI LƯỢNG HOÀN THÀNH ĐƯA VÀO QUYẾT TOÁN</v>
          </cell>
        </row>
      </sheetData>
      <sheetData sheetId="7646">
        <row r="4">
          <cell r="A4" t="str">
            <v>BẢNG TÍNH TOÁN, ĐO BÓC KHỐI LƯỢNG HOÀN THÀNH ĐƯA VÀO QUYẾT TOÁN</v>
          </cell>
        </row>
      </sheetData>
      <sheetData sheetId="7647">
        <row r="4">
          <cell r="A4" t="str">
            <v>BẢNG TÍNH TOÁN, ĐO BÓC KHỐI LƯỢNG HOÀN THÀNH ĐƯA VÀO QUYẾT TOÁN</v>
          </cell>
        </row>
      </sheetData>
      <sheetData sheetId="7648">
        <row r="4">
          <cell r="A4" t="str">
            <v>BẢNG TÍNH TOÁN, ĐO BÓC KHỐI LƯỢNG HOÀN THÀNH ĐƯA VÀO QUYẾT TOÁN</v>
          </cell>
        </row>
      </sheetData>
      <sheetData sheetId="7649">
        <row r="4">
          <cell r="A4" t="str">
            <v>BẢNG TÍNH TOÁN, ĐO BÓC KHỐI LƯỢNG HOÀN THÀNH ĐƯA VÀO QUYẾT TOÁN</v>
          </cell>
        </row>
      </sheetData>
      <sheetData sheetId="7650">
        <row r="4">
          <cell r="A4" t="str">
            <v>BẢNG TÍNH TOÁN, ĐO BÓC KHỐI LƯỢNG HOÀN THÀNH ĐƯA VÀO QUYẾT TOÁN</v>
          </cell>
        </row>
      </sheetData>
      <sheetData sheetId="7651">
        <row r="4">
          <cell r="A4" t="str">
            <v>BẢNG TÍNH TOÁN, ĐO BÓC KHỐI LƯỢNG HOÀN THÀNH ĐƯA VÀO QUYẾT TOÁN</v>
          </cell>
        </row>
      </sheetData>
      <sheetData sheetId="7652">
        <row r="4">
          <cell r="A4" t="str">
            <v>BẢNG TÍNH TOÁN, ĐO BÓC KHỐI LƯỢNG HOÀN THÀNH ĐƯA VÀO QUYẾT TOÁN</v>
          </cell>
        </row>
      </sheetData>
      <sheetData sheetId="7653">
        <row r="4">
          <cell r="A4" t="str">
            <v>BẢNG TÍNH TOÁN, ĐO BÓC KHỐI LƯỢNG HOÀN THÀNH ĐƯA VÀO QUYẾT TOÁN</v>
          </cell>
        </row>
      </sheetData>
      <sheetData sheetId="7654">
        <row r="4">
          <cell r="A4" t="str">
            <v>BẢNG TÍNH TOÁN, ĐO BÓC KHỐI LƯỢNG HOÀN THÀNH ĐƯA VÀO QUYẾT TOÁN</v>
          </cell>
        </row>
      </sheetData>
      <sheetData sheetId="7655">
        <row r="4">
          <cell r="A4" t="str">
            <v>BẢNG TÍNH TOÁN, ĐO BÓC KHỐI LƯỢNG HOÀN THÀNH ĐƯA VÀO QUYẾT TOÁN</v>
          </cell>
        </row>
      </sheetData>
      <sheetData sheetId="7656">
        <row r="4">
          <cell r="A4" t="str">
            <v>BẢNG TÍNH TOÁN, ĐO BÓC KHỐI LƯỢNG HOÀN THÀNH ĐƯA VÀO QUYẾT TOÁN</v>
          </cell>
        </row>
      </sheetData>
      <sheetData sheetId="7657">
        <row r="4">
          <cell r="A4" t="str">
            <v>BẢNG TÍNH TOÁN, ĐO BÓC KHỐI LƯỢNG HOÀN THÀNH ĐƯA VÀO QUYẾT TOÁN</v>
          </cell>
        </row>
      </sheetData>
      <sheetData sheetId="7658">
        <row r="4">
          <cell r="A4" t="str">
            <v>BẢNG TÍNH TOÁN, ĐO BÓC KHỐI LƯỢNG HOÀN THÀNH ĐƯA VÀO QUYẾT TOÁN</v>
          </cell>
        </row>
      </sheetData>
      <sheetData sheetId="7659">
        <row r="4">
          <cell r="A4" t="str">
            <v>BẢNG TÍNH TOÁN, ĐO BÓC KHỐI LƯỢNG HOÀN THÀNH ĐƯA VÀO QUYẾT TOÁN</v>
          </cell>
        </row>
      </sheetData>
      <sheetData sheetId="7660">
        <row r="4">
          <cell r="A4" t="str">
            <v>BẢNG TÍNH TOÁN, ĐO BÓC KHỐI LƯỢNG HOÀN THÀNH ĐƯA VÀO QUYẾT TOÁN</v>
          </cell>
        </row>
      </sheetData>
      <sheetData sheetId="7661">
        <row r="4">
          <cell r="A4" t="str">
            <v>BẢNG TÍNH TOÁN, ĐO BÓC KHỐI LƯỢNG HOÀN THÀNH ĐƯA VÀO QUYẾT TOÁN</v>
          </cell>
        </row>
      </sheetData>
      <sheetData sheetId="7662">
        <row r="4">
          <cell r="A4" t="str">
            <v>BẢNG TÍNH TOÁN, ĐO BÓC KHỐI LƯỢNG HOÀN THÀNH ĐƯA VÀO QUYẾT TOÁN</v>
          </cell>
        </row>
      </sheetData>
      <sheetData sheetId="7663">
        <row r="4">
          <cell r="A4" t="str">
            <v>BẢNG TÍNH TOÁN, ĐO BÓC KHỐI LƯỢNG HOÀN THÀNH ĐƯA VÀO QUYẾT TOÁN</v>
          </cell>
        </row>
      </sheetData>
      <sheetData sheetId="7664">
        <row r="4">
          <cell r="A4" t="str">
            <v>BẢNG TÍNH TOÁN, ĐO BÓC KHỐI LƯỢNG HOÀN THÀNH ĐƯA VÀO QUYẾT TOÁN</v>
          </cell>
        </row>
      </sheetData>
      <sheetData sheetId="7665">
        <row r="4">
          <cell r="A4" t="str">
            <v>BẢNG TÍNH TOÁN, ĐO BÓC KHỐI LƯỢNG HOÀN THÀNH ĐƯA VÀO QUYẾT TOÁN</v>
          </cell>
        </row>
      </sheetData>
      <sheetData sheetId="7666">
        <row r="4">
          <cell r="A4" t="str">
            <v>BẢNG TÍNH TOÁN, ĐO BÓC KHỐI LƯỢNG HOÀN THÀNH ĐƯA VÀO QUYẾT TOÁN</v>
          </cell>
        </row>
      </sheetData>
      <sheetData sheetId="7667">
        <row r="4">
          <cell r="A4" t="str">
            <v>BẢNG TÍNH TOÁN, ĐO BÓC KHỐI LƯỢNG HOÀN THÀNH ĐƯA VÀO QUYẾT TOÁN</v>
          </cell>
        </row>
      </sheetData>
      <sheetData sheetId="7668">
        <row r="4">
          <cell r="A4" t="str">
            <v>BẢNG TÍNH TOÁN, ĐO BÓC KHỐI LƯỢNG HOÀN THÀNH ĐƯA VÀO QUYẾT TOÁN</v>
          </cell>
        </row>
      </sheetData>
      <sheetData sheetId="7669">
        <row r="4">
          <cell r="A4" t="str">
            <v>BẢNG TÍNH TOÁN, ĐO BÓC KHỐI LƯỢNG HOÀN THÀNH ĐƯA VÀO QUYẾT TOÁN</v>
          </cell>
        </row>
      </sheetData>
      <sheetData sheetId="7670">
        <row r="4">
          <cell r="A4" t="str">
            <v>BẢNG TÍNH TOÁN, ĐO BÓC KHỐI LƯỢNG HOÀN THÀNH ĐƯA VÀO QUYẾT TOÁN</v>
          </cell>
        </row>
      </sheetData>
      <sheetData sheetId="7671">
        <row r="4">
          <cell r="A4" t="str">
            <v>BẢNG TÍNH TOÁN, ĐO BÓC KHỐI LƯỢNG HOÀN THÀNH ĐƯA VÀO QUYẾT TOÁN</v>
          </cell>
        </row>
      </sheetData>
      <sheetData sheetId="7672">
        <row r="4">
          <cell r="A4" t="str">
            <v>BẢNG TÍNH TOÁN, ĐO BÓC KHỐI LƯỢNG HOÀN THÀNH ĐƯA VÀO QUYẾT TOÁN</v>
          </cell>
        </row>
      </sheetData>
      <sheetData sheetId="7673">
        <row r="4">
          <cell r="A4" t="str">
            <v>BẢNG TÍNH TOÁN, ĐO BÓC KHỐI LƯỢNG HOÀN THÀNH ĐƯA VÀO QUYẾT TOÁN</v>
          </cell>
        </row>
      </sheetData>
      <sheetData sheetId="7674">
        <row r="4">
          <cell r="A4" t="str">
            <v>BẢNG TÍNH TOÁN, ĐO BÓC KHỐI LƯỢNG HOÀN THÀNH ĐƯA VÀO QUYẾT TOÁN</v>
          </cell>
        </row>
      </sheetData>
      <sheetData sheetId="7675">
        <row r="4">
          <cell r="A4" t="str">
            <v>BẢNG TÍNH TOÁN, ĐO BÓC KHỐI LƯỢNG HOÀN THÀNH ĐƯA VÀO QUYẾT TOÁN</v>
          </cell>
        </row>
      </sheetData>
      <sheetData sheetId="7676">
        <row r="4">
          <cell r="A4" t="str">
            <v>BẢNG TÍNH TOÁN, ĐO BÓC KHỐI LƯỢNG HOÀN THÀNH ĐƯA VÀO QUYẾT TOÁN</v>
          </cell>
        </row>
      </sheetData>
      <sheetData sheetId="7677">
        <row r="4">
          <cell r="A4" t="str">
            <v>BẢNG TÍNH TOÁN, ĐO BÓC KHỐI LƯỢNG HOÀN THÀNH ĐƯA VÀO QUYẾT TOÁN</v>
          </cell>
        </row>
      </sheetData>
      <sheetData sheetId="7678">
        <row r="4">
          <cell r="A4" t="str">
            <v>BẢNG TÍNH TOÁN, ĐO BÓC KHỐI LƯỢNG HOÀN THÀNH ĐƯA VÀO QUYẾT TOÁN</v>
          </cell>
        </row>
      </sheetData>
      <sheetData sheetId="7679">
        <row r="4">
          <cell r="A4" t="str">
            <v>BẢNG TÍNH TOÁN, ĐO BÓC KHỐI LƯỢNG HOÀN THÀNH ĐƯA VÀO QUYẾT TOÁN</v>
          </cell>
        </row>
      </sheetData>
      <sheetData sheetId="7680">
        <row r="4">
          <cell r="A4" t="str">
            <v>BẢNG TÍNH TOÁN, ĐO BÓC KHỐI LƯỢNG HOÀN THÀNH ĐƯA VÀO QUYẾT TOÁN</v>
          </cell>
        </row>
      </sheetData>
      <sheetData sheetId="7681">
        <row r="4">
          <cell r="A4" t="str">
            <v>BẢNG TÍNH TOÁN, ĐO BÓC KHỐI LƯỢNG HOÀN THÀNH ĐƯA VÀO QUYẾT TOÁN</v>
          </cell>
        </row>
      </sheetData>
      <sheetData sheetId="7682">
        <row r="4">
          <cell r="A4" t="str">
            <v>BẢNG TÍNH TOÁN, ĐO BÓC KHỐI LƯỢNG HOÀN THÀNH ĐƯA VÀO QUYẾT TOÁN</v>
          </cell>
        </row>
      </sheetData>
      <sheetData sheetId="7683">
        <row r="4">
          <cell r="A4" t="str">
            <v>BẢNG TÍNH TOÁN, ĐO BÓC KHỐI LƯỢNG HOÀN THÀNH ĐƯA VÀO QUYẾT TOÁN</v>
          </cell>
        </row>
      </sheetData>
      <sheetData sheetId="7684">
        <row r="4">
          <cell r="A4" t="str">
            <v>BẢNG TÍNH TOÁN, ĐO BÓC KHỐI LƯỢNG HOÀN THÀNH ĐƯA VÀO QUYẾT TOÁN</v>
          </cell>
        </row>
      </sheetData>
      <sheetData sheetId="7685">
        <row r="4">
          <cell r="A4" t="str">
            <v>BẢNG TÍNH TOÁN, ĐO BÓC KHỐI LƯỢNG HOÀN THÀNH ĐƯA VÀO QUYẾT TOÁN</v>
          </cell>
        </row>
      </sheetData>
      <sheetData sheetId="7686">
        <row r="4">
          <cell r="A4" t="str">
            <v>BẢNG TÍNH TOÁN, ĐO BÓC KHỐI LƯỢNG HOÀN THÀNH ĐƯA VÀO QUYẾT TOÁN</v>
          </cell>
        </row>
      </sheetData>
      <sheetData sheetId="7687">
        <row r="4">
          <cell r="A4" t="str">
            <v>BẢNG TÍNH TOÁN, ĐO BÓC KHỐI LƯỢNG HOÀN THÀNH ĐƯA VÀO QUYẾT TOÁN</v>
          </cell>
        </row>
      </sheetData>
      <sheetData sheetId="7688">
        <row r="4">
          <cell r="A4" t="str">
            <v>BẢNG TÍNH TOÁN, ĐO BÓC KHỐI LƯỢNG HOÀN THÀNH ĐƯA VÀO QUYẾT TOÁN</v>
          </cell>
        </row>
      </sheetData>
      <sheetData sheetId="7689">
        <row r="4">
          <cell r="A4" t="str">
            <v>BẢNG TÍNH TOÁN, ĐO BÓC KHỐI LƯỢNG HOÀN THÀNH ĐƯA VÀO QUYẾT TOÁN</v>
          </cell>
        </row>
      </sheetData>
      <sheetData sheetId="7690">
        <row r="4">
          <cell r="A4" t="str">
            <v>BẢNG TÍNH TOÁN, ĐO BÓC KHỐI LƯỢNG HOÀN THÀNH ĐƯA VÀO QUYẾT TOÁN</v>
          </cell>
        </row>
      </sheetData>
      <sheetData sheetId="7691">
        <row r="4">
          <cell r="A4" t="str">
            <v>BẢNG TÍNH TOÁN, ĐO BÓC KHỐI LƯỢNG HOÀN THÀNH ĐƯA VÀO QUYẾT TOÁN</v>
          </cell>
        </row>
      </sheetData>
      <sheetData sheetId="7692">
        <row r="4">
          <cell r="A4" t="str">
            <v>BẢNG TÍNH TOÁN, ĐO BÓC KHỐI LƯỢNG HOÀN THÀNH ĐƯA VÀO QUYẾT TOÁN</v>
          </cell>
        </row>
      </sheetData>
      <sheetData sheetId="7693">
        <row r="4">
          <cell r="A4" t="str">
            <v>BẢNG TÍNH TOÁN, ĐO BÓC KHỐI LƯỢNG HOÀN THÀNH ĐƯA VÀO QUYẾT TOÁN</v>
          </cell>
        </row>
      </sheetData>
      <sheetData sheetId="7694">
        <row r="4">
          <cell r="A4" t="str">
            <v>BẢNG TÍNH TOÁN, ĐO BÓC KHỐI LƯỢNG HOÀN THÀNH ĐƯA VÀO QUYẾT TOÁN</v>
          </cell>
        </row>
      </sheetData>
      <sheetData sheetId="7695">
        <row r="4">
          <cell r="A4" t="str">
            <v>BẢNG TÍNH TOÁN, ĐO BÓC KHỐI LƯỢNG HOÀN THÀNH ĐƯA VÀO QUYẾT TOÁN</v>
          </cell>
        </row>
      </sheetData>
      <sheetData sheetId="7696">
        <row r="4">
          <cell r="A4" t="str">
            <v>BẢNG TÍNH TOÁN, ĐO BÓC KHỐI LƯỢNG HOÀN THÀNH ĐƯA VÀO QUYẾT TOÁN</v>
          </cell>
        </row>
      </sheetData>
      <sheetData sheetId="7697">
        <row r="4">
          <cell r="A4" t="str">
            <v>BẢNG TÍNH TOÁN, ĐO BÓC KHỐI LƯỢNG HOÀN THÀNH ĐƯA VÀO QUYẾT TOÁN</v>
          </cell>
        </row>
      </sheetData>
      <sheetData sheetId="7698">
        <row r="4">
          <cell r="A4" t="str">
            <v>BẢNG TÍNH TOÁN, ĐO BÓC KHỐI LƯỢNG HOÀN THÀNH ĐƯA VÀO QUYẾT TOÁN</v>
          </cell>
        </row>
      </sheetData>
      <sheetData sheetId="7699">
        <row r="4">
          <cell r="A4" t="str">
            <v>BẢNG TÍNH TOÁN, ĐO BÓC KHỐI LƯỢNG HOÀN THÀNH ĐƯA VÀO QUYẾT TOÁN</v>
          </cell>
        </row>
      </sheetData>
      <sheetData sheetId="7700">
        <row r="4">
          <cell r="A4" t="str">
            <v>BẢNG TÍNH TOÁN, ĐO BÓC KHỐI LƯỢNG HOÀN THÀNH ĐƯA VÀO QUYẾT TOÁN</v>
          </cell>
        </row>
      </sheetData>
      <sheetData sheetId="7701">
        <row r="4">
          <cell r="A4" t="str">
            <v>BẢNG TÍNH TOÁN, ĐO BÓC KHỐI LƯỢNG HOÀN THÀNH ĐƯA VÀO QUYẾT TOÁN</v>
          </cell>
        </row>
      </sheetData>
      <sheetData sheetId="7702">
        <row r="4">
          <cell r="A4" t="str">
            <v>BẢNG TÍNH TOÁN, ĐO BÓC KHỐI LƯỢNG HOÀN THÀNH ĐƯA VÀO QUYẾT TOÁN</v>
          </cell>
        </row>
      </sheetData>
      <sheetData sheetId="7703">
        <row r="4">
          <cell r="A4" t="str">
            <v>BẢNG TÍNH TOÁN, ĐO BÓC KHỐI LƯỢNG HOÀN THÀNH ĐƯA VÀO QUYẾT TOÁN</v>
          </cell>
        </row>
      </sheetData>
      <sheetData sheetId="7704">
        <row r="4">
          <cell r="A4" t="str">
            <v>BẢNG TÍNH TOÁN, ĐO BÓC KHỐI LƯỢNG HOÀN THÀNH ĐƯA VÀO QUYẾT TOÁN</v>
          </cell>
        </row>
      </sheetData>
      <sheetData sheetId="7705">
        <row r="4">
          <cell r="A4" t="str">
            <v>BẢNG TÍNH TOÁN, ĐO BÓC KHỐI LƯỢNG HOÀN THÀNH ĐƯA VÀO QUYẾT TOÁN</v>
          </cell>
        </row>
      </sheetData>
      <sheetData sheetId="7706">
        <row r="4">
          <cell r="A4" t="str">
            <v>BẢNG TÍNH TOÁN, ĐO BÓC KHỐI LƯỢNG HOÀN THÀNH ĐƯA VÀO QUYẾT TOÁN</v>
          </cell>
        </row>
      </sheetData>
      <sheetData sheetId="7707">
        <row r="4">
          <cell r="A4" t="str">
            <v>BẢNG TÍNH TOÁN, ĐO BÓC KHỐI LƯỢNG HOÀN THÀNH ĐƯA VÀO QUYẾT TOÁN</v>
          </cell>
        </row>
      </sheetData>
      <sheetData sheetId="7708">
        <row r="4">
          <cell r="A4" t="str">
            <v>BẢNG TÍNH TOÁN, ĐO BÓC KHỐI LƯỢNG HOÀN THÀNH ĐƯA VÀO QUYẾT TOÁN</v>
          </cell>
        </row>
      </sheetData>
      <sheetData sheetId="7709">
        <row r="4">
          <cell r="A4" t="str">
            <v>BẢNG TÍNH TOÁN, ĐO BÓC KHỐI LƯỢNG HOÀN THÀNH ĐƯA VÀO QUYẾT TOÁN</v>
          </cell>
        </row>
      </sheetData>
      <sheetData sheetId="7710">
        <row r="4">
          <cell r="A4" t="str">
            <v>BẢNG TÍNH TOÁN, ĐO BÓC KHỐI LƯỢNG HOÀN THÀNH ĐƯA VÀO QUYẾT TOÁN</v>
          </cell>
        </row>
      </sheetData>
      <sheetData sheetId="7711">
        <row r="4">
          <cell r="A4" t="str">
            <v>BẢNG TÍNH TOÁN, ĐO BÓC KHỐI LƯỢNG HOÀN THÀNH ĐƯA VÀO QUYẾT TOÁN</v>
          </cell>
        </row>
      </sheetData>
      <sheetData sheetId="7712">
        <row r="4">
          <cell r="A4" t="str">
            <v>BẢNG TÍNH TOÁN, ĐO BÓC KHỐI LƯỢNG HOÀN THÀNH ĐƯA VÀO QUYẾT TOÁN</v>
          </cell>
        </row>
      </sheetData>
      <sheetData sheetId="7713">
        <row r="4">
          <cell r="A4" t="str">
            <v>BẢNG TÍNH TOÁN, ĐO BÓC KHỐI LƯỢNG HOÀN THÀNH ĐƯA VÀO QUYẾT TOÁN</v>
          </cell>
        </row>
      </sheetData>
      <sheetData sheetId="7714">
        <row r="4">
          <cell r="A4" t="str">
            <v>BẢNG TÍNH TOÁN, ĐO BÓC KHỐI LƯỢNG HOÀN THÀNH ĐƯA VÀO QUYẾT TOÁN</v>
          </cell>
        </row>
      </sheetData>
      <sheetData sheetId="7715">
        <row r="4">
          <cell r="A4" t="str">
            <v>BẢNG TÍNH TOÁN, ĐO BÓC KHỐI LƯỢNG HOÀN THÀNH ĐƯA VÀO QUYẾT TOÁN</v>
          </cell>
        </row>
      </sheetData>
      <sheetData sheetId="7716">
        <row r="4">
          <cell r="A4" t="str">
            <v>BẢNG TÍNH TOÁN, ĐO BÓC KHỐI LƯỢNG HOÀN THÀNH ĐƯA VÀO QUYẾT TOÁN</v>
          </cell>
        </row>
      </sheetData>
      <sheetData sheetId="7717">
        <row r="4">
          <cell r="A4" t="str">
            <v>BẢNG TÍNH TOÁN, ĐO BÓC KHỐI LƯỢNG HOÀN THÀNH ĐƯA VÀO QUYẾT TOÁN</v>
          </cell>
        </row>
      </sheetData>
      <sheetData sheetId="7718">
        <row r="4">
          <cell r="A4" t="str">
            <v>BẢNG TÍNH TOÁN, ĐO BÓC KHỐI LƯỢNG HOÀN THÀNH ĐƯA VÀO QUYẾT TOÁN</v>
          </cell>
        </row>
      </sheetData>
      <sheetData sheetId="7719">
        <row r="4">
          <cell r="A4" t="str">
            <v>BẢNG TÍNH TOÁN, ĐO BÓC KHỐI LƯỢNG HOÀN THÀNH ĐƯA VÀO QUYẾT TOÁN</v>
          </cell>
        </row>
      </sheetData>
      <sheetData sheetId="7720">
        <row r="4">
          <cell r="A4" t="str">
            <v>BẢNG TÍNH TOÁN, ĐO BÓC KHỐI LƯỢNG HOÀN THÀNH ĐƯA VÀO QUYẾT TOÁN</v>
          </cell>
        </row>
      </sheetData>
      <sheetData sheetId="7721">
        <row r="4">
          <cell r="A4" t="str">
            <v>BẢNG TÍNH TOÁN, ĐO BÓC KHỐI LƯỢNG HOÀN THÀNH ĐƯA VÀO QUYẾT TOÁN</v>
          </cell>
        </row>
      </sheetData>
      <sheetData sheetId="7722">
        <row r="4">
          <cell r="A4" t="str">
            <v>BẢNG TÍNH TOÁN, ĐO BÓC KHỐI LƯỢNG HOÀN THÀNH ĐƯA VÀO QUYẾT TOÁN</v>
          </cell>
        </row>
      </sheetData>
      <sheetData sheetId="7723">
        <row r="4">
          <cell r="A4" t="str">
            <v>BẢNG TÍNH TOÁN, ĐO BÓC KHỐI LƯỢNG HOÀN THÀNH ĐƯA VÀO QUYẾT TOÁN</v>
          </cell>
        </row>
      </sheetData>
      <sheetData sheetId="7724">
        <row r="4">
          <cell r="A4" t="str">
            <v>BẢNG TÍNH TOÁN, ĐO BÓC KHỐI LƯỢNG HOÀN THÀNH ĐƯA VÀO QUYẾT TOÁN</v>
          </cell>
        </row>
      </sheetData>
      <sheetData sheetId="7725">
        <row r="4">
          <cell r="A4" t="str">
            <v>BẢNG TÍNH TOÁN, ĐO BÓC KHỐI LƯỢNG HOÀN THÀNH ĐƯA VÀO QUYẾT TOÁN</v>
          </cell>
        </row>
      </sheetData>
      <sheetData sheetId="7726">
        <row r="4">
          <cell r="A4" t="str">
            <v>BẢNG TÍNH TOÁN, ĐO BÓC KHỐI LƯỢNG HOÀN THÀNH ĐƯA VÀO QUYẾT TOÁN</v>
          </cell>
        </row>
      </sheetData>
      <sheetData sheetId="7727">
        <row r="4">
          <cell r="A4" t="str">
            <v>BẢNG TÍNH TOÁN, ĐO BÓC KHỐI LƯỢNG HOÀN THÀNH ĐƯA VÀO QUYẾT TOÁN</v>
          </cell>
        </row>
      </sheetData>
      <sheetData sheetId="7728">
        <row r="4">
          <cell r="A4" t="str">
            <v>BẢNG TÍNH TOÁN, ĐO BÓC KHỐI LƯỢNG HOÀN THÀNH ĐƯA VÀO QUYẾT TOÁN</v>
          </cell>
        </row>
      </sheetData>
      <sheetData sheetId="7729">
        <row r="4">
          <cell r="A4" t="str">
            <v>BẢNG TÍNH TOÁN, ĐO BÓC KHỐI LƯỢNG HOÀN THÀNH ĐƯA VÀO QUYẾT TOÁN</v>
          </cell>
        </row>
      </sheetData>
      <sheetData sheetId="7730">
        <row r="4">
          <cell r="A4" t="str">
            <v>BẢNG TÍNH TOÁN, ĐO BÓC KHỐI LƯỢNG HOÀN THÀNH ĐƯA VÀO QUYẾT TOÁN</v>
          </cell>
        </row>
      </sheetData>
      <sheetData sheetId="7731">
        <row r="4">
          <cell r="A4" t="str">
            <v>BẢNG TÍNH TOÁN, ĐO BÓC KHỐI LƯỢNG HOÀN THÀNH ĐƯA VÀO QUYẾT TOÁN</v>
          </cell>
        </row>
      </sheetData>
      <sheetData sheetId="7732">
        <row r="4">
          <cell r="A4" t="str">
            <v>BẢNG TÍNH TOÁN, ĐO BÓC KHỐI LƯỢNG HOÀN THÀNH ĐƯA VÀO QUYẾT TOÁN</v>
          </cell>
        </row>
      </sheetData>
      <sheetData sheetId="7733">
        <row r="4">
          <cell r="A4" t="str">
            <v>BẢNG TÍNH TOÁN, ĐO BÓC KHỐI LƯỢNG HOÀN THÀNH ĐƯA VÀO QUYẾT TOÁN</v>
          </cell>
        </row>
      </sheetData>
      <sheetData sheetId="7734">
        <row r="4">
          <cell r="A4" t="str">
            <v>BẢNG TÍNH TOÁN, ĐO BÓC KHỐI LƯỢNG HOÀN THÀNH ĐƯA VÀO QUYẾT TOÁN</v>
          </cell>
        </row>
      </sheetData>
      <sheetData sheetId="7735">
        <row r="4">
          <cell r="A4" t="str">
            <v>BẢNG TÍNH TOÁN, ĐO BÓC KHỐI LƯỢNG HOÀN THÀNH ĐƯA VÀO QUYẾT TOÁN</v>
          </cell>
        </row>
      </sheetData>
      <sheetData sheetId="7736">
        <row r="4">
          <cell r="A4" t="str">
            <v>BẢNG TÍNH TOÁN, ĐO BÓC KHỐI LƯỢNG HOÀN THÀNH ĐƯA VÀO QUYẾT TOÁN</v>
          </cell>
        </row>
      </sheetData>
      <sheetData sheetId="7737">
        <row r="4">
          <cell r="A4" t="str">
            <v>BẢNG TÍNH TOÁN, ĐO BÓC KHỐI LƯỢNG HOÀN THÀNH ĐƯA VÀO QUYẾT TOÁN</v>
          </cell>
        </row>
      </sheetData>
      <sheetData sheetId="7738">
        <row r="4">
          <cell r="A4" t="str">
            <v>BẢNG TÍNH TOÁN, ĐO BÓC KHỐI LƯỢNG HOÀN THÀNH ĐƯA VÀO QUYẾT TOÁN</v>
          </cell>
        </row>
      </sheetData>
      <sheetData sheetId="7739">
        <row r="4">
          <cell r="A4" t="str">
            <v>BẢNG TÍNH TOÁN, ĐO BÓC KHỐI LƯỢNG HOÀN THÀNH ĐƯA VÀO QUYẾT TOÁN</v>
          </cell>
        </row>
      </sheetData>
      <sheetData sheetId="7740">
        <row r="4">
          <cell r="A4" t="str">
            <v>BẢNG TÍNH TOÁN, ĐO BÓC KHỐI LƯỢNG HOÀN THÀNH ĐƯA VÀO QUYẾT TOÁN</v>
          </cell>
        </row>
      </sheetData>
      <sheetData sheetId="7741">
        <row r="4">
          <cell r="A4" t="str">
            <v>BẢNG TÍNH TOÁN, ĐO BÓC KHỐI LƯỢNG HOÀN THÀNH ĐƯA VÀO QUYẾT TOÁN</v>
          </cell>
        </row>
      </sheetData>
      <sheetData sheetId="7742">
        <row r="4">
          <cell r="A4" t="str">
            <v>BẢNG TÍNH TOÁN, ĐO BÓC KHỐI LƯỢNG HOÀN THÀNH ĐƯA VÀO QUYẾT TOÁN</v>
          </cell>
        </row>
      </sheetData>
      <sheetData sheetId="7743">
        <row r="4">
          <cell r="A4" t="str">
            <v>BẢNG TÍNH TOÁN, ĐO BÓC KHỐI LƯỢNG HOÀN THÀNH ĐƯA VÀO QUYẾT TOÁN</v>
          </cell>
        </row>
      </sheetData>
      <sheetData sheetId="7744">
        <row r="4">
          <cell r="A4" t="str">
            <v>BẢNG TÍNH TOÁN, ĐO BÓC KHỐI LƯỢNG HOÀN THÀNH ĐƯA VÀO QUYẾT TOÁN</v>
          </cell>
        </row>
      </sheetData>
      <sheetData sheetId="7745">
        <row r="4">
          <cell r="A4" t="str">
            <v>BẢNG TÍNH TOÁN, ĐO BÓC KHỐI LƯỢNG HOÀN THÀNH ĐƯA VÀO QUYẾT TOÁN</v>
          </cell>
        </row>
      </sheetData>
      <sheetData sheetId="7746">
        <row r="4">
          <cell r="A4" t="str">
            <v>BẢNG TÍNH TOÁN, ĐO BÓC KHỐI LƯỢNG HOÀN THÀNH ĐƯA VÀO QUYẾT TOÁN</v>
          </cell>
        </row>
      </sheetData>
      <sheetData sheetId="7747">
        <row r="4">
          <cell r="A4" t="str">
            <v>BẢNG TÍNH TOÁN, ĐO BÓC KHỐI LƯỢNG HOÀN THÀNH ĐƯA VÀO QUYẾT TOÁN</v>
          </cell>
        </row>
      </sheetData>
      <sheetData sheetId="7748">
        <row r="4">
          <cell r="A4" t="str">
            <v>BẢNG TÍNH TOÁN, ĐO BÓC KHỐI LƯỢNG HOÀN THÀNH ĐƯA VÀO QUYẾT TOÁN</v>
          </cell>
        </row>
      </sheetData>
      <sheetData sheetId="7749">
        <row r="4">
          <cell r="A4" t="str">
            <v>BẢNG TÍNH TOÁN, ĐO BÓC KHỐI LƯỢNG HOÀN THÀNH ĐƯA VÀO QUYẾT TOÁN</v>
          </cell>
        </row>
      </sheetData>
      <sheetData sheetId="7750">
        <row r="4">
          <cell r="A4" t="str">
            <v>BẢNG TÍNH TOÁN, ĐO BÓC KHỐI LƯỢNG HOÀN THÀNH ĐƯA VÀO QUYẾT TOÁN</v>
          </cell>
        </row>
      </sheetData>
      <sheetData sheetId="7751">
        <row r="4">
          <cell r="A4" t="str">
            <v>BẢNG TÍNH TOÁN, ĐO BÓC KHỐI LƯỢNG HOÀN THÀNH ĐƯA VÀO QUYẾT TOÁN</v>
          </cell>
        </row>
      </sheetData>
      <sheetData sheetId="7752">
        <row r="4">
          <cell r="A4" t="str">
            <v>BẢNG TÍNH TOÁN, ĐO BÓC KHỐI LƯỢNG HOÀN THÀNH ĐƯA VÀO QUYẾT TOÁN</v>
          </cell>
        </row>
      </sheetData>
      <sheetData sheetId="7753">
        <row r="4">
          <cell r="A4" t="str">
            <v>BẢNG TÍNH TOÁN, ĐO BÓC KHỐI LƯỢNG HOÀN THÀNH ĐƯA VÀO QUYẾT TOÁN</v>
          </cell>
        </row>
      </sheetData>
      <sheetData sheetId="7754">
        <row r="4">
          <cell r="A4" t="str">
            <v>BẢNG TÍNH TOÁN, ĐO BÓC KHỐI LƯỢNG HOÀN THÀNH ĐƯA VÀO QUYẾT TOÁN</v>
          </cell>
        </row>
      </sheetData>
      <sheetData sheetId="7755">
        <row r="4">
          <cell r="A4" t="str">
            <v>BẢNG TÍNH TOÁN, ĐO BÓC KHỐI LƯỢNG HOÀN THÀNH ĐƯA VÀO QUYẾT TOÁN</v>
          </cell>
        </row>
      </sheetData>
      <sheetData sheetId="7756">
        <row r="4">
          <cell r="A4" t="str">
            <v>BẢNG TÍNH TOÁN, ĐO BÓC KHỐI LƯỢNG HOÀN THÀNH ĐƯA VÀO QUYẾT TOÁN</v>
          </cell>
        </row>
      </sheetData>
      <sheetData sheetId="7757">
        <row r="4">
          <cell r="A4" t="str">
            <v>BẢNG TÍNH TOÁN, ĐO BÓC KHỐI LƯỢNG HOÀN THÀNH ĐƯA VÀO QUYẾT TOÁN</v>
          </cell>
        </row>
      </sheetData>
      <sheetData sheetId="7758">
        <row r="4">
          <cell r="A4" t="str">
            <v>BẢNG TÍNH TOÁN, ĐO BÓC KHỐI LƯỢNG HOÀN THÀNH ĐƯA VÀO QUYẾT TOÁN</v>
          </cell>
        </row>
      </sheetData>
      <sheetData sheetId="7759">
        <row r="4">
          <cell r="A4" t="str">
            <v>BẢNG TÍNH TOÁN, ĐO BÓC KHỐI LƯỢNG HOÀN THÀNH ĐƯA VÀO QUYẾT TOÁN</v>
          </cell>
        </row>
      </sheetData>
      <sheetData sheetId="7760">
        <row r="4">
          <cell r="A4" t="str">
            <v>BẢNG TÍNH TOÁN, ĐO BÓC KHỐI LƯỢNG HOÀN THÀNH ĐƯA VÀO QUYẾT TOÁN</v>
          </cell>
        </row>
      </sheetData>
      <sheetData sheetId="7761">
        <row r="4">
          <cell r="A4" t="str">
            <v>BẢNG TÍNH TOÁN, ĐO BÓC KHỐI LƯỢNG HOÀN THÀNH ĐƯA VÀO QUYẾT TOÁN</v>
          </cell>
        </row>
      </sheetData>
      <sheetData sheetId="7762">
        <row r="4">
          <cell r="A4" t="str">
            <v>BẢNG TÍNH TOÁN, ĐO BÓC KHỐI LƯỢNG HOÀN THÀNH ĐƯA VÀO QUYẾT TOÁN</v>
          </cell>
        </row>
      </sheetData>
      <sheetData sheetId="7763">
        <row r="4">
          <cell r="A4" t="str">
            <v>BẢNG TÍNH TOÁN, ĐO BÓC KHỐI LƯỢNG HOÀN THÀNH ĐƯA VÀO QUYẾT TOÁN</v>
          </cell>
        </row>
      </sheetData>
      <sheetData sheetId="7764">
        <row r="4">
          <cell r="A4" t="str">
            <v>BẢNG TÍNH TOÁN, ĐO BÓC KHỐI LƯỢNG HOÀN THÀNH ĐƯA VÀO QUYẾT TOÁN</v>
          </cell>
        </row>
      </sheetData>
      <sheetData sheetId="7765">
        <row r="4">
          <cell r="A4" t="str">
            <v>BẢNG TÍNH TOÁN, ĐO BÓC KHỐI LƯỢNG HOÀN THÀNH ĐƯA VÀO QUYẾT TOÁN</v>
          </cell>
        </row>
      </sheetData>
      <sheetData sheetId="7766">
        <row r="4">
          <cell r="A4" t="str">
            <v>BẢNG TÍNH TOÁN, ĐO BÓC KHỐI LƯỢNG HOÀN THÀNH ĐƯA VÀO QUYẾT TOÁN</v>
          </cell>
        </row>
      </sheetData>
      <sheetData sheetId="7767">
        <row r="4">
          <cell r="A4" t="str">
            <v>BẢNG TÍNH TOÁN, ĐO BÓC KHỐI LƯỢNG HOÀN THÀNH ĐƯA VÀO QUYẾT TOÁN</v>
          </cell>
        </row>
      </sheetData>
      <sheetData sheetId="7768">
        <row r="4">
          <cell r="A4" t="str">
            <v>BẢNG TÍNH TOÁN, ĐO BÓC KHỐI LƯỢNG HOÀN THÀNH ĐƯA VÀO QUYẾT TOÁN</v>
          </cell>
        </row>
      </sheetData>
      <sheetData sheetId="7769">
        <row r="4">
          <cell r="A4" t="str">
            <v>BẢNG TÍNH TOÁN, ĐO BÓC KHỐI LƯỢNG HOÀN THÀNH ĐƯA VÀO QUYẾT TOÁN</v>
          </cell>
        </row>
      </sheetData>
      <sheetData sheetId="7770">
        <row r="4">
          <cell r="A4" t="str">
            <v>BẢNG TÍNH TOÁN, ĐO BÓC KHỐI LƯỢNG HOÀN THÀNH ĐƯA VÀO QUYẾT TOÁN</v>
          </cell>
        </row>
      </sheetData>
      <sheetData sheetId="7771">
        <row r="4">
          <cell r="A4" t="str">
            <v>BẢNG TÍNH TOÁN, ĐO BÓC KHỐI LƯỢNG HOÀN THÀNH ĐƯA VÀO QUYẾT TOÁN</v>
          </cell>
        </row>
      </sheetData>
      <sheetData sheetId="7772">
        <row r="4">
          <cell r="A4" t="str">
            <v>BẢNG TÍNH TOÁN, ĐO BÓC KHỐI LƯỢNG HOÀN THÀNH ĐƯA VÀO QUYẾT TOÁN</v>
          </cell>
        </row>
      </sheetData>
      <sheetData sheetId="7773">
        <row r="4">
          <cell r="A4" t="str">
            <v>BẢNG TÍNH TOÁN, ĐO BÓC KHỐI LƯỢNG HOÀN THÀNH ĐƯA VÀO QUYẾT TOÁN</v>
          </cell>
        </row>
      </sheetData>
      <sheetData sheetId="7774">
        <row r="4">
          <cell r="A4" t="str">
            <v>BẢNG TÍNH TOÁN, ĐO BÓC KHỐI LƯỢNG HOÀN THÀNH ĐƯA VÀO QUYẾT TOÁN</v>
          </cell>
        </row>
      </sheetData>
      <sheetData sheetId="7775">
        <row r="4">
          <cell r="A4" t="str">
            <v>BẢNG TÍNH TOÁN, ĐO BÓC KHỐI LƯỢNG HOÀN THÀNH ĐƯA VÀO QUYẾT TOÁN</v>
          </cell>
        </row>
      </sheetData>
      <sheetData sheetId="7776">
        <row r="4">
          <cell r="A4" t="str">
            <v>BẢNG TÍNH TOÁN, ĐO BÓC KHỐI LƯỢNG HOÀN THÀNH ĐƯA VÀO QUYẾT TOÁN</v>
          </cell>
        </row>
      </sheetData>
      <sheetData sheetId="7777">
        <row r="4">
          <cell r="A4" t="str">
            <v>BẢNG TÍNH TOÁN, ĐO BÓC KHỐI LƯỢNG HOÀN THÀNH ĐƯA VÀO QUYẾT TOÁN</v>
          </cell>
        </row>
      </sheetData>
      <sheetData sheetId="7778">
        <row r="4">
          <cell r="A4" t="str">
            <v>BẢNG TÍNH TOÁN, ĐO BÓC KHỐI LƯỢNG HOÀN THÀNH ĐƯA VÀO QUYẾT TOÁN</v>
          </cell>
        </row>
      </sheetData>
      <sheetData sheetId="7779">
        <row r="4">
          <cell r="A4" t="str">
            <v>BẢNG TÍNH TOÁN, ĐO BÓC KHỐI LƯỢNG HOÀN THÀNH ĐƯA VÀO QUYẾT TOÁN</v>
          </cell>
        </row>
      </sheetData>
      <sheetData sheetId="7780">
        <row r="4">
          <cell r="A4" t="str">
            <v>BẢNG TÍNH TOÁN, ĐO BÓC KHỐI LƯỢNG HOÀN THÀNH ĐƯA VÀO QUYẾT TOÁN</v>
          </cell>
        </row>
      </sheetData>
      <sheetData sheetId="7781">
        <row r="4">
          <cell r="A4" t="str">
            <v>BẢNG TÍNH TOÁN, ĐO BÓC KHỐI LƯỢNG HOÀN THÀNH ĐƯA VÀO QUYẾT TOÁN</v>
          </cell>
        </row>
      </sheetData>
      <sheetData sheetId="7782">
        <row r="4">
          <cell r="A4" t="str">
            <v>BẢNG TÍNH TOÁN, ĐO BÓC KHỐI LƯỢNG HOÀN THÀNH ĐƯA VÀO QUYẾT TOÁN</v>
          </cell>
        </row>
      </sheetData>
      <sheetData sheetId="7783">
        <row r="4">
          <cell r="A4" t="str">
            <v>BẢNG TÍNH TOÁN, ĐO BÓC KHỐI LƯỢNG HOÀN THÀNH ĐƯA VÀO QUYẾT TOÁN</v>
          </cell>
        </row>
      </sheetData>
      <sheetData sheetId="7784">
        <row r="4">
          <cell r="A4" t="str">
            <v>BẢNG TÍNH TOÁN, ĐO BÓC KHỐI LƯỢNG HOÀN THÀNH ĐƯA VÀO QUYẾT TOÁN</v>
          </cell>
        </row>
      </sheetData>
      <sheetData sheetId="7785">
        <row r="4">
          <cell r="A4" t="str">
            <v>BẢNG TÍNH TOÁN, ĐO BÓC KHỐI LƯỢNG HOÀN THÀNH ĐƯA VÀO QUYẾT TOÁN</v>
          </cell>
        </row>
      </sheetData>
      <sheetData sheetId="7786">
        <row r="4">
          <cell r="A4" t="str">
            <v>BẢNG TÍNH TOÁN, ĐO BÓC KHỐI LƯỢNG HOÀN THÀNH ĐƯA VÀO QUYẾT TOÁN</v>
          </cell>
        </row>
      </sheetData>
      <sheetData sheetId="7787">
        <row r="4">
          <cell r="A4" t="str">
            <v>BẢNG TÍNH TOÁN, ĐO BÓC KHỐI LƯỢNG HOÀN THÀNH ĐƯA VÀO QUYẾT TOÁN</v>
          </cell>
        </row>
      </sheetData>
      <sheetData sheetId="7788">
        <row r="4">
          <cell r="A4" t="str">
            <v>BẢNG TÍNH TOÁN, ĐO BÓC KHỐI LƯỢNG HOÀN THÀNH ĐƯA VÀO QUYẾT TOÁN</v>
          </cell>
        </row>
      </sheetData>
      <sheetData sheetId="7789">
        <row r="4">
          <cell r="A4" t="str">
            <v>BẢNG TÍNH TOÁN, ĐO BÓC KHỐI LƯỢNG HOÀN THÀNH ĐƯA VÀO QUYẾT TOÁN</v>
          </cell>
        </row>
      </sheetData>
      <sheetData sheetId="7790">
        <row r="4">
          <cell r="A4" t="str">
            <v>BẢNG TÍNH TOÁN, ĐO BÓC KHỐI LƯỢNG HOÀN THÀNH ĐƯA VÀO QUYẾT TOÁN</v>
          </cell>
        </row>
      </sheetData>
      <sheetData sheetId="7791">
        <row r="4">
          <cell r="A4" t="str">
            <v>BẢNG TÍNH TOÁN, ĐO BÓC KHỐI LƯỢNG HOÀN THÀNH ĐƯA VÀO QUYẾT TOÁN</v>
          </cell>
        </row>
      </sheetData>
      <sheetData sheetId="7792">
        <row r="4">
          <cell r="A4" t="str">
            <v>BẢNG TÍNH TOÁN, ĐO BÓC KHỐI LƯỢNG HOÀN THÀNH ĐƯA VÀO QUYẾT TOÁN</v>
          </cell>
        </row>
      </sheetData>
      <sheetData sheetId="7793">
        <row r="4">
          <cell r="A4" t="str">
            <v>BẢNG TÍNH TOÁN, ĐO BÓC KHỐI LƯỢNG HOÀN THÀNH ĐƯA VÀO QUYẾT TOÁN</v>
          </cell>
        </row>
      </sheetData>
      <sheetData sheetId="7794">
        <row r="4">
          <cell r="A4" t="str">
            <v>BẢNG TÍNH TOÁN, ĐO BÓC KHỐI LƯỢNG HOÀN THÀNH ĐƯA VÀO QUYẾT TOÁN</v>
          </cell>
        </row>
      </sheetData>
      <sheetData sheetId="7795">
        <row r="4">
          <cell r="A4" t="str">
            <v>BẢNG TÍNH TOÁN, ĐO BÓC KHỐI LƯỢNG HOÀN THÀNH ĐƯA VÀO QUYẾT TOÁN</v>
          </cell>
        </row>
      </sheetData>
      <sheetData sheetId="7796">
        <row r="4">
          <cell r="A4" t="str">
            <v>BẢNG TÍNH TOÁN, ĐO BÓC KHỐI LƯỢNG HOÀN THÀNH ĐƯA VÀO QUYẾT TOÁN</v>
          </cell>
        </row>
      </sheetData>
      <sheetData sheetId="7797">
        <row r="4">
          <cell r="A4" t="str">
            <v>BẢNG TÍNH TOÁN, ĐO BÓC KHỐI LƯỢNG HOÀN THÀNH ĐƯA VÀO QUYẾT TOÁN</v>
          </cell>
        </row>
      </sheetData>
      <sheetData sheetId="7798">
        <row r="4">
          <cell r="A4" t="str">
            <v>BẢNG TÍNH TOÁN, ĐO BÓC KHỐI LƯỢNG HOÀN THÀNH ĐƯA VÀO QUYẾT TOÁN</v>
          </cell>
        </row>
      </sheetData>
      <sheetData sheetId="7799">
        <row r="4">
          <cell r="A4" t="str">
            <v>BẢNG TÍNH TOÁN, ĐO BÓC KHỐI LƯỢNG HOÀN THÀNH ĐƯA VÀO QUYẾT TOÁN</v>
          </cell>
        </row>
      </sheetData>
      <sheetData sheetId="7800">
        <row r="4">
          <cell r="A4" t="str">
            <v>BẢNG TÍNH TOÁN, ĐO BÓC KHỐI LƯỢNG HOÀN THÀNH ĐƯA VÀO QUYẾT TOÁN</v>
          </cell>
        </row>
      </sheetData>
      <sheetData sheetId="7801">
        <row r="4">
          <cell r="A4" t="str">
            <v>BẢNG TÍNH TOÁN, ĐO BÓC KHỐI LƯỢNG HOÀN THÀNH ĐƯA VÀO QUYẾT TOÁN</v>
          </cell>
        </row>
      </sheetData>
      <sheetData sheetId="7802">
        <row r="4">
          <cell r="A4" t="str">
            <v>BẢNG TÍNH TOÁN, ĐO BÓC KHỐI LƯỢNG HOÀN THÀNH ĐƯA VÀO QUYẾT TOÁN</v>
          </cell>
        </row>
      </sheetData>
      <sheetData sheetId="7803">
        <row r="4">
          <cell r="A4" t="str">
            <v>BẢNG TÍNH TOÁN, ĐO BÓC KHỐI LƯỢNG HOÀN THÀNH ĐƯA VÀO QUYẾT TOÁN</v>
          </cell>
        </row>
      </sheetData>
      <sheetData sheetId="7804">
        <row r="4">
          <cell r="A4" t="str">
            <v>BẢNG TÍNH TOÁN, ĐO BÓC KHỐI LƯỢNG HOÀN THÀNH ĐƯA VÀO QUYẾT TOÁN</v>
          </cell>
        </row>
      </sheetData>
      <sheetData sheetId="7805">
        <row r="4">
          <cell r="A4" t="str">
            <v>BẢNG TÍNH TOÁN, ĐO BÓC KHỐI LƯỢNG HOÀN THÀNH ĐƯA VÀO QUYẾT TOÁN</v>
          </cell>
        </row>
      </sheetData>
      <sheetData sheetId="7806">
        <row r="4">
          <cell r="A4" t="str">
            <v>BẢNG TÍNH TOÁN, ĐO BÓC KHỐI LƯỢNG HOÀN THÀNH ĐƯA VÀO QUYẾT TOÁN</v>
          </cell>
        </row>
      </sheetData>
      <sheetData sheetId="7807">
        <row r="4">
          <cell r="A4" t="str">
            <v>BẢNG TÍNH TOÁN, ĐO BÓC KHỐI LƯỢNG HOÀN THÀNH ĐƯA VÀO QUYẾT TOÁN</v>
          </cell>
        </row>
      </sheetData>
      <sheetData sheetId="7808">
        <row r="4">
          <cell r="A4" t="str">
            <v>BẢNG TÍNH TOÁN, ĐO BÓC KHỐI LƯỢNG HOÀN THÀNH ĐƯA VÀO QUYẾT TOÁN</v>
          </cell>
        </row>
      </sheetData>
      <sheetData sheetId="7809">
        <row r="4">
          <cell r="A4" t="str">
            <v>BẢNG TÍNH TOÁN, ĐO BÓC KHỐI LƯỢNG HOÀN THÀNH ĐƯA VÀO QUYẾT TOÁN</v>
          </cell>
        </row>
      </sheetData>
      <sheetData sheetId="7810">
        <row r="4">
          <cell r="A4" t="str">
            <v>BẢNG TÍNH TOÁN, ĐO BÓC KHỐI LƯỢNG HOÀN THÀNH ĐƯA VÀO QUYẾT TOÁN</v>
          </cell>
        </row>
      </sheetData>
      <sheetData sheetId="7811">
        <row r="4">
          <cell r="A4" t="str">
            <v>BẢNG TÍNH TOÁN, ĐO BÓC KHỐI LƯỢNG HOÀN THÀNH ĐƯA VÀO QUYẾT TOÁN</v>
          </cell>
        </row>
      </sheetData>
      <sheetData sheetId="7812">
        <row r="4">
          <cell r="A4" t="str">
            <v>BẢNG TÍNH TOÁN, ĐO BÓC KHỐI LƯỢNG HOÀN THÀNH ĐƯA VÀO QUYẾT TOÁN</v>
          </cell>
        </row>
      </sheetData>
      <sheetData sheetId="7813">
        <row r="4">
          <cell r="A4" t="str">
            <v>BẢNG TÍNH TOÁN, ĐO BÓC KHỐI LƯỢNG HOÀN THÀNH ĐƯA VÀO QUYẾT TOÁN</v>
          </cell>
        </row>
      </sheetData>
      <sheetData sheetId="7814">
        <row r="4">
          <cell r="A4" t="str">
            <v>BẢNG TÍNH TOÁN, ĐO BÓC KHỐI LƯỢNG HOÀN THÀNH ĐƯA VÀO QUYẾT TOÁN</v>
          </cell>
        </row>
      </sheetData>
      <sheetData sheetId="7815">
        <row r="4">
          <cell r="A4" t="str">
            <v>BẢNG TÍNH TOÁN, ĐO BÓC KHỐI LƯỢNG HOÀN THÀNH ĐƯA VÀO QUYẾT TOÁN</v>
          </cell>
        </row>
      </sheetData>
      <sheetData sheetId="7816">
        <row r="4">
          <cell r="A4" t="str">
            <v>BẢNG TÍNH TOÁN, ĐO BÓC KHỐI LƯỢNG HOÀN THÀNH ĐƯA VÀO QUYẾT TOÁN</v>
          </cell>
        </row>
      </sheetData>
      <sheetData sheetId="7817">
        <row r="4">
          <cell r="A4" t="str">
            <v>BẢNG TÍNH TOÁN, ĐO BÓC KHỐI LƯỢNG HOÀN THÀNH ĐƯA VÀO QUYẾT TOÁN</v>
          </cell>
        </row>
      </sheetData>
      <sheetData sheetId="7818">
        <row r="4">
          <cell r="A4" t="str">
            <v>BẢNG TÍNH TOÁN, ĐO BÓC KHỐI LƯỢNG HOÀN THÀNH ĐƯA VÀO QUYẾT TOÁN</v>
          </cell>
        </row>
      </sheetData>
      <sheetData sheetId="7819">
        <row r="4">
          <cell r="A4" t="str">
            <v>BẢNG TÍNH TOÁN, ĐO BÓC KHỐI LƯỢNG HOÀN THÀNH ĐƯA VÀO QUYẾT TOÁN</v>
          </cell>
        </row>
      </sheetData>
      <sheetData sheetId="7820">
        <row r="4">
          <cell r="A4" t="str">
            <v>BẢNG TÍNH TOÁN, ĐO BÓC KHỐI LƯỢNG HOÀN THÀNH ĐƯA VÀO QUYẾT TOÁN</v>
          </cell>
        </row>
      </sheetData>
      <sheetData sheetId="7821">
        <row r="4">
          <cell r="A4" t="str">
            <v>BẢNG TÍNH TOÁN, ĐO BÓC KHỐI LƯỢNG HOÀN THÀNH ĐƯA VÀO QUYẾT TOÁN</v>
          </cell>
        </row>
      </sheetData>
      <sheetData sheetId="7822">
        <row r="4">
          <cell r="A4" t="str">
            <v>BẢNG TÍNH TOÁN, ĐO BÓC KHỐI LƯỢNG HOÀN THÀNH ĐƯA VÀO QUYẾT TOÁN</v>
          </cell>
        </row>
      </sheetData>
      <sheetData sheetId="7823">
        <row r="4">
          <cell r="A4" t="str">
            <v>BẢNG TÍNH TOÁN, ĐO BÓC KHỐI LƯỢNG HOÀN THÀNH ĐƯA VÀO QUYẾT TOÁN</v>
          </cell>
        </row>
      </sheetData>
      <sheetData sheetId="7824">
        <row r="4">
          <cell r="A4" t="str">
            <v>BẢNG TÍNH TOÁN, ĐO BÓC KHỐI LƯỢNG HOÀN THÀNH ĐƯA VÀO QUYẾT TOÁN</v>
          </cell>
        </row>
      </sheetData>
      <sheetData sheetId="7825">
        <row r="4">
          <cell r="A4" t="str">
            <v>BẢNG TÍNH TOÁN, ĐO BÓC KHỐI LƯỢNG HOÀN THÀNH ĐƯA VÀO QUYẾT TOÁN</v>
          </cell>
        </row>
      </sheetData>
      <sheetData sheetId="7826">
        <row r="4">
          <cell r="A4" t="str">
            <v>BẢNG TÍNH TOÁN, ĐO BÓC KHỐI LƯỢNG HOÀN THÀNH ĐƯA VÀO QUYẾT TOÁN</v>
          </cell>
        </row>
      </sheetData>
      <sheetData sheetId="7827">
        <row r="4">
          <cell r="A4" t="str">
            <v>BẢNG TÍNH TOÁN, ĐO BÓC KHỐI LƯỢNG HOÀN THÀNH ĐƯA VÀO QUYẾT TOÁN</v>
          </cell>
        </row>
      </sheetData>
      <sheetData sheetId="7828">
        <row r="4">
          <cell r="A4" t="str">
            <v>BẢNG TÍNH TOÁN, ĐO BÓC KHỐI LƯỢNG HOÀN THÀNH ĐƯA VÀO QUYẾT TOÁN</v>
          </cell>
        </row>
      </sheetData>
      <sheetData sheetId="7829">
        <row r="4">
          <cell r="A4" t="str">
            <v>BẢNG TÍNH TOÁN, ĐO BÓC KHỐI LƯỢNG HOÀN THÀNH ĐƯA VÀO QUYẾT TOÁN</v>
          </cell>
        </row>
      </sheetData>
      <sheetData sheetId="7830">
        <row r="4">
          <cell r="A4" t="str">
            <v>BẢNG TÍNH TOÁN, ĐO BÓC KHỐI LƯỢNG HOÀN THÀNH ĐƯA VÀO QUYẾT TOÁN</v>
          </cell>
        </row>
      </sheetData>
      <sheetData sheetId="7831">
        <row r="4">
          <cell r="A4" t="str">
            <v>BẢNG TÍNH TOÁN, ĐO BÓC KHỐI LƯỢNG HOÀN THÀNH ĐƯA VÀO QUYẾT TOÁN</v>
          </cell>
        </row>
      </sheetData>
      <sheetData sheetId="7832">
        <row r="4">
          <cell r="A4" t="str">
            <v>BẢNG TÍNH TOÁN, ĐO BÓC KHỐI LƯỢNG HOÀN THÀNH ĐƯA VÀO QUYẾT TOÁN</v>
          </cell>
        </row>
      </sheetData>
      <sheetData sheetId="7833">
        <row r="4">
          <cell r="A4" t="str">
            <v>BẢNG TÍNH TOÁN, ĐO BÓC KHỐI LƯỢNG HOÀN THÀNH ĐƯA VÀO QUYẾT TOÁN</v>
          </cell>
        </row>
      </sheetData>
      <sheetData sheetId="7834">
        <row r="4">
          <cell r="A4" t="str">
            <v>BẢNG TÍNH TOÁN, ĐO BÓC KHỐI LƯỢNG HOÀN THÀNH ĐƯA VÀO QUYẾT TOÁN</v>
          </cell>
        </row>
      </sheetData>
      <sheetData sheetId="7835">
        <row r="4">
          <cell r="A4" t="str">
            <v>BẢNG TÍNH TOÁN, ĐO BÓC KHỐI LƯỢNG HOÀN THÀNH ĐƯA VÀO QUYẾT TOÁN</v>
          </cell>
        </row>
      </sheetData>
      <sheetData sheetId="7836">
        <row r="4">
          <cell r="A4" t="str">
            <v>BẢNG TÍNH TOÁN, ĐO BÓC KHỐI LƯỢNG HOÀN THÀNH ĐƯA VÀO QUYẾT TOÁN</v>
          </cell>
        </row>
      </sheetData>
      <sheetData sheetId="7837">
        <row r="4">
          <cell r="A4" t="str">
            <v>BẢNG TÍNH TOÁN, ĐO BÓC KHỐI LƯỢNG HOÀN THÀNH ĐƯA VÀO QUYẾT TOÁN</v>
          </cell>
        </row>
      </sheetData>
      <sheetData sheetId="7838">
        <row r="4">
          <cell r="A4" t="str">
            <v>BẢNG TÍNH TOÁN, ĐO BÓC KHỐI LƯỢNG HOÀN THÀNH ĐƯA VÀO QUYẾT TOÁN</v>
          </cell>
        </row>
      </sheetData>
      <sheetData sheetId="7839">
        <row r="4">
          <cell r="A4" t="str">
            <v>BẢNG TÍNH TOÁN, ĐO BÓC KHỐI LƯỢNG HOÀN THÀNH ĐƯA VÀO QUYẾT TOÁN</v>
          </cell>
        </row>
      </sheetData>
      <sheetData sheetId="7840">
        <row r="4">
          <cell r="A4" t="str">
            <v>BẢNG TÍNH TOÁN, ĐO BÓC KHỐI LƯỢNG HOÀN THÀNH ĐƯA VÀO QUYẾT TOÁN</v>
          </cell>
        </row>
      </sheetData>
      <sheetData sheetId="7841">
        <row r="4">
          <cell r="A4" t="str">
            <v>BẢNG TÍNH TOÁN, ĐO BÓC KHỐI LƯỢNG HOÀN THÀNH ĐƯA VÀO QUYẾT TOÁN</v>
          </cell>
        </row>
      </sheetData>
      <sheetData sheetId="7842">
        <row r="4">
          <cell r="A4" t="str">
            <v>BẢNG TÍNH TOÁN, ĐO BÓC KHỐI LƯỢNG HOÀN THÀNH ĐƯA VÀO QUYẾT TOÁN</v>
          </cell>
        </row>
      </sheetData>
      <sheetData sheetId="7843">
        <row r="4">
          <cell r="A4" t="str">
            <v>BẢNG TÍNH TOÁN, ĐO BÓC KHỐI LƯỢNG HOÀN THÀNH ĐƯA VÀO QUYẾT TOÁN</v>
          </cell>
        </row>
      </sheetData>
      <sheetData sheetId="7844">
        <row r="4">
          <cell r="A4" t="str">
            <v>BẢNG TÍNH TOÁN, ĐO BÓC KHỐI LƯỢNG HOÀN THÀNH ĐƯA VÀO QUYẾT TOÁN</v>
          </cell>
        </row>
      </sheetData>
      <sheetData sheetId="7845">
        <row r="4">
          <cell r="A4" t="str">
            <v>BẢNG TÍNH TOÁN, ĐO BÓC KHỐI LƯỢNG HOÀN THÀNH ĐƯA VÀO QUYẾT TOÁN</v>
          </cell>
        </row>
      </sheetData>
      <sheetData sheetId="7846">
        <row r="4">
          <cell r="A4" t="str">
            <v>BẢNG TÍNH TOÁN, ĐO BÓC KHỐI LƯỢNG HOÀN THÀNH ĐƯA VÀO QUYẾT TOÁN</v>
          </cell>
        </row>
      </sheetData>
      <sheetData sheetId="7847">
        <row r="4">
          <cell r="A4" t="str">
            <v>BẢNG TÍNH TOÁN, ĐO BÓC KHỐI LƯỢNG HOÀN THÀNH ĐƯA VÀO QUYẾT TOÁN</v>
          </cell>
        </row>
      </sheetData>
      <sheetData sheetId="7848">
        <row r="4">
          <cell r="A4" t="str">
            <v>BẢNG TÍNH TOÁN, ĐO BÓC KHỐI LƯỢNG HOÀN THÀNH ĐƯA VÀO QUYẾT TOÁN</v>
          </cell>
        </row>
      </sheetData>
      <sheetData sheetId="7849">
        <row r="4">
          <cell r="A4" t="str">
            <v>BẢNG TÍNH TOÁN, ĐO BÓC KHỐI LƯỢNG HOÀN THÀNH ĐƯA VÀO QUYẾT TOÁN</v>
          </cell>
        </row>
      </sheetData>
      <sheetData sheetId="7850">
        <row r="4">
          <cell r="A4" t="str">
            <v>BẢNG TÍNH TOÁN, ĐO BÓC KHỐI LƯỢNG HOÀN THÀNH ĐƯA VÀO QUYẾT TOÁN</v>
          </cell>
        </row>
      </sheetData>
      <sheetData sheetId="7851">
        <row r="4">
          <cell r="A4" t="str">
            <v>BẢNG TÍNH TOÁN, ĐO BÓC KHỐI LƯỢNG HOÀN THÀNH ĐƯA VÀO QUYẾT TOÁN</v>
          </cell>
        </row>
      </sheetData>
      <sheetData sheetId="7852">
        <row r="4">
          <cell r="A4" t="str">
            <v>BẢNG TÍNH TOÁN, ĐO BÓC KHỐI LƯỢNG HOÀN THÀNH ĐƯA VÀO QUYẾT TOÁN</v>
          </cell>
        </row>
      </sheetData>
      <sheetData sheetId="7853">
        <row r="4">
          <cell r="A4" t="str">
            <v>BẢNG TÍNH TOÁN, ĐO BÓC KHỐI LƯỢNG HOÀN THÀNH ĐƯA VÀO QUYẾT TOÁN</v>
          </cell>
        </row>
      </sheetData>
      <sheetData sheetId="7854">
        <row r="4">
          <cell r="A4" t="str">
            <v>BẢNG TÍNH TOÁN, ĐO BÓC KHỐI LƯỢNG HOÀN THÀNH ĐƯA VÀO QUYẾT TOÁN</v>
          </cell>
        </row>
      </sheetData>
      <sheetData sheetId="7855">
        <row r="4">
          <cell r="A4" t="str">
            <v>BẢNG TÍNH TOÁN, ĐO BÓC KHỐI LƯỢNG HOÀN THÀNH ĐƯA VÀO QUYẾT TOÁN</v>
          </cell>
        </row>
      </sheetData>
      <sheetData sheetId="7856">
        <row r="4">
          <cell r="A4" t="str">
            <v>BẢNG TÍNH TOÁN, ĐO BÓC KHỐI LƯỢNG HOÀN THÀNH ĐƯA VÀO QUYẾT TOÁN</v>
          </cell>
        </row>
      </sheetData>
      <sheetData sheetId="7857">
        <row r="4">
          <cell r="A4" t="str">
            <v>BẢNG TÍNH TOÁN, ĐO BÓC KHỐI LƯỢNG HOÀN THÀNH ĐƯA VÀO QUYẾT TOÁN</v>
          </cell>
        </row>
      </sheetData>
      <sheetData sheetId="7858">
        <row r="4">
          <cell r="A4" t="str">
            <v>BẢNG TÍNH TOÁN, ĐO BÓC KHỐI LƯỢNG HOÀN THÀNH ĐƯA VÀO QUYẾT TOÁN</v>
          </cell>
        </row>
      </sheetData>
      <sheetData sheetId="7859">
        <row r="4">
          <cell r="A4" t="str">
            <v>BẢNG TÍNH TOÁN, ĐO BÓC KHỐI LƯỢNG HOÀN THÀNH ĐƯA VÀO QUYẾT TOÁN</v>
          </cell>
        </row>
      </sheetData>
      <sheetData sheetId="7860">
        <row r="4">
          <cell r="A4" t="str">
            <v>BẢNG TÍNH TOÁN, ĐO BÓC KHỐI LƯỢNG HOÀN THÀNH ĐƯA VÀO QUYẾT TOÁN</v>
          </cell>
        </row>
      </sheetData>
      <sheetData sheetId="7861">
        <row r="4">
          <cell r="A4" t="str">
            <v>BẢNG TÍNH TOÁN, ĐO BÓC KHỐI LƯỢNG HOÀN THÀNH ĐƯA VÀO QUYẾT TOÁN</v>
          </cell>
        </row>
      </sheetData>
      <sheetData sheetId="7862">
        <row r="4">
          <cell r="A4" t="str">
            <v>BẢNG TÍNH TOÁN, ĐO BÓC KHỐI LƯỢNG HOÀN THÀNH ĐƯA VÀO QUYẾT TOÁN</v>
          </cell>
        </row>
      </sheetData>
      <sheetData sheetId="7863">
        <row r="4">
          <cell r="A4" t="str">
            <v>BẢNG TÍNH TOÁN, ĐO BÓC KHỐI LƯỢNG HOÀN THÀNH ĐƯA VÀO QUYẾT TOÁN</v>
          </cell>
        </row>
      </sheetData>
      <sheetData sheetId="7864">
        <row r="4">
          <cell r="A4" t="str">
            <v>BẢNG TÍNH TOÁN, ĐO BÓC KHỐI LƯỢNG HOÀN THÀNH ĐƯA VÀO QUYẾT TOÁN</v>
          </cell>
        </row>
      </sheetData>
      <sheetData sheetId="7865">
        <row r="4">
          <cell r="A4" t="str">
            <v>BẢNG TÍNH TOÁN, ĐO BÓC KHỐI LƯỢNG HOÀN THÀNH ĐƯA VÀO QUYẾT TOÁN</v>
          </cell>
        </row>
      </sheetData>
      <sheetData sheetId="7866">
        <row r="4">
          <cell r="A4" t="str">
            <v>BẢNG TÍNH TOÁN, ĐO BÓC KHỐI LƯỢNG HOÀN THÀNH ĐƯA VÀO QUYẾT TOÁN</v>
          </cell>
        </row>
      </sheetData>
      <sheetData sheetId="7867">
        <row r="4">
          <cell r="A4" t="str">
            <v>BẢNG TÍNH TOÁN, ĐO BÓC KHỐI LƯỢNG HOÀN THÀNH ĐƯA VÀO QUYẾT TOÁN</v>
          </cell>
        </row>
      </sheetData>
      <sheetData sheetId="7868">
        <row r="4">
          <cell r="A4" t="str">
            <v>BẢNG TÍNH TOÁN, ĐO BÓC KHỐI LƯỢNG HOÀN THÀNH ĐƯA VÀO QUYẾT TOÁN</v>
          </cell>
        </row>
      </sheetData>
      <sheetData sheetId="7869">
        <row r="4">
          <cell r="A4" t="str">
            <v>BẢNG TÍNH TOÁN, ĐO BÓC KHỐI LƯỢNG HOÀN THÀNH ĐƯA VÀO QUYẾT TOÁN</v>
          </cell>
        </row>
      </sheetData>
      <sheetData sheetId="7870">
        <row r="4">
          <cell r="A4" t="str">
            <v>BẢNG TÍNH TOÁN, ĐO BÓC KHỐI LƯỢNG HOÀN THÀNH ĐƯA VÀO QUYẾT TOÁN</v>
          </cell>
        </row>
      </sheetData>
      <sheetData sheetId="7871">
        <row r="4">
          <cell r="A4" t="str">
            <v>BẢNG TÍNH TOÁN, ĐO BÓC KHỐI LƯỢNG HOÀN THÀNH ĐƯA VÀO QUYẾT TOÁN</v>
          </cell>
        </row>
      </sheetData>
      <sheetData sheetId="7872">
        <row r="4">
          <cell r="A4" t="str">
            <v>BẢNG TÍNH TOÁN, ĐO BÓC KHỐI LƯỢNG HOÀN THÀNH ĐƯA VÀO QUYẾT TOÁN</v>
          </cell>
        </row>
      </sheetData>
      <sheetData sheetId="7873">
        <row r="4">
          <cell r="A4" t="str">
            <v>BẢNG TÍNH TOÁN, ĐO BÓC KHỐI LƯỢNG HOÀN THÀNH ĐƯA VÀO QUYẾT TOÁN</v>
          </cell>
        </row>
      </sheetData>
      <sheetData sheetId="7874">
        <row r="4">
          <cell r="A4" t="str">
            <v>BẢNG TÍNH TOÁN, ĐO BÓC KHỐI LƯỢNG HOÀN THÀNH ĐƯA VÀO QUYẾT TOÁN</v>
          </cell>
        </row>
      </sheetData>
      <sheetData sheetId="7875">
        <row r="4">
          <cell r="A4" t="str">
            <v>BẢNG TÍNH TOÁN, ĐO BÓC KHỐI LƯỢNG HOÀN THÀNH ĐƯA VÀO QUYẾT TOÁN</v>
          </cell>
        </row>
      </sheetData>
      <sheetData sheetId="7876">
        <row r="4">
          <cell r="A4" t="str">
            <v>BẢNG TÍNH TOÁN, ĐO BÓC KHỐI LƯỢNG HOÀN THÀNH ĐƯA VÀO QUYẾT TOÁN</v>
          </cell>
        </row>
      </sheetData>
      <sheetData sheetId="7877">
        <row r="4">
          <cell r="A4" t="str">
            <v>BẢNG TÍNH TOÁN, ĐO BÓC KHỐI LƯỢNG HOÀN THÀNH ĐƯA VÀO QUYẾT TOÁN</v>
          </cell>
        </row>
      </sheetData>
      <sheetData sheetId="7878">
        <row r="4">
          <cell r="A4" t="str">
            <v>BẢNG TÍNH TOÁN, ĐO BÓC KHỐI LƯỢNG HOÀN THÀNH ĐƯA VÀO QUYẾT TOÁN</v>
          </cell>
        </row>
      </sheetData>
      <sheetData sheetId="7879">
        <row r="4">
          <cell r="A4" t="str">
            <v>BẢNG TÍNH TOÁN, ĐO BÓC KHỐI LƯỢNG HOÀN THÀNH ĐƯA VÀO QUYẾT TOÁN</v>
          </cell>
        </row>
      </sheetData>
      <sheetData sheetId="7880">
        <row r="4">
          <cell r="A4" t="str">
            <v>BẢNG TÍNH TOÁN, ĐO BÓC KHỐI LƯỢNG HOÀN THÀNH ĐƯA VÀO QUYẾT TOÁN</v>
          </cell>
        </row>
      </sheetData>
      <sheetData sheetId="7881">
        <row r="4">
          <cell r="A4" t="str">
            <v>BẢNG TÍNH TOÁN, ĐO BÓC KHỐI LƯỢNG HOÀN THÀNH ĐƯA VÀO QUYẾT TOÁN</v>
          </cell>
        </row>
      </sheetData>
      <sheetData sheetId="7882">
        <row r="4">
          <cell r="A4" t="str">
            <v>BẢNG TÍNH TOÁN, ĐO BÓC KHỐI LƯỢNG HOÀN THÀNH ĐƯA VÀO QUYẾT TOÁN</v>
          </cell>
        </row>
      </sheetData>
      <sheetData sheetId="7883">
        <row r="4">
          <cell r="A4" t="str">
            <v>BẢNG TÍNH TOÁN, ĐO BÓC KHỐI LƯỢNG HOÀN THÀNH ĐƯA VÀO QUYẾT TOÁN</v>
          </cell>
        </row>
      </sheetData>
      <sheetData sheetId="7884">
        <row r="4">
          <cell r="A4" t="str">
            <v>BẢNG TÍNH TOÁN, ĐO BÓC KHỐI LƯỢNG HOÀN THÀNH ĐƯA VÀO QUYẾT TOÁN</v>
          </cell>
        </row>
      </sheetData>
      <sheetData sheetId="7885">
        <row r="4">
          <cell r="A4" t="str">
            <v>BẢNG TÍNH TOÁN, ĐO BÓC KHỐI LƯỢNG HOÀN THÀNH ĐƯA VÀO QUYẾT TOÁN</v>
          </cell>
        </row>
      </sheetData>
      <sheetData sheetId="7886">
        <row r="4">
          <cell r="A4" t="str">
            <v>BẢNG TÍNH TOÁN, ĐO BÓC KHỐI LƯỢNG HOÀN THÀNH ĐƯA VÀO QUYẾT TOÁN</v>
          </cell>
        </row>
      </sheetData>
      <sheetData sheetId="7887">
        <row r="4">
          <cell r="A4" t="str">
            <v>BẢNG TÍNH TOÁN, ĐO BÓC KHỐI LƯỢNG HOÀN THÀNH ĐƯA VÀO QUYẾT TOÁN</v>
          </cell>
        </row>
      </sheetData>
      <sheetData sheetId="7888">
        <row r="4">
          <cell r="A4" t="str">
            <v>BẢNG TÍNH TOÁN, ĐO BÓC KHỐI LƯỢNG HOÀN THÀNH ĐƯA VÀO QUYẾT TOÁN</v>
          </cell>
        </row>
      </sheetData>
      <sheetData sheetId="7889">
        <row r="4">
          <cell r="A4" t="str">
            <v>BẢNG TÍNH TOÁN, ĐO BÓC KHỐI LƯỢNG HOÀN THÀNH ĐƯA VÀO QUYẾT TOÁN</v>
          </cell>
        </row>
      </sheetData>
      <sheetData sheetId="7890">
        <row r="4">
          <cell r="A4" t="str">
            <v>BẢNG TÍNH TOÁN, ĐO BÓC KHỐI LƯỢNG HOÀN THÀNH ĐƯA VÀO QUYẾT TOÁN</v>
          </cell>
        </row>
      </sheetData>
      <sheetData sheetId="7891">
        <row r="4">
          <cell r="A4" t="str">
            <v>BẢNG TÍNH TOÁN, ĐO BÓC KHỐI LƯỢNG HOÀN THÀNH ĐƯA VÀO QUYẾT TOÁN</v>
          </cell>
        </row>
      </sheetData>
      <sheetData sheetId="7892">
        <row r="4">
          <cell r="A4" t="str">
            <v>BẢNG TÍNH TOÁN, ĐO BÓC KHỐI LƯỢNG HOÀN THÀNH ĐƯA VÀO QUYẾT TOÁN</v>
          </cell>
        </row>
      </sheetData>
      <sheetData sheetId="7893">
        <row r="4">
          <cell r="A4" t="str">
            <v>BẢNG TÍNH TOÁN, ĐO BÓC KHỐI LƯỢNG HOÀN THÀNH ĐƯA VÀO QUYẾT TOÁN</v>
          </cell>
        </row>
      </sheetData>
      <sheetData sheetId="7894">
        <row r="4">
          <cell r="A4" t="str">
            <v>BẢNG TÍNH TOÁN, ĐO BÓC KHỐI LƯỢNG HOÀN THÀNH ĐƯA VÀO QUYẾT TOÁN</v>
          </cell>
        </row>
      </sheetData>
      <sheetData sheetId="7895">
        <row r="4">
          <cell r="A4" t="str">
            <v>BẢNG TÍNH TOÁN, ĐO BÓC KHỐI LƯỢNG HOÀN THÀNH ĐƯA VÀO QUYẾT TOÁN</v>
          </cell>
        </row>
      </sheetData>
      <sheetData sheetId="7896">
        <row r="4">
          <cell r="A4" t="str">
            <v>BẢNG TÍNH TOÁN, ĐO BÓC KHỐI LƯỢNG HOÀN THÀNH ĐƯA VÀO QUYẾT TOÁN</v>
          </cell>
        </row>
      </sheetData>
      <sheetData sheetId="7897">
        <row r="4">
          <cell r="A4" t="str">
            <v>BẢNG TÍNH TOÁN, ĐO BÓC KHỐI LƯỢNG HOÀN THÀNH ĐƯA VÀO QUYẾT TOÁN</v>
          </cell>
        </row>
      </sheetData>
      <sheetData sheetId="7898">
        <row r="4">
          <cell r="A4" t="str">
            <v>BẢNG TÍNH TOÁN, ĐO BÓC KHỐI LƯỢNG HOÀN THÀNH ĐƯA VÀO QUYẾT TOÁN</v>
          </cell>
        </row>
      </sheetData>
      <sheetData sheetId="7899">
        <row r="4">
          <cell r="A4" t="str">
            <v>BẢNG TÍNH TOÁN, ĐO BÓC KHỐI LƯỢNG HOÀN THÀNH ĐƯA VÀO QUYẾT TOÁN</v>
          </cell>
        </row>
      </sheetData>
      <sheetData sheetId="7900">
        <row r="4">
          <cell r="A4" t="str">
            <v>BẢNG TÍNH TOÁN, ĐO BÓC KHỐI LƯỢNG HOÀN THÀNH ĐƯA VÀO QUYẾT TOÁN</v>
          </cell>
        </row>
      </sheetData>
      <sheetData sheetId="7901">
        <row r="4">
          <cell r="A4" t="str">
            <v>BẢNG TÍNH TOÁN, ĐO BÓC KHỐI LƯỢNG HOÀN THÀNH ĐƯA VÀO QUYẾT TOÁN</v>
          </cell>
        </row>
      </sheetData>
      <sheetData sheetId="7902">
        <row r="4">
          <cell r="A4" t="str">
            <v>BẢNG TÍNH TOÁN, ĐO BÓC KHỐI LƯỢNG HOÀN THÀNH ĐƯA VÀO QUYẾT TOÁN</v>
          </cell>
        </row>
      </sheetData>
      <sheetData sheetId="7903">
        <row r="4">
          <cell r="A4" t="str">
            <v>BẢNG TÍNH TOÁN, ĐO BÓC KHỐI LƯỢNG HOÀN THÀNH ĐƯA VÀO QUYẾT TOÁN</v>
          </cell>
        </row>
      </sheetData>
      <sheetData sheetId="7904">
        <row r="4">
          <cell r="A4" t="str">
            <v>BẢNG TÍNH TOÁN, ĐO BÓC KHỐI LƯỢNG HOÀN THÀNH ĐƯA VÀO QUYẾT TOÁN</v>
          </cell>
        </row>
      </sheetData>
      <sheetData sheetId="7905">
        <row r="4">
          <cell r="A4" t="str">
            <v>BẢNG TÍNH TOÁN, ĐO BÓC KHỐI LƯỢNG HOÀN THÀNH ĐƯA VÀO QUYẾT TOÁN</v>
          </cell>
        </row>
      </sheetData>
      <sheetData sheetId="7906">
        <row r="4">
          <cell r="A4" t="str">
            <v>BẢNG TÍNH TOÁN, ĐO BÓC KHỐI LƯỢNG HOÀN THÀNH ĐƯA VÀO QUYẾT TOÁN</v>
          </cell>
        </row>
      </sheetData>
      <sheetData sheetId="7907">
        <row r="4">
          <cell r="A4" t="str">
            <v>BẢNG TÍNH TOÁN, ĐO BÓC KHỐI LƯỢNG HOÀN THÀNH ĐƯA VÀO QUYẾT TOÁN</v>
          </cell>
        </row>
      </sheetData>
      <sheetData sheetId="7908">
        <row r="4">
          <cell r="A4" t="str">
            <v>BẢNG TÍNH TOÁN, ĐO BÓC KHỐI LƯỢNG HOÀN THÀNH ĐƯA VÀO QUYẾT TOÁN</v>
          </cell>
        </row>
      </sheetData>
      <sheetData sheetId="7909">
        <row r="4">
          <cell r="A4" t="str">
            <v>BẢNG TÍNH TOÁN, ĐO BÓC KHỐI LƯỢNG HOÀN THÀNH ĐƯA VÀO QUYẾT TOÁN</v>
          </cell>
        </row>
      </sheetData>
      <sheetData sheetId="7910">
        <row r="4">
          <cell r="A4" t="str">
            <v>BẢNG TÍNH TOÁN, ĐO BÓC KHỐI LƯỢNG HOÀN THÀNH ĐƯA VÀO QUYẾT TOÁN</v>
          </cell>
        </row>
      </sheetData>
      <sheetData sheetId="7911">
        <row r="4">
          <cell r="A4" t="str">
            <v>BẢNG TÍNH TOÁN, ĐO BÓC KHỐI LƯỢNG HOÀN THÀNH ĐƯA VÀO QUYẾT TOÁN</v>
          </cell>
        </row>
      </sheetData>
      <sheetData sheetId="7912">
        <row r="4">
          <cell r="A4" t="str">
            <v>BẢNG TÍNH TOÁN, ĐO BÓC KHỐI LƯỢNG HOÀN THÀNH ĐƯA VÀO QUYẾT TOÁN</v>
          </cell>
        </row>
      </sheetData>
      <sheetData sheetId="7913">
        <row r="4">
          <cell r="A4" t="str">
            <v>BẢNG TÍNH TOÁN, ĐO BÓC KHỐI LƯỢNG HOÀN THÀNH ĐƯA VÀO QUYẾT TOÁN</v>
          </cell>
        </row>
      </sheetData>
      <sheetData sheetId="7914">
        <row r="4">
          <cell r="A4" t="str">
            <v>BẢNG TÍNH TOÁN, ĐO BÓC KHỐI LƯỢNG HOÀN THÀNH ĐƯA VÀO QUYẾT TOÁN</v>
          </cell>
        </row>
      </sheetData>
      <sheetData sheetId="7915">
        <row r="4">
          <cell r="A4" t="str">
            <v>BẢNG TÍNH TOÁN, ĐO BÓC KHỐI LƯỢNG HOÀN THÀNH ĐƯA VÀO QUYẾT TOÁN</v>
          </cell>
        </row>
      </sheetData>
      <sheetData sheetId="7916">
        <row r="4">
          <cell r="A4" t="str">
            <v>BẢNG TÍNH TOÁN, ĐO BÓC KHỐI LƯỢNG HOÀN THÀNH ĐƯA VÀO QUYẾT TOÁN</v>
          </cell>
        </row>
      </sheetData>
      <sheetData sheetId="7917">
        <row r="4">
          <cell r="A4" t="str">
            <v>BẢNG TÍNH TOÁN, ĐO BÓC KHỐI LƯỢNG HOÀN THÀNH ĐƯA VÀO QUYẾT TOÁN</v>
          </cell>
        </row>
      </sheetData>
      <sheetData sheetId="7918">
        <row r="4">
          <cell r="A4" t="str">
            <v>BẢNG TÍNH TOÁN, ĐO BÓC KHỐI LƯỢNG HOÀN THÀNH ĐƯA VÀO QUYẾT TOÁN</v>
          </cell>
        </row>
      </sheetData>
      <sheetData sheetId="7919">
        <row r="4">
          <cell r="A4" t="str">
            <v>BẢNG TÍNH TOÁN, ĐO BÓC KHỐI LƯỢNG HOÀN THÀNH ĐƯA VÀO QUYẾT TOÁN</v>
          </cell>
        </row>
      </sheetData>
      <sheetData sheetId="7920">
        <row r="4">
          <cell r="A4" t="str">
            <v>BẢNG TÍNH TOÁN, ĐO BÓC KHỐI LƯỢNG HOÀN THÀNH ĐƯA VÀO QUYẾT TOÁN</v>
          </cell>
        </row>
      </sheetData>
      <sheetData sheetId="7921">
        <row r="4">
          <cell r="A4" t="str">
            <v>BẢNG TÍNH TOÁN, ĐO BÓC KHỐI LƯỢNG HOÀN THÀNH ĐƯA VÀO QUYẾT TOÁN</v>
          </cell>
        </row>
      </sheetData>
      <sheetData sheetId="7922">
        <row r="4">
          <cell r="A4" t="str">
            <v>BẢNG TÍNH TOÁN, ĐO BÓC KHỐI LƯỢNG HOÀN THÀNH ĐƯA VÀO QUYẾT TOÁN</v>
          </cell>
        </row>
      </sheetData>
      <sheetData sheetId="7923">
        <row r="4">
          <cell r="A4" t="str">
            <v>BẢNG TÍNH TOÁN, ĐO BÓC KHỐI LƯỢNG HOÀN THÀNH ĐƯA VÀO QUYẾT TOÁN</v>
          </cell>
        </row>
      </sheetData>
      <sheetData sheetId="7924">
        <row r="4">
          <cell r="A4" t="str">
            <v>BẢNG TÍNH TOÁN, ĐO BÓC KHỐI LƯỢNG HOÀN THÀNH ĐƯA VÀO QUYẾT TOÁN</v>
          </cell>
        </row>
      </sheetData>
      <sheetData sheetId="7925">
        <row r="4">
          <cell r="A4" t="str">
            <v>BẢNG TÍNH TOÁN, ĐO BÓC KHỐI LƯỢNG HOÀN THÀNH ĐƯA VÀO QUYẾT TOÁN</v>
          </cell>
        </row>
      </sheetData>
      <sheetData sheetId="7926">
        <row r="4">
          <cell r="A4" t="str">
            <v>BẢNG TÍNH TOÁN, ĐO BÓC KHỐI LƯỢNG HOÀN THÀNH ĐƯA VÀO QUYẾT TOÁN</v>
          </cell>
        </row>
      </sheetData>
      <sheetData sheetId="7927">
        <row r="4">
          <cell r="A4" t="str">
            <v>BẢNG TÍNH TOÁN, ĐO BÓC KHỐI LƯỢNG HOÀN THÀNH ĐƯA VÀO QUYẾT TOÁN</v>
          </cell>
        </row>
      </sheetData>
      <sheetData sheetId="7928">
        <row r="4">
          <cell r="A4" t="str">
            <v>BẢNG TÍNH TOÁN, ĐO BÓC KHỐI LƯỢNG HOÀN THÀNH ĐƯA VÀO QUYẾT TOÁN</v>
          </cell>
        </row>
      </sheetData>
      <sheetData sheetId="7929">
        <row r="4">
          <cell r="A4" t="str">
            <v>BẢNG TÍNH TOÁN, ĐO BÓC KHỐI LƯỢNG HOÀN THÀNH ĐƯA VÀO QUYẾT TOÁN</v>
          </cell>
        </row>
      </sheetData>
      <sheetData sheetId="7930">
        <row r="4">
          <cell r="A4" t="str">
            <v>BẢNG TÍNH TOÁN, ĐO BÓC KHỐI LƯỢNG HOÀN THÀNH ĐƯA VÀO QUYẾT TOÁN</v>
          </cell>
        </row>
      </sheetData>
      <sheetData sheetId="7931">
        <row r="4">
          <cell r="A4" t="str">
            <v>BẢNG TÍNH TOÁN, ĐO BÓC KHỐI LƯỢNG HOÀN THÀNH ĐƯA VÀO QUYẾT TOÁN</v>
          </cell>
        </row>
      </sheetData>
      <sheetData sheetId="7932">
        <row r="4">
          <cell r="A4" t="str">
            <v>BẢNG TÍNH TOÁN, ĐO BÓC KHỐI LƯỢNG HOÀN THÀNH ĐƯA VÀO QUYẾT TOÁN</v>
          </cell>
        </row>
      </sheetData>
      <sheetData sheetId="7933">
        <row r="4">
          <cell r="A4" t="str">
            <v>BẢNG TÍNH TOÁN, ĐO BÓC KHỐI LƯỢNG HOÀN THÀNH ĐƯA VÀO QUYẾT TOÁN</v>
          </cell>
        </row>
      </sheetData>
      <sheetData sheetId="7934">
        <row r="4">
          <cell r="A4" t="str">
            <v>BẢNG TÍNH TOÁN, ĐO BÓC KHỐI LƯỢNG HOÀN THÀNH ĐƯA VÀO QUYẾT TOÁN</v>
          </cell>
        </row>
      </sheetData>
      <sheetData sheetId="7935">
        <row r="4">
          <cell r="A4" t="str">
            <v>BẢNG TÍNH TOÁN, ĐO BÓC KHỐI LƯỢNG HOÀN THÀNH ĐƯA VÀO QUYẾT TOÁN</v>
          </cell>
        </row>
      </sheetData>
      <sheetData sheetId="7936">
        <row r="4">
          <cell r="A4" t="str">
            <v>BẢNG TÍNH TOÁN, ĐO BÓC KHỐI LƯỢNG HOÀN THÀNH ĐƯA VÀO QUYẾT TOÁN</v>
          </cell>
        </row>
      </sheetData>
      <sheetData sheetId="7937">
        <row r="4">
          <cell r="A4" t="str">
            <v>BẢNG TÍNH TOÁN, ĐO BÓC KHỐI LƯỢNG HOÀN THÀNH ĐƯA VÀO QUYẾT TOÁN</v>
          </cell>
        </row>
      </sheetData>
      <sheetData sheetId="7938">
        <row r="4">
          <cell r="A4" t="str">
            <v>BẢNG TÍNH TOÁN, ĐO BÓC KHỐI LƯỢNG HOÀN THÀNH ĐƯA VÀO QUYẾT TOÁN</v>
          </cell>
        </row>
      </sheetData>
      <sheetData sheetId="7939">
        <row r="4">
          <cell r="A4" t="str">
            <v>BẢNG TÍNH TOÁN, ĐO BÓC KHỐI LƯỢNG HOÀN THÀNH ĐƯA VÀO QUYẾT TOÁN</v>
          </cell>
        </row>
      </sheetData>
      <sheetData sheetId="7940">
        <row r="4">
          <cell r="A4" t="str">
            <v>BẢNG TÍNH TOÁN, ĐO BÓC KHỐI LƯỢNG HOÀN THÀNH ĐƯA VÀO QUYẾT TOÁN</v>
          </cell>
        </row>
      </sheetData>
      <sheetData sheetId="7941">
        <row r="4">
          <cell r="A4" t="str">
            <v>BẢNG TÍNH TOÁN, ĐO BÓC KHỐI LƯỢNG HOÀN THÀNH ĐƯA VÀO QUYẾT TOÁN</v>
          </cell>
        </row>
      </sheetData>
      <sheetData sheetId="7942">
        <row r="4">
          <cell r="A4" t="str">
            <v>BẢNG TÍNH TOÁN, ĐO BÓC KHỐI LƯỢNG HOÀN THÀNH ĐƯA VÀO QUYẾT TOÁN</v>
          </cell>
        </row>
      </sheetData>
      <sheetData sheetId="7943">
        <row r="4">
          <cell r="A4" t="str">
            <v>BẢNG TÍNH TOÁN, ĐO BÓC KHỐI LƯỢNG HOÀN THÀNH ĐƯA VÀO QUYẾT TOÁN</v>
          </cell>
        </row>
      </sheetData>
      <sheetData sheetId="7944">
        <row r="4">
          <cell r="A4" t="str">
            <v>BẢNG TÍNH TOÁN, ĐO BÓC KHỐI LƯỢNG HOÀN THÀNH ĐƯA VÀO QUYẾT TOÁN</v>
          </cell>
        </row>
      </sheetData>
      <sheetData sheetId="7945">
        <row r="4">
          <cell r="A4" t="str">
            <v>BẢNG TÍNH TOÁN, ĐO BÓC KHỐI LƯỢNG HOÀN THÀNH ĐƯA VÀO QUYẾT TOÁN</v>
          </cell>
        </row>
      </sheetData>
      <sheetData sheetId="7946">
        <row r="4">
          <cell r="A4" t="str">
            <v>BẢNG TÍNH TOÁN, ĐO BÓC KHỐI LƯỢNG HOÀN THÀNH ĐƯA VÀO QUYẾT TOÁN</v>
          </cell>
        </row>
      </sheetData>
      <sheetData sheetId="7947">
        <row r="4">
          <cell r="A4" t="str">
            <v>BẢNG TÍNH TOÁN, ĐO BÓC KHỐI LƯỢNG HOÀN THÀNH ĐƯA VÀO QUYẾT TOÁN</v>
          </cell>
        </row>
      </sheetData>
      <sheetData sheetId="7948">
        <row r="4">
          <cell r="A4" t="str">
            <v>BẢNG TÍNH TOÁN, ĐO BÓC KHỐI LƯỢNG HOÀN THÀNH ĐƯA VÀO QUYẾT TOÁN</v>
          </cell>
        </row>
      </sheetData>
      <sheetData sheetId="7949">
        <row r="4">
          <cell r="A4" t="str">
            <v>BẢNG TÍNH TOÁN, ĐO BÓC KHỐI LƯỢNG HOÀN THÀNH ĐƯA VÀO QUYẾT TOÁN</v>
          </cell>
        </row>
      </sheetData>
      <sheetData sheetId="7950">
        <row r="4">
          <cell r="A4" t="str">
            <v>BẢNG TÍNH TOÁN, ĐO BÓC KHỐI LƯỢNG HOÀN THÀNH ĐƯA VÀO QUYẾT TOÁN</v>
          </cell>
        </row>
      </sheetData>
      <sheetData sheetId="7951">
        <row r="4">
          <cell r="A4" t="str">
            <v>BẢNG TÍNH TOÁN, ĐO BÓC KHỐI LƯỢNG HOÀN THÀNH ĐƯA VÀO QUYẾT TOÁN</v>
          </cell>
        </row>
      </sheetData>
      <sheetData sheetId="7952">
        <row r="4">
          <cell r="A4" t="str">
            <v>BẢNG TÍNH TOÁN, ĐO BÓC KHỐI LƯỢNG HOÀN THÀNH ĐƯA VÀO QUYẾT TOÁN</v>
          </cell>
        </row>
      </sheetData>
      <sheetData sheetId="7953">
        <row r="4">
          <cell r="A4" t="str">
            <v>BẢNG TÍNH TOÁN, ĐO BÓC KHỐI LƯỢNG HOÀN THÀNH ĐƯA VÀO QUYẾT TOÁN</v>
          </cell>
        </row>
      </sheetData>
      <sheetData sheetId="7954">
        <row r="4">
          <cell r="A4" t="str">
            <v>BẢNG TÍNH TOÁN, ĐO BÓC KHỐI LƯỢNG HOÀN THÀNH ĐƯA VÀO QUYẾT TOÁN</v>
          </cell>
        </row>
      </sheetData>
      <sheetData sheetId="7955">
        <row r="4">
          <cell r="A4" t="str">
            <v>BẢNG TÍNH TOÁN, ĐO BÓC KHỐI LƯỢNG HOÀN THÀNH ĐƯA VÀO QUYẾT TOÁN</v>
          </cell>
        </row>
      </sheetData>
      <sheetData sheetId="7956">
        <row r="4">
          <cell r="A4" t="str">
            <v>BẢNG TÍNH TOÁN, ĐO BÓC KHỐI LƯỢNG HOÀN THÀNH ĐƯA VÀO QUYẾT TOÁN</v>
          </cell>
        </row>
      </sheetData>
      <sheetData sheetId="7957">
        <row r="4">
          <cell r="A4" t="str">
            <v>BẢNG TÍNH TOÁN, ĐO BÓC KHỐI LƯỢNG HOÀN THÀNH ĐƯA VÀO QUYẾT TOÁN</v>
          </cell>
        </row>
      </sheetData>
      <sheetData sheetId="7958">
        <row r="4">
          <cell r="A4" t="str">
            <v>BẢNG TÍNH TOÁN, ĐO BÓC KHỐI LƯỢNG HOÀN THÀNH ĐƯA VÀO QUYẾT TOÁN</v>
          </cell>
        </row>
      </sheetData>
      <sheetData sheetId="7959">
        <row r="4">
          <cell r="A4" t="str">
            <v>BẢNG TÍNH TOÁN, ĐO BÓC KHỐI LƯỢNG HOÀN THÀNH ĐƯA VÀO QUYẾT TOÁN</v>
          </cell>
        </row>
      </sheetData>
      <sheetData sheetId="7960">
        <row r="4">
          <cell r="A4" t="str">
            <v>BẢNG TÍNH TOÁN, ĐO BÓC KHỐI LƯỢNG HOÀN THÀNH ĐƯA VÀO QUYẾT TOÁN</v>
          </cell>
        </row>
      </sheetData>
      <sheetData sheetId="7961">
        <row r="4">
          <cell r="A4" t="str">
            <v>BẢNG TÍNH TOÁN, ĐO BÓC KHỐI LƯỢNG HOÀN THÀNH ĐƯA VÀO QUYẾT TOÁN</v>
          </cell>
        </row>
      </sheetData>
      <sheetData sheetId="7962">
        <row r="4">
          <cell r="A4" t="str">
            <v>BẢNG TÍNH TOÁN, ĐO BÓC KHỐI LƯỢNG HOÀN THÀNH ĐƯA VÀO QUYẾT TOÁN</v>
          </cell>
        </row>
      </sheetData>
      <sheetData sheetId="7963">
        <row r="4">
          <cell r="A4" t="str">
            <v>BẢNG TÍNH TOÁN, ĐO BÓC KHỐI LƯỢNG HOÀN THÀNH ĐƯA VÀO QUYẾT TOÁN</v>
          </cell>
        </row>
      </sheetData>
      <sheetData sheetId="7964">
        <row r="4">
          <cell r="A4" t="str">
            <v>BẢNG TÍNH TOÁN, ĐO BÓC KHỐI LƯỢNG HOÀN THÀNH ĐƯA VÀO QUYẾT TOÁN</v>
          </cell>
        </row>
      </sheetData>
      <sheetData sheetId="7965">
        <row r="4">
          <cell r="A4" t="str">
            <v>BẢNG TÍNH TOÁN, ĐO BÓC KHỐI LƯỢNG HOÀN THÀNH ĐƯA VÀO QUYẾT TOÁN</v>
          </cell>
        </row>
      </sheetData>
      <sheetData sheetId="7966">
        <row r="4">
          <cell r="A4" t="str">
            <v>BẢNG TÍNH TOÁN, ĐO BÓC KHỐI LƯỢNG HOÀN THÀNH ĐƯA VÀO QUYẾT TOÁN</v>
          </cell>
        </row>
      </sheetData>
      <sheetData sheetId="7967">
        <row r="4">
          <cell r="A4" t="str">
            <v>BẢNG TÍNH TOÁN, ĐO BÓC KHỐI LƯỢNG HOÀN THÀNH ĐƯA VÀO QUYẾT TOÁN</v>
          </cell>
        </row>
      </sheetData>
      <sheetData sheetId="7968">
        <row r="4">
          <cell r="A4" t="str">
            <v>BẢNG TÍNH TOÁN, ĐO BÓC KHỐI LƯỢNG HOÀN THÀNH ĐƯA VÀO QUYẾT TOÁN</v>
          </cell>
        </row>
      </sheetData>
      <sheetData sheetId="7969">
        <row r="4">
          <cell r="A4" t="str">
            <v>BẢNG TÍNH TOÁN, ĐO BÓC KHỐI LƯỢNG HOÀN THÀNH ĐƯA VÀO QUYẾT TOÁN</v>
          </cell>
        </row>
      </sheetData>
      <sheetData sheetId="7970">
        <row r="4">
          <cell r="A4" t="str">
            <v>BẢNG TÍNH TOÁN, ĐO BÓC KHỐI LƯỢNG HOÀN THÀNH ĐƯA VÀO QUYẾT TOÁN</v>
          </cell>
        </row>
      </sheetData>
      <sheetData sheetId="7971">
        <row r="4">
          <cell r="A4" t="str">
            <v>BẢNG TÍNH TOÁN, ĐO BÓC KHỐI LƯỢNG HOÀN THÀNH ĐƯA VÀO QUYẾT TOÁN</v>
          </cell>
        </row>
      </sheetData>
      <sheetData sheetId="7972">
        <row r="4">
          <cell r="A4" t="str">
            <v>BẢNG TÍNH TOÁN, ĐO BÓC KHỐI LƯỢNG HOÀN THÀNH ĐƯA VÀO QUYẾT TOÁN</v>
          </cell>
        </row>
      </sheetData>
      <sheetData sheetId="7973">
        <row r="4">
          <cell r="A4" t="str">
            <v>BẢNG TÍNH TOÁN, ĐO BÓC KHỐI LƯỢNG HOÀN THÀNH ĐƯA VÀO QUYẾT TOÁN</v>
          </cell>
        </row>
      </sheetData>
      <sheetData sheetId="7974">
        <row r="4">
          <cell r="A4" t="str">
            <v>BẢNG TÍNH TOÁN, ĐO BÓC KHỐI LƯỢNG HOÀN THÀNH ĐƯA VÀO QUYẾT TOÁN</v>
          </cell>
        </row>
      </sheetData>
      <sheetData sheetId="7975">
        <row r="4">
          <cell r="A4" t="str">
            <v>BẢNG TÍNH TOÁN, ĐO BÓC KHỐI LƯỢNG HOÀN THÀNH ĐƯA VÀO QUYẾT TOÁN</v>
          </cell>
        </row>
      </sheetData>
      <sheetData sheetId="7976">
        <row r="4">
          <cell r="A4" t="str">
            <v>BẢNG TÍNH TOÁN, ĐO BÓC KHỐI LƯỢNG HOÀN THÀNH ĐƯA VÀO QUYẾT TOÁN</v>
          </cell>
        </row>
      </sheetData>
      <sheetData sheetId="7977">
        <row r="4">
          <cell r="A4" t="str">
            <v>BẢNG TÍNH TOÁN, ĐO BÓC KHỐI LƯỢNG HOÀN THÀNH ĐƯA VÀO QUYẾT TOÁN</v>
          </cell>
        </row>
      </sheetData>
      <sheetData sheetId="7978">
        <row r="4">
          <cell r="A4" t="str">
            <v>BẢNG TÍNH TOÁN, ĐO BÓC KHỐI LƯỢNG HOÀN THÀNH ĐƯA VÀO QUYẾT TOÁN</v>
          </cell>
        </row>
      </sheetData>
      <sheetData sheetId="7979">
        <row r="4">
          <cell r="A4" t="str">
            <v>BẢNG TÍNH TOÁN, ĐO BÓC KHỐI LƯỢNG HOÀN THÀNH ĐƯA VÀO QUYẾT TOÁN</v>
          </cell>
        </row>
      </sheetData>
      <sheetData sheetId="7980">
        <row r="4">
          <cell r="A4" t="str">
            <v>BẢNG TÍNH TOÁN, ĐO BÓC KHỐI LƯỢNG HOÀN THÀNH ĐƯA VÀO QUYẾT TOÁN</v>
          </cell>
        </row>
      </sheetData>
      <sheetData sheetId="7981">
        <row r="4">
          <cell r="A4" t="str">
            <v>BẢNG TÍNH TOÁN, ĐO BÓC KHỐI LƯỢNG HOÀN THÀNH ĐƯA VÀO QUYẾT TOÁN</v>
          </cell>
        </row>
      </sheetData>
      <sheetData sheetId="7982">
        <row r="4">
          <cell r="A4" t="str">
            <v>BẢNG TÍNH TOÁN, ĐO BÓC KHỐI LƯỢNG HOÀN THÀNH ĐƯA VÀO QUYẾT TOÁN</v>
          </cell>
        </row>
      </sheetData>
      <sheetData sheetId="7983">
        <row r="4">
          <cell r="A4" t="str">
            <v>BẢNG TÍNH TOÁN, ĐO BÓC KHỐI LƯỢNG HOÀN THÀNH ĐƯA VÀO QUYẾT TOÁN</v>
          </cell>
        </row>
      </sheetData>
      <sheetData sheetId="7984">
        <row r="4">
          <cell r="A4" t="str">
            <v>BẢNG TÍNH TOÁN, ĐO BÓC KHỐI LƯỢNG HOÀN THÀNH ĐƯA VÀO QUYẾT TOÁN</v>
          </cell>
        </row>
      </sheetData>
      <sheetData sheetId="7985">
        <row r="4">
          <cell r="A4" t="str">
            <v>BẢNG TÍNH TOÁN, ĐO BÓC KHỐI LƯỢNG HOÀN THÀNH ĐƯA VÀO QUYẾT TOÁN</v>
          </cell>
        </row>
      </sheetData>
      <sheetData sheetId="7986">
        <row r="4">
          <cell r="A4" t="str">
            <v>BẢNG TÍNH TOÁN, ĐO BÓC KHỐI LƯỢNG HOÀN THÀNH ĐƯA VÀO QUYẾT TOÁN</v>
          </cell>
        </row>
      </sheetData>
      <sheetData sheetId="7987">
        <row r="4">
          <cell r="A4" t="str">
            <v>BẢNG TÍNH TOÁN, ĐO BÓC KHỐI LƯỢNG HOÀN THÀNH ĐƯA VÀO QUYẾT TOÁN</v>
          </cell>
        </row>
      </sheetData>
      <sheetData sheetId="7988">
        <row r="4">
          <cell r="A4" t="str">
            <v>BẢNG TÍNH TOÁN, ĐO BÓC KHỐI LƯỢNG HOÀN THÀNH ĐƯA VÀO QUYẾT TOÁN</v>
          </cell>
        </row>
      </sheetData>
      <sheetData sheetId="7989">
        <row r="4">
          <cell r="A4" t="str">
            <v>BẢNG TÍNH TOÁN, ĐO BÓC KHỐI LƯỢNG HOÀN THÀNH ĐƯA VÀO QUYẾT TOÁN</v>
          </cell>
        </row>
      </sheetData>
      <sheetData sheetId="7990">
        <row r="4">
          <cell r="A4" t="str">
            <v>BẢNG TÍNH TOÁN, ĐO BÓC KHỐI LƯỢNG HOÀN THÀNH ĐƯA VÀO QUYẾT TOÁN</v>
          </cell>
        </row>
      </sheetData>
      <sheetData sheetId="7991">
        <row r="4">
          <cell r="A4" t="str">
            <v>BẢNG TÍNH TOÁN, ĐO BÓC KHỐI LƯỢNG HOÀN THÀNH ĐƯA VÀO QUYẾT TOÁN</v>
          </cell>
        </row>
      </sheetData>
      <sheetData sheetId="7992">
        <row r="4">
          <cell r="A4" t="str">
            <v>BẢNG TÍNH TOÁN, ĐO BÓC KHỐI LƯỢNG HOÀN THÀNH ĐƯA VÀO QUYẾT TOÁN</v>
          </cell>
        </row>
      </sheetData>
      <sheetData sheetId="7993">
        <row r="4">
          <cell r="A4" t="str">
            <v>BẢNG TÍNH TOÁN, ĐO BÓC KHỐI LƯỢNG HOÀN THÀNH ĐƯA VÀO QUYẾT TOÁN</v>
          </cell>
        </row>
      </sheetData>
      <sheetData sheetId="7994">
        <row r="4">
          <cell r="A4" t="str">
            <v>BẢNG TÍNH TOÁN, ĐO BÓC KHỐI LƯỢNG HOÀN THÀNH ĐƯA VÀO QUYẾT TOÁN</v>
          </cell>
        </row>
      </sheetData>
      <sheetData sheetId="7995">
        <row r="4">
          <cell r="A4" t="str">
            <v>BẢNG TÍNH TOÁN, ĐO BÓC KHỐI LƯỢNG HOÀN THÀNH ĐƯA VÀO QUYẾT TOÁN</v>
          </cell>
        </row>
      </sheetData>
      <sheetData sheetId="7996">
        <row r="4">
          <cell r="A4" t="str">
            <v>BẢNG TÍNH TOÁN, ĐO BÓC KHỐI LƯỢNG HOÀN THÀNH ĐƯA VÀO QUYẾT TOÁN</v>
          </cell>
        </row>
      </sheetData>
      <sheetData sheetId="7997">
        <row r="4">
          <cell r="A4" t="str">
            <v>BẢNG TÍNH TOÁN, ĐO BÓC KHỐI LƯỢNG HOÀN THÀNH ĐƯA VÀO QUYẾT TOÁN</v>
          </cell>
        </row>
      </sheetData>
      <sheetData sheetId="7998">
        <row r="4">
          <cell r="A4" t="str">
            <v>BẢNG TÍNH TOÁN, ĐO BÓC KHỐI LƯỢNG HOÀN THÀNH ĐƯA VÀO QUYẾT TOÁN</v>
          </cell>
        </row>
      </sheetData>
      <sheetData sheetId="7999">
        <row r="4">
          <cell r="A4" t="str">
            <v>BẢNG TÍNH TOÁN, ĐO BÓC KHỐI LƯỢNG HOÀN THÀNH ĐƯA VÀO QUYẾT TOÁN</v>
          </cell>
        </row>
      </sheetData>
      <sheetData sheetId="8000">
        <row r="4">
          <cell r="A4" t="str">
            <v>BẢNG TÍNH TOÁN, ĐO BÓC KHỐI LƯỢNG HOÀN THÀNH ĐƯA VÀO QUYẾT TOÁN</v>
          </cell>
        </row>
      </sheetData>
      <sheetData sheetId="8001">
        <row r="4">
          <cell r="A4" t="str">
            <v>BẢNG TÍNH TOÁN, ĐO BÓC KHỐI LƯỢNG HOÀN THÀNH ĐƯA VÀO QUYẾT TOÁN</v>
          </cell>
        </row>
      </sheetData>
      <sheetData sheetId="8002">
        <row r="4">
          <cell r="A4" t="str">
            <v>BẢNG TÍNH TOÁN, ĐO BÓC KHỐI LƯỢNG HOÀN THÀNH ĐƯA VÀO QUYẾT TOÁN</v>
          </cell>
        </row>
      </sheetData>
      <sheetData sheetId="8003">
        <row r="4">
          <cell r="A4" t="str">
            <v>BẢNG TÍNH TOÁN, ĐO BÓC KHỐI LƯỢNG HOÀN THÀNH ĐƯA VÀO QUYẾT TOÁN</v>
          </cell>
        </row>
      </sheetData>
      <sheetData sheetId="8004">
        <row r="4">
          <cell r="A4" t="str">
            <v>BẢNG TÍNH TOÁN, ĐO BÓC KHỐI LƯỢNG HOÀN THÀNH ĐƯA VÀO QUYẾT TOÁN</v>
          </cell>
        </row>
      </sheetData>
      <sheetData sheetId="8005">
        <row r="4">
          <cell r="A4" t="str">
            <v>BẢNG TÍNH TOÁN, ĐO BÓC KHỐI LƯỢNG HOÀN THÀNH ĐƯA VÀO QUYẾT TOÁN</v>
          </cell>
        </row>
      </sheetData>
      <sheetData sheetId="8006">
        <row r="4">
          <cell r="A4" t="str">
            <v>BẢNG TÍNH TOÁN, ĐO BÓC KHỐI LƯỢNG HOÀN THÀNH ĐƯA VÀO QUYẾT TOÁN</v>
          </cell>
        </row>
      </sheetData>
      <sheetData sheetId="8007">
        <row r="4">
          <cell r="A4" t="str">
            <v>BẢNG TÍNH TOÁN, ĐO BÓC KHỐI LƯỢNG HOÀN THÀNH ĐƯA VÀO QUYẾT TOÁN</v>
          </cell>
        </row>
      </sheetData>
      <sheetData sheetId="8008">
        <row r="4">
          <cell r="A4" t="str">
            <v>BẢNG TÍNH TOÁN, ĐO BÓC KHỐI LƯỢNG HOÀN THÀNH ĐƯA VÀO QUYẾT TOÁN</v>
          </cell>
        </row>
      </sheetData>
      <sheetData sheetId="8009">
        <row r="4">
          <cell r="A4" t="str">
            <v>BẢNG TÍNH TOÁN, ĐO BÓC KHỐI LƯỢNG HOÀN THÀNH ĐƯA VÀO QUYẾT TOÁN</v>
          </cell>
        </row>
      </sheetData>
      <sheetData sheetId="8010">
        <row r="4">
          <cell r="A4" t="str">
            <v>BẢNG TÍNH TOÁN, ĐO BÓC KHỐI LƯỢNG HOÀN THÀNH ĐƯA VÀO QUYẾT TOÁN</v>
          </cell>
        </row>
      </sheetData>
      <sheetData sheetId="8011">
        <row r="4">
          <cell r="A4" t="str">
            <v>BẢNG TÍNH TOÁN, ĐO BÓC KHỐI LƯỢNG HOÀN THÀNH ĐƯA VÀO QUYẾT TOÁN</v>
          </cell>
        </row>
      </sheetData>
      <sheetData sheetId="8012">
        <row r="4">
          <cell r="A4" t="str">
            <v>BẢNG TÍNH TOÁN, ĐO BÓC KHỐI LƯỢNG HOÀN THÀNH ĐƯA VÀO QUYẾT TOÁN</v>
          </cell>
        </row>
      </sheetData>
      <sheetData sheetId="8013">
        <row r="4">
          <cell r="A4" t="str">
            <v>BẢNG TÍNH TOÁN, ĐO BÓC KHỐI LƯỢNG HOÀN THÀNH ĐƯA VÀO QUYẾT TOÁN</v>
          </cell>
        </row>
      </sheetData>
      <sheetData sheetId="8014">
        <row r="4">
          <cell r="A4" t="str">
            <v>BẢNG TÍNH TOÁN, ĐO BÓC KHỐI LƯỢNG HOÀN THÀNH ĐƯA VÀO QUYẾT TOÁN</v>
          </cell>
        </row>
      </sheetData>
      <sheetData sheetId="8015">
        <row r="4">
          <cell r="A4" t="str">
            <v>BẢNG TÍNH TOÁN, ĐO BÓC KHỐI LƯỢNG HOÀN THÀNH ĐƯA VÀO QUYẾT TOÁN</v>
          </cell>
        </row>
      </sheetData>
      <sheetData sheetId="8016">
        <row r="4">
          <cell r="A4" t="str">
            <v>BẢNG TÍNH TOÁN, ĐO BÓC KHỐI LƯỢNG HOÀN THÀNH ĐƯA VÀO QUYẾT TOÁN</v>
          </cell>
        </row>
      </sheetData>
      <sheetData sheetId="8017">
        <row r="4">
          <cell r="A4" t="str">
            <v>BẢNG TÍNH TOÁN, ĐO BÓC KHỐI LƯỢNG HOÀN THÀNH ĐƯA VÀO QUYẾT TOÁN</v>
          </cell>
        </row>
      </sheetData>
      <sheetData sheetId="8018">
        <row r="4">
          <cell r="A4" t="str">
            <v>BẢNG TÍNH TOÁN, ĐO BÓC KHỐI LƯỢNG HOÀN THÀNH ĐƯA VÀO QUYẾT TOÁN</v>
          </cell>
        </row>
      </sheetData>
      <sheetData sheetId="8019">
        <row r="4">
          <cell r="A4" t="str">
            <v>BẢNG TÍNH TOÁN, ĐO BÓC KHỐI LƯỢNG HOÀN THÀNH ĐƯA VÀO QUYẾT TOÁN</v>
          </cell>
        </row>
      </sheetData>
      <sheetData sheetId="8020">
        <row r="4">
          <cell r="A4" t="str">
            <v>BẢNG TÍNH TOÁN, ĐO BÓC KHỐI LƯỢNG HOÀN THÀNH ĐƯA VÀO QUYẾT TOÁN</v>
          </cell>
        </row>
      </sheetData>
      <sheetData sheetId="8021">
        <row r="4">
          <cell r="A4" t="str">
            <v>BẢNG TÍNH TOÁN, ĐO BÓC KHỐI LƯỢNG HOÀN THÀNH ĐƯA VÀO QUYẾT TOÁN</v>
          </cell>
        </row>
      </sheetData>
      <sheetData sheetId="8022">
        <row r="4">
          <cell r="A4" t="str">
            <v>BẢNG TÍNH TOÁN, ĐO BÓC KHỐI LƯỢNG HOÀN THÀNH ĐƯA VÀO QUYẾT TOÁN</v>
          </cell>
        </row>
      </sheetData>
      <sheetData sheetId="8023">
        <row r="4">
          <cell r="A4" t="str">
            <v>BẢNG TÍNH TOÁN, ĐO BÓC KHỐI LƯỢNG HOÀN THÀNH ĐƯA VÀO QUYẾT TOÁN</v>
          </cell>
        </row>
      </sheetData>
      <sheetData sheetId="8024">
        <row r="4">
          <cell r="A4" t="str">
            <v>BẢNG TÍNH TOÁN, ĐO BÓC KHỐI LƯỢNG HOÀN THÀNH ĐƯA VÀO QUYẾT TOÁN</v>
          </cell>
        </row>
      </sheetData>
      <sheetData sheetId="8025">
        <row r="4">
          <cell r="A4" t="str">
            <v>BẢNG TÍNH TOÁN, ĐO BÓC KHỐI LƯỢNG HOÀN THÀNH ĐƯA VÀO QUYẾT TOÁN</v>
          </cell>
        </row>
      </sheetData>
      <sheetData sheetId="8026">
        <row r="4">
          <cell r="A4" t="str">
            <v>BẢNG TÍNH TOÁN, ĐO BÓC KHỐI LƯỢNG HOÀN THÀNH ĐƯA VÀO QUYẾT TOÁN</v>
          </cell>
        </row>
      </sheetData>
      <sheetData sheetId="8027">
        <row r="4">
          <cell r="A4" t="str">
            <v>BẢNG TÍNH TOÁN, ĐO BÓC KHỐI LƯỢNG HOÀN THÀNH ĐƯA VÀO QUYẾT TOÁN</v>
          </cell>
        </row>
      </sheetData>
      <sheetData sheetId="8028">
        <row r="4">
          <cell r="A4" t="str">
            <v>BẢNG TÍNH TOÁN, ĐO BÓC KHỐI LƯỢNG HOÀN THÀNH ĐƯA VÀO QUYẾT TOÁN</v>
          </cell>
        </row>
      </sheetData>
      <sheetData sheetId="8029">
        <row r="4">
          <cell r="A4" t="str">
            <v>BẢNG TÍNH TOÁN, ĐO BÓC KHỐI LƯỢNG HOÀN THÀNH ĐƯA VÀO QUYẾT TOÁN</v>
          </cell>
        </row>
      </sheetData>
      <sheetData sheetId="8030">
        <row r="4">
          <cell r="A4" t="str">
            <v>BẢNG TÍNH TOÁN, ĐO BÓC KHỐI LƯỢNG HOÀN THÀNH ĐƯA VÀO QUYẾT TOÁN</v>
          </cell>
        </row>
      </sheetData>
      <sheetData sheetId="8031">
        <row r="4">
          <cell r="A4" t="str">
            <v>BẢNG TÍNH TOÁN, ĐO BÓC KHỐI LƯỢNG HOÀN THÀNH ĐƯA VÀO QUYẾT TOÁN</v>
          </cell>
        </row>
      </sheetData>
      <sheetData sheetId="8032">
        <row r="4">
          <cell r="A4" t="str">
            <v>BẢNG TÍNH TOÁN, ĐO BÓC KHỐI LƯỢNG HOÀN THÀNH ĐƯA VÀO QUYẾT TOÁN</v>
          </cell>
        </row>
      </sheetData>
      <sheetData sheetId="8033">
        <row r="4">
          <cell r="A4" t="str">
            <v>BẢNG TÍNH TOÁN, ĐO BÓC KHỐI LƯỢNG HOÀN THÀNH ĐƯA VÀO QUYẾT TOÁN</v>
          </cell>
        </row>
      </sheetData>
      <sheetData sheetId="8034">
        <row r="4">
          <cell r="A4" t="str">
            <v>BẢNG TÍNH TOÁN, ĐO BÓC KHỐI LƯỢNG HOÀN THÀNH ĐƯA VÀO QUYẾT TOÁN</v>
          </cell>
        </row>
      </sheetData>
      <sheetData sheetId="8035">
        <row r="4">
          <cell r="A4" t="str">
            <v>BẢNG TÍNH TOÁN, ĐO BÓC KHỐI LƯỢNG HOÀN THÀNH ĐƯA VÀO QUYẾT TOÁN</v>
          </cell>
        </row>
      </sheetData>
      <sheetData sheetId="8036">
        <row r="4">
          <cell r="A4" t="str">
            <v>BẢNG TÍNH TOÁN, ĐO BÓC KHỐI LƯỢNG HOÀN THÀNH ĐƯA VÀO QUYẾT TOÁN</v>
          </cell>
        </row>
      </sheetData>
      <sheetData sheetId="8037">
        <row r="4">
          <cell r="A4" t="str">
            <v>BẢNG TÍNH TOÁN, ĐO BÓC KHỐI LƯỢNG HOÀN THÀNH ĐƯA VÀO QUYẾT TOÁN</v>
          </cell>
        </row>
      </sheetData>
      <sheetData sheetId="8038">
        <row r="4">
          <cell r="A4" t="str">
            <v>BẢNG TÍNH TOÁN, ĐO BÓC KHỐI LƯỢNG HOÀN THÀNH ĐƯA VÀO QUYẾT TOÁN</v>
          </cell>
        </row>
      </sheetData>
      <sheetData sheetId="8039">
        <row r="4">
          <cell r="A4" t="str">
            <v>BẢNG TÍNH TOÁN, ĐO BÓC KHỐI LƯỢNG HOÀN THÀNH ĐƯA VÀO QUYẾT TOÁN</v>
          </cell>
        </row>
      </sheetData>
      <sheetData sheetId="8040">
        <row r="4">
          <cell r="A4" t="str">
            <v>BẢNG TÍNH TOÁN, ĐO BÓC KHỐI LƯỢNG HOÀN THÀNH ĐƯA VÀO QUYẾT TOÁN</v>
          </cell>
        </row>
      </sheetData>
      <sheetData sheetId="8041">
        <row r="4">
          <cell r="A4" t="str">
            <v>BẢNG TÍNH TOÁN, ĐO BÓC KHỐI LƯỢNG HOÀN THÀNH ĐƯA VÀO QUYẾT TOÁN</v>
          </cell>
        </row>
      </sheetData>
      <sheetData sheetId="8042">
        <row r="4">
          <cell r="A4" t="str">
            <v>BẢNG TÍNH TOÁN, ĐO BÓC KHỐI LƯỢNG HOÀN THÀNH ĐƯA VÀO QUYẾT TOÁN</v>
          </cell>
        </row>
      </sheetData>
      <sheetData sheetId="8043">
        <row r="4">
          <cell r="A4" t="str">
            <v>BẢNG TÍNH TOÁN, ĐO BÓC KHỐI LƯỢNG HOÀN THÀNH ĐƯA VÀO QUYẾT TOÁN</v>
          </cell>
        </row>
      </sheetData>
      <sheetData sheetId="8044">
        <row r="4">
          <cell r="A4" t="str">
            <v>BẢNG TÍNH TOÁN, ĐO BÓC KHỐI LƯỢNG HOÀN THÀNH ĐƯA VÀO QUYẾT TOÁN</v>
          </cell>
        </row>
      </sheetData>
      <sheetData sheetId="8045">
        <row r="4">
          <cell r="A4" t="str">
            <v>BẢNG TÍNH TOÁN, ĐO BÓC KHỐI LƯỢNG HOÀN THÀNH ĐƯA VÀO QUYẾT TOÁN</v>
          </cell>
        </row>
      </sheetData>
      <sheetData sheetId="8046">
        <row r="4">
          <cell r="A4" t="str">
            <v>BẢNG TÍNH TOÁN, ĐO BÓC KHỐI LƯỢNG HOÀN THÀNH ĐƯA VÀO QUYẾT TOÁN</v>
          </cell>
        </row>
      </sheetData>
      <sheetData sheetId="8047">
        <row r="4">
          <cell r="A4" t="str">
            <v>BẢNG TÍNH TOÁN, ĐO BÓC KHỐI LƯỢNG HOÀN THÀNH ĐƯA VÀO QUYẾT TOÁN</v>
          </cell>
        </row>
      </sheetData>
      <sheetData sheetId="8048">
        <row r="4">
          <cell r="A4" t="str">
            <v>BẢNG TÍNH TOÁN, ĐO BÓC KHỐI LƯỢNG HOÀN THÀNH ĐƯA VÀO QUYẾT TOÁN</v>
          </cell>
        </row>
      </sheetData>
      <sheetData sheetId="8049">
        <row r="4">
          <cell r="A4" t="str">
            <v>BẢNG TÍNH TOÁN, ĐO BÓC KHỐI LƯỢNG HOÀN THÀNH ĐƯA VÀO QUYẾT TOÁN</v>
          </cell>
        </row>
      </sheetData>
      <sheetData sheetId="8050">
        <row r="4">
          <cell r="A4" t="str">
            <v>BẢNG TÍNH TOÁN, ĐO BÓC KHỐI LƯỢNG HOÀN THÀNH ĐƯA VÀO QUYẾT TOÁN</v>
          </cell>
        </row>
      </sheetData>
      <sheetData sheetId="8051">
        <row r="4">
          <cell r="A4" t="str">
            <v>BẢNG TÍNH TOÁN, ĐO BÓC KHỐI LƯỢNG HOÀN THÀNH ĐƯA VÀO QUYẾT TOÁN</v>
          </cell>
        </row>
      </sheetData>
      <sheetData sheetId="8052">
        <row r="4">
          <cell r="A4" t="str">
            <v>BẢNG TÍNH TOÁN, ĐO BÓC KHỐI LƯỢNG HOÀN THÀNH ĐƯA VÀO QUYẾT TOÁN</v>
          </cell>
        </row>
      </sheetData>
      <sheetData sheetId="8053">
        <row r="4">
          <cell r="A4" t="str">
            <v>BẢNG TÍNH TOÁN, ĐO BÓC KHỐI LƯỢNG HOÀN THÀNH ĐƯA VÀO QUYẾT TOÁN</v>
          </cell>
        </row>
      </sheetData>
      <sheetData sheetId="8054">
        <row r="4">
          <cell r="A4" t="str">
            <v>BẢNG TÍNH TOÁN, ĐO BÓC KHỐI LƯỢNG HOÀN THÀNH ĐƯA VÀO QUYẾT TOÁN</v>
          </cell>
        </row>
      </sheetData>
      <sheetData sheetId="8055">
        <row r="4">
          <cell r="A4" t="str">
            <v>BẢNG TÍNH TOÁN, ĐO BÓC KHỐI LƯỢNG HOÀN THÀNH ĐƯA VÀO QUYẾT TOÁN</v>
          </cell>
        </row>
      </sheetData>
      <sheetData sheetId="8056">
        <row r="4">
          <cell r="A4" t="str">
            <v>BẢNG TÍNH TOÁN, ĐO BÓC KHỐI LƯỢNG HOÀN THÀNH ĐƯA VÀO QUYẾT TOÁN</v>
          </cell>
        </row>
      </sheetData>
      <sheetData sheetId="8057">
        <row r="4">
          <cell r="A4" t="str">
            <v>BẢNG TÍNH TOÁN, ĐO BÓC KHỐI LƯỢNG HOÀN THÀNH ĐƯA VÀO QUYẾT TOÁN</v>
          </cell>
        </row>
      </sheetData>
      <sheetData sheetId="8058">
        <row r="4">
          <cell r="A4" t="str">
            <v>BẢNG TÍNH TOÁN, ĐO BÓC KHỐI LƯỢNG HOÀN THÀNH ĐƯA VÀO QUYẾT TOÁN</v>
          </cell>
        </row>
      </sheetData>
      <sheetData sheetId="8059">
        <row r="4">
          <cell r="A4" t="str">
            <v>BẢNG TÍNH TOÁN, ĐO BÓC KHỐI LƯỢNG HOÀN THÀNH ĐƯA VÀO QUYẾT TOÁN</v>
          </cell>
        </row>
      </sheetData>
      <sheetData sheetId="8060">
        <row r="4">
          <cell r="A4" t="str">
            <v>BẢNG TÍNH TOÁN, ĐO BÓC KHỐI LƯỢNG HOÀN THÀNH ĐƯA VÀO QUYẾT TOÁN</v>
          </cell>
        </row>
      </sheetData>
      <sheetData sheetId="8061">
        <row r="4">
          <cell r="A4" t="str">
            <v>BẢNG TÍNH TOÁN, ĐO BÓC KHỐI LƯỢNG HOÀN THÀNH ĐƯA VÀO QUYẾT TOÁN</v>
          </cell>
        </row>
      </sheetData>
      <sheetData sheetId="8062">
        <row r="4">
          <cell r="A4" t="str">
            <v>BẢNG TÍNH TOÁN, ĐO BÓC KHỐI LƯỢNG HOÀN THÀNH ĐƯA VÀO QUYẾT TOÁN</v>
          </cell>
        </row>
      </sheetData>
      <sheetData sheetId="8063">
        <row r="4">
          <cell r="A4" t="str">
            <v>BẢNG TÍNH TOÁN, ĐO BÓC KHỐI LƯỢNG HOÀN THÀNH ĐƯA VÀO QUYẾT TOÁN</v>
          </cell>
        </row>
      </sheetData>
      <sheetData sheetId="8064">
        <row r="4">
          <cell r="A4" t="str">
            <v>BẢNG TÍNH TOÁN, ĐO BÓC KHỐI LƯỢNG HOÀN THÀNH ĐƯA VÀO QUYẾT TOÁN</v>
          </cell>
        </row>
      </sheetData>
      <sheetData sheetId="8065">
        <row r="4">
          <cell r="A4" t="str">
            <v>BẢNG TÍNH TOÁN, ĐO BÓC KHỐI LƯỢNG HOÀN THÀNH ĐƯA VÀO QUYẾT TOÁN</v>
          </cell>
        </row>
      </sheetData>
      <sheetData sheetId="8066">
        <row r="4">
          <cell r="A4" t="str">
            <v>BẢNG TÍNH TOÁN, ĐO BÓC KHỐI LƯỢNG HOÀN THÀNH ĐƯA VÀO QUYẾT TOÁN</v>
          </cell>
        </row>
      </sheetData>
      <sheetData sheetId="8067">
        <row r="4">
          <cell r="A4" t="str">
            <v>BẢNG TÍNH TOÁN, ĐO BÓC KHỐI LƯỢNG HOÀN THÀNH ĐƯA VÀO QUYẾT TOÁN</v>
          </cell>
        </row>
      </sheetData>
      <sheetData sheetId="8068">
        <row r="4">
          <cell r="A4" t="str">
            <v>BẢNG TÍNH TOÁN, ĐO BÓC KHỐI LƯỢNG HOÀN THÀNH ĐƯA VÀO QUYẾT TOÁN</v>
          </cell>
        </row>
      </sheetData>
      <sheetData sheetId="8069">
        <row r="4">
          <cell r="A4" t="str">
            <v>BẢNG TÍNH TOÁN, ĐO BÓC KHỐI LƯỢNG HOÀN THÀNH ĐƯA VÀO QUYẾT TOÁN</v>
          </cell>
        </row>
      </sheetData>
      <sheetData sheetId="8070">
        <row r="4">
          <cell r="A4" t="str">
            <v>BẢNG TÍNH TOÁN, ĐO BÓC KHỐI LƯỢNG HOÀN THÀNH ĐƯA VÀO QUYẾT TOÁN</v>
          </cell>
        </row>
      </sheetData>
      <sheetData sheetId="8071">
        <row r="4">
          <cell r="A4" t="str">
            <v>BẢNG TÍNH TOÁN, ĐO BÓC KHỐI LƯỢNG HOÀN THÀNH ĐƯA VÀO QUYẾT TOÁN</v>
          </cell>
        </row>
      </sheetData>
      <sheetData sheetId="8072">
        <row r="4">
          <cell r="A4" t="str">
            <v>BẢNG TÍNH TOÁN, ĐO BÓC KHỐI LƯỢNG HOÀN THÀNH ĐƯA VÀO QUYẾT TOÁN</v>
          </cell>
        </row>
      </sheetData>
      <sheetData sheetId="8073">
        <row r="4">
          <cell r="A4" t="str">
            <v>BẢNG TÍNH TOÁN, ĐO BÓC KHỐI LƯỢNG HOÀN THÀNH ĐƯA VÀO QUYẾT TOÁN</v>
          </cell>
        </row>
      </sheetData>
      <sheetData sheetId="8074">
        <row r="4">
          <cell r="A4" t="str">
            <v>BẢNG TÍNH TOÁN, ĐO BÓC KHỐI LƯỢNG HOÀN THÀNH ĐƯA VÀO QUYẾT TOÁN</v>
          </cell>
        </row>
      </sheetData>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ow r="4">
          <cell r="A4" t="str">
            <v>BẢNG TÍNH TOÁN, ĐO BÓC KHỐI LƯỢNG HOÀN THÀNH ĐƯA VÀO QUYẾT TOÁN</v>
          </cell>
        </row>
      </sheetData>
      <sheetData sheetId="8107">
        <row r="4">
          <cell r="A4" t="str">
            <v>BẢNG TÍNH TOÁN, ĐO BÓC KHỐI LƯỢNG HOÀN THÀNH ĐƯA VÀO QUYẾT TOÁN</v>
          </cell>
        </row>
      </sheetData>
      <sheetData sheetId="8108">
        <row r="4">
          <cell r="A4" t="str">
            <v>BẢNG TÍNH TOÁN, ĐO BÓC KHỐI LƯỢNG HOÀN THÀNH ĐƯA VÀO QUYẾT TOÁN</v>
          </cell>
        </row>
      </sheetData>
      <sheetData sheetId="8109">
        <row r="4">
          <cell r="A4" t="str">
            <v>BẢNG TÍNH TOÁN, ĐO BÓC KHỐI LƯỢNG HOÀN THÀNH ĐƯA VÀO QUYẾT TOÁN</v>
          </cell>
        </row>
      </sheetData>
      <sheetData sheetId="8110">
        <row r="4">
          <cell r="A4" t="str">
            <v>BẢNG TÍNH TOÁN, ĐO BÓC KHỐI LƯỢNG HOÀN THÀNH ĐƯA VÀO QUYẾT TOÁN</v>
          </cell>
        </row>
      </sheetData>
      <sheetData sheetId="8111">
        <row r="4">
          <cell r="A4" t="str">
            <v>BẢNG TÍNH TOÁN, ĐO BÓC KHỐI LƯỢNG HOÀN THÀNH ĐƯA VÀO QUYẾT TOÁN</v>
          </cell>
        </row>
      </sheetData>
      <sheetData sheetId="8112">
        <row r="4">
          <cell r="A4" t="str">
            <v>BẢNG TÍNH TOÁN, ĐO BÓC KHỐI LƯỢNG HOÀN THÀNH ĐƯA VÀO QUYẾT TOÁN</v>
          </cell>
        </row>
      </sheetData>
      <sheetData sheetId="8113">
        <row r="4">
          <cell r="A4" t="str">
            <v>BẢNG TÍNH TOÁN, ĐO BÓC KHỐI LƯỢNG HOÀN THÀNH ĐƯA VÀO QUYẾT TOÁN</v>
          </cell>
        </row>
      </sheetData>
      <sheetData sheetId="8114">
        <row r="4">
          <cell r="A4" t="str">
            <v>BẢNG TÍNH TOÁN, ĐO BÓC KHỐI LƯỢNG HOÀN THÀNH ĐƯA VÀO QUYẾT TOÁN</v>
          </cell>
        </row>
      </sheetData>
      <sheetData sheetId="8115">
        <row r="4">
          <cell r="A4" t="str">
            <v>BẢNG TÍNH TOÁN, ĐO BÓC KHỐI LƯỢNG HOÀN THÀNH ĐƯA VÀO QUYẾT TOÁN</v>
          </cell>
        </row>
      </sheetData>
      <sheetData sheetId="8116">
        <row r="4">
          <cell r="A4" t="str">
            <v>BẢNG TÍNH TOÁN, ĐO BÓC KHỐI LƯỢNG HOÀN THÀNH ĐƯA VÀO QUYẾT TOÁN</v>
          </cell>
        </row>
      </sheetData>
      <sheetData sheetId="8117">
        <row r="4">
          <cell r="A4" t="str">
            <v>BẢNG TÍNH TOÁN, ĐO BÓC KHỐI LƯỢNG HOÀN THÀNH ĐƯA VÀO QUYẾT TOÁN</v>
          </cell>
        </row>
      </sheetData>
      <sheetData sheetId="8118">
        <row r="4">
          <cell r="A4" t="str">
            <v>BẢNG TÍNH TOÁN, ĐO BÓC KHỐI LƯỢNG HOÀN THÀNH ĐƯA VÀO QUYẾT TOÁN</v>
          </cell>
        </row>
      </sheetData>
      <sheetData sheetId="8119">
        <row r="4">
          <cell r="A4" t="str">
            <v>BẢNG TÍNH TOÁN, ĐO BÓC KHỐI LƯỢNG HOÀN THÀNH ĐƯA VÀO QUYẾT TOÁN</v>
          </cell>
        </row>
      </sheetData>
      <sheetData sheetId="8120">
        <row r="4">
          <cell r="A4" t="str">
            <v>BẢNG TÍNH TOÁN, ĐO BÓC KHỐI LƯỢNG HOÀN THÀNH ĐƯA VÀO QUYẾT TOÁN</v>
          </cell>
        </row>
      </sheetData>
      <sheetData sheetId="8121">
        <row r="4">
          <cell r="A4" t="str">
            <v>BẢNG TÍNH TOÁN, ĐO BÓC KHỐI LƯỢNG HOÀN THÀNH ĐƯA VÀO QUYẾT TOÁN</v>
          </cell>
        </row>
      </sheetData>
      <sheetData sheetId="8122">
        <row r="4">
          <cell r="A4" t="str">
            <v>BẢNG TÍNH TOÁN, ĐO BÓC KHỐI LƯỢNG HOÀN THÀNH ĐƯA VÀO QUYẾT TOÁN</v>
          </cell>
        </row>
      </sheetData>
      <sheetData sheetId="8123">
        <row r="4">
          <cell r="A4" t="str">
            <v>BẢNG TÍNH TOÁN, ĐO BÓC KHỐI LƯỢNG HOÀN THÀNH ĐƯA VÀO QUYẾT TOÁN</v>
          </cell>
        </row>
      </sheetData>
      <sheetData sheetId="8124">
        <row r="4">
          <cell r="A4" t="str">
            <v>BẢNG TÍNH TOÁN, ĐO BÓC KHỐI LƯỢNG HOÀN THÀNH ĐƯA VÀO QUYẾT TOÁN</v>
          </cell>
        </row>
      </sheetData>
      <sheetData sheetId="8125">
        <row r="4">
          <cell r="A4" t="str">
            <v>BẢNG TÍNH TOÁN, ĐO BÓC KHỐI LƯỢNG HOÀN THÀNH ĐƯA VÀO QUYẾT TOÁN</v>
          </cell>
        </row>
      </sheetData>
      <sheetData sheetId="8126">
        <row r="4">
          <cell r="A4" t="str">
            <v>BẢNG TÍNH TOÁN, ĐO BÓC KHỐI LƯỢNG HOÀN THÀNH ĐƯA VÀO QUYẾT TOÁN</v>
          </cell>
        </row>
      </sheetData>
      <sheetData sheetId="8127">
        <row r="4">
          <cell r="A4" t="str">
            <v>BẢNG TÍNH TOÁN, ĐO BÓC KHỐI LƯỢNG HOÀN THÀNH ĐƯA VÀO QUYẾT TOÁN</v>
          </cell>
        </row>
      </sheetData>
      <sheetData sheetId="8128">
        <row r="4">
          <cell r="A4" t="str">
            <v>BẢNG TÍNH TOÁN, ĐO BÓC KHỐI LƯỢNG HOÀN THÀNH ĐƯA VÀO QUYẾT TOÁN</v>
          </cell>
        </row>
      </sheetData>
      <sheetData sheetId="8129">
        <row r="4">
          <cell r="A4" t="str">
            <v>BẢNG TÍNH TOÁN, ĐO BÓC KHỐI LƯỢNG HOÀN THÀNH ĐƯA VÀO QUYẾT TOÁN</v>
          </cell>
        </row>
      </sheetData>
      <sheetData sheetId="8130">
        <row r="4">
          <cell r="A4" t="str">
            <v>BẢNG TÍNH TOÁN, ĐO BÓC KHỐI LƯỢNG HOÀN THÀNH ĐƯA VÀO QUYẾT TOÁN</v>
          </cell>
        </row>
      </sheetData>
      <sheetData sheetId="8131">
        <row r="4">
          <cell r="A4" t="str">
            <v>BẢNG TÍNH TOÁN, ĐO BÓC KHỐI LƯỢNG HOÀN THÀNH ĐƯA VÀO QUYẾT TOÁN</v>
          </cell>
        </row>
      </sheetData>
      <sheetData sheetId="8132">
        <row r="4">
          <cell r="A4" t="str">
            <v>BẢNG TÍNH TOÁN, ĐO BÓC KHỐI LƯỢNG HOÀN THÀNH ĐƯA VÀO QUYẾT TOÁN</v>
          </cell>
        </row>
      </sheetData>
      <sheetData sheetId="8133">
        <row r="4">
          <cell r="A4" t="str">
            <v>BẢNG TÍNH TOÁN, ĐO BÓC KHỐI LƯỢNG HOÀN THÀNH ĐƯA VÀO QUYẾT TOÁN</v>
          </cell>
        </row>
      </sheetData>
      <sheetData sheetId="8134">
        <row r="4">
          <cell r="A4" t="str">
            <v>BẢNG TÍNH TOÁN, ĐO BÓC KHỐI LƯỢNG HOÀN THÀNH ĐƯA VÀO QUYẾT TOÁN</v>
          </cell>
        </row>
      </sheetData>
      <sheetData sheetId="8135">
        <row r="4">
          <cell r="A4" t="str">
            <v>BẢNG TÍNH TOÁN, ĐO BÓC KHỐI LƯỢNG HOÀN THÀNH ĐƯA VÀO QUYẾT TOÁN</v>
          </cell>
        </row>
      </sheetData>
      <sheetData sheetId="8136">
        <row r="4">
          <cell r="A4" t="str">
            <v>BẢNG TÍNH TOÁN, ĐO BÓC KHỐI LƯỢNG HOÀN THÀNH ĐƯA VÀO QUYẾT TOÁN</v>
          </cell>
        </row>
      </sheetData>
      <sheetData sheetId="8137">
        <row r="4">
          <cell r="A4" t="str">
            <v>BẢNG TÍNH TOÁN, ĐO BÓC KHỐI LƯỢNG HOÀN THÀNH ĐƯA VÀO QUYẾT TOÁN</v>
          </cell>
        </row>
      </sheetData>
      <sheetData sheetId="8138">
        <row r="4">
          <cell r="A4" t="str">
            <v>BẢNG TÍNH TOÁN, ĐO BÓC KHỐI LƯỢNG HOÀN THÀNH ĐƯA VÀO QUYẾT TOÁN</v>
          </cell>
        </row>
      </sheetData>
      <sheetData sheetId="8139">
        <row r="4">
          <cell r="A4" t="str">
            <v>BẢNG TÍNH TOÁN, ĐO BÓC KHỐI LƯỢNG HOÀN THÀNH ĐƯA VÀO QUYẾT TOÁN</v>
          </cell>
        </row>
      </sheetData>
      <sheetData sheetId="8140">
        <row r="4">
          <cell r="A4" t="str">
            <v>BẢNG TÍNH TOÁN, ĐO BÓC KHỐI LƯỢNG HOÀN THÀNH ĐƯA VÀO QUYẾT TOÁN</v>
          </cell>
        </row>
      </sheetData>
      <sheetData sheetId="8141">
        <row r="4">
          <cell r="A4" t="str">
            <v>BẢNG TÍNH TOÁN, ĐO BÓC KHỐI LƯỢNG HOÀN THÀNH ĐƯA VÀO QUYẾT TOÁN</v>
          </cell>
        </row>
      </sheetData>
      <sheetData sheetId="8142">
        <row r="4">
          <cell r="A4" t="str">
            <v>BẢNG TÍNH TOÁN, ĐO BÓC KHỐI LƯỢNG HOÀN THÀNH ĐƯA VÀO QUYẾT TOÁN</v>
          </cell>
        </row>
      </sheetData>
      <sheetData sheetId="8143">
        <row r="4">
          <cell r="A4" t="str">
            <v>BẢNG TÍNH TOÁN, ĐO BÓC KHỐI LƯỢNG HOÀN THÀNH ĐƯA VÀO QUYẾT TOÁN</v>
          </cell>
        </row>
      </sheetData>
      <sheetData sheetId="8144">
        <row r="4">
          <cell r="A4" t="str">
            <v>BẢNG TÍNH TOÁN, ĐO BÓC KHỐI LƯỢNG HOÀN THÀNH ĐƯA VÀO QUYẾT TOÁN</v>
          </cell>
        </row>
      </sheetData>
      <sheetData sheetId="8145">
        <row r="4">
          <cell r="A4" t="str">
            <v>BẢNG TÍNH TOÁN, ĐO BÓC KHỐI LƯỢNG HOÀN THÀNH ĐƯA VÀO QUYẾT TOÁN</v>
          </cell>
        </row>
      </sheetData>
      <sheetData sheetId="8146">
        <row r="4">
          <cell r="A4" t="str">
            <v>BẢNG TÍNH TOÁN, ĐO BÓC KHỐI LƯỢNG HOÀN THÀNH ĐƯA VÀO QUYẾT TOÁN</v>
          </cell>
        </row>
      </sheetData>
      <sheetData sheetId="8147">
        <row r="4">
          <cell r="A4" t="str">
            <v>BẢNG TÍNH TOÁN, ĐO BÓC KHỐI LƯỢNG HOÀN THÀNH ĐƯA VÀO QUYẾT TOÁN</v>
          </cell>
        </row>
      </sheetData>
      <sheetData sheetId="8148">
        <row r="4">
          <cell r="A4" t="str">
            <v>BẢNG TÍNH TOÁN, ĐO BÓC KHỐI LƯỢNG HOÀN THÀNH ĐƯA VÀO QUYẾT TOÁN</v>
          </cell>
        </row>
      </sheetData>
      <sheetData sheetId="8149">
        <row r="4">
          <cell r="A4" t="str">
            <v>BẢNG TÍNH TOÁN, ĐO BÓC KHỐI LƯỢNG HOÀN THÀNH ĐƯA VÀO QUYẾT TOÁN</v>
          </cell>
        </row>
      </sheetData>
      <sheetData sheetId="8150">
        <row r="4">
          <cell r="A4" t="str">
            <v>BẢNG TÍNH TOÁN, ĐO BÓC KHỐI LƯỢNG HOÀN THÀNH ĐƯA VÀO QUYẾT TOÁN</v>
          </cell>
        </row>
      </sheetData>
      <sheetData sheetId="8151">
        <row r="4">
          <cell r="A4" t="str">
            <v>BẢNG TÍNH TOÁN, ĐO BÓC KHỐI LƯỢNG HOÀN THÀNH ĐƯA VÀO QUYẾT TOÁN</v>
          </cell>
        </row>
      </sheetData>
      <sheetData sheetId="8152">
        <row r="4">
          <cell r="A4" t="str">
            <v>BẢNG TÍNH TOÁN, ĐO BÓC KHỐI LƯỢNG HOÀN THÀNH ĐƯA VÀO QUYẾT TOÁN</v>
          </cell>
        </row>
      </sheetData>
      <sheetData sheetId="8153">
        <row r="4">
          <cell r="A4" t="str">
            <v>BẢNG TÍNH TOÁN, ĐO BÓC KHỐI LƯỢNG HOÀN THÀNH ĐƯA VÀO QUYẾT TOÁN</v>
          </cell>
        </row>
      </sheetData>
      <sheetData sheetId="8154">
        <row r="4">
          <cell r="A4" t="str">
            <v>BẢNG TÍNH TOÁN, ĐO BÓC KHỐI LƯỢNG HOÀN THÀNH ĐƯA VÀO QUYẾT TOÁN</v>
          </cell>
        </row>
      </sheetData>
      <sheetData sheetId="8155">
        <row r="4">
          <cell r="A4" t="str">
            <v>BẢNG TÍNH TOÁN, ĐO BÓC KHỐI LƯỢNG HOÀN THÀNH ĐƯA VÀO QUYẾT TOÁN</v>
          </cell>
        </row>
      </sheetData>
      <sheetData sheetId="8156">
        <row r="4">
          <cell r="A4" t="str">
            <v>BẢNG TÍNH TOÁN, ĐO BÓC KHỐI LƯỢNG HOÀN THÀNH ĐƯA VÀO QUYẾT TOÁN</v>
          </cell>
        </row>
      </sheetData>
      <sheetData sheetId="8157">
        <row r="4">
          <cell r="A4" t="str">
            <v>BẢNG TÍNH TOÁN, ĐO BÓC KHỐI LƯỢNG HOÀN THÀNH ĐƯA VÀO QUYẾT TOÁN</v>
          </cell>
        </row>
      </sheetData>
      <sheetData sheetId="8158">
        <row r="4">
          <cell r="A4" t="str">
            <v>BẢNG TÍNH TOÁN, ĐO BÓC KHỐI LƯỢNG HOÀN THÀNH ĐƯA VÀO QUYẾT TOÁN</v>
          </cell>
        </row>
      </sheetData>
      <sheetData sheetId="8159">
        <row r="4">
          <cell r="A4" t="str">
            <v>BẢNG TÍNH TOÁN, ĐO BÓC KHỐI LƯỢNG HOÀN THÀNH ĐƯA VÀO QUYẾT TOÁN</v>
          </cell>
        </row>
      </sheetData>
      <sheetData sheetId="8160">
        <row r="4">
          <cell r="A4" t="str">
            <v>BẢNG TÍNH TOÁN, ĐO BÓC KHỐI LƯỢNG HOÀN THÀNH ĐƯA VÀO QUYẾT TOÁN</v>
          </cell>
        </row>
      </sheetData>
      <sheetData sheetId="8161">
        <row r="4">
          <cell r="A4" t="str">
            <v>BẢNG TÍNH TOÁN, ĐO BÓC KHỐI LƯỢNG HOÀN THÀNH ĐƯA VÀO QUYẾT TOÁN</v>
          </cell>
        </row>
      </sheetData>
      <sheetData sheetId="8162">
        <row r="4">
          <cell r="A4" t="str">
            <v>BẢNG TÍNH TOÁN, ĐO BÓC KHỐI LƯỢNG HOÀN THÀNH ĐƯA VÀO QUYẾT TOÁN</v>
          </cell>
        </row>
      </sheetData>
      <sheetData sheetId="8163">
        <row r="4">
          <cell r="A4" t="str">
            <v>BẢNG TÍNH TOÁN, ĐO BÓC KHỐI LƯỢNG HOÀN THÀNH ĐƯA VÀO QUYẾT TOÁN</v>
          </cell>
        </row>
      </sheetData>
      <sheetData sheetId="8164">
        <row r="4">
          <cell r="A4" t="str">
            <v>BẢNG TÍNH TOÁN, ĐO BÓC KHỐI LƯỢNG HOÀN THÀNH ĐƯA VÀO QUYẾT TOÁN</v>
          </cell>
        </row>
      </sheetData>
      <sheetData sheetId="8165">
        <row r="4">
          <cell r="A4" t="str">
            <v>BẢNG TÍNH TOÁN, ĐO BÓC KHỐI LƯỢNG HOÀN THÀNH ĐƯA VÀO QUYẾT TOÁN</v>
          </cell>
        </row>
      </sheetData>
      <sheetData sheetId="8166">
        <row r="4">
          <cell r="A4" t="str">
            <v>BẢNG TÍNH TOÁN, ĐO BÓC KHỐI LƯỢNG HOÀN THÀNH ĐƯA VÀO QUYẾT TOÁN</v>
          </cell>
        </row>
      </sheetData>
      <sheetData sheetId="8167">
        <row r="4">
          <cell r="A4" t="str">
            <v>BẢNG TÍNH TOÁN, ĐO BÓC KHỐI LƯỢNG HOÀN THÀNH ĐƯA VÀO QUYẾT TOÁN</v>
          </cell>
        </row>
      </sheetData>
      <sheetData sheetId="8168">
        <row r="4">
          <cell r="A4" t="str">
            <v>BẢNG TÍNH TOÁN, ĐO BÓC KHỐI LƯỢNG HOÀN THÀNH ĐƯA VÀO QUYẾT TOÁN</v>
          </cell>
        </row>
      </sheetData>
      <sheetData sheetId="8169">
        <row r="4">
          <cell r="A4" t="str">
            <v>BẢNG TÍNH TOÁN, ĐO BÓC KHỐI LƯỢNG HOÀN THÀNH ĐƯA VÀO QUYẾT TOÁN</v>
          </cell>
        </row>
      </sheetData>
      <sheetData sheetId="8170">
        <row r="4">
          <cell r="A4" t="str">
            <v>BẢNG TÍNH TOÁN, ĐO BÓC KHỐI LƯỢNG HOÀN THÀNH ĐƯA VÀO QUYẾT TOÁN</v>
          </cell>
        </row>
      </sheetData>
      <sheetData sheetId="8171">
        <row r="4">
          <cell r="A4" t="str">
            <v>BẢNG TÍNH TOÁN, ĐO BÓC KHỐI LƯỢNG HOÀN THÀNH ĐƯA VÀO QUYẾT TOÁN</v>
          </cell>
        </row>
      </sheetData>
      <sheetData sheetId="8172">
        <row r="4">
          <cell r="A4" t="str">
            <v>BẢNG TÍNH TOÁN, ĐO BÓC KHỐI LƯỢNG HOÀN THÀNH ĐƯA VÀO QUYẾT TOÁN</v>
          </cell>
        </row>
      </sheetData>
      <sheetData sheetId="8173">
        <row r="4">
          <cell r="A4" t="str">
            <v>BẢNG TÍNH TOÁN, ĐO BÓC KHỐI LƯỢNG HOÀN THÀNH ĐƯA VÀO QUYẾT TOÁN</v>
          </cell>
        </row>
      </sheetData>
      <sheetData sheetId="8174">
        <row r="4">
          <cell r="A4" t="str">
            <v>BẢNG TÍNH TOÁN, ĐO BÓC KHỐI LƯỢNG HOÀN THÀNH ĐƯA VÀO QUYẾT TOÁN</v>
          </cell>
        </row>
      </sheetData>
      <sheetData sheetId="8175">
        <row r="4">
          <cell r="A4" t="str">
            <v>BẢNG TÍNH TOÁN, ĐO BÓC KHỐI LƯỢNG HOÀN THÀNH ĐƯA VÀO QUYẾT TOÁN</v>
          </cell>
        </row>
      </sheetData>
      <sheetData sheetId="8176">
        <row r="4">
          <cell r="A4" t="str">
            <v>BẢNG TÍNH TOÁN, ĐO BÓC KHỐI LƯỢNG HOÀN THÀNH ĐƯA VÀO QUYẾT TOÁN</v>
          </cell>
        </row>
      </sheetData>
      <sheetData sheetId="8177">
        <row r="4">
          <cell r="A4" t="str">
            <v>BẢNG TÍNH TOÁN, ĐO BÓC KHỐI LƯỢNG HOÀN THÀNH ĐƯA VÀO QUYẾT TOÁN</v>
          </cell>
        </row>
      </sheetData>
      <sheetData sheetId="8178">
        <row r="4">
          <cell r="A4" t="str">
            <v>BẢNG TÍNH TOÁN, ĐO BÓC KHỐI LƯỢNG HOÀN THÀNH ĐƯA VÀO QUYẾT TOÁN</v>
          </cell>
        </row>
      </sheetData>
      <sheetData sheetId="8179">
        <row r="4">
          <cell r="A4" t="str">
            <v>BẢNG TÍNH TOÁN, ĐO BÓC KHỐI LƯỢNG HOÀN THÀNH ĐƯA VÀO QUYẾT TOÁN</v>
          </cell>
        </row>
      </sheetData>
      <sheetData sheetId="8180">
        <row r="4">
          <cell r="A4" t="str">
            <v>BẢNG TÍNH TOÁN, ĐO BÓC KHỐI LƯỢNG HOÀN THÀNH ĐƯA VÀO QUYẾT TOÁN</v>
          </cell>
        </row>
      </sheetData>
      <sheetData sheetId="8181">
        <row r="4">
          <cell r="A4" t="str">
            <v>BẢNG TÍNH TOÁN, ĐO BÓC KHỐI LƯỢNG HOÀN THÀNH ĐƯA VÀO QUYẾT TOÁN</v>
          </cell>
        </row>
      </sheetData>
      <sheetData sheetId="8182">
        <row r="4">
          <cell r="A4" t="str">
            <v>BẢNG TÍNH TOÁN, ĐO BÓC KHỐI LƯỢNG HOÀN THÀNH ĐƯA VÀO QUYẾT TOÁN</v>
          </cell>
        </row>
      </sheetData>
      <sheetData sheetId="8183">
        <row r="4">
          <cell r="A4" t="str">
            <v>BẢNG TÍNH TOÁN, ĐO BÓC KHỐI LƯỢNG HOÀN THÀNH ĐƯA VÀO QUYẾT TOÁN</v>
          </cell>
        </row>
      </sheetData>
      <sheetData sheetId="8184">
        <row r="4">
          <cell r="A4" t="str">
            <v>BẢNG TÍNH TOÁN, ĐO BÓC KHỐI LƯỢNG HOÀN THÀNH ĐƯA VÀO QUYẾT TOÁN</v>
          </cell>
        </row>
      </sheetData>
      <sheetData sheetId="8185">
        <row r="4">
          <cell r="A4" t="str">
            <v>BẢNG TÍNH TOÁN, ĐO BÓC KHỐI LƯỢNG HOÀN THÀNH ĐƯA VÀO QUYẾT TOÁN</v>
          </cell>
        </row>
      </sheetData>
      <sheetData sheetId="8186">
        <row r="4">
          <cell r="A4" t="str">
            <v>BẢNG TÍNH TOÁN, ĐO BÓC KHỐI LƯỢNG HOÀN THÀNH ĐƯA VÀO QUYẾT TOÁN</v>
          </cell>
        </row>
      </sheetData>
      <sheetData sheetId="8187">
        <row r="4">
          <cell r="A4" t="str">
            <v>BẢNG TÍNH TOÁN, ĐO BÓC KHỐI LƯỢNG HOÀN THÀNH ĐƯA VÀO QUYẾT TOÁN</v>
          </cell>
        </row>
      </sheetData>
      <sheetData sheetId="8188">
        <row r="4">
          <cell r="A4" t="str">
            <v>BẢNG TÍNH TOÁN, ĐO BÓC KHỐI LƯỢNG HOÀN THÀNH ĐƯA VÀO QUYẾT TOÁN</v>
          </cell>
        </row>
      </sheetData>
      <sheetData sheetId="8189">
        <row r="4">
          <cell r="A4" t="str">
            <v>BẢNG TÍNH TOÁN, ĐO BÓC KHỐI LƯỢNG HOÀN THÀNH ĐƯA VÀO QUYẾT TOÁN</v>
          </cell>
        </row>
      </sheetData>
      <sheetData sheetId="8190">
        <row r="4">
          <cell r="A4" t="str">
            <v>BẢNG TÍNH TOÁN, ĐO BÓC KHỐI LƯỢNG HOÀN THÀNH ĐƯA VÀO QUYẾT TOÁN</v>
          </cell>
        </row>
      </sheetData>
      <sheetData sheetId="8191">
        <row r="4">
          <cell r="A4" t="str">
            <v>BẢNG TÍNH TOÁN, ĐO BÓC KHỐI LƯỢNG HOÀN THÀNH ĐƯA VÀO QUYẾT TOÁN</v>
          </cell>
        </row>
      </sheetData>
      <sheetData sheetId="8192">
        <row r="4">
          <cell r="A4" t="str">
            <v>BẢNG TÍNH TOÁN, ĐO BÓC KHỐI LƯỢNG HOÀN THÀNH ĐƯA VÀO QUYẾT TOÁN</v>
          </cell>
        </row>
      </sheetData>
      <sheetData sheetId="8193">
        <row r="4">
          <cell r="A4" t="str">
            <v>BẢNG TÍNH TOÁN, ĐO BÓC KHỐI LƯỢNG HOÀN THÀNH ĐƯA VÀO QUYẾT TOÁN</v>
          </cell>
        </row>
      </sheetData>
      <sheetData sheetId="8194">
        <row r="4">
          <cell r="A4" t="str">
            <v>BẢNG TÍNH TOÁN, ĐO BÓC KHỐI LƯỢNG HOÀN THÀNH ĐƯA VÀO QUYẾT TOÁN</v>
          </cell>
        </row>
      </sheetData>
      <sheetData sheetId="8195">
        <row r="4">
          <cell r="A4" t="str">
            <v>BẢNG TÍNH TOÁN, ĐO BÓC KHỐI LƯỢNG HOÀN THÀNH ĐƯA VÀO QUYẾT TOÁN</v>
          </cell>
        </row>
      </sheetData>
      <sheetData sheetId="8196">
        <row r="4">
          <cell r="A4" t="str">
            <v>BẢNG TÍNH TOÁN, ĐO BÓC KHỐI LƯỢNG HOÀN THÀNH ĐƯA VÀO QUYẾT TOÁN</v>
          </cell>
        </row>
      </sheetData>
      <sheetData sheetId="8197">
        <row r="4">
          <cell r="A4" t="str">
            <v>BẢNG TÍNH TOÁN, ĐO BÓC KHỐI LƯỢNG HOÀN THÀNH ĐƯA VÀO QUYẾT TOÁN</v>
          </cell>
        </row>
      </sheetData>
      <sheetData sheetId="8198">
        <row r="4">
          <cell r="A4" t="str">
            <v>BẢNG TÍNH TOÁN, ĐO BÓC KHỐI LƯỢNG HOÀN THÀNH ĐƯA VÀO QUYẾT TOÁN</v>
          </cell>
        </row>
      </sheetData>
      <sheetData sheetId="8199">
        <row r="4">
          <cell r="A4" t="str">
            <v>BẢNG TÍNH TOÁN, ĐO BÓC KHỐI LƯỢNG HOÀN THÀNH ĐƯA VÀO QUYẾT TOÁN</v>
          </cell>
        </row>
      </sheetData>
      <sheetData sheetId="8200">
        <row r="4">
          <cell r="A4" t="str">
            <v>BẢNG TÍNH TOÁN, ĐO BÓC KHỐI LƯỢNG HOÀN THÀNH ĐƯA VÀO QUYẾT TOÁN</v>
          </cell>
        </row>
      </sheetData>
      <sheetData sheetId="8201">
        <row r="4">
          <cell r="A4" t="str">
            <v>BẢNG TÍNH TOÁN, ĐO BÓC KHỐI LƯỢNG HOÀN THÀNH ĐƯA VÀO QUYẾT TOÁN</v>
          </cell>
        </row>
      </sheetData>
      <sheetData sheetId="8202">
        <row r="4">
          <cell r="A4" t="str">
            <v>BẢNG TÍNH TOÁN, ĐO BÓC KHỐI LƯỢNG HOÀN THÀNH ĐƯA VÀO QUYẾT TOÁN</v>
          </cell>
        </row>
      </sheetData>
      <sheetData sheetId="8203">
        <row r="4">
          <cell r="A4" t="str">
            <v>BẢNG TÍNH TOÁN, ĐO BÓC KHỐI LƯỢNG HOÀN THÀNH ĐƯA VÀO QUYẾT TOÁN</v>
          </cell>
        </row>
      </sheetData>
      <sheetData sheetId="8204">
        <row r="4">
          <cell r="A4" t="str">
            <v>BẢNG TÍNH TOÁN, ĐO BÓC KHỐI LƯỢNG HOÀN THÀNH ĐƯA VÀO QUYẾT TOÁN</v>
          </cell>
        </row>
      </sheetData>
      <sheetData sheetId="8205">
        <row r="4">
          <cell r="A4" t="str">
            <v>BẢNG TÍNH TOÁN, ĐO BÓC KHỐI LƯỢNG HOÀN THÀNH ĐƯA VÀO QUYẾT TOÁN</v>
          </cell>
        </row>
      </sheetData>
      <sheetData sheetId="8206">
        <row r="4">
          <cell r="A4" t="str">
            <v>BẢNG TÍNH TOÁN, ĐO BÓC KHỐI LƯỢNG HOÀN THÀNH ĐƯA VÀO QUYẾT TOÁN</v>
          </cell>
        </row>
      </sheetData>
      <sheetData sheetId="8207">
        <row r="4">
          <cell r="A4" t="str">
            <v>BẢNG TÍNH TOÁN, ĐO BÓC KHỐI LƯỢNG HOÀN THÀNH ĐƯA VÀO QUYẾT TOÁN</v>
          </cell>
        </row>
      </sheetData>
      <sheetData sheetId="8208">
        <row r="4">
          <cell r="A4" t="str">
            <v>BẢNG TÍNH TOÁN, ĐO BÓC KHỐI LƯỢNG HOÀN THÀNH ĐƯA VÀO QUYẾT TOÁN</v>
          </cell>
        </row>
      </sheetData>
      <sheetData sheetId="8209">
        <row r="4">
          <cell r="A4" t="str">
            <v>BẢNG TÍNH TOÁN, ĐO BÓC KHỐI LƯỢNG HOÀN THÀNH ĐƯA VÀO QUYẾT TOÁN</v>
          </cell>
        </row>
      </sheetData>
      <sheetData sheetId="8210">
        <row r="4">
          <cell r="A4" t="str">
            <v>BẢNG TÍNH TOÁN, ĐO BÓC KHỐI LƯỢNG HOÀN THÀNH ĐƯA VÀO QUYẾT TOÁN</v>
          </cell>
        </row>
      </sheetData>
      <sheetData sheetId="8211">
        <row r="4">
          <cell r="A4" t="str">
            <v>BẢNG TÍNH TOÁN, ĐO BÓC KHỐI LƯỢNG HOÀN THÀNH ĐƯA VÀO QUYẾT TOÁN</v>
          </cell>
        </row>
      </sheetData>
      <sheetData sheetId="8212">
        <row r="4">
          <cell r="A4" t="str">
            <v>BẢNG TÍNH TOÁN, ĐO BÓC KHỐI LƯỢNG HOÀN THÀNH ĐƯA VÀO QUYẾT TOÁN</v>
          </cell>
        </row>
      </sheetData>
      <sheetData sheetId="8213">
        <row r="4">
          <cell r="A4" t="str">
            <v>BẢNG TÍNH TOÁN, ĐO BÓC KHỐI LƯỢNG HOÀN THÀNH ĐƯA VÀO QUYẾT TOÁN</v>
          </cell>
        </row>
      </sheetData>
      <sheetData sheetId="8214">
        <row r="4">
          <cell r="A4" t="str">
            <v>BẢNG TÍNH TOÁN, ĐO BÓC KHỐI LƯỢNG HOÀN THÀNH ĐƯA VÀO QUYẾT TOÁN</v>
          </cell>
        </row>
      </sheetData>
      <sheetData sheetId="8215">
        <row r="4">
          <cell r="A4" t="str">
            <v>BẢNG TÍNH TOÁN, ĐO BÓC KHỐI LƯỢNG HOÀN THÀNH ĐƯA VÀO QUYẾT TOÁN</v>
          </cell>
        </row>
      </sheetData>
      <sheetData sheetId="8216">
        <row r="4">
          <cell r="A4" t="str">
            <v>BẢNG TÍNH TOÁN, ĐO BÓC KHỐI LƯỢNG HOÀN THÀNH ĐƯA VÀO QUYẾT TOÁN</v>
          </cell>
        </row>
      </sheetData>
      <sheetData sheetId="8217">
        <row r="4">
          <cell r="A4" t="str">
            <v>BẢNG TÍNH TOÁN, ĐO BÓC KHỐI LƯỢNG HOÀN THÀNH ĐƯA VÀO QUYẾT TOÁN</v>
          </cell>
        </row>
      </sheetData>
      <sheetData sheetId="8218">
        <row r="4">
          <cell r="A4" t="str">
            <v>BẢNG TÍNH TOÁN, ĐO BÓC KHỐI LƯỢNG HOÀN THÀNH ĐƯA VÀO QUYẾT TOÁN</v>
          </cell>
        </row>
      </sheetData>
      <sheetData sheetId="8219">
        <row r="4">
          <cell r="A4" t="str">
            <v>BẢNG TÍNH TOÁN, ĐO BÓC KHỐI LƯỢNG HOÀN THÀNH ĐƯA VÀO QUYẾT TOÁN</v>
          </cell>
        </row>
      </sheetData>
      <sheetData sheetId="8220">
        <row r="4">
          <cell r="A4" t="str">
            <v>BẢNG TÍNH TOÁN, ĐO BÓC KHỐI LƯỢNG HOÀN THÀNH ĐƯA VÀO QUYẾT TOÁN</v>
          </cell>
        </row>
      </sheetData>
      <sheetData sheetId="8221">
        <row r="4">
          <cell r="A4" t="str">
            <v>BẢNG TÍNH TOÁN, ĐO BÓC KHỐI LƯỢNG HOÀN THÀNH ĐƯA VÀO QUYẾT TOÁN</v>
          </cell>
        </row>
      </sheetData>
      <sheetData sheetId="8222">
        <row r="4">
          <cell r="A4" t="str">
            <v>BẢNG TÍNH TOÁN, ĐO BÓC KHỐI LƯỢNG HOÀN THÀNH ĐƯA VÀO QUYẾT TOÁN</v>
          </cell>
        </row>
      </sheetData>
      <sheetData sheetId="8223">
        <row r="4">
          <cell r="A4" t="str">
            <v>BẢNG TÍNH TOÁN, ĐO BÓC KHỐI LƯỢNG HOÀN THÀNH ĐƯA VÀO QUYẾT TOÁN</v>
          </cell>
        </row>
      </sheetData>
      <sheetData sheetId="8224">
        <row r="4">
          <cell r="A4" t="str">
            <v>BẢNG TÍNH TOÁN, ĐO BÓC KHỐI LƯỢNG HOÀN THÀNH ĐƯA VÀO QUYẾT TOÁN</v>
          </cell>
        </row>
      </sheetData>
      <sheetData sheetId="8225">
        <row r="4">
          <cell r="A4" t="str">
            <v>BẢNG TÍNH TOÁN, ĐO BÓC KHỐI LƯỢNG HOÀN THÀNH ĐƯA VÀO QUYẾT TOÁN</v>
          </cell>
        </row>
      </sheetData>
      <sheetData sheetId="8226">
        <row r="4">
          <cell r="A4" t="str">
            <v>BẢNG TÍNH TOÁN, ĐO BÓC KHỐI LƯỢNG HOÀN THÀNH ĐƯA VÀO QUYẾT TOÁN</v>
          </cell>
        </row>
      </sheetData>
      <sheetData sheetId="8227">
        <row r="4">
          <cell r="A4" t="str">
            <v>BẢNG TÍNH TOÁN, ĐO BÓC KHỐI LƯỢNG HOÀN THÀNH ĐƯA VÀO QUYẾT TOÁN</v>
          </cell>
        </row>
      </sheetData>
      <sheetData sheetId="8228">
        <row r="4">
          <cell r="A4" t="str">
            <v>BẢNG TÍNH TOÁN, ĐO BÓC KHỐI LƯỢNG HOÀN THÀNH ĐƯA VÀO QUYẾT TOÁN</v>
          </cell>
        </row>
      </sheetData>
      <sheetData sheetId="8229">
        <row r="4">
          <cell r="A4" t="str">
            <v>BẢNG TÍNH TOÁN, ĐO BÓC KHỐI LƯỢNG HOÀN THÀNH ĐƯA VÀO QUYẾT TOÁN</v>
          </cell>
        </row>
      </sheetData>
      <sheetData sheetId="8230">
        <row r="4">
          <cell r="A4" t="str">
            <v>BẢNG TÍNH TOÁN, ĐO BÓC KHỐI LƯỢNG HOÀN THÀNH ĐƯA VÀO QUYẾT TOÁN</v>
          </cell>
        </row>
      </sheetData>
      <sheetData sheetId="8231">
        <row r="4">
          <cell r="A4" t="str">
            <v>BẢNG TÍNH TOÁN, ĐO BÓC KHỐI LƯỢNG HOÀN THÀNH ĐƯA VÀO QUYẾT TOÁN</v>
          </cell>
        </row>
      </sheetData>
      <sheetData sheetId="8232">
        <row r="4">
          <cell r="A4" t="str">
            <v>BẢNG TÍNH TOÁN, ĐO BÓC KHỐI LƯỢNG HOÀN THÀNH ĐƯA VÀO QUYẾT TOÁN</v>
          </cell>
        </row>
      </sheetData>
      <sheetData sheetId="8233">
        <row r="4">
          <cell r="A4" t="str">
            <v>BẢNG TÍNH TOÁN, ĐO BÓC KHỐI LƯỢNG HOÀN THÀNH ĐƯA VÀO QUYẾT TOÁN</v>
          </cell>
        </row>
      </sheetData>
      <sheetData sheetId="8234">
        <row r="4">
          <cell r="A4" t="str">
            <v>BẢNG TÍNH TOÁN, ĐO BÓC KHỐI LƯỢNG HOÀN THÀNH ĐƯA VÀO QUYẾT TOÁN</v>
          </cell>
        </row>
      </sheetData>
      <sheetData sheetId="8235">
        <row r="4">
          <cell r="A4" t="str">
            <v>BẢNG TÍNH TOÁN, ĐO BÓC KHỐI LƯỢNG HOÀN THÀNH ĐƯA VÀO QUYẾT TOÁN</v>
          </cell>
        </row>
      </sheetData>
      <sheetData sheetId="8236">
        <row r="4">
          <cell r="A4" t="str">
            <v>BẢNG TÍNH TOÁN, ĐO BÓC KHỐI LƯỢNG HOÀN THÀNH ĐƯA VÀO QUYẾT TOÁN</v>
          </cell>
        </row>
      </sheetData>
      <sheetData sheetId="8237">
        <row r="4">
          <cell r="A4" t="str">
            <v>BẢNG TÍNH TOÁN, ĐO BÓC KHỐI LƯỢNG HOÀN THÀNH ĐƯA VÀO QUYẾT TOÁN</v>
          </cell>
        </row>
      </sheetData>
      <sheetData sheetId="8238">
        <row r="4">
          <cell r="A4" t="str">
            <v>BẢNG TÍNH TOÁN, ĐO BÓC KHỐI LƯỢNG HOÀN THÀNH ĐƯA VÀO QUYẾT TOÁN</v>
          </cell>
        </row>
      </sheetData>
      <sheetData sheetId="8239">
        <row r="4">
          <cell r="A4" t="str">
            <v>BẢNG TÍNH TOÁN, ĐO BÓC KHỐI LƯỢNG HOÀN THÀNH ĐƯA VÀO QUYẾT TOÁN</v>
          </cell>
        </row>
      </sheetData>
      <sheetData sheetId="8240">
        <row r="4">
          <cell r="A4" t="str">
            <v>BẢNG TÍNH TOÁN, ĐO BÓC KHỐI LƯỢNG HOÀN THÀNH ĐƯA VÀO QUYẾT TOÁN</v>
          </cell>
        </row>
      </sheetData>
      <sheetData sheetId="8241">
        <row r="4">
          <cell r="A4" t="str">
            <v>BẢNG TÍNH TOÁN, ĐO BÓC KHỐI LƯỢNG HOÀN THÀNH ĐƯA VÀO QUYẾT TOÁN</v>
          </cell>
        </row>
      </sheetData>
      <sheetData sheetId="8242">
        <row r="4">
          <cell r="A4" t="str">
            <v>BẢNG TÍNH TOÁN, ĐO BÓC KHỐI LƯỢNG HOÀN THÀNH ĐƯA VÀO QUYẾT TOÁN</v>
          </cell>
        </row>
      </sheetData>
      <sheetData sheetId="8243">
        <row r="4">
          <cell r="A4" t="str">
            <v>BẢNG TÍNH TOÁN, ĐO BÓC KHỐI LƯỢNG HOÀN THÀNH ĐƯA VÀO QUYẾT TOÁN</v>
          </cell>
        </row>
      </sheetData>
      <sheetData sheetId="8244">
        <row r="4">
          <cell r="A4" t="str">
            <v>BẢNG TÍNH TOÁN, ĐO BÓC KHỐI LƯỢNG HOÀN THÀNH ĐƯA VÀO QUYẾT TOÁN</v>
          </cell>
        </row>
      </sheetData>
      <sheetData sheetId="8245">
        <row r="4">
          <cell r="A4" t="str">
            <v>BẢNG TÍNH TOÁN, ĐO BÓC KHỐI LƯỢNG HOÀN THÀNH ĐƯA VÀO QUYẾT TOÁN</v>
          </cell>
        </row>
      </sheetData>
      <sheetData sheetId="8246">
        <row r="4">
          <cell r="A4" t="str">
            <v>BẢNG TÍNH TOÁN, ĐO BÓC KHỐI LƯỢNG HOÀN THÀNH ĐƯA VÀO QUYẾT TOÁN</v>
          </cell>
        </row>
      </sheetData>
      <sheetData sheetId="8247">
        <row r="4">
          <cell r="A4" t="str">
            <v>BẢNG TÍNH TOÁN, ĐO BÓC KHỐI LƯỢNG HOÀN THÀNH ĐƯA VÀO QUYẾT TOÁN</v>
          </cell>
        </row>
      </sheetData>
      <sheetData sheetId="8248">
        <row r="4">
          <cell r="A4" t="str">
            <v>BẢNG TÍNH TOÁN, ĐO BÓC KHỐI LƯỢNG HOÀN THÀNH ĐƯA VÀO QUYẾT TOÁN</v>
          </cell>
        </row>
      </sheetData>
      <sheetData sheetId="8249">
        <row r="4">
          <cell r="A4" t="str">
            <v>BẢNG TÍNH TOÁN, ĐO BÓC KHỐI LƯỢNG HOÀN THÀNH ĐƯA VÀO QUYẾT TOÁN</v>
          </cell>
        </row>
      </sheetData>
      <sheetData sheetId="8250">
        <row r="4">
          <cell r="A4" t="str">
            <v>BẢNG TÍNH TOÁN, ĐO BÓC KHỐI LƯỢNG HOÀN THÀNH ĐƯA VÀO QUYẾT TOÁN</v>
          </cell>
        </row>
      </sheetData>
      <sheetData sheetId="8251">
        <row r="4">
          <cell r="A4" t="str">
            <v>BẢNG TÍNH TOÁN, ĐO BÓC KHỐI LƯỢNG HOÀN THÀNH ĐƯA VÀO QUYẾT TOÁN</v>
          </cell>
        </row>
      </sheetData>
      <sheetData sheetId="8252">
        <row r="4">
          <cell r="A4" t="str">
            <v>BẢNG TÍNH TOÁN, ĐO BÓC KHỐI LƯỢNG HOÀN THÀNH ĐƯA VÀO QUYẾT TOÁN</v>
          </cell>
        </row>
      </sheetData>
      <sheetData sheetId="8253">
        <row r="4">
          <cell r="A4" t="str">
            <v>BẢNG TÍNH TOÁN, ĐO BÓC KHỐI LƯỢNG HOÀN THÀNH ĐƯA VÀO QUYẾT TOÁN</v>
          </cell>
        </row>
      </sheetData>
      <sheetData sheetId="8254">
        <row r="4">
          <cell r="A4" t="str">
            <v>BẢNG TÍNH TOÁN, ĐO BÓC KHỐI LƯỢNG HOÀN THÀNH ĐƯA VÀO QUYẾT TOÁN</v>
          </cell>
        </row>
      </sheetData>
      <sheetData sheetId="8255">
        <row r="4">
          <cell r="A4" t="str">
            <v>BẢNG TÍNH TOÁN, ĐO BÓC KHỐI LƯỢNG HOÀN THÀNH ĐƯA VÀO QUYẾT TOÁN</v>
          </cell>
        </row>
      </sheetData>
      <sheetData sheetId="8256">
        <row r="4">
          <cell r="A4" t="str">
            <v>BẢNG TÍNH TOÁN, ĐO BÓC KHỐI LƯỢNG HOÀN THÀNH ĐƯA VÀO QUYẾT TOÁN</v>
          </cell>
        </row>
      </sheetData>
      <sheetData sheetId="8257">
        <row r="4">
          <cell r="A4" t="str">
            <v>BẢNG TÍNH TOÁN, ĐO BÓC KHỐI LƯỢNG HOÀN THÀNH ĐƯA VÀO QUYẾT TOÁN</v>
          </cell>
        </row>
      </sheetData>
      <sheetData sheetId="8258">
        <row r="4">
          <cell r="A4" t="str">
            <v>BẢNG TÍNH TOÁN, ĐO BÓC KHỐI LƯỢNG HOÀN THÀNH ĐƯA VÀO QUYẾT TOÁN</v>
          </cell>
        </row>
      </sheetData>
      <sheetData sheetId="8259">
        <row r="4">
          <cell r="A4" t="str">
            <v>BẢNG TÍNH TOÁN, ĐO BÓC KHỐI LƯỢNG HOÀN THÀNH ĐƯA VÀO QUYẾT TOÁN</v>
          </cell>
        </row>
      </sheetData>
      <sheetData sheetId="8260">
        <row r="4">
          <cell r="A4" t="str">
            <v>BẢNG TÍNH TOÁN, ĐO BÓC KHỐI LƯỢNG HOÀN THÀNH ĐƯA VÀO QUYẾT TOÁN</v>
          </cell>
        </row>
      </sheetData>
      <sheetData sheetId="8261">
        <row r="4">
          <cell r="A4" t="str">
            <v>BẢNG TÍNH TOÁN, ĐO BÓC KHỐI LƯỢNG HOÀN THÀNH ĐƯA VÀO QUYẾT TOÁN</v>
          </cell>
        </row>
      </sheetData>
      <sheetData sheetId="8262">
        <row r="4">
          <cell r="A4" t="str">
            <v>BẢNG TÍNH TOÁN, ĐO BÓC KHỐI LƯỢNG HOÀN THÀNH ĐƯA VÀO QUYẾT TOÁN</v>
          </cell>
        </row>
      </sheetData>
      <sheetData sheetId="8263">
        <row r="4">
          <cell r="A4" t="str">
            <v>BẢNG TÍNH TOÁN, ĐO BÓC KHỐI LƯỢNG HOÀN THÀNH ĐƯA VÀO QUYẾT TOÁN</v>
          </cell>
        </row>
      </sheetData>
      <sheetData sheetId="8264">
        <row r="4">
          <cell r="A4" t="str">
            <v>BẢNG TÍNH TOÁN, ĐO BÓC KHỐI LƯỢNG HOÀN THÀNH ĐƯA VÀO QUYẾT TOÁN</v>
          </cell>
        </row>
      </sheetData>
      <sheetData sheetId="8265">
        <row r="4">
          <cell r="A4" t="str">
            <v>BẢNG TÍNH TOÁN, ĐO BÓC KHỐI LƯỢNG HOÀN THÀNH ĐƯA VÀO QUYẾT TOÁN</v>
          </cell>
        </row>
      </sheetData>
      <sheetData sheetId="8266">
        <row r="4">
          <cell r="A4" t="str">
            <v>BẢNG TÍNH TOÁN, ĐO BÓC KHỐI LƯỢNG HOÀN THÀNH ĐƯA VÀO QUYẾT TOÁN</v>
          </cell>
        </row>
      </sheetData>
      <sheetData sheetId="8267">
        <row r="4">
          <cell r="A4" t="str">
            <v>BẢNG TÍNH TOÁN, ĐO BÓC KHỐI LƯỢNG HOÀN THÀNH ĐƯA VÀO QUYẾT TOÁN</v>
          </cell>
        </row>
      </sheetData>
      <sheetData sheetId="8268">
        <row r="4">
          <cell r="A4" t="str">
            <v>BẢNG TÍNH TOÁN, ĐO BÓC KHỐI LƯỢNG HOÀN THÀNH ĐƯA VÀO QUYẾT TOÁN</v>
          </cell>
        </row>
      </sheetData>
      <sheetData sheetId="8269">
        <row r="4">
          <cell r="A4" t="str">
            <v>BẢNG TÍNH TOÁN, ĐO BÓC KHỐI LƯỢNG HOÀN THÀNH ĐƯA VÀO QUYẾT TOÁN</v>
          </cell>
        </row>
      </sheetData>
      <sheetData sheetId="8270">
        <row r="4">
          <cell r="A4" t="str">
            <v>BẢNG TÍNH TOÁN, ĐO BÓC KHỐI LƯỢNG HOÀN THÀNH ĐƯA VÀO QUYẾT TOÁN</v>
          </cell>
        </row>
      </sheetData>
      <sheetData sheetId="8271">
        <row r="4">
          <cell r="A4" t="str">
            <v>BẢNG TÍNH TOÁN, ĐO BÓC KHỐI LƯỢNG HOÀN THÀNH ĐƯA VÀO QUYẾT TOÁN</v>
          </cell>
        </row>
      </sheetData>
      <sheetData sheetId="8272">
        <row r="4">
          <cell r="A4" t="str">
            <v>BẢNG TÍNH TOÁN, ĐO BÓC KHỐI LƯỢNG HOÀN THÀNH ĐƯA VÀO QUYẾT TOÁN</v>
          </cell>
        </row>
      </sheetData>
      <sheetData sheetId="8273">
        <row r="4">
          <cell r="A4" t="str">
            <v>BẢNG TÍNH TOÁN, ĐO BÓC KHỐI LƯỢNG HOÀN THÀNH ĐƯA VÀO QUYẾT TOÁN</v>
          </cell>
        </row>
      </sheetData>
      <sheetData sheetId="8274">
        <row r="4">
          <cell r="A4" t="str">
            <v>BẢNG TÍNH TOÁN, ĐO BÓC KHỐI LƯỢNG HOÀN THÀNH ĐƯA VÀO QUYẾT TOÁN</v>
          </cell>
        </row>
      </sheetData>
      <sheetData sheetId="8275">
        <row r="4">
          <cell r="A4" t="str">
            <v>BẢNG TÍNH TOÁN, ĐO BÓC KHỐI LƯỢNG HOÀN THÀNH ĐƯA VÀO QUYẾT TOÁN</v>
          </cell>
        </row>
      </sheetData>
      <sheetData sheetId="8276">
        <row r="4">
          <cell r="A4" t="str">
            <v>BẢNG TÍNH TOÁN, ĐO BÓC KHỐI LƯỢNG HOÀN THÀNH ĐƯA VÀO QUYẾT TOÁN</v>
          </cell>
        </row>
      </sheetData>
      <sheetData sheetId="8277">
        <row r="4">
          <cell r="A4" t="str">
            <v>BẢNG TÍNH TOÁN, ĐO BÓC KHỐI LƯỢNG HOÀN THÀNH ĐƯA VÀO QUYẾT TOÁN</v>
          </cell>
        </row>
      </sheetData>
      <sheetData sheetId="8278">
        <row r="4">
          <cell r="A4" t="str">
            <v>BẢNG TÍNH TOÁN, ĐO BÓC KHỐI LƯỢNG HOÀN THÀNH ĐƯA VÀO QUYẾT TOÁN</v>
          </cell>
        </row>
      </sheetData>
      <sheetData sheetId="8279">
        <row r="4">
          <cell r="A4" t="str">
            <v>BẢNG TÍNH TOÁN, ĐO BÓC KHỐI LƯỢNG HOÀN THÀNH ĐƯA VÀO QUYẾT TOÁN</v>
          </cell>
        </row>
      </sheetData>
      <sheetData sheetId="8280">
        <row r="4">
          <cell r="A4" t="str">
            <v>BẢNG TÍNH TOÁN, ĐO BÓC KHỐI LƯỢNG HOÀN THÀNH ĐƯA VÀO QUYẾT TOÁN</v>
          </cell>
        </row>
      </sheetData>
      <sheetData sheetId="8281">
        <row r="4">
          <cell r="A4" t="str">
            <v>BẢNG TÍNH TOÁN, ĐO BÓC KHỐI LƯỢNG HOÀN THÀNH ĐƯA VÀO QUYẾT TOÁN</v>
          </cell>
        </row>
      </sheetData>
      <sheetData sheetId="8282">
        <row r="4">
          <cell r="A4" t="str">
            <v>BẢNG TÍNH TOÁN, ĐO BÓC KHỐI LƯỢNG HOÀN THÀNH ĐƯA VÀO QUYẾT TOÁN</v>
          </cell>
        </row>
      </sheetData>
      <sheetData sheetId="8283">
        <row r="4">
          <cell r="A4" t="str">
            <v>BẢNG TÍNH TOÁN, ĐO BÓC KHỐI LƯỢNG HOÀN THÀNH ĐƯA VÀO QUYẾT TOÁN</v>
          </cell>
        </row>
      </sheetData>
      <sheetData sheetId="8284">
        <row r="4">
          <cell r="A4" t="str">
            <v>BẢNG TÍNH TOÁN, ĐO BÓC KHỐI LƯỢNG HOÀN THÀNH ĐƯA VÀO QUYẾT TOÁN</v>
          </cell>
        </row>
      </sheetData>
      <sheetData sheetId="8285">
        <row r="4">
          <cell r="A4" t="str">
            <v>BẢNG TÍNH TOÁN, ĐO BÓC KHỐI LƯỢNG HOÀN THÀNH ĐƯA VÀO QUYẾT TOÁN</v>
          </cell>
        </row>
      </sheetData>
      <sheetData sheetId="8286">
        <row r="4">
          <cell r="A4" t="str">
            <v>BẢNG TÍNH TOÁN, ĐO BÓC KHỐI LƯỢNG HOÀN THÀNH ĐƯA VÀO QUYẾT TOÁN</v>
          </cell>
        </row>
      </sheetData>
      <sheetData sheetId="8287">
        <row r="4">
          <cell r="A4" t="str">
            <v>BẢNG TÍNH TOÁN, ĐO BÓC KHỐI LƯỢNG HOÀN THÀNH ĐƯA VÀO QUYẾT TOÁN</v>
          </cell>
        </row>
      </sheetData>
      <sheetData sheetId="8288">
        <row r="4">
          <cell r="A4" t="str">
            <v>BẢNG TÍNH TOÁN, ĐO BÓC KHỐI LƯỢNG HOÀN THÀNH ĐƯA VÀO QUYẾT TOÁN</v>
          </cell>
        </row>
      </sheetData>
      <sheetData sheetId="8289">
        <row r="4">
          <cell r="A4" t="str">
            <v>BẢNG TÍNH TOÁN, ĐO BÓC KHỐI LƯỢNG HOÀN THÀNH ĐƯA VÀO QUYẾT TOÁN</v>
          </cell>
        </row>
      </sheetData>
      <sheetData sheetId="8290">
        <row r="4">
          <cell r="A4" t="str">
            <v>BẢNG TÍNH TOÁN, ĐO BÓC KHỐI LƯỢNG HOÀN THÀNH ĐƯA VÀO QUYẾT TOÁN</v>
          </cell>
        </row>
      </sheetData>
      <sheetData sheetId="8291">
        <row r="4">
          <cell r="A4" t="str">
            <v>BẢNG TÍNH TOÁN, ĐO BÓC KHỐI LƯỢNG HOÀN THÀNH ĐƯA VÀO QUYẾT TOÁN</v>
          </cell>
        </row>
      </sheetData>
      <sheetData sheetId="8292">
        <row r="4">
          <cell r="A4" t="str">
            <v>BẢNG TÍNH TOÁN, ĐO BÓC KHỐI LƯỢNG HOÀN THÀNH ĐƯA VÀO QUYẾT TOÁN</v>
          </cell>
        </row>
      </sheetData>
      <sheetData sheetId="8293">
        <row r="4">
          <cell r="A4" t="str">
            <v>BẢNG TÍNH TOÁN, ĐO BÓC KHỐI LƯỢNG HOÀN THÀNH ĐƯA VÀO QUYẾT TOÁN</v>
          </cell>
        </row>
      </sheetData>
      <sheetData sheetId="8294">
        <row r="4">
          <cell r="A4" t="str">
            <v>BẢNG TÍNH TOÁN, ĐO BÓC KHỐI LƯỢNG HOÀN THÀNH ĐƯA VÀO QUYẾT TOÁN</v>
          </cell>
        </row>
      </sheetData>
      <sheetData sheetId="8295">
        <row r="4">
          <cell r="A4" t="str">
            <v>BẢNG TÍNH TOÁN, ĐO BÓC KHỐI LƯỢNG HOÀN THÀNH ĐƯA VÀO QUYẾT TOÁN</v>
          </cell>
        </row>
      </sheetData>
      <sheetData sheetId="8296">
        <row r="4">
          <cell r="A4" t="str">
            <v>BẢNG TÍNH TOÁN, ĐO BÓC KHỐI LƯỢNG HOÀN THÀNH ĐƯA VÀO QUYẾT TOÁN</v>
          </cell>
        </row>
      </sheetData>
      <sheetData sheetId="8297">
        <row r="4">
          <cell r="A4" t="str">
            <v>BẢNG TÍNH TOÁN, ĐO BÓC KHỐI LƯỢNG HOÀN THÀNH ĐƯA VÀO QUYẾT TOÁN</v>
          </cell>
        </row>
      </sheetData>
      <sheetData sheetId="8298">
        <row r="4">
          <cell r="A4" t="str">
            <v>BẢNG TÍNH TOÁN, ĐO BÓC KHỐI LƯỢNG HOÀN THÀNH ĐƯA VÀO QUYẾT TOÁN</v>
          </cell>
        </row>
      </sheetData>
      <sheetData sheetId="8299">
        <row r="4">
          <cell r="A4" t="str">
            <v>BẢNG TÍNH TOÁN, ĐO BÓC KHỐI LƯỢNG HOÀN THÀNH ĐƯA VÀO QUYẾT TOÁN</v>
          </cell>
        </row>
      </sheetData>
      <sheetData sheetId="8300">
        <row r="4">
          <cell r="A4" t="str">
            <v>BẢNG TÍNH TOÁN, ĐO BÓC KHỐI LƯỢNG HOÀN THÀNH ĐƯA VÀO QUYẾT TOÁN</v>
          </cell>
        </row>
      </sheetData>
      <sheetData sheetId="8301">
        <row r="4">
          <cell r="A4" t="str">
            <v>BẢNG TÍNH TOÁN, ĐO BÓC KHỐI LƯỢNG HOÀN THÀNH ĐƯA VÀO QUYẾT TOÁN</v>
          </cell>
        </row>
      </sheetData>
      <sheetData sheetId="8302">
        <row r="4">
          <cell r="A4" t="str">
            <v>BẢNG TÍNH TOÁN, ĐO BÓC KHỐI LƯỢNG HOÀN THÀNH ĐƯA VÀO QUYẾT TOÁN</v>
          </cell>
        </row>
      </sheetData>
      <sheetData sheetId="8303">
        <row r="4">
          <cell r="A4" t="str">
            <v>BẢNG TÍNH TOÁN, ĐO BÓC KHỐI LƯỢNG HOÀN THÀNH ĐƯA VÀO QUYẾT TOÁN</v>
          </cell>
        </row>
      </sheetData>
      <sheetData sheetId="8304">
        <row r="4">
          <cell r="A4" t="str">
            <v>BẢNG TÍNH TOÁN, ĐO BÓC KHỐI LƯỢNG HOÀN THÀNH ĐƯA VÀO QUYẾT TOÁN</v>
          </cell>
        </row>
      </sheetData>
      <sheetData sheetId="8305">
        <row r="4">
          <cell r="A4" t="str">
            <v>BẢNG TÍNH TOÁN, ĐO BÓC KHỐI LƯỢNG HOÀN THÀNH ĐƯA VÀO QUYẾT TOÁN</v>
          </cell>
        </row>
      </sheetData>
      <sheetData sheetId="8306">
        <row r="4">
          <cell r="A4" t="str">
            <v>BẢNG TÍNH TOÁN, ĐO BÓC KHỐI LƯỢNG HOÀN THÀNH ĐƯA VÀO QUYẾT TOÁN</v>
          </cell>
        </row>
      </sheetData>
      <sheetData sheetId="8307">
        <row r="4">
          <cell r="A4" t="str">
            <v>BẢNG TÍNH TOÁN, ĐO BÓC KHỐI LƯỢNG HOÀN THÀNH ĐƯA VÀO QUYẾT TOÁN</v>
          </cell>
        </row>
      </sheetData>
      <sheetData sheetId="8308">
        <row r="4">
          <cell r="A4" t="str">
            <v>BẢNG TÍNH TOÁN, ĐO BÓC KHỐI LƯỢNG HOÀN THÀNH ĐƯA VÀO QUYẾT TOÁN</v>
          </cell>
        </row>
      </sheetData>
      <sheetData sheetId="8309">
        <row r="4">
          <cell r="A4" t="str">
            <v>BẢNG TÍNH TOÁN, ĐO BÓC KHỐI LƯỢNG HOÀN THÀNH ĐƯA VÀO QUYẾT TOÁN</v>
          </cell>
        </row>
      </sheetData>
      <sheetData sheetId="8310">
        <row r="4">
          <cell r="A4" t="str">
            <v>BẢNG TÍNH TOÁN, ĐO BÓC KHỐI LƯỢNG HOÀN THÀNH ĐƯA VÀO QUYẾT TOÁN</v>
          </cell>
        </row>
      </sheetData>
      <sheetData sheetId="8311">
        <row r="4">
          <cell r="A4" t="str">
            <v>BẢNG TÍNH TOÁN, ĐO BÓC KHỐI LƯỢNG HOÀN THÀNH ĐƯA VÀO QUYẾT TOÁN</v>
          </cell>
        </row>
      </sheetData>
      <sheetData sheetId="8312">
        <row r="4">
          <cell r="A4" t="str">
            <v>BẢNG TÍNH TOÁN, ĐO BÓC KHỐI LƯỢNG HOÀN THÀNH ĐƯA VÀO QUYẾT TOÁN</v>
          </cell>
        </row>
      </sheetData>
      <sheetData sheetId="8313">
        <row r="4">
          <cell r="A4" t="str">
            <v>BẢNG TÍNH TOÁN, ĐO BÓC KHỐI LƯỢNG HOÀN THÀNH ĐƯA VÀO QUYẾT TOÁN</v>
          </cell>
        </row>
      </sheetData>
      <sheetData sheetId="8314">
        <row r="4">
          <cell r="A4" t="str">
            <v>BẢNG TÍNH TOÁN, ĐO BÓC KHỐI LƯỢNG HOÀN THÀNH ĐƯA VÀO QUYẾT TOÁN</v>
          </cell>
        </row>
      </sheetData>
      <sheetData sheetId="8315">
        <row r="4">
          <cell r="A4" t="str">
            <v>BẢNG TÍNH TOÁN, ĐO BÓC KHỐI LƯỢNG HOÀN THÀNH ĐƯA VÀO QUYẾT TOÁN</v>
          </cell>
        </row>
      </sheetData>
      <sheetData sheetId="8316">
        <row r="4">
          <cell r="A4" t="str">
            <v>BẢNG TÍNH TOÁN, ĐO BÓC KHỐI LƯỢNG HOÀN THÀNH ĐƯA VÀO QUYẾT TOÁN</v>
          </cell>
        </row>
      </sheetData>
      <sheetData sheetId="8317">
        <row r="4">
          <cell r="A4" t="str">
            <v>BẢNG TÍNH TOÁN, ĐO BÓC KHỐI LƯỢNG HOÀN THÀNH ĐƯA VÀO QUYẾT TOÁN</v>
          </cell>
        </row>
      </sheetData>
      <sheetData sheetId="8318">
        <row r="4">
          <cell r="A4" t="str">
            <v>BẢNG TÍNH TOÁN, ĐO BÓC KHỐI LƯỢNG HOÀN THÀNH ĐƯA VÀO QUYẾT TOÁN</v>
          </cell>
        </row>
      </sheetData>
      <sheetData sheetId="8319">
        <row r="4">
          <cell r="A4" t="str">
            <v>BẢNG TÍNH TOÁN, ĐO BÓC KHỐI LƯỢNG HOÀN THÀNH ĐƯA VÀO QUYẾT TOÁN</v>
          </cell>
        </row>
      </sheetData>
      <sheetData sheetId="8320">
        <row r="4">
          <cell r="A4" t="str">
            <v>BẢNG TÍNH TOÁN, ĐO BÓC KHỐI LƯỢNG HOÀN THÀNH ĐƯA VÀO QUYẾT TOÁN</v>
          </cell>
        </row>
      </sheetData>
      <sheetData sheetId="8321">
        <row r="4">
          <cell r="A4" t="str">
            <v>BẢNG TÍNH TOÁN, ĐO BÓC KHỐI LƯỢNG HOÀN THÀNH ĐƯA VÀO QUYẾT TOÁN</v>
          </cell>
        </row>
      </sheetData>
      <sheetData sheetId="8322">
        <row r="4">
          <cell r="A4" t="str">
            <v>BẢNG TÍNH TOÁN, ĐO BÓC KHỐI LƯỢNG HOÀN THÀNH ĐƯA VÀO QUYẾT TOÁN</v>
          </cell>
        </row>
      </sheetData>
      <sheetData sheetId="8323">
        <row r="4">
          <cell r="A4" t="str">
            <v>BẢNG TÍNH TOÁN, ĐO BÓC KHỐI LƯỢNG HOÀN THÀNH ĐƯA VÀO QUYẾT TOÁN</v>
          </cell>
        </row>
      </sheetData>
      <sheetData sheetId="8324">
        <row r="4">
          <cell r="A4" t="str">
            <v>BẢNG TÍNH TOÁN, ĐO BÓC KHỐI LƯỢNG HOÀN THÀNH ĐƯA VÀO QUYẾT TOÁN</v>
          </cell>
        </row>
      </sheetData>
      <sheetData sheetId="8325">
        <row r="4">
          <cell r="A4" t="str">
            <v>BẢNG TÍNH TOÁN, ĐO BÓC KHỐI LƯỢNG HOÀN THÀNH ĐƯA VÀO QUYẾT TOÁN</v>
          </cell>
        </row>
      </sheetData>
      <sheetData sheetId="8326">
        <row r="4">
          <cell r="A4" t="str">
            <v>BẢNG TÍNH TOÁN, ĐO BÓC KHỐI LƯỢNG HOÀN THÀNH ĐƯA VÀO QUYẾT TOÁN</v>
          </cell>
        </row>
      </sheetData>
      <sheetData sheetId="8327">
        <row r="4">
          <cell r="A4" t="str">
            <v>BẢNG TÍNH TOÁN, ĐO BÓC KHỐI LƯỢNG HOÀN THÀNH ĐƯA VÀO QUYẾT TOÁN</v>
          </cell>
        </row>
      </sheetData>
      <sheetData sheetId="8328">
        <row r="4">
          <cell r="A4" t="str">
            <v>BẢNG TÍNH TOÁN, ĐO BÓC KHỐI LƯỢNG HOÀN THÀNH ĐƯA VÀO QUYẾT TOÁN</v>
          </cell>
        </row>
      </sheetData>
      <sheetData sheetId="8329">
        <row r="4">
          <cell r="A4" t="str">
            <v>BẢNG TÍNH TOÁN, ĐO BÓC KHỐI LƯỢNG HOÀN THÀNH ĐƯA VÀO QUYẾT TOÁN</v>
          </cell>
        </row>
      </sheetData>
      <sheetData sheetId="8330">
        <row r="4">
          <cell r="A4" t="str">
            <v>BẢNG TÍNH TOÁN, ĐO BÓC KHỐI LƯỢNG HOÀN THÀNH ĐƯA VÀO QUYẾT TOÁN</v>
          </cell>
        </row>
      </sheetData>
      <sheetData sheetId="8331">
        <row r="4">
          <cell r="A4" t="str">
            <v>BẢNG TÍNH TOÁN, ĐO BÓC KHỐI LƯỢNG HOÀN THÀNH ĐƯA VÀO QUYẾT TOÁN</v>
          </cell>
        </row>
      </sheetData>
      <sheetData sheetId="8332">
        <row r="4">
          <cell r="A4" t="str">
            <v>BẢNG TÍNH TOÁN, ĐO BÓC KHỐI LƯỢNG HOÀN THÀNH ĐƯA VÀO QUYẾT TOÁN</v>
          </cell>
        </row>
      </sheetData>
      <sheetData sheetId="8333">
        <row r="4">
          <cell r="A4" t="str">
            <v>BẢNG TÍNH TOÁN, ĐO BÓC KHỐI LƯỢNG HOÀN THÀNH ĐƯA VÀO QUYẾT TOÁN</v>
          </cell>
        </row>
      </sheetData>
      <sheetData sheetId="8334">
        <row r="4">
          <cell r="A4" t="str">
            <v>BẢNG TÍNH TOÁN, ĐO BÓC KHỐI LƯỢNG HOÀN THÀNH ĐƯA VÀO QUYẾT TOÁN</v>
          </cell>
        </row>
      </sheetData>
      <sheetData sheetId="8335">
        <row r="4">
          <cell r="A4" t="str">
            <v>BẢNG TÍNH TOÁN, ĐO BÓC KHỐI LƯỢNG HOÀN THÀNH ĐƯA VÀO QUYẾT TOÁN</v>
          </cell>
        </row>
      </sheetData>
      <sheetData sheetId="8336">
        <row r="4">
          <cell r="A4" t="str">
            <v>BẢNG TÍNH TOÁN, ĐO BÓC KHỐI LƯỢNG HOÀN THÀNH ĐƯA VÀO QUYẾT TOÁN</v>
          </cell>
        </row>
      </sheetData>
      <sheetData sheetId="8337">
        <row r="4">
          <cell r="A4" t="str">
            <v>BẢNG TÍNH TOÁN, ĐO BÓC KHỐI LƯỢNG HOÀN THÀNH ĐƯA VÀO QUYẾT TOÁN</v>
          </cell>
        </row>
      </sheetData>
      <sheetData sheetId="8338">
        <row r="4">
          <cell r="A4" t="str">
            <v>BẢNG TÍNH TOÁN, ĐO BÓC KHỐI LƯỢNG HOÀN THÀNH ĐƯA VÀO QUYẾT TOÁN</v>
          </cell>
        </row>
      </sheetData>
      <sheetData sheetId="8339">
        <row r="4">
          <cell r="A4" t="str">
            <v>BẢNG TÍNH TOÁN, ĐO BÓC KHỐI LƯỢNG HOÀN THÀNH ĐƯA VÀO QUYẾT TOÁN</v>
          </cell>
        </row>
      </sheetData>
      <sheetData sheetId="8340">
        <row r="4">
          <cell r="A4" t="str">
            <v>BẢNG TÍNH TOÁN, ĐO BÓC KHỐI LƯỢNG HOÀN THÀNH ĐƯA VÀO QUYẾT TOÁN</v>
          </cell>
        </row>
      </sheetData>
      <sheetData sheetId="8341">
        <row r="4">
          <cell r="A4" t="str">
            <v>BẢNG TÍNH TOÁN, ĐO BÓC KHỐI LƯỢNG HOÀN THÀNH ĐƯA VÀO QUYẾT TOÁN</v>
          </cell>
        </row>
      </sheetData>
      <sheetData sheetId="8342">
        <row r="4">
          <cell r="A4" t="str">
            <v>BẢNG TÍNH TOÁN, ĐO BÓC KHỐI LƯỢNG HOÀN THÀNH ĐƯA VÀO QUYẾT TOÁN</v>
          </cell>
        </row>
      </sheetData>
      <sheetData sheetId="8343">
        <row r="4">
          <cell r="A4" t="str">
            <v>BẢNG TÍNH TOÁN, ĐO BÓC KHỐI LƯỢNG HOÀN THÀNH ĐƯA VÀO QUYẾT TOÁN</v>
          </cell>
        </row>
      </sheetData>
      <sheetData sheetId="8344">
        <row r="4">
          <cell r="A4" t="str">
            <v>BẢNG TÍNH TOÁN, ĐO BÓC KHỐI LƯỢNG HOÀN THÀNH ĐƯA VÀO QUYẾT TOÁN</v>
          </cell>
        </row>
      </sheetData>
      <sheetData sheetId="8345">
        <row r="4">
          <cell r="A4" t="str">
            <v>BẢNG TÍNH TOÁN, ĐO BÓC KHỐI LƯỢNG HOÀN THÀNH ĐƯA VÀO QUYẾT TOÁN</v>
          </cell>
        </row>
      </sheetData>
      <sheetData sheetId="8346">
        <row r="4">
          <cell r="A4" t="str">
            <v>BẢNG TÍNH TOÁN, ĐO BÓC KHỐI LƯỢNG HOÀN THÀNH ĐƯA VÀO QUYẾT TOÁN</v>
          </cell>
        </row>
      </sheetData>
      <sheetData sheetId="8347">
        <row r="4">
          <cell r="A4" t="str">
            <v>BẢNG TÍNH TOÁN, ĐO BÓC KHỐI LƯỢNG HOÀN THÀNH ĐƯA VÀO QUYẾT TOÁN</v>
          </cell>
        </row>
      </sheetData>
      <sheetData sheetId="8348">
        <row r="4">
          <cell r="A4" t="str">
            <v>BẢNG TÍNH TOÁN, ĐO BÓC KHỐI LƯỢNG HOÀN THÀNH ĐƯA VÀO QUYẾT TOÁN</v>
          </cell>
        </row>
      </sheetData>
      <sheetData sheetId="8349">
        <row r="4">
          <cell r="A4" t="str">
            <v>BẢNG TÍNH TOÁN, ĐO BÓC KHỐI LƯỢNG HOÀN THÀNH ĐƯA VÀO QUYẾT TOÁN</v>
          </cell>
        </row>
      </sheetData>
      <sheetData sheetId="8350">
        <row r="4">
          <cell r="A4" t="str">
            <v>BẢNG TÍNH TOÁN, ĐO BÓC KHỐI LƯỢNG HOÀN THÀNH ĐƯA VÀO QUYẾT TOÁN</v>
          </cell>
        </row>
      </sheetData>
      <sheetData sheetId="8351">
        <row r="4">
          <cell r="A4" t="str">
            <v>BẢNG TÍNH TOÁN, ĐO BÓC KHỐI LƯỢNG HOÀN THÀNH ĐƯA VÀO QUYẾT TOÁN</v>
          </cell>
        </row>
      </sheetData>
      <sheetData sheetId="8352">
        <row r="4">
          <cell r="A4" t="str">
            <v>BẢNG TÍNH TOÁN, ĐO BÓC KHỐI LƯỢNG HOÀN THÀNH ĐƯA VÀO QUYẾT TOÁN</v>
          </cell>
        </row>
      </sheetData>
      <sheetData sheetId="8353">
        <row r="4">
          <cell r="A4" t="str">
            <v>BẢNG TÍNH TOÁN, ĐO BÓC KHỐI LƯỢNG HOÀN THÀNH ĐƯA VÀO QUYẾT TOÁN</v>
          </cell>
        </row>
      </sheetData>
      <sheetData sheetId="8354">
        <row r="4">
          <cell r="A4" t="str">
            <v>BẢNG TÍNH TOÁN, ĐO BÓC KHỐI LƯỢNG HOÀN THÀNH ĐƯA VÀO QUYẾT TOÁN</v>
          </cell>
        </row>
      </sheetData>
      <sheetData sheetId="8355">
        <row r="4">
          <cell r="A4" t="str">
            <v>BẢNG TÍNH TOÁN, ĐO BÓC KHỐI LƯỢNG HOÀN THÀNH ĐƯA VÀO QUYẾT TOÁN</v>
          </cell>
        </row>
      </sheetData>
      <sheetData sheetId="8356">
        <row r="4">
          <cell r="A4" t="str">
            <v>BẢNG TÍNH TOÁN, ĐO BÓC KHỐI LƯỢNG HOÀN THÀNH ĐƯA VÀO QUYẾT TOÁN</v>
          </cell>
        </row>
      </sheetData>
      <sheetData sheetId="8357">
        <row r="4">
          <cell r="A4" t="str">
            <v>BẢNG TÍNH TOÁN, ĐO BÓC KHỐI LƯỢNG HOÀN THÀNH ĐƯA VÀO QUYẾT TOÁN</v>
          </cell>
        </row>
      </sheetData>
      <sheetData sheetId="8358">
        <row r="4">
          <cell r="A4" t="str">
            <v>BẢNG TÍNH TOÁN, ĐO BÓC KHỐI LƯỢNG HOÀN THÀNH ĐƯA VÀO QUYẾT TOÁN</v>
          </cell>
        </row>
      </sheetData>
      <sheetData sheetId="8359">
        <row r="4">
          <cell r="A4" t="str">
            <v>BẢNG TÍNH TOÁN, ĐO BÓC KHỐI LƯỢNG HOÀN THÀNH ĐƯA VÀO QUYẾT TOÁN</v>
          </cell>
        </row>
      </sheetData>
      <sheetData sheetId="8360">
        <row r="4">
          <cell r="A4" t="str">
            <v>BẢNG TÍNH TOÁN, ĐO BÓC KHỐI LƯỢNG HOÀN THÀNH ĐƯA VÀO QUYẾT TOÁN</v>
          </cell>
        </row>
      </sheetData>
      <sheetData sheetId="8361">
        <row r="4">
          <cell r="A4" t="str">
            <v>BẢNG TÍNH TOÁN, ĐO BÓC KHỐI LƯỢNG HOÀN THÀNH ĐƯA VÀO QUYẾT TOÁN</v>
          </cell>
        </row>
      </sheetData>
      <sheetData sheetId="8362">
        <row r="4">
          <cell r="A4" t="str">
            <v>BẢNG TÍNH TOÁN, ĐO BÓC KHỐI LƯỢNG HOÀN THÀNH ĐƯA VÀO QUYẾT TOÁN</v>
          </cell>
        </row>
      </sheetData>
      <sheetData sheetId="8363">
        <row r="4">
          <cell r="A4" t="str">
            <v>BẢNG TÍNH TOÁN, ĐO BÓC KHỐI LƯỢNG HOÀN THÀNH ĐƯA VÀO QUYẾT TOÁN</v>
          </cell>
        </row>
      </sheetData>
      <sheetData sheetId="8364">
        <row r="4">
          <cell r="A4" t="str">
            <v>BẢNG TÍNH TOÁN, ĐO BÓC KHỐI LƯỢNG HOÀN THÀNH ĐƯA VÀO QUYẾT TOÁN</v>
          </cell>
        </row>
      </sheetData>
      <sheetData sheetId="8365">
        <row r="4">
          <cell r="A4" t="str">
            <v>BẢNG TÍNH TOÁN, ĐO BÓC KHỐI LƯỢNG HOÀN THÀNH ĐƯA VÀO QUYẾT TOÁN</v>
          </cell>
        </row>
      </sheetData>
      <sheetData sheetId="8366">
        <row r="4">
          <cell r="A4" t="str">
            <v>BẢNG TÍNH TOÁN, ĐO BÓC KHỐI LƯỢNG HOÀN THÀNH ĐƯA VÀO QUYẾT TOÁN</v>
          </cell>
        </row>
      </sheetData>
      <sheetData sheetId="8367">
        <row r="4">
          <cell r="A4" t="str">
            <v>BẢNG TÍNH TOÁN, ĐO BÓC KHỐI LƯỢNG HOÀN THÀNH ĐƯA VÀO QUYẾT TOÁN</v>
          </cell>
        </row>
      </sheetData>
      <sheetData sheetId="8368">
        <row r="4">
          <cell r="A4" t="str">
            <v>BẢNG TÍNH TOÁN, ĐO BÓC KHỐI LƯỢNG HOÀN THÀNH ĐƯA VÀO QUYẾT TOÁN</v>
          </cell>
        </row>
      </sheetData>
      <sheetData sheetId="8369">
        <row r="4">
          <cell r="A4" t="str">
            <v>BẢNG TÍNH TOÁN, ĐO BÓC KHỐI LƯỢNG HOÀN THÀNH ĐƯA VÀO QUYẾT TOÁN</v>
          </cell>
        </row>
      </sheetData>
      <sheetData sheetId="8370">
        <row r="4">
          <cell r="A4" t="str">
            <v>BẢNG TÍNH TOÁN, ĐO BÓC KHỐI LƯỢNG HOÀN THÀNH ĐƯA VÀO QUYẾT TOÁN</v>
          </cell>
        </row>
      </sheetData>
      <sheetData sheetId="8371">
        <row r="4">
          <cell r="A4" t="str">
            <v>BẢNG TÍNH TOÁN, ĐO BÓC KHỐI LƯỢNG HOÀN THÀNH ĐƯA VÀO QUYẾT TOÁN</v>
          </cell>
        </row>
      </sheetData>
      <sheetData sheetId="8372">
        <row r="4">
          <cell r="A4" t="str">
            <v>BẢNG TÍNH TOÁN, ĐO BÓC KHỐI LƯỢNG HOÀN THÀNH ĐƯA VÀO QUYẾT TOÁN</v>
          </cell>
        </row>
      </sheetData>
      <sheetData sheetId="8373">
        <row r="4">
          <cell r="A4" t="str">
            <v>BẢNG TÍNH TOÁN, ĐO BÓC KHỐI LƯỢNG HOÀN THÀNH ĐƯA VÀO QUYẾT TOÁN</v>
          </cell>
        </row>
      </sheetData>
      <sheetData sheetId="8374">
        <row r="4">
          <cell r="A4" t="str">
            <v>BẢNG TÍNH TOÁN, ĐO BÓC KHỐI LƯỢNG HOÀN THÀNH ĐƯA VÀO QUYẾT TOÁN</v>
          </cell>
        </row>
      </sheetData>
      <sheetData sheetId="8375">
        <row r="4">
          <cell r="A4" t="str">
            <v>BẢNG TÍNH TOÁN, ĐO BÓC KHỐI LƯỢNG HOÀN THÀNH ĐƯA VÀO QUYẾT TOÁN</v>
          </cell>
        </row>
      </sheetData>
      <sheetData sheetId="8376">
        <row r="4">
          <cell r="A4" t="str">
            <v>BẢNG TÍNH TOÁN, ĐO BÓC KHỐI LƯỢNG HOÀN THÀNH ĐƯA VÀO QUYẾT TOÁN</v>
          </cell>
        </row>
      </sheetData>
      <sheetData sheetId="8377">
        <row r="4">
          <cell r="A4" t="str">
            <v>BẢNG TÍNH TOÁN, ĐO BÓC KHỐI LƯỢNG HOÀN THÀNH ĐƯA VÀO QUYẾT TOÁN</v>
          </cell>
        </row>
      </sheetData>
      <sheetData sheetId="8378">
        <row r="4">
          <cell r="A4" t="str">
            <v>BẢNG TÍNH TOÁN, ĐO BÓC KHỐI LƯỢNG HOÀN THÀNH ĐƯA VÀO QUYẾT TOÁN</v>
          </cell>
        </row>
      </sheetData>
      <sheetData sheetId="8379">
        <row r="4">
          <cell r="A4" t="str">
            <v>BẢNG TÍNH TOÁN, ĐO BÓC KHỐI LƯỢNG HOÀN THÀNH ĐƯA VÀO QUYẾT TOÁN</v>
          </cell>
        </row>
      </sheetData>
      <sheetData sheetId="8380">
        <row r="4">
          <cell r="A4" t="str">
            <v>BẢNG TÍNH TOÁN, ĐO BÓC KHỐI LƯỢNG HOÀN THÀNH ĐƯA VÀO QUYẾT TOÁN</v>
          </cell>
        </row>
      </sheetData>
      <sheetData sheetId="8381">
        <row r="4">
          <cell r="A4" t="str">
            <v>BẢNG TÍNH TOÁN, ĐO BÓC KHỐI LƯỢNG HOÀN THÀNH ĐƯA VÀO QUYẾT TOÁN</v>
          </cell>
        </row>
      </sheetData>
      <sheetData sheetId="8382">
        <row r="4">
          <cell r="A4" t="str">
            <v>BẢNG TÍNH TOÁN, ĐO BÓC KHỐI LƯỢNG HOÀN THÀNH ĐƯA VÀO QUYẾT TOÁN</v>
          </cell>
        </row>
      </sheetData>
      <sheetData sheetId="8383">
        <row r="4">
          <cell r="A4" t="str">
            <v>BẢNG TÍNH TOÁN, ĐO BÓC KHỐI LƯỢNG HOÀN THÀNH ĐƯA VÀO QUYẾT TOÁN</v>
          </cell>
        </row>
      </sheetData>
      <sheetData sheetId="8384">
        <row r="4">
          <cell r="A4" t="str">
            <v>BẢNG TÍNH TOÁN, ĐO BÓC KHỐI LƯỢNG HOÀN THÀNH ĐƯA VÀO QUYẾT TOÁN</v>
          </cell>
        </row>
      </sheetData>
      <sheetData sheetId="8385">
        <row r="4">
          <cell r="A4" t="str">
            <v>BẢNG TÍNH TOÁN, ĐO BÓC KHỐI LƯỢNG HOÀN THÀNH ĐƯA VÀO QUYẾT TOÁN</v>
          </cell>
        </row>
      </sheetData>
      <sheetData sheetId="8386">
        <row r="4">
          <cell r="A4" t="str">
            <v>BẢNG TÍNH TOÁN, ĐO BÓC KHỐI LƯỢNG HOÀN THÀNH ĐƯA VÀO QUYẾT TOÁN</v>
          </cell>
        </row>
      </sheetData>
      <sheetData sheetId="8387">
        <row r="4">
          <cell r="A4" t="str">
            <v>BẢNG TÍNH TOÁN, ĐO BÓC KHỐI LƯỢNG HOÀN THÀNH ĐƯA VÀO QUYẾT TOÁN</v>
          </cell>
        </row>
      </sheetData>
      <sheetData sheetId="8388">
        <row r="4">
          <cell r="A4" t="str">
            <v>BẢNG TÍNH TOÁN, ĐO BÓC KHỐI LƯỢNG HOÀN THÀNH ĐƯA VÀO QUYẾT TOÁN</v>
          </cell>
        </row>
      </sheetData>
      <sheetData sheetId="8389">
        <row r="4">
          <cell r="A4" t="str">
            <v>BẢNG TÍNH TOÁN, ĐO BÓC KHỐI LƯỢNG HOÀN THÀNH ĐƯA VÀO QUYẾT TOÁN</v>
          </cell>
        </row>
      </sheetData>
      <sheetData sheetId="8390">
        <row r="4">
          <cell r="A4" t="str">
            <v>BẢNG TÍNH TOÁN, ĐO BÓC KHỐI LƯỢNG HOÀN THÀNH ĐƯA VÀO QUYẾT TOÁN</v>
          </cell>
        </row>
      </sheetData>
      <sheetData sheetId="8391">
        <row r="4">
          <cell r="A4" t="str">
            <v>BẢNG TÍNH TOÁN, ĐO BÓC KHỐI LƯỢNG HOÀN THÀNH ĐƯA VÀO QUYẾT TOÁN</v>
          </cell>
        </row>
      </sheetData>
      <sheetData sheetId="8392">
        <row r="4">
          <cell r="A4" t="str">
            <v>BẢNG TÍNH TOÁN, ĐO BÓC KHỐI LƯỢNG HOÀN THÀNH ĐƯA VÀO QUYẾT TOÁN</v>
          </cell>
        </row>
      </sheetData>
      <sheetData sheetId="8393">
        <row r="4">
          <cell r="A4" t="str">
            <v>BẢNG TÍNH TOÁN, ĐO BÓC KHỐI LƯỢNG HOÀN THÀNH ĐƯA VÀO QUYẾT TOÁN</v>
          </cell>
        </row>
      </sheetData>
      <sheetData sheetId="8394">
        <row r="4">
          <cell r="A4" t="str">
            <v>BẢNG TÍNH TOÁN, ĐO BÓC KHỐI LƯỢNG HOÀN THÀNH ĐƯA VÀO QUYẾT TOÁN</v>
          </cell>
        </row>
      </sheetData>
      <sheetData sheetId="8395">
        <row r="4">
          <cell r="A4" t="str">
            <v>BẢNG TÍNH TOÁN, ĐO BÓC KHỐI LƯỢNG HOÀN THÀNH ĐƯA VÀO QUYẾT TOÁN</v>
          </cell>
        </row>
      </sheetData>
      <sheetData sheetId="8396">
        <row r="4">
          <cell r="A4" t="str">
            <v>BẢNG TÍNH TOÁN, ĐO BÓC KHỐI LƯỢNG HOÀN THÀNH ĐƯA VÀO QUYẾT TOÁN</v>
          </cell>
        </row>
      </sheetData>
      <sheetData sheetId="8397">
        <row r="4">
          <cell r="A4" t="str">
            <v>BẢNG TÍNH TOÁN, ĐO BÓC KHỐI LƯỢNG HOÀN THÀNH ĐƯA VÀO QUYẾT TOÁN</v>
          </cell>
        </row>
      </sheetData>
      <sheetData sheetId="8398">
        <row r="4">
          <cell r="A4" t="str">
            <v>BẢNG TÍNH TOÁN, ĐO BÓC KHỐI LƯỢNG HOÀN THÀNH ĐƯA VÀO QUYẾT TOÁN</v>
          </cell>
        </row>
      </sheetData>
      <sheetData sheetId="8399">
        <row r="4">
          <cell r="A4" t="str">
            <v>BẢNG TÍNH TOÁN, ĐO BÓC KHỐI LƯỢNG HOÀN THÀNH ĐƯA VÀO QUYẾT TOÁN</v>
          </cell>
        </row>
      </sheetData>
      <sheetData sheetId="8400">
        <row r="4">
          <cell r="A4" t="str">
            <v>BẢNG TÍNH TOÁN, ĐO BÓC KHỐI LƯỢNG HOÀN THÀNH ĐƯA VÀO QUYẾT TOÁN</v>
          </cell>
        </row>
      </sheetData>
      <sheetData sheetId="8401">
        <row r="4">
          <cell r="A4" t="str">
            <v>BẢNG TÍNH TOÁN, ĐO BÓC KHỐI LƯỢNG HOÀN THÀNH ĐƯA VÀO QUYẾT TOÁN</v>
          </cell>
        </row>
      </sheetData>
      <sheetData sheetId="8402">
        <row r="4">
          <cell r="A4" t="str">
            <v>BẢNG TÍNH TOÁN, ĐO BÓC KHỐI LƯỢNG HOÀN THÀNH ĐƯA VÀO QUYẾT TOÁN</v>
          </cell>
        </row>
      </sheetData>
      <sheetData sheetId="8403">
        <row r="4">
          <cell r="A4" t="str">
            <v>BẢNG TÍNH TOÁN, ĐO BÓC KHỐI LƯỢNG HOÀN THÀNH ĐƯA VÀO QUYẾT TOÁN</v>
          </cell>
        </row>
      </sheetData>
      <sheetData sheetId="8404">
        <row r="4">
          <cell r="A4" t="str">
            <v>BẢNG TÍNH TOÁN, ĐO BÓC KHỐI LƯỢNG HOÀN THÀNH ĐƯA VÀO QUYẾT TOÁN</v>
          </cell>
        </row>
      </sheetData>
      <sheetData sheetId="8405">
        <row r="4">
          <cell r="A4" t="str">
            <v>BẢNG TÍNH TOÁN, ĐO BÓC KHỐI LƯỢNG HOÀN THÀNH ĐƯA VÀO QUYẾT TOÁN</v>
          </cell>
        </row>
      </sheetData>
      <sheetData sheetId="8406">
        <row r="4">
          <cell r="A4" t="str">
            <v>BẢNG TÍNH TOÁN, ĐO BÓC KHỐI LƯỢNG HOÀN THÀNH ĐƯA VÀO QUYẾT TOÁN</v>
          </cell>
        </row>
      </sheetData>
      <sheetData sheetId="8407">
        <row r="4">
          <cell r="A4" t="str">
            <v>BẢNG TÍNH TOÁN, ĐO BÓC KHỐI LƯỢNG HOÀN THÀNH ĐƯA VÀO QUYẾT TOÁN</v>
          </cell>
        </row>
      </sheetData>
      <sheetData sheetId="8408">
        <row r="4">
          <cell r="A4" t="str">
            <v>BẢNG TÍNH TOÁN, ĐO BÓC KHỐI LƯỢNG HOÀN THÀNH ĐƯA VÀO QUYẾT TOÁN</v>
          </cell>
        </row>
      </sheetData>
      <sheetData sheetId="8409">
        <row r="4">
          <cell r="A4" t="str">
            <v>BẢNG TÍNH TOÁN, ĐO BÓC KHỐI LƯỢNG HOÀN THÀNH ĐƯA VÀO QUYẾT TOÁN</v>
          </cell>
        </row>
      </sheetData>
      <sheetData sheetId="8410">
        <row r="4">
          <cell r="A4" t="str">
            <v>BẢNG TÍNH TOÁN, ĐO BÓC KHỐI LƯỢNG HOÀN THÀNH ĐƯA VÀO QUYẾT TOÁN</v>
          </cell>
        </row>
      </sheetData>
      <sheetData sheetId="8411">
        <row r="4">
          <cell r="A4" t="str">
            <v>BẢNG TÍNH TOÁN, ĐO BÓC KHỐI LƯỢNG HOÀN THÀNH ĐƯA VÀO QUYẾT TOÁN</v>
          </cell>
        </row>
      </sheetData>
      <sheetData sheetId="8412">
        <row r="4">
          <cell r="A4" t="str">
            <v>BẢNG TÍNH TOÁN, ĐO BÓC KHỐI LƯỢNG HOÀN THÀNH ĐƯA VÀO QUYẾT TOÁN</v>
          </cell>
        </row>
      </sheetData>
      <sheetData sheetId="8413">
        <row r="4">
          <cell r="A4" t="str">
            <v>BẢNG TÍNH TOÁN, ĐO BÓC KHỐI LƯỢNG HOÀN THÀNH ĐƯA VÀO QUYẾT TOÁN</v>
          </cell>
        </row>
      </sheetData>
      <sheetData sheetId="8414">
        <row r="4">
          <cell r="A4" t="str">
            <v>BẢNG TÍNH TOÁN, ĐO BÓC KHỐI LƯỢNG HOÀN THÀNH ĐƯA VÀO QUYẾT TOÁN</v>
          </cell>
        </row>
      </sheetData>
      <sheetData sheetId="8415">
        <row r="4">
          <cell r="A4" t="str">
            <v>BẢNG TÍNH TOÁN, ĐO BÓC KHỐI LƯỢNG HOÀN THÀNH ĐƯA VÀO QUYẾT TOÁN</v>
          </cell>
        </row>
      </sheetData>
      <sheetData sheetId="8416">
        <row r="4">
          <cell r="A4" t="str">
            <v>BẢNG TÍNH TOÁN, ĐO BÓC KHỐI LƯỢNG HOÀN THÀNH ĐƯA VÀO QUYẾT TOÁN</v>
          </cell>
        </row>
      </sheetData>
      <sheetData sheetId="8417">
        <row r="4">
          <cell r="A4" t="str">
            <v>BẢNG TÍNH TOÁN, ĐO BÓC KHỐI LƯỢNG HOÀN THÀNH ĐƯA VÀO QUYẾT TOÁN</v>
          </cell>
        </row>
      </sheetData>
      <sheetData sheetId="8418">
        <row r="4">
          <cell r="A4" t="str">
            <v>BẢNG TÍNH TOÁN, ĐO BÓC KHỐI LƯỢNG HOÀN THÀNH ĐƯA VÀO QUYẾT TOÁN</v>
          </cell>
        </row>
      </sheetData>
      <sheetData sheetId="8419">
        <row r="4">
          <cell r="A4" t="str">
            <v>BẢNG TÍNH TOÁN, ĐO BÓC KHỐI LƯỢNG HOÀN THÀNH ĐƯA VÀO QUYẾT TOÁN</v>
          </cell>
        </row>
      </sheetData>
      <sheetData sheetId="8420">
        <row r="4">
          <cell r="A4" t="str">
            <v>BẢNG TÍNH TOÁN, ĐO BÓC KHỐI LƯỢNG HOÀN THÀNH ĐƯA VÀO QUYẾT TOÁN</v>
          </cell>
        </row>
      </sheetData>
      <sheetData sheetId="8421">
        <row r="4">
          <cell r="A4" t="str">
            <v>BẢNG TÍNH TOÁN, ĐO BÓC KHỐI LƯỢNG HOÀN THÀNH ĐƯA VÀO QUYẾT TOÁN</v>
          </cell>
        </row>
      </sheetData>
      <sheetData sheetId="8422">
        <row r="4">
          <cell r="A4" t="str">
            <v>BẢNG TÍNH TOÁN, ĐO BÓC KHỐI LƯỢNG HOÀN THÀNH ĐƯA VÀO QUYẾT TOÁN</v>
          </cell>
        </row>
      </sheetData>
      <sheetData sheetId="8423">
        <row r="4">
          <cell r="A4" t="str">
            <v>BẢNG TÍNH TOÁN, ĐO BÓC KHỐI LƯỢNG HOÀN THÀNH ĐƯA VÀO QUYẾT TOÁN</v>
          </cell>
        </row>
      </sheetData>
      <sheetData sheetId="8424">
        <row r="4">
          <cell r="A4" t="str">
            <v>BẢNG TÍNH TOÁN, ĐO BÓC KHỐI LƯỢNG HOÀN THÀNH ĐƯA VÀO QUYẾT TOÁN</v>
          </cell>
        </row>
      </sheetData>
      <sheetData sheetId="8425">
        <row r="4">
          <cell r="A4" t="str">
            <v>BẢNG TÍNH TOÁN, ĐO BÓC KHỐI LƯỢNG HOÀN THÀNH ĐƯA VÀO QUYẾT TOÁN</v>
          </cell>
        </row>
      </sheetData>
      <sheetData sheetId="8426">
        <row r="4">
          <cell r="A4" t="str">
            <v>BẢNG TÍNH TOÁN, ĐO BÓC KHỐI LƯỢNG HOÀN THÀNH ĐƯA VÀO QUYẾT TOÁN</v>
          </cell>
        </row>
      </sheetData>
      <sheetData sheetId="8427">
        <row r="4">
          <cell r="A4" t="str">
            <v>BẢNG TÍNH TOÁN, ĐO BÓC KHỐI LƯỢNG HOÀN THÀNH ĐƯA VÀO QUYẾT TOÁN</v>
          </cell>
        </row>
      </sheetData>
      <sheetData sheetId="8428">
        <row r="4">
          <cell r="A4" t="str">
            <v>BẢNG TÍNH TOÁN, ĐO BÓC KHỐI LƯỢNG HOÀN THÀNH ĐƯA VÀO QUYẾT TOÁN</v>
          </cell>
        </row>
      </sheetData>
      <sheetData sheetId="8429">
        <row r="4">
          <cell r="A4" t="str">
            <v>BẢNG TÍNH TOÁN, ĐO BÓC KHỐI LƯỢNG HOÀN THÀNH ĐƯA VÀO QUYẾT TOÁN</v>
          </cell>
        </row>
      </sheetData>
      <sheetData sheetId="8430">
        <row r="4">
          <cell r="A4" t="str">
            <v>BẢNG TÍNH TOÁN, ĐO BÓC KHỐI LƯỢNG HOÀN THÀNH ĐƯA VÀO QUYẾT TOÁN</v>
          </cell>
        </row>
      </sheetData>
      <sheetData sheetId="8431">
        <row r="4">
          <cell r="A4" t="str">
            <v>BẢNG TÍNH TOÁN, ĐO BÓC KHỐI LƯỢNG HOÀN THÀNH ĐƯA VÀO QUYẾT TOÁN</v>
          </cell>
        </row>
      </sheetData>
      <sheetData sheetId="8432">
        <row r="4">
          <cell r="A4" t="str">
            <v>BẢNG TÍNH TOÁN, ĐO BÓC KHỐI LƯỢNG HOÀN THÀNH ĐƯA VÀO QUYẾT TOÁN</v>
          </cell>
        </row>
      </sheetData>
      <sheetData sheetId="8433">
        <row r="4">
          <cell r="A4" t="str">
            <v>BẢNG TÍNH TOÁN, ĐO BÓC KHỐI LƯỢNG HOÀN THÀNH ĐƯA VÀO QUYẾT TOÁN</v>
          </cell>
        </row>
      </sheetData>
      <sheetData sheetId="8434">
        <row r="4">
          <cell r="A4" t="str">
            <v>BẢNG TÍNH TOÁN, ĐO BÓC KHỐI LƯỢNG HOÀN THÀNH ĐƯA VÀO QUYẾT TOÁN</v>
          </cell>
        </row>
      </sheetData>
      <sheetData sheetId="8435">
        <row r="4">
          <cell r="A4" t="str">
            <v>BẢNG TÍNH TOÁN, ĐO BÓC KHỐI LƯỢNG HOÀN THÀNH ĐƯA VÀO QUYẾT TOÁN</v>
          </cell>
        </row>
      </sheetData>
      <sheetData sheetId="8436">
        <row r="4">
          <cell r="A4" t="str">
            <v>BẢNG TÍNH TOÁN, ĐO BÓC KHỐI LƯỢNG HOÀN THÀNH ĐƯA VÀO QUYẾT TOÁN</v>
          </cell>
        </row>
      </sheetData>
      <sheetData sheetId="8437">
        <row r="4">
          <cell r="A4" t="str">
            <v>BẢNG TÍNH TOÁN, ĐO BÓC KHỐI LƯỢNG HOÀN THÀNH ĐƯA VÀO QUYẾT TOÁN</v>
          </cell>
        </row>
      </sheetData>
      <sheetData sheetId="8438">
        <row r="4">
          <cell r="A4" t="str">
            <v>BẢNG TÍNH TOÁN, ĐO BÓC KHỐI LƯỢNG HOÀN THÀNH ĐƯA VÀO QUYẾT TOÁN</v>
          </cell>
        </row>
      </sheetData>
      <sheetData sheetId="8439">
        <row r="4">
          <cell r="A4" t="str">
            <v>BẢNG TÍNH TOÁN, ĐO BÓC KHỐI LƯỢNG HOÀN THÀNH ĐƯA VÀO QUYẾT TOÁN</v>
          </cell>
        </row>
      </sheetData>
      <sheetData sheetId="8440">
        <row r="4">
          <cell r="A4" t="str">
            <v>BẢNG TÍNH TOÁN, ĐO BÓC KHỐI LƯỢNG HOÀN THÀNH ĐƯA VÀO QUYẾT TOÁN</v>
          </cell>
        </row>
      </sheetData>
      <sheetData sheetId="8441">
        <row r="4">
          <cell r="A4" t="str">
            <v>BẢNG TÍNH TOÁN, ĐO BÓC KHỐI LƯỢNG HOÀN THÀNH ĐƯA VÀO QUYẾT TOÁN</v>
          </cell>
        </row>
      </sheetData>
      <sheetData sheetId="8442">
        <row r="4">
          <cell r="A4" t="str">
            <v>BẢNG TÍNH TOÁN, ĐO BÓC KHỐI LƯỢNG HOÀN THÀNH ĐƯA VÀO QUYẾT TOÁN</v>
          </cell>
        </row>
      </sheetData>
      <sheetData sheetId="8443">
        <row r="4">
          <cell r="A4" t="str">
            <v>BẢNG TÍNH TOÁN, ĐO BÓC KHỐI LƯỢNG HOÀN THÀNH ĐƯA VÀO QUYẾT TOÁN</v>
          </cell>
        </row>
      </sheetData>
      <sheetData sheetId="8444">
        <row r="4">
          <cell r="A4" t="str">
            <v>BẢNG TÍNH TOÁN, ĐO BÓC KHỐI LƯỢNG HOÀN THÀNH ĐƯA VÀO QUYẾT TOÁN</v>
          </cell>
        </row>
      </sheetData>
      <sheetData sheetId="8445">
        <row r="4">
          <cell r="A4" t="str">
            <v>BẢNG TÍNH TOÁN, ĐO BÓC KHỐI LƯỢNG HOÀN THÀNH ĐƯA VÀO QUYẾT TOÁN</v>
          </cell>
        </row>
      </sheetData>
      <sheetData sheetId="8446">
        <row r="4">
          <cell r="A4" t="str">
            <v>BẢNG TÍNH TOÁN, ĐO BÓC KHỐI LƯỢNG HOÀN THÀNH ĐƯA VÀO QUYẾT TOÁN</v>
          </cell>
        </row>
      </sheetData>
      <sheetData sheetId="8447">
        <row r="4">
          <cell r="A4" t="str">
            <v>BẢNG TÍNH TOÁN, ĐO BÓC KHỐI LƯỢNG HOÀN THÀNH ĐƯA VÀO QUYẾT TOÁN</v>
          </cell>
        </row>
      </sheetData>
      <sheetData sheetId="8448">
        <row r="4">
          <cell r="A4" t="str">
            <v>BẢNG TÍNH TOÁN, ĐO BÓC KHỐI LƯỢNG HOÀN THÀNH ĐƯA VÀO QUYẾT TOÁN</v>
          </cell>
        </row>
      </sheetData>
      <sheetData sheetId="8449">
        <row r="4">
          <cell r="A4" t="str">
            <v>BẢNG TÍNH TOÁN, ĐO BÓC KHỐI LƯỢNG HOÀN THÀNH ĐƯA VÀO QUYẾT TOÁN</v>
          </cell>
        </row>
      </sheetData>
      <sheetData sheetId="8450">
        <row r="4">
          <cell r="A4" t="str">
            <v>BẢNG TÍNH TOÁN, ĐO BÓC KHỐI LƯỢNG HOÀN THÀNH ĐƯA VÀO QUYẾT TOÁN</v>
          </cell>
        </row>
      </sheetData>
      <sheetData sheetId="8451">
        <row r="4">
          <cell r="A4" t="str">
            <v>BẢNG TÍNH TOÁN, ĐO BÓC KHỐI LƯỢNG HOÀN THÀNH ĐƯA VÀO QUYẾT TOÁN</v>
          </cell>
        </row>
      </sheetData>
      <sheetData sheetId="8452">
        <row r="4">
          <cell r="A4" t="str">
            <v>BẢNG TÍNH TOÁN, ĐO BÓC KHỐI LƯỢNG HOÀN THÀNH ĐƯA VÀO QUYẾT TOÁN</v>
          </cell>
        </row>
      </sheetData>
      <sheetData sheetId="8453">
        <row r="4">
          <cell r="A4" t="str">
            <v>BẢNG TÍNH TOÁN, ĐO BÓC KHỐI LƯỢNG HOÀN THÀNH ĐƯA VÀO QUYẾT TOÁN</v>
          </cell>
        </row>
      </sheetData>
      <sheetData sheetId="8454">
        <row r="4">
          <cell r="A4" t="str">
            <v>BẢNG TÍNH TOÁN, ĐO BÓC KHỐI LƯỢNG HOÀN THÀNH ĐƯA VÀO QUYẾT TOÁN</v>
          </cell>
        </row>
      </sheetData>
      <sheetData sheetId="8455">
        <row r="4">
          <cell r="A4" t="str">
            <v>BẢNG TÍNH TOÁN, ĐO BÓC KHỐI LƯỢNG HOÀN THÀNH ĐƯA VÀO QUYẾT TOÁN</v>
          </cell>
        </row>
      </sheetData>
      <sheetData sheetId="8456">
        <row r="4">
          <cell r="A4" t="str">
            <v>BẢNG TÍNH TOÁN, ĐO BÓC KHỐI LƯỢNG HOÀN THÀNH ĐƯA VÀO QUYẾT TOÁN</v>
          </cell>
        </row>
      </sheetData>
      <sheetData sheetId="8457">
        <row r="4">
          <cell r="A4" t="str">
            <v>BẢNG TÍNH TOÁN, ĐO BÓC KHỐI LƯỢNG HOÀN THÀNH ĐƯA VÀO QUYẾT TOÁN</v>
          </cell>
        </row>
      </sheetData>
      <sheetData sheetId="8458">
        <row r="4">
          <cell r="A4" t="str">
            <v>BẢNG TÍNH TOÁN, ĐO BÓC KHỐI LƯỢNG HOÀN THÀNH ĐƯA VÀO QUYẾT TOÁN</v>
          </cell>
        </row>
      </sheetData>
      <sheetData sheetId="8459">
        <row r="4">
          <cell r="A4" t="str">
            <v>BẢNG TÍNH TOÁN, ĐO BÓC KHỐI LƯỢNG HOÀN THÀNH ĐƯA VÀO QUYẾT TOÁN</v>
          </cell>
        </row>
      </sheetData>
      <sheetData sheetId="8460">
        <row r="4">
          <cell r="A4" t="str">
            <v>BẢNG TÍNH TOÁN, ĐO BÓC KHỐI LƯỢNG HOÀN THÀNH ĐƯA VÀO QUYẾT TOÁN</v>
          </cell>
        </row>
      </sheetData>
      <sheetData sheetId="8461">
        <row r="4">
          <cell r="A4" t="str">
            <v>BẢNG TÍNH TOÁN, ĐO BÓC KHỐI LƯỢNG HOÀN THÀNH ĐƯA VÀO QUYẾT TOÁN</v>
          </cell>
        </row>
      </sheetData>
      <sheetData sheetId="8462">
        <row r="4">
          <cell r="A4" t="str">
            <v>BẢNG TÍNH TOÁN, ĐO BÓC KHỐI LƯỢNG HOÀN THÀNH ĐƯA VÀO QUYẾT TOÁN</v>
          </cell>
        </row>
      </sheetData>
      <sheetData sheetId="8463">
        <row r="4">
          <cell r="A4" t="str">
            <v>BẢNG TÍNH TOÁN, ĐO BÓC KHỐI LƯỢNG HOÀN THÀNH ĐƯA VÀO QUYẾT TOÁN</v>
          </cell>
        </row>
      </sheetData>
      <sheetData sheetId="8464">
        <row r="4">
          <cell r="A4" t="str">
            <v>BẢNG TÍNH TOÁN, ĐO BÓC KHỐI LƯỢNG HOÀN THÀNH ĐƯA VÀO QUYẾT TOÁN</v>
          </cell>
        </row>
      </sheetData>
      <sheetData sheetId="8465">
        <row r="4">
          <cell r="A4" t="str">
            <v>BẢNG TÍNH TOÁN, ĐO BÓC KHỐI LƯỢNG HOÀN THÀNH ĐƯA VÀO QUYẾT TOÁN</v>
          </cell>
        </row>
      </sheetData>
      <sheetData sheetId="8466">
        <row r="4">
          <cell r="A4" t="str">
            <v>BẢNG TÍNH TOÁN, ĐO BÓC KHỐI LƯỢNG HOÀN THÀNH ĐƯA VÀO QUYẾT TOÁN</v>
          </cell>
        </row>
      </sheetData>
      <sheetData sheetId="8467">
        <row r="4">
          <cell r="A4" t="str">
            <v>BẢNG TÍNH TOÁN, ĐO BÓC KHỐI LƯỢNG HOÀN THÀNH ĐƯA VÀO QUYẾT TOÁN</v>
          </cell>
        </row>
      </sheetData>
      <sheetData sheetId="8468">
        <row r="4">
          <cell r="A4" t="str">
            <v>BẢNG TÍNH TOÁN, ĐO BÓC KHỐI LƯỢNG HOÀN THÀNH ĐƯA VÀO QUYẾT TOÁN</v>
          </cell>
        </row>
      </sheetData>
      <sheetData sheetId="8469">
        <row r="4">
          <cell r="A4" t="str">
            <v>BẢNG TÍNH TOÁN, ĐO BÓC KHỐI LƯỢNG HOÀN THÀNH ĐƯA VÀO QUYẾT TOÁN</v>
          </cell>
        </row>
      </sheetData>
      <sheetData sheetId="8470">
        <row r="4">
          <cell r="A4" t="str">
            <v>BẢNG TÍNH TOÁN, ĐO BÓC KHỐI LƯỢNG HOÀN THÀNH ĐƯA VÀO QUYẾT TOÁN</v>
          </cell>
        </row>
      </sheetData>
      <sheetData sheetId="8471">
        <row r="4">
          <cell r="A4" t="str">
            <v>BẢNG TÍNH TOÁN, ĐO BÓC KHỐI LƯỢNG HOÀN THÀNH ĐƯA VÀO QUYẾT TOÁN</v>
          </cell>
        </row>
      </sheetData>
      <sheetData sheetId="8472">
        <row r="4">
          <cell r="A4" t="str">
            <v>BẢNG TÍNH TOÁN, ĐO BÓC KHỐI LƯỢNG HOÀN THÀNH ĐƯA VÀO QUYẾT TOÁN</v>
          </cell>
        </row>
      </sheetData>
      <sheetData sheetId="8473">
        <row r="4">
          <cell r="A4" t="str">
            <v>BẢNG TÍNH TOÁN, ĐO BÓC KHỐI LƯỢNG HOÀN THÀNH ĐƯA VÀO QUYẾT TOÁN</v>
          </cell>
        </row>
      </sheetData>
      <sheetData sheetId="8474">
        <row r="4">
          <cell r="A4" t="str">
            <v>BẢNG TÍNH TOÁN, ĐO BÓC KHỐI LƯỢNG HOÀN THÀNH ĐƯA VÀO QUYẾT TOÁN</v>
          </cell>
        </row>
      </sheetData>
      <sheetData sheetId="8475">
        <row r="4">
          <cell r="A4" t="str">
            <v>BẢNG TÍNH TOÁN, ĐO BÓC KHỐI LƯỢNG HOÀN THÀNH ĐƯA VÀO QUYẾT TOÁN</v>
          </cell>
        </row>
      </sheetData>
      <sheetData sheetId="8476">
        <row r="4">
          <cell r="A4" t="str">
            <v>BẢNG TÍNH TOÁN, ĐO BÓC KHỐI LƯỢNG HOÀN THÀNH ĐƯA VÀO QUYẾT TOÁN</v>
          </cell>
        </row>
      </sheetData>
      <sheetData sheetId="8477">
        <row r="4">
          <cell r="A4" t="str">
            <v>BẢNG TÍNH TOÁN, ĐO BÓC KHỐI LƯỢNG HOÀN THÀNH ĐƯA VÀO QUYẾT TOÁN</v>
          </cell>
        </row>
      </sheetData>
      <sheetData sheetId="8478">
        <row r="4">
          <cell r="A4" t="str">
            <v>BẢNG TÍNH TOÁN, ĐO BÓC KHỐI LƯỢNG HOÀN THÀNH ĐƯA VÀO QUYẾT TOÁN</v>
          </cell>
        </row>
      </sheetData>
      <sheetData sheetId="8479">
        <row r="4">
          <cell r="A4" t="str">
            <v>BẢNG TÍNH TOÁN, ĐO BÓC KHỐI LƯỢNG HOÀN THÀNH ĐƯA VÀO QUYẾT TOÁN</v>
          </cell>
        </row>
      </sheetData>
      <sheetData sheetId="8480">
        <row r="4">
          <cell r="A4" t="str">
            <v>BẢNG TÍNH TOÁN, ĐO BÓC KHỐI LƯỢNG HOÀN THÀNH ĐƯA VÀO QUYẾT TOÁN</v>
          </cell>
        </row>
      </sheetData>
      <sheetData sheetId="8481">
        <row r="4">
          <cell r="A4" t="str">
            <v>BẢNG TÍNH TOÁN, ĐO BÓC KHỐI LƯỢNG HOÀN THÀNH ĐƯA VÀO QUYẾT TOÁN</v>
          </cell>
        </row>
      </sheetData>
      <sheetData sheetId="8482">
        <row r="4">
          <cell r="A4" t="str">
            <v>BẢNG TÍNH TOÁN, ĐO BÓC KHỐI LƯỢNG HOÀN THÀNH ĐƯA VÀO QUYẾT TOÁN</v>
          </cell>
        </row>
      </sheetData>
      <sheetData sheetId="8483">
        <row r="4">
          <cell r="A4" t="str">
            <v>BẢNG TÍNH TOÁN, ĐO BÓC KHỐI LƯỢNG HOÀN THÀNH ĐƯA VÀO QUYẾT TOÁN</v>
          </cell>
        </row>
      </sheetData>
      <sheetData sheetId="8484">
        <row r="4">
          <cell r="A4" t="str">
            <v>BẢNG TÍNH TOÁN, ĐO BÓC KHỐI LƯỢNG HOÀN THÀNH ĐƯA VÀO QUYẾT TOÁN</v>
          </cell>
        </row>
      </sheetData>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ow r="4">
          <cell r="A4" t="str">
            <v>BẢNG TÍNH TOÁN, ĐO BÓC KHỐI LƯỢNG HOÀN THÀNH ĐƯA VÀO QUYẾT TOÁN</v>
          </cell>
        </row>
      </sheetData>
      <sheetData sheetId="8871">
        <row r="4">
          <cell r="A4" t="str">
            <v>BẢNG TÍNH TOÁN, ĐO BÓC KHỐI LƯỢNG HOÀN THÀNH ĐƯA VÀO QUYẾT TOÁN</v>
          </cell>
        </row>
      </sheetData>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ow r="4">
          <cell r="A4" t="str">
            <v>BẢNG TÍNH TOÁN, ĐO BÓC KHỐI LƯỢNG HOÀN THÀNH ĐƯA VÀO QUYẾT TOÁN</v>
          </cell>
        </row>
      </sheetData>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ow r="4">
          <cell r="A4" t="str">
            <v>BẢNG TÍNH TOÁN, ĐO BÓC KHỐI LƯỢNG HOÀN THÀNH ĐƯA VÀO QUYẾT TOÁN</v>
          </cell>
        </row>
      </sheetData>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ow r="4">
          <cell r="A4" t="str">
            <v>BẢNG TÍNH TOÁN, ĐO BÓC KHỐI LƯỢNG HOÀN THÀNH ĐƯA VÀO QUYẾT TOÁN</v>
          </cell>
        </row>
      </sheetData>
      <sheetData sheetId="8969">
        <row r="4">
          <cell r="A4" t="str">
            <v>BẢNG TÍNH TOÁN, ĐO BÓC KHỐI LƯỢNG HOÀN THÀNH ĐƯA VÀO QUYẾT TOÁN</v>
          </cell>
        </row>
      </sheetData>
      <sheetData sheetId="8970">
        <row r="4">
          <cell r="A4" t="str">
            <v>BẢNG TÍNH TOÁN, ĐO BÓC KHỐI LƯỢNG HOÀN THÀNH ĐƯA VÀO QUYẾT TOÁN</v>
          </cell>
        </row>
      </sheetData>
      <sheetData sheetId="8971">
        <row r="4">
          <cell r="A4" t="str">
            <v>BẢNG TÍNH TOÁN, ĐO BÓC KHỐI LƯỢNG HOÀN THÀNH ĐƯA VÀO QUYẾT TOÁN</v>
          </cell>
        </row>
      </sheetData>
      <sheetData sheetId="8972">
        <row r="4">
          <cell r="A4" t="str">
            <v>BẢNG TÍNH TOÁN, ĐO BÓC KHỐI LƯỢNG HOÀN THÀNH ĐƯA VÀO QUYẾT TOÁN</v>
          </cell>
        </row>
      </sheetData>
      <sheetData sheetId="8973">
        <row r="4">
          <cell r="A4" t="str">
            <v>BẢNG TÍNH TOÁN, ĐO BÓC KHỐI LƯỢNG HOÀN THÀNH ĐƯA VÀO QUYẾT TOÁN</v>
          </cell>
        </row>
      </sheetData>
      <sheetData sheetId="8974" refreshError="1"/>
      <sheetData sheetId="8975">
        <row r="4">
          <cell r="A4" t="str">
            <v>BẢNG TÍNH TOÁN, ĐO BÓC KHỐI LƯỢNG HOÀN THÀNH ĐƯA VÀO QUYẾT TOÁN</v>
          </cell>
        </row>
      </sheetData>
      <sheetData sheetId="8976">
        <row r="4">
          <cell r="A4" t="str">
            <v>BẢNG TÍNH TOÁN, ĐO BÓC KHỐI LƯỢNG HOÀN THÀNH ĐƯA VÀO QUYẾT TOÁN</v>
          </cell>
        </row>
      </sheetData>
      <sheetData sheetId="8977" refreshError="1"/>
      <sheetData sheetId="8978" refreshError="1"/>
      <sheetData sheetId="8979" refreshError="1"/>
      <sheetData sheetId="8980">
        <row r="4">
          <cell r="A4" t="str">
            <v>BẢNG TÍNH TOÁN, ĐO BÓC KHỐI LƯỢNG HOÀN THÀNH ĐƯA VÀO QUYẾT TOÁN</v>
          </cell>
        </row>
      </sheetData>
      <sheetData sheetId="8981" refreshError="1"/>
      <sheetData sheetId="8982" refreshError="1"/>
      <sheetData sheetId="8983" refreshError="1"/>
      <sheetData sheetId="8984" refreshError="1"/>
      <sheetData sheetId="8985" refreshError="1"/>
      <sheetData sheetId="8986">
        <row r="4">
          <cell r="A4" t="str">
            <v>BẢNG TÍNH TOÁN, ĐO BÓC KHỐI LƯỢNG HOÀN THÀNH ĐƯA VÀO QUYẾT TOÁN</v>
          </cell>
        </row>
      </sheetData>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ow r="9">
          <cell r="A9" t="str">
            <v>A</v>
          </cell>
        </row>
      </sheetData>
      <sheetData sheetId="9009">
        <row r="9">
          <cell r="A9" t="str">
            <v>A</v>
          </cell>
        </row>
      </sheetData>
      <sheetData sheetId="9010">
        <row r="9">
          <cell r="A9" t="str">
            <v>A</v>
          </cell>
        </row>
      </sheetData>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ow r="9">
          <cell r="A9" t="str">
            <v>A</v>
          </cell>
        </row>
      </sheetData>
      <sheetData sheetId="9043">
        <row r="4">
          <cell r="A4" t="str">
            <v>BẢNG TÍNH TOÁN, ĐO BÓC KHỐI LƯỢNG HOÀN THÀNH ĐƯA VÀO QUYẾT TOÁN</v>
          </cell>
        </row>
      </sheetData>
      <sheetData sheetId="9044">
        <row r="4">
          <cell r="A4" t="str">
            <v>BẢNG TÍNH TOÁN, ĐO BÓC KHỐI LƯỢNG HOÀN THÀNH ĐƯA VÀO QUYẾT TOÁN</v>
          </cell>
        </row>
      </sheetData>
      <sheetData sheetId="9045">
        <row r="4">
          <cell r="A4" t="str">
            <v>BẢNG TÍNH TOÁN, ĐO BÓC KHỐI LƯỢNG HOÀN THÀNH ĐƯA VÀO QUYẾT TOÁN</v>
          </cell>
        </row>
      </sheetData>
      <sheetData sheetId="9046">
        <row r="4">
          <cell r="A4" t="str">
            <v>BẢNG TÍNH TOÁN, ĐO BÓC KHỐI LƯỢNG HOÀN THÀNH ĐƯA VÀO QUYẾT TOÁN</v>
          </cell>
        </row>
      </sheetData>
      <sheetData sheetId="9047">
        <row r="4">
          <cell r="A4" t="str">
            <v>BẢNG TÍNH TOÁN, ĐO BÓC KHỐI LƯỢNG HOÀN THÀNH ĐƯA VÀO QUYẾT TOÁN</v>
          </cell>
        </row>
      </sheetData>
      <sheetData sheetId="9048">
        <row r="4">
          <cell r="A4" t="str">
            <v>BẢNG TÍNH TOÁN, ĐO BÓC KHỐI LƯỢNG HOÀN THÀNH ĐƯA VÀO QUYẾT TOÁN</v>
          </cell>
        </row>
      </sheetData>
      <sheetData sheetId="9049">
        <row r="9">
          <cell r="A9" t="str">
            <v>A</v>
          </cell>
        </row>
      </sheetData>
      <sheetData sheetId="9050">
        <row r="4">
          <cell r="A4" t="str">
            <v>BẢNG TÍNH TOÁN, ĐO BÓC KHỐI LƯỢNG HOÀN THÀNH ĐƯA VÀO QUYẾT TOÁN</v>
          </cell>
        </row>
      </sheetData>
      <sheetData sheetId="9051">
        <row r="9">
          <cell r="A9" t="str">
            <v>A</v>
          </cell>
        </row>
      </sheetData>
      <sheetData sheetId="9052">
        <row r="4">
          <cell r="A4" t="str">
            <v>BẢNG TÍNH TOÁN, ĐO BÓC KHỐI LƯỢNG HOÀN THÀNH ĐƯA VÀO QUYẾT TOÁN</v>
          </cell>
        </row>
      </sheetData>
      <sheetData sheetId="9053">
        <row r="4">
          <cell r="A4" t="str">
            <v>BẢNG TÍNH TOÁN, ĐO BÓC KHỐI LƯỢNG HOÀN THÀNH ĐƯA VÀO QUYẾT TOÁN</v>
          </cell>
        </row>
      </sheetData>
      <sheetData sheetId="9054">
        <row r="4">
          <cell r="A4" t="str">
            <v>BẢNG TÍNH TOÁN, ĐO BÓC KHỐI LƯỢNG HOÀN THÀNH ĐƯA VÀO QUYẾT TOÁN</v>
          </cell>
        </row>
      </sheetData>
      <sheetData sheetId="9055">
        <row r="4">
          <cell r="A4" t="str">
            <v>BẢNG TÍNH TOÁN, ĐO BÓC KHỐI LƯỢNG HOÀN THÀNH ĐƯA VÀO QUYẾT TOÁN</v>
          </cell>
        </row>
      </sheetData>
      <sheetData sheetId="9056">
        <row r="4">
          <cell r="A4" t="str">
            <v>BẢNG TÍNH TOÁN, ĐO BÓC KHỐI LƯỢNG HOÀN THÀNH ĐƯA VÀO QUYẾT TOÁN</v>
          </cell>
        </row>
      </sheetData>
      <sheetData sheetId="9057">
        <row r="4">
          <cell r="A4" t="str">
            <v>BẢNG TÍNH TOÁN, ĐO BÓC KHỐI LƯỢNG HOÀN THÀNH ĐƯA VÀO QUYẾT TOÁN</v>
          </cell>
        </row>
      </sheetData>
      <sheetData sheetId="9058">
        <row r="4">
          <cell r="A4" t="str">
            <v>BẢNG TÍNH TOÁN, ĐO BÓC KHỐI LƯỢNG HOÀN THÀNH ĐƯA VÀO QUYẾT TOÁN</v>
          </cell>
        </row>
      </sheetData>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ow r="9">
          <cell r="A9" t="str">
            <v>A</v>
          </cell>
        </row>
      </sheetData>
      <sheetData sheetId="9084">
        <row r="9">
          <cell r="A9" t="str">
            <v>A</v>
          </cell>
        </row>
      </sheetData>
      <sheetData sheetId="9085">
        <row r="4">
          <cell r="A4" t="str">
            <v>BẢNG TÍNH TOÁN, ĐO BÓC KHỐI LƯỢNG HOÀN THÀNH ĐƯA VÀO QUYẾT TOÁN</v>
          </cell>
        </row>
      </sheetData>
      <sheetData sheetId="9086">
        <row r="4">
          <cell r="A4" t="str">
            <v>BẢNG TÍNH TOÁN, ĐO BÓC KHỐI LƯỢNG HOÀN THÀNH ĐƯA VÀO QUYẾT TOÁN</v>
          </cell>
        </row>
      </sheetData>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ow r="9">
          <cell r="A9" t="str">
            <v>A</v>
          </cell>
        </row>
      </sheetData>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ow r="4">
          <cell r="A4" t="str">
            <v>BẢNG TÍNH TOÁN, ĐO BÓC KHỐI LƯỢNG HOÀN THÀNH ĐƯA VÀO QUYẾT TOÁN</v>
          </cell>
        </row>
      </sheetData>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ow r="4">
          <cell r="A4" t="str">
            <v>BẢNG TÍNH TOÁN, ĐO BÓC KHỐI LƯỢNG HOÀN THÀNH ĐƯA VÀO QUYẾT TOÁN</v>
          </cell>
        </row>
      </sheetData>
      <sheetData sheetId="9258" refreshError="1"/>
      <sheetData sheetId="9259" refreshError="1"/>
      <sheetData sheetId="9260" refreshError="1"/>
      <sheetData sheetId="9261" refreshError="1"/>
      <sheetData sheetId="9262">
        <row r="4">
          <cell r="A4" t="str">
            <v>BẢNG TÍNH TOÁN, ĐO BÓC KHỐI LƯỢNG HOÀN THÀNH ĐƯA VÀO QUYẾT TOÁN</v>
          </cell>
        </row>
      </sheetData>
      <sheetData sheetId="9263">
        <row r="4">
          <cell r="A4" t="str">
            <v>BẢNG TÍNH TOÁN, ĐO BÓC KHỐI LƯỢNG HOÀN THÀNH ĐƯA VÀO QUYẾT TOÁN</v>
          </cell>
        </row>
      </sheetData>
      <sheetData sheetId="9264">
        <row r="4">
          <cell r="A4" t="str">
            <v>BẢNG TÍNH TOÁN, ĐO BÓC KHỐI LƯỢNG HOÀN THÀNH ĐƯA VÀO QUYẾT TOÁN</v>
          </cell>
        </row>
      </sheetData>
      <sheetData sheetId="9265" refreshError="1"/>
      <sheetData sheetId="9266">
        <row r="4">
          <cell r="A4" t="str">
            <v>BẢNG TÍNH TOÁN, ĐO BÓC KHỐI LƯỢNG HOÀN THÀNH ĐƯA VÀO QUYẾT TOÁN</v>
          </cell>
        </row>
      </sheetData>
      <sheetData sheetId="9267">
        <row r="4">
          <cell r="A4" t="str">
            <v>BẢNG TÍNH TOÁN, ĐO BÓC KHỐI LƯỢNG HOÀN THÀNH ĐƯA VÀO QUYẾT TOÁN</v>
          </cell>
        </row>
      </sheetData>
      <sheetData sheetId="9268">
        <row r="4">
          <cell r="A4" t="str">
            <v>BẢNG TÍNH TOÁN, ĐO BÓC KHỐI LƯỢNG HOÀN THÀNH ĐƯA VÀO QUYẾT TOÁN</v>
          </cell>
        </row>
      </sheetData>
      <sheetData sheetId="9269">
        <row r="4">
          <cell r="A4" t="str">
            <v>BẢNG TÍNH TOÁN, ĐO BÓC KHỐI LƯỢNG HOÀN THÀNH ĐƯA VÀO QUYẾT TOÁN</v>
          </cell>
        </row>
      </sheetData>
      <sheetData sheetId="9270">
        <row r="4">
          <cell r="A4" t="str">
            <v>BẢNG TÍNH TOÁN, ĐO BÓC KHỐI LƯỢNG HOÀN THÀNH ĐƯA VÀO QUYẾT TOÁN</v>
          </cell>
        </row>
      </sheetData>
      <sheetData sheetId="9271">
        <row r="4">
          <cell r="A4" t="str">
            <v>BẢNG TÍNH TOÁN, ĐO BÓC KHỐI LƯỢNG HOÀN THÀNH ĐƯA VÀO QUYẾT TOÁN</v>
          </cell>
        </row>
      </sheetData>
      <sheetData sheetId="9272">
        <row r="4">
          <cell r="A4" t="str">
            <v>BẢNG TÍNH TOÁN, ĐO BÓC KHỐI LƯỢNG HOÀN THÀNH ĐƯA VÀO QUYẾT TOÁN</v>
          </cell>
        </row>
      </sheetData>
      <sheetData sheetId="9273">
        <row r="4">
          <cell r="A4" t="str">
            <v>BẢNG TÍNH TOÁN, ĐO BÓC KHỐI LƯỢNG HOÀN THÀNH ĐƯA VÀO QUYẾT TOÁN</v>
          </cell>
        </row>
      </sheetData>
      <sheetData sheetId="9274">
        <row r="4">
          <cell r="A4" t="str">
            <v>BẢNG TÍNH TOÁN, ĐO BÓC KHỐI LƯỢNG HOÀN THÀNH ĐƯA VÀO QUYẾT TOÁN</v>
          </cell>
        </row>
      </sheetData>
      <sheetData sheetId="9275">
        <row r="4">
          <cell r="A4" t="str">
            <v>BẢNG TÍNH TOÁN, ĐO BÓC KHỐI LƯỢNG HOÀN THÀNH ĐƯA VÀO QUYẾT TOÁN</v>
          </cell>
        </row>
      </sheetData>
      <sheetData sheetId="9276">
        <row r="4">
          <cell r="A4" t="str">
            <v>BẢNG TÍNH TOÁN, ĐO BÓC KHỐI LƯỢNG HOÀN THÀNH ĐƯA VÀO QUYẾT TOÁN</v>
          </cell>
        </row>
      </sheetData>
      <sheetData sheetId="9277">
        <row r="4">
          <cell r="A4" t="str">
            <v>BẢNG TÍNH TOÁN, ĐO BÓC KHỐI LƯỢNG HOÀN THÀNH ĐƯA VÀO QUYẾT TOÁN</v>
          </cell>
        </row>
      </sheetData>
      <sheetData sheetId="9278">
        <row r="4">
          <cell r="A4" t="str">
            <v>BẢNG TÍNH TOÁN, ĐO BÓC KHỐI LƯỢNG HOÀN THÀNH ĐƯA VÀO QUYẾT TOÁN</v>
          </cell>
        </row>
      </sheetData>
      <sheetData sheetId="9279">
        <row r="4">
          <cell r="A4" t="str">
            <v>BẢNG TÍNH TOÁN, ĐO BÓC KHỐI LƯỢNG HOÀN THÀNH ĐƯA VÀO QUYẾT TOÁN</v>
          </cell>
        </row>
      </sheetData>
      <sheetData sheetId="9280">
        <row r="4">
          <cell r="A4" t="str">
            <v>BẢNG TÍNH TOÁN, ĐO BÓC KHỐI LƯỢNG HOÀN THÀNH ĐƯA VÀO QUYẾT TOÁN</v>
          </cell>
        </row>
      </sheetData>
      <sheetData sheetId="9281" refreshError="1"/>
      <sheetData sheetId="9282" refreshError="1"/>
      <sheetData sheetId="9283" refreshError="1"/>
      <sheetData sheetId="9284" refreshError="1"/>
      <sheetData sheetId="9285" refreshError="1"/>
      <sheetData sheetId="9286">
        <row r="4">
          <cell r="A4" t="str">
            <v>BẢNG TÍNH TOÁN, ĐO BÓC KHỐI LƯỢNG HOÀN THÀNH ĐƯA VÀO QUYẾT TOÁN</v>
          </cell>
        </row>
      </sheetData>
      <sheetData sheetId="9287">
        <row r="4">
          <cell r="A4" t="str">
            <v>BẢNG TÍNH TOÁN, ĐO BÓC KHỐI LƯỢNG HOÀN THÀNH ĐƯA VÀO QUYẾT TOÁN</v>
          </cell>
        </row>
      </sheetData>
      <sheetData sheetId="9288">
        <row r="4">
          <cell r="A4" t="str">
            <v>BẢNG TÍNH TOÁN, ĐO BÓC KHỐI LƯỢNG HOÀN THÀNH ĐƯA VÀO QUYẾT TOÁN</v>
          </cell>
        </row>
      </sheetData>
      <sheetData sheetId="9289">
        <row r="4">
          <cell r="A4" t="str">
            <v>BẢNG TÍNH TOÁN, ĐO BÓC KHỐI LƯỢNG HOÀN THÀNH ĐƯA VÀO QUYẾT TOÁN</v>
          </cell>
        </row>
      </sheetData>
      <sheetData sheetId="9290">
        <row r="4">
          <cell r="A4" t="str">
            <v>BẢNG TÍNH TOÁN, ĐO BÓC KHỐI LƯỢNG HOÀN THÀNH ĐƯA VÀO QUYẾT TOÁN</v>
          </cell>
        </row>
      </sheetData>
      <sheetData sheetId="9291">
        <row r="4">
          <cell r="A4" t="str">
            <v>BẢNG TÍNH TOÁN, ĐO BÓC KHỐI LƯỢNG HOÀN THÀNH ĐƯA VÀO QUYẾT TOÁN</v>
          </cell>
        </row>
      </sheetData>
      <sheetData sheetId="9292">
        <row r="4">
          <cell r="A4" t="str">
            <v>BẢNG TÍNH TOÁN, ĐO BÓC KHỐI LƯỢNG HOÀN THÀNH ĐƯA VÀO QUYẾT TOÁN</v>
          </cell>
        </row>
      </sheetData>
      <sheetData sheetId="9293">
        <row r="4">
          <cell r="A4" t="str">
            <v>BẢNG TÍNH TOÁN, ĐO BÓC KHỐI LƯỢNG HOÀN THÀNH ĐƯA VÀO QUYẾT TOÁN</v>
          </cell>
        </row>
      </sheetData>
      <sheetData sheetId="9294">
        <row r="4">
          <cell r="A4" t="str">
            <v>BẢNG TÍNH TOÁN, ĐO BÓC KHỐI LƯỢNG HOÀN THÀNH ĐƯA VÀO QUYẾT TOÁN</v>
          </cell>
        </row>
      </sheetData>
      <sheetData sheetId="9295">
        <row r="4">
          <cell r="A4" t="str">
            <v>BẢNG TÍNH TOÁN, ĐO BÓC KHỐI LƯỢNG HOÀN THÀNH ĐƯA VÀO QUYẾT TOÁN</v>
          </cell>
        </row>
      </sheetData>
      <sheetData sheetId="9296">
        <row r="4">
          <cell r="A4" t="str">
            <v>BẢNG TÍNH TOÁN, ĐO BÓC KHỐI LƯỢNG HOÀN THÀNH ĐƯA VÀO QUYẾT TOÁN</v>
          </cell>
        </row>
      </sheetData>
      <sheetData sheetId="9297">
        <row r="4">
          <cell r="A4" t="str">
            <v>BẢNG TÍNH TOÁN, ĐO BÓC KHỐI LƯỢNG HOÀN THÀNH ĐƯA VÀO QUYẾT TOÁN</v>
          </cell>
        </row>
      </sheetData>
      <sheetData sheetId="9298">
        <row r="4">
          <cell r="A4" t="str">
            <v>BẢNG TÍNH TOÁN, ĐO BÓC KHỐI LƯỢNG HOÀN THÀNH ĐƯA VÀO QUYẾT TOÁN</v>
          </cell>
        </row>
      </sheetData>
      <sheetData sheetId="9299">
        <row r="4">
          <cell r="A4" t="str">
            <v>BẢNG TÍNH TOÁN, ĐO BÓC KHỐI LƯỢNG HOÀN THÀNH ĐƯA VÀO QUYẾT TOÁN</v>
          </cell>
        </row>
      </sheetData>
      <sheetData sheetId="9300">
        <row r="4">
          <cell r="A4" t="str">
            <v>BẢNG TÍNH TOÁN, ĐO BÓC KHỐI LƯỢNG HOÀN THÀNH ĐƯA VÀO QUYẾT TOÁN</v>
          </cell>
        </row>
      </sheetData>
      <sheetData sheetId="9301">
        <row r="4">
          <cell r="A4" t="str">
            <v>BẢNG TÍNH TOÁN, ĐO BÓC KHỐI LƯỢNG HOÀN THÀNH ĐƯA VÀO QUYẾT TOÁN</v>
          </cell>
        </row>
      </sheetData>
      <sheetData sheetId="9302">
        <row r="4">
          <cell r="A4" t="str">
            <v>BẢNG TÍNH TOÁN, ĐO BÓC KHỐI LƯỢNG HOÀN THÀNH ĐƯA VÀO QUYẾT TOÁN</v>
          </cell>
        </row>
      </sheetData>
      <sheetData sheetId="9303">
        <row r="4">
          <cell r="A4" t="str">
            <v>BẢNG TÍNH TOÁN, ĐO BÓC KHỐI LƯỢNG HOÀN THÀNH ĐƯA VÀO QUYẾT TOÁN</v>
          </cell>
        </row>
      </sheetData>
      <sheetData sheetId="9304">
        <row r="4">
          <cell r="A4" t="str">
            <v>BẢNG TÍNH TOÁN, ĐO BÓC KHỐI LƯỢNG HOÀN THÀNH ĐƯA VÀO QUYẾT TOÁN</v>
          </cell>
        </row>
      </sheetData>
      <sheetData sheetId="9305">
        <row r="4">
          <cell r="A4" t="str">
            <v>BẢNG TÍNH TOÁN, ĐO BÓC KHỐI LƯỢNG HOÀN THÀNH ĐƯA VÀO QUYẾT TOÁN</v>
          </cell>
        </row>
      </sheetData>
      <sheetData sheetId="9306">
        <row r="4">
          <cell r="A4" t="str">
            <v>BẢNG TÍNH TOÁN, ĐO BÓC KHỐI LƯỢNG HOÀN THÀNH ĐƯA VÀO QUYẾT TOÁN</v>
          </cell>
        </row>
      </sheetData>
      <sheetData sheetId="9307">
        <row r="9">
          <cell r="A9" t="str">
            <v>A</v>
          </cell>
        </row>
      </sheetData>
      <sheetData sheetId="9308">
        <row r="9">
          <cell r="A9" t="str">
            <v>A</v>
          </cell>
        </row>
      </sheetData>
      <sheetData sheetId="9309">
        <row r="9">
          <cell r="A9" t="str">
            <v>A</v>
          </cell>
        </row>
      </sheetData>
      <sheetData sheetId="9310">
        <row r="4">
          <cell r="A4" t="str">
            <v>BẢNG TÍNH TOÁN, ĐO BÓC KHỐI LƯỢNG HOÀN THÀNH ĐƯA VÀO QUYẾT TOÁN</v>
          </cell>
        </row>
      </sheetData>
      <sheetData sheetId="9311">
        <row r="4">
          <cell r="A4" t="str">
            <v>BẢNG TÍNH TOÁN, ĐO BÓC KHỐI LƯỢNG HOÀN THÀNH ĐƯA VÀO QUYẾT TOÁN</v>
          </cell>
        </row>
      </sheetData>
      <sheetData sheetId="9312">
        <row r="4">
          <cell r="A4" t="str">
            <v>BẢNG TÍNH TOÁN, ĐO BÓC KHỐI LƯỢNG HOÀN THÀNH ĐƯA VÀO QUYẾT TOÁN</v>
          </cell>
        </row>
      </sheetData>
      <sheetData sheetId="9313">
        <row r="4">
          <cell r="A4" t="str">
            <v>BẢNG TÍNH TOÁN, ĐO BÓC KHỐI LƯỢNG HOÀN THÀNH ĐƯA VÀO QUYẾT TOÁN</v>
          </cell>
        </row>
      </sheetData>
      <sheetData sheetId="9314">
        <row r="4">
          <cell r="A4" t="str">
            <v>BẢNG TÍNH TOÁN, ĐO BÓC KHỐI LƯỢNG HOÀN THÀNH ĐƯA VÀO QUYẾT TOÁN</v>
          </cell>
        </row>
      </sheetData>
      <sheetData sheetId="9315">
        <row r="4">
          <cell r="A4" t="str">
            <v>BẢNG TÍNH TOÁN, ĐO BÓC KHỐI LƯỢNG HOÀN THÀNH ĐƯA VÀO QUYẾT TOÁN</v>
          </cell>
        </row>
      </sheetData>
      <sheetData sheetId="9316">
        <row r="4">
          <cell r="A4" t="str">
            <v>BẢNG TÍNH TOÁN, ĐO BÓC KHỐI LƯỢNG HOÀN THÀNH ĐƯA VÀO QUYẾT TOÁN</v>
          </cell>
        </row>
      </sheetData>
      <sheetData sheetId="9317">
        <row r="4">
          <cell r="A4" t="str">
            <v>BẢNG TÍNH TOÁN, ĐO BÓC KHỐI LƯỢNG HOÀN THÀNH ĐƯA VÀO QUYẾT TOÁN</v>
          </cell>
        </row>
      </sheetData>
      <sheetData sheetId="9318">
        <row r="4">
          <cell r="A4" t="str">
            <v>BẢNG TÍNH TOÁN, ĐO BÓC KHỐI LƯỢNG HOÀN THÀNH ĐƯA VÀO QUYẾT TOÁN</v>
          </cell>
        </row>
      </sheetData>
      <sheetData sheetId="9319">
        <row r="4">
          <cell r="A4" t="str">
            <v>BẢNG TÍNH TOÁN, ĐO BÓC KHỐI LƯỢNG HOÀN THÀNH ĐƯA VÀO QUYẾT TOÁN</v>
          </cell>
        </row>
      </sheetData>
      <sheetData sheetId="9320">
        <row r="4">
          <cell r="A4" t="str">
            <v>BẢNG TÍNH TOÁN, ĐO BÓC KHỐI LƯỢNG HOÀN THÀNH ĐƯA VÀO QUYẾT TOÁN</v>
          </cell>
        </row>
      </sheetData>
      <sheetData sheetId="9321">
        <row r="4">
          <cell r="A4" t="str">
            <v>BẢNG TÍNH TOÁN, ĐO BÓC KHỐI LƯỢNG HOÀN THÀNH ĐƯA VÀO QUYẾT TOÁN</v>
          </cell>
        </row>
      </sheetData>
      <sheetData sheetId="9322">
        <row r="4">
          <cell r="A4" t="str">
            <v>BẢNG TÍNH TOÁN, ĐO BÓC KHỐI LƯỢNG HOÀN THÀNH ĐƯA VÀO QUYẾT TOÁN</v>
          </cell>
        </row>
      </sheetData>
      <sheetData sheetId="9323">
        <row r="4">
          <cell r="A4" t="str">
            <v>BẢNG TÍNH TOÁN, ĐO BÓC KHỐI LƯỢNG HOÀN THÀNH ĐƯA VÀO QUYẾT TOÁN</v>
          </cell>
        </row>
      </sheetData>
      <sheetData sheetId="9324">
        <row r="4">
          <cell r="A4" t="str">
            <v>BẢNG TÍNH TOÁN, ĐO BÓC KHỐI LƯỢNG HOÀN THÀNH ĐƯA VÀO QUYẾT TOÁN</v>
          </cell>
        </row>
      </sheetData>
      <sheetData sheetId="9325">
        <row r="4">
          <cell r="A4" t="str">
            <v>BẢNG TÍNH TOÁN, ĐO BÓC KHỐI LƯỢNG HOÀN THÀNH ĐƯA VÀO QUYẾT TOÁN</v>
          </cell>
        </row>
      </sheetData>
      <sheetData sheetId="9326">
        <row r="4">
          <cell r="A4" t="str">
            <v>BẢNG TÍNH TOÁN, ĐO BÓC KHỐI LƯỢNG HOÀN THÀNH ĐƯA VÀO QUYẾT TOÁN</v>
          </cell>
        </row>
      </sheetData>
      <sheetData sheetId="9327">
        <row r="4">
          <cell r="A4" t="str">
            <v>BẢNG TÍNH TOÁN, ĐO BÓC KHỐI LƯỢNG HOÀN THÀNH ĐƯA VÀO QUYẾT TOÁN</v>
          </cell>
        </row>
      </sheetData>
      <sheetData sheetId="9328">
        <row r="4">
          <cell r="A4" t="str">
            <v>BẢNG TÍNH TOÁN, ĐO BÓC KHỐI LƯỢNG HOÀN THÀNH ĐƯA VÀO QUYẾT TOÁN</v>
          </cell>
        </row>
      </sheetData>
      <sheetData sheetId="9329">
        <row r="4">
          <cell r="A4" t="str">
            <v>BẢNG TÍNH TOÁN, ĐO BÓC KHỐI LƯỢNG HOÀN THÀNH ĐƯA VÀO QUYẾT TOÁN</v>
          </cell>
        </row>
      </sheetData>
      <sheetData sheetId="9330">
        <row r="4">
          <cell r="A4" t="str">
            <v>BẢNG TÍNH TOÁN, ĐO BÓC KHỐI LƯỢNG HOÀN THÀNH ĐƯA VÀO QUYẾT TOÁN</v>
          </cell>
        </row>
      </sheetData>
      <sheetData sheetId="9331">
        <row r="4">
          <cell r="A4" t="str">
            <v>BẢNG TÍNH TOÁN, ĐO BÓC KHỐI LƯỢNG HOÀN THÀNH ĐƯA VÀO QUYẾT TOÁN</v>
          </cell>
        </row>
      </sheetData>
      <sheetData sheetId="9332">
        <row r="4">
          <cell r="A4" t="str">
            <v>BẢNG TÍNH TOÁN, ĐO BÓC KHỐI LƯỢNG HOÀN THÀNH ĐƯA VÀO QUYẾT TOÁN</v>
          </cell>
        </row>
      </sheetData>
      <sheetData sheetId="9333">
        <row r="4">
          <cell r="A4" t="str">
            <v>BẢNG TÍNH TOÁN, ĐO BÓC KHỐI LƯỢNG HOÀN THÀNH ĐƯA VÀO QUYẾT TOÁN</v>
          </cell>
        </row>
      </sheetData>
      <sheetData sheetId="9334">
        <row r="4">
          <cell r="A4" t="str">
            <v>BẢNG TÍNH TOÁN, ĐO BÓC KHỐI LƯỢNG HOÀN THÀNH ĐƯA VÀO QUYẾT TOÁN</v>
          </cell>
        </row>
      </sheetData>
      <sheetData sheetId="9335">
        <row r="9">
          <cell r="A9" t="str">
            <v>A</v>
          </cell>
        </row>
      </sheetData>
      <sheetData sheetId="9336">
        <row r="9">
          <cell r="A9" t="str">
            <v>A</v>
          </cell>
        </row>
      </sheetData>
      <sheetData sheetId="9337">
        <row r="9">
          <cell r="A9" t="str">
            <v>A</v>
          </cell>
        </row>
      </sheetData>
      <sheetData sheetId="9338">
        <row r="9">
          <cell r="A9" t="str">
            <v>A</v>
          </cell>
        </row>
      </sheetData>
      <sheetData sheetId="9339">
        <row r="9">
          <cell r="A9" t="str">
            <v>A</v>
          </cell>
        </row>
      </sheetData>
      <sheetData sheetId="9340">
        <row r="9">
          <cell r="A9" t="str">
            <v>A</v>
          </cell>
        </row>
      </sheetData>
      <sheetData sheetId="9341" refreshError="1"/>
      <sheetData sheetId="9342" refreshError="1"/>
      <sheetData sheetId="9343">
        <row r="4">
          <cell r="A4" t="str">
            <v>BẢNG TÍNH TOÁN, ĐO BÓC KHỐI LƯỢNG HOÀN THÀNH ĐƯA VÀO QUYẾT TOÁN</v>
          </cell>
        </row>
      </sheetData>
      <sheetData sheetId="9344">
        <row r="4">
          <cell r="A4" t="str">
            <v>BẢNG TÍNH TOÁN, ĐO BÓC KHỐI LƯỢNG HOÀN THÀNH ĐƯA VÀO QUYẾT TOÁN</v>
          </cell>
        </row>
      </sheetData>
      <sheetData sheetId="9345">
        <row r="4">
          <cell r="A4" t="str">
            <v>BẢNG TÍNH TOÁN, ĐO BÓC KHỐI LƯỢNG HOÀN THÀNH ĐƯA VÀO QUYẾT TOÁN</v>
          </cell>
        </row>
      </sheetData>
      <sheetData sheetId="9346">
        <row r="4">
          <cell r="A4" t="str">
            <v>BẢNG TÍNH TOÁN, ĐO BÓC KHỐI LƯỢNG HOÀN THÀNH ĐƯA VÀO QUYẾT TOÁN</v>
          </cell>
        </row>
      </sheetData>
      <sheetData sheetId="9347">
        <row r="4">
          <cell r="A4" t="str">
            <v>BẢNG TÍNH TOÁN, ĐO BÓC KHỐI LƯỢNG HOÀN THÀNH ĐƯA VÀO QUYẾT TOÁN</v>
          </cell>
        </row>
      </sheetData>
      <sheetData sheetId="9348">
        <row r="4">
          <cell r="A4" t="str">
            <v>BẢNG TÍNH TOÁN, ĐO BÓC KHỐI LƯỢNG HOÀN THÀNH ĐƯA VÀO QUYẾT TOÁN</v>
          </cell>
        </row>
      </sheetData>
      <sheetData sheetId="9349">
        <row r="4">
          <cell r="A4" t="str">
            <v>BẢNG TÍNH TOÁN, ĐO BÓC KHỐI LƯỢNG HOÀN THÀNH ĐƯA VÀO QUYẾT TOÁN</v>
          </cell>
        </row>
      </sheetData>
      <sheetData sheetId="9350">
        <row r="4">
          <cell r="A4" t="str">
            <v>BẢNG TÍNH TOÁN, ĐO BÓC KHỐI LƯỢNG HOÀN THÀNH ĐƯA VÀO QUYẾT TOÁN</v>
          </cell>
        </row>
      </sheetData>
      <sheetData sheetId="9351">
        <row r="9">
          <cell r="A9" t="str">
            <v>A</v>
          </cell>
        </row>
      </sheetData>
      <sheetData sheetId="9352">
        <row r="9">
          <cell r="A9" t="str">
            <v>A</v>
          </cell>
        </row>
      </sheetData>
      <sheetData sheetId="9353">
        <row r="9">
          <cell r="A9" t="str">
            <v>A</v>
          </cell>
        </row>
      </sheetData>
      <sheetData sheetId="9354">
        <row r="9">
          <cell r="A9" t="str">
            <v>A</v>
          </cell>
        </row>
      </sheetData>
      <sheetData sheetId="9355">
        <row r="9">
          <cell r="A9" t="str">
            <v>A</v>
          </cell>
        </row>
      </sheetData>
      <sheetData sheetId="9356">
        <row r="4">
          <cell r="A4" t="str">
            <v>BẢNG TÍNH TOÁN, ĐO BÓC KHỐI LƯỢNG HOÀN THÀNH ĐƯA VÀO QUYẾT TOÁN</v>
          </cell>
        </row>
      </sheetData>
      <sheetData sheetId="9357">
        <row r="4">
          <cell r="A4" t="str">
            <v>BẢNG TÍNH TOÁN, ĐO BÓC KHỐI LƯỢNG HOÀN THÀNH ĐƯA VÀO QUYẾT TOÁN</v>
          </cell>
        </row>
      </sheetData>
      <sheetData sheetId="9358">
        <row r="4">
          <cell r="A4" t="str">
            <v>BẢNG TÍNH TOÁN, ĐO BÓC KHỐI LƯỢNG HOÀN THÀNH ĐƯA VÀO QUYẾT TOÁN</v>
          </cell>
        </row>
      </sheetData>
      <sheetData sheetId="9359">
        <row r="4">
          <cell r="A4" t="str">
            <v>BẢNG TÍNH TOÁN, ĐO BÓC KHỐI LƯỢNG HOÀN THÀNH ĐƯA VÀO QUYẾT TOÁN</v>
          </cell>
        </row>
      </sheetData>
      <sheetData sheetId="9360">
        <row r="4">
          <cell r="A4" t="str">
            <v>BẢNG TÍNH TOÁN, ĐO BÓC KHỐI LƯỢNG HOÀN THÀNH ĐƯA VÀO QUYẾT TOÁN</v>
          </cell>
        </row>
      </sheetData>
      <sheetData sheetId="9361">
        <row r="9">
          <cell r="A9" t="str">
            <v>A</v>
          </cell>
        </row>
      </sheetData>
      <sheetData sheetId="9362">
        <row r="9">
          <cell r="A9" t="str">
            <v>A</v>
          </cell>
        </row>
      </sheetData>
      <sheetData sheetId="9363" refreshError="1"/>
      <sheetData sheetId="9364" refreshError="1"/>
      <sheetData sheetId="9365" refreshError="1"/>
      <sheetData sheetId="9366" refreshError="1"/>
      <sheetData sheetId="9367" refreshError="1"/>
      <sheetData sheetId="9368">
        <row r="9">
          <cell r="A9" t="str">
            <v>A</v>
          </cell>
        </row>
      </sheetData>
      <sheetData sheetId="9369">
        <row r="9">
          <cell r="A9" t="str">
            <v>A</v>
          </cell>
        </row>
      </sheetData>
      <sheetData sheetId="9370">
        <row r="9">
          <cell r="A9" t="str">
            <v>A</v>
          </cell>
        </row>
      </sheetData>
      <sheetData sheetId="9371">
        <row r="9">
          <cell r="A9" t="str">
            <v>A</v>
          </cell>
        </row>
      </sheetData>
      <sheetData sheetId="9372">
        <row r="9">
          <cell r="A9" t="str">
            <v>A</v>
          </cell>
        </row>
      </sheetData>
      <sheetData sheetId="9373">
        <row r="9">
          <cell r="A9" t="str">
            <v>A</v>
          </cell>
        </row>
      </sheetData>
      <sheetData sheetId="9374">
        <row r="9">
          <cell r="A9" t="str">
            <v>A</v>
          </cell>
        </row>
      </sheetData>
      <sheetData sheetId="9375">
        <row r="9">
          <cell r="A9" t="str">
            <v>A</v>
          </cell>
        </row>
      </sheetData>
      <sheetData sheetId="9376">
        <row r="9">
          <cell r="A9" t="str">
            <v>A</v>
          </cell>
        </row>
      </sheetData>
      <sheetData sheetId="9377" refreshError="1"/>
      <sheetData sheetId="9378" refreshError="1"/>
      <sheetData sheetId="9379">
        <row r="9">
          <cell r="A9" t="str">
            <v>A</v>
          </cell>
        </row>
      </sheetData>
      <sheetData sheetId="9380">
        <row r="9">
          <cell r="A9" t="str">
            <v>A</v>
          </cell>
        </row>
      </sheetData>
      <sheetData sheetId="9381">
        <row r="9">
          <cell r="A9" t="str">
            <v>A</v>
          </cell>
        </row>
      </sheetData>
      <sheetData sheetId="9382">
        <row r="9">
          <cell r="A9" t="str">
            <v>A</v>
          </cell>
        </row>
      </sheetData>
      <sheetData sheetId="9383">
        <row r="9">
          <cell r="A9" t="str">
            <v>A</v>
          </cell>
        </row>
      </sheetData>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row r="9">
          <cell r="A9" t="str">
            <v>A</v>
          </cell>
        </row>
      </sheetData>
      <sheetData sheetId="9406">
        <row r="9">
          <cell r="A9" t="str">
            <v>A</v>
          </cell>
        </row>
      </sheetData>
      <sheetData sheetId="9407"/>
      <sheetData sheetId="9408">
        <row r="9">
          <cell r="A9" t="str">
            <v>A</v>
          </cell>
        </row>
      </sheetData>
      <sheetData sheetId="9409">
        <row r="9">
          <cell r="A9" t="str">
            <v>A</v>
          </cell>
        </row>
      </sheetData>
      <sheetData sheetId="9410"/>
      <sheetData sheetId="9411"/>
      <sheetData sheetId="9412"/>
      <sheetData sheetId="9413"/>
      <sheetData sheetId="9414">
        <row r="4">
          <cell r="A4" t="str">
            <v>BẢNG TÍNH TOÁN, ĐO BÓC KHỐI LƯỢNG HOÀN THÀNH ĐƯA VÀO QUYẾT TOÁN</v>
          </cell>
        </row>
      </sheetData>
      <sheetData sheetId="9415">
        <row r="4">
          <cell r="A4" t="str">
            <v>BẢNG TÍNH TOÁN, ĐO BÓC KHỐI LƯỢNG HOÀN THÀNH ĐƯA VÀO QUYẾT TOÁN</v>
          </cell>
        </row>
      </sheetData>
      <sheetData sheetId="9416">
        <row r="4">
          <cell r="A4" t="str">
            <v>BẢNG TÍNH TOÁN, ĐO BÓC KHỐI LƯỢNG HOÀN THÀNH ĐƯA VÀO QUYẾT TOÁN</v>
          </cell>
        </row>
      </sheetData>
      <sheetData sheetId="9417">
        <row r="4">
          <cell r="A4" t="str">
            <v>BẢNG TÍNH TOÁN, ĐO BÓC KHỐI LƯỢNG HOÀN THÀNH ĐƯA VÀO QUYẾT TOÁN</v>
          </cell>
        </row>
      </sheetData>
      <sheetData sheetId="9418">
        <row r="4">
          <cell r="A4" t="str">
            <v>BẢNG TÍNH TOÁN, ĐO BÓC KHỐI LƯỢNG HOÀN THÀNH ĐƯA VÀO QUYẾT TOÁN</v>
          </cell>
        </row>
      </sheetData>
      <sheetData sheetId="9419">
        <row r="4">
          <cell r="A4" t="str">
            <v>BẢNG TÍNH TOÁN, ĐO BÓC KHỐI LƯỢNG HOÀN THÀNH ĐƯA VÀO QUYẾT TOÁN</v>
          </cell>
        </row>
      </sheetData>
      <sheetData sheetId="9420"/>
      <sheetData sheetId="9421"/>
      <sheetData sheetId="9422"/>
      <sheetData sheetId="9423"/>
      <sheetData sheetId="9424"/>
      <sheetData sheetId="9425"/>
      <sheetData sheetId="9426">
        <row r="9">
          <cell r="A9" t="str">
            <v>A</v>
          </cell>
        </row>
      </sheetData>
      <sheetData sheetId="9427">
        <row r="4">
          <cell r="A4" t="str">
            <v>BẢNG TÍNH TOÁN, ĐO BÓC KHỐI LƯỢNG HOÀN THÀNH ĐƯA VÀO QUYẾT TOÁN</v>
          </cell>
        </row>
      </sheetData>
      <sheetData sheetId="9428">
        <row r="4">
          <cell r="A4" t="str">
            <v>BẢNG TÍNH TOÁN, ĐO BÓC KHỐI LƯỢNG HOÀN THÀNH ĐƯA VÀO QUYẾT TOÁN</v>
          </cell>
        </row>
      </sheetData>
      <sheetData sheetId="9429">
        <row r="4">
          <cell r="A4" t="str">
            <v>BẢNG TÍNH TOÁN, ĐO BÓC KHỐI LƯỢNG HOÀN THÀNH ĐƯA VÀO QUYẾT TOÁN</v>
          </cell>
        </row>
      </sheetData>
      <sheetData sheetId="9430">
        <row r="4">
          <cell r="A4" t="str">
            <v>BẢNG TÍNH TOÁN, ĐO BÓC KHỐI LƯỢNG HOÀN THÀNH ĐƯA VÀO QUYẾT TOÁN</v>
          </cell>
        </row>
      </sheetData>
      <sheetData sheetId="9431">
        <row r="4">
          <cell r="A4" t="str">
            <v>BẢNG TÍNH TOÁN, ĐO BÓC KHỐI LƯỢNG HOÀN THÀNH ĐƯA VÀO QUYẾT TOÁN</v>
          </cell>
        </row>
      </sheetData>
      <sheetData sheetId="9432">
        <row r="4">
          <cell r="A4" t="str">
            <v>BẢNG TÍNH TOÁN, ĐO BÓC KHỐI LƯỢNG HOÀN THÀNH ĐƯA VÀO QUYẾT TOÁN</v>
          </cell>
        </row>
      </sheetData>
      <sheetData sheetId="9433">
        <row r="9">
          <cell r="A9" t="str">
            <v>A</v>
          </cell>
        </row>
      </sheetData>
      <sheetData sheetId="9434">
        <row r="9">
          <cell r="A9" t="str">
            <v>A</v>
          </cell>
        </row>
      </sheetData>
      <sheetData sheetId="9435">
        <row r="9">
          <cell r="A9" t="str">
            <v>A</v>
          </cell>
        </row>
      </sheetData>
      <sheetData sheetId="9436">
        <row r="9">
          <cell r="A9" t="str">
            <v>A</v>
          </cell>
        </row>
      </sheetData>
      <sheetData sheetId="9437">
        <row r="9">
          <cell r="A9" t="str">
            <v>A</v>
          </cell>
        </row>
      </sheetData>
      <sheetData sheetId="9438">
        <row r="9">
          <cell r="A9" t="str">
            <v>A</v>
          </cell>
        </row>
      </sheetData>
      <sheetData sheetId="9439">
        <row r="9">
          <cell r="A9" t="str">
            <v>A</v>
          </cell>
        </row>
      </sheetData>
      <sheetData sheetId="9440">
        <row r="9">
          <cell r="A9" t="str">
            <v>A</v>
          </cell>
        </row>
      </sheetData>
      <sheetData sheetId="9441">
        <row r="4">
          <cell r="A4" t="str">
            <v>BẢNG TÍNH TOÁN, ĐO BÓC KHỐI LƯỢNG HOÀN THÀNH ĐƯA VÀO QUYẾT TOÁN</v>
          </cell>
        </row>
      </sheetData>
      <sheetData sheetId="9442">
        <row r="9">
          <cell r="A9" t="str">
            <v>A</v>
          </cell>
        </row>
      </sheetData>
      <sheetData sheetId="9443">
        <row r="9">
          <cell r="A9" t="str">
            <v>A</v>
          </cell>
        </row>
      </sheetData>
      <sheetData sheetId="9444">
        <row r="9">
          <cell r="A9" t="str">
            <v>A</v>
          </cell>
        </row>
      </sheetData>
      <sheetData sheetId="9445">
        <row r="9">
          <cell r="A9" t="str">
            <v>A</v>
          </cell>
        </row>
      </sheetData>
      <sheetData sheetId="9446">
        <row r="9">
          <cell r="A9" t="str">
            <v>A</v>
          </cell>
        </row>
      </sheetData>
      <sheetData sheetId="9447">
        <row r="9">
          <cell r="A9" t="str">
            <v>A</v>
          </cell>
        </row>
      </sheetData>
      <sheetData sheetId="9448" refreshError="1"/>
      <sheetData sheetId="9449">
        <row r="9">
          <cell r="A9" t="str">
            <v>A</v>
          </cell>
        </row>
      </sheetData>
      <sheetData sheetId="9450">
        <row r="9">
          <cell r="A9" t="str">
            <v>A</v>
          </cell>
        </row>
      </sheetData>
      <sheetData sheetId="9451">
        <row r="9">
          <cell r="A9" t="str">
            <v>A</v>
          </cell>
        </row>
      </sheetData>
      <sheetData sheetId="9452">
        <row r="9">
          <cell r="A9" t="str">
            <v>A</v>
          </cell>
        </row>
      </sheetData>
      <sheetData sheetId="9453">
        <row r="9">
          <cell r="A9" t="str">
            <v>A</v>
          </cell>
        </row>
      </sheetData>
      <sheetData sheetId="9454">
        <row r="9">
          <cell r="A9" t="str">
            <v>A</v>
          </cell>
        </row>
      </sheetData>
      <sheetData sheetId="9455">
        <row r="9">
          <cell r="A9" t="str">
            <v>A</v>
          </cell>
        </row>
      </sheetData>
      <sheetData sheetId="9456">
        <row r="9">
          <cell r="A9" t="str">
            <v>A</v>
          </cell>
        </row>
      </sheetData>
      <sheetData sheetId="9457">
        <row r="9">
          <cell r="A9" t="str">
            <v>A</v>
          </cell>
        </row>
      </sheetData>
      <sheetData sheetId="9458">
        <row r="9">
          <cell r="A9" t="str">
            <v>A</v>
          </cell>
        </row>
      </sheetData>
      <sheetData sheetId="9459">
        <row r="9">
          <cell r="A9" t="str">
            <v>A</v>
          </cell>
        </row>
      </sheetData>
      <sheetData sheetId="9460">
        <row r="9">
          <cell r="A9" t="str">
            <v>A</v>
          </cell>
        </row>
      </sheetData>
      <sheetData sheetId="9461">
        <row r="9">
          <cell r="A9" t="str">
            <v>A</v>
          </cell>
        </row>
      </sheetData>
      <sheetData sheetId="9462">
        <row r="9">
          <cell r="A9" t="str">
            <v>A</v>
          </cell>
        </row>
      </sheetData>
      <sheetData sheetId="9463">
        <row r="9">
          <cell r="A9" t="str">
            <v>A</v>
          </cell>
        </row>
      </sheetData>
      <sheetData sheetId="9464">
        <row r="9">
          <cell r="A9" t="str">
            <v>A</v>
          </cell>
        </row>
      </sheetData>
      <sheetData sheetId="9465">
        <row r="9">
          <cell r="A9" t="str">
            <v>A</v>
          </cell>
        </row>
      </sheetData>
      <sheetData sheetId="9466">
        <row r="9">
          <cell r="A9" t="str">
            <v>A</v>
          </cell>
        </row>
      </sheetData>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ow r="9">
          <cell r="A9" t="str">
            <v>A</v>
          </cell>
        </row>
      </sheetData>
      <sheetData sheetId="9484">
        <row r="9">
          <cell r="A9" t="str">
            <v>A</v>
          </cell>
        </row>
      </sheetData>
      <sheetData sheetId="9485">
        <row r="9">
          <cell r="A9" t="str">
            <v>A</v>
          </cell>
        </row>
      </sheetData>
      <sheetData sheetId="9486">
        <row r="9">
          <cell r="A9" t="str">
            <v>A</v>
          </cell>
        </row>
      </sheetData>
      <sheetData sheetId="9487">
        <row r="9">
          <cell r="A9" t="str">
            <v>A</v>
          </cell>
        </row>
      </sheetData>
      <sheetData sheetId="9488">
        <row r="9">
          <cell r="A9" t="str">
            <v>A</v>
          </cell>
        </row>
      </sheetData>
      <sheetData sheetId="9489">
        <row r="9">
          <cell r="A9" t="str">
            <v>A</v>
          </cell>
        </row>
      </sheetData>
      <sheetData sheetId="9490">
        <row r="9">
          <cell r="A9" t="str">
            <v>A</v>
          </cell>
        </row>
      </sheetData>
      <sheetData sheetId="9491">
        <row r="9">
          <cell r="A9" t="str">
            <v>A</v>
          </cell>
        </row>
      </sheetData>
      <sheetData sheetId="9492">
        <row r="9">
          <cell r="A9" t="str">
            <v>A</v>
          </cell>
        </row>
      </sheetData>
      <sheetData sheetId="9493">
        <row r="9">
          <cell r="A9" t="str">
            <v>A</v>
          </cell>
        </row>
      </sheetData>
      <sheetData sheetId="9494">
        <row r="9">
          <cell r="A9" t="str">
            <v>A</v>
          </cell>
        </row>
      </sheetData>
      <sheetData sheetId="9495">
        <row r="9">
          <cell r="A9" t="str">
            <v>A</v>
          </cell>
        </row>
      </sheetData>
      <sheetData sheetId="9496">
        <row r="9">
          <cell r="A9" t="str">
            <v>A</v>
          </cell>
        </row>
      </sheetData>
      <sheetData sheetId="9497">
        <row r="9">
          <cell r="A9" t="str">
            <v>A</v>
          </cell>
        </row>
      </sheetData>
      <sheetData sheetId="9498">
        <row r="9">
          <cell r="A9" t="str">
            <v>A</v>
          </cell>
        </row>
      </sheetData>
      <sheetData sheetId="9499">
        <row r="9">
          <cell r="A9" t="str">
            <v>A</v>
          </cell>
        </row>
      </sheetData>
      <sheetData sheetId="9500">
        <row r="9">
          <cell r="A9" t="str">
            <v>A</v>
          </cell>
        </row>
      </sheetData>
      <sheetData sheetId="9501">
        <row r="9">
          <cell r="A9" t="str">
            <v>A</v>
          </cell>
        </row>
      </sheetData>
      <sheetData sheetId="9502">
        <row r="9">
          <cell r="A9" t="str">
            <v>A</v>
          </cell>
        </row>
      </sheetData>
      <sheetData sheetId="9503">
        <row r="9">
          <cell r="A9" t="str">
            <v>A</v>
          </cell>
        </row>
      </sheetData>
      <sheetData sheetId="9504">
        <row r="9">
          <cell r="A9" t="str">
            <v>A</v>
          </cell>
        </row>
      </sheetData>
      <sheetData sheetId="9505">
        <row r="9">
          <cell r="A9" t="str">
            <v>A</v>
          </cell>
        </row>
      </sheetData>
      <sheetData sheetId="9506">
        <row r="9">
          <cell r="A9" t="str">
            <v>A</v>
          </cell>
        </row>
      </sheetData>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ow r="4">
          <cell r="A4" t="str">
            <v>BẢNG TÍNH TOÁN, ĐO BÓC KHỐI LƯỢNG HOÀN THÀNH ĐƯA VÀO QUYẾT TOÁN</v>
          </cell>
        </row>
      </sheetData>
      <sheetData sheetId="9548">
        <row r="4">
          <cell r="A4" t="str">
            <v>BẢNG TÍNH TOÁN, ĐO BÓC KHỐI LƯỢNG HOÀN THÀNH ĐƯA VÀO QUYẾT TOÁN</v>
          </cell>
        </row>
      </sheetData>
      <sheetData sheetId="9549">
        <row r="4">
          <cell r="A4" t="str">
            <v>BẢNG TÍNH TOÁN, ĐO BÓC KHỐI LƯỢNG HOÀN THÀNH ĐƯA VÀO QUYẾT TOÁN</v>
          </cell>
        </row>
      </sheetData>
      <sheetData sheetId="9550">
        <row r="4">
          <cell r="A4" t="str">
            <v>BẢNG TÍNH TOÁN, ĐO BÓC KHỐI LƯỢNG HOÀN THÀNH ĐƯA VÀO QUYẾT TOÁN</v>
          </cell>
        </row>
      </sheetData>
      <sheetData sheetId="9551">
        <row r="4">
          <cell r="A4" t="str">
            <v>BẢNG TÍNH TOÁN, ĐO BÓC KHỐI LƯỢNG HOÀN THÀNH ĐƯA VÀO QUYẾT TOÁN</v>
          </cell>
        </row>
      </sheetData>
      <sheetData sheetId="9552">
        <row r="4">
          <cell r="A4" t="str">
            <v>BẢNG TÍNH TOÁN, ĐO BÓC KHỐI LƯỢNG HOÀN THÀNH ĐƯA VÀO QUYẾT TOÁN</v>
          </cell>
        </row>
      </sheetData>
      <sheetData sheetId="9553">
        <row r="4">
          <cell r="A4" t="str">
            <v>BẢNG TÍNH TOÁN, ĐO BÓC KHỐI LƯỢNG HOÀN THÀNH ĐƯA VÀO QUYẾT TOÁN</v>
          </cell>
        </row>
      </sheetData>
      <sheetData sheetId="9554">
        <row r="4">
          <cell r="A4" t="str">
            <v>BẢNG TÍNH TOÁN, ĐO BÓC KHỐI LƯỢNG HOÀN THÀNH ĐƯA VÀO QUYẾT TOÁN</v>
          </cell>
        </row>
      </sheetData>
      <sheetData sheetId="9555">
        <row r="4">
          <cell r="A4" t="str">
            <v>BẢNG TÍNH TOÁN, ĐO BÓC KHỐI LƯỢNG HOÀN THÀNH ĐƯA VÀO QUYẾT TOÁN</v>
          </cell>
        </row>
      </sheetData>
      <sheetData sheetId="9556">
        <row r="4">
          <cell r="A4" t="str">
            <v>BẢNG TÍNH TOÁN, ĐO BÓC KHỐI LƯỢNG HOÀN THÀNH ĐƯA VÀO QUYẾT TOÁN</v>
          </cell>
        </row>
      </sheetData>
      <sheetData sheetId="9557">
        <row r="4">
          <cell r="A4" t="str">
            <v>BẢNG TÍNH TOÁN, ĐO BÓC KHỐI LƯỢNG HOÀN THÀNH ĐƯA VÀO QUYẾT TOÁN</v>
          </cell>
        </row>
      </sheetData>
      <sheetData sheetId="9558">
        <row r="4">
          <cell r="A4" t="str">
            <v>BẢNG TÍNH TOÁN, ĐO BÓC KHỐI LƯỢNG HOÀN THÀNH ĐƯA VÀO QUYẾT TOÁN</v>
          </cell>
        </row>
      </sheetData>
      <sheetData sheetId="9559" refreshError="1"/>
      <sheetData sheetId="9560">
        <row r="4">
          <cell r="A4" t="str">
            <v>BẢNG TÍNH TOÁN, ĐO BÓC KHỐI LƯỢNG HOÀN THÀNH ĐƯA VÀO QUYẾT TOÁN</v>
          </cell>
        </row>
      </sheetData>
      <sheetData sheetId="9561">
        <row r="4">
          <cell r="A4" t="str">
            <v>BẢNG TÍNH TOÁN, ĐO BÓC KHỐI LƯỢNG HOÀN THÀNH ĐƯA VÀO QUYẾT TOÁN</v>
          </cell>
        </row>
      </sheetData>
      <sheetData sheetId="9562">
        <row r="4">
          <cell r="A4" t="str">
            <v>BẢNG TÍNH TOÁN, ĐO BÓC KHỐI LƯỢNG HOÀN THÀNH ĐƯA VÀO QUYẾT TOÁN</v>
          </cell>
        </row>
      </sheetData>
      <sheetData sheetId="9563">
        <row r="4">
          <cell r="A4" t="str">
            <v>BẢNG TÍNH TOÁN, ĐO BÓC KHỐI LƯỢNG HOÀN THÀNH ĐƯA VÀO QUYẾT TOÁN</v>
          </cell>
        </row>
      </sheetData>
      <sheetData sheetId="9564">
        <row r="4">
          <cell r="A4" t="str">
            <v>BẢNG TÍNH TOÁN, ĐO BÓC KHỐI LƯỢNG HOÀN THÀNH ĐƯA VÀO QUYẾT TOÁN</v>
          </cell>
        </row>
      </sheetData>
      <sheetData sheetId="9565">
        <row r="4">
          <cell r="A4" t="str">
            <v>BẢNG TÍNH TOÁN, ĐO BÓC KHỐI LƯỢNG HOÀN THÀNH ĐƯA VÀO QUYẾT TOÁN</v>
          </cell>
        </row>
      </sheetData>
      <sheetData sheetId="9566">
        <row r="4">
          <cell r="A4" t="str">
            <v>BẢNG TÍNH TOÁN, ĐO BÓC KHỐI LƯỢNG HOÀN THÀNH ĐƯA VÀO QUYẾT TOÁN</v>
          </cell>
        </row>
      </sheetData>
      <sheetData sheetId="9567">
        <row r="4">
          <cell r="A4" t="str">
            <v>BẢNG TÍNH TOÁN, ĐO BÓC KHỐI LƯỢNG HOÀN THÀNH ĐƯA VÀO QUYẾT TOÁN</v>
          </cell>
        </row>
      </sheetData>
      <sheetData sheetId="9568">
        <row r="4">
          <cell r="A4" t="str">
            <v>BẢNG TÍNH TOÁN, ĐO BÓC KHỐI LƯỢNG HOÀN THÀNH ĐƯA VÀO QUYẾT TOÁN</v>
          </cell>
        </row>
      </sheetData>
      <sheetData sheetId="9569">
        <row r="4">
          <cell r="A4" t="str">
            <v>BẢNG TÍNH TOÁN, ĐO BÓC KHỐI LƯỢNG HOÀN THÀNH ĐƯA VÀO QUYẾT TOÁN</v>
          </cell>
        </row>
      </sheetData>
      <sheetData sheetId="9570">
        <row r="4">
          <cell r="A4" t="str">
            <v>BẢNG TÍNH TOÁN, ĐO BÓC KHỐI LƯỢNG HOÀN THÀNH ĐƯA VÀO QUYẾT TOÁN</v>
          </cell>
        </row>
      </sheetData>
      <sheetData sheetId="9571">
        <row r="4">
          <cell r="A4" t="str">
            <v>BẢNG TÍNH TOÁN, ĐO BÓC KHỐI LƯỢNG HOÀN THÀNH ĐƯA VÀO QUYẾT TOÁN</v>
          </cell>
        </row>
      </sheetData>
      <sheetData sheetId="9572">
        <row r="4">
          <cell r="A4" t="str">
            <v>BẢNG TÍNH TOÁN, ĐO BÓC KHỐI LƯỢNG HOÀN THÀNH ĐƯA VÀO QUYẾT TOÁN</v>
          </cell>
        </row>
      </sheetData>
      <sheetData sheetId="9573">
        <row r="4">
          <cell r="A4" t="str">
            <v>BẢNG TÍNH TOÁN, ĐO BÓC KHỐI LƯỢNG HOÀN THÀNH ĐƯA VÀO QUYẾT TOÁN</v>
          </cell>
        </row>
      </sheetData>
      <sheetData sheetId="9574">
        <row r="4">
          <cell r="A4" t="str">
            <v>BẢNG TÍNH TOÁN, ĐO BÓC KHỐI LƯỢNG HOÀN THÀNH ĐƯA VÀO QUYẾT TOÁN</v>
          </cell>
        </row>
      </sheetData>
      <sheetData sheetId="9575">
        <row r="4">
          <cell r="A4" t="str">
            <v>BẢNG TÍNH TOÁN, ĐO BÓC KHỐI LƯỢNG HOÀN THÀNH ĐƯA VÀO QUYẾT TOÁN</v>
          </cell>
        </row>
      </sheetData>
      <sheetData sheetId="9576">
        <row r="4">
          <cell r="A4" t="str">
            <v>BẢNG TÍNH TOÁN, ĐO BÓC KHỐI LƯỢNG HOÀN THÀNH ĐƯA VÀO QUYẾT TOÁN</v>
          </cell>
        </row>
      </sheetData>
      <sheetData sheetId="9577">
        <row r="4">
          <cell r="A4" t="str">
            <v>BẢNG TÍNH TOÁN, ĐO BÓC KHỐI LƯỢNG HOÀN THÀNH ĐƯA VÀO QUYẾT TOÁN</v>
          </cell>
        </row>
      </sheetData>
      <sheetData sheetId="9578">
        <row r="4">
          <cell r="A4" t="str">
            <v>BẢNG TÍNH TOÁN, ĐO BÓC KHỐI LƯỢNG HOÀN THÀNH ĐƯA VÀO QUYẾT TOÁN</v>
          </cell>
        </row>
      </sheetData>
      <sheetData sheetId="9579">
        <row r="9">
          <cell r="A9" t="str">
            <v>A</v>
          </cell>
        </row>
      </sheetData>
      <sheetData sheetId="9580">
        <row r="9">
          <cell r="A9" t="str">
            <v>A</v>
          </cell>
        </row>
      </sheetData>
      <sheetData sheetId="9581">
        <row r="9">
          <cell r="A9" t="str">
            <v>A</v>
          </cell>
        </row>
      </sheetData>
      <sheetData sheetId="9582">
        <row r="9">
          <cell r="A9" t="str">
            <v>A</v>
          </cell>
        </row>
      </sheetData>
      <sheetData sheetId="9583">
        <row r="9">
          <cell r="A9" t="str">
            <v>A</v>
          </cell>
        </row>
      </sheetData>
      <sheetData sheetId="9584">
        <row r="9">
          <cell r="A9" t="str">
            <v>A</v>
          </cell>
        </row>
      </sheetData>
      <sheetData sheetId="9585">
        <row r="9">
          <cell r="A9" t="str">
            <v>A</v>
          </cell>
        </row>
      </sheetData>
      <sheetData sheetId="9586">
        <row r="9">
          <cell r="A9" t="str">
            <v>A</v>
          </cell>
        </row>
      </sheetData>
      <sheetData sheetId="9587">
        <row r="9">
          <cell r="A9" t="str">
            <v>A</v>
          </cell>
        </row>
      </sheetData>
      <sheetData sheetId="9588">
        <row r="9">
          <cell r="A9" t="str">
            <v>A</v>
          </cell>
        </row>
      </sheetData>
      <sheetData sheetId="9589">
        <row r="9">
          <cell r="A9" t="str">
            <v>A</v>
          </cell>
        </row>
      </sheetData>
      <sheetData sheetId="9590">
        <row r="9">
          <cell r="A9" t="str">
            <v>A</v>
          </cell>
        </row>
      </sheetData>
      <sheetData sheetId="9591">
        <row r="4">
          <cell r="A4" t="str">
            <v>BẢNG TÍNH TOÁN, ĐO BÓC KHỐI LƯỢNG HOÀN THÀNH ĐƯA VÀO QUYẾT TOÁN</v>
          </cell>
        </row>
      </sheetData>
      <sheetData sheetId="9592">
        <row r="9">
          <cell r="A9" t="str">
            <v>A</v>
          </cell>
        </row>
      </sheetData>
      <sheetData sheetId="9593">
        <row r="9">
          <cell r="A9" t="str">
            <v>A</v>
          </cell>
        </row>
      </sheetData>
      <sheetData sheetId="9594">
        <row r="9">
          <cell r="A9" t="str">
            <v>A</v>
          </cell>
        </row>
      </sheetData>
      <sheetData sheetId="9595">
        <row r="9">
          <cell r="A9" t="str">
            <v>A</v>
          </cell>
        </row>
      </sheetData>
      <sheetData sheetId="9596">
        <row r="9">
          <cell r="A9" t="str">
            <v>A</v>
          </cell>
        </row>
      </sheetData>
      <sheetData sheetId="9597">
        <row r="9">
          <cell r="A9" t="str">
            <v>A</v>
          </cell>
        </row>
      </sheetData>
      <sheetData sheetId="9598">
        <row r="9">
          <cell r="A9" t="str">
            <v>A</v>
          </cell>
        </row>
      </sheetData>
      <sheetData sheetId="9599">
        <row r="9">
          <cell r="A9" t="str">
            <v>A</v>
          </cell>
        </row>
      </sheetData>
      <sheetData sheetId="9600">
        <row r="9">
          <cell r="A9" t="str">
            <v>A</v>
          </cell>
        </row>
      </sheetData>
      <sheetData sheetId="9601">
        <row r="9">
          <cell r="A9" t="str">
            <v>A</v>
          </cell>
        </row>
      </sheetData>
      <sheetData sheetId="9602">
        <row r="9">
          <cell r="A9" t="str">
            <v>A</v>
          </cell>
        </row>
      </sheetData>
      <sheetData sheetId="9603">
        <row r="9">
          <cell r="A9" t="str">
            <v>A</v>
          </cell>
        </row>
      </sheetData>
      <sheetData sheetId="9604">
        <row r="9">
          <cell r="A9" t="str">
            <v>A</v>
          </cell>
        </row>
      </sheetData>
      <sheetData sheetId="9605">
        <row r="9">
          <cell r="A9" t="str">
            <v>A</v>
          </cell>
        </row>
      </sheetData>
      <sheetData sheetId="9606">
        <row r="9">
          <cell r="A9" t="str">
            <v>A</v>
          </cell>
        </row>
      </sheetData>
      <sheetData sheetId="9607">
        <row r="4">
          <cell r="A4" t="str">
            <v>BẢNG TÍNH TOÁN, ĐO BÓC KHỐI LƯỢNG HOÀN THÀNH ĐƯA VÀO QUYẾT TOÁN</v>
          </cell>
        </row>
      </sheetData>
      <sheetData sheetId="9608">
        <row r="4">
          <cell r="A4" t="str">
            <v>BẢNG TÍNH TOÁN, ĐO BÓC KHỐI LƯỢNG HOÀN THÀNH ĐƯA VÀO QUYẾT TOÁN</v>
          </cell>
        </row>
      </sheetData>
      <sheetData sheetId="9609">
        <row r="4">
          <cell r="A4" t="str">
            <v>BẢNG TÍNH TOÁN, ĐO BÓC KHỐI LƯỢNG HOÀN THÀNH ĐƯA VÀO QUYẾT TOÁN</v>
          </cell>
        </row>
      </sheetData>
      <sheetData sheetId="9610">
        <row r="4">
          <cell r="A4" t="str">
            <v>BẢNG TÍNH TOÁN, ĐO BÓC KHỐI LƯỢNG HOÀN THÀNH ĐƯA VÀO QUYẾT TOÁN</v>
          </cell>
        </row>
      </sheetData>
      <sheetData sheetId="9611">
        <row r="4">
          <cell r="A4" t="str">
            <v>BẢNG TÍNH TOÁN, ĐO BÓC KHỐI LƯỢNG HOÀN THÀNH ĐƯA VÀO QUYẾT TOÁN</v>
          </cell>
        </row>
      </sheetData>
      <sheetData sheetId="9612">
        <row r="4">
          <cell r="A4" t="str">
            <v>BẢNG TÍNH TOÁN, ĐO BÓC KHỐI LƯỢNG HOÀN THÀNH ĐƯA VÀO QUYẾT TOÁN</v>
          </cell>
        </row>
      </sheetData>
      <sheetData sheetId="9613">
        <row r="4">
          <cell r="A4" t="str">
            <v>BẢNG TÍNH TOÁN, ĐO BÓC KHỐI LƯỢNG HOÀN THÀNH ĐƯA VÀO QUYẾT TOÁN</v>
          </cell>
        </row>
      </sheetData>
      <sheetData sheetId="9614">
        <row r="4">
          <cell r="A4" t="str">
            <v>BẢNG TÍNH TOÁN, ĐO BÓC KHỐI LƯỢNG HOÀN THÀNH ĐƯA VÀO QUYẾT TOÁN</v>
          </cell>
        </row>
      </sheetData>
      <sheetData sheetId="9615">
        <row r="4">
          <cell r="A4" t="str">
            <v>BẢNG TÍNH TOÁN, ĐO BÓC KHỐI LƯỢNG HOÀN THÀNH ĐƯA VÀO QUYẾT TOÁN</v>
          </cell>
        </row>
      </sheetData>
      <sheetData sheetId="9616">
        <row r="4">
          <cell r="A4" t="str">
            <v>BẢNG TÍNH TOÁN, ĐO BÓC KHỐI LƯỢNG HOÀN THÀNH ĐƯA VÀO QUYẾT TOÁN</v>
          </cell>
        </row>
      </sheetData>
      <sheetData sheetId="9617">
        <row r="4">
          <cell r="A4" t="str">
            <v>BẢNG TÍNH TOÁN, ĐO BÓC KHỐI LƯỢNG HOÀN THÀNH ĐƯA VÀO QUYẾT TOÁN</v>
          </cell>
        </row>
      </sheetData>
      <sheetData sheetId="9618">
        <row r="4">
          <cell r="A4" t="str">
            <v>BẢNG TÍNH TOÁN, ĐO BÓC KHỐI LƯỢNG HOÀN THÀNH ĐƯA VÀO QUYẾT TOÁN</v>
          </cell>
        </row>
      </sheetData>
      <sheetData sheetId="9619">
        <row r="4">
          <cell r="A4" t="str">
            <v>BẢNG TÍNH TOÁN, ĐO BÓC KHỐI LƯỢNG HOÀN THÀNH ĐƯA VÀO QUYẾT TOÁN</v>
          </cell>
        </row>
      </sheetData>
      <sheetData sheetId="9620">
        <row r="4">
          <cell r="A4" t="str">
            <v>BẢNG TÍNH TOÁN, ĐO BÓC KHỐI LƯỢNG HOÀN THÀNH ĐƯA VÀO QUYẾT TOÁN</v>
          </cell>
        </row>
      </sheetData>
      <sheetData sheetId="9621">
        <row r="4">
          <cell r="A4" t="str">
            <v>BẢNG TÍNH TOÁN, ĐO BÓC KHỐI LƯỢNG HOÀN THÀNH ĐƯA VÀO QUYẾT TOÁN</v>
          </cell>
        </row>
      </sheetData>
      <sheetData sheetId="9622">
        <row r="4">
          <cell r="A4" t="str">
            <v>BẢNG TÍNH TOÁN, ĐO BÓC KHỐI LƯỢNG HOÀN THÀNH ĐƯA VÀO QUYẾT TOÁN</v>
          </cell>
        </row>
      </sheetData>
      <sheetData sheetId="9623">
        <row r="4">
          <cell r="A4" t="str">
            <v>BẢNG TÍNH TOÁN, ĐO BÓC KHỐI LƯỢNG HOÀN THÀNH ĐƯA VÀO QUYẾT TOÁN</v>
          </cell>
        </row>
      </sheetData>
      <sheetData sheetId="9624">
        <row r="4">
          <cell r="A4" t="str">
            <v>BẢNG TÍNH TOÁN, ĐO BÓC KHỐI LƯỢNG HOÀN THÀNH ĐƯA VÀO QUYẾT TOÁN</v>
          </cell>
        </row>
      </sheetData>
      <sheetData sheetId="9625">
        <row r="4">
          <cell r="A4" t="str">
            <v>BẢNG TÍNH TOÁN, ĐO BÓC KHỐI LƯỢNG HOÀN THÀNH ĐƯA VÀO QUYẾT TOÁN</v>
          </cell>
        </row>
      </sheetData>
      <sheetData sheetId="9626">
        <row r="4">
          <cell r="A4" t="str">
            <v>BẢNG TÍNH TOÁN, ĐO BÓC KHỐI LƯỢNG HOÀN THÀNH ĐƯA VÀO QUYẾT TOÁN</v>
          </cell>
        </row>
      </sheetData>
      <sheetData sheetId="9627">
        <row r="4">
          <cell r="A4" t="str">
            <v>BẢNG TÍNH TOÁN, ĐO BÓC KHỐI LƯỢNG HOÀN THÀNH ĐƯA VÀO QUYẾT TOÁN</v>
          </cell>
        </row>
      </sheetData>
      <sheetData sheetId="9628">
        <row r="4">
          <cell r="A4" t="str">
            <v>BẢNG TÍNH TOÁN, ĐO BÓC KHỐI LƯỢNG HOÀN THÀNH ĐƯA VÀO QUYẾT TOÁN</v>
          </cell>
        </row>
      </sheetData>
      <sheetData sheetId="9629">
        <row r="4">
          <cell r="A4" t="str">
            <v>BẢNG TÍNH TOÁN, ĐO BÓC KHỐI LƯỢNG HOÀN THÀNH ĐƯA VÀO QUYẾT TOÁN</v>
          </cell>
        </row>
      </sheetData>
      <sheetData sheetId="9630">
        <row r="4">
          <cell r="A4" t="str">
            <v>BẢNG TÍNH TOÁN, ĐO BÓC KHỐI LƯỢNG HOÀN THÀNH ĐƯA VÀO QUYẾT TOÁN</v>
          </cell>
        </row>
      </sheetData>
      <sheetData sheetId="9631">
        <row r="4">
          <cell r="A4" t="str">
            <v>BẢNG TÍNH TOÁN, ĐO BÓC KHỐI LƯỢNG HOÀN THÀNH ĐƯA VÀO QUYẾT TOÁN</v>
          </cell>
        </row>
      </sheetData>
      <sheetData sheetId="9632">
        <row r="4">
          <cell r="A4" t="str">
            <v>BẢNG TÍNH TOÁN, ĐO BÓC KHỐI LƯỢNG HOÀN THÀNH ĐƯA VÀO QUYẾT TOÁN</v>
          </cell>
        </row>
      </sheetData>
      <sheetData sheetId="9633">
        <row r="4">
          <cell r="A4" t="str">
            <v>BẢNG TÍNH TOÁN, ĐO BÓC KHỐI LƯỢNG HOÀN THÀNH ĐƯA VÀO QUYẾT TOÁN</v>
          </cell>
        </row>
      </sheetData>
      <sheetData sheetId="9634">
        <row r="4">
          <cell r="A4" t="str">
            <v>BẢNG TÍNH TOÁN, ĐO BÓC KHỐI LƯỢNG HOÀN THÀNH ĐƯA VÀO QUYẾT TOÁN</v>
          </cell>
        </row>
      </sheetData>
      <sheetData sheetId="9635">
        <row r="4">
          <cell r="A4" t="str">
            <v>BẢNG TÍNH TOÁN, ĐO BÓC KHỐI LƯỢNG HOÀN THÀNH ĐƯA VÀO QUYẾT TOÁN</v>
          </cell>
        </row>
      </sheetData>
      <sheetData sheetId="9636">
        <row r="4">
          <cell r="A4" t="str">
            <v>BẢNG TÍNH TOÁN, ĐO BÓC KHỐI LƯỢNG HOÀN THÀNH ĐƯA VÀO QUYẾT TOÁN</v>
          </cell>
        </row>
      </sheetData>
      <sheetData sheetId="9637">
        <row r="4">
          <cell r="A4" t="str">
            <v>BẢNG TÍNH TOÁN, ĐO BÓC KHỐI LƯỢNG HOÀN THÀNH ĐƯA VÀO QUYẾT TOÁN</v>
          </cell>
        </row>
      </sheetData>
      <sheetData sheetId="9638">
        <row r="4">
          <cell r="A4" t="str">
            <v>BẢNG TÍNH TOÁN, ĐO BÓC KHỐI LƯỢNG HOÀN THÀNH ĐƯA VÀO QUYẾT TOÁN</v>
          </cell>
        </row>
      </sheetData>
      <sheetData sheetId="9639">
        <row r="4">
          <cell r="A4" t="str">
            <v>BẢNG TÍNH TOÁN, ĐO BÓC KHỐI LƯỢNG HOÀN THÀNH ĐƯA VÀO QUYẾT TOÁN</v>
          </cell>
        </row>
      </sheetData>
      <sheetData sheetId="9640">
        <row r="4">
          <cell r="A4" t="str">
            <v>BẢNG TÍNH TOÁN, ĐO BÓC KHỐI LƯỢNG HOÀN THÀNH ĐƯA VÀO QUYẾT TOÁN</v>
          </cell>
        </row>
      </sheetData>
      <sheetData sheetId="9641">
        <row r="4">
          <cell r="A4" t="str">
            <v>BẢNG TÍNH TOÁN, ĐO BÓC KHỐI LƯỢNG HOÀN THÀNH ĐƯA VÀO QUYẾT TOÁN</v>
          </cell>
        </row>
      </sheetData>
      <sheetData sheetId="9642">
        <row r="4">
          <cell r="A4" t="str">
            <v>BẢNG TÍNH TOÁN, ĐO BÓC KHỐI LƯỢNG HOÀN THÀNH ĐƯA VÀO QUYẾT TOÁN</v>
          </cell>
        </row>
      </sheetData>
      <sheetData sheetId="9643">
        <row r="4">
          <cell r="A4" t="str">
            <v>BẢNG TÍNH TOÁN, ĐO BÓC KHỐI LƯỢNG HOÀN THÀNH ĐƯA VÀO QUYẾT TOÁN</v>
          </cell>
        </row>
      </sheetData>
      <sheetData sheetId="9644">
        <row r="4">
          <cell r="A4" t="str">
            <v>BẢNG TÍNH TOÁN, ĐO BÓC KHỐI LƯỢNG HOÀN THÀNH ĐƯA VÀO QUYẾT TOÁN</v>
          </cell>
        </row>
      </sheetData>
      <sheetData sheetId="9645">
        <row r="4">
          <cell r="A4" t="str">
            <v>BẢNG TÍNH TOÁN, ĐO BÓC KHỐI LƯỢNG HOÀN THÀNH ĐƯA VÀO QUYẾT TOÁN</v>
          </cell>
        </row>
      </sheetData>
      <sheetData sheetId="9646">
        <row r="4">
          <cell r="A4" t="str">
            <v>BẢNG TÍNH TOÁN, ĐO BÓC KHỐI LƯỢNG HOÀN THÀNH ĐƯA VÀO QUYẾT TOÁN</v>
          </cell>
        </row>
      </sheetData>
      <sheetData sheetId="9647">
        <row r="4">
          <cell r="A4" t="str">
            <v>BẢNG TÍNH TOÁN, ĐO BÓC KHỐI LƯỢNG HOÀN THÀNH ĐƯA VÀO QUYẾT TOÁN</v>
          </cell>
        </row>
      </sheetData>
      <sheetData sheetId="9648">
        <row r="4">
          <cell r="A4" t="str">
            <v>BẢNG TÍNH TOÁN, ĐO BÓC KHỐI LƯỢNG HOÀN THÀNH ĐƯA VÀO QUYẾT TOÁN</v>
          </cell>
        </row>
      </sheetData>
      <sheetData sheetId="9649">
        <row r="4">
          <cell r="A4" t="str">
            <v>BẢNG TÍNH TOÁN, ĐO BÓC KHỐI LƯỢNG HOÀN THÀNH ĐƯA VÀO QUYẾT TOÁN</v>
          </cell>
        </row>
      </sheetData>
      <sheetData sheetId="9650">
        <row r="4">
          <cell r="A4" t="str">
            <v>BẢNG TÍNH TOÁN, ĐO BÓC KHỐI LƯỢNG HOÀN THÀNH ĐƯA VÀO QUYẾT TOÁN</v>
          </cell>
        </row>
      </sheetData>
      <sheetData sheetId="9651">
        <row r="4">
          <cell r="A4" t="str">
            <v>BẢNG TÍNH TOÁN, ĐO BÓC KHỐI LƯỢNG HOÀN THÀNH ĐƯA VÀO QUYẾT TOÁN</v>
          </cell>
        </row>
      </sheetData>
      <sheetData sheetId="9652">
        <row r="4">
          <cell r="A4" t="str">
            <v>BẢNG TÍNH TOÁN, ĐO BÓC KHỐI LƯỢNG HOÀN THÀNH ĐƯA VÀO QUYẾT TOÁN</v>
          </cell>
        </row>
      </sheetData>
      <sheetData sheetId="9653">
        <row r="4">
          <cell r="A4" t="str">
            <v>BẢNG TÍNH TOÁN, ĐO BÓC KHỐI LƯỢNG HOÀN THÀNH ĐƯA VÀO QUYẾT TOÁN</v>
          </cell>
        </row>
      </sheetData>
      <sheetData sheetId="9654">
        <row r="4">
          <cell r="A4" t="str">
            <v>BẢNG TÍNH TOÁN, ĐO BÓC KHỐI LƯỢNG HOÀN THÀNH ĐƯA VÀO QUYẾT TOÁN</v>
          </cell>
        </row>
      </sheetData>
      <sheetData sheetId="9655">
        <row r="4">
          <cell r="A4" t="str">
            <v>BẢNG TÍNH TOÁN, ĐO BÓC KHỐI LƯỢNG HOÀN THÀNH ĐƯA VÀO QUYẾT TOÁN</v>
          </cell>
        </row>
      </sheetData>
      <sheetData sheetId="9656">
        <row r="4">
          <cell r="A4" t="str">
            <v>BẢNG TÍNH TOÁN, ĐO BÓC KHỐI LƯỢNG HOÀN THÀNH ĐƯA VÀO QUYẾT TOÁN</v>
          </cell>
        </row>
      </sheetData>
      <sheetData sheetId="9657">
        <row r="4">
          <cell r="A4" t="str">
            <v>BẢNG TÍNH TOÁN, ĐO BÓC KHỐI LƯỢNG HOÀN THÀNH ĐƯA VÀO QUYẾT TOÁN</v>
          </cell>
        </row>
      </sheetData>
      <sheetData sheetId="9658">
        <row r="4">
          <cell r="A4" t="str">
            <v>BẢNG TÍNH TOÁN, ĐO BÓC KHỐI LƯỢNG HOÀN THÀNH ĐƯA VÀO QUYẾT TOÁN</v>
          </cell>
        </row>
      </sheetData>
      <sheetData sheetId="9659">
        <row r="4">
          <cell r="A4" t="str">
            <v>BẢNG TÍNH TOÁN, ĐO BÓC KHỐI LƯỢNG HOÀN THÀNH ĐƯA VÀO QUYẾT TOÁN</v>
          </cell>
        </row>
      </sheetData>
      <sheetData sheetId="9660">
        <row r="4">
          <cell r="A4" t="str">
            <v>BẢNG TÍNH TOÁN, ĐO BÓC KHỐI LƯỢNG HOÀN THÀNH ĐƯA VÀO QUYẾT TOÁN</v>
          </cell>
        </row>
      </sheetData>
      <sheetData sheetId="9661">
        <row r="4">
          <cell r="A4" t="str">
            <v>BẢNG TÍNH TOÁN, ĐO BÓC KHỐI LƯỢNG HOÀN THÀNH ĐƯA VÀO QUYẾT TOÁN</v>
          </cell>
        </row>
      </sheetData>
      <sheetData sheetId="9662" refreshError="1"/>
      <sheetData sheetId="9663" refreshError="1"/>
      <sheetData sheetId="9664" refreshError="1"/>
      <sheetData sheetId="9665" refreshError="1"/>
      <sheetData sheetId="9666" refreshError="1"/>
      <sheetData sheetId="9667">
        <row r="9">
          <cell r="A9" t="str">
            <v>A</v>
          </cell>
        </row>
      </sheetData>
      <sheetData sheetId="9668">
        <row r="4">
          <cell r="A4" t="str">
            <v>BẢNG TÍNH TOÁN, ĐO BÓC KHỐI LƯỢNG HOÀN THÀNH ĐƯA VÀO QUYẾT TOÁN</v>
          </cell>
        </row>
      </sheetData>
      <sheetData sheetId="9669">
        <row r="4">
          <cell r="A4" t="str">
            <v>BẢNG TÍNH TOÁN, ĐO BÓC KHỐI LƯỢNG HOÀN THÀNH ĐƯA VÀO QUYẾT TOÁN</v>
          </cell>
        </row>
      </sheetData>
      <sheetData sheetId="9670">
        <row r="4">
          <cell r="A4" t="str">
            <v>BẢNG TÍNH TOÁN, ĐO BÓC KHỐI LƯỢNG HOÀN THÀNH ĐƯA VÀO QUYẾT TOÁN</v>
          </cell>
        </row>
      </sheetData>
      <sheetData sheetId="9671">
        <row r="4">
          <cell r="A4" t="str">
            <v>BẢNG TÍNH TOÁN, ĐO BÓC KHỐI LƯỢNG HOÀN THÀNH ĐƯA VÀO QUYẾT TOÁN</v>
          </cell>
        </row>
      </sheetData>
      <sheetData sheetId="9672">
        <row r="4">
          <cell r="A4" t="str">
            <v>BẢNG TÍNH TOÁN, ĐO BÓC KHỐI LƯỢNG HOÀN THÀNH ĐƯA VÀO QUYẾT TOÁN</v>
          </cell>
        </row>
      </sheetData>
      <sheetData sheetId="9673">
        <row r="4">
          <cell r="A4" t="str">
            <v>BẢNG TÍNH TOÁN, ĐO BÓC KHỐI LƯỢNG HOÀN THÀNH ĐƯA VÀO QUYẾT TOÁN</v>
          </cell>
        </row>
      </sheetData>
      <sheetData sheetId="9674">
        <row r="4">
          <cell r="A4" t="str">
            <v>BẢNG TÍNH TOÁN, ĐO BÓC KHỐI LƯỢNG HOÀN THÀNH ĐƯA VÀO QUYẾT TOÁN</v>
          </cell>
        </row>
      </sheetData>
      <sheetData sheetId="9675" refreshError="1"/>
      <sheetData sheetId="9676">
        <row r="9">
          <cell r="A9" t="str">
            <v>A</v>
          </cell>
        </row>
      </sheetData>
      <sheetData sheetId="9677">
        <row r="4">
          <cell r="A4" t="str">
            <v>BẢNG TÍNH TOÁN, ĐO BÓC KHỐI LƯỢNG HOÀN THÀNH ĐƯA VÀO QUYẾT TOÁN</v>
          </cell>
        </row>
      </sheetData>
      <sheetData sheetId="9678">
        <row r="4">
          <cell r="A4" t="str">
            <v>BẢNG TÍNH TOÁN, ĐO BÓC KHỐI LƯỢNG HOÀN THÀNH ĐƯA VÀO QUYẾT TOÁN</v>
          </cell>
        </row>
      </sheetData>
      <sheetData sheetId="9679">
        <row r="4">
          <cell r="A4" t="str">
            <v>BẢNG TÍNH TOÁN, ĐO BÓC KHỐI LƯỢNG HOÀN THÀNH ĐƯA VÀO QUYẾT TOÁN</v>
          </cell>
        </row>
      </sheetData>
      <sheetData sheetId="9680">
        <row r="4">
          <cell r="A4" t="str">
            <v>BẢNG TÍNH TOÁN, ĐO BÓC KHỐI LƯỢNG HOÀN THÀNH ĐƯA VÀO QUYẾT TOÁN</v>
          </cell>
        </row>
      </sheetData>
      <sheetData sheetId="9681">
        <row r="9">
          <cell r="A9" t="str">
            <v>A</v>
          </cell>
        </row>
      </sheetData>
      <sheetData sheetId="9682">
        <row r="9">
          <cell r="A9" t="str">
            <v>A</v>
          </cell>
        </row>
      </sheetData>
      <sheetData sheetId="9683">
        <row r="9">
          <cell r="A9" t="str">
            <v>A</v>
          </cell>
        </row>
      </sheetData>
      <sheetData sheetId="9684">
        <row r="9">
          <cell r="A9" t="str">
            <v>A</v>
          </cell>
        </row>
      </sheetData>
      <sheetData sheetId="9685">
        <row r="9">
          <cell r="A9" t="str">
            <v>A</v>
          </cell>
        </row>
      </sheetData>
      <sheetData sheetId="9686">
        <row r="9">
          <cell r="A9" t="str">
            <v>A</v>
          </cell>
        </row>
      </sheetData>
      <sheetData sheetId="9687">
        <row r="9">
          <cell r="A9" t="str">
            <v>A</v>
          </cell>
        </row>
      </sheetData>
      <sheetData sheetId="9688">
        <row r="9">
          <cell r="A9" t="str">
            <v>A</v>
          </cell>
        </row>
      </sheetData>
      <sheetData sheetId="9689">
        <row r="9">
          <cell r="A9" t="str">
            <v>A</v>
          </cell>
        </row>
      </sheetData>
      <sheetData sheetId="9690">
        <row r="9">
          <cell r="A9" t="str">
            <v>A</v>
          </cell>
        </row>
      </sheetData>
      <sheetData sheetId="9691">
        <row r="9">
          <cell r="A9" t="str">
            <v>A</v>
          </cell>
        </row>
      </sheetData>
      <sheetData sheetId="9692">
        <row r="9">
          <cell r="A9" t="str">
            <v>A</v>
          </cell>
        </row>
      </sheetData>
      <sheetData sheetId="9693">
        <row r="4">
          <cell r="A4" t="str">
            <v>BẢNG TÍNH TOÁN, ĐO BÓC KHỐI LƯỢNG HOÀN THÀNH ĐƯA VÀO QUYẾT TOÁN</v>
          </cell>
        </row>
      </sheetData>
      <sheetData sheetId="9694">
        <row r="4">
          <cell r="A4" t="str">
            <v>BẢNG TÍNH TOÁN, ĐO BÓC KHỐI LƯỢNG HOÀN THÀNH ĐƯA VÀO QUYẾT TOÁN</v>
          </cell>
        </row>
      </sheetData>
      <sheetData sheetId="9695">
        <row r="4">
          <cell r="A4" t="str">
            <v>BẢNG TÍNH TOÁN, ĐO BÓC KHỐI LƯỢNG HOÀN THÀNH ĐƯA VÀO QUYẾT TOÁN</v>
          </cell>
        </row>
      </sheetData>
      <sheetData sheetId="9696">
        <row r="4">
          <cell r="A4" t="str">
            <v>BẢNG TÍNH TOÁN, ĐO BÓC KHỐI LƯỢNG HOÀN THÀNH ĐƯA VÀO QUYẾT TOÁN</v>
          </cell>
        </row>
      </sheetData>
      <sheetData sheetId="9697">
        <row r="4">
          <cell r="A4" t="str">
            <v>BẢNG TÍNH TOÁN, ĐO BÓC KHỐI LƯỢNG HOÀN THÀNH ĐƯA VÀO QUYẾT TOÁN</v>
          </cell>
        </row>
      </sheetData>
      <sheetData sheetId="9698">
        <row r="4">
          <cell r="A4" t="str">
            <v>BẢNG TÍNH TOÁN, ĐO BÓC KHỐI LƯỢNG HOÀN THÀNH ĐƯA VÀO QUYẾT TOÁN</v>
          </cell>
        </row>
      </sheetData>
      <sheetData sheetId="9699">
        <row r="4">
          <cell r="A4" t="str">
            <v>BẢNG TÍNH TOÁN, ĐO BÓC KHỐI LƯỢNG HOÀN THÀNH ĐƯA VÀO QUYẾT TOÁN</v>
          </cell>
        </row>
      </sheetData>
      <sheetData sheetId="9700">
        <row r="4">
          <cell r="A4" t="str">
            <v>BẢNG TÍNH TOÁN, ĐO BÓC KHỐI LƯỢNG HOÀN THÀNH ĐƯA VÀO QUYẾT TOÁN</v>
          </cell>
        </row>
      </sheetData>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ow r="4">
          <cell r="A4" t="str">
            <v>BẢNG TÍNH TOÁN, ĐO BÓC KHỐI LƯỢNG HOÀN THÀNH ĐƯA VÀO QUYẾT TOÁN</v>
          </cell>
        </row>
      </sheetData>
      <sheetData sheetId="9728">
        <row r="4">
          <cell r="A4" t="str">
            <v>BẢNG TÍNH TOÁN, ĐO BÓC KHỐI LƯỢNG HOÀN THÀNH ĐƯA VÀO QUYẾT TOÁN</v>
          </cell>
        </row>
      </sheetData>
      <sheetData sheetId="9729">
        <row r="4">
          <cell r="A4" t="str">
            <v>BẢNG TÍNH TOÁN, ĐO BÓC KHỐI LƯỢNG HOÀN THÀNH ĐƯA VÀO QUYẾT TOÁN</v>
          </cell>
        </row>
      </sheetData>
      <sheetData sheetId="9730">
        <row r="4">
          <cell r="A4" t="str">
            <v>BẢNG TÍNH TOÁN, ĐO BÓC KHỐI LƯỢNG HOÀN THÀNH ĐƯA VÀO QUYẾT TOÁN</v>
          </cell>
        </row>
      </sheetData>
      <sheetData sheetId="9731">
        <row r="4">
          <cell r="A4" t="str">
            <v>BẢNG TÍNH TOÁN, ĐO BÓC KHỐI LƯỢNG HOÀN THÀNH ĐƯA VÀO QUYẾT TOÁN</v>
          </cell>
        </row>
      </sheetData>
      <sheetData sheetId="9732">
        <row r="4">
          <cell r="A4" t="str">
            <v>BẢNG TÍNH TOÁN, ĐO BÓC KHỐI LƯỢNG HOÀN THÀNH ĐƯA VÀO QUYẾT TOÁN</v>
          </cell>
        </row>
      </sheetData>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ow r="9">
          <cell r="A9" t="str">
            <v>A</v>
          </cell>
        </row>
      </sheetData>
      <sheetData sheetId="9755">
        <row r="9">
          <cell r="A9" t="str">
            <v>A</v>
          </cell>
        </row>
      </sheetData>
      <sheetData sheetId="9756">
        <row r="9">
          <cell r="A9" t="str">
            <v>A</v>
          </cell>
        </row>
      </sheetData>
      <sheetData sheetId="9757">
        <row r="9">
          <cell r="A9" t="str">
            <v>A</v>
          </cell>
        </row>
      </sheetData>
      <sheetData sheetId="9758">
        <row r="9">
          <cell r="A9" t="str">
            <v>A</v>
          </cell>
        </row>
      </sheetData>
      <sheetData sheetId="9759">
        <row r="4">
          <cell r="A4" t="str">
            <v>BẢNG TÍNH TOÁN, ĐO BÓC KHỐI LƯỢNG HOÀN THÀNH ĐƯA VÀO QUYẾT TOÁN</v>
          </cell>
        </row>
      </sheetData>
      <sheetData sheetId="9760">
        <row r="9">
          <cell r="A9" t="str">
            <v>A</v>
          </cell>
        </row>
      </sheetData>
      <sheetData sheetId="9761">
        <row r="9">
          <cell r="A9" t="str">
            <v>A</v>
          </cell>
        </row>
      </sheetData>
      <sheetData sheetId="9762">
        <row r="9">
          <cell r="A9" t="str">
            <v>A</v>
          </cell>
        </row>
      </sheetData>
      <sheetData sheetId="9763">
        <row r="9">
          <cell r="A9" t="str">
            <v>A</v>
          </cell>
        </row>
      </sheetData>
      <sheetData sheetId="9764">
        <row r="9">
          <cell r="A9" t="str">
            <v>A</v>
          </cell>
        </row>
      </sheetData>
      <sheetData sheetId="9765">
        <row r="9">
          <cell r="A9" t="str">
            <v>A</v>
          </cell>
        </row>
      </sheetData>
      <sheetData sheetId="9766">
        <row r="9">
          <cell r="A9" t="str">
            <v>A</v>
          </cell>
        </row>
      </sheetData>
      <sheetData sheetId="9767">
        <row r="9">
          <cell r="A9" t="str">
            <v>A</v>
          </cell>
        </row>
      </sheetData>
      <sheetData sheetId="9768">
        <row r="9">
          <cell r="A9" t="str">
            <v>A</v>
          </cell>
        </row>
      </sheetData>
      <sheetData sheetId="9769">
        <row r="9">
          <cell r="A9" t="str">
            <v>A</v>
          </cell>
        </row>
      </sheetData>
      <sheetData sheetId="9770">
        <row r="9">
          <cell r="A9" t="str">
            <v>A</v>
          </cell>
        </row>
      </sheetData>
      <sheetData sheetId="9771">
        <row r="9">
          <cell r="A9" t="str">
            <v>A</v>
          </cell>
        </row>
      </sheetData>
      <sheetData sheetId="9772">
        <row r="9">
          <cell r="A9" t="str">
            <v>A</v>
          </cell>
        </row>
      </sheetData>
      <sheetData sheetId="9773">
        <row r="9">
          <cell r="A9" t="str">
            <v>A</v>
          </cell>
        </row>
      </sheetData>
      <sheetData sheetId="9774">
        <row r="9">
          <cell r="A9" t="str">
            <v>A</v>
          </cell>
        </row>
      </sheetData>
      <sheetData sheetId="9775">
        <row r="9">
          <cell r="A9" t="str">
            <v>A</v>
          </cell>
        </row>
      </sheetData>
      <sheetData sheetId="9776">
        <row r="9">
          <cell r="A9" t="str">
            <v>A</v>
          </cell>
        </row>
      </sheetData>
      <sheetData sheetId="9777">
        <row r="9">
          <cell r="A9" t="str">
            <v>A</v>
          </cell>
        </row>
      </sheetData>
      <sheetData sheetId="9778">
        <row r="9">
          <cell r="A9" t="str">
            <v>A</v>
          </cell>
        </row>
      </sheetData>
      <sheetData sheetId="9779">
        <row r="9">
          <cell r="A9" t="str">
            <v>A</v>
          </cell>
        </row>
      </sheetData>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ow r="9">
          <cell r="A9" t="str">
            <v>A</v>
          </cell>
        </row>
      </sheetData>
      <sheetData sheetId="9790">
        <row r="9">
          <cell r="A9" t="str">
            <v>A</v>
          </cell>
        </row>
      </sheetData>
      <sheetData sheetId="9791" refreshError="1"/>
      <sheetData sheetId="9792" refreshError="1"/>
      <sheetData sheetId="9793" refreshError="1"/>
      <sheetData sheetId="9794">
        <row r="9">
          <cell r="A9" t="str">
            <v>A</v>
          </cell>
        </row>
      </sheetData>
      <sheetData sheetId="9795">
        <row r="9">
          <cell r="A9" t="str">
            <v>A</v>
          </cell>
        </row>
      </sheetData>
      <sheetData sheetId="9796">
        <row r="9">
          <cell r="A9" t="str">
            <v>A</v>
          </cell>
        </row>
      </sheetData>
      <sheetData sheetId="9797">
        <row r="9">
          <cell r="A9" t="str">
            <v>A</v>
          </cell>
        </row>
      </sheetData>
      <sheetData sheetId="9798">
        <row r="9">
          <cell r="A9" t="str">
            <v>A</v>
          </cell>
        </row>
      </sheetData>
      <sheetData sheetId="9799">
        <row r="9">
          <cell r="A9" t="str">
            <v>A</v>
          </cell>
        </row>
      </sheetData>
      <sheetData sheetId="9800">
        <row r="9">
          <cell r="A9" t="str">
            <v>A</v>
          </cell>
        </row>
      </sheetData>
      <sheetData sheetId="9801">
        <row r="9">
          <cell r="A9" t="str">
            <v>A</v>
          </cell>
        </row>
      </sheetData>
      <sheetData sheetId="9802">
        <row r="9">
          <cell r="A9" t="str">
            <v>A</v>
          </cell>
        </row>
      </sheetData>
      <sheetData sheetId="9803">
        <row r="9">
          <cell r="A9" t="str">
            <v>A</v>
          </cell>
        </row>
      </sheetData>
      <sheetData sheetId="9804">
        <row r="9">
          <cell r="A9" t="str">
            <v>A</v>
          </cell>
        </row>
      </sheetData>
      <sheetData sheetId="9805">
        <row r="9">
          <cell r="A9" t="str">
            <v>A</v>
          </cell>
        </row>
      </sheetData>
      <sheetData sheetId="9806">
        <row r="9">
          <cell r="A9" t="str">
            <v>A</v>
          </cell>
        </row>
      </sheetData>
      <sheetData sheetId="9807">
        <row r="9">
          <cell r="A9" t="str">
            <v>A</v>
          </cell>
        </row>
      </sheetData>
      <sheetData sheetId="9808">
        <row r="9">
          <cell r="A9" t="str">
            <v>A</v>
          </cell>
        </row>
      </sheetData>
      <sheetData sheetId="9809">
        <row r="9">
          <cell r="A9" t="str">
            <v>A</v>
          </cell>
        </row>
      </sheetData>
      <sheetData sheetId="9810" refreshError="1"/>
      <sheetData sheetId="9811" refreshError="1"/>
      <sheetData sheetId="9812" refreshError="1"/>
      <sheetData sheetId="9813" refreshError="1"/>
      <sheetData sheetId="9814">
        <row r="9">
          <cell r="A9" t="str">
            <v>A</v>
          </cell>
        </row>
      </sheetData>
      <sheetData sheetId="9815">
        <row r="9">
          <cell r="A9" t="str">
            <v>A</v>
          </cell>
        </row>
      </sheetData>
      <sheetData sheetId="9816">
        <row r="9">
          <cell r="A9" t="str">
            <v>A</v>
          </cell>
        </row>
      </sheetData>
      <sheetData sheetId="9817">
        <row r="9">
          <cell r="A9" t="str">
            <v>A</v>
          </cell>
        </row>
      </sheetData>
      <sheetData sheetId="9818">
        <row r="9">
          <cell r="A9" t="str">
            <v>A</v>
          </cell>
        </row>
      </sheetData>
      <sheetData sheetId="9819" refreshError="1"/>
      <sheetData sheetId="9820">
        <row r="9">
          <cell r="A9" t="str">
            <v>A</v>
          </cell>
        </row>
      </sheetData>
      <sheetData sheetId="9821">
        <row r="9">
          <cell r="A9" t="str">
            <v>A</v>
          </cell>
        </row>
      </sheetData>
      <sheetData sheetId="9822">
        <row r="9">
          <cell r="A9" t="str">
            <v>A</v>
          </cell>
        </row>
      </sheetData>
      <sheetData sheetId="9823">
        <row r="9">
          <cell r="A9" t="str">
            <v>A</v>
          </cell>
        </row>
      </sheetData>
      <sheetData sheetId="9824">
        <row r="9">
          <cell r="A9" t="str">
            <v>A</v>
          </cell>
        </row>
      </sheetData>
      <sheetData sheetId="9825">
        <row r="9">
          <cell r="A9" t="str">
            <v>A</v>
          </cell>
        </row>
      </sheetData>
      <sheetData sheetId="9826">
        <row r="9">
          <cell r="A9" t="str">
            <v>A</v>
          </cell>
        </row>
      </sheetData>
      <sheetData sheetId="9827">
        <row r="9">
          <cell r="A9" t="str">
            <v>A</v>
          </cell>
        </row>
      </sheetData>
      <sheetData sheetId="9828">
        <row r="9">
          <cell r="A9" t="str">
            <v>A</v>
          </cell>
        </row>
      </sheetData>
      <sheetData sheetId="9829">
        <row r="9">
          <cell r="A9" t="str">
            <v>A</v>
          </cell>
        </row>
      </sheetData>
      <sheetData sheetId="9830">
        <row r="9">
          <cell r="A9" t="str">
            <v>A</v>
          </cell>
        </row>
      </sheetData>
      <sheetData sheetId="9831">
        <row r="9">
          <cell r="A9" t="str">
            <v>A</v>
          </cell>
        </row>
      </sheetData>
      <sheetData sheetId="9832">
        <row r="9">
          <cell r="A9" t="str">
            <v>A</v>
          </cell>
        </row>
      </sheetData>
      <sheetData sheetId="9833">
        <row r="9">
          <cell r="A9" t="str">
            <v>A</v>
          </cell>
        </row>
      </sheetData>
      <sheetData sheetId="9834">
        <row r="9">
          <cell r="A9" t="str">
            <v>A</v>
          </cell>
        </row>
      </sheetData>
      <sheetData sheetId="9835">
        <row r="9">
          <cell r="A9" t="str">
            <v>A</v>
          </cell>
        </row>
      </sheetData>
      <sheetData sheetId="9836">
        <row r="9">
          <cell r="A9" t="str">
            <v>A</v>
          </cell>
        </row>
      </sheetData>
      <sheetData sheetId="9837">
        <row r="9">
          <cell r="A9" t="str">
            <v>A</v>
          </cell>
        </row>
      </sheetData>
      <sheetData sheetId="9838">
        <row r="9">
          <cell r="A9" t="str">
            <v>A</v>
          </cell>
        </row>
      </sheetData>
      <sheetData sheetId="9839">
        <row r="9">
          <cell r="A9" t="str">
            <v>A</v>
          </cell>
        </row>
      </sheetData>
      <sheetData sheetId="9840">
        <row r="9">
          <cell r="A9" t="str">
            <v>A</v>
          </cell>
        </row>
      </sheetData>
      <sheetData sheetId="9841">
        <row r="9">
          <cell r="A9" t="str">
            <v>A</v>
          </cell>
        </row>
      </sheetData>
      <sheetData sheetId="9842">
        <row r="9">
          <cell r="A9" t="str">
            <v>A</v>
          </cell>
        </row>
      </sheetData>
      <sheetData sheetId="9843">
        <row r="9">
          <cell r="A9" t="str">
            <v>A</v>
          </cell>
        </row>
      </sheetData>
      <sheetData sheetId="9844">
        <row r="9">
          <cell r="A9" t="str">
            <v>A</v>
          </cell>
        </row>
      </sheetData>
      <sheetData sheetId="9845">
        <row r="9">
          <cell r="A9" t="str">
            <v>A</v>
          </cell>
        </row>
      </sheetData>
      <sheetData sheetId="9846">
        <row r="9">
          <cell r="A9" t="str">
            <v>A</v>
          </cell>
        </row>
      </sheetData>
      <sheetData sheetId="9847">
        <row r="9">
          <cell r="A9" t="str">
            <v>A</v>
          </cell>
        </row>
      </sheetData>
      <sheetData sheetId="9848">
        <row r="9">
          <cell r="A9" t="str">
            <v>A</v>
          </cell>
        </row>
      </sheetData>
      <sheetData sheetId="9849">
        <row r="9">
          <cell r="A9" t="str">
            <v>A</v>
          </cell>
        </row>
      </sheetData>
      <sheetData sheetId="9850">
        <row r="9">
          <cell r="A9" t="str">
            <v>A</v>
          </cell>
        </row>
      </sheetData>
      <sheetData sheetId="9851">
        <row r="9">
          <cell r="A9" t="str">
            <v>A</v>
          </cell>
        </row>
      </sheetData>
      <sheetData sheetId="9852">
        <row r="9">
          <cell r="A9" t="str">
            <v>A</v>
          </cell>
        </row>
      </sheetData>
      <sheetData sheetId="9853">
        <row r="9">
          <cell r="A9" t="str">
            <v>A</v>
          </cell>
        </row>
      </sheetData>
      <sheetData sheetId="9854">
        <row r="9">
          <cell r="A9" t="str">
            <v>A</v>
          </cell>
        </row>
      </sheetData>
      <sheetData sheetId="9855">
        <row r="9">
          <cell r="A9" t="str">
            <v>A</v>
          </cell>
        </row>
      </sheetData>
      <sheetData sheetId="9856">
        <row r="9">
          <cell r="A9" t="str">
            <v>A</v>
          </cell>
        </row>
      </sheetData>
      <sheetData sheetId="9857">
        <row r="9">
          <cell r="A9" t="str">
            <v>A</v>
          </cell>
        </row>
      </sheetData>
      <sheetData sheetId="9858">
        <row r="9">
          <cell r="A9" t="str">
            <v>A</v>
          </cell>
        </row>
      </sheetData>
      <sheetData sheetId="9859">
        <row r="9">
          <cell r="A9" t="str">
            <v>A</v>
          </cell>
        </row>
      </sheetData>
      <sheetData sheetId="9860"/>
      <sheetData sheetId="9861"/>
      <sheetData sheetId="9862"/>
      <sheetData sheetId="9863"/>
      <sheetData sheetId="9864"/>
      <sheetData sheetId="9865"/>
      <sheetData sheetId="9866"/>
      <sheetData sheetId="9867"/>
      <sheetData sheetId="9868"/>
      <sheetData sheetId="9869"/>
      <sheetData sheetId="9870">
        <row r="9">
          <cell r="A9" t="str">
            <v>A</v>
          </cell>
        </row>
      </sheetData>
      <sheetData sheetId="9871">
        <row r="9">
          <cell r="A9" t="str">
            <v>A</v>
          </cell>
        </row>
      </sheetData>
      <sheetData sheetId="9872">
        <row r="9">
          <cell r="A9" t="str">
            <v>A</v>
          </cell>
        </row>
      </sheetData>
      <sheetData sheetId="9873">
        <row r="9">
          <cell r="A9" t="str">
            <v>A</v>
          </cell>
        </row>
      </sheetData>
      <sheetData sheetId="9874">
        <row r="9">
          <cell r="A9" t="str">
            <v>A</v>
          </cell>
        </row>
      </sheetData>
      <sheetData sheetId="9875">
        <row r="9">
          <cell r="A9" t="str">
            <v>A</v>
          </cell>
        </row>
      </sheetData>
      <sheetData sheetId="9876">
        <row r="9">
          <cell r="A9" t="str">
            <v>A</v>
          </cell>
        </row>
      </sheetData>
      <sheetData sheetId="9877">
        <row r="9">
          <cell r="A9" t="str">
            <v>A</v>
          </cell>
        </row>
      </sheetData>
      <sheetData sheetId="9878">
        <row r="9">
          <cell r="A9" t="str">
            <v>A</v>
          </cell>
        </row>
      </sheetData>
      <sheetData sheetId="9879">
        <row r="9">
          <cell r="A9" t="str">
            <v>A</v>
          </cell>
        </row>
      </sheetData>
      <sheetData sheetId="9880">
        <row r="9">
          <cell r="A9" t="str">
            <v>A</v>
          </cell>
        </row>
      </sheetData>
      <sheetData sheetId="9881">
        <row r="9">
          <cell r="A9" t="str">
            <v>A</v>
          </cell>
        </row>
      </sheetData>
      <sheetData sheetId="9882">
        <row r="9">
          <cell r="A9" t="str">
            <v>A</v>
          </cell>
        </row>
      </sheetData>
      <sheetData sheetId="9883">
        <row r="9">
          <cell r="A9" t="str">
            <v>A</v>
          </cell>
        </row>
      </sheetData>
      <sheetData sheetId="9884">
        <row r="9">
          <cell r="A9" t="str">
            <v>A</v>
          </cell>
        </row>
      </sheetData>
      <sheetData sheetId="9885">
        <row r="9">
          <cell r="A9" t="str">
            <v>A</v>
          </cell>
        </row>
      </sheetData>
      <sheetData sheetId="9886">
        <row r="9">
          <cell r="A9" t="str">
            <v>A</v>
          </cell>
        </row>
      </sheetData>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sheetData sheetId="9918" refreshError="1"/>
      <sheetData sheetId="9919" refreshError="1"/>
      <sheetData sheetId="9920" refreshError="1"/>
      <sheetData sheetId="9921" refreshError="1"/>
      <sheetData sheetId="9922" refreshError="1"/>
      <sheetData sheetId="9923" refreshError="1"/>
      <sheetData sheetId="9924" refreshError="1"/>
      <sheetData sheetId="9925"/>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ow r="9">
          <cell r="A9" t="str">
            <v>A</v>
          </cell>
        </row>
      </sheetData>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ow r="9">
          <cell r="A9" t="str">
            <v>A</v>
          </cell>
        </row>
      </sheetData>
      <sheetData sheetId="10001">
        <row r="9">
          <cell r="A9" t="str">
            <v>A</v>
          </cell>
        </row>
      </sheetData>
      <sheetData sheetId="10002">
        <row r="9">
          <cell r="A9" t="str">
            <v>A</v>
          </cell>
        </row>
      </sheetData>
      <sheetData sheetId="10003">
        <row r="9">
          <cell r="A9" t="str">
            <v>A</v>
          </cell>
        </row>
      </sheetData>
      <sheetData sheetId="10004">
        <row r="9">
          <cell r="A9" t="str">
            <v>A</v>
          </cell>
        </row>
      </sheetData>
      <sheetData sheetId="10005">
        <row r="9">
          <cell r="A9" t="str">
            <v>A</v>
          </cell>
        </row>
      </sheetData>
      <sheetData sheetId="10006">
        <row r="9">
          <cell r="A9" t="str">
            <v>A</v>
          </cell>
        </row>
      </sheetData>
      <sheetData sheetId="10007">
        <row r="9">
          <cell r="A9" t="str">
            <v>A</v>
          </cell>
        </row>
      </sheetData>
      <sheetData sheetId="10008">
        <row r="9">
          <cell r="A9" t="str">
            <v>A</v>
          </cell>
        </row>
      </sheetData>
      <sheetData sheetId="10009">
        <row r="9">
          <cell r="A9" t="str">
            <v>A</v>
          </cell>
        </row>
      </sheetData>
      <sheetData sheetId="10010">
        <row r="9">
          <cell r="A9" t="str">
            <v>A</v>
          </cell>
        </row>
      </sheetData>
      <sheetData sheetId="10011">
        <row r="9">
          <cell r="A9" t="str">
            <v>A</v>
          </cell>
        </row>
      </sheetData>
      <sheetData sheetId="10012">
        <row r="9">
          <cell r="A9" t="str">
            <v>A</v>
          </cell>
        </row>
      </sheetData>
      <sheetData sheetId="10013">
        <row r="9">
          <cell r="A9" t="str">
            <v>A</v>
          </cell>
        </row>
      </sheetData>
      <sheetData sheetId="10014">
        <row r="9">
          <cell r="A9" t="str">
            <v>A</v>
          </cell>
        </row>
      </sheetData>
      <sheetData sheetId="10015">
        <row r="9">
          <cell r="A9" t="str">
            <v>A</v>
          </cell>
        </row>
      </sheetData>
      <sheetData sheetId="10016">
        <row r="9">
          <cell r="A9" t="str">
            <v>A</v>
          </cell>
        </row>
      </sheetData>
      <sheetData sheetId="10017">
        <row r="9">
          <cell r="A9" t="str">
            <v>A</v>
          </cell>
        </row>
      </sheetData>
      <sheetData sheetId="10018">
        <row r="9">
          <cell r="A9" t="str">
            <v>A</v>
          </cell>
        </row>
      </sheetData>
      <sheetData sheetId="10019">
        <row r="9">
          <cell r="A9" t="str">
            <v>A</v>
          </cell>
        </row>
      </sheetData>
      <sheetData sheetId="10020">
        <row r="9">
          <cell r="A9" t="str">
            <v>A</v>
          </cell>
        </row>
      </sheetData>
      <sheetData sheetId="10021">
        <row r="9">
          <cell r="A9" t="str">
            <v>A</v>
          </cell>
        </row>
      </sheetData>
      <sheetData sheetId="10022">
        <row r="9">
          <cell r="A9" t="str">
            <v>A</v>
          </cell>
        </row>
      </sheetData>
      <sheetData sheetId="10023">
        <row r="9">
          <cell r="A9" t="str">
            <v>A</v>
          </cell>
        </row>
      </sheetData>
      <sheetData sheetId="10024">
        <row r="9">
          <cell r="A9" t="str">
            <v>A</v>
          </cell>
        </row>
      </sheetData>
      <sheetData sheetId="10025">
        <row r="9">
          <cell r="A9" t="str">
            <v>A</v>
          </cell>
        </row>
      </sheetData>
      <sheetData sheetId="10026">
        <row r="9">
          <cell r="A9" t="str">
            <v>A</v>
          </cell>
        </row>
      </sheetData>
      <sheetData sheetId="10027">
        <row r="9">
          <cell r="A9" t="str">
            <v>A</v>
          </cell>
        </row>
      </sheetData>
      <sheetData sheetId="10028">
        <row r="9">
          <cell r="A9" t="str">
            <v>A</v>
          </cell>
        </row>
      </sheetData>
      <sheetData sheetId="10029">
        <row r="9">
          <cell r="A9" t="str">
            <v>A</v>
          </cell>
        </row>
      </sheetData>
      <sheetData sheetId="10030">
        <row r="9">
          <cell r="A9" t="str">
            <v>A</v>
          </cell>
        </row>
      </sheetData>
      <sheetData sheetId="10031">
        <row r="9">
          <cell r="A9" t="str">
            <v>A</v>
          </cell>
        </row>
      </sheetData>
      <sheetData sheetId="10032">
        <row r="9">
          <cell r="A9" t="str">
            <v>A</v>
          </cell>
        </row>
      </sheetData>
      <sheetData sheetId="10033">
        <row r="9">
          <cell r="A9" t="str">
            <v>A</v>
          </cell>
        </row>
      </sheetData>
      <sheetData sheetId="10034">
        <row r="9">
          <cell r="A9" t="str">
            <v>A</v>
          </cell>
        </row>
      </sheetData>
      <sheetData sheetId="10035">
        <row r="9">
          <cell r="A9" t="str">
            <v>A</v>
          </cell>
        </row>
      </sheetData>
      <sheetData sheetId="10036">
        <row r="9">
          <cell r="A9" t="str">
            <v>A</v>
          </cell>
        </row>
      </sheetData>
      <sheetData sheetId="10037">
        <row r="9">
          <cell r="A9" t="str">
            <v>A</v>
          </cell>
        </row>
      </sheetData>
      <sheetData sheetId="10038">
        <row r="9">
          <cell r="A9" t="str">
            <v>A</v>
          </cell>
        </row>
      </sheetData>
      <sheetData sheetId="10039">
        <row r="9">
          <cell r="A9" t="str">
            <v>A</v>
          </cell>
        </row>
      </sheetData>
      <sheetData sheetId="10040">
        <row r="9">
          <cell r="A9" t="str">
            <v>A</v>
          </cell>
        </row>
      </sheetData>
      <sheetData sheetId="10041">
        <row r="9">
          <cell r="A9" t="str">
            <v>A</v>
          </cell>
        </row>
      </sheetData>
      <sheetData sheetId="10042">
        <row r="9">
          <cell r="A9" t="str">
            <v>A</v>
          </cell>
        </row>
      </sheetData>
      <sheetData sheetId="10043">
        <row r="9">
          <cell r="A9" t="str">
            <v>A</v>
          </cell>
        </row>
      </sheetData>
      <sheetData sheetId="10044">
        <row r="9">
          <cell r="A9" t="str">
            <v>A</v>
          </cell>
        </row>
      </sheetData>
      <sheetData sheetId="10045">
        <row r="9">
          <cell r="A9" t="str">
            <v>A</v>
          </cell>
        </row>
      </sheetData>
      <sheetData sheetId="10046">
        <row r="9">
          <cell r="A9" t="str">
            <v>A</v>
          </cell>
        </row>
      </sheetData>
      <sheetData sheetId="10047">
        <row r="9">
          <cell r="A9" t="str">
            <v>A</v>
          </cell>
        </row>
      </sheetData>
      <sheetData sheetId="10048">
        <row r="9">
          <cell r="A9" t="str">
            <v>A</v>
          </cell>
        </row>
      </sheetData>
      <sheetData sheetId="10049">
        <row r="9">
          <cell r="A9" t="str">
            <v>A</v>
          </cell>
        </row>
      </sheetData>
      <sheetData sheetId="10050">
        <row r="9">
          <cell r="A9" t="str">
            <v>A</v>
          </cell>
        </row>
      </sheetData>
      <sheetData sheetId="10051">
        <row r="9">
          <cell r="A9" t="str">
            <v>A</v>
          </cell>
        </row>
      </sheetData>
      <sheetData sheetId="10052">
        <row r="9">
          <cell r="A9" t="str">
            <v>A</v>
          </cell>
        </row>
      </sheetData>
      <sheetData sheetId="10053">
        <row r="9">
          <cell r="A9" t="str">
            <v>A</v>
          </cell>
        </row>
      </sheetData>
      <sheetData sheetId="10054">
        <row r="9">
          <cell r="A9" t="str">
            <v>A</v>
          </cell>
        </row>
      </sheetData>
      <sheetData sheetId="10055">
        <row r="9">
          <cell r="A9" t="str">
            <v>A</v>
          </cell>
        </row>
      </sheetData>
      <sheetData sheetId="10056">
        <row r="9">
          <cell r="A9" t="str">
            <v>A</v>
          </cell>
        </row>
      </sheetData>
      <sheetData sheetId="10057">
        <row r="9">
          <cell r="A9" t="str">
            <v>A</v>
          </cell>
        </row>
      </sheetData>
      <sheetData sheetId="10058">
        <row r="9">
          <cell r="A9" t="str">
            <v>A</v>
          </cell>
        </row>
      </sheetData>
      <sheetData sheetId="10059">
        <row r="9">
          <cell r="A9" t="str">
            <v>A</v>
          </cell>
        </row>
      </sheetData>
      <sheetData sheetId="10060">
        <row r="9">
          <cell r="A9" t="str">
            <v>A</v>
          </cell>
        </row>
      </sheetData>
      <sheetData sheetId="10061">
        <row r="9">
          <cell r="A9" t="str">
            <v>A</v>
          </cell>
        </row>
      </sheetData>
      <sheetData sheetId="10062">
        <row r="9">
          <cell r="A9" t="str">
            <v>A</v>
          </cell>
        </row>
      </sheetData>
      <sheetData sheetId="10063">
        <row r="9">
          <cell r="A9" t="str">
            <v>A</v>
          </cell>
        </row>
      </sheetData>
      <sheetData sheetId="10064">
        <row r="9">
          <cell r="A9" t="str">
            <v>A</v>
          </cell>
        </row>
      </sheetData>
      <sheetData sheetId="10065">
        <row r="9">
          <cell r="A9" t="str">
            <v>A</v>
          </cell>
        </row>
      </sheetData>
      <sheetData sheetId="10066">
        <row r="9">
          <cell r="A9" t="str">
            <v>A</v>
          </cell>
        </row>
      </sheetData>
      <sheetData sheetId="10067">
        <row r="9">
          <cell r="A9" t="str">
            <v>A</v>
          </cell>
        </row>
      </sheetData>
      <sheetData sheetId="10068">
        <row r="9">
          <cell r="A9" t="str">
            <v>A</v>
          </cell>
        </row>
      </sheetData>
      <sheetData sheetId="10069">
        <row r="9">
          <cell r="A9" t="str">
            <v>A</v>
          </cell>
        </row>
      </sheetData>
      <sheetData sheetId="10070">
        <row r="9">
          <cell r="A9" t="str">
            <v>A</v>
          </cell>
        </row>
      </sheetData>
      <sheetData sheetId="10071">
        <row r="9">
          <cell r="A9" t="str">
            <v>A</v>
          </cell>
        </row>
      </sheetData>
      <sheetData sheetId="10072">
        <row r="9">
          <cell r="A9" t="str">
            <v>A</v>
          </cell>
        </row>
      </sheetData>
      <sheetData sheetId="10073">
        <row r="9">
          <cell r="A9" t="str">
            <v>A</v>
          </cell>
        </row>
      </sheetData>
      <sheetData sheetId="10074">
        <row r="9">
          <cell r="A9" t="str">
            <v>A</v>
          </cell>
        </row>
      </sheetData>
      <sheetData sheetId="10075">
        <row r="9">
          <cell r="A9" t="str">
            <v>A</v>
          </cell>
        </row>
      </sheetData>
      <sheetData sheetId="10076">
        <row r="9">
          <cell r="A9" t="str">
            <v>A</v>
          </cell>
        </row>
      </sheetData>
      <sheetData sheetId="10077">
        <row r="9">
          <cell r="A9" t="str">
            <v>A</v>
          </cell>
        </row>
      </sheetData>
      <sheetData sheetId="10078">
        <row r="9">
          <cell r="A9" t="str">
            <v>A</v>
          </cell>
        </row>
      </sheetData>
      <sheetData sheetId="10079">
        <row r="9">
          <cell r="A9" t="str">
            <v>A</v>
          </cell>
        </row>
      </sheetData>
      <sheetData sheetId="10080">
        <row r="9">
          <cell r="A9" t="str">
            <v>A</v>
          </cell>
        </row>
      </sheetData>
      <sheetData sheetId="10081">
        <row r="9">
          <cell r="A9" t="str">
            <v>A</v>
          </cell>
        </row>
      </sheetData>
      <sheetData sheetId="10082">
        <row r="9">
          <cell r="A9" t="str">
            <v>A</v>
          </cell>
        </row>
      </sheetData>
      <sheetData sheetId="10083">
        <row r="9">
          <cell r="A9" t="str">
            <v>A</v>
          </cell>
        </row>
      </sheetData>
      <sheetData sheetId="10084">
        <row r="9">
          <cell r="A9" t="str">
            <v>A</v>
          </cell>
        </row>
      </sheetData>
      <sheetData sheetId="10085"/>
      <sheetData sheetId="10086">
        <row r="9">
          <cell r="A9" t="str">
            <v>A</v>
          </cell>
        </row>
      </sheetData>
      <sheetData sheetId="10087"/>
      <sheetData sheetId="10088">
        <row r="9">
          <cell r="A9" t="str">
            <v>A</v>
          </cell>
        </row>
      </sheetData>
      <sheetData sheetId="10089"/>
      <sheetData sheetId="10090"/>
      <sheetData sheetId="10091"/>
      <sheetData sheetId="10092">
        <row r="9">
          <cell r="A9" t="str">
            <v>A</v>
          </cell>
        </row>
      </sheetData>
      <sheetData sheetId="10093"/>
      <sheetData sheetId="10094">
        <row r="9">
          <cell r="A9" t="str">
            <v>A</v>
          </cell>
        </row>
      </sheetData>
      <sheetData sheetId="10095">
        <row r="9">
          <cell r="A9" t="str">
            <v>A</v>
          </cell>
        </row>
      </sheetData>
      <sheetData sheetId="10096">
        <row r="9">
          <cell r="A9" t="str">
            <v>A</v>
          </cell>
        </row>
      </sheetData>
      <sheetData sheetId="10097">
        <row r="9">
          <cell r="A9" t="str">
            <v>A</v>
          </cell>
        </row>
      </sheetData>
      <sheetData sheetId="10098">
        <row r="9">
          <cell r="A9" t="str">
            <v>A</v>
          </cell>
        </row>
      </sheetData>
      <sheetData sheetId="10099">
        <row r="9">
          <cell r="A9" t="str">
            <v>A</v>
          </cell>
        </row>
      </sheetData>
      <sheetData sheetId="10100">
        <row r="9">
          <cell r="A9" t="str">
            <v>A</v>
          </cell>
        </row>
      </sheetData>
      <sheetData sheetId="10101">
        <row r="9">
          <cell r="A9" t="str">
            <v>A</v>
          </cell>
        </row>
      </sheetData>
      <sheetData sheetId="10102">
        <row r="9">
          <cell r="A9" t="str">
            <v>A</v>
          </cell>
        </row>
      </sheetData>
      <sheetData sheetId="10103">
        <row r="9">
          <cell r="A9" t="str">
            <v>A</v>
          </cell>
        </row>
      </sheetData>
      <sheetData sheetId="10104">
        <row r="9">
          <cell r="A9" t="str">
            <v>A</v>
          </cell>
        </row>
      </sheetData>
      <sheetData sheetId="10105">
        <row r="9">
          <cell r="A9" t="str">
            <v>A</v>
          </cell>
        </row>
      </sheetData>
      <sheetData sheetId="10106">
        <row r="9">
          <cell r="A9" t="str">
            <v>A</v>
          </cell>
        </row>
      </sheetData>
      <sheetData sheetId="10107">
        <row r="9">
          <cell r="A9" t="str">
            <v>A</v>
          </cell>
        </row>
      </sheetData>
      <sheetData sheetId="10108">
        <row r="9">
          <cell r="A9" t="str">
            <v>A</v>
          </cell>
        </row>
      </sheetData>
      <sheetData sheetId="10109">
        <row r="9">
          <cell r="A9" t="str">
            <v>A</v>
          </cell>
        </row>
      </sheetData>
      <sheetData sheetId="10110">
        <row r="9">
          <cell r="A9" t="str">
            <v>A</v>
          </cell>
        </row>
      </sheetData>
      <sheetData sheetId="10111">
        <row r="9">
          <cell r="A9" t="str">
            <v>A</v>
          </cell>
        </row>
      </sheetData>
      <sheetData sheetId="10112">
        <row r="9">
          <cell r="A9" t="str">
            <v>A</v>
          </cell>
        </row>
      </sheetData>
      <sheetData sheetId="10113">
        <row r="9">
          <cell r="A9" t="str">
            <v>A</v>
          </cell>
        </row>
      </sheetData>
      <sheetData sheetId="10114">
        <row r="9">
          <cell r="A9" t="str">
            <v>A</v>
          </cell>
        </row>
      </sheetData>
      <sheetData sheetId="10115">
        <row r="9">
          <cell r="A9" t="str">
            <v>A</v>
          </cell>
        </row>
      </sheetData>
      <sheetData sheetId="10116">
        <row r="9">
          <cell r="A9" t="str">
            <v>A</v>
          </cell>
        </row>
      </sheetData>
      <sheetData sheetId="10117">
        <row r="9">
          <cell r="A9" t="str">
            <v>A</v>
          </cell>
        </row>
      </sheetData>
      <sheetData sheetId="10118">
        <row r="9">
          <cell r="A9" t="str">
            <v>A</v>
          </cell>
        </row>
      </sheetData>
      <sheetData sheetId="10119">
        <row r="9">
          <cell r="A9" t="str">
            <v>A</v>
          </cell>
        </row>
      </sheetData>
      <sheetData sheetId="10120">
        <row r="9">
          <cell r="A9" t="str">
            <v>A</v>
          </cell>
        </row>
      </sheetData>
      <sheetData sheetId="10121">
        <row r="9">
          <cell r="A9" t="str">
            <v>A</v>
          </cell>
        </row>
      </sheetData>
      <sheetData sheetId="10122">
        <row r="9">
          <cell r="A9" t="str">
            <v>A</v>
          </cell>
        </row>
      </sheetData>
      <sheetData sheetId="10123">
        <row r="9">
          <cell r="A9" t="str">
            <v>A</v>
          </cell>
        </row>
      </sheetData>
      <sheetData sheetId="10124">
        <row r="9">
          <cell r="A9" t="str">
            <v>A</v>
          </cell>
        </row>
      </sheetData>
      <sheetData sheetId="10125">
        <row r="9">
          <cell r="A9" t="str">
            <v>A</v>
          </cell>
        </row>
      </sheetData>
      <sheetData sheetId="10126">
        <row r="9">
          <cell r="A9" t="str">
            <v>A</v>
          </cell>
        </row>
      </sheetData>
      <sheetData sheetId="10127">
        <row r="9">
          <cell r="A9" t="str">
            <v>A</v>
          </cell>
        </row>
      </sheetData>
      <sheetData sheetId="10128">
        <row r="9">
          <cell r="A9" t="str">
            <v>A</v>
          </cell>
        </row>
      </sheetData>
      <sheetData sheetId="10129">
        <row r="9">
          <cell r="A9" t="str">
            <v>A</v>
          </cell>
        </row>
      </sheetData>
      <sheetData sheetId="10130">
        <row r="9">
          <cell r="A9" t="str">
            <v>A</v>
          </cell>
        </row>
      </sheetData>
      <sheetData sheetId="10131">
        <row r="9">
          <cell r="A9" t="str">
            <v>A</v>
          </cell>
        </row>
      </sheetData>
      <sheetData sheetId="10132">
        <row r="9">
          <cell r="A9" t="str">
            <v>A</v>
          </cell>
        </row>
      </sheetData>
      <sheetData sheetId="10133">
        <row r="9">
          <cell r="A9" t="str">
            <v>A</v>
          </cell>
        </row>
      </sheetData>
      <sheetData sheetId="10134">
        <row r="9">
          <cell r="A9" t="str">
            <v>A</v>
          </cell>
        </row>
      </sheetData>
      <sheetData sheetId="10135">
        <row r="9">
          <cell r="A9" t="str">
            <v>A</v>
          </cell>
        </row>
      </sheetData>
      <sheetData sheetId="10136">
        <row r="9">
          <cell r="A9" t="str">
            <v>A</v>
          </cell>
        </row>
      </sheetData>
      <sheetData sheetId="10137">
        <row r="9">
          <cell r="A9" t="str">
            <v>A</v>
          </cell>
        </row>
      </sheetData>
      <sheetData sheetId="10138">
        <row r="9">
          <cell r="A9" t="str">
            <v>A</v>
          </cell>
        </row>
      </sheetData>
      <sheetData sheetId="10139">
        <row r="9">
          <cell r="A9" t="str">
            <v>A</v>
          </cell>
        </row>
      </sheetData>
      <sheetData sheetId="10140">
        <row r="9">
          <cell r="A9" t="str">
            <v>A</v>
          </cell>
        </row>
      </sheetData>
      <sheetData sheetId="10141">
        <row r="9">
          <cell r="A9" t="str">
            <v>A</v>
          </cell>
        </row>
      </sheetData>
      <sheetData sheetId="10142">
        <row r="9">
          <cell r="A9" t="str">
            <v>A</v>
          </cell>
        </row>
      </sheetData>
      <sheetData sheetId="10143">
        <row r="9">
          <cell r="A9" t="str">
            <v>A</v>
          </cell>
        </row>
      </sheetData>
      <sheetData sheetId="10144">
        <row r="9">
          <cell r="A9" t="str">
            <v>A</v>
          </cell>
        </row>
      </sheetData>
      <sheetData sheetId="10145">
        <row r="9">
          <cell r="A9" t="str">
            <v>A</v>
          </cell>
        </row>
      </sheetData>
      <sheetData sheetId="10146">
        <row r="9">
          <cell r="A9" t="str">
            <v>A</v>
          </cell>
        </row>
      </sheetData>
      <sheetData sheetId="10147">
        <row r="9">
          <cell r="A9" t="str">
            <v>A</v>
          </cell>
        </row>
      </sheetData>
      <sheetData sheetId="10148">
        <row r="9">
          <cell r="A9" t="str">
            <v>A</v>
          </cell>
        </row>
      </sheetData>
      <sheetData sheetId="10149">
        <row r="9">
          <cell r="A9" t="str">
            <v>A</v>
          </cell>
        </row>
      </sheetData>
      <sheetData sheetId="10150">
        <row r="9">
          <cell r="A9" t="str">
            <v>A</v>
          </cell>
        </row>
      </sheetData>
      <sheetData sheetId="10151">
        <row r="9">
          <cell r="A9" t="str">
            <v>A</v>
          </cell>
        </row>
      </sheetData>
      <sheetData sheetId="10152">
        <row r="9">
          <cell r="A9" t="str">
            <v>A</v>
          </cell>
        </row>
      </sheetData>
      <sheetData sheetId="10153">
        <row r="9">
          <cell r="A9" t="str">
            <v>A</v>
          </cell>
        </row>
      </sheetData>
      <sheetData sheetId="10154">
        <row r="9">
          <cell r="A9" t="str">
            <v>A</v>
          </cell>
        </row>
      </sheetData>
      <sheetData sheetId="10155">
        <row r="9">
          <cell r="A9" t="str">
            <v>A</v>
          </cell>
        </row>
      </sheetData>
      <sheetData sheetId="10156">
        <row r="9">
          <cell r="A9" t="str">
            <v>A</v>
          </cell>
        </row>
      </sheetData>
      <sheetData sheetId="10157">
        <row r="9">
          <cell r="A9" t="str">
            <v>A</v>
          </cell>
        </row>
      </sheetData>
      <sheetData sheetId="10158">
        <row r="9">
          <cell r="A9" t="str">
            <v>A</v>
          </cell>
        </row>
      </sheetData>
      <sheetData sheetId="10159">
        <row r="9">
          <cell r="A9" t="str">
            <v>A</v>
          </cell>
        </row>
      </sheetData>
      <sheetData sheetId="10160">
        <row r="9">
          <cell r="A9" t="str">
            <v>A</v>
          </cell>
        </row>
      </sheetData>
      <sheetData sheetId="10161">
        <row r="9">
          <cell r="A9" t="str">
            <v>A</v>
          </cell>
        </row>
      </sheetData>
      <sheetData sheetId="10162">
        <row r="9">
          <cell r="A9" t="str">
            <v>A</v>
          </cell>
        </row>
      </sheetData>
      <sheetData sheetId="10163">
        <row r="9">
          <cell r="A9" t="str">
            <v>A</v>
          </cell>
        </row>
      </sheetData>
      <sheetData sheetId="10164">
        <row r="9">
          <cell r="A9" t="str">
            <v>A</v>
          </cell>
        </row>
      </sheetData>
      <sheetData sheetId="10165">
        <row r="9">
          <cell r="A9" t="str">
            <v>A</v>
          </cell>
        </row>
      </sheetData>
      <sheetData sheetId="10166">
        <row r="9">
          <cell r="A9" t="str">
            <v>A</v>
          </cell>
        </row>
      </sheetData>
      <sheetData sheetId="10167">
        <row r="9">
          <cell r="A9" t="str">
            <v>A</v>
          </cell>
        </row>
      </sheetData>
      <sheetData sheetId="10168">
        <row r="9">
          <cell r="A9" t="str">
            <v>A</v>
          </cell>
        </row>
      </sheetData>
      <sheetData sheetId="10169">
        <row r="9">
          <cell r="A9" t="str">
            <v>A</v>
          </cell>
        </row>
      </sheetData>
      <sheetData sheetId="10170">
        <row r="9">
          <cell r="A9" t="str">
            <v>A</v>
          </cell>
        </row>
      </sheetData>
      <sheetData sheetId="10171">
        <row r="9">
          <cell r="A9" t="str">
            <v>A</v>
          </cell>
        </row>
      </sheetData>
      <sheetData sheetId="10172">
        <row r="9">
          <cell r="A9" t="str">
            <v>A</v>
          </cell>
        </row>
      </sheetData>
      <sheetData sheetId="10173">
        <row r="9">
          <cell r="A9" t="str">
            <v>A</v>
          </cell>
        </row>
      </sheetData>
      <sheetData sheetId="10174">
        <row r="9">
          <cell r="A9" t="str">
            <v>A</v>
          </cell>
        </row>
      </sheetData>
      <sheetData sheetId="10175">
        <row r="9">
          <cell r="A9" t="str">
            <v>A</v>
          </cell>
        </row>
      </sheetData>
      <sheetData sheetId="10176">
        <row r="9">
          <cell r="A9" t="str">
            <v>A</v>
          </cell>
        </row>
      </sheetData>
      <sheetData sheetId="10177">
        <row r="9">
          <cell r="A9" t="str">
            <v>A</v>
          </cell>
        </row>
      </sheetData>
      <sheetData sheetId="10178">
        <row r="9">
          <cell r="A9" t="str">
            <v>A</v>
          </cell>
        </row>
      </sheetData>
      <sheetData sheetId="10179">
        <row r="9">
          <cell r="A9" t="str">
            <v>A</v>
          </cell>
        </row>
      </sheetData>
      <sheetData sheetId="10180">
        <row r="9">
          <cell r="A9" t="str">
            <v>A</v>
          </cell>
        </row>
      </sheetData>
      <sheetData sheetId="10181">
        <row r="9">
          <cell r="A9" t="str">
            <v>A</v>
          </cell>
        </row>
      </sheetData>
      <sheetData sheetId="10182">
        <row r="9">
          <cell r="A9" t="str">
            <v>A</v>
          </cell>
        </row>
      </sheetData>
      <sheetData sheetId="10183">
        <row r="9">
          <cell r="A9" t="str">
            <v>A</v>
          </cell>
        </row>
      </sheetData>
      <sheetData sheetId="10184">
        <row r="9">
          <cell r="A9" t="str">
            <v>A</v>
          </cell>
        </row>
      </sheetData>
      <sheetData sheetId="10185">
        <row r="9">
          <cell r="A9" t="str">
            <v>A</v>
          </cell>
        </row>
      </sheetData>
      <sheetData sheetId="10186">
        <row r="9">
          <cell r="A9" t="str">
            <v>A</v>
          </cell>
        </row>
      </sheetData>
      <sheetData sheetId="10187">
        <row r="9">
          <cell r="A9" t="str">
            <v>A</v>
          </cell>
        </row>
      </sheetData>
      <sheetData sheetId="10188">
        <row r="9">
          <cell r="A9" t="str">
            <v>A</v>
          </cell>
        </row>
      </sheetData>
      <sheetData sheetId="10189">
        <row r="9">
          <cell r="A9" t="str">
            <v>A</v>
          </cell>
        </row>
      </sheetData>
      <sheetData sheetId="10190">
        <row r="9">
          <cell r="A9" t="str">
            <v>A</v>
          </cell>
        </row>
      </sheetData>
      <sheetData sheetId="10191">
        <row r="9">
          <cell r="A9" t="str">
            <v>A</v>
          </cell>
        </row>
      </sheetData>
      <sheetData sheetId="10192">
        <row r="9">
          <cell r="A9" t="str">
            <v>A</v>
          </cell>
        </row>
      </sheetData>
      <sheetData sheetId="10193">
        <row r="9">
          <cell r="A9" t="str">
            <v>A</v>
          </cell>
        </row>
      </sheetData>
      <sheetData sheetId="10194">
        <row r="9">
          <cell r="A9" t="str">
            <v>A</v>
          </cell>
        </row>
      </sheetData>
      <sheetData sheetId="10195">
        <row r="9">
          <cell r="A9" t="str">
            <v>A</v>
          </cell>
        </row>
      </sheetData>
      <sheetData sheetId="10196">
        <row r="9">
          <cell r="A9" t="str">
            <v>A</v>
          </cell>
        </row>
      </sheetData>
      <sheetData sheetId="10197">
        <row r="9">
          <cell r="A9" t="str">
            <v>A</v>
          </cell>
        </row>
      </sheetData>
      <sheetData sheetId="10198">
        <row r="9">
          <cell r="A9" t="str">
            <v>A</v>
          </cell>
        </row>
      </sheetData>
      <sheetData sheetId="10199">
        <row r="9">
          <cell r="A9" t="str">
            <v>A</v>
          </cell>
        </row>
      </sheetData>
      <sheetData sheetId="10200">
        <row r="9">
          <cell r="A9" t="str">
            <v>A</v>
          </cell>
        </row>
      </sheetData>
      <sheetData sheetId="10201">
        <row r="9">
          <cell r="A9" t="str">
            <v>A</v>
          </cell>
        </row>
      </sheetData>
      <sheetData sheetId="10202">
        <row r="9">
          <cell r="A9" t="str">
            <v>A</v>
          </cell>
        </row>
      </sheetData>
      <sheetData sheetId="10203">
        <row r="9">
          <cell r="A9" t="str">
            <v>A</v>
          </cell>
        </row>
      </sheetData>
      <sheetData sheetId="10204">
        <row r="9">
          <cell r="A9" t="str">
            <v>A</v>
          </cell>
        </row>
      </sheetData>
      <sheetData sheetId="10205">
        <row r="9">
          <cell r="A9" t="str">
            <v>A</v>
          </cell>
        </row>
      </sheetData>
      <sheetData sheetId="10206">
        <row r="9">
          <cell r="A9" t="str">
            <v>A</v>
          </cell>
        </row>
      </sheetData>
      <sheetData sheetId="10207">
        <row r="9">
          <cell r="A9" t="str">
            <v>A</v>
          </cell>
        </row>
      </sheetData>
      <sheetData sheetId="10208">
        <row r="9">
          <cell r="A9" t="str">
            <v>A</v>
          </cell>
        </row>
      </sheetData>
      <sheetData sheetId="10209">
        <row r="9">
          <cell r="A9" t="str">
            <v>A</v>
          </cell>
        </row>
      </sheetData>
      <sheetData sheetId="10210">
        <row r="9">
          <cell r="A9" t="str">
            <v>A</v>
          </cell>
        </row>
      </sheetData>
      <sheetData sheetId="10211">
        <row r="9">
          <cell r="A9" t="str">
            <v>A</v>
          </cell>
        </row>
      </sheetData>
      <sheetData sheetId="10212">
        <row r="9">
          <cell r="A9" t="str">
            <v>A</v>
          </cell>
        </row>
      </sheetData>
      <sheetData sheetId="10213">
        <row r="9">
          <cell r="A9" t="str">
            <v>A</v>
          </cell>
        </row>
      </sheetData>
      <sheetData sheetId="10214">
        <row r="9">
          <cell r="A9" t="str">
            <v>A</v>
          </cell>
        </row>
      </sheetData>
      <sheetData sheetId="10215">
        <row r="9">
          <cell r="A9" t="str">
            <v>A</v>
          </cell>
        </row>
      </sheetData>
      <sheetData sheetId="10216">
        <row r="9">
          <cell r="A9" t="str">
            <v>A</v>
          </cell>
        </row>
      </sheetData>
      <sheetData sheetId="10217">
        <row r="9">
          <cell r="A9" t="str">
            <v>A</v>
          </cell>
        </row>
      </sheetData>
      <sheetData sheetId="10218">
        <row r="9">
          <cell r="A9" t="str">
            <v>A</v>
          </cell>
        </row>
      </sheetData>
      <sheetData sheetId="10219">
        <row r="9">
          <cell r="A9" t="str">
            <v>A</v>
          </cell>
        </row>
      </sheetData>
      <sheetData sheetId="10220">
        <row r="9">
          <cell r="A9" t="str">
            <v>A</v>
          </cell>
        </row>
      </sheetData>
      <sheetData sheetId="10221">
        <row r="9">
          <cell r="A9" t="str">
            <v>A</v>
          </cell>
        </row>
      </sheetData>
      <sheetData sheetId="10222">
        <row r="9">
          <cell r="A9" t="str">
            <v>A</v>
          </cell>
        </row>
      </sheetData>
      <sheetData sheetId="10223">
        <row r="9">
          <cell r="A9" t="str">
            <v>A</v>
          </cell>
        </row>
      </sheetData>
      <sheetData sheetId="10224">
        <row r="9">
          <cell r="A9" t="str">
            <v>A</v>
          </cell>
        </row>
      </sheetData>
      <sheetData sheetId="10225">
        <row r="9">
          <cell r="A9" t="str">
            <v>A</v>
          </cell>
        </row>
      </sheetData>
      <sheetData sheetId="10226">
        <row r="9">
          <cell r="A9" t="str">
            <v>A</v>
          </cell>
        </row>
      </sheetData>
      <sheetData sheetId="10227">
        <row r="9">
          <cell r="A9" t="str">
            <v>A</v>
          </cell>
        </row>
      </sheetData>
      <sheetData sheetId="10228">
        <row r="9">
          <cell r="A9" t="str">
            <v>A</v>
          </cell>
        </row>
      </sheetData>
      <sheetData sheetId="10229">
        <row r="9">
          <cell r="A9" t="str">
            <v>A</v>
          </cell>
        </row>
      </sheetData>
      <sheetData sheetId="10230">
        <row r="9">
          <cell r="A9" t="str">
            <v>A</v>
          </cell>
        </row>
      </sheetData>
      <sheetData sheetId="10231">
        <row r="9">
          <cell r="A9" t="str">
            <v>A</v>
          </cell>
        </row>
      </sheetData>
      <sheetData sheetId="10232">
        <row r="9">
          <cell r="A9" t="str">
            <v>A</v>
          </cell>
        </row>
      </sheetData>
      <sheetData sheetId="10233">
        <row r="9">
          <cell r="A9" t="str">
            <v>A</v>
          </cell>
        </row>
      </sheetData>
      <sheetData sheetId="10234">
        <row r="9">
          <cell r="A9" t="str">
            <v>A</v>
          </cell>
        </row>
      </sheetData>
      <sheetData sheetId="10235">
        <row r="9">
          <cell r="A9" t="str">
            <v>A</v>
          </cell>
        </row>
      </sheetData>
      <sheetData sheetId="10236">
        <row r="9">
          <cell r="A9" t="str">
            <v>A</v>
          </cell>
        </row>
      </sheetData>
      <sheetData sheetId="10237">
        <row r="9">
          <cell r="A9" t="str">
            <v>A</v>
          </cell>
        </row>
      </sheetData>
      <sheetData sheetId="10238">
        <row r="9">
          <cell r="A9" t="str">
            <v>A</v>
          </cell>
        </row>
      </sheetData>
      <sheetData sheetId="10239">
        <row r="9">
          <cell r="A9" t="str">
            <v>A</v>
          </cell>
        </row>
      </sheetData>
      <sheetData sheetId="10240">
        <row r="9">
          <cell r="A9" t="str">
            <v>A</v>
          </cell>
        </row>
      </sheetData>
      <sheetData sheetId="10241">
        <row r="9">
          <cell r="A9" t="str">
            <v>A</v>
          </cell>
        </row>
      </sheetData>
      <sheetData sheetId="10242">
        <row r="9">
          <cell r="A9" t="str">
            <v>A</v>
          </cell>
        </row>
      </sheetData>
      <sheetData sheetId="10243">
        <row r="9">
          <cell r="A9" t="str">
            <v>A</v>
          </cell>
        </row>
      </sheetData>
      <sheetData sheetId="10244">
        <row r="9">
          <cell r="A9" t="str">
            <v>A</v>
          </cell>
        </row>
      </sheetData>
      <sheetData sheetId="10245">
        <row r="9">
          <cell r="A9" t="str">
            <v>A</v>
          </cell>
        </row>
      </sheetData>
      <sheetData sheetId="10246">
        <row r="9">
          <cell r="A9" t="str">
            <v>A</v>
          </cell>
        </row>
      </sheetData>
      <sheetData sheetId="10247">
        <row r="9">
          <cell r="A9" t="str">
            <v>A</v>
          </cell>
        </row>
      </sheetData>
      <sheetData sheetId="10248">
        <row r="9">
          <cell r="A9" t="str">
            <v>A</v>
          </cell>
        </row>
      </sheetData>
      <sheetData sheetId="10249">
        <row r="9">
          <cell r="A9" t="str">
            <v>A</v>
          </cell>
        </row>
      </sheetData>
      <sheetData sheetId="10250">
        <row r="9">
          <cell r="A9" t="str">
            <v>A</v>
          </cell>
        </row>
      </sheetData>
      <sheetData sheetId="10251">
        <row r="9">
          <cell r="A9" t="str">
            <v>A</v>
          </cell>
        </row>
      </sheetData>
      <sheetData sheetId="10252">
        <row r="9">
          <cell r="A9" t="str">
            <v>A</v>
          </cell>
        </row>
      </sheetData>
      <sheetData sheetId="10253">
        <row r="9">
          <cell r="A9" t="str">
            <v>A</v>
          </cell>
        </row>
      </sheetData>
      <sheetData sheetId="10254">
        <row r="9">
          <cell r="A9" t="str">
            <v>A</v>
          </cell>
        </row>
      </sheetData>
      <sheetData sheetId="10255">
        <row r="9">
          <cell r="A9" t="str">
            <v>A</v>
          </cell>
        </row>
      </sheetData>
      <sheetData sheetId="10256">
        <row r="9">
          <cell r="A9" t="str">
            <v>A</v>
          </cell>
        </row>
      </sheetData>
      <sheetData sheetId="10257">
        <row r="9">
          <cell r="A9" t="str">
            <v>A</v>
          </cell>
        </row>
      </sheetData>
      <sheetData sheetId="10258">
        <row r="9">
          <cell r="A9" t="str">
            <v>A</v>
          </cell>
        </row>
      </sheetData>
      <sheetData sheetId="10259">
        <row r="9">
          <cell r="A9" t="str">
            <v>A</v>
          </cell>
        </row>
      </sheetData>
      <sheetData sheetId="10260">
        <row r="9">
          <cell r="A9" t="str">
            <v>A</v>
          </cell>
        </row>
      </sheetData>
      <sheetData sheetId="10261">
        <row r="9">
          <cell r="A9" t="str">
            <v>A</v>
          </cell>
        </row>
      </sheetData>
      <sheetData sheetId="10262">
        <row r="9">
          <cell r="A9" t="str">
            <v>A</v>
          </cell>
        </row>
      </sheetData>
      <sheetData sheetId="10263">
        <row r="9">
          <cell r="A9" t="str">
            <v>A</v>
          </cell>
        </row>
      </sheetData>
      <sheetData sheetId="10264">
        <row r="9">
          <cell r="A9" t="str">
            <v>A</v>
          </cell>
        </row>
      </sheetData>
      <sheetData sheetId="10265">
        <row r="9">
          <cell r="A9" t="str">
            <v>A</v>
          </cell>
        </row>
      </sheetData>
      <sheetData sheetId="10266">
        <row r="9">
          <cell r="A9" t="str">
            <v>A</v>
          </cell>
        </row>
      </sheetData>
      <sheetData sheetId="10267">
        <row r="9">
          <cell r="A9" t="str">
            <v>A</v>
          </cell>
        </row>
      </sheetData>
      <sheetData sheetId="10268">
        <row r="9">
          <cell r="A9" t="str">
            <v>A</v>
          </cell>
        </row>
      </sheetData>
      <sheetData sheetId="10269">
        <row r="9">
          <cell r="A9" t="str">
            <v>A</v>
          </cell>
        </row>
      </sheetData>
      <sheetData sheetId="10270">
        <row r="9">
          <cell r="A9" t="str">
            <v>A</v>
          </cell>
        </row>
      </sheetData>
      <sheetData sheetId="10271">
        <row r="9">
          <cell r="A9" t="str">
            <v>A</v>
          </cell>
        </row>
      </sheetData>
      <sheetData sheetId="10272">
        <row r="9">
          <cell r="A9" t="str">
            <v>A</v>
          </cell>
        </row>
      </sheetData>
      <sheetData sheetId="10273">
        <row r="9">
          <cell r="A9" t="str">
            <v>A</v>
          </cell>
        </row>
      </sheetData>
      <sheetData sheetId="10274">
        <row r="9">
          <cell r="A9" t="str">
            <v>A</v>
          </cell>
        </row>
      </sheetData>
      <sheetData sheetId="10275">
        <row r="9">
          <cell r="A9" t="str">
            <v>A</v>
          </cell>
        </row>
      </sheetData>
      <sheetData sheetId="10276">
        <row r="9">
          <cell r="A9" t="str">
            <v>A</v>
          </cell>
        </row>
      </sheetData>
      <sheetData sheetId="10277">
        <row r="9">
          <cell r="A9" t="str">
            <v>A</v>
          </cell>
        </row>
      </sheetData>
      <sheetData sheetId="10278">
        <row r="9">
          <cell r="A9" t="str">
            <v>A</v>
          </cell>
        </row>
      </sheetData>
      <sheetData sheetId="10279">
        <row r="9">
          <cell r="A9" t="str">
            <v>A</v>
          </cell>
        </row>
      </sheetData>
      <sheetData sheetId="10280">
        <row r="9">
          <cell r="A9" t="str">
            <v>A</v>
          </cell>
        </row>
      </sheetData>
      <sheetData sheetId="10281">
        <row r="9">
          <cell r="A9" t="str">
            <v>A</v>
          </cell>
        </row>
      </sheetData>
      <sheetData sheetId="10282">
        <row r="9">
          <cell r="A9" t="str">
            <v>A</v>
          </cell>
        </row>
      </sheetData>
      <sheetData sheetId="10283">
        <row r="9">
          <cell r="A9" t="str">
            <v>A</v>
          </cell>
        </row>
      </sheetData>
      <sheetData sheetId="10284">
        <row r="9">
          <cell r="A9" t="str">
            <v>A</v>
          </cell>
        </row>
      </sheetData>
      <sheetData sheetId="10285">
        <row r="9">
          <cell r="A9" t="str">
            <v>A</v>
          </cell>
        </row>
      </sheetData>
      <sheetData sheetId="10286">
        <row r="9">
          <cell r="A9" t="str">
            <v>A</v>
          </cell>
        </row>
      </sheetData>
      <sheetData sheetId="10287">
        <row r="9">
          <cell r="A9" t="str">
            <v>A</v>
          </cell>
        </row>
      </sheetData>
      <sheetData sheetId="10288">
        <row r="9">
          <cell r="A9" t="str">
            <v>A</v>
          </cell>
        </row>
      </sheetData>
      <sheetData sheetId="10289">
        <row r="9">
          <cell r="A9" t="str">
            <v>A</v>
          </cell>
        </row>
      </sheetData>
      <sheetData sheetId="10290">
        <row r="9">
          <cell r="A9" t="str">
            <v>A</v>
          </cell>
        </row>
      </sheetData>
      <sheetData sheetId="10291">
        <row r="9">
          <cell r="A9" t="str">
            <v>A</v>
          </cell>
        </row>
      </sheetData>
      <sheetData sheetId="10292">
        <row r="9">
          <cell r="A9" t="str">
            <v>A</v>
          </cell>
        </row>
      </sheetData>
      <sheetData sheetId="10293">
        <row r="9">
          <cell r="A9" t="str">
            <v>A</v>
          </cell>
        </row>
      </sheetData>
      <sheetData sheetId="10294">
        <row r="9">
          <cell r="A9" t="str">
            <v>A</v>
          </cell>
        </row>
      </sheetData>
      <sheetData sheetId="10295">
        <row r="9">
          <cell r="A9" t="str">
            <v>A</v>
          </cell>
        </row>
      </sheetData>
      <sheetData sheetId="10296">
        <row r="9">
          <cell r="A9" t="str">
            <v>A</v>
          </cell>
        </row>
      </sheetData>
      <sheetData sheetId="10297">
        <row r="9">
          <cell r="A9" t="str">
            <v>A</v>
          </cell>
        </row>
      </sheetData>
      <sheetData sheetId="10298">
        <row r="9">
          <cell r="A9" t="str">
            <v>A</v>
          </cell>
        </row>
      </sheetData>
      <sheetData sheetId="10299">
        <row r="9">
          <cell r="A9" t="str">
            <v>A</v>
          </cell>
        </row>
      </sheetData>
      <sheetData sheetId="10300">
        <row r="9">
          <cell r="A9" t="str">
            <v>A</v>
          </cell>
        </row>
      </sheetData>
      <sheetData sheetId="10301">
        <row r="9">
          <cell r="A9" t="str">
            <v>A</v>
          </cell>
        </row>
      </sheetData>
      <sheetData sheetId="10302">
        <row r="9">
          <cell r="A9" t="str">
            <v>A</v>
          </cell>
        </row>
      </sheetData>
      <sheetData sheetId="10303">
        <row r="9">
          <cell r="A9" t="str">
            <v>A</v>
          </cell>
        </row>
      </sheetData>
      <sheetData sheetId="10304">
        <row r="9">
          <cell r="A9" t="str">
            <v>A</v>
          </cell>
        </row>
      </sheetData>
      <sheetData sheetId="10305">
        <row r="9">
          <cell r="A9" t="str">
            <v>A</v>
          </cell>
        </row>
      </sheetData>
      <sheetData sheetId="10306">
        <row r="9">
          <cell r="A9" t="str">
            <v>A</v>
          </cell>
        </row>
      </sheetData>
      <sheetData sheetId="10307">
        <row r="9">
          <cell r="A9" t="str">
            <v>A</v>
          </cell>
        </row>
      </sheetData>
      <sheetData sheetId="10308">
        <row r="9">
          <cell r="A9" t="str">
            <v>A</v>
          </cell>
        </row>
      </sheetData>
      <sheetData sheetId="10309">
        <row r="9">
          <cell r="A9" t="str">
            <v>A</v>
          </cell>
        </row>
      </sheetData>
      <sheetData sheetId="10310">
        <row r="9">
          <cell r="A9" t="str">
            <v>A</v>
          </cell>
        </row>
      </sheetData>
      <sheetData sheetId="10311">
        <row r="9">
          <cell r="A9" t="str">
            <v>A</v>
          </cell>
        </row>
      </sheetData>
      <sheetData sheetId="10312">
        <row r="9">
          <cell r="A9" t="str">
            <v>A</v>
          </cell>
        </row>
      </sheetData>
      <sheetData sheetId="10313">
        <row r="9">
          <cell r="A9" t="str">
            <v>A</v>
          </cell>
        </row>
      </sheetData>
      <sheetData sheetId="10314">
        <row r="9">
          <cell r="A9" t="str">
            <v>A</v>
          </cell>
        </row>
      </sheetData>
      <sheetData sheetId="10315">
        <row r="9">
          <cell r="A9" t="str">
            <v>A</v>
          </cell>
        </row>
      </sheetData>
      <sheetData sheetId="10316">
        <row r="9">
          <cell r="A9" t="str">
            <v>A</v>
          </cell>
        </row>
      </sheetData>
      <sheetData sheetId="10317">
        <row r="9">
          <cell r="A9" t="str">
            <v>A</v>
          </cell>
        </row>
      </sheetData>
      <sheetData sheetId="10318">
        <row r="9">
          <cell r="A9" t="str">
            <v>A</v>
          </cell>
        </row>
      </sheetData>
      <sheetData sheetId="10319">
        <row r="9">
          <cell r="A9" t="str">
            <v>A</v>
          </cell>
        </row>
      </sheetData>
      <sheetData sheetId="10320">
        <row r="9">
          <cell r="A9" t="str">
            <v>A</v>
          </cell>
        </row>
      </sheetData>
      <sheetData sheetId="10321">
        <row r="9">
          <cell r="A9" t="str">
            <v>A</v>
          </cell>
        </row>
      </sheetData>
      <sheetData sheetId="10322">
        <row r="9">
          <cell r="A9" t="str">
            <v>A</v>
          </cell>
        </row>
      </sheetData>
      <sheetData sheetId="10323">
        <row r="9">
          <cell r="A9" t="str">
            <v>A</v>
          </cell>
        </row>
      </sheetData>
      <sheetData sheetId="10324">
        <row r="9">
          <cell r="A9" t="str">
            <v>A</v>
          </cell>
        </row>
      </sheetData>
      <sheetData sheetId="10325">
        <row r="9">
          <cell r="A9" t="str">
            <v>A</v>
          </cell>
        </row>
      </sheetData>
      <sheetData sheetId="10326">
        <row r="9">
          <cell r="A9" t="str">
            <v>A</v>
          </cell>
        </row>
      </sheetData>
      <sheetData sheetId="10327">
        <row r="9">
          <cell r="A9" t="str">
            <v>A</v>
          </cell>
        </row>
      </sheetData>
      <sheetData sheetId="10328">
        <row r="9">
          <cell r="A9" t="str">
            <v>A</v>
          </cell>
        </row>
      </sheetData>
      <sheetData sheetId="10329">
        <row r="9">
          <cell r="A9" t="str">
            <v>A</v>
          </cell>
        </row>
      </sheetData>
      <sheetData sheetId="10330">
        <row r="9">
          <cell r="A9" t="str">
            <v>A</v>
          </cell>
        </row>
      </sheetData>
      <sheetData sheetId="10331">
        <row r="9">
          <cell r="A9" t="str">
            <v>A</v>
          </cell>
        </row>
      </sheetData>
      <sheetData sheetId="10332">
        <row r="9">
          <cell r="A9" t="str">
            <v>A</v>
          </cell>
        </row>
      </sheetData>
      <sheetData sheetId="10333">
        <row r="9">
          <cell r="A9" t="str">
            <v>A</v>
          </cell>
        </row>
      </sheetData>
      <sheetData sheetId="10334">
        <row r="9">
          <cell r="A9" t="str">
            <v>A</v>
          </cell>
        </row>
      </sheetData>
      <sheetData sheetId="10335">
        <row r="9">
          <cell r="A9" t="str">
            <v>A</v>
          </cell>
        </row>
      </sheetData>
      <sheetData sheetId="10336">
        <row r="9">
          <cell r="A9" t="str">
            <v>A</v>
          </cell>
        </row>
      </sheetData>
      <sheetData sheetId="10337">
        <row r="9">
          <cell r="A9" t="str">
            <v>A</v>
          </cell>
        </row>
      </sheetData>
      <sheetData sheetId="10338">
        <row r="9">
          <cell r="A9" t="str">
            <v>A</v>
          </cell>
        </row>
      </sheetData>
      <sheetData sheetId="10339">
        <row r="9">
          <cell r="A9" t="str">
            <v>A</v>
          </cell>
        </row>
      </sheetData>
      <sheetData sheetId="10340">
        <row r="9">
          <cell r="A9" t="str">
            <v>A</v>
          </cell>
        </row>
      </sheetData>
      <sheetData sheetId="10341">
        <row r="9">
          <cell r="A9" t="str">
            <v>A</v>
          </cell>
        </row>
      </sheetData>
      <sheetData sheetId="10342">
        <row r="9">
          <cell r="A9" t="str">
            <v>A</v>
          </cell>
        </row>
      </sheetData>
      <sheetData sheetId="10343">
        <row r="9">
          <cell r="A9" t="str">
            <v>A</v>
          </cell>
        </row>
      </sheetData>
      <sheetData sheetId="10344">
        <row r="9">
          <cell r="A9" t="str">
            <v>A</v>
          </cell>
        </row>
      </sheetData>
      <sheetData sheetId="10345">
        <row r="9">
          <cell r="A9" t="str">
            <v>A</v>
          </cell>
        </row>
      </sheetData>
      <sheetData sheetId="10346">
        <row r="9">
          <cell r="A9" t="str">
            <v>A</v>
          </cell>
        </row>
      </sheetData>
      <sheetData sheetId="10347">
        <row r="9">
          <cell r="A9" t="str">
            <v>A</v>
          </cell>
        </row>
      </sheetData>
      <sheetData sheetId="10348">
        <row r="9">
          <cell r="A9" t="str">
            <v>A</v>
          </cell>
        </row>
      </sheetData>
      <sheetData sheetId="10349">
        <row r="9">
          <cell r="A9" t="str">
            <v>A</v>
          </cell>
        </row>
      </sheetData>
      <sheetData sheetId="10350">
        <row r="9">
          <cell r="A9" t="str">
            <v>A</v>
          </cell>
        </row>
      </sheetData>
      <sheetData sheetId="10351">
        <row r="9">
          <cell r="A9" t="str">
            <v>A</v>
          </cell>
        </row>
      </sheetData>
      <sheetData sheetId="10352">
        <row r="9">
          <cell r="A9" t="str">
            <v>A</v>
          </cell>
        </row>
      </sheetData>
      <sheetData sheetId="10353">
        <row r="9">
          <cell r="A9" t="str">
            <v>A</v>
          </cell>
        </row>
      </sheetData>
      <sheetData sheetId="10354">
        <row r="9">
          <cell r="A9" t="str">
            <v>A</v>
          </cell>
        </row>
      </sheetData>
      <sheetData sheetId="10355">
        <row r="9">
          <cell r="A9" t="str">
            <v>A</v>
          </cell>
        </row>
      </sheetData>
      <sheetData sheetId="10356">
        <row r="9">
          <cell r="A9" t="str">
            <v>A</v>
          </cell>
        </row>
      </sheetData>
      <sheetData sheetId="10357">
        <row r="9">
          <cell r="A9" t="str">
            <v>A</v>
          </cell>
        </row>
      </sheetData>
      <sheetData sheetId="10358">
        <row r="9">
          <cell r="A9" t="str">
            <v>A</v>
          </cell>
        </row>
      </sheetData>
      <sheetData sheetId="10359">
        <row r="9">
          <cell r="A9" t="str">
            <v>A</v>
          </cell>
        </row>
      </sheetData>
      <sheetData sheetId="10360">
        <row r="9">
          <cell r="A9" t="str">
            <v>A</v>
          </cell>
        </row>
      </sheetData>
      <sheetData sheetId="10361">
        <row r="9">
          <cell r="A9" t="str">
            <v>A</v>
          </cell>
        </row>
      </sheetData>
      <sheetData sheetId="10362">
        <row r="9">
          <cell r="A9" t="str">
            <v>A</v>
          </cell>
        </row>
      </sheetData>
      <sheetData sheetId="10363">
        <row r="9">
          <cell r="A9" t="str">
            <v>A</v>
          </cell>
        </row>
      </sheetData>
      <sheetData sheetId="10364">
        <row r="9">
          <cell r="A9" t="str">
            <v>A</v>
          </cell>
        </row>
      </sheetData>
      <sheetData sheetId="10365">
        <row r="9">
          <cell r="A9" t="str">
            <v>A</v>
          </cell>
        </row>
      </sheetData>
      <sheetData sheetId="10366">
        <row r="9">
          <cell r="A9" t="str">
            <v>A</v>
          </cell>
        </row>
      </sheetData>
      <sheetData sheetId="10367">
        <row r="9">
          <cell r="A9" t="str">
            <v>A</v>
          </cell>
        </row>
      </sheetData>
      <sheetData sheetId="10368">
        <row r="9">
          <cell r="A9" t="str">
            <v>A</v>
          </cell>
        </row>
      </sheetData>
      <sheetData sheetId="10369">
        <row r="9">
          <cell r="A9" t="str">
            <v>A</v>
          </cell>
        </row>
      </sheetData>
      <sheetData sheetId="10370">
        <row r="9">
          <cell r="A9" t="str">
            <v>A</v>
          </cell>
        </row>
      </sheetData>
      <sheetData sheetId="10371">
        <row r="9">
          <cell r="A9" t="str">
            <v>A</v>
          </cell>
        </row>
      </sheetData>
      <sheetData sheetId="10372">
        <row r="9">
          <cell r="A9" t="str">
            <v>A</v>
          </cell>
        </row>
      </sheetData>
      <sheetData sheetId="10373">
        <row r="9">
          <cell r="A9" t="str">
            <v>A</v>
          </cell>
        </row>
      </sheetData>
      <sheetData sheetId="10374">
        <row r="9">
          <cell r="A9" t="str">
            <v>A</v>
          </cell>
        </row>
      </sheetData>
      <sheetData sheetId="10375">
        <row r="9">
          <cell r="A9" t="str">
            <v>A</v>
          </cell>
        </row>
      </sheetData>
      <sheetData sheetId="10376">
        <row r="9">
          <cell r="A9" t="str">
            <v>A</v>
          </cell>
        </row>
      </sheetData>
      <sheetData sheetId="10377">
        <row r="9">
          <cell r="A9" t="str">
            <v>A</v>
          </cell>
        </row>
      </sheetData>
      <sheetData sheetId="10378">
        <row r="9">
          <cell r="A9" t="str">
            <v>A</v>
          </cell>
        </row>
      </sheetData>
      <sheetData sheetId="10379">
        <row r="9">
          <cell r="A9" t="str">
            <v>A</v>
          </cell>
        </row>
      </sheetData>
      <sheetData sheetId="10380">
        <row r="9">
          <cell r="A9" t="str">
            <v>A</v>
          </cell>
        </row>
      </sheetData>
      <sheetData sheetId="10381">
        <row r="9">
          <cell r="A9" t="str">
            <v>A</v>
          </cell>
        </row>
      </sheetData>
      <sheetData sheetId="10382">
        <row r="9">
          <cell r="A9" t="str">
            <v>A</v>
          </cell>
        </row>
      </sheetData>
      <sheetData sheetId="10383">
        <row r="9">
          <cell r="A9" t="str">
            <v>A</v>
          </cell>
        </row>
      </sheetData>
      <sheetData sheetId="10384">
        <row r="9">
          <cell r="A9" t="str">
            <v>A</v>
          </cell>
        </row>
      </sheetData>
      <sheetData sheetId="10385">
        <row r="9">
          <cell r="A9" t="str">
            <v>A</v>
          </cell>
        </row>
      </sheetData>
      <sheetData sheetId="10386">
        <row r="9">
          <cell r="A9" t="str">
            <v>A</v>
          </cell>
        </row>
      </sheetData>
      <sheetData sheetId="10387">
        <row r="9">
          <cell r="A9" t="str">
            <v>A</v>
          </cell>
        </row>
      </sheetData>
      <sheetData sheetId="10388">
        <row r="9">
          <cell r="A9" t="str">
            <v>A</v>
          </cell>
        </row>
      </sheetData>
      <sheetData sheetId="10389">
        <row r="9">
          <cell r="A9" t="str">
            <v>A</v>
          </cell>
        </row>
      </sheetData>
      <sheetData sheetId="10390">
        <row r="9">
          <cell r="A9" t="str">
            <v>A</v>
          </cell>
        </row>
      </sheetData>
      <sheetData sheetId="10391">
        <row r="9">
          <cell r="A9" t="str">
            <v>A</v>
          </cell>
        </row>
      </sheetData>
      <sheetData sheetId="10392">
        <row r="9">
          <cell r="A9" t="str">
            <v>A</v>
          </cell>
        </row>
      </sheetData>
      <sheetData sheetId="10393">
        <row r="9">
          <cell r="A9" t="str">
            <v>A</v>
          </cell>
        </row>
      </sheetData>
      <sheetData sheetId="10394">
        <row r="9">
          <cell r="A9" t="str">
            <v>A</v>
          </cell>
        </row>
      </sheetData>
      <sheetData sheetId="10395">
        <row r="9">
          <cell r="A9" t="str">
            <v>A</v>
          </cell>
        </row>
      </sheetData>
      <sheetData sheetId="10396">
        <row r="9">
          <cell r="A9" t="str">
            <v>A</v>
          </cell>
        </row>
      </sheetData>
      <sheetData sheetId="10397">
        <row r="9">
          <cell r="A9" t="str">
            <v>A</v>
          </cell>
        </row>
      </sheetData>
      <sheetData sheetId="10398">
        <row r="9">
          <cell r="A9" t="str">
            <v>A</v>
          </cell>
        </row>
      </sheetData>
      <sheetData sheetId="10399">
        <row r="9">
          <cell r="A9" t="str">
            <v>A</v>
          </cell>
        </row>
      </sheetData>
      <sheetData sheetId="10400">
        <row r="9">
          <cell r="A9" t="str">
            <v>A</v>
          </cell>
        </row>
      </sheetData>
      <sheetData sheetId="10401">
        <row r="9">
          <cell r="A9" t="str">
            <v>A</v>
          </cell>
        </row>
      </sheetData>
      <sheetData sheetId="10402">
        <row r="9">
          <cell r="A9" t="str">
            <v>A</v>
          </cell>
        </row>
      </sheetData>
      <sheetData sheetId="10403">
        <row r="9">
          <cell r="A9" t="str">
            <v>A</v>
          </cell>
        </row>
      </sheetData>
      <sheetData sheetId="10404">
        <row r="9">
          <cell r="A9" t="str">
            <v>A</v>
          </cell>
        </row>
      </sheetData>
      <sheetData sheetId="10405">
        <row r="9">
          <cell r="A9" t="str">
            <v>A</v>
          </cell>
        </row>
      </sheetData>
      <sheetData sheetId="10406">
        <row r="9">
          <cell r="A9" t="str">
            <v>A</v>
          </cell>
        </row>
      </sheetData>
      <sheetData sheetId="10407">
        <row r="9">
          <cell r="A9" t="str">
            <v>A</v>
          </cell>
        </row>
      </sheetData>
      <sheetData sheetId="10408">
        <row r="9">
          <cell r="A9" t="str">
            <v>A</v>
          </cell>
        </row>
      </sheetData>
      <sheetData sheetId="10409">
        <row r="9">
          <cell r="A9" t="str">
            <v>A</v>
          </cell>
        </row>
      </sheetData>
      <sheetData sheetId="10410">
        <row r="9">
          <cell r="A9" t="str">
            <v>A</v>
          </cell>
        </row>
      </sheetData>
      <sheetData sheetId="10411">
        <row r="9">
          <cell r="A9" t="str">
            <v>A</v>
          </cell>
        </row>
      </sheetData>
      <sheetData sheetId="10412">
        <row r="9">
          <cell r="A9" t="str">
            <v>A</v>
          </cell>
        </row>
      </sheetData>
      <sheetData sheetId="10413">
        <row r="9">
          <cell r="A9" t="str">
            <v>A</v>
          </cell>
        </row>
      </sheetData>
      <sheetData sheetId="10414">
        <row r="9">
          <cell r="A9" t="str">
            <v>A</v>
          </cell>
        </row>
      </sheetData>
      <sheetData sheetId="10415">
        <row r="9">
          <cell r="A9" t="str">
            <v>A</v>
          </cell>
        </row>
      </sheetData>
      <sheetData sheetId="10416">
        <row r="9">
          <cell r="A9" t="str">
            <v>A</v>
          </cell>
        </row>
      </sheetData>
      <sheetData sheetId="10417">
        <row r="9">
          <cell r="A9" t="str">
            <v>A</v>
          </cell>
        </row>
      </sheetData>
      <sheetData sheetId="10418">
        <row r="9">
          <cell r="A9" t="str">
            <v>A</v>
          </cell>
        </row>
      </sheetData>
      <sheetData sheetId="10419">
        <row r="9">
          <cell r="A9" t="str">
            <v>A</v>
          </cell>
        </row>
      </sheetData>
      <sheetData sheetId="10420">
        <row r="9">
          <cell r="A9" t="str">
            <v>A</v>
          </cell>
        </row>
      </sheetData>
      <sheetData sheetId="10421">
        <row r="9">
          <cell r="A9" t="str">
            <v>A</v>
          </cell>
        </row>
      </sheetData>
      <sheetData sheetId="10422">
        <row r="9">
          <cell r="A9" t="str">
            <v>A</v>
          </cell>
        </row>
      </sheetData>
      <sheetData sheetId="10423">
        <row r="9">
          <cell r="A9" t="str">
            <v>A</v>
          </cell>
        </row>
      </sheetData>
      <sheetData sheetId="10424">
        <row r="9">
          <cell r="A9" t="str">
            <v>A</v>
          </cell>
        </row>
      </sheetData>
      <sheetData sheetId="10425">
        <row r="9">
          <cell r="A9" t="str">
            <v>A</v>
          </cell>
        </row>
      </sheetData>
      <sheetData sheetId="10426">
        <row r="9">
          <cell r="A9" t="str">
            <v>A</v>
          </cell>
        </row>
      </sheetData>
      <sheetData sheetId="10427">
        <row r="9">
          <cell r="A9" t="str">
            <v>A</v>
          </cell>
        </row>
      </sheetData>
      <sheetData sheetId="10428">
        <row r="9">
          <cell r="A9" t="str">
            <v>A</v>
          </cell>
        </row>
      </sheetData>
      <sheetData sheetId="10429">
        <row r="9">
          <cell r="A9" t="str">
            <v>A</v>
          </cell>
        </row>
      </sheetData>
      <sheetData sheetId="10430">
        <row r="9">
          <cell r="A9" t="str">
            <v>A</v>
          </cell>
        </row>
      </sheetData>
      <sheetData sheetId="10431">
        <row r="9">
          <cell r="A9" t="str">
            <v>A</v>
          </cell>
        </row>
      </sheetData>
      <sheetData sheetId="10432">
        <row r="9">
          <cell r="A9" t="str">
            <v>A</v>
          </cell>
        </row>
      </sheetData>
      <sheetData sheetId="10433">
        <row r="9">
          <cell r="A9" t="str">
            <v>A</v>
          </cell>
        </row>
      </sheetData>
      <sheetData sheetId="10434">
        <row r="9">
          <cell r="A9" t="str">
            <v>A</v>
          </cell>
        </row>
      </sheetData>
      <sheetData sheetId="10435">
        <row r="9">
          <cell r="A9" t="str">
            <v>A</v>
          </cell>
        </row>
      </sheetData>
      <sheetData sheetId="10436">
        <row r="9">
          <cell r="A9" t="str">
            <v>A</v>
          </cell>
        </row>
      </sheetData>
      <sheetData sheetId="10437">
        <row r="9">
          <cell r="A9" t="str">
            <v>A</v>
          </cell>
        </row>
      </sheetData>
      <sheetData sheetId="10438">
        <row r="9">
          <cell r="A9" t="str">
            <v>A</v>
          </cell>
        </row>
      </sheetData>
      <sheetData sheetId="10439">
        <row r="9">
          <cell r="A9" t="str">
            <v>A</v>
          </cell>
        </row>
      </sheetData>
      <sheetData sheetId="10440">
        <row r="9">
          <cell r="A9" t="str">
            <v>A</v>
          </cell>
        </row>
      </sheetData>
      <sheetData sheetId="10441">
        <row r="9">
          <cell r="A9" t="str">
            <v>A</v>
          </cell>
        </row>
      </sheetData>
      <sheetData sheetId="10442">
        <row r="9">
          <cell r="A9" t="str">
            <v>A</v>
          </cell>
        </row>
      </sheetData>
      <sheetData sheetId="10443">
        <row r="9">
          <cell r="A9" t="str">
            <v>A</v>
          </cell>
        </row>
      </sheetData>
      <sheetData sheetId="10444">
        <row r="9">
          <cell r="A9" t="str">
            <v>A</v>
          </cell>
        </row>
      </sheetData>
      <sheetData sheetId="10445">
        <row r="9">
          <cell r="A9" t="str">
            <v>A</v>
          </cell>
        </row>
      </sheetData>
      <sheetData sheetId="10446">
        <row r="9">
          <cell r="A9" t="str">
            <v>A</v>
          </cell>
        </row>
      </sheetData>
      <sheetData sheetId="10447">
        <row r="9">
          <cell r="A9" t="str">
            <v>A</v>
          </cell>
        </row>
      </sheetData>
      <sheetData sheetId="10448">
        <row r="9">
          <cell r="A9" t="str">
            <v>A</v>
          </cell>
        </row>
      </sheetData>
      <sheetData sheetId="10449">
        <row r="9">
          <cell r="A9" t="str">
            <v>A</v>
          </cell>
        </row>
      </sheetData>
      <sheetData sheetId="10450">
        <row r="9">
          <cell r="A9" t="str">
            <v>A</v>
          </cell>
        </row>
      </sheetData>
      <sheetData sheetId="10451">
        <row r="9">
          <cell r="A9" t="str">
            <v>A</v>
          </cell>
        </row>
      </sheetData>
      <sheetData sheetId="10452">
        <row r="9">
          <cell r="A9" t="str">
            <v>A</v>
          </cell>
        </row>
      </sheetData>
      <sheetData sheetId="10453">
        <row r="9">
          <cell r="A9" t="str">
            <v>A</v>
          </cell>
        </row>
      </sheetData>
      <sheetData sheetId="10454">
        <row r="9">
          <cell r="A9" t="str">
            <v>A</v>
          </cell>
        </row>
      </sheetData>
      <sheetData sheetId="10455">
        <row r="9">
          <cell r="A9" t="str">
            <v>A</v>
          </cell>
        </row>
      </sheetData>
      <sheetData sheetId="10456">
        <row r="9">
          <cell r="A9" t="str">
            <v>A</v>
          </cell>
        </row>
      </sheetData>
      <sheetData sheetId="10457">
        <row r="9">
          <cell r="A9" t="str">
            <v>A</v>
          </cell>
        </row>
      </sheetData>
      <sheetData sheetId="10458">
        <row r="9">
          <cell r="A9" t="str">
            <v>A</v>
          </cell>
        </row>
      </sheetData>
      <sheetData sheetId="10459">
        <row r="9">
          <cell r="A9" t="str">
            <v>A</v>
          </cell>
        </row>
      </sheetData>
      <sheetData sheetId="10460">
        <row r="9">
          <cell r="A9" t="str">
            <v>A</v>
          </cell>
        </row>
      </sheetData>
      <sheetData sheetId="10461">
        <row r="9">
          <cell r="A9" t="str">
            <v>A</v>
          </cell>
        </row>
      </sheetData>
      <sheetData sheetId="10462">
        <row r="9">
          <cell r="A9" t="str">
            <v>A</v>
          </cell>
        </row>
      </sheetData>
      <sheetData sheetId="10463">
        <row r="9">
          <cell r="A9" t="str">
            <v>A</v>
          </cell>
        </row>
      </sheetData>
      <sheetData sheetId="10464">
        <row r="9">
          <cell r="A9" t="str">
            <v>A</v>
          </cell>
        </row>
      </sheetData>
      <sheetData sheetId="10465">
        <row r="9">
          <cell r="A9" t="str">
            <v>A</v>
          </cell>
        </row>
      </sheetData>
      <sheetData sheetId="10466">
        <row r="9">
          <cell r="A9" t="str">
            <v>A</v>
          </cell>
        </row>
      </sheetData>
      <sheetData sheetId="10467">
        <row r="9">
          <cell r="A9" t="str">
            <v>A</v>
          </cell>
        </row>
      </sheetData>
      <sheetData sheetId="10468">
        <row r="9">
          <cell r="A9" t="str">
            <v>A</v>
          </cell>
        </row>
      </sheetData>
      <sheetData sheetId="10469">
        <row r="9">
          <cell r="A9" t="str">
            <v>A</v>
          </cell>
        </row>
      </sheetData>
      <sheetData sheetId="10470">
        <row r="9">
          <cell r="A9" t="str">
            <v>A</v>
          </cell>
        </row>
      </sheetData>
      <sheetData sheetId="10471">
        <row r="9">
          <cell r="A9" t="str">
            <v>A</v>
          </cell>
        </row>
      </sheetData>
      <sheetData sheetId="10472">
        <row r="9">
          <cell r="A9" t="str">
            <v>A</v>
          </cell>
        </row>
      </sheetData>
      <sheetData sheetId="10473">
        <row r="9">
          <cell r="A9" t="str">
            <v>A</v>
          </cell>
        </row>
      </sheetData>
      <sheetData sheetId="10474">
        <row r="9">
          <cell r="A9" t="str">
            <v>A</v>
          </cell>
        </row>
      </sheetData>
      <sheetData sheetId="10475">
        <row r="9">
          <cell r="A9" t="str">
            <v>A</v>
          </cell>
        </row>
      </sheetData>
      <sheetData sheetId="10476">
        <row r="9">
          <cell r="A9" t="str">
            <v>A</v>
          </cell>
        </row>
      </sheetData>
      <sheetData sheetId="10477">
        <row r="9">
          <cell r="A9" t="str">
            <v>A</v>
          </cell>
        </row>
      </sheetData>
      <sheetData sheetId="10478">
        <row r="9">
          <cell r="A9" t="str">
            <v>A</v>
          </cell>
        </row>
      </sheetData>
      <sheetData sheetId="10479">
        <row r="9">
          <cell r="A9" t="str">
            <v>A</v>
          </cell>
        </row>
      </sheetData>
      <sheetData sheetId="10480">
        <row r="9">
          <cell r="A9" t="str">
            <v>A</v>
          </cell>
        </row>
      </sheetData>
      <sheetData sheetId="10481">
        <row r="9">
          <cell r="A9" t="str">
            <v>A</v>
          </cell>
        </row>
      </sheetData>
      <sheetData sheetId="10482">
        <row r="9">
          <cell r="A9" t="str">
            <v>A</v>
          </cell>
        </row>
      </sheetData>
      <sheetData sheetId="10483">
        <row r="9">
          <cell r="A9" t="str">
            <v>A</v>
          </cell>
        </row>
      </sheetData>
      <sheetData sheetId="10484">
        <row r="9">
          <cell r="A9" t="str">
            <v>A</v>
          </cell>
        </row>
      </sheetData>
      <sheetData sheetId="10485">
        <row r="9">
          <cell r="A9" t="str">
            <v>A</v>
          </cell>
        </row>
      </sheetData>
      <sheetData sheetId="10486">
        <row r="9">
          <cell r="A9" t="str">
            <v>A</v>
          </cell>
        </row>
      </sheetData>
      <sheetData sheetId="10487">
        <row r="9">
          <cell r="A9" t="str">
            <v>A</v>
          </cell>
        </row>
      </sheetData>
      <sheetData sheetId="10488">
        <row r="9">
          <cell r="A9" t="str">
            <v>A</v>
          </cell>
        </row>
      </sheetData>
      <sheetData sheetId="10489">
        <row r="9">
          <cell r="A9" t="str">
            <v>A</v>
          </cell>
        </row>
      </sheetData>
      <sheetData sheetId="10490">
        <row r="9">
          <cell r="A9" t="str">
            <v>A</v>
          </cell>
        </row>
      </sheetData>
      <sheetData sheetId="10491">
        <row r="9">
          <cell r="A9" t="str">
            <v>A</v>
          </cell>
        </row>
      </sheetData>
      <sheetData sheetId="10492">
        <row r="9">
          <cell r="A9" t="str">
            <v>A</v>
          </cell>
        </row>
      </sheetData>
      <sheetData sheetId="10493">
        <row r="9">
          <cell r="A9" t="str">
            <v>A</v>
          </cell>
        </row>
      </sheetData>
      <sheetData sheetId="10494">
        <row r="9">
          <cell r="A9" t="str">
            <v>A</v>
          </cell>
        </row>
      </sheetData>
      <sheetData sheetId="10495">
        <row r="9">
          <cell r="A9" t="str">
            <v>A</v>
          </cell>
        </row>
      </sheetData>
      <sheetData sheetId="10496">
        <row r="9">
          <cell r="A9" t="str">
            <v>A</v>
          </cell>
        </row>
      </sheetData>
      <sheetData sheetId="10497">
        <row r="9">
          <cell r="A9" t="str">
            <v>A</v>
          </cell>
        </row>
      </sheetData>
      <sheetData sheetId="10498">
        <row r="9">
          <cell r="A9" t="str">
            <v>A</v>
          </cell>
        </row>
      </sheetData>
      <sheetData sheetId="10499">
        <row r="9">
          <cell r="A9" t="str">
            <v>A</v>
          </cell>
        </row>
      </sheetData>
      <sheetData sheetId="10500">
        <row r="9">
          <cell r="A9" t="str">
            <v>A</v>
          </cell>
        </row>
      </sheetData>
      <sheetData sheetId="10501">
        <row r="9">
          <cell r="A9" t="str">
            <v>A</v>
          </cell>
        </row>
      </sheetData>
      <sheetData sheetId="10502">
        <row r="9">
          <cell r="A9" t="str">
            <v>A</v>
          </cell>
        </row>
      </sheetData>
      <sheetData sheetId="10503">
        <row r="9">
          <cell r="A9" t="str">
            <v>A</v>
          </cell>
        </row>
      </sheetData>
      <sheetData sheetId="10504">
        <row r="9">
          <cell r="A9" t="str">
            <v>A</v>
          </cell>
        </row>
      </sheetData>
      <sheetData sheetId="10505">
        <row r="9">
          <cell r="A9" t="str">
            <v>A</v>
          </cell>
        </row>
      </sheetData>
      <sheetData sheetId="10506">
        <row r="9">
          <cell r="A9" t="str">
            <v>A</v>
          </cell>
        </row>
      </sheetData>
      <sheetData sheetId="10507">
        <row r="9">
          <cell r="A9" t="str">
            <v>A</v>
          </cell>
        </row>
      </sheetData>
      <sheetData sheetId="10508">
        <row r="9">
          <cell r="A9" t="str">
            <v>A</v>
          </cell>
        </row>
      </sheetData>
      <sheetData sheetId="10509">
        <row r="9">
          <cell r="A9" t="str">
            <v>A</v>
          </cell>
        </row>
      </sheetData>
      <sheetData sheetId="10510">
        <row r="9">
          <cell r="A9" t="str">
            <v>A</v>
          </cell>
        </row>
      </sheetData>
      <sheetData sheetId="10511">
        <row r="9">
          <cell r="A9" t="str">
            <v>A</v>
          </cell>
        </row>
      </sheetData>
      <sheetData sheetId="10512">
        <row r="9">
          <cell r="A9" t="str">
            <v>A</v>
          </cell>
        </row>
      </sheetData>
      <sheetData sheetId="10513">
        <row r="9">
          <cell r="A9" t="str">
            <v>A</v>
          </cell>
        </row>
      </sheetData>
      <sheetData sheetId="10514">
        <row r="9">
          <cell r="A9" t="str">
            <v>A</v>
          </cell>
        </row>
      </sheetData>
      <sheetData sheetId="10515">
        <row r="9">
          <cell r="A9" t="str">
            <v>A</v>
          </cell>
        </row>
      </sheetData>
      <sheetData sheetId="10516">
        <row r="9">
          <cell r="A9" t="str">
            <v>A</v>
          </cell>
        </row>
      </sheetData>
      <sheetData sheetId="10517">
        <row r="9">
          <cell r="A9" t="str">
            <v>A</v>
          </cell>
        </row>
      </sheetData>
      <sheetData sheetId="10518">
        <row r="9">
          <cell r="A9" t="str">
            <v>A</v>
          </cell>
        </row>
      </sheetData>
      <sheetData sheetId="10519">
        <row r="9">
          <cell r="A9" t="str">
            <v>A</v>
          </cell>
        </row>
      </sheetData>
      <sheetData sheetId="10520">
        <row r="9">
          <cell r="A9" t="str">
            <v>A</v>
          </cell>
        </row>
      </sheetData>
      <sheetData sheetId="10521">
        <row r="9">
          <cell r="A9" t="str">
            <v>A</v>
          </cell>
        </row>
      </sheetData>
      <sheetData sheetId="10522">
        <row r="9">
          <cell r="A9" t="str">
            <v>A</v>
          </cell>
        </row>
      </sheetData>
      <sheetData sheetId="10523">
        <row r="9">
          <cell r="A9" t="str">
            <v>A</v>
          </cell>
        </row>
      </sheetData>
      <sheetData sheetId="10524">
        <row r="9">
          <cell r="A9" t="str">
            <v>A</v>
          </cell>
        </row>
      </sheetData>
      <sheetData sheetId="10525">
        <row r="9">
          <cell r="A9" t="str">
            <v>A</v>
          </cell>
        </row>
      </sheetData>
      <sheetData sheetId="10526">
        <row r="9">
          <cell r="A9" t="str">
            <v>A</v>
          </cell>
        </row>
      </sheetData>
      <sheetData sheetId="10527">
        <row r="9">
          <cell r="A9" t="str">
            <v>A</v>
          </cell>
        </row>
      </sheetData>
      <sheetData sheetId="10528">
        <row r="9">
          <cell r="A9" t="str">
            <v>A</v>
          </cell>
        </row>
      </sheetData>
      <sheetData sheetId="10529">
        <row r="9">
          <cell r="A9" t="str">
            <v>A</v>
          </cell>
        </row>
      </sheetData>
      <sheetData sheetId="10530">
        <row r="9">
          <cell r="A9" t="str">
            <v>A</v>
          </cell>
        </row>
      </sheetData>
      <sheetData sheetId="10531">
        <row r="9">
          <cell r="A9" t="str">
            <v>A</v>
          </cell>
        </row>
      </sheetData>
      <sheetData sheetId="10532">
        <row r="9">
          <cell r="A9" t="str">
            <v>A</v>
          </cell>
        </row>
      </sheetData>
      <sheetData sheetId="10533">
        <row r="9">
          <cell r="A9" t="str">
            <v>A</v>
          </cell>
        </row>
      </sheetData>
      <sheetData sheetId="10534">
        <row r="9">
          <cell r="A9" t="str">
            <v>A</v>
          </cell>
        </row>
      </sheetData>
      <sheetData sheetId="10535">
        <row r="9">
          <cell r="A9" t="str">
            <v>A</v>
          </cell>
        </row>
      </sheetData>
      <sheetData sheetId="10536">
        <row r="9">
          <cell r="A9" t="str">
            <v>A</v>
          </cell>
        </row>
      </sheetData>
      <sheetData sheetId="10537">
        <row r="9">
          <cell r="A9" t="str">
            <v>A</v>
          </cell>
        </row>
      </sheetData>
      <sheetData sheetId="10538">
        <row r="9">
          <cell r="A9" t="str">
            <v>A</v>
          </cell>
        </row>
      </sheetData>
      <sheetData sheetId="10539">
        <row r="9">
          <cell r="A9" t="str">
            <v>A</v>
          </cell>
        </row>
      </sheetData>
      <sheetData sheetId="10540">
        <row r="9">
          <cell r="A9" t="str">
            <v>A</v>
          </cell>
        </row>
      </sheetData>
      <sheetData sheetId="10541">
        <row r="9">
          <cell r="A9" t="str">
            <v>A</v>
          </cell>
        </row>
      </sheetData>
      <sheetData sheetId="10542">
        <row r="9">
          <cell r="A9" t="str">
            <v>A</v>
          </cell>
        </row>
      </sheetData>
      <sheetData sheetId="10543">
        <row r="9">
          <cell r="A9" t="str">
            <v>A</v>
          </cell>
        </row>
      </sheetData>
      <sheetData sheetId="10544">
        <row r="9">
          <cell r="A9" t="str">
            <v>A</v>
          </cell>
        </row>
      </sheetData>
      <sheetData sheetId="10545">
        <row r="9">
          <cell r="A9" t="str">
            <v>A</v>
          </cell>
        </row>
      </sheetData>
      <sheetData sheetId="10546">
        <row r="9">
          <cell r="A9" t="str">
            <v>A</v>
          </cell>
        </row>
      </sheetData>
      <sheetData sheetId="10547">
        <row r="9">
          <cell r="A9" t="str">
            <v>A</v>
          </cell>
        </row>
      </sheetData>
      <sheetData sheetId="10548">
        <row r="9">
          <cell r="A9" t="str">
            <v>A</v>
          </cell>
        </row>
      </sheetData>
      <sheetData sheetId="10549">
        <row r="9">
          <cell r="A9" t="str">
            <v>A</v>
          </cell>
        </row>
      </sheetData>
      <sheetData sheetId="10550">
        <row r="9">
          <cell r="A9" t="str">
            <v>A</v>
          </cell>
        </row>
      </sheetData>
      <sheetData sheetId="10551">
        <row r="9">
          <cell r="A9" t="str">
            <v>A</v>
          </cell>
        </row>
      </sheetData>
      <sheetData sheetId="10552">
        <row r="9">
          <cell r="A9" t="str">
            <v>A</v>
          </cell>
        </row>
      </sheetData>
      <sheetData sheetId="10553">
        <row r="9">
          <cell r="A9" t="str">
            <v>A</v>
          </cell>
        </row>
      </sheetData>
      <sheetData sheetId="10554">
        <row r="9">
          <cell r="A9" t="str">
            <v>A</v>
          </cell>
        </row>
      </sheetData>
      <sheetData sheetId="10555">
        <row r="9">
          <cell r="A9" t="str">
            <v>A</v>
          </cell>
        </row>
      </sheetData>
      <sheetData sheetId="10556">
        <row r="9">
          <cell r="A9" t="str">
            <v>A</v>
          </cell>
        </row>
      </sheetData>
      <sheetData sheetId="10557">
        <row r="9">
          <cell r="A9" t="str">
            <v>A</v>
          </cell>
        </row>
      </sheetData>
      <sheetData sheetId="10558">
        <row r="9">
          <cell r="A9" t="str">
            <v>A</v>
          </cell>
        </row>
      </sheetData>
      <sheetData sheetId="10559">
        <row r="9">
          <cell r="A9" t="str">
            <v>A</v>
          </cell>
        </row>
      </sheetData>
      <sheetData sheetId="10560">
        <row r="9">
          <cell r="A9" t="str">
            <v>A</v>
          </cell>
        </row>
      </sheetData>
      <sheetData sheetId="10561">
        <row r="9">
          <cell r="A9" t="str">
            <v>A</v>
          </cell>
        </row>
      </sheetData>
      <sheetData sheetId="10562">
        <row r="9">
          <cell r="A9" t="str">
            <v>A</v>
          </cell>
        </row>
      </sheetData>
      <sheetData sheetId="10563">
        <row r="9">
          <cell r="A9" t="str">
            <v>A</v>
          </cell>
        </row>
      </sheetData>
      <sheetData sheetId="10564">
        <row r="9">
          <cell r="A9" t="str">
            <v>A</v>
          </cell>
        </row>
      </sheetData>
      <sheetData sheetId="10565">
        <row r="9">
          <cell r="A9" t="str">
            <v>A</v>
          </cell>
        </row>
      </sheetData>
      <sheetData sheetId="10566">
        <row r="9">
          <cell r="A9" t="str">
            <v>A</v>
          </cell>
        </row>
      </sheetData>
      <sheetData sheetId="10567">
        <row r="9">
          <cell r="A9" t="str">
            <v>A</v>
          </cell>
        </row>
      </sheetData>
      <sheetData sheetId="10568">
        <row r="9">
          <cell r="A9" t="str">
            <v>A</v>
          </cell>
        </row>
      </sheetData>
      <sheetData sheetId="10569">
        <row r="9">
          <cell r="A9" t="str">
            <v>A</v>
          </cell>
        </row>
      </sheetData>
      <sheetData sheetId="10570">
        <row r="9">
          <cell r="A9" t="str">
            <v>A</v>
          </cell>
        </row>
      </sheetData>
      <sheetData sheetId="10571">
        <row r="9">
          <cell r="A9" t="str">
            <v>A</v>
          </cell>
        </row>
      </sheetData>
      <sheetData sheetId="10572">
        <row r="9">
          <cell r="A9" t="str">
            <v>A</v>
          </cell>
        </row>
      </sheetData>
      <sheetData sheetId="10573">
        <row r="9">
          <cell r="A9" t="str">
            <v>A</v>
          </cell>
        </row>
      </sheetData>
      <sheetData sheetId="10574">
        <row r="9">
          <cell r="A9" t="str">
            <v>A</v>
          </cell>
        </row>
      </sheetData>
      <sheetData sheetId="10575">
        <row r="9">
          <cell r="A9" t="str">
            <v>A</v>
          </cell>
        </row>
      </sheetData>
      <sheetData sheetId="10576">
        <row r="9">
          <cell r="A9" t="str">
            <v>A</v>
          </cell>
        </row>
      </sheetData>
      <sheetData sheetId="10577">
        <row r="9">
          <cell r="A9" t="str">
            <v>A</v>
          </cell>
        </row>
      </sheetData>
      <sheetData sheetId="10578">
        <row r="9">
          <cell r="A9" t="str">
            <v>A</v>
          </cell>
        </row>
      </sheetData>
      <sheetData sheetId="10579">
        <row r="9">
          <cell r="A9" t="str">
            <v>A</v>
          </cell>
        </row>
      </sheetData>
      <sheetData sheetId="10580">
        <row r="9">
          <cell r="A9" t="str">
            <v>A</v>
          </cell>
        </row>
      </sheetData>
      <sheetData sheetId="10581">
        <row r="9">
          <cell r="A9" t="str">
            <v>A</v>
          </cell>
        </row>
      </sheetData>
      <sheetData sheetId="10582">
        <row r="9">
          <cell r="A9" t="str">
            <v>A</v>
          </cell>
        </row>
      </sheetData>
      <sheetData sheetId="10583">
        <row r="9">
          <cell r="A9" t="str">
            <v>A</v>
          </cell>
        </row>
      </sheetData>
      <sheetData sheetId="10584">
        <row r="9">
          <cell r="A9" t="str">
            <v>A</v>
          </cell>
        </row>
      </sheetData>
      <sheetData sheetId="10585">
        <row r="9">
          <cell r="A9" t="str">
            <v>A</v>
          </cell>
        </row>
      </sheetData>
      <sheetData sheetId="10586">
        <row r="9">
          <cell r="A9" t="str">
            <v>A</v>
          </cell>
        </row>
      </sheetData>
      <sheetData sheetId="10587">
        <row r="9">
          <cell r="A9" t="str">
            <v>A</v>
          </cell>
        </row>
      </sheetData>
      <sheetData sheetId="10588">
        <row r="9">
          <cell r="A9" t="str">
            <v>A</v>
          </cell>
        </row>
      </sheetData>
      <sheetData sheetId="10589">
        <row r="9">
          <cell r="A9" t="str">
            <v>A</v>
          </cell>
        </row>
      </sheetData>
      <sheetData sheetId="10590">
        <row r="9">
          <cell r="A9" t="str">
            <v>A</v>
          </cell>
        </row>
      </sheetData>
      <sheetData sheetId="10591">
        <row r="9">
          <cell r="A9" t="str">
            <v>A</v>
          </cell>
        </row>
      </sheetData>
      <sheetData sheetId="10592">
        <row r="9">
          <cell r="A9" t="str">
            <v>A</v>
          </cell>
        </row>
      </sheetData>
      <sheetData sheetId="10593">
        <row r="9">
          <cell r="A9" t="str">
            <v>A</v>
          </cell>
        </row>
      </sheetData>
      <sheetData sheetId="10594">
        <row r="9">
          <cell r="A9" t="str">
            <v>A</v>
          </cell>
        </row>
      </sheetData>
      <sheetData sheetId="10595">
        <row r="9">
          <cell r="A9" t="str">
            <v>A</v>
          </cell>
        </row>
      </sheetData>
      <sheetData sheetId="10596">
        <row r="9">
          <cell r="A9" t="str">
            <v>A</v>
          </cell>
        </row>
      </sheetData>
      <sheetData sheetId="10597">
        <row r="9">
          <cell r="A9" t="str">
            <v>A</v>
          </cell>
        </row>
      </sheetData>
      <sheetData sheetId="10598">
        <row r="9">
          <cell r="A9" t="str">
            <v>A</v>
          </cell>
        </row>
      </sheetData>
      <sheetData sheetId="10599">
        <row r="9">
          <cell r="A9" t="str">
            <v>A</v>
          </cell>
        </row>
      </sheetData>
      <sheetData sheetId="10600">
        <row r="9">
          <cell r="A9" t="str">
            <v>A</v>
          </cell>
        </row>
      </sheetData>
      <sheetData sheetId="10601">
        <row r="9">
          <cell r="A9" t="str">
            <v>A</v>
          </cell>
        </row>
      </sheetData>
      <sheetData sheetId="10602">
        <row r="9">
          <cell r="A9" t="str">
            <v>A</v>
          </cell>
        </row>
      </sheetData>
      <sheetData sheetId="10603">
        <row r="9">
          <cell r="A9" t="str">
            <v>A</v>
          </cell>
        </row>
      </sheetData>
      <sheetData sheetId="10604">
        <row r="9">
          <cell r="A9" t="str">
            <v>A</v>
          </cell>
        </row>
      </sheetData>
      <sheetData sheetId="10605">
        <row r="9">
          <cell r="A9" t="str">
            <v>A</v>
          </cell>
        </row>
      </sheetData>
      <sheetData sheetId="10606">
        <row r="9">
          <cell r="A9" t="str">
            <v>A</v>
          </cell>
        </row>
      </sheetData>
      <sheetData sheetId="10607">
        <row r="9">
          <cell r="A9" t="str">
            <v>A</v>
          </cell>
        </row>
      </sheetData>
      <sheetData sheetId="10608">
        <row r="9">
          <cell r="A9" t="str">
            <v>A</v>
          </cell>
        </row>
      </sheetData>
      <sheetData sheetId="10609">
        <row r="9">
          <cell r="A9" t="str">
            <v>A</v>
          </cell>
        </row>
      </sheetData>
      <sheetData sheetId="10610">
        <row r="9">
          <cell r="A9" t="str">
            <v>A</v>
          </cell>
        </row>
      </sheetData>
      <sheetData sheetId="10611">
        <row r="9">
          <cell r="A9" t="str">
            <v>A</v>
          </cell>
        </row>
      </sheetData>
      <sheetData sheetId="10612">
        <row r="9">
          <cell r="A9" t="str">
            <v>A</v>
          </cell>
        </row>
      </sheetData>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refreshError="1"/>
      <sheetData sheetId="10648" refreshError="1"/>
      <sheetData sheetId="10649" refreshError="1"/>
      <sheetData sheetId="10650" refreshError="1"/>
      <sheetData sheetId="10651" refreshError="1"/>
      <sheetData sheetId="10652" refreshError="1"/>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sheetData sheetId="10692"/>
      <sheetData sheetId="10693"/>
      <sheetData sheetId="10694"/>
      <sheetData sheetId="10695"/>
      <sheetData sheetId="10696"/>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row r="9">
          <cell r="A9" t="str">
            <v>A</v>
          </cell>
        </row>
      </sheetData>
      <sheetData sheetId="10784">
        <row r="9">
          <cell r="A9" t="str">
            <v>A</v>
          </cell>
        </row>
      </sheetData>
      <sheetData sheetId="10785">
        <row r="9">
          <cell r="A9" t="str">
            <v>A</v>
          </cell>
        </row>
      </sheetData>
      <sheetData sheetId="10786">
        <row r="9">
          <cell r="A9" t="str">
            <v>A</v>
          </cell>
        </row>
      </sheetData>
      <sheetData sheetId="10787">
        <row r="9">
          <cell r="A9" t="str">
            <v>A</v>
          </cell>
        </row>
      </sheetData>
      <sheetData sheetId="10788">
        <row r="9">
          <cell r="A9" t="str">
            <v>A</v>
          </cell>
        </row>
      </sheetData>
      <sheetData sheetId="10789">
        <row r="9">
          <cell r="A9" t="str">
            <v>A</v>
          </cell>
        </row>
      </sheetData>
      <sheetData sheetId="10790">
        <row r="9">
          <cell r="A9" t="str">
            <v>A</v>
          </cell>
        </row>
      </sheetData>
      <sheetData sheetId="10791">
        <row r="9">
          <cell r="A9" t="str">
            <v>A</v>
          </cell>
        </row>
      </sheetData>
      <sheetData sheetId="10792">
        <row r="9">
          <cell r="A9" t="str">
            <v>A</v>
          </cell>
        </row>
      </sheetData>
      <sheetData sheetId="10793">
        <row r="9">
          <cell r="A9" t="str">
            <v>A</v>
          </cell>
        </row>
      </sheetData>
      <sheetData sheetId="10794">
        <row r="9">
          <cell r="A9" t="str">
            <v>A</v>
          </cell>
        </row>
      </sheetData>
      <sheetData sheetId="10795">
        <row r="9">
          <cell r="A9" t="str">
            <v>A</v>
          </cell>
        </row>
      </sheetData>
      <sheetData sheetId="10796">
        <row r="9">
          <cell r="A9" t="str">
            <v>A</v>
          </cell>
        </row>
      </sheetData>
      <sheetData sheetId="10797">
        <row r="9">
          <cell r="A9" t="str">
            <v>A</v>
          </cell>
        </row>
      </sheetData>
      <sheetData sheetId="10798">
        <row r="9">
          <cell r="A9" t="str">
            <v>A</v>
          </cell>
        </row>
      </sheetData>
      <sheetData sheetId="10799">
        <row r="9">
          <cell r="A9" t="str">
            <v>A</v>
          </cell>
        </row>
      </sheetData>
      <sheetData sheetId="10800">
        <row r="9">
          <cell r="A9" t="str">
            <v>A</v>
          </cell>
        </row>
      </sheetData>
      <sheetData sheetId="10801">
        <row r="9">
          <cell r="A9" t="str">
            <v>A</v>
          </cell>
        </row>
      </sheetData>
      <sheetData sheetId="10802">
        <row r="9">
          <cell r="A9" t="str">
            <v>A</v>
          </cell>
        </row>
      </sheetData>
      <sheetData sheetId="10803">
        <row r="9">
          <cell r="A9" t="str">
            <v>A</v>
          </cell>
        </row>
      </sheetData>
      <sheetData sheetId="10804">
        <row r="9">
          <cell r="A9" t="str">
            <v>A</v>
          </cell>
        </row>
      </sheetData>
      <sheetData sheetId="10805">
        <row r="9">
          <cell r="A9" t="str">
            <v>A</v>
          </cell>
        </row>
      </sheetData>
      <sheetData sheetId="10806">
        <row r="9">
          <cell r="A9" t="str">
            <v>A</v>
          </cell>
        </row>
      </sheetData>
      <sheetData sheetId="10807">
        <row r="9">
          <cell r="A9" t="str">
            <v>A</v>
          </cell>
        </row>
      </sheetData>
      <sheetData sheetId="10808">
        <row r="9">
          <cell r="A9" t="str">
            <v>A</v>
          </cell>
        </row>
      </sheetData>
      <sheetData sheetId="10809">
        <row r="9">
          <cell r="A9" t="str">
            <v>A</v>
          </cell>
        </row>
      </sheetData>
      <sheetData sheetId="10810">
        <row r="9">
          <cell r="A9" t="str">
            <v>A</v>
          </cell>
        </row>
      </sheetData>
      <sheetData sheetId="10811">
        <row r="9">
          <cell r="A9" t="str">
            <v>A</v>
          </cell>
        </row>
      </sheetData>
      <sheetData sheetId="10812">
        <row r="9">
          <cell r="A9" t="str">
            <v>A</v>
          </cell>
        </row>
      </sheetData>
      <sheetData sheetId="10813">
        <row r="9">
          <cell r="A9" t="str">
            <v>A</v>
          </cell>
        </row>
      </sheetData>
      <sheetData sheetId="10814">
        <row r="9">
          <cell r="A9" t="str">
            <v>A</v>
          </cell>
        </row>
      </sheetData>
      <sheetData sheetId="10815">
        <row r="9">
          <cell r="A9" t="str">
            <v>A</v>
          </cell>
        </row>
      </sheetData>
      <sheetData sheetId="10816">
        <row r="9">
          <cell r="A9" t="str">
            <v>A</v>
          </cell>
        </row>
      </sheetData>
      <sheetData sheetId="10817">
        <row r="9">
          <cell r="A9" t="str">
            <v>A</v>
          </cell>
        </row>
      </sheetData>
      <sheetData sheetId="10818">
        <row r="9">
          <cell r="A9" t="str">
            <v>A</v>
          </cell>
        </row>
      </sheetData>
      <sheetData sheetId="10819">
        <row r="9">
          <cell r="A9" t="str">
            <v>A</v>
          </cell>
        </row>
      </sheetData>
      <sheetData sheetId="10820">
        <row r="9">
          <cell r="A9" t="str">
            <v>A</v>
          </cell>
        </row>
      </sheetData>
      <sheetData sheetId="10821">
        <row r="9">
          <cell r="A9" t="str">
            <v>A</v>
          </cell>
        </row>
      </sheetData>
      <sheetData sheetId="10822">
        <row r="9">
          <cell r="A9" t="str">
            <v>A</v>
          </cell>
        </row>
      </sheetData>
      <sheetData sheetId="10823"/>
      <sheetData sheetId="10824"/>
      <sheetData sheetId="10825"/>
      <sheetData sheetId="10826"/>
      <sheetData sheetId="10827"/>
      <sheetData sheetId="10828"/>
      <sheetData sheetId="10829"/>
      <sheetData sheetId="10830">
        <row r="9">
          <cell r="A9" t="str">
            <v>A</v>
          </cell>
        </row>
      </sheetData>
      <sheetData sheetId="10831"/>
      <sheetData sheetId="10832">
        <row r="9">
          <cell r="A9" t="str">
            <v>A</v>
          </cell>
        </row>
      </sheetData>
      <sheetData sheetId="10833">
        <row r="9">
          <cell r="A9" t="str">
            <v>A</v>
          </cell>
        </row>
      </sheetData>
      <sheetData sheetId="10834">
        <row r="9">
          <cell r="A9" t="str">
            <v>A</v>
          </cell>
        </row>
      </sheetData>
      <sheetData sheetId="10835">
        <row r="9">
          <cell r="A9" t="str">
            <v>A</v>
          </cell>
        </row>
      </sheetData>
      <sheetData sheetId="10836">
        <row r="9">
          <cell r="A9" t="str">
            <v>A</v>
          </cell>
        </row>
      </sheetData>
      <sheetData sheetId="10837">
        <row r="9">
          <cell r="A9" t="str">
            <v>A</v>
          </cell>
        </row>
      </sheetData>
      <sheetData sheetId="10838">
        <row r="9">
          <cell r="A9" t="str">
            <v>A</v>
          </cell>
        </row>
      </sheetData>
      <sheetData sheetId="10839">
        <row r="9">
          <cell r="A9" t="str">
            <v>A</v>
          </cell>
        </row>
      </sheetData>
      <sheetData sheetId="10840">
        <row r="9">
          <cell r="A9" t="str">
            <v>A</v>
          </cell>
        </row>
      </sheetData>
      <sheetData sheetId="10841">
        <row r="9">
          <cell r="A9" t="str">
            <v>A</v>
          </cell>
        </row>
      </sheetData>
      <sheetData sheetId="10842">
        <row r="9">
          <cell r="A9" t="str">
            <v>A</v>
          </cell>
        </row>
      </sheetData>
      <sheetData sheetId="10843">
        <row r="9">
          <cell r="A9" t="str">
            <v>A</v>
          </cell>
        </row>
      </sheetData>
      <sheetData sheetId="10844">
        <row r="9">
          <cell r="A9" t="str">
            <v>A</v>
          </cell>
        </row>
      </sheetData>
      <sheetData sheetId="10845">
        <row r="9">
          <cell r="A9" t="str">
            <v>A</v>
          </cell>
        </row>
      </sheetData>
      <sheetData sheetId="10846">
        <row r="9">
          <cell r="A9" t="str">
            <v>A</v>
          </cell>
        </row>
      </sheetData>
      <sheetData sheetId="10847">
        <row r="9">
          <cell r="A9" t="str">
            <v>A</v>
          </cell>
        </row>
      </sheetData>
      <sheetData sheetId="10848">
        <row r="9">
          <cell r="A9" t="str">
            <v>A</v>
          </cell>
        </row>
      </sheetData>
      <sheetData sheetId="10849">
        <row r="9">
          <cell r="A9" t="str">
            <v>A</v>
          </cell>
        </row>
      </sheetData>
      <sheetData sheetId="10850">
        <row r="9">
          <cell r="A9" t="str">
            <v>A</v>
          </cell>
        </row>
      </sheetData>
      <sheetData sheetId="10851">
        <row r="9">
          <cell r="A9" t="str">
            <v>A</v>
          </cell>
        </row>
      </sheetData>
      <sheetData sheetId="10852"/>
      <sheetData sheetId="10853">
        <row r="9">
          <cell r="A9" t="str">
            <v>A</v>
          </cell>
        </row>
      </sheetData>
      <sheetData sheetId="10854">
        <row r="9">
          <cell r="A9" t="str">
            <v>A</v>
          </cell>
        </row>
      </sheetData>
      <sheetData sheetId="10855">
        <row r="9">
          <cell r="A9" t="str">
            <v>A</v>
          </cell>
        </row>
      </sheetData>
      <sheetData sheetId="10856">
        <row r="9">
          <cell r="A9" t="str">
            <v>A</v>
          </cell>
        </row>
      </sheetData>
      <sheetData sheetId="10857">
        <row r="9">
          <cell r="A9" t="str">
            <v>A</v>
          </cell>
        </row>
      </sheetData>
      <sheetData sheetId="10858">
        <row r="9">
          <cell r="A9" t="str">
            <v>A</v>
          </cell>
        </row>
      </sheetData>
      <sheetData sheetId="10859">
        <row r="9">
          <cell r="A9" t="str">
            <v>A</v>
          </cell>
        </row>
      </sheetData>
      <sheetData sheetId="10860">
        <row r="9">
          <cell r="A9" t="str">
            <v>A</v>
          </cell>
        </row>
      </sheetData>
      <sheetData sheetId="10861">
        <row r="9">
          <cell r="A9" t="str">
            <v>A</v>
          </cell>
        </row>
      </sheetData>
      <sheetData sheetId="10862">
        <row r="9">
          <cell r="A9" t="str">
            <v>A</v>
          </cell>
        </row>
      </sheetData>
      <sheetData sheetId="10863">
        <row r="9">
          <cell r="A9" t="str">
            <v>A</v>
          </cell>
        </row>
      </sheetData>
      <sheetData sheetId="10864">
        <row r="9">
          <cell r="A9" t="str">
            <v>A</v>
          </cell>
        </row>
      </sheetData>
      <sheetData sheetId="10865">
        <row r="9">
          <cell r="A9" t="str">
            <v>A</v>
          </cell>
        </row>
      </sheetData>
      <sheetData sheetId="10866">
        <row r="9">
          <cell r="A9" t="str">
            <v>A</v>
          </cell>
        </row>
      </sheetData>
      <sheetData sheetId="10867">
        <row r="9">
          <cell r="A9" t="str">
            <v>A</v>
          </cell>
        </row>
      </sheetData>
      <sheetData sheetId="10868">
        <row r="9">
          <cell r="A9" t="str">
            <v>A</v>
          </cell>
        </row>
      </sheetData>
      <sheetData sheetId="10869">
        <row r="9">
          <cell r="A9" t="str">
            <v>A</v>
          </cell>
        </row>
      </sheetData>
      <sheetData sheetId="10870">
        <row r="9">
          <cell r="A9" t="str">
            <v>A</v>
          </cell>
        </row>
      </sheetData>
      <sheetData sheetId="10871">
        <row r="9">
          <cell r="A9" t="str">
            <v>A</v>
          </cell>
        </row>
      </sheetData>
      <sheetData sheetId="10872">
        <row r="9">
          <cell r="A9" t="str">
            <v>A</v>
          </cell>
        </row>
      </sheetData>
      <sheetData sheetId="10873">
        <row r="9">
          <cell r="A9" t="str">
            <v>A</v>
          </cell>
        </row>
      </sheetData>
      <sheetData sheetId="10874">
        <row r="9">
          <cell r="A9" t="str">
            <v>A</v>
          </cell>
        </row>
      </sheetData>
      <sheetData sheetId="10875">
        <row r="9">
          <cell r="A9" t="str">
            <v>A</v>
          </cell>
        </row>
      </sheetData>
      <sheetData sheetId="10876">
        <row r="9">
          <cell r="A9" t="str">
            <v>A</v>
          </cell>
        </row>
      </sheetData>
      <sheetData sheetId="10877">
        <row r="9">
          <cell r="A9" t="str">
            <v>A</v>
          </cell>
        </row>
      </sheetData>
      <sheetData sheetId="10878">
        <row r="9">
          <cell r="A9" t="str">
            <v>A</v>
          </cell>
        </row>
      </sheetData>
      <sheetData sheetId="10879">
        <row r="9">
          <cell r="A9" t="str">
            <v>A</v>
          </cell>
        </row>
      </sheetData>
      <sheetData sheetId="10880">
        <row r="9">
          <cell r="A9" t="str">
            <v>A</v>
          </cell>
        </row>
      </sheetData>
      <sheetData sheetId="10881">
        <row r="9">
          <cell r="A9" t="str">
            <v>A</v>
          </cell>
        </row>
      </sheetData>
      <sheetData sheetId="10882">
        <row r="9">
          <cell r="A9" t="str">
            <v>A</v>
          </cell>
        </row>
      </sheetData>
      <sheetData sheetId="10883">
        <row r="9">
          <cell r="A9" t="str">
            <v>A</v>
          </cell>
        </row>
      </sheetData>
      <sheetData sheetId="10884">
        <row r="9">
          <cell r="A9" t="str">
            <v>A</v>
          </cell>
        </row>
      </sheetData>
      <sheetData sheetId="10885">
        <row r="9">
          <cell r="A9" t="str">
            <v>A</v>
          </cell>
        </row>
      </sheetData>
      <sheetData sheetId="10886">
        <row r="9">
          <cell r="A9" t="str">
            <v>A</v>
          </cell>
        </row>
      </sheetData>
      <sheetData sheetId="10887">
        <row r="9">
          <cell r="A9" t="str">
            <v>A</v>
          </cell>
        </row>
      </sheetData>
      <sheetData sheetId="10888">
        <row r="9">
          <cell r="A9" t="str">
            <v>A</v>
          </cell>
        </row>
      </sheetData>
      <sheetData sheetId="10889">
        <row r="9">
          <cell r="A9" t="str">
            <v>A</v>
          </cell>
        </row>
      </sheetData>
      <sheetData sheetId="10890">
        <row r="9">
          <cell r="A9" t="str">
            <v>A</v>
          </cell>
        </row>
      </sheetData>
      <sheetData sheetId="10891">
        <row r="9">
          <cell r="A9" t="str">
            <v>A</v>
          </cell>
        </row>
      </sheetData>
      <sheetData sheetId="10892">
        <row r="9">
          <cell r="A9" t="str">
            <v>A</v>
          </cell>
        </row>
      </sheetData>
      <sheetData sheetId="10893">
        <row r="9">
          <cell r="A9" t="str">
            <v>A</v>
          </cell>
        </row>
      </sheetData>
      <sheetData sheetId="10894">
        <row r="9">
          <cell r="A9" t="str">
            <v>A</v>
          </cell>
        </row>
      </sheetData>
      <sheetData sheetId="10895">
        <row r="9">
          <cell r="A9" t="str">
            <v>A</v>
          </cell>
        </row>
      </sheetData>
      <sheetData sheetId="10896">
        <row r="9">
          <cell r="A9" t="str">
            <v>A</v>
          </cell>
        </row>
      </sheetData>
      <sheetData sheetId="10897">
        <row r="9">
          <cell r="A9" t="str">
            <v>A</v>
          </cell>
        </row>
      </sheetData>
      <sheetData sheetId="10898">
        <row r="9">
          <cell r="A9" t="str">
            <v>A</v>
          </cell>
        </row>
      </sheetData>
      <sheetData sheetId="10899"/>
      <sheetData sheetId="10900"/>
      <sheetData sheetId="10901"/>
      <sheetData sheetId="10902"/>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ow r="9">
          <cell r="A9" t="str">
            <v>A</v>
          </cell>
        </row>
      </sheetData>
      <sheetData sheetId="10916">
        <row r="9">
          <cell r="A9" t="str">
            <v>A</v>
          </cell>
        </row>
      </sheetData>
      <sheetData sheetId="10917">
        <row r="4">
          <cell r="A4" t="str">
            <v>BẢNG TÍNH TOÁN, ĐO BÓC KHỐI LƯỢNG HOÀN THÀNH ĐƯA VÀO QUYẾT TOÁN</v>
          </cell>
        </row>
      </sheetData>
      <sheetData sheetId="10918">
        <row r="9">
          <cell r="A9" t="str">
            <v>A</v>
          </cell>
        </row>
      </sheetData>
      <sheetData sheetId="10919">
        <row r="9">
          <cell r="A9" t="str">
            <v>A</v>
          </cell>
        </row>
      </sheetData>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sheetData sheetId="10936"/>
      <sheetData sheetId="10937"/>
      <sheetData sheetId="10938"/>
      <sheetData sheetId="10939"/>
      <sheetData sheetId="10940"/>
      <sheetData sheetId="10941">
        <row r="9">
          <cell r="A9" t="str">
            <v>A</v>
          </cell>
        </row>
      </sheetData>
      <sheetData sheetId="10942">
        <row r="9">
          <cell r="A9" t="str">
            <v>A</v>
          </cell>
        </row>
      </sheetData>
      <sheetData sheetId="10943">
        <row r="9">
          <cell r="A9" t="str">
            <v>A</v>
          </cell>
        </row>
      </sheetData>
      <sheetData sheetId="10944">
        <row r="9">
          <cell r="A9" t="str">
            <v>A</v>
          </cell>
        </row>
      </sheetData>
      <sheetData sheetId="10945">
        <row r="9">
          <cell r="A9" t="str">
            <v>A</v>
          </cell>
        </row>
      </sheetData>
      <sheetData sheetId="10946">
        <row r="9">
          <cell r="A9" t="str">
            <v>A</v>
          </cell>
        </row>
      </sheetData>
      <sheetData sheetId="10947">
        <row r="9">
          <cell r="A9" t="str">
            <v>A</v>
          </cell>
        </row>
      </sheetData>
      <sheetData sheetId="10948">
        <row r="9">
          <cell r="A9" t="str">
            <v>A</v>
          </cell>
        </row>
      </sheetData>
      <sheetData sheetId="10949">
        <row r="4">
          <cell r="A4" t="str">
            <v>BẢNG TÍNH TOÁN, ĐO BÓC KHỐI LƯỢNG HOÀN THÀNH ĐƯA VÀO QUYẾT TOÁN</v>
          </cell>
        </row>
      </sheetData>
      <sheetData sheetId="10950">
        <row r="4">
          <cell r="A4" t="str">
            <v>BẢNG TÍNH TOÁN, ĐO BÓC KHỐI LƯỢNG HOÀN THÀNH ĐƯA VÀO QUYẾT TOÁN</v>
          </cell>
        </row>
      </sheetData>
      <sheetData sheetId="10951">
        <row r="9">
          <cell r="A9" t="str">
            <v>A</v>
          </cell>
        </row>
      </sheetData>
      <sheetData sheetId="10952">
        <row r="9">
          <cell r="A9" t="str">
            <v>A</v>
          </cell>
        </row>
      </sheetData>
      <sheetData sheetId="10953">
        <row r="9">
          <cell r="A9" t="str">
            <v>A</v>
          </cell>
        </row>
      </sheetData>
      <sheetData sheetId="10954">
        <row r="9">
          <cell r="A9" t="str">
            <v>A</v>
          </cell>
        </row>
      </sheetData>
      <sheetData sheetId="10955">
        <row r="9">
          <cell r="A9" t="str">
            <v>A</v>
          </cell>
        </row>
      </sheetData>
      <sheetData sheetId="10956">
        <row r="9">
          <cell r="A9" t="str">
            <v>A</v>
          </cell>
        </row>
      </sheetData>
      <sheetData sheetId="10957">
        <row r="9">
          <cell r="A9" t="str">
            <v>A</v>
          </cell>
        </row>
      </sheetData>
      <sheetData sheetId="10958">
        <row r="9">
          <cell r="A9" t="str">
            <v>A</v>
          </cell>
        </row>
      </sheetData>
      <sheetData sheetId="10959">
        <row r="9">
          <cell r="A9" t="str">
            <v>A</v>
          </cell>
        </row>
      </sheetData>
      <sheetData sheetId="10960">
        <row r="9">
          <cell r="A9" t="str">
            <v>A</v>
          </cell>
        </row>
      </sheetData>
      <sheetData sheetId="10961">
        <row r="9">
          <cell r="A9" t="str">
            <v>A</v>
          </cell>
        </row>
      </sheetData>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row r="4">
          <cell r="A4" t="str">
            <v>BẢNG TÍNH TOÁN, ĐO BÓC KHỐI LƯỢNG HOÀN THÀNH ĐƯA VÀO QUYẾT TOÁN</v>
          </cell>
        </row>
      </sheetData>
      <sheetData sheetId="10982">
        <row r="4">
          <cell r="A4" t="str">
            <v>BẢNG TÍNH TOÁN, ĐO BÓC KHỐI LƯỢNG HOÀN THÀNH ĐƯA VÀO QUYẾT TOÁN</v>
          </cell>
        </row>
      </sheetData>
      <sheetData sheetId="10983"/>
      <sheetData sheetId="10984"/>
      <sheetData sheetId="10985"/>
      <sheetData sheetId="10986"/>
      <sheetData sheetId="10987">
        <row r="9">
          <cell r="A9" t="str">
            <v>A</v>
          </cell>
        </row>
      </sheetData>
      <sheetData sheetId="10988" refreshError="1"/>
      <sheetData sheetId="10989" refreshError="1"/>
      <sheetData sheetId="10990" refreshError="1"/>
      <sheetData sheetId="10991">
        <row r="9">
          <cell r="A9" t="str">
            <v>A</v>
          </cell>
        </row>
      </sheetData>
      <sheetData sheetId="10992">
        <row r="9">
          <cell r="A9" t="str">
            <v>A</v>
          </cell>
        </row>
      </sheetData>
      <sheetData sheetId="10993">
        <row r="9">
          <cell r="A9" t="str">
            <v>A</v>
          </cell>
        </row>
      </sheetData>
      <sheetData sheetId="10994"/>
      <sheetData sheetId="10995"/>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ow r="9">
          <cell r="A9" t="str">
            <v>A</v>
          </cell>
        </row>
      </sheetData>
      <sheetData sheetId="11049">
        <row r="9">
          <cell r="A9" t="str">
            <v>A</v>
          </cell>
        </row>
      </sheetData>
      <sheetData sheetId="11050"/>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sheetData sheetId="11331">
        <row r="9">
          <cell r="A9" t="str">
            <v>A</v>
          </cell>
        </row>
      </sheetData>
      <sheetData sheetId="11332"/>
      <sheetData sheetId="11333" refreshError="1"/>
      <sheetData sheetId="11334" refreshError="1"/>
      <sheetData sheetId="11335" refreshError="1"/>
      <sheetData sheetId="11336">
        <row r="9">
          <cell r="A9" t="str">
            <v>A</v>
          </cell>
        </row>
      </sheetData>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L den HT"/>
      <sheetName val="Gia giao VL den HT"/>
      <sheetName val="XL4Poppy"/>
      <sheetName val="dongia (2)"/>
      <sheetName val="GVL"/>
      <sheetName val="Check pile"/>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Gia VL den HT"/>
      <sheetName val="SL"/>
      <sheetName val="dongia (2)"/>
      <sheetName val="Gia giao VL den HT"/>
      <sheetName val="GV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ĐP"/>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149-2"/>
      <sheetName val="TTDZ22"/>
      <sheetName val="Tonf hop du toan"/>
      <sheetName val="Xuly Data"/>
      <sheetName val="Sheet1"/>
      <sheetName val="Gia VL den HT"/>
      <sheetName val="#REF"/>
      <sheetName val="Sheet2"/>
      <sheetName val="Sheet3"/>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DG "/>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dongia (2)"/>
      <sheetName val="DG7606TBA"/>
      <sheetName val="Input"/>
      <sheetName val="THKP"/>
      <sheetName val="TNHC"/>
      <sheetName val="DSPK"/>
      <sheetName val="khung ten TD"/>
      <sheetName val="tra-vat-lieu"/>
      <sheetName val="TH TB+XD"/>
      <sheetName val="BXLDL"/>
      <sheetName val="_x0000__x0000__x0000__x0000__x0000__x0000__x0000__x0000_"/>
      <sheetName val="HelpMe"/>
      <sheetName val="Chiet tinh"/>
      <sheetName val="CT -THVLNC"/>
      <sheetName val="Khoan cong truong Tan De"/>
      <sheetName val="M 67"/>
      <sheetName val="VuaBT"/>
      <sheetName val="PhaDoMong"/>
      <sheetName val="MTP"/>
      <sheetName val="MTP1"/>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VL,NC"/>
      <sheetName val="Chiet tinh dz35"/>
      <sheetName val="방배동내역(리라)"/>
      <sheetName val="Tổng kê"/>
      <sheetName val="PNT-QUOT-#3"/>
      <sheetName val="COAT&amp;WRAP-QIOT-#3"/>
      <sheetName val="6호기"/>
      <sheetName val="????????"/>
      <sheetName val="Luong TT01"/>
      <sheetName val="NCV3-X"/>
      <sheetName val="Bang luong NHOM I"/>
      <sheetName val="TONGKE-HT"/>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BCDTK"/>
      <sheetName val="MTC"/>
      <sheetName val="PA2"/>
      <sheetName val="PA3"/>
      <sheetName val="1.3"/>
      <sheetName val="1.5"/>
      <sheetName val="LKVL-CK-HT-GD1"/>
      <sheetName val="giathanh1"/>
      <sheetName val="THPDMoi  (2)"/>
      <sheetName val="gtrinh"/>
      <sheetName val="TONG HOP VL-NC"/>
      <sheetName val="lam-moi"/>
      <sheetName val="chitiet"/>
      <sheetName val="TONGKE3p "/>
      <sheetName val="TH VL, NC, DDHT Thanhphuoc"/>
      <sheetName val="DONGIA"/>
      <sheetName val="thao-go"/>
      <sheetName val="DON GIA"/>
      <sheetName val="DG"/>
      <sheetName val="phuluc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NEW-PANEL"/>
      <sheetName val="SĐT"/>
      <sheetName val="Luong_TT05"/>
      <sheetName val="vc1"/>
      <sheetName val="Gia"/>
      <sheetName val="vc2"/>
      <sheetName val="BX588"/>
      <sheetName val="CP vua"/>
      <sheetName val="DGCM"/>
      <sheetName val="May"/>
      <sheetName val="THVT"/>
      <sheetName val="VC31"/>
      <sheetName val="VC588"/>
      <sheetName val="DTCT(full)"/>
      <sheetName val="PTDG_GPMB"/>
      <sheetName val="PTDG VCTB"/>
      <sheetName val="DTCT"/>
      <sheetName val=""/>
      <sheetName val="________"/>
      <sheetName val="Xuly_Data"/>
      <sheetName val="cap_so_lao_dong"/>
      <sheetName val="Chiet_tinh"/>
      <sheetName val="dongia_(2)1"/>
      <sheetName val="Xuly_Data1"/>
      <sheetName val="cap_so_lao_dong1"/>
      <sheetName val="Chiet_tinh1"/>
      <sheetName val="Tra KS"/>
      <sheetName val="GVL"/>
      <sheetName val="Temp"/>
      <sheetName val="SL"/>
      <sheetName val="chiti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
      <sheetName val="R&amp;P"/>
      <sheetName val="Sheet2"/>
      <sheetName val="Sheet1"/>
      <sheetName val="Detailed for Breakdown"/>
      <sheetName val="Names"/>
      <sheetName val="Tong Hop"/>
      <sheetName val="Phan tich"/>
      <sheetName val="Sheet3"/>
      <sheetName val="XL4Poppy"/>
      <sheetName val="Tong Ho"/>
      <sheetName val="Tong H"/>
      <sheetName val="Tong "/>
      <sheetName val="Tong"/>
      <sheetName val="Ton"/>
      <sheetName val="To"/>
      <sheetName val="T"/>
      <sheetName val=""/>
      <sheetName val="Uchongxo"/>
      <sheetName val="banmatcau"/>
      <sheetName val="damngang"/>
      <sheetName val="mat"/>
      <sheetName val="nen"/>
      <sheetName val="Tonghop"/>
      <sheetName val="damTrong"/>
      <sheetName val="Tamdosan"/>
      <sheetName val="Mo(M2)"/>
      <sheetName val="Mo(M1)"/>
      <sheetName val="klban-qd"/>
      <sheetName val="00000000"/>
      <sheetName val="10000000"/>
      <sheetName val="20000000"/>
      <sheetName val="Congtron"/>
      <sheetName val="Congban"/>
      <sheetName val="KLcongban"/>
      <sheetName val="KLTHcongtron"/>
      <sheetName val="Sheet4"/>
      <sheetName val="Sheet5"/>
      <sheetName val="Sheet6"/>
      <sheetName val="Sheet7"/>
      <sheetName val="LopBTN7cm"/>
      <sheetName val="(In.Gird-Ex.Gird-Deck)"/>
      <sheetName val="Railing"/>
      <sheetName val="StartUp"/>
      <sheetName val="CT -THVLNC"/>
      <sheetName val="Sheet8"/>
      <sheetName val="Sheet9"/>
      <sheetName val="Sheet10"/>
      <sheetName val="Sheet11"/>
      <sheetName val="Sheet12"/>
      <sheetName val="GIA-DU-KIEN"/>
      <sheetName val="TM"/>
      <sheetName val="TH TB "/>
      <sheetName val="GIAM-GiA"/>
      <sheetName val="HMI"/>
      <sheetName val="HMII"/>
      <sheetName val="Don gia chi tiet"/>
      <sheetName val="Chenh lech vat tu"/>
      <sheetName val="CL-MAY"/>
      <sheetName val="Gxd"/>
      <sheetName val="TM "/>
      <sheetName val="PL1"/>
      <sheetName val="PL2"/>
      <sheetName val="P3"/>
      <sheetName val="PL4"/>
      <sheetName val="G-so-sanh"/>
      <sheetName val="G-toanbo"/>
      <sheetName val="PTCT-DG-VC-DAT"/>
      <sheetName val="HSTV"/>
      <sheetName val="VLXDHA"/>
      <sheetName val="TDT"/>
      <sheetName val="TH XL- KTK"/>
      <sheetName val="DGKS "/>
      <sheetName val="TH-XL"/>
      <sheetName val="VL-NC-MTC"/>
      <sheetName val="Đơn giá chi tiet"/>
      <sheetName val="vcNT"/>
      <sheetName val="NGAMHA"/>
      <sheetName val="CTHA"/>
      <sheetName val="CTBT"/>
      <sheetName val="GiaVLdenHT"/>
      <sheetName val="Chitiet DCS"/>
      <sheetName val="thaodo"/>
      <sheetName val="TH Congto (2)"/>
      <sheetName val="GiagiaoVLHT"/>
      <sheetName val="CPVC"/>
      <sheetName val="luongXLdz"/>
      <sheetName val="GCM-2127"/>
      <sheetName val="30000000"/>
      <sheetName val="40000000"/>
      <sheetName val="Sheet1 (2)"/>
      <sheetName val="Tong hop kinh phi"/>
      <sheetName val="Du toan"/>
      <sheetName val="THONG KE THEP"/>
      <sheetName val="foxz"/>
      <sheetName val="dongia (2)"/>
      <sheetName val="thao-go"/>
      <sheetName val="T10d3"/>
      <sheetName val="PL 1-TH"/>
      <sheetName val="PCDT 2023"/>
      <sheetName val="TH thuy loi"/>
      <sheetName val="Cty TV Yên Bái"/>
      <sheetName val="Cty TV Lao Cai"/>
      <sheetName val="Cty TV DHXD"/>
      <sheetName val="CTY CP TV DHXD"/>
      <sheetName val="Phan cong NV"/>
      <sheetName val="HTKT"/>
      <sheetName val="Bieu 3E"/>
      <sheetName val="Bieu Tech 7"/>
      <sheetName val="GiaNC"/>
      <sheetName val="XXXXXXXX"/>
      <sheetName val="COng ban Km6-KM9"/>
      <sheetName val="HelpMe"/>
      <sheetName val="72+420"/>
      <sheetName val="72+400(Graph)"/>
      <sheetName val="76+400"/>
      <sheetName val="76+400(Graph)"/>
      <sheetName val="80+000"/>
      <sheetName val="80+000(Graph)"/>
      <sheetName val="InVL (2)"/>
      <sheetName val="bang tinh"/>
      <sheetName val="bang th tren 100"/>
      <sheetName val="duoi 100"/>
      <sheetName val="Biểu THGDT"/>
      <sheetName val="957"/>
      <sheetName val="Bang tra"/>
      <sheetName val="Luong 1900"/>
      <sheetName val="VC"/>
      <sheetName val="TH VL-NC-M"/>
      <sheetName val="KS"/>
      <sheetName val="Gia thang 6"/>
      <sheetName val="MH"/>
      <sheetName val="M+NC"/>
      <sheetName val="VL-NC-M"/>
      <sheetName val="DGCT1"/>
      <sheetName val="DGCT2"/>
      <sheetName val="DGCT3"/>
      <sheetName val="DGCT4"/>
      <sheetName val="DGCT5"/>
      <sheetName val="Roda"/>
      <sheetName val="KL sut&gt;100"/>
      <sheetName val="TB Ngam"/>
      <sheetName val="KL sut&lt;100"/>
      <sheetName val="Pier"/>
      <sheetName val="Pile"/>
      <sheetName val="MTP"/>
    </sheetNames>
    <sheetDataSet>
      <sheetData sheetId="0" refreshError="1"/>
      <sheetData sheetId="1" refreshError="1">
        <row r="22">
          <cell r="G22">
            <v>3334.9410000000003</v>
          </cell>
        </row>
        <row r="24">
          <cell r="G24">
            <v>5406</v>
          </cell>
        </row>
        <row r="27">
          <cell r="G27">
            <v>920</v>
          </cell>
        </row>
        <row r="39">
          <cell r="G39">
            <v>183636</v>
          </cell>
        </row>
        <row r="50">
          <cell r="G50">
            <v>4700</v>
          </cell>
        </row>
        <row r="54">
          <cell r="G54">
            <v>8596</v>
          </cell>
        </row>
        <row r="58">
          <cell r="G58">
            <v>4600</v>
          </cell>
        </row>
        <row r="84">
          <cell r="G84">
            <v>307000</v>
          </cell>
        </row>
        <row r="86">
          <cell r="G86">
            <v>1800000</v>
          </cell>
        </row>
        <row r="90">
          <cell r="G90">
            <v>30000</v>
          </cell>
        </row>
        <row r="100">
          <cell r="G100">
            <v>70000</v>
          </cell>
        </row>
        <row r="102">
          <cell r="G102">
            <v>420000</v>
          </cell>
        </row>
        <row r="103">
          <cell r="G103">
            <v>315000</v>
          </cell>
        </row>
        <row r="104">
          <cell r="G104">
            <v>168000.00000000003</v>
          </cell>
        </row>
        <row r="105">
          <cell r="G105">
            <v>504000</v>
          </cell>
        </row>
        <row r="106">
          <cell r="G106">
            <v>1260000</v>
          </cell>
        </row>
        <row r="107">
          <cell r="G107">
            <v>1680000</v>
          </cell>
        </row>
        <row r="109">
          <cell r="G109">
            <v>61400</v>
          </cell>
        </row>
        <row r="110">
          <cell r="G110">
            <v>49120</v>
          </cell>
        </row>
        <row r="124">
          <cell r="G124">
            <v>785469</v>
          </cell>
        </row>
        <row r="125">
          <cell r="G125">
            <v>1125943</v>
          </cell>
        </row>
        <row r="138">
          <cell r="G138">
            <v>522969</v>
          </cell>
        </row>
        <row r="146">
          <cell r="G146">
            <v>744850</v>
          </cell>
        </row>
        <row r="150">
          <cell r="G150">
            <v>1085836</v>
          </cell>
        </row>
        <row r="160">
          <cell r="G160">
            <v>650177</v>
          </cell>
        </row>
        <row r="164">
          <cell r="G164">
            <v>52566</v>
          </cell>
        </row>
        <row r="165">
          <cell r="G165">
            <v>55829</v>
          </cell>
        </row>
        <row r="167">
          <cell r="G167">
            <v>480789</v>
          </cell>
        </row>
        <row r="172">
          <cell r="G172">
            <v>868408</v>
          </cell>
        </row>
        <row r="179">
          <cell r="G179">
            <v>321512</v>
          </cell>
        </row>
        <row r="191">
          <cell r="G191">
            <v>472652</v>
          </cell>
        </row>
        <row r="198">
          <cell r="G198">
            <v>641961</v>
          </cell>
        </row>
        <row r="207">
          <cell r="G207">
            <v>776006</v>
          </cell>
        </row>
        <row r="209">
          <cell r="G209">
            <v>381748</v>
          </cell>
        </row>
        <row r="210">
          <cell r="G210">
            <v>426161</v>
          </cell>
        </row>
        <row r="225">
          <cell r="G225">
            <v>861908</v>
          </cell>
        </row>
        <row r="226">
          <cell r="G226">
            <v>1247376</v>
          </cell>
        </row>
        <row r="227">
          <cell r="G227">
            <v>1718736</v>
          </cell>
        </row>
        <row r="228">
          <cell r="G228">
            <v>1824131</v>
          </cell>
        </row>
        <row r="232">
          <cell r="G232">
            <v>2331539</v>
          </cell>
        </row>
        <row r="235">
          <cell r="G235">
            <v>2650744</v>
          </cell>
        </row>
        <row r="241">
          <cell r="G241">
            <v>78386</v>
          </cell>
        </row>
        <row r="244">
          <cell r="G244">
            <v>96606</v>
          </cell>
        </row>
        <row r="248">
          <cell r="G248">
            <v>113782</v>
          </cell>
        </row>
        <row r="250">
          <cell r="G250">
            <v>235732</v>
          </cell>
        </row>
        <row r="253">
          <cell r="G253">
            <v>107131</v>
          </cell>
        </row>
        <row r="260">
          <cell r="G260">
            <v>83578</v>
          </cell>
        </row>
        <row r="263">
          <cell r="G263">
            <v>1279858</v>
          </cell>
        </row>
        <row r="264">
          <cell r="G264">
            <v>1800749</v>
          </cell>
        </row>
        <row r="271">
          <cell r="G271">
            <v>1594996</v>
          </cell>
        </row>
        <row r="272">
          <cell r="G272">
            <v>1878187</v>
          </cell>
        </row>
        <row r="274">
          <cell r="G274">
            <v>3939622</v>
          </cell>
        </row>
        <row r="277">
          <cell r="G277">
            <v>140021</v>
          </cell>
        </row>
        <row r="281">
          <cell r="G281">
            <v>36194</v>
          </cell>
        </row>
        <row r="286">
          <cell r="G286">
            <v>41681</v>
          </cell>
        </row>
        <row r="296">
          <cell r="G296">
            <v>715811</v>
          </cell>
        </row>
        <row r="297">
          <cell r="G297">
            <v>839415</v>
          </cell>
        </row>
        <row r="305">
          <cell r="G305">
            <v>119771</v>
          </cell>
        </row>
        <row r="337">
          <cell r="G337">
            <v>430951</v>
          </cell>
        </row>
        <row r="338">
          <cell r="G338">
            <v>930432</v>
          </cell>
        </row>
        <row r="355">
          <cell r="G355">
            <v>27532</v>
          </cell>
        </row>
        <row r="371">
          <cell r="G371">
            <v>889435</v>
          </cell>
        </row>
        <row r="372">
          <cell r="G372">
            <v>1074220</v>
          </cell>
        </row>
        <row r="378">
          <cell r="G378">
            <v>818562</v>
          </cell>
        </row>
        <row r="385">
          <cell r="G385">
            <v>6781995</v>
          </cell>
        </row>
        <row r="391">
          <cell r="G391">
            <v>361686</v>
          </cell>
        </row>
        <row r="392">
          <cell r="G392">
            <v>746550</v>
          </cell>
        </row>
        <row r="403">
          <cell r="G403">
            <v>862947</v>
          </cell>
        </row>
      </sheetData>
      <sheetData sheetId="2">
        <row r="24">
          <cell r="G24">
            <v>5406</v>
          </cell>
        </row>
      </sheetData>
      <sheetData sheetId="3" refreshError="1"/>
      <sheetData sheetId="4" refreshError="1"/>
      <sheetData sheetId="5" refreshError="1">
        <row r="5">
          <cell r="D5">
            <v>1.1128</v>
          </cell>
        </row>
        <row r="6">
          <cell r="D6">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3-05"/>
      <sheetName val="M 67"/>
      <sheetName val="dongia (2)"/>
      <sheetName val="XL4Poppy"/>
      <sheetName val="Gia VL den HT"/>
      <sheetName val="#REF"/>
      <sheetName val="Sheet1"/>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Von DTPT"/>
      <sheetName val="PLII"/>
      <sheetName val="PLIII-TH"/>
      <sheetName val="PL IV (CDNSDP)"/>
      <sheetName val="PLkeo theo 570"/>
      <sheetName val="dieu chinh nuong ngoai"/>
      <sheetName val="Sheet2"/>
      <sheetName val="Sheet3"/>
      <sheetName val="PLII "/>
      <sheetName val="Phan bo 5nghin"/>
      <sheetName val="PLII  (3)"/>
      <sheetName val="BM 1 NSNN"/>
      <sheetName val="BM 2 NGANH"/>
      <sheetName val="PLI DTPT"/>
      <sheetName val="PLII CTrinh"/>
      <sheetName val="PLIII Nganh"/>
      <sheetName val="PLIV TH (cu)"/>
      <sheetName val="PLIV TH"/>
      <sheetName val="MTTW (in)"/>
      <sheetName val="DT theo MT (DP) (in)"/>
      <sheetName val="PL VII (CDNSDP)"/>
      <sheetName val="BANCO5 (in)"/>
      <sheetName val="PLIIIb (2)"/>
      <sheetName val="PLIIIb (3)"/>
      <sheetName val="PLIII"/>
      <sheetName val="MTTW"/>
      <sheetName val="DT theo MT (DP)"/>
      <sheetName val="BANCO"/>
      <sheetName val="Cocauin (2)"/>
      <sheetName val="Cocaunguon (2)"/>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s>
    <sheetDataSet>
      <sheetData sheetId="0"/>
      <sheetData sheetId="1"/>
      <sheetData sheetId="2"/>
      <sheetData sheetId="3"/>
      <sheetData sheetId="4"/>
      <sheetData sheetId="5"/>
      <sheetData sheetId="6"/>
      <sheetData sheetId="7"/>
      <sheetData sheetId="8"/>
      <sheetData sheetId="9"/>
      <sheetData sheetId="10"/>
      <sheetData sheetId="11">
        <row r="113">
          <cell r="O113">
            <v>0.14000000000000001</v>
          </cell>
        </row>
      </sheetData>
      <sheetData sheetId="12"/>
      <sheetData sheetId="13"/>
      <sheetData sheetId="14"/>
      <sheetData sheetId="15"/>
      <sheetData sheetId="16"/>
      <sheetData sheetId="17">
        <row r="17">
          <cell r="I17">
            <v>89020</v>
          </cell>
        </row>
      </sheetData>
      <sheetData sheetId="18"/>
      <sheetData sheetId="19"/>
      <sheetData sheetId="20"/>
      <sheetData sheetId="21"/>
      <sheetData sheetId="22"/>
      <sheetData sheetId="23"/>
      <sheetData sheetId="24"/>
      <sheetData sheetId="25"/>
      <sheetData sheetId="26">
        <row r="13">
          <cell r="N13">
            <v>2523825</v>
          </cell>
        </row>
      </sheetData>
      <sheetData sheetId="27">
        <row r="123">
          <cell r="E123">
            <v>0.72098016200000004</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giao VL den HT"/>
      <sheetName val="XL4Poppy"/>
      <sheetName val="R&amp;P"/>
      <sheetName val="Names"/>
      <sheetName val="Quantity"/>
      <sheetName val="dongia (2)"/>
      <sheetName val="DG 285"/>
      <sheetName val="dg-VTu"/>
      <sheetName val="TT+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ao-bars list of diaphragm"/>
      <sheetName val="Qui-Cao-bars list of Style1 PCI"/>
      <sheetName val="Cam-Thuy-DamT"/>
      <sheetName val="Cam-Thuy-Tru P1~P8"/>
      <sheetName val="Sheet1"/>
      <sheetName val="XL4Poppy"/>
      <sheetName val="Gia VL den HT"/>
      <sheetName val="#REF"/>
      <sheetName val="TH Kinh phi"/>
      <sheetName val="gVL"/>
      <sheetName val="Worksheet in CTHUY-TC-09"/>
      <sheetName val="DonGiaLD"/>
      <sheetName val="Bia"/>
      <sheetName val="Pier"/>
      <sheetName val="ptvt-dg"/>
      <sheetName val="List"/>
      <sheetName val="Don gia"/>
      <sheetName val="DT chi tiet"/>
      <sheetName val="TT+HT"/>
      <sheetName val="tonghop"/>
      <sheetName val="KB"/>
      <sheetName val="Sheet2"/>
      <sheetName val="DZ 0.4"/>
      <sheetName val="TCVN 1651-2008"/>
      <sheetName val="Sl"/>
      <sheetName val="Load"/>
      <sheetName val="Foundation"/>
      <sheetName val="He so"/>
      <sheetName val="KL CONG"/>
      <sheetName val="Than cong"/>
      <sheetName val="KLDV"/>
      <sheetName val="BOQ-1"/>
      <sheetName val="nhan cong"/>
      <sheetName val="DataCong"/>
      <sheetName val="MTO REV.0"/>
      <sheetName val="Material"/>
      <sheetName val="PTCT"/>
      <sheetName val="DATA"/>
      <sheetName val="DTCT"/>
      <sheetName val="DMTL"/>
      <sheetName val="BANGTRA"/>
      <sheetName val="Gia VL"/>
      <sheetName val="GCM"/>
      <sheetName val="DGNC"/>
      <sheetName val="chitimc"/>
      <sheetName val="VL-NC-M"/>
      <sheetName val="TT_10KV"/>
      <sheetName val="Ts"/>
      <sheetName val="Du Toan"/>
      <sheetName val="ptvt"/>
      <sheetName val="DGTH_Ham"/>
      <sheetName val="DGTH_Tuyen"/>
      <sheetName val="DGTH_cong hop"/>
      <sheetName val="Kich thuoc mo M1-nam lay"/>
      <sheetName val="Tien do TV"/>
      <sheetName val="Config"/>
      <sheetName val="1B Cai tao PA2"/>
      <sheetName val="Be"/>
      <sheetName val="TienLuong"/>
      <sheetName val="GVT"/>
      <sheetName val="THKL"/>
      <sheetName val="VL"/>
      <sheetName val="QD79"/>
      <sheetName val="dg"/>
      <sheetName val="Dongia"/>
      <sheetName val="2. TỔNG HỢP"/>
      <sheetName val="Book 1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67"/>
      <sheetName val="T.GIANG"/>
      <sheetName val="XL4Poppy"/>
      <sheetName val="DG vat tu"/>
      <sheetName val="TTDZ22"/>
      <sheetName val="THCT"/>
      <sheetName val="THDZ0,4"/>
      <sheetName val="TH DZ35"/>
      <sheetName val="THTram"/>
      <sheetName val="Sheet1"/>
      <sheetName val="NHAP DU LIEU"/>
      <sheetName val="NEW-PANEL"/>
      <sheetName val="UP"/>
      <sheetName val="T.So_chung"/>
      <sheetName val="#REF"/>
      <sheetName val="SL dau tien"/>
      <sheetName val="HSKVUC"/>
      <sheetName val="TH kinh phi"/>
      <sheetName val="SILICATE"/>
      <sheetName val="INDOICHIEU"/>
      <sheetName val="camayTT01"/>
      <sheetName val="6호기"/>
      <sheetName val="tl"/>
      <sheetName val="khung ten TD"/>
      <sheetName val="tra-vat-lieu"/>
      <sheetName val="Liet ke"/>
      <sheetName val="TBA XDM"/>
      <sheetName val="Quantity"/>
      <sheetName val="DINH_MUC"/>
      <sheetName val="TH_KHOAN"/>
      <sheetName val="Main"/>
      <sheetName val="Names"/>
      <sheetName val="R&amp;P"/>
      <sheetName val="Payment"/>
      <sheetName val="149-2"/>
      <sheetName val="LE"/>
      <sheetName val="ChiTietDZ"/>
      <sheetName val="VuaBT"/>
      <sheetName val="ESTI."/>
      <sheetName val="DI-ESTI"/>
      <sheetName val="DATA"/>
      <sheetName val="VLG"/>
      <sheetName val="dongia (2)"/>
      <sheetName val="HE SO"/>
      <sheetName val="Sheet3"/>
      <sheetName val="Chung"/>
      <sheetName val="HG"/>
      <sheetName val="Weather"/>
      <sheetName val="Nghỉ lễ"/>
      <sheetName val="Sheet2"/>
      <sheetName val="CHITIET VL-NC-TT -1p"/>
      <sheetName val="thao-go"/>
      <sheetName val="VC"/>
      <sheetName val="dtxl"/>
      <sheetName val="M_67"/>
      <sheetName val="M_671"/>
      <sheetName val="T_GIANG"/>
      <sheetName val="T_So_chung"/>
      <sheetName val="TH_DZ35"/>
      <sheetName val="DG_vat_tu"/>
      <sheetName val="NHAP_DU_LIEU"/>
      <sheetName val="Tro giup"/>
      <sheetName val="MTO REV.2(ARMOR)"/>
      <sheetName val="TH TB+XD"/>
      <sheetName val="GVT"/>
      <sheetName val="TK22"/>
      <sheetName val="Mo M2"/>
      <sheetName val="chitiet"/>
      <sheetName val="SL"/>
      <sheetName val="Gia VL den HT"/>
      <sheetName val="chi tiet TBA"/>
      <sheetName val="TH"/>
      <sheetName val="DG"/>
      <sheetName val="May"/>
      <sheetName val="EQUIP"/>
      <sheetName val="LAB"/>
      <sheetName val="Mat"/>
      <sheetName val="UP "/>
      <sheetName val="DM_BBNT"/>
      <sheetName val="TCVN"/>
      <sheetName val="Du thau 03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Gioi thieu"/>
      <sheetName val="VL"/>
      <sheetName val="Du Toan"/>
      <sheetName val="6823_PS_1700"/>
      <sheetName val="PU_ITALY_"/>
      <sheetName val="6823_PS_17001"/>
      <sheetName val="PU_ITALY_1"/>
      <sheetName val="LKVL-CK-HT-GD1"/>
      <sheetName val="TONGKE-HT"/>
      <sheetName val="he so"/>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SILICATE"/>
      <sheetName val="Chi tiết Goc -AB"/>
      <sheetName val="갑지"/>
      <sheetName val="6823_PS_17002"/>
      <sheetName val="PU_ITALY_2"/>
      <sheetName val="V-M(Bdinh)"/>
      <sheetName val="gVL"/>
      <sheetName val="PT ksat"/>
      <sheetName val="LUONG KS"/>
      <sheetName val="May"/>
      <sheetName val="heso"/>
      <sheetName val="PTDG"/>
      <sheetName val="THDT"/>
      <sheetName val="VAT LIEU"/>
      <sheetName val="DTCT"/>
      <sheetName val="XD4Poppy"/>
      <sheetName val="ranh hong"/>
      <sheetName val="cot_xa"/>
      <sheetName val="MTO REV.2(ARMOR)"/>
      <sheetName val="??-BLDG"/>
      <sheetName val="Sheet3"/>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NhanCong"/>
      <sheetName val="Ts"/>
      <sheetName val="TT35"/>
      <sheetName val="Sheet1"/>
      <sheetName val="A1.8 NhIII (1050k)"/>
      <sheetName val="Nhan cong nhom I"/>
      <sheetName val="Luong TT05"/>
      <sheetName val="10_VC đ. ngắn"/>
      <sheetName val="__-BLDG"/>
      <sheetName val="ND"/>
      <sheetName val="Luong A3"/>
      <sheetName val="Luong TT01"/>
      <sheetName val="DATA"/>
      <sheetName val="luong"/>
      <sheetName val="NC"/>
      <sheetName val="san dao"/>
      <sheetName val="Ty le"/>
      <sheetName val="Bia"/>
      <sheetName val="Equipment"/>
      <sheetName val="DT_THAU"/>
      <sheetName val="DGVL"/>
      <sheetName val="MAIN GATE HOUSE"/>
      <sheetName val="giavl"/>
      <sheetName val="THCP Lap dat"/>
      <sheetName val="THCP xay dung"/>
      <sheetName val="Don gia XD"/>
      <sheetName val="Du toan XD"/>
      <sheetName val="NC+MTC"/>
      <sheetName val="TTVanChuyen"/>
      <sheetName val="Electrical Breakdown"/>
      <sheetName val="KH tai chinh khoa san"/>
      <sheetName val="BG"/>
      <sheetName val="B-B"/>
      <sheetName val="Chenh lech vat tu"/>
      <sheetName val="Chiet tinh dz35"/>
      <sheetName val="THKL"/>
      <sheetName val="00000000"/>
      <sheetName val="10000000"/>
      <sheetName val="68-69"/>
      <sheetName val="Chi tiet ranh"/>
      <sheetName val="Duong Ngang"/>
      <sheetName val="San gia co"/>
      <sheetName val="Bien Bao"/>
      <sheetName val="Coc tieu - Coc H"/>
      <sheetName val="Chi ti?t Goc -AB"/>
      <sheetName val="Chi ti_t Goc -AB"/>
      <sheetName val="DG_TN TB LE (2)"/>
      <sheetName val="125x125"/>
      <sheetName val="TH"/>
      <sheetName val="PNT-QUOT-#3"/>
      <sheetName val="COAT&amp;WRAP-QIOT-#3"/>
      <sheetName val="TN"/>
      <sheetName val="CT -THVLNC"/>
      <sheetName val="Chiet tinh"/>
      <sheetName val="DGCT"/>
      <sheetName val="GiaVT"/>
      <sheetName val="Bang cap"/>
      <sheetName val="NOTE"/>
      <sheetName val="Canopy,SS5"/>
      <sheetName val="Vat tu"/>
      <sheetName val="Canopy,SS5 (2)"/>
      <sheetName val="Rate"/>
      <sheetName val="RAB AR&amp;STR"/>
      <sheetName val="escon"/>
      <sheetName val="QD957"/>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vlieu"/>
      <sheetName val="NC "/>
      <sheetName val="C.BI DAO"/>
      <sheetName val="RFI-1"/>
      <sheetName val="Cp&gt;10-Ln&lt;10"/>
      <sheetName val="Ln&lt;20"/>
      <sheetName val="EIRR&gt;1&lt;1"/>
      <sheetName val="EIRR&gt; 2"/>
      <sheetName val="EIRR&lt;2"/>
      <sheetName val="Luong BN"/>
      <sheetName val="Luong TB"/>
      <sheetName val="Ca may TB"/>
      <sheetName val="Máy BN"/>
      <sheetName val="Tien do TV"/>
      <sheetName val="Config"/>
      <sheetName val="CP Du phong"/>
      <sheetName val="Tong hop kinh phi"/>
      <sheetName val="THDT goi thau TB"/>
      <sheetName val="QD79"/>
      <sheetName val="Giathanh1m3BT"/>
      <sheetName val="DSHD DH"/>
      <sheetName val="Control"/>
      <sheetName val="THVATTU"/>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KH-Q1,Q2,01"/>
      <sheetName val="macBT"/>
      <sheetName val="Du lieu CKN"/>
      <sheetName val="THCP Tuyen"/>
      <sheetName val="PTDG "/>
      <sheetName val="AASHTO92"/>
      <sheetName val="Lương"/>
      <sheetName val="Ca máy"/>
      <sheetName val="TH khối lượng phải làm"/>
      <sheetName val="A1.CN"/>
      <sheetName val="GiaVTu"/>
      <sheetName val="Tủ điện"/>
      <sheetName val="CT mong"/>
      <sheetName val="TH-20"/>
      <sheetName val="THop"/>
      <sheetName val="THop-20"/>
      <sheetName val="ĐHóa"/>
      <sheetName val="ĐHy"/>
      <sheetName val="ĐTư"/>
      <sheetName val="PBinh"/>
      <sheetName val="Phu Lg"/>
      <sheetName val="PYen"/>
      <sheetName val="SCong"/>
      <sheetName val="TP TNguyen"/>
      <sheetName val="TP Thái Nguyên"/>
      <sheetName val="Vnhai"/>
      <sheetName val="Đội 110"/>
      <sheetName val="TNHC"/>
      <sheetName val="CT Thang Mo"/>
      <sheetName val="CT  PL"/>
      <sheetName val="Input"/>
      <sheetName val="FitOutConfCentre"/>
      <sheetName val="B3A - TOWER A"/>
      <sheetName val="F4-F7"/>
      <sheetName val="Main"/>
      <sheetName val="tifico"/>
      <sheetName val="UNIT PRICE"/>
      <sheetName val="Ratios"/>
      <sheetName val="마감사양"/>
      <sheetName val="6MONTHS"/>
      <sheetName val="NVL"/>
      <sheetName val="Office Tower"/>
      <sheetName val="GIAVLIEU"/>
      <sheetName val="Master"/>
      <sheetName val="SUM-AIR-Submit"/>
      <sheetName val="Earthwork"/>
      <sheetName val="BK04"/>
      <sheetName val="Vat_tu"/>
      <sheetName val="Canopy,SS5_(2)"/>
      <sheetName val="RAB_AR&amp;STR"/>
      <sheetName val="THCP_Lap_dat"/>
      <sheetName val="THCP_xay_dung"/>
      <sheetName val="Giá Bê tông 2 bên"/>
      <sheetName val="Takeoff"/>
      <sheetName val="SAP"/>
      <sheetName val="DG duoi"/>
      <sheetName val="6PILE  (돌출)"/>
      <sheetName val="Analisa"/>
      <sheetName val="Gld"/>
      <sheetName val="Gxd"/>
      <sheetName val="TT"/>
      <sheetName val="주식"/>
      <sheetName val="LEGEND"/>
      <sheetName val="Đơn Giá "/>
      <sheetName val="1.R18 BF"/>
      <sheetName val="A"/>
      <sheetName val="G"/>
      <sheetName val="F-B"/>
      <sheetName val="H-J"/>
      <sheetName val="6.External works-R18"/>
      <sheetName val="PRI-LS"/>
      <sheetName val="NKC6"/>
      <sheetName val="Key"/>
      <sheetName val="KQKD-01"/>
      <sheetName val="KQKD-03"/>
      <sheetName val="Phan tich tong hop"/>
      <sheetName val="Sàn T1"/>
      <sheetName val="Lỗ thông gió"/>
      <sheetName val="CT DZ"/>
      <sheetName val="1_Data"/>
      <sheetName val="Tong hop cpc"/>
      <sheetName val="PT_ksat"/>
      <sheetName val="LUONG_KS"/>
      <sheetName val="BookJHFGJGXBGCCNCVCCVVCVCC2"/>
      <sheetName val="_REF"/>
      <sheetName val="dg-VTu"/>
      <sheetName val="MeKong - Penetration"/>
      <sheetName val="Dist. Perform - Ctns.sales in "/>
      <sheetName val="Dist. Perform - Value.sales in"/>
      <sheetName val="Dist. Perform - Value.sales Out"/>
      <sheetName val="Head Count"/>
      <sheetName val="Sales Result For Month"/>
      <sheetName val="DN"/>
      <sheetName val="VP"/>
      <sheetName val="KD"/>
      <sheetName val="DD"/>
      <sheetName val="CT"/>
      <sheetName val="PX"/>
      <sheetName val="GR"/>
      <sheetName val="DS CHU Phuc"/>
      <sheetName val="DS THI AT"/>
      <sheetName val="Bien Ban"/>
      <sheetName val="BC Ton Kho New"/>
      <sheetName val="BC Cua GSBH New"/>
      <sheetName val="PTTL"/>
      <sheetName val="Gia_GC_Satthep"/>
      <sheetName val="Ref"/>
      <sheetName val="ESTI."/>
      <sheetName val="DI-ESTI"/>
      <sheetName val="DS CHU Ph_x0001__x0000_"/>
      <sheetName val=""/>
      <sheetName val="材労機単価"/>
      <sheetName val="LME"/>
      <sheetName val="DTKLg"/>
      <sheetName val="PTVTu"/>
      <sheetName val="THKP-Full"/>
      <sheetName val="KLg"/>
      <sheetName val="khongin"/>
      <sheetName val="Dgia vat tu"/>
      <sheetName val="Don gia_III"/>
      <sheetName val="Chuso"/>
      <sheetName val="Bhyt t1"/>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S CHU Ph_x0001_?"/>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Leave_Statistic_Report"/>
      <sheetName val="bieu_solieu"/>
      <sheetName val="DS CHU Ph_x0001__"/>
      <sheetName val="Tke"/>
      <sheetName val="DS CHU Ph_x005f_x0001__x005f_x0000_"/>
      <sheetName val="DS CHU Ph_x005f_x0001_?"/>
      <sheetName val="DS CHU Ph_x005f_x0001_"/>
      <sheetName val="DS CHU Ph_x005f_x0001__"/>
      <sheetName val="Vat tu XD"/>
      <sheetName val="DS CHU Ph_x005f_x005f_x005f_x0001__x005f_x005f_x0"/>
      <sheetName val="DS CHU Ph_x005f_x005f_x005f_x0001__"/>
      <sheetName val="DS CHU Ph_x005f_x005f_x005f_x0001_"/>
      <sheetName val="Cash2"/>
      <sheetName val="Z"/>
      <sheetName val="Bang chiet tinh TBA"/>
      <sheetName val="Div26 - Elect"/>
      <sheetName val="Hệ số"/>
      <sheetName val="Động cơ"/>
      <sheetName val="BQ"/>
      <sheetName val="Currency Rate"/>
      <sheetName val="EXTERNAL"/>
      <sheetName val="proj"/>
      <sheetName val="BTT (CAT COC)"/>
      <sheetName val="KESSAN"/>
      <sheetName val="Cash Flow"/>
      <sheetName val="Yield"/>
      <sheetName val="Sheet4"/>
      <sheetName val="실행철강하도"/>
      <sheetName val="Tho lai may"/>
      <sheetName val="Don gia LD"/>
      <sheetName val="DM"/>
      <sheetName val="Vat_tu1"/>
      <sheetName val="Canopy,SS5_(2)1"/>
      <sheetName val="RAB_AR&amp;STR1"/>
      <sheetName val="THCP_Lap_dat1"/>
      <sheetName val="THCP_xay_dung1"/>
      <sheetName val="D&amp;W_def_"/>
      <sheetName val="STRUCTURE_Q'TY"/>
      <sheetName val="REMAIN_Q'TY_-_SUB"/>
      <sheetName val="KH_tai_chinh_khoa_san"/>
      <sheetName val="Nhan_cong"/>
      <sheetName val="Thiet_bi"/>
      <sheetName val="DM_ChiPhi"/>
      <sheetName val="May_TC"/>
      <sheetName val="Phan_tich"/>
      <sheetName val="Bang_KL"/>
      <sheetName val="TH_Kinh_phi"/>
      <sheetName val="T_K"/>
      <sheetName val="B3A_-_TOWER_A"/>
      <sheetName val="MAIN_GATE_HOUSE"/>
      <sheetName val="6PILE__(돌출)"/>
      <sheetName val="Giá_Bê_tông_2_bên"/>
      <sheetName val="Phan_tich_tong_hop"/>
      <sheetName val="Chiet_tinh_dz35"/>
      <sheetName val="Office_Tower"/>
      <sheetName val="DG_duoi"/>
      <sheetName val="Chenh_lech_vat_tu"/>
      <sheetName val="UNIT_PRICE"/>
      <sheetName val="見積書"/>
      <sheetName val="ThongTinBanDau"/>
      <sheetName val="Gia. vat tu"/>
      <sheetName val="Tra_bang"/>
      <sheetName val="BID"/>
      <sheetName val="TOSHIBA-Structure"/>
      <sheetName val="Tong hop"/>
      <sheetName val="Gia"/>
      <sheetName val="Tennancy"/>
      <sheetName val="TinhGiaNC"/>
      <sheetName val="VCBo"/>
      <sheetName val="DMCP"/>
      <sheetName val="TH Vat tu"/>
      <sheetName val="BocXep"/>
      <sheetName val="TinhGiaMTC"/>
      <sheetName val="TH MTC"/>
      <sheetName val="TH N.Cong"/>
      <sheetName val="VCThuy"/>
      <sheetName val="SITE-E"/>
      <sheetName val="유림골조"/>
      <sheetName val="총괄"/>
      <sheetName val="갑,을"/>
      <sheetName val="표지"/>
      <sheetName val="개요"/>
      <sheetName val="사통"/>
      <sheetName val="단가검토"/>
      <sheetName val="설치중량 "/>
      <sheetName val="철거중량"/>
      <sheetName val="수문일위 "/>
      <sheetName val="자재단가"/>
      <sheetName val="Summary"/>
      <sheetName val="DG3285"/>
      <sheetName val="PTVT (MAU)"/>
      <sheetName val="FAB별"/>
      <sheetName val="4-Lane bridge"/>
      <sheetName val="Tongke"/>
      <sheetName val="아파트 "/>
      <sheetName val="원가계산서"/>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대가"/>
      <sheetName val="일위산출(1)"/>
      <sheetName val="일위산출(2)"/>
      <sheetName val="일위산출(3)"/>
      <sheetName val="침하계"/>
      <sheetName val="공통부대비"/>
      <sheetName val="집계표"/>
      <sheetName val="토공"/>
      <sheetName val="Eng"/>
      <sheetName val="M 67"/>
      <sheetName val="264"/>
      <sheetName val="Column"/>
      <sheetName val="Schedule S-Curve Revision#3"/>
      <sheetName val="HD-XUAT"/>
      <sheetName val="내역"/>
      <sheetName val="KET CAU CT5"/>
      <sheetName val="ERECIN"/>
      <sheetName val="기안"/>
      <sheetName val="Doors(C)"/>
      <sheetName val="Notes"/>
      <sheetName val="사리부설"/>
      <sheetName val="참조"/>
      <sheetName val="단가"/>
      <sheetName val="도로구조공사비"/>
      <sheetName val="도로토공공사비"/>
      <sheetName val="여수토공사비"/>
      <sheetName val="설치중량_"/>
      <sheetName val="수문일위_"/>
      <sheetName val="PTVT_(MAU)"/>
      <sheetName val="BTT_(CAT_COC)"/>
      <sheetName val="아파트_"/>
      <sheetName val="4-Lane_bridge"/>
      <sheetName val="unitmass"/>
      <sheetName val="BXLDL"/>
      <sheetName val="Tien_do_TV"/>
      <sheetName val="CP_Du_phong"/>
      <sheetName val="Tong_hop_kinh_phi"/>
      <sheetName val="THDT_goi_thau_TB"/>
      <sheetName val="TLg CN&amp;Laixe"/>
      <sheetName val="TLg CN&amp;Laixe (2)"/>
      <sheetName val="TLg Laitau"/>
      <sheetName val="TLg Laitau (2)"/>
      <sheetName val="TH1"/>
      <sheetName val="데이타"/>
      <sheetName val="식재인부"/>
      <sheetName val="Don gia (khong in)"/>
      <sheetName val="入力作成表"/>
      <sheetName val="149-2"/>
      <sheetName val="khung ten TD"/>
      <sheetName val="List"/>
      <sheetName val="Elec LG"/>
      <sheetName val="1.Quotation(見積決裁書） "/>
      <sheetName val="2.Operation(実施計画書）"/>
      <sheetName val="3.Summary of Cost "/>
      <sheetName val="4.Ｓｐｅｃｉａｌ Material"/>
      <sheetName val="6.Ｃｏｍｍｏｎ Material"/>
      <sheetName val="M&amp;E"/>
      <sheetName val="9.Indirect_budget"/>
      <sheetName val="TOP "/>
      <sheetName val="Detail E"/>
      <sheetName val="XXXX"/>
      <sheetName val="1.Requisition(E)"/>
      <sheetName val="Chiettinh dz0,4"/>
      <sheetName val="THEP TAM"/>
      <sheetName val="THEP HÌNH"/>
      <sheetName val="THEP HINH"/>
      <sheetName val="XA GO"/>
      <sheetName val="BANG TRA"/>
      <sheetName val="Đơn_Giá_"/>
      <sheetName val="1_R18_BF"/>
      <sheetName val="6_External_works-R18"/>
      <sheetName val="Div26_-_Elect"/>
      <sheetName val="Tho_lai_may"/>
      <sheetName val="Don_gia_LD"/>
      <sheetName val="Du_toan_XD"/>
      <sheetName val="Don_gia_XD"/>
      <sheetName val="Cash_Flow"/>
      <sheetName val="Gia__vat_tu"/>
      <sheetName val="Sàn_T1"/>
      <sheetName val="Lỗ_thông_gió"/>
      <sheetName val="GVT"/>
      <sheetName val="Bill 2.1_BOQ ĐIỆN"/>
      <sheetName val="BOQ_CAU CAN"/>
      <sheetName val="DGPS"/>
      <sheetName val="CPC"/>
      <sheetName val="Tính toàn đào đất"/>
      <sheetName val="Khối lượng cốt thép"/>
      <sheetName val="Chi tiết chi phí chung"/>
      <sheetName val="CP. SD Điện"/>
      <sheetName val="BM"/>
      <sheetName val="TOEC"/>
      <sheetName val="目次"/>
      <sheetName val="電気設備表"/>
      <sheetName val="kinh."/>
      <sheetName val="Profile"/>
      <sheetName val="03 Detailed"/>
      <sheetName val="01 Bid Price summary"/>
      <sheetName val="Breadown"/>
      <sheetName val="Scorp of work (2)"/>
      <sheetName val="TH2"/>
      <sheetName val="SUM (2)"/>
      <sheetName val="CPC (2)"/>
      <sheetName val="A1.ELC ok "/>
      <sheetName val=" A2.ELV ok"/>
      <sheetName val="A3.VAC ok "/>
      <sheetName val="A4.PLB ok"/>
      <sheetName val="A5.FPS ok"/>
      <sheetName val=" B1.ELC  ok"/>
      <sheetName val="B2.ELV ok"/>
      <sheetName val="B3.VAC ok"/>
      <sheetName val="B4.PLB "/>
      <sheetName val="B5.FPS ok"/>
      <sheetName val="C. SOFTWARE"/>
      <sheetName val="D. OTHER"/>
      <sheetName val="A1. ELC PANEL"/>
      <sheetName val="Haophi"/>
      <sheetName val="TTDA"/>
      <sheetName val="General"/>
      <sheetName val="Material"/>
      <sheetName val="Sum material"/>
      <sheetName val="Detail"/>
      <sheetName val="INFO"/>
      <sheetName val="list VL"/>
      <sheetName val="Trình mẫu VL"/>
      <sheetName val="Nhap VL"/>
      <sheetName val="LIST VLĐV"/>
      <sheetName val="BB.VLDV"/>
      <sheetName val="BB.VLDV (multi)"/>
      <sheetName val="nghiệm thu hoàn thành"/>
      <sheetName val="Báo cáo hiện trường"/>
      <sheetName val="Kế hoạch nghiệm thu"/>
      <sheetName val="Quy trình"/>
      <sheetName val="List vữa"/>
      <sheetName val="Report"/>
      <sheetName val="List NT"/>
      <sheetName val="BBNT"/>
      <sheetName val="BBNT thô"/>
      <sheetName val="GAEYO"/>
      <sheetName val="PCCC"/>
      <sheetName val="NVN Hotel"/>
      <sheetName val="수정시산표"/>
      <sheetName val="Ceiling Height- Schedule"/>
      <sheetName val="04-BETONG"/>
      <sheetName val="COC-LAP DAT"/>
      <sheetName val="05-COPPHA"/>
      <sheetName val="02-Lap dat"/>
      <sheetName val="Ngân sách"/>
      <sheetName val="09-Hoan thien nen"/>
      <sheetName val="names"/>
      <sheetName val="LaborPY"/>
      <sheetName val="LaborKH"/>
      <sheetName val="Equip "/>
      <sheetName val="DLdauvao"/>
      <sheetName val="CaMay"/>
      <sheetName val="MTC"/>
      <sheetName val="금융"/>
      <sheetName val="Phân tích"/>
      <sheetName val="차액보증"/>
      <sheetName val="경비2내역"/>
      <sheetName val="CANDOI"/>
      <sheetName val="Nhap VT oto"/>
      <sheetName val="0. Bìa"/>
      <sheetName val="1. THONG TIN TT"/>
      <sheetName val="DNTT"/>
      <sheetName val="Tiên Lượng"/>
      <sheetName val="THGT TT PL01&amp;02"/>
      <sheetName val="1. THGT-TT"/>
      <sheetName val="1.1 THGT MEP"/>
      <sheetName val="1.2 THGT PCCC"/>
      <sheetName val="1.3 THGT PL"/>
      <sheetName val="2. BBNT KLHT"/>
      <sheetName val="4.2 THKL PL02"/>
      <sheetName val="5.2 DGCT PL02"/>
      <sheetName val="3. DGCT MEP + PCCC "/>
      <sheetName val="3.1 DGCT PL"/>
      <sheetName val="DBỐC ACMV"/>
      <sheetName val="DB CABLE"/>
      <sheetName val="DB ONG CC &amp; CS"/>
      <sheetName val="DB CABLE FA + SP"/>
      <sheetName val="DB ONG SP ELC"/>
      <sheetName val="DB CTN"/>
      <sheetName val="ma-pt"/>
      <sheetName val="BAG-2"/>
      <sheetName val="6823_PS_17004"/>
      <sheetName val="PU_ITALY_4"/>
      <sheetName val="Vat_tu2"/>
      <sheetName val="Canopy,SS5_(2)2"/>
      <sheetName val="RAB_AR&amp;STR2"/>
      <sheetName val="THCP_Lap_dat2"/>
      <sheetName val="THCP_xay_dung2"/>
      <sheetName val="D&amp;W_def_1"/>
      <sheetName val="Gioi_thieu1"/>
      <sheetName val="Du_Toan1"/>
      <sheetName val="he_so1"/>
      <sheetName val="Chiet_tinh_dz351"/>
      <sheetName val="KH_tai_chinh_khoa_san1"/>
      <sheetName val="Nhan_cong1"/>
      <sheetName val="Thiet_bi1"/>
      <sheetName val="DM_ChiPhi1"/>
      <sheetName val="May_TC1"/>
      <sheetName val="Phan_tich1"/>
      <sheetName val="Bang_KL1"/>
      <sheetName val="TH_Kinh_phi1"/>
      <sheetName val="STRUCTURE_Q'TY1"/>
      <sheetName val="REMAIN_Q'TY_-_SUB1"/>
      <sheetName val="T_K1"/>
      <sheetName val="B3A_-_TOWER_A1"/>
      <sheetName val="MAIN_GATE_HOUSE1"/>
      <sheetName val="Giá_Bê_tông_2_bên1"/>
      <sheetName val="Chenh_lech_vat_tu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Chi_tiết_Goc_-AB1"/>
      <sheetName val="DG_duoi1"/>
      <sheetName val="6PILE__(돌출)1"/>
      <sheetName val="Office_Tower1"/>
      <sheetName val="UNIT_PRICE1"/>
      <sheetName val="Tien_do_TV1"/>
      <sheetName val="CP_Du_phong1"/>
      <sheetName val="Tong_hop_kinh_phi1"/>
      <sheetName val="THDT_goi_thau_TB1"/>
      <sheetName val="Đơn_Giá_1"/>
      <sheetName val="1_R18_BF1"/>
      <sheetName val="6_External_works-R181"/>
      <sheetName val="Phan_tich_tong_hop1"/>
      <sheetName val="Sàn_T11"/>
      <sheetName val="Lỗ_thông_gió1"/>
      <sheetName val="MTO_REV_2(ARMOR)1"/>
      <sheetName val="BTT_(CAT_COC)1"/>
      <sheetName val="Electrical_Breakdown"/>
      <sheetName val="Cash_Flow1"/>
      <sheetName val="TH_Vat_tu"/>
      <sheetName val="TH_MTC"/>
      <sheetName val="TH_N_Cong"/>
      <sheetName val="Don_gia_(khong_in)"/>
      <sheetName val="Div26_-_Elect1"/>
      <sheetName val="Tho_lai_may1"/>
      <sheetName val="Don_gia_LD1"/>
      <sheetName val="Du_toan_XD1"/>
      <sheetName val="Don_gia_XD1"/>
      <sheetName val="Gia__vat_tu1"/>
      <sheetName val="TLg_CN&amp;Laixe"/>
      <sheetName val="TLg_CN&amp;Laixe_(2)"/>
      <sheetName val="TLg_Laitau"/>
      <sheetName val="TLg_Laitau_(2)"/>
      <sheetName val="Tong_hop"/>
      <sheetName val="설치중량_1"/>
      <sheetName val="수문일위_1"/>
      <sheetName val="PTVT_(MAU)1"/>
      <sheetName val="4-Lane_bridge1"/>
      <sheetName val="아파트_1"/>
      <sheetName val="M_67"/>
      <sheetName val="Schedule_S-Curve_Revision#3"/>
      <sheetName val="KET_CAU_CT5"/>
      <sheetName val="Chi_ti?t_Goc_-AB"/>
      <sheetName val="khung_ten_TD"/>
      <sheetName val="Chiettinh_dz0,4"/>
      <sheetName val="Pasir Panjang 100J"/>
      <sheetName val="MB-D2"/>
      <sheetName val="MB-D3"/>
      <sheetName val="MB-D8"/>
      <sheetName val="MB-D9"/>
      <sheetName val="MB-D4"/>
      <sheetName val="MB-D12"/>
      <sheetName val="MB-D7"/>
      <sheetName val="MB-D6"/>
      <sheetName val="TSCK"/>
      <sheetName val="DMCV"/>
      <sheetName val="TỔNG HỢP KHỐI LƯỢNG"/>
      <sheetName val="NƯƠC CẤP TRỤC + TAY NHÁNH"/>
      <sheetName val="CTEMCOST"/>
      <sheetName val="SORT"/>
      <sheetName val="BANRA"/>
      <sheetName val="KL san lap"/>
      <sheetName val="Temp&amp;Site"/>
      <sheetName val="Budget Code"/>
      <sheetName val="Code"/>
      <sheetName val="係数"/>
      <sheetName val="BẢNG ÁP GIÁ (in)"/>
      <sheetName val="NT (KL) IN"/>
      <sheetName val="DOM D2"/>
      <sheetName val="nhà ăn"/>
      <sheetName val="Công nhật"/>
      <sheetName val="btkt cột"/>
      <sheetName val="THÉP"/>
      <sheetName val="E"/>
      <sheetName val="Breadown-Nop"/>
      <sheetName val="MHMay-13"/>
      <sheetName val="装置"/>
      <sheetName val="hrs &amp; prg"/>
      <sheetName val="TH thiet bi"/>
      <sheetName val="TH may TC"/>
      <sheetName val="Bang phan tich"/>
      <sheetName val="DM Chi phi"/>
      <sheetName val="VAT_LIEU"/>
      <sheetName val="ranh_hong"/>
      <sheetName val="Elec_LG"/>
      <sheetName val="THEP_TAM"/>
      <sheetName val="THEP_HÌNH"/>
      <sheetName val="THEP_HINH"/>
      <sheetName val="XA_GO"/>
      <sheetName val="BANG_TRA"/>
      <sheetName val="Phân_tích"/>
      <sheetName val="Bill_2_1_BOQ_ĐIỆN"/>
      <sheetName val="Chi_ti_t_Goc_-AB"/>
      <sheetName val="BOQ_CAU_CAN"/>
      <sheetName val="Tính_toàn_đào_đất"/>
      <sheetName val="Khối_lượng_cốt_thép"/>
      <sheetName val="Chi_tiết_chi_phí_chung"/>
      <sheetName val="CP__SD_Điện"/>
      <sheetName val="NVN_Hotel"/>
      <sheetName val="Ceiling_Height-_Schedule"/>
      <sheetName val="COC-LAP_DAT"/>
      <sheetName val="02-Lap_dat"/>
      <sheetName val="Ngân_sách"/>
      <sheetName val="09-Hoan_thien_nen"/>
      <sheetName val="list_VL"/>
      <sheetName val="Trình_mẫu_VL"/>
      <sheetName val="Nhap_VL"/>
      <sheetName val="LIST_VLĐV"/>
      <sheetName val="BB_VLDV"/>
      <sheetName val="BB_VLDV_(multi)"/>
      <sheetName val="nghiệm_thu_hoàn_thành"/>
      <sheetName val="Báo_cáo_hiện_trường"/>
      <sheetName val="Kế_hoạch_nghiệm_thu"/>
      <sheetName val="Quy_trình"/>
      <sheetName val="List_vữa"/>
      <sheetName val="List_NT"/>
      <sheetName val="BBNT_thô"/>
      <sheetName val="luong "/>
      <sheetName val="Bill rekap"/>
      <sheetName val="VTLD"/>
      <sheetName val="Cost Report Sum"/>
      <sheetName val="QLDA"/>
      <sheetName val="CFA (ME)"/>
      <sheetName val="GOC-KO IN"/>
      <sheetName val="CTDZTA(5)"/>
      <sheetName val="THONG SO"/>
      <sheetName val="Đơn giá chi tiết TN 39"/>
      <sheetName val="KLHT"/>
      <sheetName val="Thong tin"/>
      <sheetName val="Danh muc NT cong viec"/>
      <sheetName val="Danh muc NT Giai doan"/>
      <sheetName val="Danh muc NT Vat lieu"/>
      <sheetName val="ND Nhat ky"/>
      <sheetName val="NT cong viec"/>
      <sheetName val="Solieutinh"/>
      <sheetName val="Sheet1 (2)"/>
      <sheetName val="0"/>
      <sheetName val="Dầm 1"/>
      <sheetName val="Cọc nhồi"/>
      <sheetName val="Moäul'1"/>
      <sheetName val="1. BCC T03.2018"/>
      <sheetName val="2.  BCC T04.2018"/>
      <sheetName val="Assumptions"/>
      <sheetName val="XD nhanh 3"/>
      <sheetName val="5.2.1 Đo bóc KL OLK-10"/>
      <sheetName val="4.2.1 Đo bóc KL OLK-06"/>
      <sheetName val="4.1.1 CHI TIET OLK-06"/>
      <sheetName val="負荷集計（断熱不燃）"/>
      <sheetName val="Total"/>
      <sheetName val="TK SX"/>
      <sheetName val="Quotation"/>
      <sheetName val="TINH GIA - SAN XUAT Vertico"/>
      <sheetName val="6823_PS_17005"/>
      <sheetName val="PU_ITALY_5"/>
      <sheetName val="Vat_tu3"/>
      <sheetName val="Canopy,SS5_(2)3"/>
      <sheetName val="RAB_AR&amp;STR3"/>
      <sheetName val="THCP_Lap_dat3"/>
      <sheetName val="THCP_xay_dung3"/>
      <sheetName val="D&amp;W_def_2"/>
      <sheetName val="Gioi_thieu2"/>
      <sheetName val="Du_Toan2"/>
      <sheetName val="he_so2"/>
      <sheetName val="Chiet_tinh_dz352"/>
      <sheetName val="KH_tai_chinh_khoa_san2"/>
      <sheetName val="Nhan_cong2"/>
      <sheetName val="Thiet_bi2"/>
      <sheetName val="DM_ChiPhi2"/>
      <sheetName val="May_TC2"/>
      <sheetName val="Phan_tich2"/>
      <sheetName val="Bang_KL2"/>
      <sheetName val="TH_Kinh_phi2"/>
      <sheetName val="STRUCTURE_Q'TY2"/>
      <sheetName val="REMAIN_Q'TY_-_SUB2"/>
      <sheetName val="T_K2"/>
      <sheetName val="B3A_-_TOWER_A2"/>
      <sheetName val="MAIN_GATE_HOUSE2"/>
      <sheetName val="Giá_Bê_tông_2_bên2"/>
      <sheetName val="Chenh_lech_vat_tu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Chi_tiết_Goc_-AB2"/>
      <sheetName val="DG_duoi2"/>
      <sheetName val="6PILE__(돌출)2"/>
      <sheetName val="Office_Tower2"/>
      <sheetName val="UNIT_PRICE2"/>
      <sheetName val="Tien_do_TV2"/>
      <sheetName val="CP_Du_phong2"/>
      <sheetName val="Tong_hop_kinh_phi2"/>
      <sheetName val="THDT_goi_thau_TB2"/>
      <sheetName val="Đơn_Giá_2"/>
      <sheetName val="1_R18_BF2"/>
      <sheetName val="6_External_works-R182"/>
      <sheetName val="BTT_(CAT_COC)2"/>
      <sheetName val="MTO_REV_2(ARMOR)2"/>
      <sheetName val="Cash_Flow2"/>
      <sheetName val="Phan_tich_tong_hop2"/>
      <sheetName val="Sàn_T12"/>
      <sheetName val="Lỗ_thông_gió2"/>
      <sheetName val="Tho_lai_may2"/>
      <sheetName val="Don_gia_LD2"/>
      <sheetName val="Du_toan_XD2"/>
      <sheetName val="Don_gia_XD2"/>
      <sheetName val="Electrical_Breakdown1"/>
      <sheetName val="Div26_-_Elect2"/>
      <sheetName val="TH_Vat_tu1"/>
      <sheetName val="TH_MTC1"/>
      <sheetName val="TH_N_Cong1"/>
      <sheetName val="Gia__vat_tu2"/>
      <sheetName val="Tong_hop1"/>
      <sheetName val="설치중량_2"/>
      <sheetName val="수문일위_2"/>
      <sheetName val="PTVT_(MAU)2"/>
      <sheetName val="4-Lane_bridge2"/>
      <sheetName val="아파트_2"/>
      <sheetName val="M_671"/>
      <sheetName val="Schedule_S-Curve_Revision#31"/>
      <sheetName val="KET_CAU_CT51"/>
      <sheetName val="TLg_CN&amp;Laixe1"/>
      <sheetName val="TLg_CN&amp;Laixe_(2)1"/>
      <sheetName val="TLg_Laitau1"/>
      <sheetName val="TLg_Laitau_(2)1"/>
      <sheetName val="Don_gia_(khong_in)1"/>
      <sheetName val="Chi_ti?t_Goc_-AB1"/>
      <sheetName val="khung_ten_TD1"/>
      <sheetName val="Chiettinh_dz0,41"/>
      <sheetName val="Equip_"/>
      <sheetName val="A1_CN"/>
      <sheetName val="Hệ_số"/>
      <sheetName val="Động_cơ"/>
      <sheetName val="Currency_Rate"/>
      <sheetName val="kinh_"/>
      <sheetName val="EIRR&gt;_2"/>
      <sheetName val="Pasir_Panjang_100J"/>
      <sheetName val="Nhap_VT_oto"/>
      <sheetName val="0__Bìa"/>
      <sheetName val="1__THONG_TIN_TT"/>
      <sheetName val="Tiên_Lượng"/>
      <sheetName val="THGT_TT_PL01&amp;02"/>
      <sheetName val="1__THGT-TT"/>
      <sheetName val="1_1_THGT_MEP"/>
      <sheetName val="1_2_THGT_PCCC"/>
      <sheetName val="1_3_THGT_PL"/>
      <sheetName val="2__BBNT_KLHT"/>
      <sheetName val="4_2_THKL_PL02"/>
      <sheetName val="5_2_DGCT_PL02"/>
      <sheetName val="3__DGCT_MEP_+_PCCC_"/>
      <sheetName val="3_1_DGCT_PL"/>
      <sheetName val="DBỐC_ACMV"/>
      <sheetName val="DB_CABLE"/>
      <sheetName val="DB_ONG_CC_&amp;_CS"/>
      <sheetName val="DB_CABLE_FA_+_SP"/>
      <sheetName val="DB_ONG_SP_ELC"/>
      <sheetName val="DB_CTN"/>
      <sheetName val="03_Detailed"/>
      <sheetName val="01_Bid_Price_summary"/>
      <sheetName val="1_Quotation(見積決裁書）_"/>
      <sheetName val="2_Operation(実施計画書）"/>
      <sheetName val="3_Summary_of_Cost_"/>
      <sheetName val="4_Ｓｐｅｃｉａｌ_Material"/>
      <sheetName val="6_Ｃｏｍｍｏｎ_Material"/>
      <sheetName val="9_Indirect_budget"/>
      <sheetName val="TOP_"/>
      <sheetName val="Detail_E"/>
      <sheetName val="1_Requisition(E)"/>
      <sheetName val="BC_Ton_Kho_New"/>
      <sheetName val="BC_Cua_GSBH_New"/>
      <sheetName val="ESTI_"/>
      <sheetName val="DS_CHU_Ph"/>
      <sheetName val="CT_Thang_Mo"/>
      <sheetName val="CT__PL"/>
      <sheetName val="DLN"/>
      <sheetName val="Muc Luc"/>
      <sheetName val="THDG"/>
      <sheetName val="Tra cuu 79"/>
      <sheetName val="BuilderWorkForME"/>
      <sheetName val="Lương hưng Yên vùng 2"/>
      <sheetName val="Lương Hà Nam"/>
      <sheetName val="Ca máy Hà Nam"/>
      <sheetName val="ca máy Hưng Yên"/>
      <sheetName val="Lương HN"/>
      <sheetName val="Lương VP"/>
      <sheetName val="Ca máy HN"/>
      <sheetName val="Ca máy VP"/>
      <sheetName val="B1.CN"/>
      <sheetName val="Máy"/>
      <sheetName val="ELEC"/>
      <sheetName val="Maker List"/>
      <sheetName val="REQUEST BUILDER"/>
      <sheetName val="TTDZ22"/>
      <sheetName val="Thuc thanh"/>
      <sheetName val="??"/>
      <sheetName val="DS CHU Ph_x005f_x0001__x0"/>
      <sheetName val="DS CHU Ph_x005f_x005f_x00"/>
      <sheetName val="Du toan truc tiep - Bill 2"/>
      <sheetName val="PL02-NHOM"/>
      <sheetName val="PL02-NHUA"/>
      <sheetName val="DTXD-DD (2)"/>
      <sheetName val="PTVT"/>
      <sheetName val="HRG BHN"/>
      <sheetName val="TABLE-A"/>
      <sheetName val="영동(D)"/>
      <sheetName val="MTO REV_0"/>
      <sheetName val="DS CHU Ph_x0001_"/>
      <sheetName val="DAU VAO"/>
      <sheetName val="5.Khoan"/>
      <sheetName val="1. TH"/>
      <sheetName val="3.1.1"/>
      <sheetName val="3.1.4"/>
      <sheetName val="2.5.1"/>
      <sheetName val="4.1.1"/>
      <sheetName val="4.3.2"/>
      <sheetName val="2.3.3"/>
      <sheetName val="5.3.1"/>
      <sheetName val="2.4.3"/>
      <sheetName val="GVL-tuyến"/>
      <sheetName val="Bao cao"/>
      <sheetName val="Banbuc"/>
      <sheetName val="Dinh nghia"/>
      <sheetName val="DZ 35"/>
      <sheetName val="Cto"/>
      <sheetName val="MTL$-INTER"/>
      <sheetName val="Thongtin"/>
      <sheetName val="Phanlop"/>
      <sheetName val="Chi_ti_t_Goc_-AB1"/>
      <sheetName val="Labor"/>
      <sheetName val="Breakdown"/>
      <sheetName val="Equip"/>
      <sheetName val="Process (R)"/>
      <sheetName val="Process (T)"/>
      <sheetName val="Mortar"/>
      <sheetName val="THCP - PA1"/>
      <sheetName val="THDT goi thau XD"/>
      <sheetName val="THTHTBA"/>
      <sheetName val="DG7606"/>
      <sheetName val="D&amp;W"/>
      <sheetName val="Cong nợ"/>
      <sheetName val="GA 15"/>
      <sheetName val="CHICLAND"/>
      <sheetName val="HILTON"/>
      <sheetName val="HÒA XUÂN II"/>
      <sheetName val="KEMBEACH-SUN"/>
      <sheetName val="LƯƠNG YÊN"/>
      <sheetName val="OCEAN GATE"/>
      <sheetName val="KEMBEACH-AA"/>
      <sheetName val="PREMIER-SUN"/>
      <sheetName val="THÀNH ĐÔ"/>
      <sheetName val="TT05"/>
      <sheetName val="3"/>
      <sheetName val="2"/>
      <sheetName val="6.1"/>
      <sheetName val="BASE"/>
      <sheetName val="Luong+may"/>
      <sheetName val="PT_ksat1"/>
      <sheetName val="LUONG_KS1"/>
      <sheetName val="VAT_LIEU1"/>
      <sheetName val="ranh_hong1"/>
      <sheetName val="THEP_TAM1"/>
      <sheetName val="THEP_HÌNH1"/>
      <sheetName val="THEP_HINH1"/>
      <sheetName val="XA_GO1"/>
      <sheetName val="BANG_TRA1"/>
      <sheetName val="Elec_LG1"/>
      <sheetName val="Bill_2_1_BOQ_ĐIỆN1"/>
      <sheetName val="BOQ_CAU_CAN1"/>
      <sheetName val="Tính_toàn_đào_đất1"/>
      <sheetName val="Khối_lượng_cốt_thép1"/>
      <sheetName val="Chi_tiết_chi_phí_chung1"/>
      <sheetName val="CP__SD_Điện1"/>
      <sheetName val="Ceiling_Height-_Schedule1"/>
      <sheetName val="COC-LAP_DAT1"/>
      <sheetName val="02-Lap_dat1"/>
      <sheetName val="Ngân_sách1"/>
      <sheetName val="09-Hoan_thien_nen1"/>
      <sheetName val="NVN_Hotel1"/>
      <sheetName val="list_VL1"/>
      <sheetName val="Trình_mẫu_VL1"/>
      <sheetName val="Nhap_VL1"/>
      <sheetName val="LIST_VLĐV1"/>
      <sheetName val="BB_VLDV1"/>
      <sheetName val="BB_VLDV_(multi)1"/>
      <sheetName val="nghiệm_thu_hoàn_thành1"/>
      <sheetName val="Báo_cáo_hiện_trường1"/>
      <sheetName val="Kế_hoạch_nghiệm_thu1"/>
      <sheetName val="Quy_trình1"/>
      <sheetName val="List_vữa1"/>
      <sheetName val="List_NT1"/>
      <sheetName val="BBNT_thô1"/>
      <sheetName val="Phân_tích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gia_vat_tu"/>
      <sheetName val="Don_gia_III"/>
      <sheetName val="Bhyt_t1"/>
      <sheetName val="DS_CHU_Ph?"/>
      <sheetName val="Leave_Statistic_Report1"/>
      <sheetName val="DS_CHU_Ph_"/>
      <sheetName val="DS_CHU_Ph_x005f_x0001__x005f_x0000_"/>
      <sheetName val="DS_CHU_Ph_x005f_x0001_?"/>
      <sheetName val="DS_CHU_Ph_x005f_x0001_"/>
      <sheetName val="DS_CHU_Ph_x005f_x0001__"/>
      <sheetName val="Vat_tu_XD"/>
      <sheetName val="DS_CHU_Ph_x005f_x005f_x005f_x0001__x005f_x005f_x0"/>
      <sheetName val="DS_CHU_Ph_x005f_x005f_x005f_x0001__"/>
      <sheetName val="DS_CHU_Ph_x005f_x005f_x005f_x0001_"/>
      <sheetName val="A1_8_NhIII_(1050k)"/>
      <sheetName val="Nhan_cong_nhom_I"/>
      <sheetName val="Luong_TT05"/>
      <sheetName val="10_VC_đ__ngắn"/>
      <sheetName val="KL_san_lap"/>
      <sheetName val="THONG_SO"/>
      <sheetName val="Đơn_giá_chi_tiết_TN_39"/>
      <sheetName val="TỔNG_HỢP_KHỐI_LƯỢNG"/>
      <sheetName val="NƯƠC_CẤP_TRỤC_+_TAY_NHÁNH"/>
      <sheetName val="TH_thiet_bi"/>
      <sheetName val="TH_may_TC"/>
      <sheetName val="Bang_phan_tich"/>
      <sheetName val="DM_Chi_phi"/>
      <sheetName val="luong_"/>
      <sheetName val="BẢNG_ÁP_GIÁ_(in)"/>
      <sheetName val="NT_(KL)_IN"/>
      <sheetName val="DOM_D2"/>
      <sheetName val="nhà_ăn"/>
      <sheetName val="Công_nhật"/>
      <sheetName val="btkt_cột"/>
      <sheetName val="Bill_rekap"/>
      <sheetName val="hrs_&amp;_prg"/>
      <sheetName val="CFA_(ME)"/>
      <sheetName val="Cost_Report_Sum"/>
      <sheetName val="GOC-KO_IN"/>
      <sheetName val="Thong_tin"/>
      <sheetName val="Danh_muc_NT_cong_viec"/>
      <sheetName val="Danh_muc_NT_Giai_doan"/>
      <sheetName val="Danh_muc_NT_Vat_lieu"/>
      <sheetName val="ND_Nhat_ky"/>
      <sheetName val="NT_cong_viec"/>
      <sheetName val="Sheet1_(2)"/>
      <sheetName val="Dầm_1"/>
      <sheetName val="Cọc_nhồi"/>
      <sheetName val="1__BCC_T03_2018"/>
      <sheetName val="2___BCC_T04_2018"/>
      <sheetName val="XD_nhanh_3"/>
      <sheetName val="Scorp_of_work_(2)"/>
      <sheetName val="SUM_(2)"/>
      <sheetName val="CPC_(2)"/>
      <sheetName val="A1_ELC_ok_"/>
      <sheetName val="_A2_ELV_ok"/>
      <sheetName val="A3_VAC_ok_"/>
      <sheetName val="A4_PLB_ok"/>
      <sheetName val="A5_FPS_ok"/>
      <sheetName val="_B1_ELC__ok"/>
      <sheetName val="B2_ELV_ok"/>
      <sheetName val="B3_VAC_ok"/>
      <sheetName val="B4_PLB_"/>
      <sheetName val="B5_FPS_ok"/>
      <sheetName val="C__SOFTWARE"/>
      <sheetName val="D__OTHER"/>
      <sheetName val="A1__ELC_PANEL"/>
      <sheetName val="Sum_material"/>
      <sheetName val="5_2_1_Đo_bóc_KL_OLK-10"/>
      <sheetName val="4_2_1_Đo_bóc_KL_OLK-06"/>
      <sheetName val="4_1_1_CHI_TIET_OLK-06"/>
      <sheetName val="Budget_Code"/>
      <sheetName val="Luong_A3"/>
      <sheetName val="Luong_TT01"/>
      <sheetName val="DG_TN_TB_LE_(2)"/>
      <sheetName val="DS CHU Ph_x0001__x0"/>
      <sheetName val="STR"/>
      <sheetName val="Breakdown (B)"/>
      <sheetName val="Thép phần thô"/>
      <sheetName val="개산공사비"/>
      <sheetName val="Tong du toan"/>
      <sheetName val="DGchitiet "/>
      <sheetName val="CP HMC"/>
      <sheetName val="TH_CPTB"/>
      <sheetName val="CP Khac cuoc VC"/>
      <sheetName val="BOQ DOME G"/>
      <sheetName val="Phòng 4 SV"/>
      <sheetName val="Phòng 2 SV"/>
      <sheetName val="Phòng bảo vệ"/>
      <sheetName val="Hành lang, cầu thang, phòng đện"/>
      <sheetName val="Thang máng và cáp điện tủ tầng"/>
      <sheetName val="Thiết bị"/>
      <sheetName val="Chống sét và tiếp địa"/>
      <sheetName val="Đặt chờ báo cháy"/>
      <sheetName val="Đặt chờ mạng"/>
      <sheetName val="BOQ DOME H"/>
      <sheetName val="GIÁ HĐ 30 CĂN"/>
      <sheetName val="THVT"/>
      <sheetName val="Keothep"/>
      <sheetName val="Cover"/>
      <sheetName val="HVAC"/>
      <sheetName val="P&amp;S"/>
      <sheetName val="Changelog"/>
      <sheetName val="banggia1"/>
      <sheetName val="Luong GT"/>
      <sheetName val="Bend"/>
      <sheetName val="Bảng nhân công"/>
      <sheetName val="DS CHU Ph_x005f_x0001__x005f_x005f_x0"/>
      <sheetName val="KL phat sinh"/>
      <sheetName val="SP10"/>
      <sheetName val="INFOR-ST"/>
      <sheetName val="Mẫu số 21a"/>
      <sheetName val="THCP thiet bi"/>
      <sheetName val="Don gia tong hop"/>
      <sheetName val="DMTL"/>
      <sheetName val="Du thau LD"/>
      <sheetName val="Du thau XD"/>
      <sheetName val="Du toan LD"/>
      <sheetName val="Gia ca may LD"/>
      <sheetName val="Gia ca may XD"/>
      <sheetName val="CP mua sam TB"/>
      <sheetName val="Nhan cong LD"/>
      <sheetName val="Nhan cong XD"/>
      <sheetName val="Gia vua LD"/>
      <sheetName val="Gia vua XD"/>
      <sheetName val="Thong ke thep"/>
      <sheetName val="TH vat tu LD"/>
      <sheetName val="TH vat tu XD"/>
      <sheetName val="Gia vat lieu HTLD"/>
      <sheetName val="Gia vat lieu HTXD"/>
      <sheetName val="Dự thầu (NS1)"/>
      <sheetName val="Doanh thu (Liveline PA1)"/>
      <sheetName val="Chiet tinh dz22"/>
      <sheetName val="N_TKP"/>
      <sheetName val="Gia NC theo QD 2207-QD-UBND"/>
      <sheetName val="Nhan cong nhom II"/>
      <sheetName val="간접비 계정목록"/>
      <sheetName val="Tongke Thu hoi"/>
      <sheetName val="Don gia 1 ngay cong môi trường"/>
      <sheetName val="KH 2010 PA2"/>
      <sheetName val="van khuon"/>
      <sheetName val="A6,MAY"/>
      <sheetName val="MTO REV.0"/>
      <sheetName val="TDTKP (2)"/>
      <sheetName val="TONGKE3p"/>
      <sheetName val="CHITIET VL-NC-DDTT3PHA "/>
      <sheetName val="CHITIET VL-NC-TT1p"/>
      <sheetName val="Du lieu"/>
      <sheetName val="설계내역서"/>
      <sheetName val="4.3 Scope of work "/>
      <sheetName val="__"/>
      <sheetName val="_ QUOTATION.xlsx"/>
      <sheetName val="begin"/>
      <sheetName val="6.GIA"/>
      <sheetName val="SPL4"/>
      <sheetName val="unit"/>
      <sheetName val="BCVC ."/>
      <sheetName val="May Goc (QD2436)"/>
      <sheetName val="VL-NC-M"/>
      <sheetName val="Mã"/>
      <sheetName val="Luong_Cnhan"/>
      <sheetName val="Tong hop vat tu"/>
      <sheetName val="Phan tich ca may"/>
      <sheetName val="Chenh lech ca may"/>
      <sheetName val="Chiet tinh don gia"/>
      <sheetName val="Cua Phang Tran"/>
      <sheetName val="Lương 1900nhóm I"/>
      <sheetName val="1900 nhóm II"/>
      <sheetName val="Lương 2000nhómII"/>
      <sheetName val="Máy Ngân Sơn"/>
      <sheetName val="Giá VL"/>
      <sheetName val="Danh mục HS"/>
      <sheetName val="CTG"/>
      <sheetName val="DGG"/>
      <sheetName val="Chiet_tinh"/>
      <sheetName val="san_dao"/>
      <sheetName val="Ty_le"/>
      <sheetName val="CT_-THVLNC"/>
      <sheetName val="A1_8_NhIII_(1050k)1"/>
      <sheetName val="Nhan_cong_nhom_I1"/>
      <sheetName val="Luong_TT051"/>
      <sheetName val="10_VC_đ__ngắn1"/>
      <sheetName val="Chiet_tinh1"/>
      <sheetName val="san_dao1"/>
      <sheetName val="Ty_le1"/>
      <sheetName val="CT_-THVLNC1"/>
      <sheetName val="LK-0.4"/>
      <sheetName val="CAPPHOI"/>
      <sheetName val="THKP"/>
      <sheetName val="CPTH"/>
      <sheetName val="Reference"/>
      <sheetName val="Setting"/>
      <sheetName val="LUACHONTHIETBI"/>
      <sheetName val="Khoiluongmong"/>
      <sheetName val="Gia vat tu"/>
      <sheetName val="CANDOI_CT"/>
      <sheetName val="MATK"/>
      <sheetName val="tra-vat-lieu"/>
      <sheetName val="QMCT"/>
      <sheetName val="Huong dan"/>
      <sheetName val="KIEM TOAN (PC32)"/>
      <sheetName val="Chiet giam"/>
      <sheetName val="DAO DAP CONG"/>
      <sheetName val="KL-CHITIET"/>
      <sheetName val="Bang chu"/>
      <sheetName val="GVL-PL"/>
      <sheetName val="FT"/>
      <sheetName val="Don gia chi tiet"/>
      <sheetName val="NC3"/>
      <sheetName val="BL.A1.8-1.350"/>
      <sheetName val="THCP TT09"/>
      <sheetName val="TMĐT"/>
      <sheetName val="Giá tháng"/>
      <sheetName val="NC.15"/>
      <sheetName val="Ca may"/>
      <sheetName val="PTCT"/>
      <sheetName val="Cước VC + ĐM CP Tư vấn"/>
      <sheetName val="1,TMĐT "/>
      <sheetName val="Chung"/>
      <sheetName val="cPanel"/>
      <sheetName val="GC"/>
      <sheetName val="HG_Info"/>
      <sheetName val="Nghỉ lễ"/>
      <sheetName val="Mác"/>
      <sheetName val="QC"/>
      <sheetName val="CO"/>
      <sheetName val="Tai trong"/>
      <sheetName val="Diện tích sàn TT2-GB"/>
      <sheetName val="TH KL thô "/>
      <sheetName val="KL XÂY TT2-GB"/>
      <sheetName val="THCP"/>
      <sheetName val="Phan day"/>
      <sheetName val="M1"/>
      <sheetName val="K98"/>
      <sheetName val="Div 13"/>
      <sheetName val="11-MEPF"/>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GV1-D13 (Casement door)"/>
      <sheetName val="built-up rate"/>
      <sheetName val="List of works"/>
      <sheetName val="GEN REQ"/>
      <sheetName val="SD and START UP"/>
      <sheetName val="VT NC M"/>
      <sheetName val="KHỐI LƯỢNG TB - newFormat"/>
      <sheetName val="BOQ"/>
      <sheetName val="PKKK"/>
      <sheetName val="Kính"/>
      <sheetName val="Bảng Phân Tích Chi Phí"/>
      <sheetName val="VTP"/>
      <sheetName val="6823_PS_17006"/>
      <sheetName val="PU_ITALY_6"/>
      <sheetName val="Vat_tu4"/>
      <sheetName val="Canopy,SS5_(2)4"/>
      <sheetName val="RAB_AR&amp;STR4"/>
      <sheetName val="THCP_Lap_dat4"/>
      <sheetName val="THCP_xay_dung4"/>
      <sheetName val="D&amp;W_def_3"/>
      <sheetName val="KH_tai_chinh_khoa_san3"/>
      <sheetName val="Gioi_thieu3"/>
      <sheetName val="Du_Toan3"/>
      <sheetName val="he_so3"/>
      <sheetName val="TONG_HOP_VL-NC3"/>
      <sheetName val="TONGKE3p_3"/>
      <sheetName val="TH_VL,_NC,_DDHT_Thanhphuoc3"/>
      <sheetName val="DON_GIA3"/>
      <sheetName val="CHITIET_VL-NC3"/>
      <sheetName val="MAIN_GATE_HOUSE3"/>
      <sheetName val="DG_duoi3"/>
      <sheetName val="B3A_-_TOWER_A3"/>
      <sheetName val="STRUCTURE_Q'TY3"/>
      <sheetName val="REMAIN_Q'TY_-_SUB3"/>
      <sheetName val="Nhan_cong3"/>
      <sheetName val="Thiet_bi3"/>
      <sheetName val="DM_ChiPhi3"/>
      <sheetName val="May_TC3"/>
      <sheetName val="Phan_tich3"/>
      <sheetName val="Bang_KL3"/>
      <sheetName val="TH_Kinh_phi3"/>
      <sheetName val="T_K3"/>
      <sheetName val="6PILE__(돌출)3"/>
      <sheetName val="Office_Tower3"/>
      <sheetName val="Chenh_lech_vat_tu3"/>
      <sheetName val="Chiet_tinh_dz353"/>
      <sheetName val="dongia_(2)3"/>
      <sheetName val="THPDMoi__(2)3"/>
      <sheetName val="t-h_HA_THE3"/>
      <sheetName val="CHITIET_VL-NC-TT_-1p3"/>
      <sheetName val="TONG_HOP_VL-NC_TT3"/>
      <sheetName val="TH_XL3"/>
      <sheetName val="CHITIET_VL-NC-TT-3p3"/>
      <sheetName val="KPVC-BD_3"/>
      <sheetName val="Chi_tiết_Goc_-AB3"/>
      <sheetName val="UNIT_PRICE3"/>
      <sheetName val="Giá_Bê_tông_2_bên3"/>
      <sheetName val="Tien_do_TV3"/>
      <sheetName val="CP_Du_phong3"/>
      <sheetName val="Tong_hop_kinh_phi3"/>
      <sheetName val="THDT_goi_thau_TB3"/>
      <sheetName val="Đơn_Giá_3"/>
      <sheetName val="1_R18_BF3"/>
      <sheetName val="6_External_works-R183"/>
      <sheetName val="MTO_REV_2(ARMOR)3"/>
      <sheetName val="Phan_tich_tong_hop3"/>
      <sheetName val="BTT_(CAT_COC)3"/>
      <sheetName val="Tho_lai_may3"/>
      <sheetName val="Don_gia_LD3"/>
      <sheetName val="Du_toan_XD3"/>
      <sheetName val="Don_gia_XD3"/>
      <sheetName val="Sàn_T13"/>
      <sheetName val="Lỗ_thông_gió3"/>
      <sheetName val="Cash_Flow3"/>
      <sheetName val="Electrical_Breakdown2"/>
      <sheetName val="Div26_-_Elect3"/>
      <sheetName val="Gia__vat_tu3"/>
      <sheetName val="TH_Vat_tu2"/>
      <sheetName val="TH_MTC2"/>
      <sheetName val="TH_N_Cong2"/>
      <sheetName val="Tong_hop2"/>
      <sheetName val="설치중량_3"/>
      <sheetName val="수문일위_3"/>
      <sheetName val="PTVT_(MAU)3"/>
      <sheetName val="4-Lane_bridge3"/>
      <sheetName val="아파트_3"/>
      <sheetName val="M_672"/>
      <sheetName val="Schedule_S-Curve_Revision#32"/>
      <sheetName val="KET_CAU_CT52"/>
      <sheetName val="TLg_CN&amp;Laixe2"/>
      <sheetName val="TLg_CN&amp;Laixe_(2)2"/>
      <sheetName val="TLg_Laitau2"/>
      <sheetName val="TLg_Laitau_(2)2"/>
      <sheetName val="Don_gia_(khong_in)2"/>
      <sheetName val="Chi_ti?t_Goc_-AB2"/>
      <sheetName val="khung_ten_TD2"/>
      <sheetName val="PT_ksat2"/>
      <sheetName val="LUONG_KS2"/>
      <sheetName val="VAT_LIEU2"/>
      <sheetName val="ranh_hong2"/>
      <sheetName val="Elec_LG2"/>
      <sheetName val="Chiettinh_dz0,42"/>
      <sheetName val="THEP_TAM2"/>
      <sheetName val="THEP_HÌNH2"/>
      <sheetName val="THEP_HINH2"/>
      <sheetName val="XA_GO2"/>
      <sheetName val="BANG_TRA2"/>
      <sheetName val="Bill_2_1_BOQ_ĐIỆN2"/>
      <sheetName val="Chi_ti_t_Goc_-AB2"/>
      <sheetName val="BOQ_CAU_CAN2"/>
      <sheetName val="Tính_toàn_đào_đất2"/>
      <sheetName val="Khối_lượng_cốt_thép2"/>
      <sheetName val="Chi_tiết_chi_phí_chung2"/>
      <sheetName val="CP__SD_Điện2"/>
      <sheetName val="NVN_Hotel2"/>
      <sheetName val="Ceiling_Height-_Schedule2"/>
      <sheetName val="COC-LAP_DAT2"/>
      <sheetName val="02-Lap_dat2"/>
      <sheetName val="Ngân_sách2"/>
      <sheetName val="09-Hoan_thien_nen2"/>
      <sheetName val="03_Detailed1"/>
      <sheetName val="01_Bid_Price_summary1"/>
      <sheetName val="Phân_tích2"/>
      <sheetName val="list_VL2"/>
      <sheetName val="Trình_mẫu_VL2"/>
      <sheetName val="Nhap_VL2"/>
      <sheetName val="LIST_VLĐV2"/>
      <sheetName val="BB_VLDV2"/>
      <sheetName val="BB_VLDV_(multi)2"/>
      <sheetName val="nghiệm_thu_hoàn_thành2"/>
      <sheetName val="Báo_cáo_hiện_trường2"/>
      <sheetName val="Kế_hoạch_nghiệm_thu2"/>
      <sheetName val="Quy_trình2"/>
      <sheetName val="List_vữa2"/>
      <sheetName val="List_NT2"/>
      <sheetName val="BBNT_thô2"/>
      <sheetName val="Equip_1"/>
      <sheetName val="A1_CN1"/>
      <sheetName val="Nhap_VT_oto1"/>
      <sheetName val="0__Bìa1"/>
      <sheetName val="1__THONG_TIN_TT1"/>
      <sheetName val="Tiên_Lượng1"/>
      <sheetName val="THGT_TT_PL01&amp;021"/>
      <sheetName val="1__THGT-TT1"/>
      <sheetName val="1_1_THGT_MEP1"/>
      <sheetName val="1_2_THGT_PCCC1"/>
      <sheetName val="1_3_THGT_PL1"/>
      <sheetName val="2__BBNT_KLHT1"/>
      <sheetName val="4_2_THKL_PL021"/>
      <sheetName val="5_2_DGCT_PL021"/>
      <sheetName val="3__DGCT_MEP_+_PCCC_1"/>
      <sheetName val="3_1_DGCT_PL1"/>
      <sheetName val="DBỐC_ACMV1"/>
      <sheetName val="DB_CABLE1"/>
      <sheetName val="DB_ONG_CC_&amp;_CS1"/>
      <sheetName val="DB_CABLE_FA_+_SP1"/>
      <sheetName val="DB_ONG_SP_ELC1"/>
      <sheetName val="DB_CTN1"/>
      <sheetName val="Hệ_số1"/>
      <sheetName val="Động_cơ1"/>
      <sheetName val="Currency_Rate1"/>
      <sheetName val="EIRR&gt;_21"/>
      <sheetName val="kinh_1"/>
      <sheetName val="1_Quotation(見積決裁書）_1"/>
      <sheetName val="2_Operation(実施計画書）1"/>
      <sheetName val="3_Summary_of_Cost_1"/>
      <sheetName val="4_Ｓｐｅｃｉａｌ_Material1"/>
      <sheetName val="6_Ｃｏｍｍｏｎ_Material1"/>
      <sheetName val="9_Indirect_budget1"/>
      <sheetName val="TOP_1"/>
      <sheetName val="Detail_E1"/>
      <sheetName val="1_Requisition(E)1"/>
      <sheetName val="Pasir_Panjang_100J1"/>
      <sheetName val="MeKong_-_Penetration2"/>
      <sheetName val="Dist__Perform_-_Ctns_sales_in_2"/>
      <sheetName val="Dist__Perform_-_Value_sales_in2"/>
      <sheetName val="Dist__Perform_-_Value_sales_Ou2"/>
      <sheetName val="Head_Count2"/>
      <sheetName val="Sales_Result_For_Month2"/>
      <sheetName val="DS_CHU_Phuc2"/>
      <sheetName val="DS_THI_AT2"/>
      <sheetName val="Bien_Ban2"/>
      <sheetName val="BC_Ton_Kho_New1"/>
      <sheetName val="BC_Cua_GSBH_New1"/>
      <sheetName val="ESTI_1"/>
      <sheetName val="CT_Thang_Mo1"/>
      <sheetName val="CT__PL1"/>
      <sheetName val="Dgia_vat_tu1"/>
      <sheetName val="Don_gia_III1"/>
      <sheetName val="Bhyt_t11"/>
      <sheetName val="Leave_Statistic_Report2"/>
      <sheetName val="DS_CHU_Ph_x005f_x0001__x005f_x0000_1"/>
      <sheetName val="DS_CHU_Ph_x005f_x0001_?1"/>
      <sheetName val="DS_CHU_Ph_x005f_x0001_1"/>
      <sheetName val="DS_CHU_Ph_x005f_x0001__1"/>
      <sheetName val="Vat_tu_XD1"/>
      <sheetName val="DS_CHU_Ph_x005f_x005f_x005f_x0001__x005f_x005f_x1"/>
      <sheetName val="DS_CHU_Ph_x005f_x005f_x005f_x0001__1"/>
      <sheetName val="DS_CHU_Ph_x005f_x005f_x005f_x0001_1"/>
      <sheetName val="KL_san_lap1"/>
      <sheetName val="luong_1"/>
      <sheetName val="BẢNG_ÁP_GIÁ_(in)1"/>
      <sheetName val="NT_(KL)_IN1"/>
      <sheetName val="DOM_D21"/>
      <sheetName val="nhà_ăn1"/>
      <sheetName val="Công_nhật1"/>
      <sheetName val="btkt_cột1"/>
      <sheetName val="Bill_rekap1"/>
      <sheetName val="hrs_&amp;_prg1"/>
      <sheetName val="TH_thiet_bi1"/>
      <sheetName val="TH_may_TC1"/>
      <sheetName val="Bang_phan_tich1"/>
      <sheetName val="DM_Chi_phi1"/>
      <sheetName val="TỔNG_HỢP_KHỐI_LƯỢNG1"/>
      <sheetName val="NƯƠC_CẤP_TRỤC_+_TAY_NHÁNH1"/>
      <sheetName val="CFA_(ME)1"/>
      <sheetName val="Cost_Report_Sum1"/>
      <sheetName val="GOC-KO_IN1"/>
      <sheetName val="Dầm_11"/>
      <sheetName val="Cọc_nhồi1"/>
      <sheetName val="THONG_SO1"/>
      <sheetName val="Đơn_giá_chi_tiết_TN_391"/>
      <sheetName val="Thong_tin1"/>
      <sheetName val="Danh_muc_NT_cong_viec1"/>
      <sheetName val="Danh_muc_NT_Giai_doan1"/>
      <sheetName val="Danh_muc_NT_Vat_lieu1"/>
      <sheetName val="ND_Nhat_ky1"/>
      <sheetName val="NT_cong_viec1"/>
      <sheetName val="Sheet1_(2)1"/>
      <sheetName val="1__BCC_T03_20181"/>
      <sheetName val="2___BCC_T04_20181"/>
      <sheetName val="TK_SX"/>
      <sheetName val="XD_nhanh_31"/>
      <sheetName val="Scorp_of_work_(2)1"/>
      <sheetName val="SUM_(2)1"/>
      <sheetName val="CPC_(2)1"/>
      <sheetName val="A1_ELC_ok_1"/>
      <sheetName val="_A2_ELV_ok1"/>
      <sheetName val="A3_VAC_ok_1"/>
      <sheetName val="A4_PLB_ok1"/>
      <sheetName val="A5_FPS_ok1"/>
      <sheetName val="_B1_ELC__ok1"/>
      <sheetName val="B2_ELV_ok1"/>
      <sheetName val="B3_VAC_ok1"/>
      <sheetName val="B4_PLB_1"/>
      <sheetName val="B5_FPS_ok1"/>
      <sheetName val="C__SOFTWARE1"/>
      <sheetName val="D__OTHER1"/>
      <sheetName val="A1__ELC_PANEL1"/>
      <sheetName val="Sum_material1"/>
      <sheetName val="5_2_1_Đo_bóc_KL_OLK-101"/>
      <sheetName val="4_2_1_Đo_bóc_KL_OLK-061"/>
      <sheetName val="4_1_1_CHI_TIET_OLK-061"/>
      <sheetName val="Du_toan_truc_tiep_-_Bill_2"/>
      <sheetName val="DS_CHU_Ph_x005f_x0001__x0"/>
      <sheetName val="DS_CHU_Ph_x005f_x005f_x00"/>
      <sheetName val="Budget_Code1"/>
      <sheetName val="Luong_A31"/>
      <sheetName val="Luong_TT011"/>
      <sheetName val="DG_TN_TB_LE_(2)1"/>
      <sheetName val="TINH_GIA_-_SAN_XUAT_Vertico"/>
      <sheetName val="Cong_nợ"/>
      <sheetName val="Maker_List"/>
      <sheetName val="REQUEST_BUILDER"/>
      <sheetName val="Bang_cap"/>
      <sheetName val="DSHD_DH"/>
      <sheetName val="DTXD-DD_(2)"/>
      <sheetName val="GA_15"/>
      <sheetName val="HÒA_XUÂN_II"/>
      <sheetName val="LƯƠNG_YÊN"/>
      <sheetName val="OCEAN_GATE"/>
      <sheetName val="THÀNH_ĐÔ"/>
      <sheetName val="DS_CHU_Ph_x0"/>
      <sheetName val="Breakdown_(B)"/>
      <sheetName val="Thép_phần_thô"/>
      <sheetName val="Bang chi tiet-Direct work"/>
      <sheetName val="Inputs_Sens"/>
      <sheetName val="IS_Sum_CM"/>
      <sheetName val="COFFA"/>
      <sheetName val="RecheckBOQ"/>
      <sheetName val="Div10"/>
      <sheetName val="Div11"/>
      <sheetName val="Div12"/>
      <sheetName val="Div13"/>
      <sheetName val="Div2"/>
      <sheetName val="Div4"/>
      <sheetName val="Div5"/>
      <sheetName val="Div6"/>
      <sheetName val="Div7"/>
      <sheetName val="Div8"/>
      <sheetName val="Div9"/>
      <sheetName val="공문"/>
      <sheetName val="INDEX"/>
      <sheetName val="4641"/>
      <sheetName val="BOX(1.5X1.5)"/>
      <sheetName val="Cost annalysis"/>
      <sheetName val="03. THGT"/>
      <sheetName val="door"/>
      <sheetName val="CFA Sumary"/>
      <sheetName val="Certificate"/>
      <sheetName val="Attached_List"/>
      <sheetName val="List_AdvancePayment"/>
      <sheetName val="List_Retention (Contract)"/>
      <sheetName val="List_AP (Contract)"/>
      <sheetName val="Progress nstallaton (2)"/>
      <sheetName val="List_VO"/>
      <sheetName val="List_CO"/>
      <sheetName val="Thoat nuoc"/>
      <sheetName val="MEP Building"/>
      <sheetName val="XL-Duct"/>
      <sheetName val="Bang TT"/>
      <sheetName val="8-31-98"/>
      <sheetName val="worksheet inchican"/>
      <sheetName val="combined 9-30"/>
      <sheetName val="DS CHU Ph_x00"/>
      <sheetName val="DS_CHU_Ph_x0001__x0000_"/>
      <sheetName val="DS_CHU_Ph_x0001_?"/>
      <sheetName val="DS_CHU_Ph_x0001__"/>
      <sheetName val="DS_CHU_Ph_x0001__x0000_1"/>
      <sheetName val="DS_CHU_Ph_x0001_?1"/>
      <sheetName val="DS_CHU_Ph_x0001__1"/>
      <sheetName val="DS_CHU_Ph_x005f_x0001__x1"/>
      <sheetName val="DS_CHU_Ph_x0001__x0"/>
      <sheetName val="DS_CHU_Ph_x00"/>
      <sheetName val="foxz"/>
      <sheetName val="NTNB"/>
      <sheetName val="Cao TN"/>
      <sheetName val="ĐỔ BT 5"/>
      <sheetName val="222"/>
      <sheetName val="LĐCĐ"/>
      <sheetName val="LĐTĐ"/>
      <sheetName val="CPDD II"/>
      <sheetName val="NT CAO DO"/>
      <sheetName val="Thống kê"/>
      <sheetName val="00.TMB-Cap thoat nuoc"/>
      <sheetName val="SUMDETAIL"/>
      <sheetName val="Factory"/>
      <sheetName val="Matchung"/>
      <sheetName val="BU LONG"/>
      <sheetName val="ĐNVT"/>
      <sheetName val="ĐNBL"/>
      <sheetName val="CTLK"/>
      <sheetName val="Xuat152"/>
      <sheetName val="sheet12"/>
      <sheetName val="Lists"/>
      <sheetName val=" SMU Table (2)"/>
      <sheetName val="F.A. Data Validation Inputs"/>
      <sheetName val="basic data"/>
      <sheetName val="Lookup Tables"/>
      <sheetName val="Mappings"/>
      <sheetName val="Drop Down Listings"/>
      <sheetName val="Rates"/>
      <sheetName val="Variables"/>
      <sheetName val="DL2"/>
      <sheetName val="Settings"/>
      <sheetName val="CONCRETE"/>
      <sheetName val="TH khoi luong"/>
      <sheetName val="Chi tiet khoi luong"/>
      <sheetName val="TK thep"/>
      <sheetName val="CT THOÁT WC VP"/>
      <sheetName val="CT CẤP WC VP"/>
      <sheetName val="CT THOÁT MƯA VP TRỤC LỚN"/>
      <sheetName val="CT THOÁT MƯA VP TRỤC NHỎ"/>
      <sheetName val="1.ATGT-VL"/>
      <sheetName val="ptvl"/>
      <sheetName val="ptm"/>
      <sheetName val="para"/>
      <sheetName val="VL-NC-M."/>
      <sheetName val="Chi_tiet_ranh"/>
      <sheetName val="Duong_Ngang"/>
      <sheetName val="San_gia_co"/>
      <sheetName val="Bien_Bao"/>
      <sheetName val="Coc_tieu_-_Coc_H"/>
      <sheetName val="So_lieu"/>
      <sheetName val="LTT__TT01_2015_BXD"/>
      <sheetName val="Đơn_giá_NC_TT01_2015"/>
      <sheetName val="Đơn_giá_ca_máy_theo_TT06_2010"/>
      <sheetName val="ĐM6060_2008(Lap_dat_TBA)"/>
      <sheetName val="ĐM228__2015(suachua)"/>
      <sheetName val="ĐM39_2005(T_N_đien_ĐZ&amp;TBA)"/>
      <sheetName val="ĐM01_2000(thinghiem_ĐZTTĐL)"/>
      <sheetName val="Đon_gia_thi_nghiem_ĐZ&amp;TBA"/>
      <sheetName val="Đon_gia_228_sua_chua"/>
      <sheetName val="các_máy_chưa_có_trong_TT_06"/>
      <sheetName val="Cuoc_van_chuyen"/>
      <sheetName val="GIA_VT_03-2019"/>
      <sheetName val="C_BI_DAO"/>
      <sheetName val="CT_DZ"/>
      <sheetName val="6_1"/>
      <sheetName val="NC_"/>
      <sheetName val="DG-1353-203"/>
      <sheetName val="TH_TNHC_SCADA"/>
      <sheetName val="truc tiep"/>
      <sheetName val="bill 5"/>
      <sheetName val="1B Cai tao PA2"/>
      <sheetName val="TK-HA "/>
      <sheetName val="3,THCPXD-Tuyen"/>
      <sheetName val="VL "/>
      <sheetName val="bluong"/>
      <sheetName val="Inputdata"/>
      <sheetName val="list PQ"/>
      <sheetName val="ValueList_Helper"/>
      <sheetName val="Pack-3"/>
      <sheetName val="QUOTATION (2)"/>
      <sheetName val="6823_PS_17008"/>
      <sheetName val="PU_ITALY_8"/>
      <sheetName val="he_so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Chi_tiết_Goc_-AB5"/>
      <sheetName val="Du_Toan5"/>
      <sheetName val="Chi_ti?t_Goc_-AB4"/>
      <sheetName val="KH_tai_chinh_khoa_san5"/>
      <sheetName val="Chenh_lech_vat_tu5"/>
      <sheetName val="Chiet_tinh_dz355"/>
      <sheetName val="Gioi_thieu5"/>
      <sheetName val="Vat_tu6"/>
      <sheetName val="Canopy,SS5_(2)6"/>
      <sheetName val="RAB_AR&amp;STR6"/>
      <sheetName val="THCP_Lap_dat6"/>
      <sheetName val="THCP_xay_dung6"/>
      <sheetName val="D&amp;W_def_5"/>
      <sheetName val="STRUCTURE_Q'TY5"/>
      <sheetName val="REMAIN_Q'TY_-_SUB5"/>
      <sheetName val="T_K5"/>
      <sheetName val="Nhan_cong5"/>
      <sheetName val="Thiet_bi5"/>
      <sheetName val="DM_ChiPhi5"/>
      <sheetName val="May_TC5"/>
      <sheetName val="Phan_tich5"/>
      <sheetName val="Bang_KL5"/>
      <sheetName val="TH_Kinh_phi5"/>
      <sheetName val="Electrical_Breakdown4"/>
      <sheetName val="MTO_REV_2(ARMOR)5"/>
      <sheetName val="B3A_-_TOWER_A5"/>
      <sheetName val="MAIN_GATE_HOUSE5"/>
      <sheetName val="UNIT_PRICE5"/>
      <sheetName val="Office_Tower5"/>
      <sheetName val="Tien_do_TV5"/>
      <sheetName val="CP_Du_phong5"/>
      <sheetName val="Tong_hop_kinh_phi5"/>
      <sheetName val="THDT_goi_thau_TB5"/>
      <sheetName val="PT_ksat4"/>
      <sheetName val="LUONG_KS4"/>
      <sheetName val="A1_8_NhIII_(1050k)3"/>
      <sheetName val="Nhan_cong_nhom_I3"/>
      <sheetName val="Luong_TT053"/>
      <sheetName val="10_VC_đ__ngắn3"/>
      <sheetName val="VAT_LIEU4"/>
      <sheetName val="ranh_hong4"/>
      <sheetName val="Giá_Bê_tông_2_bên5"/>
      <sheetName val="6PILE__(돌출)5"/>
      <sheetName val="DG_duoi5"/>
      <sheetName val="Phan_tich_tong_hop5"/>
      <sheetName val="Đơn_Giá_5"/>
      <sheetName val="1_R18_BF5"/>
      <sheetName val="6_External_works-R185"/>
      <sheetName val="Sàn_T15"/>
      <sheetName val="Lỗ_thông_gió5"/>
      <sheetName val="BTT_(CAT_COC)5"/>
      <sheetName val="Cash_Flow5"/>
      <sheetName val="Div26_-_Elect5"/>
      <sheetName val="Tho_lai_may5"/>
      <sheetName val="Don_gia_LD5"/>
      <sheetName val="Du_toan_XD5"/>
      <sheetName val="Don_gia_XD5"/>
      <sheetName val="Gia__vat_tu5"/>
      <sheetName val="TH_Vat_tu4"/>
      <sheetName val="TH_MTC4"/>
      <sheetName val="TH_N_Cong4"/>
      <sheetName val="Tong_hop4"/>
      <sheetName val="설치중량_5"/>
      <sheetName val="수문일위_5"/>
      <sheetName val="PTVT_(MAU)5"/>
      <sheetName val="4-Lane_bridge5"/>
      <sheetName val="아파트_5"/>
      <sheetName val="M_674"/>
      <sheetName val="Schedule_S-Curve_Revision#34"/>
      <sheetName val="KET_CAU_CT54"/>
      <sheetName val="TLg_CN&amp;Laixe4"/>
      <sheetName val="TLg_CN&amp;Laixe_(2)4"/>
      <sheetName val="TLg_Laitau4"/>
      <sheetName val="TLg_Laitau_(2)4"/>
      <sheetName val="khung_ten_TD4"/>
      <sheetName val="Don_gia_(khong_in)4"/>
      <sheetName val="Chiettinh_dz0,44"/>
      <sheetName val="BOQ_CAU_CAN4"/>
      <sheetName val="Tính_toàn_đào_đất4"/>
      <sheetName val="Khối_lượng_cốt_thép4"/>
      <sheetName val="Chi_tiết_chi_phí_chung4"/>
      <sheetName val="CP__SD_Điện4"/>
      <sheetName val="1_Quotation(見積決裁書）_3"/>
      <sheetName val="2_Operation(実施計画書）3"/>
      <sheetName val="3_Summary_of_Cost_3"/>
      <sheetName val="4_Ｓｐｅｃｉａｌ_Material3"/>
      <sheetName val="6_Ｃｏｍｍｏｎ_Material3"/>
      <sheetName val="9_Indirect_budget3"/>
      <sheetName val="TOP_3"/>
      <sheetName val="Detail_E3"/>
      <sheetName val="Hệ_số3"/>
      <sheetName val="Động_cơ3"/>
      <sheetName val="Currency_Rate3"/>
      <sheetName val="Elec_LG4"/>
      <sheetName val="1_Requisition(E)3"/>
      <sheetName val="03_Detailed3"/>
      <sheetName val="01_Bid_Price_summary3"/>
      <sheetName val="THEP_TAM4"/>
      <sheetName val="THEP_HÌNH4"/>
      <sheetName val="THEP_HINH4"/>
      <sheetName val="XA_GO4"/>
      <sheetName val="BANG_TRA4"/>
      <sheetName val="Bill_2_1_BOQ_ĐIỆN4"/>
      <sheetName val="Chi_ti_t_Goc_-AB4"/>
      <sheetName val="kinh_3"/>
      <sheetName val="Scorp_of_work_(2)3"/>
      <sheetName val="SUM_(2)3"/>
      <sheetName val="CPC_(2)3"/>
      <sheetName val="A1_ELC_ok_3"/>
      <sheetName val="_A2_ELV_ok3"/>
      <sheetName val="A3_VAC_ok_3"/>
      <sheetName val="A4_PLB_ok3"/>
      <sheetName val="A5_FPS_ok3"/>
      <sheetName val="_B1_ELC__ok3"/>
      <sheetName val="B2_ELV_ok3"/>
      <sheetName val="B3_VAC_ok3"/>
      <sheetName val="B4_PLB_3"/>
      <sheetName val="B5_FPS_ok3"/>
      <sheetName val="C__SOFTWARE3"/>
      <sheetName val="D__OTHER3"/>
      <sheetName val="A1__ELC_PANEL3"/>
      <sheetName val="Sum_material3"/>
      <sheetName val="MeKong_-_Penetration4"/>
      <sheetName val="Dist__Perform_-_Ctns_sales_in_4"/>
      <sheetName val="Dist__Perform_-_Value_sales_in4"/>
      <sheetName val="Dist__Perform_-_Value_sales_Ou4"/>
      <sheetName val="Head_Count4"/>
      <sheetName val="Sales_Result_For_Month4"/>
      <sheetName val="DS_CHU_Phuc4"/>
      <sheetName val="DS_THI_AT4"/>
      <sheetName val="Bien_Ban4"/>
      <sheetName val="BC_Ton_Kho_New3"/>
      <sheetName val="BC_Cua_GSBH_New3"/>
      <sheetName val="ESTI_3"/>
      <sheetName val="DS_CHU_Ph2"/>
      <sheetName val="CT_Thang_Mo3"/>
      <sheetName val="CT__PL3"/>
      <sheetName val="Dgia_vat_tu3"/>
      <sheetName val="Don_gia_III3"/>
      <sheetName val="Bhyt_t13"/>
      <sheetName val="DS_CHU_Ph?2"/>
      <sheetName val="Leave_Statistic_Report4"/>
      <sheetName val="EIRR&gt;_23"/>
      <sheetName val="DS_CHU_Ph_2"/>
      <sheetName val="DS_CHU_Ph_x005f_x0001__x005f_x0000_3"/>
      <sheetName val="DS_CHU_Ph_x005f_x0001_?3"/>
      <sheetName val="DS_CHU_Ph_x005f_x0001_3"/>
      <sheetName val="DS_CHU_Ph_x005f_x0001__3"/>
      <sheetName val="Vat_tu_XD3"/>
      <sheetName val="DS_CHU_Ph_x005f_x005f_x005f_x0001__x005f_x005f_x3"/>
      <sheetName val="DS_CHU_Ph_x005f_x005f_x005f_x0001__3"/>
      <sheetName val="DS_CHU_Ph_x005f_x005f_x005f_x0001_3"/>
      <sheetName val="Ceiling_Height-_Schedule4"/>
      <sheetName val="COC-LAP_DAT4"/>
      <sheetName val="02-Lap_dat4"/>
      <sheetName val="Ngân_sách4"/>
      <sheetName val="09-Hoan_thien_nen4"/>
      <sheetName val="NVN_Hotel4"/>
      <sheetName val="list_VL4"/>
      <sheetName val="Trình_mẫu_VL4"/>
      <sheetName val="Nhap_VL4"/>
      <sheetName val="LIST_VLĐV4"/>
      <sheetName val="BB_VLDV4"/>
      <sheetName val="BB_VLDV_(multi)4"/>
      <sheetName val="nghiệm_thu_hoàn_thành4"/>
      <sheetName val="Báo_cáo_hiện_trường4"/>
      <sheetName val="Kế_hoạch_nghiệm_thu4"/>
      <sheetName val="Quy_trình4"/>
      <sheetName val="List_vữa4"/>
      <sheetName val="List_NT4"/>
      <sheetName val="BBNT_thô4"/>
      <sheetName val="Equip_3"/>
      <sheetName val="A1_CN3"/>
      <sheetName val="Phân_tích4"/>
      <sheetName val="Nhap_VT_oto3"/>
      <sheetName val="0__Bìa3"/>
      <sheetName val="1__THONG_TIN_TT3"/>
      <sheetName val="Tiên_Lượng3"/>
      <sheetName val="THGT_TT_PL01&amp;023"/>
      <sheetName val="1__THGT-TT3"/>
      <sheetName val="1_1_THGT_MEP3"/>
      <sheetName val="1_2_THGT_PCCC3"/>
      <sheetName val="1_3_THGT_PL3"/>
      <sheetName val="2__BBNT_KLHT3"/>
      <sheetName val="4_2_THKL_PL023"/>
      <sheetName val="5_2_DGCT_PL023"/>
      <sheetName val="3__DGCT_MEP_+_PCCC_3"/>
      <sheetName val="3_1_DGCT_PL3"/>
      <sheetName val="DBỐC_ACMV3"/>
      <sheetName val="DB_CABLE3"/>
      <sheetName val="DB_ONG_CC_&amp;_CS3"/>
      <sheetName val="DB_CABLE_FA_+_SP3"/>
      <sheetName val="DB_ONG_SP_ELC3"/>
      <sheetName val="DB_CTN3"/>
      <sheetName val="Pasir_Panjang_100J3"/>
      <sheetName val="hrs_&amp;_prg3"/>
      <sheetName val="TỔNG_HỢP_KHỐI_LƯỢNG3"/>
      <sheetName val="NƯƠC_CẤP_TRỤC_+_TAY_NHÁNH3"/>
      <sheetName val="KL_san_lap3"/>
      <sheetName val="BẢNG_ÁP_GIÁ_(in)3"/>
      <sheetName val="NT_(KL)_IN3"/>
      <sheetName val="DOM_D23"/>
      <sheetName val="nhà_ăn3"/>
      <sheetName val="Công_nhật3"/>
      <sheetName val="btkt_cột3"/>
      <sheetName val="Budget_Code3"/>
      <sheetName val="Luong_A33"/>
      <sheetName val="Luong_TT013"/>
      <sheetName val="DG_TN_TB_LE_(2)3"/>
      <sheetName val="Maker_List2"/>
      <sheetName val="REQUEST_BUILDER2"/>
      <sheetName val="CT_-THVLNC2"/>
      <sheetName val="Chiet_tinh2"/>
      <sheetName val="san_dao2"/>
      <sheetName val="Ty_le2"/>
      <sheetName val="Bang_cap2"/>
      <sheetName val="Luong_BN"/>
      <sheetName val="Luong_TB"/>
      <sheetName val="Ca_may_TB"/>
      <sheetName val="Máy_BN"/>
      <sheetName val="DSHD_DH2"/>
      <sheetName val="GOC-KO_IN3"/>
      <sheetName val="luong_3"/>
      <sheetName val="THONG_SO3"/>
      <sheetName val="Đơn_giá_chi_tiết_TN_393"/>
      <sheetName val="TH_thiet_bi3"/>
      <sheetName val="TH_may_TC3"/>
      <sheetName val="Bang_phan_tich3"/>
      <sheetName val="DM_Chi_phi3"/>
      <sheetName val="Bill_rekap3"/>
      <sheetName val="CFA_(ME)3"/>
      <sheetName val="Cost_Report_Sum3"/>
      <sheetName val="Thong_tin3"/>
      <sheetName val="Danh_muc_NT_cong_viec3"/>
      <sheetName val="Danh_muc_NT_Giai_doan3"/>
      <sheetName val="Danh_muc_NT_Vat_lieu3"/>
      <sheetName val="ND_Nhat_ky3"/>
      <sheetName val="NT_cong_viec3"/>
      <sheetName val="Dầm_13"/>
      <sheetName val="Cọc_nhồi3"/>
      <sheetName val="XD_nhanh_33"/>
      <sheetName val="Sheet1_(2)3"/>
      <sheetName val="DS_CHU_Ph_x005f_x0001__x02"/>
      <sheetName val="DS_CHU_Ph_x005f_x005f_x002"/>
      <sheetName val="1__BCC_T03_20183"/>
      <sheetName val="2___BCC_T04_20183"/>
      <sheetName val="TK_SX2"/>
      <sheetName val="5_2_1_Đo_bóc_KL_OLK-103"/>
      <sheetName val="4_2_1_Đo_bóc_KL_OLK-063"/>
      <sheetName val="4_1_1_CHI_TIET_OLK-063"/>
      <sheetName val="Du_toan_truc_tiep_-_Bill_22"/>
      <sheetName val="TINH_GIA_-_SAN_XUAT_Vertico2"/>
      <sheetName val="Cong_nợ2"/>
      <sheetName val="DTXD-DD_(2)2"/>
      <sheetName val="DS_CHU_Ph_x01"/>
      <sheetName val="Breakdown_(B)2"/>
      <sheetName val="GA_152"/>
      <sheetName val="HÒA_XUÂN_II2"/>
      <sheetName val="LƯƠNG_YÊN2"/>
      <sheetName val="OCEAN_GATE2"/>
      <sheetName val="THÀNH_ĐÔ2"/>
      <sheetName val="Thép_phần_thô2"/>
      <sheetName val="Tong_du_toan1"/>
      <sheetName val="DGchitiet_1"/>
      <sheetName val="CP_HMC1"/>
      <sheetName val="CP_Khac_cuoc_VC1"/>
      <sheetName val="HRG_BHN1"/>
      <sheetName val="BOQ_DOME_G1"/>
      <sheetName val="Phòng_4_SV1"/>
      <sheetName val="Phòng_2_SV1"/>
      <sheetName val="Phòng_bảo_vệ1"/>
      <sheetName val="Hành_lang,_cầu_thang,_phòng_đệ1"/>
      <sheetName val="Thang_máng_và_cáp_điện_tủ_tầng1"/>
      <sheetName val="Thiết_bị1"/>
      <sheetName val="Chống_sét_và_tiếp_địa1"/>
      <sheetName val="Đặt_chờ_báo_cháy1"/>
      <sheetName val="Đặt_chờ_mạng1"/>
      <sheetName val="BOQ_DOME_H1"/>
      <sheetName val="GIÁ_HĐ_30_CĂN1"/>
      <sheetName val="Bang_chiet_tinh_TBA1"/>
      <sheetName val="Luong_GT1"/>
      <sheetName val="Bảng_nhân_công1"/>
      <sheetName val="Div_131"/>
      <sheetName val="DS_CHU_Ph_x005f_x0001__x005f_x005f_x01"/>
      <sheetName val="KL_phat_sinh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GV1-D13_(Casement_door)1"/>
      <sheetName val="built-up_rate1"/>
      <sheetName val="List_of_works1"/>
      <sheetName val="GEN_REQ1"/>
      <sheetName val="SD_and_START_UP1"/>
      <sheetName val="VT_NC_M1"/>
      <sheetName val="KHỐI_LƯỢNG_TB_-_newFormat1"/>
      <sheetName val="Bảng_Phân_Tích_Chi_Phí1"/>
      <sheetName val="Bang_chi_tiet-Direct_work1"/>
      <sheetName val="MTO_REV_01"/>
      <sheetName val="BOX(1_5X1_5)"/>
      <sheetName val="Cost_annalysis"/>
      <sheetName val="03__THGT"/>
      <sheetName val="CFA_Sumary"/>
      <sheetName val="List_Retention_(Contract)1"/>
      <sheetName val="List_AP_(Contract)1"/>
      <sheetName val="Progress_nstallaton_(2)1"/>
      <sheetName val="Thoat_nuoc"/>
      <sheetName val="MEP_Building"/>
      <sheetName val="Bang_TT"/>
      <sheetName val="worksheet_inchican"/>
      <sheetName val="combined_9-30"/>
      <sheetName val="DS_CHU_Ph_x001"/>
      <sheetName val="DS_CHU_Ph1"/>
      <sheetName val="DS_CHU_Ph?1"/>
      <sheetName val="DS_CHU_Ph_1"/>
      <sheetName val="Cao_TN"/>
      <sheetName val="ĐỔ_BT_5"/>
      <sheetName val="CPDD_II"/>
      <sheetName val="NT_CAO_DO"/>
      <sheetName val="Thống_kê"/>
      <sheetName val="Tongke_Thu_hoi"/>
      <sheetName val="Tong_hop_cpc"/>
      <sheetName val="Tủ_điện"/>
      <sheetName val="CT_mong"/>
      <sheetName val="Phu_Lg"/>
      <sheetName val="TP_TNguyen"/>
      <sheetName val="TP_Thái_Nguyên"/>
      <sheetName val="Đội_110"/>
      <sheetName val="Floor"/>
      <sheetName val="프랜트면허"/>
      <sheetName val="토목주소"/>
      <sheetName val="Quarterly_4"/>
      <sheetName val="SCADA_PRICE(WTP)"/>
      <sheetName val="KUNGDEVI"/>
      <sheetName val="gia_vt"/>
      <sheetName val="1_BILL_MOI_THAU_CAN_THUONG"/>
      <sheetName val="Block_A-FlrBm(Conc&amp;Fwk)"/>
      <sheetName val="Char"/>
      <sheetName val="SCOPE_OF_WORK"/>
      <sheetName val="KTCK"/>
      <sheetName val="_견적서"/>
      <sheetName val="1__Dashboard"/>
      <sheetName val="Utilities"/>
      <sheetName val="Civil_B1"/>
      <sheetName val="Civil_B4"/>
      <sheetName val="CONSOIDATE_4"/>
      <sheetName val="CONSOIDATE_2"/>
      <sheetName val="1CT-CAUTHANG-TT-T13(TRIU)&lt;16&gt;16"/>
      <sheetName val="3,CT-CAUTHANG-T23-24&gt;50"/>
      <sheetName val="THKP957"/>
      <sheetName val="Đầu_vào"/>
      <sheetName val="도로경계단위"/>
      <sheetName val="6823_PS_17007"/>
      <sheetName val="PU_ITALY_7"/>
      <sheetName val="Vat_tu5"/>
      <sheetName val="Canopy,SS5_(2)5"/>
      <sheetName val="RAB_AR&amp;STR5"/>
      <sheetName val="THCP_Lap_dat5"/>
      <sheetName val="THCP_xay_dung5"/>
      <sheetName val="D&amp;W_def_4"/>
      <sheetName val="Gioi_thieu4"/>
      <sheetName val="Du_Toan4"/>
      <sheetName val="he_so4"/>
      <sheetName val="KH_tai_chinh_khoa_san4"/>
      <sheetName val="STRUCTURE_Q'TY4"/>
      <sheetName val="REMAIN_Q'TY_-_SUB4"/>
      <sheetName val="Nhan_cong4"/>
      <sheetName val="Thiet_bi4"/>
      <sheetName val="DM_ChiPhi4"/>
      <sheetName val="May_TC4"/>
      <sheetName val="Phan_tich4"/>
      <sheetName val="Bang_KL4"/>
      <sheetName val="TH_Kinh_phi4"/>
      <sheetName val="T_K4"/>
      <sheetName val="B3A_-_TOWER_A4"/>
      <sheetName val="Giá_Bê_tông_2_bên4"/>
      <sheetName val="Phan_tich_tong_hop4"/>
      <sheetName val="MAIN_GATE_HOUSE4"/>
      <sheetName val="Chiet_tinh_dz354"/>
      <sheetName val="DON_GIA4"/>
      <sheetName val="CHITIET_VL-NC4"/>
      <sheetName val="dongia_(2)4"/>
      <sheetName val="THPDMoi__(2)4"/>
      <sheetName val="t-h_HA_THE4"/>
      <sheetName val="CHITIET_VL-NC-TT_-1p4"/>
      <sheetName val="TONG_HOP_VL-NC_TT4"/>
      <sheetName val="TH_XL4"/>
      <sheetName val="CHITIET_VL-NC-TT-3p4"/>
      <sheetName val="KPVC-BD_4"/>
      <sheetName val="TONG_HOP_VL-NC4"/>
      <sheetName val="TONGKE3p_4"/>
      <sheetName val="TH_VL,_NC,_DDHT_Thanhphuoc4"/>
      <sheetName val="DG_duoi4"/>
      <sheetName val="6PILE__(돌출)4"/>
      <sheetName val="Office_Tower4"/>
      <sheetName val="Chenh_lech_vat_tu4"/>
      <sheetName val="Chi_tiết_Goc_-AB4"/>
      <sheetName val="UNIT_PRICE4"/>
      <sheetName val="Tien_do_TV4"/>
      <sheetName val="CP_Du_phong4"/>
      <sheetName val="Tong_hop_kinh_phi4"/>
      <sheetName val="THDT_goi_thau_TB4"/>
      <sheetName val="BTT_(CAT_COC)4"/>
      <sheetName val="Đơn_Giá_4"/>
      <sheetName val="1_R18_BF4"/>
      <sheetName val="6_External_works-R184"/>
      <sheetName val="MTO_REV_2(ARMOR)4"/>
      <sheetName val="Sàn_T14"/>
      <sheetName val="Lỗ_thông_gió4"/>
      <sheetName val="Cash_Flow4"/>
      <sheetName val="TH_Vat_tu3"/>
      <sheetName val="TH_MTC3"/>
      <sheetName val="TH_N_Cong3"/>
      <sheetName val="Electrical_Breakdown3"/>
      <sheetName val="Tho_lai_may4"/>
      <sheetName val="Don_gia_LD4"/>
      <sheetName val="Du_toan_XD4"/>
      <sheetName val="Don_gia_XD4"/>
      <sheetName val="Div26_-_Elect4"/>
      <sheetName val="Gia__vat_tu4"/>
      <sheetName val="Tong_hop3"/>
      <sheetName val="설치중량_4"/>
      <sheetName val="수문일위_4"/>
      <sheetName val="PTVT_(MAU)4"/>
      <sheetName val="4-Lane_bridge4"/>
      <sheetName val="아파트_4"/>
      <sheetName val="M_673"/>
      <sheetName val="Schedule_S-Curve_Revision#33"/>
      <sheetName val="KET_CAU_CT53"/>
      <sheetName val="Chiettinh_dz0,43"/>
      <sheetName val="Don_gia_(khong_in)3"/>
      <sheetName val="Chi_ti?t_Goc_-AB3"/>
      <sheetName val="khung_ten_TD3"/>
      <sheetName val="TLg_CN&amp;Laixe3"/>
      <sheetName val="TLg_CN&amp;Laixe_(2)3"/>
      <sheetName val="TLg_Laitau3"/>
      <sheetName val="TLg_Laitau_(2)3"/>
      <sheetName val="PT_ksat3"/>
      <sheetName val="LUONG_KS3"/>
      <sheetName val="VAT_LIEU3"/>
      <sheetName val="ranh_hong3"/>
      <sheetName val="THEP_TAM3"/>
      <sheetName val="THEP_HÌNH3"/>
      <sheetName val="THEP_HINH3"/>
      <sheetName val="XA_GO3"/>
      <sheetName val="BANG_TRA3"/>
      <sheetName val="Elec_LG3"/>
      <sheetName val="Bill_2_1_BOQ_ĐIỆN3"/>
      <sheetName val="BOQ_CAU_CAN3"/>
      <sheetName val="Tính_toàn_đào_đất3"/>
      <sheetName val="Khối_lượng_cốt_thép3"/>
      <sheetName val="Chi_tiết_chi_phí_chung3"/>
      <sheetName val="CP__SD_Điện3"/>
      <sheetName val="Chi_ti_t_Goc_-AB3"/>
      <sheetName val="Equip_2"/>
      <sheetName val="A1_CN2"/>
      <sheetName val="Hệ_số2"/>
      <sheetName val="Động_cơ2"/>
      <sheetName val="Currency_Rate2"/>
      <sheetName val="Ceiling_Height-_Schedule3"/>
      <sheetName val="COC-LAP_DAT3"/>
      <sheetName val="02-Lap_dat3"/>
      <sheetName val="Ngân_sách3"/>
      <sheetName val="09-Hoan_thien_nen3"/>
      <sheetName val="NVN_Hotel3"/>
      <sheetName val="list_VL3"/>
      <sheetName val="Trình_mẫu_VL3"/>
      <sheetName val="Nhap_VL3"/>
      <sheetName val="LIST_VLĐV3"/>
      <sheetName val="BB_VLDV3"/>
      <sheetName val="BB_VLDV_(multi)3"/>
      <sheetName val="nghiệm_thu_hoàn_thành3"/>
      <sheetName val="Báo_cáo_hiện_trường3"/>
      <sheetName val="Kế_hoạch_nghiệm_thu3"/>
      <sheetName val="Quy_trình3"/>
      <sheetName val="List_vữa3"/>
      <sheetName val="List_NT3"/>
      <sheetName val="BBNT_thô3"/>
      <sheetName val="Phân_tích3"/>
      <sheetName val="EIRR&gt;_22"/>
      <sheetName val="kinh_2"/>
      <sheetName val="1_Quotation(見積決裁書）_2"/>
      <sheetName val="2_Operation(実施計画書）2"/>
      <sheetName val="3_Summary_of_Cost_2"/>
      <sheetName val="4_Ｓｐｅｃｉａｌ_Material2"/>
      <sheetName val="6_Ｃｏｍｍｏｎ_Material2"/>
      <sheetName val="9_Indirect_budget2"/>
      <sheetName val="TOP_2"/>
      <sheetName val="Detail_E2"/>
      <sheetName val="1_Requisition(E)2"/>
      <sheetName val="Pasir_Panjang_100J2"/>
      <sheetName val="03_Detailed2"/>
      <sheetName val="01_Bid_Price_summary2"/>
      <sheetName val="MeKong_-_Penetration3"/>
      <sheetName val="Dist__Perform_-_Ctns_sales_in_3"/>
      <sheetName val="Dist__Perform_-_Value_sales_in3"/>
      <sheetName val="Dist__Perform_-_Value_sales_Ou3"/>
      <sheetName val="Head_Count3"/>
      <sheetName val="Sales_Result_For_Month3"/>
      <sheetName val="DS_CHU_Phuc3"/>
      <sheetName val="DS_THI_AT3"/>
      <sheetName val="Bien_Ban3"/>
      <sheetName val="BC_Ton_Kho_New2"/>
      <sheetName val="BC_Cua_GSBH_New2"/>
      <sheetName val="ESTI_2"/>
      <sheetName val="CT_Thang_Mo2"/>
      <sheetName val="CT__PL2"/>
      <sheetName val="Dgia_vat_tu2"/>
      <sheetName val="Don_gia_III2"/>
      <sheetName val="Bhyt_t12"/>
      <sheetName val="Leave_Statistic_Report3"/>
      <sheetName val="DS_CHU_Ph_x005f_x0001__x005f_x0000_2"/>
      <sheetName val="DS_CHU_Ph_x005f_x0001_?2"/>
      <sheetName val="DS_CHU_Ph_x005f_x0001_2"/>
      <sheetName val="DS_CHU_Ph_x005f_x0001__2"/>
      <sheetName val="Vat_tu_XD2"/>
      <sheetName val="DS_CHU_Ph_x005f_x005f_x005f_x0001__x005f_x005f_x2"/>
      <sheetName val="DS_CHU_Ph_x005f_x005f_x005f_x0001__2"/>
      <sheetName val="DS_CHU_Ph_x005f_x005f_x005f_x0001_2"/>
      <sheetName val="A1_8_NhIII_(1050k)2"/>
      <sheetName val="Nhan_cong_nhom_I2"/>
      <sheetName val="Luong_TT052"/>
      <sheetName val="10_VC_đ__ngắn2"/>
      <sheetName val="Nhap_VT_oto2"/>
      <sheetName val="0__Bìa2"/>
      <sheetName val="1__THONG_TIN_TT2"/>
      <sheetName val="Tiên_Lượng2"/>
      <sheetName val="THGT_TT_PL01&amp;022"/>
      <sheetName val="1__THGT-TT2"/>
      <sheetName val="1_1_THGT_MEP2"/>
      <sheetName val="1_2_THGT_PCCC2"/>
      <sheetName val="1_3_THGT_PL2"/>
      <sheetName val="2__BBNT_KLHT2"/>
      <sheetName val="4_2_THKL_PL022"/>
      <sheetName val="5_2_DGCT_PL022"/>
      <sheetName val="3__DGCT_MEP_+_PCCC_2"/>
      <sheetName val="3_1_DGCT_PL2"/>
      <sheetName val="DBỐC_ACMV2"/>
      <sheetName val="DB_CABLE2"/>
      <sheetName val="DB_ONG_CC_&amp;_CS2"/>
      <sheetName val="DB_CABLE_FA_+_SP2"/>
      <sheetName val="DB_ONG_SP_ELC2"/>
      <sheetName val="DB_CTN2"/>
      <sheetName val="Thong_tin2"/>
      <sheetName val="Danh_muc_NT_cong_viec2"/>
      <sheetName val="Danh_muc_NT_Giai_doan2"/>
      <sheetName val="Danh_muc_NT_Vat_lieu2"/>
      <sheetName val="ND_Nhat_ky2"/>
      <sheetName val="NT_cong_viec2"/>
      <sheetName val="KL_san_lap2"/>
      <sheetName val="luong_2"/>
      <sheetName val="BẢNG_ÁP_GIÁ_(in)2"/>
      <sheetName val="NT_(KL)_IN2"/>
      <sheetName val="DOM_D22"/>
      <sheetName val="nhà_ăn2"/>
      <sheetName val="Công_nhật2"/>
      <sheetName val="btkt_cột2"/>
      <sheetName val="Bill_rekap2"/>
      <sheetName val="hrs_&amp;_prg2"/>
      <sheetName val="TH_thiet_bi2"/>
      <sheetName val="TH_may_TC2"/>
      <sheetName val="Bang_phan_tich2"/>
      <sheetName val="DM_Chi_phi2"/>
      <sheetName val="CFA_(ME)2"/>
      <sheetName val="TỔNG_HỢP_KHỐI_LƯỢNG2"/>
      <sheetName val="NƯƠC_CẤP_TRỤC_+_TAY_NHÁNH2"/>
      <sheetName val="THONG_SO2"/>
      <sheetName val="Đơn_giá_chi_tiết_TN_392"/>
      <sheetName val="Cost_Report_Sum2"/>
      <sheetName val="GOC-KO_IN2"/>
      <sheetName val="Dầm_12"/>
      <sheetName val="Cọc_nhồi2"/>
      <sheetName val="Sheet1_(2)2"/>
      <sheetName val="XD_nhanh_32"/>
      <sheetName val="1__BCC_T03_20182"/>
      <sheetName val="2___BCC_T04_20182"/>
      <sheetName val="TK_SX1"/>
      <sheetName val="Scorp_of_work_(2)2"/>
      <sheetName val="SUM_(2)2"/>
      <sheetName val="CPC_(2)2"/>
      <sheetName val="A1_ELC_ok_2"/>
      <sheetName val="_A2_ELV_ok2"/>
      <sheetName val="A3_VAC_ok_2"/>
      <sheetName val="A4_PLB_ok2"/>
      <sheetName val="A5_FPS_ok2"/>
      <sheetName val="_B1_ELC__ok2"/>
      <sheetName val="B2_ELV_ok2"/>
      <sheetName val="B3_VAC_ok2"/>
      <sheetName val="B4_PLB_2"/>
      <sheetName val="B5_FPS_ok2"/>
      <sheetName val="C__SOFTWARE2"/>
      <sheetName val="D__OTHER2"/>
      <sheetName val="A1__ELC_PANEL2"/>
      <sheetName val="Sum_material2"/>
      <sheetName val="5_2_1_Đo_bóc_KL_OLK-102"/>
      <sheetName val="4_2_1_Đo_bóc_KL_OLK-062"/>
      <sheetName val="4_1_1_CHI_TIET_OLK-062"/>
      <sheetName val="Du_toan_truc_tiep_-_Bill_21"/>
      <sheetName val="DS_CHU_Ph_x005f_x0001__x01"/>
      <sheetName val="DS_CHU_Ph_x005f_x005f_x001"/>
      <sheetName val="Budget_Code2"/>
      <sheetName val="Luong_A32"/>
      <sheetName val="Luong_TT012"/>
      <sheetName val="DG_TN_TB_LE_(2)2"/>
      <sheetName val="TINH_GIA_-_SAN_XUAT_Vertico1"/>
      <sheetName val="Maker_List1"/>
      <sheetName val="REQUEST_BUILDER1"/>
      <sheetName val="Bang_cap1"/>
      <sheetName val="DSHD_DH1"/>
      <sheetName val="DTXD-DD_(2)1"/>
      <sheetName val="Cong_nợ1"/>
      <sheetName val="GA_151"/>
      <sheetName val="HÒA_XUÂN_II1"/>
      <sheetName val="LƯƠNG_YÊN1"/>
      <sheetName val="OCEAN_GATE1"/>
      <sheetName val="THÀNH_ĐÔ1"/>
      <sheetName val="Breakdown_(B)1"/>
      <sheetName val="Thép_phần_thô1"/>
      <sheetName val="HRG_BHN"/>
      <sheetName val="BOQ_DOME_G"/>
      <sheetName val="Phòng_4_SV"/>
      <sheetName val="Phòng_2_SV"/>
      <sheetName val="Phòng_bảo_vệ"/>
      <sheetName val="Hành_lang,_cầu_thang,_phòng_đện"/>
      <sheetName val="Thang_máng_và_cáp_điện_tủ_tầng"/>
      <sheetName val="Thiết_bị"/>
      <sheetName val="Chống_sét_và_tiếp_địa"/>
      <sheetName val="Đặt_chờ_báo_cháy"/>
      <sheetName val="Đặt_chờ_mạng"/>
      <sheetName val="BOQ_DOME_H"/>
      <sheetName val="GIÁ_HĐ_30_CĂN"/>
      <sheetName val="Tong_du_toan"/>
      <sheetName val="DGchitiet_"/>
      <sheetName val="CP_HMC"/>
      <sheetName val="CP_Khac_cuoc_VC"/>
      <sheetName val="Bang_chiet_tinh_TBA"/>
      <sheetName val="DS_CHU_Ph_x005f_x0001__x005f_x005f_x0"/>
      <sheetName val="KL_phat_sinh"/>
      <sheetName val="Bảng_nhân_công"/>
      <sheetName val="KHỐI_LƯỢNG_TB_-_newFormat"/>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GV1-D13_(Casement_door)"/>
      <sheetName val="built-up_rate"/>
      <sheetName val="List_of_works"/>
      <sheetName val="GEN_REQ"/>
      <sheetName val="SD_and_START_UP"/>
      <sheetName val="VT_NC_M"/>
      <sheetName val="Luong_GT"/>
      <sheetName val="Bảng_Phân_Tích_Chi_Phí"/>
      <sheetName val="Bang_chi_tiet-Direct_work"/>
      <sheetName val="Div_13"/>
      <sheetName val="List_Retention_(Contract)"/>
      <sheetName val="List_AP_(Contract)"/>
      <sheetName val="Progress_nstallaton_(2)"/>
      <sheetName val="MTO_REV_0"/>
      <sheetName val="kinh_phí_XD"/>
      <sheetName val="2_O_PHAN_TICH"/>
      <sheetName val="D_WBS"/>
      <sheetName val="D_GIA"/>
      <sheetName val="D_INFOR"/>
      <sheetName val="D_TP_CONTRACT"/>
      <sheetName val="I_TP"/>
      <sheetName val="3_O_NGAN_SACH"/>
      <sheetName val="DAU_VAO"/>
      <sheetName val="5_Khoan"/>
      <sheetName val="1__TH"/>
      <sheetName val="Tai_trong"/>
      <sheetName val="Quarterly 4"/>
      <sheetName val="SCADA PRICE(WTP)"/>
      <sheetName val="gia vt"/>
      <sheetName val="1.BILL MOI THAU CAN THUONG"/>
      <sheetName val="Block A-FlrBm(Conc&amp;Fwk)"/>
      <sheetName val="SCOPE OF WORK"/>
      <sheetName val=" 견적서"/>
      <sheetName val="1. Dashboard"/>
      <sheetName val="CONSOIDATE 4"/>
      <sheetName val="CONSOIDATE 2"/>
      <sheetName val="Đầu vào"/>
      <sheetName val="kinh phí XD"/>
      <sheetName val="2_O_PHAN TICH"/>
      <sheetName val="3_O_NGAN SACH"/>
      <sheetName val="TVLIEU"/>
      <sheetName val="DATA DA"/>
      <sheetName val="DATA tổ"/>
      <sheetName val="입찰안"/>
      <sheetName val="평3"/>
      <sheetName val="KLDT DIEN"/>
      <sheetName val="Dinh muc CP KTCB khac"/>
      <sheetName val="Cst Pkg-Eden"/>
      <sheetName val="NNgung"/>
      <sheetName val="Sheet7"/>
      <sheetName val="집수정"/>
      <sheetName val="Daf 1"/>
      <sheetName val="Exe Sum"/>
      <sheetName val="SUM LO-BUIDING"/>
      <sheetName val="valeurs de base"/>
      <sheetName val="HDBR-T11"/>
      <sheetName val="Tiến độ công việc"/>
      <sheetName val="NSLCB"/>
      <sheetName val="ST Movment"/>
      <sheetName val="PIPES"/>
      <sheetName val="TEMP"/>
      <sheetName val="PTdam"/>
      <sheetName val="bang tien luong"/>
      <sheetName val="Hợp đồng gói 26"/>
      <sheetName val="By Product"/>
      <sheetName val="BQ-E20-02(Rp)"/>
      <sheetName val="기성내역"/>
      <sheetName val="Provisional Sum"/>
      <sheetName val="DMNT NON"/>
      <sheetName val="골조시행"/>
      <sheetName val="Measure 1306"/>
      <sheetName val="TienLuong"/>
      <sheetName val="Thông tin "/>
      <sheetName val="BS 8666-2005 + 272-05"/>
      <sheetName val="CB400-V"/>
      <sheetName val="CB240-T"/>
      <sheetName val="TCVN 1651-2008"/>
      <sheetName val="PYC lay mau K90"/>
      <sheetName val="PTDG duong"/>
      <sheetName val="tt dz35"/>
      <sheetName val="Dinh Muc VT"/>
      <sheetName val="Thong so dau vao"/>
      <sheetName val="GIA CA MAY"/>
      <sheetName val="L1150"/>
      <sheetName val="BBNT KLHT"/>
      <sheetName val="Thép Cột Cũ"/>
      <sheetName val="Phan tich don gia de xuat - cau"/>
      <sheetName val="PTDG_"/>
      <sheetName val="Ca_máy"/>
      <sheetName val="TH_khối_lượng_phải_làm"/>
      <sheetName val="THCP_Tuyen"/>
      <sheetName val="Du_lieu_CKN"/>
      <sheetName val="Bao_cao"/>
      <sheetName val="Muc_Luc"/>
      <sheetName val="Tra_cuu_79"/>
      <sheetName val="Lương_hưng_Yên_vùng_2"/>
      <sheetName val="Lương_Hà_Nam"/>
      <sheetName val="Ca_máy_Hà_Nam"/>
      <sheetName val="ca_máy_Hưng_Yên"/>
      <sheetName val="Lương_HN"/>
      <sheetName val="Lương_VP"/>
      <sheetName val="Ca_máy_HN"/>
      <sheetName val="Ca_máy_VP"/>
      <sheetName val="B1_CN"/>
      <sheetName val="Thuc_thanh"/>
      <sheetName val="3_1_1"/>
      <sheetName val="3_1_4"/>
      <sheetName val="2_5_1"/>
      <sheetName val="4_1_1"/>
      <sheetName val="4_3_2"/>
      <sheetName val="2_3_3"/>
      <sheetName val="5_3_1"/>
      <sheetName val="2_4_3"/>
      <sheetName val="Dinh_nghia"/>
      <sheetName val="DZ_35"/>
      <sheetName val="Process_(R)"/>
      <sheetName val="Process_(T)"/>
      <sheetName val="THCP_-_PA1"/>
      <sheetName val="THDT_goi_thau_XD"/>
      <sheetName val="THCP_thiet_bi"/>
      <sheetName val="Don_gia_tong_hop"/>
      <sheetName val="Du_thau_LD"/>
      <sheetName val="Du_thau_XD"/>
      <sheetName val="Du_toan_LD"/>
      <sheetName val="Gia_ca_may_LD"/>
      <sheetName val="Gia_ca_may_XD"/>
      <sheetName val="CP_mua_sam_TB"/>
      <sheetName val="Nhan_cong_LD"/>
      <sheetName val="Nhan_cong_XD"/>
      <sheetName val="Gia_vua_LD"/>
      <sheetName val="Gia_vua_XD"/>
      <sheetName val="Thong_ke_thep"/>
      <sheetName val="TH_vat_tu_LD"/>
      <sheetName val="TH_vat_tu_XD"/>
      <sheetName val="Gia_vat_lieu_HTLD"/>
      <sheetName val="Gia_vat_lieu_HTXD"/>
      <sheetName val="Dự_thầu_(NS1)"/>
      <sheetName val="Mẫu_số_21a"/>
      <sheetName val="간접비_계정목록"/>
      <sheetName val="Don_gia_1_ngay_cong_môi_trường"/>
      <sheetName val="Tong_hop_vat_tu"/>
      <sheetName val="Phan_tich_ca_may"/>
      <sheetName val="Chenh_lech_ca_may"/>
      <sheetName val="KH_2010_PA2"/>
      <sheetName val="van_khuon"/>
      <sheetName val="Doanh_thu_(Liveline_PA1)"/>
      <sheetName val="Chiet_tinh_dz22"/>
      <sheetName val="KL HT Tong The"/>
      <sheetName val="TBA Man Xa 6"/>
      <sheetName val="TBA Ngo Xa 5"/>
      <sheetName val="TBA O Cach 5"/>
      <sheetName val="TBA O Cach 6"/>
      <sheetName val="TBA Tran Xa 6"/>
      <sheetName val="TBA Yen Lang 5"/>
      <sheetName val="YCNT(ok)"/>
      <sheetName val="DS_CHU_Ph_x0001_"/>
      <sheetName val="DS_CHU_Ph_x0001_1"/>
      <sheetName val="1"/>
      <sheetName val="Lương 2000nhóm I"/>
      <sheetName val="Máy "/>
      <sheetName val="TK CONG"/>
      <sheetName val="TL CONG Tron"/>
      <sheetName val="TL CONG hop duc san"/>
      <sheetName val="Ống cống ĐTC"/>
      <sheetName val="Ban dan"/>
      <sheetName val="Đầu cống"/>
      <sheetName val="Gờ chắn"/>
      <sheetName val="TC"/>
      <sheetName val="San"/>
      <sheetName val="Dieuphoi"/>
      <sheetName val="H.Satuan"/>
      <sheetName val="Duong272-287"/>
      <sheetName val="HE-73"/>
      <sheetName val="基本"/>
      <sheetName val="出図表"/>
      <sheetName val="ADSL MPS"/>
      <sheetName val="Eq. Mobilization"/>
      <sheetName val="Tính giá NC"/>
      <sheetName val="SL cước"/>
      <sheetName val="CFA"/>
      <sheetName val="01. SAT TRUNG + UV"/>
      <sheetName val="HS"/>
      <sheetName val="Sum ELE  CAP S1-4  "/>
      <sheetName val="San BTXM"/>
      <sheetName val="THKL GD1"/>
      <sheetName val="HoThuBonCay"/>
      <sheetName val="San Nen"/>
      <sheetName val="Via He, bo via"/>
      <sheetName val="TDTKP_(2)"/>
      <sheetName val="CHITIET_VL-NC-DDTT3PHA_"/>
      <sheetName val="CHITIET_VL-NC-TT1p"/>
      <sheetName val="Du_lieu1"/>
      <sheetName val="4_3_Scope_of_work_"/>
      <sheetName val="__QUOTATION_xlsx"/>
      <sheetName val="Gia_NC_theo_QD_2207-QD-UBND"/>
      <sheetName val="Nhan_cong_nhom_II"/>
      <sheetName val="LK-0_4"/>
      <sheetName val="Gia_vat_tu"/>
      <sheetName val="Huong_dan"/>
      <sheetName val="KIEM_TOAN_(PC32)"/>
      <sheetName val="Chiet_giam"/>
      <sheetName val="DAO_DAP_CONG"/>
      <sheetName val="Bang_chu"/>
      <sheetName val="Lương_1900nhóm_I"/>
      <sheetName val="1900_nhóm_II"/>
      <sheetName val="Lương_2000nhómII"/>
      <sheetName val="Máy_Ngân_Sơn"/>
      <sheetName val="Giá_VL"/>
      <sheetName val="Danh_mục_HS"/>
      <sheetName val="6_GIA"/>
      <sheetName val="BCVC__"/>
      <sheetName val="May_Goc_(QD2436)"/>
      <sheetName val="Chiet_tinh_don_gia"/>
      <sheetName val="Cua_Phang_Tran"/>
      <sheetName val="Don_gia_chi_tiet"/>
      <sheetName val="NC_15"/>
      <sheetName val="Ca_may"/>
      <sheetName val="Cước_VC_+_ĐM_CP_Tư_vấn"/>
      <sheetName val="BL_A1_8-1_350"/>
      <sheetName val="00_TMB-Cap_thoat_nuoc"/>
      <sheetName val="BU_LONG"/>
      <sheetName val="_SMU_Table_(2)"/>
      <sheetName val="F_A__Data_Validation_Inputs"/>
      <sheetName val="basic_data"/>
      <sheetName val="Lookup_Tables"/>
      <sheetName val="Drop_Down_Listings"/>
      <sheetName val="TH_khoi_luong"/>
      <sheetName val="Chi_tiet_khoi_luong"/>
      <sheetName val="TK_thep"/>
      <sheetName val="CT_THOÁT_WC_VP"/>
      <sheetName val="CT_CẤP_WC_VP"/>
      <sheetName val="CT_THOÁT_MƯA_VP_TRỤC_LỚN"/>
      <sheetName val="CT_THOÁT_MƯA_VP_TRỤC_NHỎ"/>
      <sheetName val="1_ATGT-VL"/>
      <sheetName val="1,TMĐT_"/>
      <sheetName val="THCP_TT09"/>
      <sheetName val="Giá_tháng"/>
      <sheetName val="Nghỉ_lễ"/>
      <sheetName val="Diện_tích_sàn_TT2-GB"/>
      <sheetName val="TH_KL_thô_"/>
      <sheetName val="KL_XÂY_TT2-GB"/>
      <sheetName val="truc_tiep"/>
      <sheetName val="bill_5"/>
      <sheetName val="VH"/>
      <sheetName val="DGKL BT-VK"/>
      <sheetName val="시산표"/>
      <sheetName val="XT-01,02,19,20(L1)"/>
      <sheetName val="PHÂN TÍCH ver 2"/>
      <sheetName val="KINH PHI TONG HOP"/>
      <sheetName val="000000000"/>
      <sheetName val="TEN HANG MUC "/>
      <sheetName val="du lieu du toan"/>
      <sheetName val="BechLab"/>
      <sheetName val="TTL"/>
      <sheetName val="Joinery works"/>
      <sheetName val="LUONG SCL"/>
      <sheetName val="Bang luong NHOM I"/>
      <sheetName val="DM1776"/>
      <sheetName val="DM4970"/>
      <sheetName val="Bangluong NHOM II "/>
      <sheetName val=" VL"/>
      <sheetName val="gia vat lieu"/>
      <sheetName val="gia ca may BXD"/>
      <sheetName val="NLĐV"/>
      <sheetName val="09-GIA nhien lieu-ko in"/>
      <sheetName val="Cpbetong"/>
      <sheetName val="THCT"/>
      <sheetName val="THDZ0,4"/>
      <sheetName val="TH DZ35"/>
      <sheetName val="날개벽수량표"/>
      <sheetName val="Div 3"/>
      <sheetName val="Preliminary"/>
      <sheetName val="INDEX HẠ TẦNG"/>
      <sheetName val="DGG HẠ TẦNG"/>
      <sheetName val="EFR30696"/>
      <sheetName val="EQT-ESTN"/>
      <sheetName val="3.Dự toán chi phí XD"/>
      <sheetName val="4.Phân tích đơn giá"/>
      <sheetName val="Buy vs. Lease Car"/>
      <sheetName val="2019 (2)"/>
      <sheetName val="2019 (3)"/>
      <sheetName val="2019 (4)"/>
      <sheetName val="2019 (5)"/>
      <sheetName val="Du lai DH"/>
      <sheetName val="2019 (01)"/>
      <sheetName val="Du lai NH"/>
      <sheetName val="Chi tiet"/>
      <sheetName val="2019(9)"/>
      <sheetName val="2019 (10)"/>
      <sheetName val="2019 (11)"/>
      <sheetName val="2019 (12)"/>
      <sheetName val="2019 (7)"/>
      <sheetName val="2019(8)"/>
      <sheetName val="2019 (6)"/>
      <sheetName val="CDchitiet"/>
      <sheetName val="l.master"/>
      <sheetName val="GENERAL REQUIREMENTS"/>
      <sheetName val="BIM06"/>
      <sheetName val="BM04"/>
      <sheetName val="BIM03"/>
      <sheetName val="Annex B"/>
      <sheetName val="Rebar"/>
      <sheetName val="Bao cao tham tra"/>
      <sheetName val="THCP tu van"/>
      <sheetName val="DT man-month"/>
      <sheetName val="Cp chuyen gia"/>
      <sheetName val="CPK TV"/>
      <sheetName val="THCP khac"/>
      <sheetName val="1.LV"/>
      <sheetName val="Bia2"/>
      <sheetName val="CP dao tao"/>
      <sheetName val="Cash Flow bulanan"/>
      <sheetName val="DSNV"/>
      <sheetName val="ĐƠN GIÁ"/>
      <sheetName val="bang_tien_luong"/>
      <sheetName val="DMNT_NON"/>
      <sheetName val="KLDT_DIEN"/>
      <sheetName val="Dinh_muc_CP_KTCB_khac"/>
      <sheetName val="Cst_Pkg-Eden"/>
      <sheetName val="Daf_1"/>
      <sheetName val="MTO_REV_02"/>
      <sheetName val="Provisional_Sum"/>
      <sheetName val="Exe_Sum"/>
      <sheetName val="SUM_LO-BUIDING"/>
      <sheetName val="valeurs_de_base"/>
      <sheetName val="Tiến_độ_công_việc"/>
      <sheetName val="ST_Movment"/>
      <sheetName val="TEN CONG TRINH"/>
      <sheetName val="PRICE"/>
      <sheetName val="schedule nos"/>
      <sheetName val="DAF-2"/>
      <sheetName val="Material HT"/>
      <sheetName val="Chênh lệch máy thi công"/>
      <sheetName val="Chênh lệch nhân công"/>
      <sheetName val="Chênh lệch vật liệu"/>
      <sheetName val="Barem"/>
      <sheetName val="Sheet456"/>
      <sheetName val="DATABANK"/>
      <sheetName val="KVM"/>
      <sheetName val="SAP YTD TB"/>
      <sheetName val="Circle Master"/>
      <sheetName val="Actual-Circlewise"/>
      <sheetName val="Graph Data"/>
      <sheetName val="TMP"/>
      <sheetName val="Circle Details"/>
      <sheetName val="IGAAP Group"/>
      <sheetName val="Details"/>
      <sheetName val="SAP_YTD_TB"/>
      <sheetName val="Circle_Master"/>
      <sheetName val="Graph_Data"/>
      <sheetName val="Circle_Details"/>
      <sheetName val="Control_TB check"/>
      <sheetName val="workings"/>
      <sheetName val="dep pre"/>
      <sheetName val="关联交易-存款"/>
      <sheetName val="Understand the client"/>
      <sheetName val="Bokslutsprocessen"/>
      <sheetName val="Indata"/>
      <sheetName val="CRA"/>
      <sheetName val="luong06"/>
      <sheetName val="Taxes"/>
      <sheetName val="Competitors"/>
      <sheetName val="daywork- Tham khao"/>
      <sheetName val="Firm list"/>
      <sheetName val="Kl pitum"/>
      <sheetName val="dtrong"/>
      <sheetName val="DOAM"/>
      <sheetName val="CheckList"/>
      <sheetName val="Pile径1m･27"/>
      <sheetName val="Kluong"/>
      <sheetName val="KL1"/>
      <sheetName val="KL2"/>
      <sheetName val="KL3"/>
      <sheetName val="KL4"/>
      <sheetName val="KL5"/>
      <sheetName val="KL6"/>
      <sheetName val="Phan_tich_don_gia_de_xuat_-_cau"/>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refreshError="1"/>
      <sheetData sheetId="235" refreshError="1"/>
      <sheetData sheetId="236" refreshError="1"/>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sheetData sheetId="520"/>
      <sheetData sheetId="521" refreshError="1"/>
      <sheetData sheetId="522" refreshError="1"/>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sheetData sheetId="535" refreshError="1"/>
      <sheetData sheetId="536" refreshError="1"/>
      <sheetData sheetId="537" refreshError="1"/>
      <sheetData sheetId="538" refreshError="1"/>
      <sheetData sheetId="539" refreshError="1"/>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sheetData sheetId="753" refreshError="1"/>
      <sheetData sheetId="754" refreshError="1"/>
      <sheetData sheetId="755" refreshError="1"/>
      <sheetData sheetId="756" refreshError="1"/>
      <sheetData sheetId="757" refreshError="1"/>
      <sheetData sheetId="758" refreshError="1"/>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sheetData sheetId="1185"/>
      <sheetData sheetId="1186"/>
      <sheetData sheetId="1187"/>
      <sheetData sheetId="1188"/>
      <sheetData sheetId="1189"/>
      <sheetData sheetId="1190"/>
      <sheetData sheetId="1191"/>
      <sheetData sheetId="1192"/>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sheetData sheetId="1343"/>
      <sheetData sheetId="1344"/>
      <sheetData sheetId="1345"/>
      <sheetData sheetId="1346"/>
      <sheetData sheetId="1347"/>
      <sheetData sheetId="1348"/>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sheetData sheetId="1676"/>
      <sheetData sheetId="1677"/>
      <sheetData sheetId="1678"/>
      <sheetData sheetId="1679"/>
      <sheetData sheetId="1680"/>
      <sheetData sheetId="1681"/>
      <sheetData sheetId="1682" refreshError="1"/>
      <sheetData sheetId="1683" refreshError="1"/>
      <sheetData sheetId="1684" refreshError="1"/>
      <sheetData sheetId="1685" refreshError="1"/>
      <sheetData sheetId="1686"/>
      <sheetData sheetId="1687"/>
      <sheetData sheetId="1688"/>
      <sheetData sheetId="1689"/>
      <sheetData sheetId="1690"/>
      <sheetData sheetId="169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sheetData sheetId="1705" refreshError="1"/>
      <sheetData sheetId="1706" refreshError="1"/>
      <sheetData sheetId="1707" refreshError="1"/>
      <sheetData sheetId="1708" refreshError="1"/>
      <sheetData sheetId="1709" refreshError="1"/>
      <sheetData sheetId="1710" refreshError="1"/>
      <sheetData sheetId="1711" refreshError="1"/>
      <sheetData sheetId="1712"/>
      <sheetData sheetId="1713" refreshError="1"/>
      <sheetData sheetId="1714" refreshError="1"/>
      <sheetData sheetId="1715" refreshError="1"/>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refreshError="1"/>
      <sheetData sheetId="2586" refreshError="1"/>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sheetData sheetId="2722"/>
      <sheetData sheetId="2723"/>
      <sheetData sheetId="2724"/>
      <sheetData sheetId="2725"/>
      <sheetData sheetId="2726"/>
      <sheetData sheetId="2727"/>
      <sheetData sheetId="2728"/>
      <sheetData sheetId="2729"/>
      <sheetData sheetId="2730" refreshError="1"/>
      <sheetData sheetId="2731" refreshError="1"/>
      <sheetData sheetId="2732" refreshError="1"/>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refreshError="1"/>
      <sheetData sheetId="2747" refreshError="1"/>
      <sheetData sheetId="2748" refreshError="1"/>
      <sheetData sheetId="2749" refreshError="1"/>
      <sheetData sheetId="2750" refreshError="1"/>
      <sheetData sheetId="2751"/>
      <sheetData sheetId="2752"/>
      <sheetData sheetId="2753"/>
      <sheetData sheetId="2754" refreshError="1"/>
      <sheetData sheetId="2755"/>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sheetData sheetId="2796"/>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
      <sheetName val="Main"/>
      <sheetName val="XL4Poppy"/>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DL"/>
      <sheetName val="TT-2010"/>
      <sheetName val="TX-2010"/>
      <sheetName val="TT-2011"/>
      <sheetName val="TX-2011"/>
      <sheetName val="TT-2012"/>
      <sheetName val="TX-2012"/>
      <sheetName val="TT-2013-2015"/>
      <sheetName val="TX-2013-2015"/>
      <sheetName val="CDT"/>
      <sheetName val="DATP-2010"/>
      <sheetName val="BKHDT"/>
      <sheetName val="Chi tieu KH"/>
      <sheetName val="Ung"/>
      <sheetName val="Dia chi"/>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t="str">
            <v>NGÀNH AN NINH</v>
          </cell>
        </row>
        <row r="4">
          <cell r="B4" t="str">
            <v>Dự án trang thiết bị</v>
          </cell>
        </row>
        <row r="5">
          <cell r="B5" t="str">
            <v>Dự án cơ sở công an các cấp</v>
          </cell>
        </row>
        <row r="6">
          <cell r="B6" t="str">
            <v>Dự án công nghiệp an ninh</v>
          </cell>
        </row>
        <row r="7">
          <cell r="B7" t="str">
            <v>NGÀNH KHOA HỌC CÔNG NGHỆ</v>
          </cell>
        </row>
        <row r="8">
          <cell r="B8" t="str">
            <v>NGÀNH GIÁO DỤC VÀ ĐÀO TẠO</v>
          </cell>
        </row>
        <row r="9">
          <cell r="B9" t="str">
            <v>NGÀNH TÀI NGUYÊN VÀ MÔI TRƯỜNG</v>
          </cell>
        </row>
        <row r="10">
          <cell r="B10" t="str">
            <v>NGÀNH Y TẾ</v>
          </cell>
        </row>
        <row r="11">
          <cell r="B11" t="str">
            <v xml:space="preserve">NGÀNH VĂN HOÁ </v>
          </cell>
        </row>
        <row r="12">
          <cell r="B12" t="str">
            <v>NGÀNH THỂ THAO</v>
          </cell>
        </row>
        <row r="13">
          <cell r="B13" t="str">
            <v>NGÀNH CẤP  NƯỚC VÀ XỬ LÝ NƯỚC THẢI</v>
          </cell>
        </row>
        <row r="14">
          <cell r="B14" t="str">
            <v>NGÀNH GIAO THÔNG VẬN TẢI</v>
          </cell>
        </row>
        <row r="15">
          <cell r="B15" t="str">
            <v>NGÀNH THÔNG TIN VÀ TRUYỀN THÔNG</v>
          </cell>
        </row>
        <row r="16">
          <cell r="B16" t="str">
            <v>NGÀNH KHO TÀNG</v>
          </cell>
        </row>
        <row r="17">
          <cell r="B17" t="str">
            <v>NGÀNH CÔNG NGHIỆP ĐIỆN</v>
          </cell>
        </row>
        <row r="18">
          <cell r="B18" t="str">
            <v>NGÀNH NÔNG, LÂM NGHIỆP VÀ THUỶ SẢN</v>
          </cell>
        </row>
        <row r="19">
          <cell r="B19" t="str">
            <v>CHƯƠNG TRÌNH QUỐC GIA PHÒNG CHỐNG TỘI PHẠM</v>
          </cell>
        </row>
        <row r="20">
          <cell r="B20" t="str">
            <v>CHƯƠNG TRÌNH NƯỚC SẠCH VÀ VỆ SINH MÔI TRƯỜNG NÔNG THÔN</v>
          </cell>
        </row>
        <row r="21">
          <cell r="B21" t="str">
            <v>CHUƠNG TRÌNH MỤC TIÊU QUỐC GIA PHÒNG CHỐNG MA TUÝ</v>
          </cell>
        </row>
        <row r="22">
          <cell r="B22" t="str">
            <v>ĐẦU TƯ THỰC HIỆN NGHỊ QUYẾT 49-NQ-TW CỦA BỘ CHÍNH TRỊ VỀ CẢI CÁCH TƯ PHÁP, BAO GỒM CẢ HỆ THỐNG THI HÀNH ÁN</v>
          </cell>
        </row>
        <row r="23">
          <cell r="B23" t="str">
            <v>CHƯƠNG TRÌNH TÌM KIẾM CỨU NẠN</v>
          </cell>
        </row>
        <row r="24">
          <cell r="B24" t="str">
            <v>CHƯƠNG TRÌNH PHÁT TRIỂN HẠ TẦNG NUÔI TRỒNG THỦY SẢN</v>
          </cell>
        </row>
        <row r="25">
          <cell r="B25" t="str">
            <v>CHƯƠNG TRÌNH PHÁT TRIỂN RỪNG VÀ BẢO VỆ RỪNG BỀN VỮNG</v>
          </cell>
        </row>
        <row r="26">
          <cell r="B26" t="str">
            <v>ĐỀ ÁN ỨNG DỤNG CÔNG NGHỆ THÔNG TIN TRONG HOẠT ĐỘNG CƠ QUAN QUẢN LÝ NHÀ NƯỚC</v>
          </cell>
        </row>
        <row r="27">
          <cell r="B27" t="str">
            <v>VỐN THƯỜNG XUYÊN</v>
          </cell>
        </row>
      </sheetData>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25"/>
  <sheetViews>
    <sheetView zoomScale="70" zoomScaleNormal="70" workbookViewId="0">
      <selection activeCell="A4" sqref="A4:J4"/>
    </sheetView>
  </sheetViews>
  <sheetFormatPr defaultColWidth="9.140625" defaultRowHeight="16.5"/>
  <cols>
    <col min="1" max="1" width="30.7109375" style="149" customWidth="1"/>
    <col min="2" max="2" width="14.42578125" style="149" customWidth="1"/>
    <col min="3" max="3" width="14" style="149" customWidth="1"/>
    <col min="4" max="4" width="14.7109375" style="149" customWidth="1"/>
    <col min="5" max="5" width="13.42578125" style="149" customWidth="1"/>
    <col min="6" max="6" width="23.28515625" style="149" customWidth="1"/>
    <col min="7" max="7" width="14" style="149" customWidth="1"/>
    <col min="8" max="8" width="14.140625" style="149" customWidth="1"/>
    <col min="9" max="9" width="14.42578125" style="149" customWidth="1"/>
    <col min="10" max="10" width="13.42578125" style="149" customWidth="1"/>
    <col min="11" max="14" width="9.140625" style="149"/>
    <col min="15" max="19" width="23" style="149" customWidth="1"/>
    <col min="20" max="16384" width="9.140625" style="149"/>
  </cols>
  <sheetData>
    <row r="1" spans="1:17" ht="16.5" customHeight="1">
      <c r="A1" s="485" t="s">
        <v>3023</v>
      </c>
      <c r="B1" s="485"/>
      <c r="C1" s="485"/>
      <c r="D1" s="485"/>
      <c r="E1" s="485"/>
      <c r="F1" s="485"/>
      <c r="G1" s="485"/>
      <c r="H1" s="485"/>
      <c r="I1" s="485"/>
      <c r="J1" s="485"/>
    </row>
    <row r="2" spans="1:17">
      <c r="A2" s="486" t="s">
        <v>1890</v>
      </c>
      <c r="B2" s="486"/>
      <c r="C2" s="486"/>
      <c r="D2" s="486"/>
      <c r="E2" s="486"/>
      <c r="F2" s="486"/>
      <c r="G2" s="486"/>
      <c r="H2" s="486"/>
      <c r="I2" s="486"/>
      <c r="J2" s="486"/>
    </row>
    <row r="3" spans="1:17">
      <c r="A3" s="486" t="s">
        <v>0</v>
      </c>
      <c r="B3" s="486"/>
      <c r="C3" s="486"/>
      <c r="D3" s="486"/>
      <c r="E3" s="486"/>
      <c r="F3" s="486"/>
      <c r="G3" s="486"/>
      <c r="H3" s="486"/>
      <c r="I3" s="486"/>
      <c r="J3" s="486"/>
    </row>
    <row r="4" spans="1:17">
      <c r="A4" s="489" t="s">
        <v>3020</v>
      </c>
      <c r="B4" s="489"/>
      <c r="C4" s="489"/>
      <c r="D4" s="489"/>
      <c r="E4" s="489"/>
      <c r="F4" s="489"/>
      <c r="G4" s="489"/>
      <c r="H4" s="489"/>
      <c r="I4" s="489"/>
      <c r="J4" s="489"/>
    </row>
    <row r="5" spans="1:17">
      <c r="A5" s="11"/>
      <c r="B5" s="13"/>
      <c r="C5" s="14"/>
      <c r="D5" s="14"/>
      <c r="E5" s="14"/>
      <c r="F5" s="11"/>
      <c r="G5" s="11"/>
      <c r="H5" s="11"/>
      <c r="I5" s="11"/>
      <c r="J5" s="15" t="s">
        <v>1</v>
      </c>
    </row>
    <row r="6" spans="1:17" ht="33">
      <c r="A6" s="1" t="s">
        <v>2</v>
      </c>
      <c r="B6" s="1" t="s">
        <v>3</v>
      </c>
      <c r="C6" s="1" t="s">
        <v>4</v>
      </c>
      <c r="D6" s="1" t="s">
        <v>5</v>
      </c>
      <c r="E6" s="1" t="s">
        <v>6</v>
      </c>
      <c r="F6" s="1" t="s">
        <v>7</v>
      </c>
      <c r="G6" s="1" t="s">
        <v>3</v>
      </c>
      <c r="H6" s="1" t="s">
        <v>8</v>
      </c>
      <c r="I6" s="1" t="s">
        <v>9</v>
      </c>
      <c r="J6" s="1" t="s">
        <v>10</v>
      </c>
    </row>
    <row r="7" spans="1:17" s="150" customFormat="1" ht="12.75">
      <c r="A7" s="2">
        <v>1</v>
      </c>
      <c r="B7" s="2">
        <v>2</v>
      </c>
      <c r="C7" s="2">
        <v>3</v>
      </c>
      <c r="D7" s="2">
        <v>4</v>
      </c>
      <c r="E7" s="2">
        <v>5</v>
      </c>
      <c r="F7" s="2">
        <v>6</v>
      </c>
      <c r="G7" s="2">
        <v>7</v>
      </c>
      <c r="H7" s="2">
        <v>8</v>
      </c>
      <c r="I7" s="2">
        <v>9</v>
      </c>
      <c r="J7" s="2">
        <v>10</v>
      </c>
    </row>
    <row r="8" spans="1:17" ht="24.75" customHeight="1">
      <c r="A8" s="1" t="s">
        <v>11</v>
      </c>
      <c r="B8" s="3">
        <f>+B9+B22</f>
        <v>46132553</v>
      </c>
      <c r="C8" s="3">
        <f t="shared" ref="C8:E8" si="0">+C9+C22</f>
        <v>25983643</v>
      </c>
      <c r="D8" s="3">
        <f t="shared" si="0"/>
        <v>15558753</v>
      </c>
      <c r="E8" s="3">
        <f t="shared" si="0"/>
        <v>4590157</v>
      </c>
      <c r="F8" s="1" t="s">
        <v>12</v>
      </c>
      <c r="G8" s="3">
        <f>+G9+G22</f>
        <v>45678478</v>
      </c>
      <c r="H8" s="3">
        <f t="shared" ref="H8:J8" si="1">+H9+H22</f>
        <v>25720474</v>
      </c>
      <c r="I8" s="3">
        <f t="shared" si="1"/>
        <v>15412010</v>
      </c>
      <c r="J8" s="3">
        <f t="shared" si="1"/>
        <v>4545994</v>
      </c>
      <c r="O8" s="438"/>
      <c r="P8" s="438"/>
    </row>
    <row r="9" spans="1:17" ht="33">
      <c r="A9" s="4" t="s">
        <v>13</v>
      </c>
      <c r="B9" s="5">
        <f>+B10+B11+B12+B13+B14+B15+B16+B19</f>
        <v>45939166</v>
      </c>
      <c r="C9" s="5">
        <f>+C10+C11+C12+C13+C14+C15+C16+C19</f>
        <v>25790256</v>
      </c>
      <c r="D9" s="5">
        <f t="shared" ref="D9:E9" si="2">+D10+D11+D12+D13+D14+D15+D16+D19</f>
        <v>15558753</v>
      </c>
      <c r="E9" s="5">
        <f t="shared" si="2"/>
        <v>4590157</v>
      </c>
      <c r="F9" s="4" t="s">
        <v>14</v>
      </c>
      <c r="G9" s="3">
        <f>+G10+G11+G12+G13+G14+G15+G16+G17</f>
        <v>45597214</v>
      </c>
      <c r="H9" s="3">
        <f t="shared" ref="H9:J9" si="3">+H10+H11+H12+H13+H14+H15+H16+H17</f>
        <v>25639210</v>
      </c>
      <c r="I9" s="3">
        <f t="shared" si="3"/>
        <v>15412010</v>
      </c>
      <c r="J9" s="3">
        <f t="shared" si="3"/>
        <v>4545994</v>
      </c>
    </row>
    <row r="10" spans="1:17" ht="33">
      <c r="A10" s="6" t="s">
        <v>15</v>
      </c>
      <c r="B10" s="7">
        <f>+C10+D10+E10</f>
        <v>8398663</v>
      </c>
      <c r="C10" s="7">
        <f>+'61 thu TT 342'!G10-C11</f>
        <v>4573439</v>
      </c>
      <c r="D10" s="7">
        <f>+'61 thu TT 342'!H10-D11</f>
        <v>2643246</v>
      </c>
      <c r="E10" s="7">
        <f>+'61 thu TT 342'!I10-E11</f>
        <v>1181978</v>
      </c>
      <c r="F10" s="6" t="s">
        <v>16</v>
      </c>
      <c r="G10" s="8">
        <f>+H10+I10+J10</f>
        <v>9114400</v>
      </c>
      <c r="H10" s="8">
        <f>+'62 chi TT 342'!F10</f>
        <v>4197765</v>
      </c>
      <c r="I10" s="8">
        <f>+'62 chi TT 342'!G10</f>
        <v>3143196</v>
      </c>
      <c r="J10" s="8">
        <f>+'62 chi TT 342'!H10</f>
        <v>1773439</v>
      </c>
      <c r="O10" s="438"/>
      <c r="P10" s="438"/>
      <c r="Q10" s="438"/>
    </row>
    <row r="11" spans="1:17" ht="33">
      <c r="A11" s="6" t="s">
        <v>17</v>
      </c>
      <c r="B11" s="7">
        <f t="shared" ref="B11:B15" si="4">+C11+D11+E11</f>
        <v>1144286</v>
      </c>
      <c r="C11" s="7">
        <f>+'61 thu TT 342'!G38+'61 thu TT 342'!G41+'61 thu TT 342'!G59+'61 thu TT 342'!G63</f>
        <v>968178</v>
      </c>
      <c r="D11" s="7">
        <f>+'61 thu TT 342'!H38+'61 thu TT 342'!H41+'61 thu TT 342'!H59+'61 thu TT 342'!H63</f>
        <v>118962</v>
      </c>
      <c r="E11" s="7">
        <f>+'61 thu TT 342'!I38+'61 thu TT 342'!I41+'61 thu TT 342'!I59+'61 thu TT 342'!I63</f>
        <v>57146</v>
      </c>
      <c r="F11" s="6" t="s">
        <v>18</v>
      </c>
      <c r="G11" s="8">
        <f t="shared" ref="G11:G17" si="5">+H11+I11+J11</f>
        <v>20085</v>
      </c>
      <c r="H11" s="8">
        <f>+'62 chi TT 342'!F42</f>
        <v>20085</v>
      </c>
      <c r="I11" s="8">
        <f>+'62 chi TT 342'!G42</f>
        <v>0</v>
      </c>
      <c r="J11" s="8">
        <f>+'62 chi TT 342'!H42</f>
        <v>0</v>
      </c>
    </row>
    <row r="12" spans="1:17" ht="33.75" customHeight="1">
      <c r="A12" s="6" t="s">
        <v>19</v>
      </c>
      <c r="B12" s="7">
        <f t="shared" si="4"/>
        <v>0</v>
      </c>
      <c r="C12" s="7">
        <f>+'61 thu TT 342'!G83</f>
        <v>0</v>
      </c>
      <c r="D12" s="7">
        <f>+'61 thu TT 342'!H83</f>
        <v>0</v>
      </c>
      <c r="E12" s="7">
        <f>+'61 thu TT 342'!I83</f>
        <v>0</v>
      </c>
      <c r="F12" s="6" t="s">
        <v>20</v>
      </c>
      <c r="G12" s="8">
        <f t="shared" si="5"/>
        <v>12532408</v>
      </c>
      <c r="H12" s="8">
        <f>+'62 chi TT 342'!F43</f>
        <v>3360418</v>
      </c>
      <c r="I12" s="8">
        <f>+'62 chi TT 342'!G43</f>
        <v>6835228</v>
      </c>
      <c r="J12" s="8">
        <f>+'62 chi TT 342'!H43</f>
        <v>2336762</v>
      </c>
    </row>
    <row r="13" spans="1:17" ht="33">
      <c r="A13" s="6" t="s">
        <v>21</v>
      </c>
      <c r="B13" s="7">
        <f t="shared" si="4"/>
        <v>335070</v>
      </c>
      <c r="C13" s="7">
        <f>+'61 thu TT 342'!G104</f>
        <v>92120</v>
      </c>
      <c r="D13" s="7">
        <f>+'61 thu TT 342'!H104</f>
        <v>191028</v>
      </c>
      <c r="E13" s="7">
        <f>+'61 thu TT 342'!I104</f>
        <v>51922</v>
      </c>
      <c r="F13" s="6" t="s">
        <v>22</v>
      </c>
      <c r="G13" s="8">
        <f t="shared" si="5"/>
        <v>1340</v>
      </c>
      <c r="H13" s="8">
        <f>+'62 chi TT 342'!F57</f>
        <v>1340</v>
      </c>
      <c r="I13" s="8">
        <f>+'62 chi TT 342'!G57</f>
        <v>0</v>
      </c>
      <c r="J13" s="8">
        <f>+'62 chi TT 342'!H57</f>
        <v>0</v>
      </c>
      <c r="O13" s="438"/>
      <c r="P13" s="438"/>
      <c r="Q13" s="438"/>
    </row>
    <row r="14" spans="1:17" ht="33">
      <c r="A14" s="6" t="s">
        <v>23</v>
      </c>
      <c r="B14" s="7">
        <f t="shared" si="4"/>
        <v>12202783</v>
      </c>
      <c r="C14" s="7">
        <f>+'61 thu TT 342'!G103</f>
        <v>8987495</v>
      </c>
      <c r="D14" s="7">
        <f>+'61 thu TT 342'!H103</f>
        <v>2926722</v>
      </c>
      <c r="E14" s="7">
        <f>+'61 thu TT 342'!I103</f>
        <v>288566</v>
      </c>
      <c r="F14" s="6" t="s">
        <v>24</v>
      </c>
      <c r="G14" s="8">
        <f t="shared" si="5"/>
        <v>12666858</v>
      </c>
      <c r="H14" s="8">
        <f>+'62 chi TT 342'!F60</f>
        <v>9656313</v>
      </c>
      <c r="I14" s="8">
        <f>+'62 chi TT 342'!G60</f>
        <v>3010545</v>
      </c>
      <c r="J14" s="8">
        <f>+'62 chi TT 342'!H60</f>
        <v>0</v>
      </c>
      <c r="O14" s="438"/>
      <c r="P14" s="438"/>
      <c r="Q14" s="438"/>
    </row>
    <row r="15" spans="1:17" ht="33">
      <c r="A15" s="6" t="s">
        <v>25</v>
      </c>
      <c r="B15" s="7">
        <f t="shared" si="4"/>
        <v>0</v>
      </c>
      <c r="C15" s="7">
        <f>+'61 thu TT 342'!G79</f>
        <v>0</v>
      </c>
      <c r="D15" s="7">
        <f>+'61 thu TT 342'!H79</f>
        <v>0</v>
      </c>
      <c r="E15" s="7">
        <f>+'61 thu TT 342'!I79</f>
        <v>0</v>
      </c>
      <c r="F15" s="6" t="s">
        <v>26</v>
      </c>
      <c r="G15" s="8">
        <f t="shared" si="5"/>
        <v>107121</v>
      </c>
      <c r="H15" s="8">
        <f>+'62 chi TT 342'!F65</f>
        <v>7127</v>
      </c>
      <c r="I15" s="8">
        <f>+'62 chi TT 342'!G65</f>
        <v>77512</v>
      </c>
      <c r="J15" s="8">
        <f>+'62 chi TT 342'!H65</f>
        <v>22482</v>
      </c>
      <c r="O15" s="438"/>
      <c r="P15" s="438"/>
    </row>
    <row r="16" spans="1:17" ht="33">
      <c r="A16" s="6" t="s">
        <v>27</v>
      </c>
      <c r="B16" s="7">
        <f>+B17+B18</f>
        <v>23758370</v>
      </c>
      <c r="C16" s="7">
        <f>+C17+C18</f>
        <v>11091512</v>
      </c>
      <c r="D16" s="7">
        <f t="shared" ref="D16:E16" si="6">+D17+D18</f>
        <v>9656313</v>
      </c>
      <c r="E16" s="7">
        <f t="shared" si="6"/>
        <v>3010545</v>
      </c>
      <c r="F16" s="6" t="s">
        <v>28</v>
      </c>
      <c r="G16" s="8">
        <f t="shared" si="5"/>
        <v>11152402</v>
      </c>
      <c r="H16" s="8">
        <f>+'62 chi TT 342'!F58</f>
        <v>8393562</v>
      </c>
      <c r="I16" s="8">
        <f>+'62 chi TT 342'!G58</f>
        <v>2345529</v>
      </c>
      <c r="J16" s="8">
        <f>+'62 chi TT 342'!H58</f>
        <v>413311</v>
      </c>
      <c r="O16" s="438"/>
      <c r="P16" s="438"/>
    </row>
    <row r="17" spans="1:17" ht="33">
      <c r="A17" s="6" t="s">
        <v>29</v>
      </c>
      <c r="B17" s="7">
        <f>+C17+D17+E17</f>
        <v>16812873</v>
      </c>
      <c r="C17" s="7">
        <f>+'61 thu TT 342'!G98</f>
        <v>8041860</v>
      </c>
      <c r="D17" s="7">
        <f>+'61 thu TT 342'!H98</f>
        <v>7403843</v>
      </c>
      <c r="E17" s="7">
        <f>+'61 thu TT 342'!I98</f>
        <v>1367170</v>
      </c>
      <c r="F17" s="6" t="s">
        <v>1887</v>
      </c>
      <c r="G17" s="8">
        <f t="shared" si="5"/>
        <v>2600</v>
      </c>
      <c r="H17" s="8">
        <f>+'62 chi TT 342'!F66</f>
        <v>2600</v>
      </c>
      <c r="I17" s="8">
        <f>+'62 chi TT 342'!G66</f>
        <v>0</v>
      </c>
      <c r="J17" s="8">
        <f>+'62 chi TT 342'!H66</f>
        <v>0</v>
      </c>
      <c r="O17" s="438"/>
      <c r="P17" s="438"/>
      <c r="Q17" s="438"/>
    </row>
    <row r="18" spans="1:17" ht="33">
      <c r="A18" s="6" t="s">
        <v>30</v>
      </c>
      <c r="B18" s="7">
        <f>+C18+D18+E18</f>
        <v>6945497</v>
      </c>
      <c r="C18" s="7">
        <f>+'61 thu TT 342'!G99</f>
        <v>3049652</v>
      </c>
      <c r="D18" s="7">
        <f>+'61 thu TT 342'!H99</f>
        <v>2252470</v>
      </c>
      <c r="E18" s="7">
        <f>+'61 thu TT 342'!I99</f>
        <v>1643375</v>
      </c>
      <c r="F18" s="6"/>
      <c r="G18" s="8"/>
      <c r="H18" s="8"/>
      <c r="I18" s="8"/>
      <c r="J18" s="8"/>
    </row>
    <row r="19" spans="1:17" ht="24" customHeight="1">
      <c r="A19" s="6" t="s">
        <v>31</v>
      </c>
      <c r="B19" s="7">
        <f>+C19+D19+E19</f>
        <v>99994</v>
      </c>
      <c r="C19" s="7">
        <f>+'61 thu TT 342'!G102</f>
        <v>77512</v>
      </c>
      <c r="D19" s="7">
        <f>+'61 thu TT 342'!H102</f>
        <v>22482</v>
      </c>
      <c r="E19" s="7">
        <f>+'61 thu TT 342'!I102</f>
        <v>0</v>
      </c>
      <c r="F19" s="6"/>
      <c r="G19" s="8"/>
      <c r="H19" s="8"/>
      <c r="I19" s="8"/>
      <c r="J19" s="8"/>
    </row>
    <row r="20" spans="1:17" ht="24" customHeight="1">
      <c r="A20" s="4" t="s">
        <v>1650</v>
      </c>
      <c r="B20" s="5">
        <f>+C20+D20+E20</f>
        <v>454075</v>
      </c>
      <c r="C20" s="5">
        <f>+C8-H8</f>
        <v>263169</v>
      </c>
      <c r="D20" s="5">
        <f>+D8-I8</f>
        <v>146743</v>
      </c>
      <c r="E20" s="5">
        <f t="shared" ref="E20" si="7">+E8-J8</f>
        <v>44163</v>
      </c>
      <c r="F20" s="487"/>
      <c r="G20" s="488"/>
      <c r="H20" s="488"/>
      <c r="I20" s="488"/>
      <c r="J20" s="488"/>
      <c r="O20" s="439"/>
      <c r="P20" s="439"/>
    </row>
    <row r="21" spans="1:17" ht="19.5" hidden="1">
      <c r="A21" s="4" t="s">
        <v>32</v>
      </c>
      <c r="B21" s="5"/>
      <c r="C21" s="5"/>
      <c r="D21" s="5"/>
      <c r="E21" s="5"/>
      <c r="F21" s="487"/>
      <c r="G21" s="488"/>
      <c r="H21" s="488"/>
      <c r="I21" s="488"/>
      <c r="J21" s="488"/>
    </row>
    <row r="22" spans="1:17" ht="24.75" customHeight="1">
      <c r="A22" s="9" t="s">
        <v>33</v>
      </c>
      <c r="B22" s="10">
        <f>+C22+D22+E22</f>
        <v>193387</v>
      </c>
      <c r="C22" s="10">
        <f>+'61 thu TT 342'!G89</f>
        <v>193387</v>
      </c>
      <c r="D22" s="10">
        <f>+'61 thu TT 342'!H89</f>
        <v>0</v>
      </c>
      <c r="E22" s="10">
        <f>+'61 thu TT 342'!I89</f>
        <v>0</v>
      </c>
      <c r="F22" s="4" t="s">
        <v>34</v>
      </c>
      <c r="G22" s="3">
        <f>+H22+I22+J22</f>
        <v>81264</v>
      </c>
      <c r="H22" s="3">
        <f>+'62 chi TT 342'!F67</f>
        <v>81264</v>
      </c>
      <c r="I22" s="3">
        <f>+'62 chi TT 342'!G42-I11</f>
        <v>0</v>
      </c>
      <c r="J22" s="3">
        <f>+'62 chi TT 342'!H42-J11</f>
        <v>0</v>
      </c>
      <c r="O22" s="151"/>
    </row>
    <row r="23" spans="1:17">
      <c r="F23" s="151"/>
      <c r="G23" s="557"/>
      <c r="H23" s="557"/>
      <c r="I23" s="557"/>
      <c r="J23" s="557"/>
    </row>
    <row r="25" spans="1:17" ht="28.5" customHeight="1">
      <c r="G25" s="558" t="s">
        <v>3019</v>
      </c>
      <c r="H25" s="559"/>
      <c r="I25" s="559"/>
      <c r="J25" s="559"/>
    </row>
  </sheetData>
  <mergeCells count="9">
    <mergeCell ref="A2:J2"/>
    <mergeCell ref="A3:J3"/>
    <mergeCell ref="F20:F21"/>
    <mergeCell ref="G20:G21"/>
    <mergeCell ref="H20:H21"/>
    <mergeCell ref="I20:I21"/>
    <mergeCell ref="J20:J21"/>
    <mergeCell ref="A4:J4"/>
    <mergeCell ref="A1:J1"/>
  </mergeCells>
  <pageMargins left="0.41" right="0.28000000000000003" top="0.28000000000000003" bottom="0.36" header="0.2" footer="0.2"/>
  <pageSetup paperSize="9" scale="84" fitToHeight="0" orientation="landscape" r:id="rId1"/>
  <ignoredErrors>
    <ignoredError sqref="B16"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D91D5-4A88-4F2B-B06F-75539F673DE9}">
  <sheetPr>
    <tabColor rgb="FF00B050"/>
    <pageSetUpPr fitToPage="1"/>
  </sheetPr>
  <dimension ref="A1:T56"/>
  <sheetViews>
    <sheetView workbookViewId="0">
      <pane ySplit="7" topLeftCell="A50" activePane="bottomLeft" state="frozen"/>
      <selection sqref="A1:XFD1048576"/>
      <selection pane="bottomLeft" activeCell="Q56" sqref="Q56"/>
    </sheetView>
  </sheetViews>
  <sheetFormatPr defaultColWidth="9.140625" defaultRowHeight="12.75" outlineLevelRow="1"/>
  <cols>
    <col min="1" max="1" width="6.140625" style="468" customWidth="1"/>
    <col min="2" max="2" width="35" style="222" customWidth="1"/>
    <col min="3" max="4" width="10.42578125" style="222" customWidth="1"/>
    <col min="5" max="5" width="8.42578125" style="222" customWidth="1"/>
    <col min="6" max="6" width="7.140625" style="222" customWidth="1"/>
    <col min="7" max="7" width="6.140625" style="222" customWidth="1"/>
    <col min="8" max="8" width="9" style="222" customWidth="1"/>
    <col min="9" max="9" width="8.7109375" style="222" customWidth="1"/>
    <col min="10" max="11" width="8.28515625" style="222" customWidth="1"/>
    <col min="12" max="12" width="8" style="222" customWidth="1"/>
    <col min="13" max="13" width="9.5703125" style="222" customWidth="1"/>
    <col min="14" max="14" width="9.42578125" style="222" customWidth="1"/>
    <col min="15" max="15" width="9.85546875" style="222" customWidth="1"/>
    <col min="16" max="16" width="11.140625" style="222" customWidth="1"/>
    <col min="17" max="17" width="12.140625" style="222" customWidth="1"/>
    <col min="18" max="18" width="8.28515625" style="222" customWidth="1"/>
    <col min="19" max="19" width="9.140625" style="222" customWidth="1"/>
    <col min="20" max="20" width="9.140625" style="222"/>
    <col min="21" max="21" width="13.140625" style="222" bestFit="1" customWidth="1"/>
    <col min="22" max="16384" width="9.140625" style="222"/>
  </cols>
  <sheetData>
    <row r="1" spans="1:20">
      <c r="A1" s="512" t="s">
        <v>2705</v>
      </c>
      <c r="B1" s="512"/>
      <c r="C1" s="512"/>
      <c r="D1" s="512"/>
      <c r="E1" s="512"/>
      <c r="F1" s="512"/>
      <c r="G1" s="512"/>
      <c r="H1" s="512"/>
      <c r="I1" s="512"/>
      <c r="J1" s="512"/>
      <c r="K1" s="512"/>
      <c r="L1" s="512"/>
      <c r="M1" s="512"/>
      <c r="N1" s="512"/>
      <c r="O1" s="512"/>
      <c r="P1" s="512"/>
      <c r="Q1" s="512"/>
      <c r="R1" s="512"/>
      <c r="S1" s="512"/>
      <c r="T1" s="512"/>
    </row>
    <row r="2" spans="1:20">
      <c r="A2" s="512" t="s">
        <v>2026</v>
      </c>
      <c r="B2" s="512"/>
      <c r="C2" s="512"/>
      <c r="D2" s="512"/>
      <c r="E2" s="512"/>
      <c r="F2" s="512"/>
      <c r="G2" s="512"/>
      <c r="H2" s="512"/>
      <c r="I2" s="512"/>
      <c r="J2" s="512"/>
      <c r="K2" s="512"/>
      <c r="L2" s="512"/>
      <c r="M2" s="512"/>
      <c r="N2" s="512"/>
      <c r="O2" s="512"/>
      <c r="P2" s="512"/>
      <c r="Q2" s="512"/>
      <c r="R2" s="512"/>
      <c r="S2" s="512"/>
      <c r="T2" s="512"/>
    </row>
    <row r="3" spans="1:20">
      <c r="A3" s="513" t="str">
        <f>+'B53-NĐ31'!A3:K3</f>
        <v>(Kèm theo Nghị quyết số             /NQ-HĐND ngày 27/6/2025 của HĐND tỉnh Hà Tĩnh)</v>
      </c>
      <c r="B3" s="513"/>
      <c r="C3" s="513"/>
      <c r="D3" s="513"/>
      <c r="E3" s="513"/>
      <c r="F3" s="513"/>
      <c r="G3" s="513"/>
      <c r="H3" s="513"/>
      <c r="I3" s="513"/>
      <c r="J3" s="513"/>
      <c r="K3" s="513"/>
      <c r="L3" s="513"/>
      <c r="M3" s="513"/>
      <c r="N3" s="513"/>
      <c r="O3" s="513"/>
      <c r="P3" s="513"/>
      <c r="Q3" s="513"/>
      <c r="R3" s="513"/>
      <c r="S3" s="513"/>
      <c r="T3" s="513"/>
    </row>
    <row r="4" spans="1:20">
      <c r="A4" s="514" t="s">
        <v>1</v>
      </c>
      <c r="B4" s="514"/>
      <c r="C4" s="514"/>
      <c r="D4" s="514"/>
      <c r="E4" s="514"/>
      <c r="F4" s="514"/>
      <c r="G4" s="514"/>
      <c r="H4" s="514"/>
      <c r="I4" s="514"/>
      <c r="J4" s="514"/>
      <c r="K4" s="514"/>
      <c r="L4" s="514"/>
      <c r="M4" s="514"/>
      <c r="N4" s="514"/>
      <c r="O4" s="514"/>
      <c r="P4" s="514"/>
      <c r="Q4" s="514"/>
      <c r="R4" s="514"/>
      <c r="S4" s="514"/>
      <c r="T4" s="514"/>
    </row>
    <row r="5" spans="1:20">
      <c r="A5" s="511" t="s">
        <v>35</v>
      </c>
      <c r="B5" s="511" t="s">
        <v>2027</v>
      </c>
      <c r="C5" s="511" t="s">
        <v>1894</v>
      </c>
      <c r="D5" s="511" t="s">
        <v>1895</v>
      </c>
      <c r="E5" s="511" t="s">
        <v>1983</v>
      </c>
      <c r="F5" s="511" t="s">
        <v>1989</v>
      </c>
      <c r="G5" s="511" t="s">
        <v>143</v>
      </c>
      <c r="H5" s="511" t="s">
        <v>145</v>
      </c>
      <c r="I5" s="511" t="s">
        <v>2002</v>
      </c>
      <c r="J5" s="511" t="s">
        <v>2003</v>
      </c>
      <c r="K5" s="511" t="s">
        <v>2004</v>
      </c>
      <c r="L5" s="511" t="s">
        <v>2005</v>
      </c>
      <c r="M5" s="511" t="s">
        <v>2006</v>
      </c>
      <c r="N5" s="511" t="s">
        <v>161</v>
      </c>
      <c r="O5" s="511" t="s">
        <v>2028</v>
      </c>
      <c r="P5" s="511"/>
      <c r="Q5" s="511" t="s">
        <v>2007</v>
      </c>
      <c r="R5" s="511" t="s">
        <v>2008</v>
      </c>
      <c r="S5" s="511" t="s">
        <v>2009</v>
      </c>
      <c r="T5" s="511" t="s">
        <v>1931</v>
      </c>
    </row>
    <row r="6" spans="1:20" ht="57.75" customHeight="1">
      <c r="A6" s="511"/>
      <c r="B6" s="511"/>
      <c r="C6" s="511"/>
      <c r="D6" s="511"/>
      <c r="E6" s="511"/>
      <c r="F6" s="511"/>
      <c r="G6" s="511"/>
      <c r="H6" s="511"/>
      <c r="I6" s="511"/>
      <c r="J6" s="511"/>
      <c r="K6" s="511"/>
      <c r="L6" s="511"/>
      <c r="M6" s="511"/>
      <c r="N6" s="511"/>
      <c r="O6" s="211" t="s">
        <v>2029</v>
      </c>
      <c r="P6" s="211" t="s">
        <v>2030</v>
      </c>
      <c r="Q6" s="511"/>
      <c r="R6" s="511"/>
      <c r="S6" s="511"/>
      <c r="T6" s="511"/>
    </row>
    <row r="7" spans="1:20" ht="18.75" customHeight="1">
      <c r="A7" s="214" t="s">
        <v>44</v>
      </c>
      <c r="B7" s="214" t="s">
        <v>45</v>
      </c>
      <c r="C7" s="214">
        <v>1</v>
      </c>
      <c r="D7" s="214">
        <v>2</v>
      </c>
      <c r="E7" s="214">
        <v>3</v>
      </c>
      <c r="F7" s="214">
        <v>4</v>
      </c>
      <c r="G7" s="214">
        <v>5</v>
      </c>
      <c r="H7" s="214">
        <v>6</v>
      </c>
      <c r="I7" s="214">
        <v>7</v>
      </c>
      <c r="J7" s="214">
        <v>8</v>
      </c>
      <c r="K7" s="214">
        <v>9</v>
      </c>
      <c r="L7" s="214">
        <v>10</v>
      </c>
      <c r="M7" s="214">
        <v>11</v>
      </c>
      <c r="N7" s="214">
        <v>12</v>
      </c>
      <c r="O7" s="214">
        <v>13</v>
      </c>
      <c r="P7" s="214">
        <v>14</v>
      </c>
      <c r="Q7" s="214">
        <v>15</v>
      </c>
      <c r="R7" s="214">
        <v>16</v>
      </c>
      <c r="S7" s="214">
        <v>17</v>
      </c>
      <c r="T7" s="214" t="s">
        <v>2031</v>
      </c>
    </row>
    <row r="8" spans="1:20" ht="22.5" customHeight="1">
      <c r="A8" s="211"/>
      <c r="B8" s="211" t="s">
        <v>2032</v>
      </c>
      <c r="C8" s="223">
        <f>SUM(C9:C54)</f>
        <v>4742808.0761399996</v>
      </c>
      <c r="D8" s="223">
        <f>SUM(D9:D54)</f>
        <v>4197765.6803365806</v>
      </c>
      <c r="E8" s="223">
        <f>SUM(E9:E54)</f>
        <v>118755.867323</v>
      </c>
      <c r="F8" s="223">
        <f t="shared" ref="F8:S8" si="0">SUM(F9:F54)</f>
        <v>0</v>
      </c>
      <c r="G8" s="223">
        <f t="shared" si="0"/>
        <v>0</v>
      </c>
      <c r="H8" s="223">
        <f t="shared" si="0"/>
        <v>30054.852314</v>
      </c>
      <c r="I8" s="223">
        <f t="shared" si="0"/>
        <v>367783.84576900001</v>
      </c>
      <c r="J8" s="223">
        <f t="shared" si="0"/>
        <v>85306.323133000013</v>
      </c>
      <c r="K8" s="223">
        <f t="shared" si="0"/>
        <v>0</v>
      </c>
      <c r="L8" s="223">
        <f t="shared" si="0"/>
        <v>0</v>
      </c>
      <c r="M8" s="223">
        <f t="shared" si="0"/>
        <v>595259.88229358196</v>
      </c>
      <c r="N8" s="223">
        <f t="shared" si="0"/>
        <v>2824810.2396669998</v>
      </c>
      <c r="O8" s="223">
        <f t="shared" si="0"/>
        <v>1326452.3755238003</v>
      </c>
      <c r="P8" s="223">
        <f t="shared" si="0"/>
        <v>691174.95984300005</v>
      </c>
      <c r="Q8" s="223">
        <f t="shared" si="0"/>
        <v>39493.358964999999</v>
      </c>
      <c r="R8" s="223">
        <f t="shared" si="0"/>
        <v>8792.310872</v>
      </c>
      <c r="S8" s="223">
        <f t="shared" si="0"/>
        <v>127509</v>
      </c>
      <c r="T8" s="465">
        <f>D8/C8*100</f>
        <v>88.508023368151783</v>
      </c>
    </row>
    <row r="9" spans="1:20" ht="25.5" outlineLevel="1">
      <c r="A9" s="466">
        <v>1</v>
      </c>
      <c r="B9" s="215" t="s">
        <v>2033</v>
      </c>
      <c r="C9" s="455">
        <v>580895.36800000002</v>
      </c>
      <c r="D9" s="455">
        <v>711496.08800500003</v>
      </c>
      <c r="E9" s="455">
        <v>0</v>
      </c>
      <c r="F9" s="455">
        <v>0</v>
      </c>
      <c r="G9" s="455">
        <v>0</v>
      </c>
      <c r="H9" s="455">
        <v>0</v>
      </c>
      <c r="I9" s="455">
        <v>0</v>
      </c>
      <c r="J9" s="455">
        <v>0</v>
      </c>
      <c r="K9" s="455">
        <v>0</v>
      </c>
      <c r="L9" s="455">
        <v>0</v>
      </c>
      <c r="M9" s="455">
        <v>0</v>
      </c>
      <c r="N9" s="455">
        <v>701649.40100499999</v>
      </c>
      <c r="O9" s="455">
        <v>326450.28489000001</v>
      </c>
      <c r="P9" s="455">
        <v>373294.83569899999</v>
      </c>
      <c r="Q9" s="455">
        <v>9846.6869999999999</v>
      </c>
      <c r="R9" s="455">
        <v>0</v>
      </c>
      <c r="S9" s="455">
        <v>0</v>
      </c>
      <c r="T9" s="467">
        <f t="shared" ref="T9:T54" si="1">D9/C9*100</f>
        <v>122.48265818587143</v>
      </c>
    </row>
    <row r="10" spans="1:20" ht="25.5" outlineLevel="1">
      <c r="A10" s="466">
        <v>2</v>
      </c>
      <c r="B10" s="215" t="s">
        <v>2034</v>
      </c>
      <c r="C10" s="455">
        <v>370861</v>
      </c>
      <c r="D10" s="455">
        <v>357600.56004358205</v>
      </c>
      <c r="E10" s="455">
        <v>41760.962889000002</v>
      </c>
      <c r="F10" s="455">
        <v>0</v>
      </c>
      <c r="G10" s="455">
        <v>0</v>
      </c>
      <c r="H10" s="455">
        <v>0</v>
      </c>
      <c r="I10" s="455">
        <v>205893.356902</v>
      </c>
      <c r="J10" s="455">
        <v>12460.77175</v>
      </c>
      <c r="K10" s="455">
        <v>0</v>
      </c>
      <c r="L10" s="455">
        <v>0</v>
      </c>
      <c r="M10" s="455">
        <v>3580.6171975820007</v>
      </c>
      <c r="N10" s="455">
        <v>82464.452772999997</v>
      </c>
      <c r="O10" s="455">
        <v>42572.830310999998</v>
      </c>
      <c r="P10" s="455">
        <v>13028.394673000001</v>
      </c>
      <c r="Q10" s="455">
        <v>2648.0876600000001</v>
      </c>
      <c r="R10" s="455">
        <v>8792.310872</v>
      </c>
      <c r="S10" s="455">
        <v>0</v>
      </c>
      <c r="T10" s="467">
        <f t="shared" si="1"/>
        <v>96.424417785526657</v>
      </c>
    </row>
    <row r="11" spans="1:20" ht="25.5" outlineLevel="1">
      <c r="A11" s="466">
        <v>3</v>
      </c>
      <c r="B11" s="215" t="s">
        <v>2035</v>
      </c>
      <c r="C11" s="455">
        <v>416311.37099999998</v>
      </c>
      <c r="D11" s="455">
        <v>130784.3172</v>
      </c>
      <c r="E11" s="455">
        <v>0</v>
      </c>
      <c r="F11" s="455">
        <v>0</v>
      </c>
      <c r="G11" s="455">
        <v>0</v>
      </c>
      <c r="H11" s="455">
        <v>0</v>
      </c>
      <c r="I11" s="455">
        <v>0</v>
      </c>
      <c r="J11" s="455">
        <v>0</v>
      </c>
      <c r="K11" s="455">
        <v>0</v>
      </c>
      <c r="L11" s="455">
        <v>0</v>
      </c>
      <c r="M11" s="455">
        <v>0</v>
      </c>
      <c r="N11" s="455">
        <v>130784.3172</v>
      </c>
      <c r="O11" s="455">
        <v>52853.06</v>
      </c>
      <c r="P11" s="455">
        <v>4133.0379999999996</v>
      </c>
      <c r="Q11" s="455">
        <v>0</v>
      </c>
      <c r="R11" s="455">
        <v>0</v>
      </c>
      <c r="S11" s="455">
        <v>0</v>
      </c>
      <c r="T11" s="467">
        <f t="shared" si="1"/>
        <v>31.415024020566566</v>
      </c>
    </row>
    <row r="12" spans="1:20" ht="38.25" outlineLevel="1">
      <c r="A12" s="466">
        <v>4</v>
      </c>
      <c r="B12" s="215" t="s">
        <v>2036</v>
      </c>
      <c r="C12" s="455">
        <v>333467</v>
      </c>
      <c r="D12" s="455">
        <v>165039.77352300001</v>
      </c>
      <c r="E12" s="455">
        <v>0</v>
      </c>
      <c r="F12" s="455">
        <v>0</v>
      </c>
      <c r="G12" s="455">
        <v>0</v>
      </c>
      <c r="H12" s="455">
        <v>0</v>
      </c>
      <c r="I12" s="455">
        <v>0</v>
      </c>
      <c r="J12" s="455">
        <v>0</v>
      </c>
      <c r="K12" s="455">
        <v>0</v>
      </c>
      <c r="L12" s="455">
        <v>0</v>
      </c>
      <c r="M12" s="455">
        <v>0</v>
      </c>
      <c r="N12" s="455">
        <v>164969.426523</v>
      </c>
      <c r="O12" s="455">
        <v>105062.421967</v>
      </c>
      <c r="P12" s="455">
        <v>40996.883556000001</v>
      </c>
      <c r="Q12" s="455">
        <v>70.346999999999994</v>
      </c>
      <c r="R12" s="455">
        <v>0</v>
      </c>
      <c r="S12" s="455">
        <v>0</v>
      </c>
      <c r="T12" s="467">
        <f t="shared" si="1"/>
        <v>49.492085730522064</v>
      </c>
    </row>
    <row r="13" spans="1:20" outlineLevel="1">
      <c r="A13" s="466">
        <v>5</v>
      </c>
      <c r="B13" s="215" t="s">
        <v>2037</v>
      </c>
      <c r="C13" s="455">
        <v>0</v>
      </c>
      <c r="D13" s="455">
        <v>514.62445200000002</v>
      </c>
      <c r="E13" s="455">
        <v>0</v>
      </c>
      <c r="F13" s="455">
        <v>0</v>
      </c>
      <c r="G13" s="455">
        <v>0</v>
      </c>
      <c r="H13" s="455">
        <v>0</v>
      </c>
      <c r="I13" s="455">
        <v>0</v>
      </c>
      <c r="J13" s="455">
        <v>0</v>
      </c>
      <c r="K13" s="455">
        <v>0</v>
      </c>
      <c r="L13" s="455">
        <v>0</v>
      </c>
      <c r="M13" s="455">
        <v>0</v>
      </c>
      <c r="N13" s="455">
        <v>51.027639999999998</v>
      </c>
      <c r="O13" s="455">
        <v>51.027639999999998</v>
      </c>
      <c r="P13" s="455">
        <v>0</v>
      </c>
      <c r="Q13" s="455">
        <v>463.596812</v>
      </c>
      <c r="R13" s="455">
        <v>0</v>
      </c>
      <c r="S13" s="455">
        <v>0</v>
      </c>
      <c r="T13" s="467"/>
    </row>
    <row r="14" spans="1:20" outlineLevel="1">
      <c r="A14" s="466">
        <v>6</v>
      </c>
      <c r="B14" s="215" t="s">
        <v>2038</v>
      </c>
      <c r="C14" s="455">
        <v>484</v>
      </c>
      <c r="D14" s="455">
        <v>483.69200000000001</v>
      </c>
      <c r="E14" s="455">
        <v>0</v>
      </c>
      <c r="F14" s="455">
        <v>0</v>
      </c>
      <c r="G14" s="455">
        <v>0</v>
      </c>
      <c r="H14" s="455">
        <v>0</v>
      </c>
      <c r="I14" s="455">
        <v>0</v>
      </c>
      <c r="J14" s="455">
        <v>0</v>
      </c>
      <c r="K14" s="455">
        <v>0</v>
      </c>
      <c r="L14" s="455">
        <v>0</v>
      </c>
      <c r="M14" s="455">
        <v>0</v>
      </c>
      <c r="N14" s="455">
        <v>0</v>
      </c>
      <c r="O14" s="455">
        <v>0</v>
      </c>
      <c r="P14" s="455">
        <v>0</v>
      </c>
      <c r="Q14" s="455">
        <v>483.69200000000001</v>
      </c>
      <c r="R14" s="455">
        <v>0</v>
      </c>
      <c r="S14" s="455">
        <v>0</v>
      </c>
      <c r="T14" s="467">
        <f t="shared" si="1"/>
        <v>99.936363636363637</v>
      </c>
    </row>
    <row r="15" spans="1:20" outlineLevel="1">
      <c r="A15" s="466">
        <v>7</v>
      </c>
      <c r="B15" s="215" t="s">
        <v>2039</v>
      </c>
      <c r="C15" s="455">
        <v>142440</v>
      </c>
      <c r="D15" s="455">
        <v>161890.48886700001</v>
      </c>
      <c r="E15" s="455">
        <v>0</v>
      </c>
      <c r="F15" s="455">
        <v>0</v>
      </c>
      <c r="G15" s="455">
        <v>0</v>
      </c>
      <c r="H15" s="455">
        <v>0</v>
      </c>
      <c r="I15" s="455">
        <v>161890.48886700001</v>
      </c>
      <c r="J15" s="455">
        <v>0</v>
      </c>
      <c r="K15" s="455">
        <v>0</v>
      </c>
      <c r="L15" s="455">
        <v>0</v>
      </c>
      <c r="M15" s="455">
        <v>0</v>
      </c>
      <c r="N15" s="455">
        <v>0</v>
      </c>
      <c r="O15" s="455">
        <v>0</v>
      </c>
      <c r="P15" s="455">
        <v>0</v>
      </c>
      <c r="Q15" s="455">
        <v>0</v>
      </c>
      <c r="R15" s="455">
        <v>0</v>
      </c>
      <c r="S15" s="455">
        <v>0</v>
      </c>
      <c r="T15" s="467">
        <f t="shared" si="1"/>
        <v>113.65521543597306</v>
      </c>
    </row>
    <row r="16" spans="1:20" outlineLevel="1">
      <c r="A16" s="466">
        <v>8</v>
      </c>
      <c r="B16" s="215" t="s">
        <v>2040</v>
      </c>
      <c r="C16" s="455">
        <v>26100</v>
      </c>
      <c r="D16" s="455">
        <v>30054.852314</v>
      </c>
      <c r="E16" s="455">
        <v>0</v>
      </c>
      <c r="F16" s="455">
        <v>0</v>
      </c>
      <c r="G16" s="455">
        <v>0</v>
      </c>
      <c r="H16" s="455">
        <v>30054.852314</v>
      </c>
      <c r="I16" s="455">
        <v>0</v>
      </c>
      <c r="J16" s="455">
        <v>0</v>
      </c>
      <c r="K16" s="455">
        <v>0</v>
      </c>
      <c r="L16" s="455">
        <v>0</v>
      </c>
      <c r="M16" s="455">
        <v>0</v>
      </c>
      <c r="N16" s="455">
        <v>0</v>
      </c>
      <c r="O16" s="455">
        <v>0</v>
      </c>
      <c r="P16" s="455">
        <v>0</v>
      </c>
      <c r="Q16" s="455">
        <v>0</v>
      </c>
      <c r="R16" s="455">
        <v>0</v>
      </c>
      <c r="S16" s="455">
        <v>0</v>
      </c>
      <c r="T16" s="467">
        <f t="shared" si="1"/>
        <v>115.15269085823753</v>
      </c>
    </row>
    <row r="17" spans="1:20" outlineLevel="1">
      <c r="A17" s="466">
        <v>9</v>
      </c>
      <c r="B17" s="215" t="s">
        <v>2041</v>
      </c>
      <c r="C17" s="455">
        <v>671</v>
      </c>
      <c r="D17" s="455">
        <v>671</v>
      </c>
      <c r="E17" s="455">
        <v>0</v>
      </c>
      <c r="F17" s="455">
        <v>0</v>
      </c>
      <c r="G17" s="455">
        <v>0</v>
      </c>
      <c r="H17" s="455">
        <v>0</v>
      </c>
      <c r="I17" s="455">
        <v>0</v>
      </c>
      <c r="J17" s="455">
        <v>0</v>
      </c>
      <c r="K17" s="455">
        <v>0</v>
      </c>
      <c r="L17" s="455">
        <v>0</v>
      </c>
      <c r="M17" s="455">
        <v>0</v>
      </c>
      <c r="N17" s="455">
        <v>671</v>
      </c>
      <c r="O17" s="455">
        <v>0</v>
      </c>
      <c r="P17" s="455">
        <v>671</v>
      </c>
      <c r="Q17" s="455">
        <v>0</v>
      </c>
      <c r="R17" s="455">
        <v>0</v>
      </c>
      <c r="S17" s="455">
        <v>0</v>
      </c>
      <c r="T17" s="467">
        <f t="shared" si="1"/>
        <v>100</v>
      </c>
    </row>
    <row r="18" spans="1:20" outlineLevel="1">
      <c r="A18" s="466">
        <v>10</v>
      </c>
      <c r="B18" s="215" t="s">
        <v>2042</v>
      </c>
      <c r="C18" s="455">
        <v>4152</v>
      </c>
      <c r="D18" s="455">
        <v>3500.4242800000002</v>
      </c>
      <c r="E18" s="455">
        <v>0</v>
      </c>
      <c r="F18" s="455">
        <v>0</v>
      </c>
      <c r="G18" s="455">
        <v>0</v>
      </c>
      <c r="H18" s="455">
        <v>0</v>
      </c>
      <c r="I18" s="455">
        <v>0</v>
      </c>
      <c r="J18" s="455">
        <v>0</v>
      </c>
      <c r="K18" s="455">
        <v>0</v>
      </c>
      <c r="L18" s="455">
        <v>0</v>
      </c>
      <c r="M18" s="455">
        <v>0</v>
      </c>
      <c r="N18" s="455">
        <v>3500.4242800000002</v>
      </c>
      <c r="O18" s="455">
        <v>3500.4242800000002</v>
      </c>
      <c r="P18" s="455">
        <v>0</v>
      </c>
      <c r="Q18" s="455">
        <v>0</v>
      </c>
      <c r="R18" s="455">
        <v>0</v>
      </c>
      <c r="S18" s="455">
        <v>0</v>
      </c>
      <c r="T18" s="467">
        <f t="shared" si="1"/>
        <v>84.306943159922938</v>
      </c>
    </row>
    <row r="19" spans="1:20" ht="25.5" outlineLevel="1">
      <c r="A19" s="466">
        <v>11</v>
      </c>
      <c r="B19" s="215" t="s">
        <v>2043</v>
      </c>
      <c r="C19" s="455">
        <v>0</v>
      </c>
      <c r="D19" s="455">
        <v>325.40300000000002</v>
      </c>
      <c r="E19" s="455">
        <v>0</v>
      </c>
      <c r="F19" s="455">
        <v>0</v>
      </c>
      <c r="G19" s="455">
        <v>0</v>
      </c>
      <c r="H19" s="455">
        <v>0</v>
      </c>
      <c r="I19" s="455">
        <v>0</v>
      </c>
      <c r="J19" s="455">
        <v>0</v>
      </c>
      <c r="K19" s="455">
        <v>0</v>
      </c>
      <c r="L19" s="455">
        <v>0</v>
      </c>
      <c r="M19" s="455">
        <v>0</v>
      </c>
      <c r="N19" s="455">
        <v>325.40300000000002</v>
      </c>
      <c r="O19" s="455">
        <v>21.957999999999998</v>
      </c>
      <c r="P19" s="455">
        <v>303.44499999999999</v>
      </c>
      <c r="Q19" s="455">
        <v>0</v>
      </c>
      <c r="R19" s="455">
        <v>0</v>
      </c>
      <c r="S19" s="455">
        <v>0</v>
      </c>
      <c r="T19" s="467"/>
    </row>
    <row r="20" spans="1:20" outlineLevel="1">
      <c r="A20" s="466">
        <v>12</v>
      </c>
      <c r="B20" s="215" t="s">
        <v>2044</v>
      </c>
      <c r="C20" s="455">
        <v>0</v>
      </c>
      <c r="D20" s="455">
        <v>1844.5177000000001</v>
      </c>
      <c r="E20" s="455">
        <v>0</v>
      </c>
      <c r="F20" s="455">
        <v>0</v>
      </c>
      <c r="G20" s="455">
        <v>0</v>
      </c>
      <c r="H20" s="455">
        <v>0</v>
      </c>
      <c r="I20" s="455">
        <v>0</v>
      </c>
      <c r="J20" s="455">
        <v>0</v>
      </c>
      <c r="K20" s="455">
        <v>0</v>
      </c>
      <c r="L20" s="455">
        <v>0</v>
      </c>
      <c r="M20" s="455">
        <v>0</v>
      </c>
      <c r="N20" s="455">
        <v>1844.5177000000001</v>
      </c>
      <c r="O20" s="455">
        <v>1844.5177000000001</v>
      </c>
      <c r="P20" s="455">
        <v>0</v>
      </c>
      <c r="Q20" s="455">
        <v>0</v>
      </c>
      <c r="R20" s="455">
        <v>0</v>
      </c>
      <c r="S20" s="455">
        <v>0</v>
      </c>
      <c r="T20" s="467"/>
    </row>
    <row r="21" spans="1:20" outlineLevel="1">
      <c r="A21" s="466">
        <v>13</v>
      </c>
      <c r="B21" s="215" t="s">
        <v>2045</v>
      </c>
      <c r="C21" s="455">
        <v>0</v>
      </c>
      <c r="D21" s="455">
        <v>100</v>
      </c>
      <c r="E21" s="455">
        <v>0</v>
      </c>
      <c r="F21" s="455">
        <v>0</v>
      </c>
      <c r="G21" s="455">
        <v>0</v>
      </c>
      <c r="H21" s="455">
        <v>0</v>
      </c>
      <c r="I21" s="455">
        <v>0</v>
      </c>
      <c r="J21" s="455">
        <v>0</v>
      </c>
      <c r="K21" s="455">
        <v>0</v>
      </c>
      <c r="L21" s="455">
        <v>0</v>
      </c>
      <c r="M21" s="455">
        <v>0</v>
      </c>
      <c r="N21" s="455">
        <v>0</v>
      </c>
      <c r="O21" s="455">
        <v>0</v>
      </c>
      <c r="P21" s="455">
        <v>0</v>
      </c>
      <c r="Q21" s="455">
        <v>100</v>
      </c>
      <c r="R21" s="455">
        <v>0</v>
      </c>
      <c r="S21" s="455">
        <v>0</v>
      </c>
      <c r="T21" s="467"/>
    </row>
    <row r="22" spans="1:20" outlineLevel="1">
      <c r="A22" s="466">
        <v>14</v>
      </c>
      <c r="B22" s="215" t="s">
        <v>2046</v>
      </c>
      <c r="C22" s="455">
        <v>24000</v>
      </c>
      <c r="D22" s="455">
        <v>24000</v>
      </c>
      <c r="E22" s="455">
        <v>0</v>
      </c>
      <c r="F22" s="455">
        <v>0</v>
      </c>
      <c r="G22" s="455">
        <v>0</v>
      </c>
      <c r="H22" s="455">
        <v>0</v>
      </c>
      <c r="I22" s="455">
        <v>0</v>
      </c>
      <c r="J22" s="455">
        <v>0</v>
      </c>
      <c r="K22" s="455">
        <v>0</v>
      </c>
      <c r="L22" s="455">
        <v>0</v>
      </c>
      <c r="M22" s="455">
        <v>0</v>
      </c>
      <c r="N22" s="455">
        <v>24000</v>
      </c>
      <c r="O22" s="455">
        <v>24000</v>
      </c>
      <c r="P22" s="455">
        <v>0</v>
      </c>
      <c r="Q22" s="455">
        <v>0</v>
      </c>
      <c r="R22" s="455">
        <v>0</v>
      </c>
      <c r="S22" s="455">
        <v>0</v>
      </c>
      <c r="T22" s="467">
        <f t="shared" si="1"/>
        <v>100</v>
      </c>
    </row>
    <row r="23" spans="1:20" outlineLevel="1">
      <c r="A23" s="466">
        <v>15</v>
      </c>
      <c r="B23" s="215" t="s">
        <v>2047</v>
      </c>
      <c r="C23" s="455">
        <v>10472</v>
      </c>
      <c r="D23" s="455">
        <v>9248.8582119999992</v>
      </c>
      <c r="E23" s="455">
        <v>0</v>
      </c>
      <c r="F23" s="455">
        <v>0</v>
      </c>
      <c r="G23" s="455">
        <v>0</v>
      </c>
      <c r="H23" s="455">
        <v>0</v>
      </c>
      <c r="I23" s="455">
        <v>0</v>
      </c>
      <c r="J23" s="455">
        <v>0</v>
      </c>
      <c r="K23" s="455">
        <v>0</v>
      </c>
      <c r="L23" s="455">
        <v>0</v>
      </c>
      <c r="M23" s="455">
        <v>8363.6582120000003</v>
      </c>
      <c r="N23" s="455">
        <v>0</v>
      </c>
      <c r="O23" s="455">
        <v>0</v>
      </c>
      <c r="P23" s="455">
        <v>0</v>
      </c>
      <c r="Q23" s="455">
        <v>885.2</v>
      </c>
      <c r="R23" s="455">
        <v>0</v>
      </c>
      <c r="S23" s="455">
        <v>0</v>
      </c>
      <c r="T23" s="467">
        <f t="shared" si="1"/>
        <v>88.31988361344537</v>
      </c>
    </row>
    <row r="24" spans="1:20" outlineLevel="1">
      <c r="A24" s="466">
        <v>16</v>
      </c>
      <c r="B24" s="215" t="s">
        <v>2048</v>
      </c>
      <c r="C24" s="455">
        <v>10000</v>
      </c>
      <c r="D24" s="455">
        <v>6369.11</v>
      </c>
      <c r="E24" s="455">
        <v>0</v>
      </c>
      <c r="F24" s="455">
        <v>0</v>
      </c>
      <c r="G24" s="455">
        <v>0</v>
      </c>
      <c r="H24" s="455">
        <v>0</v>
      </c>
      <c r="I24" s="455">
        <v>0</v>
      </c>
      <c r="J24" s="455">
        <v>0</v>
      </c>
      <c r="K24" s="455">
        <v>0</v>
      </c>
      <c r="L24" s="455">
        <v>0</v>
      </c>
      <c r="M24" s="455">
        <v>0</v>
      </c>
      <c r="N24" s="455">
        <v>0</v>
      </c>
      <c r="O24" s="455">
        <v>0</v>
      </c>
      <c r="P24" s="455">
        <v>0</v>
      </c>
      <c r="Q24" s="455">
        <v>6369.11</v>
      </c>
      <c r="R24" s="455">
        <v>0</v>
      </c>
      <c r="S24" s="455">
        <v>0</v>
      </c>
      <c r="T24" s="467">
        <f t="shared" si="1"/>
        <v>63.691099999999999</v>
      </c>
    </row>
    <row r="25" spans="1:20" ht="25.5" outlineLevel="1">
      <c r="A25" s="466">
        <v>17</v>
      </c>
      <c r="B25" s="215" t="s">
        <v>2049</v>
      </c>
      <c r="C25" s="455">
        <v>20573</v>
      </c>
      <c r="D25" s="455">
        <v>33181.130299999997</v>
      </c>
      <c r="E25" s="455">
        <v>0</v>
      </c>
      <c r="F25" s="455">
        <v>0</v>
      </c>
      <c r="G25" s="455">
        <v>0</v>
      </c>
      <c r="H25" s="455">
        <v>0</v>
      </c>
      <c r="I25" s="455">
        <v>0</v>
      </c>
      <c r="J25" s="455">
        <v>0</v>
      </c>
      <c r="K25" s="455">
        <v>0</v>
      </c>
      <c r="L25" s="455">
        <v>0</v>
      </c>
      <c r="M25" s="455">
        <v>0</v>
      </c>
      <c r="N25" s="455">
        <v>33181.130299999997</v>
      </c>
      <c r="O25" s="455">
        <v>12491.448</v>
      </c>
      <c r="P25" s="455">
        <v>8728.4009999999998</v>
      </c>
      <c r="Q25" s="455">
        <v>0</v>
      </c>
      <c r="R25" s="455">
        <v>0</v>
      </c>
      <c r="S25" s="455">
        <v>0</v>
      </c>
      <c r="T25" s="467">
        <f t="shared" si="1"/>
        <v>161.28484081077139</v>
      </c>
    </row>
    <row r="26" spans="1:20" ht="25.5" outlineLevel="1">
      <c r="A26" s="466">
        <v>18</v>
      </c>
      <c r="B26" s="215" t="s">
        <v>2050</v>
      </c>
      <c r="C26" s="455">
        <v>6614.2560000000003</v>
      </c>
      <c r="D26" s="455">
        <v>5804.3535499999998</v>
      </c>
      <c r="E26" s="455">
        <v>0</v>
      </c>
      <c r="F26" s="455">
        <v>0</v>
      </c>
      <c r="G26" s="455">
        <v>0</v>
      </c>
      <c r="H26" s="455">
        <v>0</v>
      </c>
      <c r="I26" s="455">
        <v>0</v>
      </c>
      <c r="J26" s="455">
        <v>0</v>
      </c>
      <c r="K26" s="455">
        <v>0</v>
      </c>
      <c r="L26" s="455">
        <v>0</v>
      </c>
      <c r="M26" s="455">
        <v>0</v>
      </c>
      <c r="N26" s="455">
        <v>5804.3535499999998</v>
      </c>
      <c r="O26" s="455">
        <v>1581.35355</v>
      </c>
      <c r="P26" s="455">
        <v>0</v>
      </c>
      <c r="Q26" s="455">
        <v>0</v>
      </c>
      <c r="R26" s="455">
        <v>0</v>
      </c>
      <c r="S26" s="455">
        <v>0</v>
      </c>
      <c r="T26" s="467">
        <f t="shared" si="1"/>
        <v>87.75519952659829</v>
      </c>
    </row>
    <row r="27" spans="1:20" outlineLevel="1">
      <c r="A27" s="466">
        <v>19</v>
      </c>
      <c r="B27" s="215" t="s">
        <v>2051</v>
      </c>
      <c r="C27" s="455">
        <v>31300</v>
      </c>
      <c r="D27" s="455">
        <v>27662.371434000001</v>
      </c>
      <c r="E27" s="455">
        <v>27662.371434000001</v>
      </c>
      <c r="F27" s="455">
        <v>0</v>
      </c>
      <c r="G27" s="455">
        <v>0</v>
      </c>
      <c r="H27" s="455">
        <v>0</v>
      </c>
      <c r="I27" s="455">
        <v>0</v>
      </c>
      <c r="J27" s="455">
        <v>0</v>
      </c>
      <c r="K27" s="455">
        <v>0</v>
      </c>
      <c r="L27" s="455">
        <v>0</v>
      </c>
      <c r="M27" s="455">
        <v>0</v>
      </c>
      <c r="N27" s="455">
        <v>0</v>
      </c>
      <c r="O27" s="455">
        <v>0</v>
      </c>
      <c r="P27" s="455">
        <v>0</v>
      </c>
      <c r="Q27" s="455">
        <v>0</v>
      </c>
      <c r="R27" s="455">
        <v>0</v>
      </c>
      <c r="S27" s="455">
        <v>0</v>
      </c>
      <c r="T27" s="467">
        <f t="shared" si="1"/>
        <v>88.378183495207679</v>
      </c>
    </row>
    <row r="28" spans="1:20" outlineLevel="1">
      <c r="A28" s="466">
        <v>20</v>
      </c>
      <c r="B28" s="215" t="s">
        <v>2052</v>
      </c>
      <c r="C28" s="455">
        <v>0</v>
      </c>
      <c r="D28" s="455">
        <v>31.533000000000001</v>
      </c>
      <c r="E28" s="455">
        <v>31.533000000000001</v>
      </c>
      <c r="F28" s="455">
        <v>0</v>
      </c>
      <c r="G28" s="455">
        <v>0</v>
      </c>
      <c r="H28" s="455">
        <v>0</v>
      </c>
      <c r="I28" s="455">
        <v>0</v>
      </c>
      <c r="J28" s="455">
        <v>0</v>
      </c>
      <c r="K28" s="455">
        <v>0</v>
      </c>
      <c r="L28" s="455">
        <v>0</v>
      </c>
      <c r="M28" s="455">
        <v>0</v>
      </c>
      <c r="N28" s="455">
        <v>0</v>
      </c>
      <c r="O28" s="455">
        <v>0</v>
      </c>
      <c r="P28" s="455">
        <v>0</v>
      </c>
      <c r="Q28" s="455">
        <v>0</v>
      </c>
      <c r="R28" s="455">
        <v>0</v>
      </c>
      <c r="S28" s="455">
        <v>0</v>
      </c>
      <c r="T28" s="467"/>
    </row>
    <row r="29" spans="1:20" outlineLevel="1">
      <c r="A29" s="466">
        <v>21</v>
      </c>
      <c r="B29" s="215" t="s">
        <v>2053</v>
      </c>
      <c r="C29" s="455">
        <v>175069</v>
      </c>
      <c r="D29" s="455">
        <v>189615.53342600001</v>
      </c>
      <c r="E29" s="455">
        <v>0</v>
      </c>
      <c r="F29" s="455">
        <v>0</v>
      </c>
      <c r="G29" s="455">
        <v>0</v>
      </c>
      <c r="H29" s="455">
        <v>0</v>
      </c>
      <c r="I29" s="455">
        <v>0</v>
      </c>
      <c r="J29" s="455">
        <v>0</v>
      </c>
      <c r="K29" s="455">
        <v>0</v>
      </c>
      <c r="L29" s="455">
        <v>0</v>
      </c>
      <c r="M29" s="455">
        <v>0</v>
      </c>
      <c r="N29" s="455">
        <v>189615.53342600001</v>
      </c>
      <c r="O29" s="455">
        <v>55343.827852000002</v>
      </c>
      <c r="P29" s="455">
        <v>33744.319574000001</v>
      </c>
      <c r="Q29" s="455">
        <v>0</v>
      </c>
      <c r="R29" s="455">
        <v>0</v>
      </c>
      <c r="S29" s="455">
        <v>0</v>
      </c>
      <c r="T29" s="467">
        <f t="shared" si="1"/>
        <v>108.30902868354764</v>
      </c>
    </row>
    <row r="30" spans="1:20" outlineLevel="1">
      <c r="A30" s="466">
        <v>22</v>
      </c>
      <c r="B30" s="215" t="s">
        <v>2054</v>
      </c>
      <c r="C30" s="455">
        <v>96172</v>
      </c>
      <c r="D30" s="455">
        <v>78956.650999999998</v>
      </c>
      <c r="E30" s="455">
        <v>0</v>
      </c>
      <c r="F30" s="455">
        <v>0</v>
      </c>
      <c r="G30" s="455">
        <v>0</v>
      </c>
      <c r="H30" s="455">
        <v>0</v>
      </c>
      <c r="I30" s="455">
        <v>0</v>
      </c>
      <c r="J30" s="455">
        <v>198.63800000000001</v>
      </c>
      <c r="K30" s="455">
        <v>0</v>
      </c>
      <c r="L30" s="455">
        <v>0</v>
      </c>
      <c r="M30" s="455">
        <v>0</v>
      </c>
      <c r="N30" s="455">
        <v>78758.013000000006</v>
      </c>
      <c r="O30" s="455">
        <v>22432.062000000002</v>
      </c>
      <c r="P30" s="455">
        <v>180.535</v>
      </c>
      <c r="Q30" s="455">
        <v>0</v>
      </c>
      <c r="R30" s="455">
        <v>0</v>
      </c>
      <c r="S30" s="455">
        <v>0</v>
      </c>
      <c r="T30" s="467">
        <f t="shared" si="1"/>
        <v>82.099416670132669</v>
      </c>
    </row>
    <row r="31" spans="1:20" outlineLevel="1">
      <c r="A31" s="466">
        <v>23</v>
      </c>
      <c r="B31" s="215" t="s">
        <v>2055</v>
      </c>
      <c r="C31" s="455">
        <v>110017</v>
      </c>
      <c r="D31" s="455">
        <v>113422.727</v>
      </c>
      <c r="E31" s="455">
        <v>0</v>
      </c>
      <c r="F31" s="455">
        <v>0</v>
      </c>
      <c r="G31" s="455">
        <v>0</v>
      </c>
      <c r="H31" s="455">
        <v>0</v>
      </c>
      <c r="I31" s="455">
        <v>0</v>
      </c>
      <c r="J31" s="455">
        <v>0</v>
      </c>
      <c r="K31" s="455">
        <v>0</v>
      </c>
      <c r="L31" s="455">
        <v>0</v>
      </c>
      <c r="M31" s="455">
        <v>0</v>
      </c>
      <c r="N31" s="455">
        <v>113422.727</v>
      </c>
      <c r="O31" s="455">
        <v>56354.938999999998</v>
      </c>
      <c r="P31" s="455">
        <v>18527.817999999999</v>
      </c>
      <c r="Q31" s="455">
        <v>0</v>
      </c>
      <c r="R31" s="455">
        <v>0</v>
      </c>
      <c r="S31" s="455">
        <v>0</v>
      </c>
      <c r="T31" s="467">
        <f t="shared" si="1"/>
        <v>103.09563703791231</v>
      </c>
    </row>
    <row r="32" spans="1:20" outlineLevel="1">
      <c r="A32" s="466">
        <v>24</v>
      </c>
      <c r="B32" s="215" t="s">
        <v>2056</v>
      </c>
      <c r="C32" s="455">
        <v>388244.43199999997</v>
      </c>
      <c r="D32" s="455">
        <v>462699.236217</v>
      </c>
      <c r="E32" s="455">
        <v>153</v>
      </c>
      <c r="F32" s="455">
        <v>0</v>
      </c>
      <c r="G32" s="455">
        <v>0</v>
      </c>
      <c r="H32" s="455">
        <v>0</v>
      </c>
      <c r="I32" s="455">
        <v>0</v>
      </c>
      <c r="J32" s="455">
        <v>0</v>
      </c>
      <c r="K32" s="455">
        <v>0</v>
      </c>
      <c r="L32" s="455">
        <v>0</v>
      </c>
      <c r="M32" s="455">
        <v>225651.596911</v>
      </c>
      <c r="N32" s="455">
        <v>236894.639306</v>
      </c>
      <c r="O32" s="455">
        <v>116275.09630600001</v>
      </c>
      <c r="P32" s="455">
        <v>46301.417999999998</v>
      </c>
      <c r="Q32" s="455">
        <v>0</v>
      </c>
      <c r="R32" s="455">
        <v>0</v>
      </c>
      <c r="S32" s="455">
        <v>0</v>
      </c>
      <c r="T32" s="467">
        <f t="shared" si="1"/>
        <v>119.17730122579067</v>
      </c>
    </row>
    <row r="33" spans="1:20" outlineLevel="1">
      <c r="A33" s="466">
        <v>25</v>
      </c>
      <c r="B33" s="215" t="s">
        <v>2057</v>
      </c>
      <c r="C33" s="455">
        <v>139895</v>
      </c>
      <c r="D33" s="455">
        <v>87309.202000000005</v>
      </c>
      <c r="E33" s="455">
        <v>0</v>
      </c>
      <c r="F33" s="455">
        <v>0</v>
      </c>
      <c r="G33" s="455">
        <v>0</v>
      </c>
      <c r="H33" s="455">
        <v>0</v>
      </c>
      <c r="I33" s="455">
        <v>0</v>
      </c>
      <c r="J33" s="455">
        <v>12314.567999999999</v>
      </c>
      <c r="K33" s="455">
        <v>0</v>
      </c>
      <c r="L33" s="455">
        <v>0</v>
      </c>
      <c r="M33" s="455">
        <v>0</v>
      </c>
      <c r="N33" s="455">
        <v>74994.634000000005</v>
      </c>
      <c r="O33" s="455">
        <v>59393.067000000003</v>
      </c>
      <c r="P33" s="455">
        <v>0</v>
      </c>
      <c r="Q33" s="455">
        <v>0</v>
      </c>
      <c r="R33" s="455">
        <v>0</v>
      </c>
      <c r="S33" s="455">
        <v>0</v>
      </c>
      <c r="T33" s="467">
        <f t="shared" si="1"/>
        <v>62.410523606990964</v>
      </c>
    </row>
    <row r="34" spans="1:20" outlineLevel="1">
      <c r="A34" s="466">
        <v>26</v>
      </c>
      <c r="B34" s="215" t="s">
        <v>2058</v>
      </c>
      <c r="C34" s="455">
        <v>55262.940999999999</v>
      </c>
      <c r="D34" s="455">
        <v>31804.804101999998</v>
      </c>
      <c r="E34" s="455">
        <v>0</v>
      </c>
      <c r="F34" s="455">
        <v>0</v>
      </c>
      <c r="G34" s="455">
        <v>0</v>
      </c>
      <c r="H34" s="455">
        <v>0</v>
      </c>
      <c r="I34" s="455">
        <v>0</v>
      </c>
      <c r="J34" s="455">
        <v>30357.4077</v>
      </c>
      <c r="K34" s="455">
        <v>0</v>
      </c>
      <c r="L34" s="455">
        <v>0</v>
      </c>
      <c r="M34" s="455">
        <v>0</v>
      </c>
      <c r="N34" s="455">
        <v>1447.3964020000001</v>
      </c>
      <c r="O34" s="455">
        <v>184.45540199999999</v>
      </c>
      <c r="P34" s="455">
        <v>0</v>
      </c>
      <c r="Q34" s="455">
        <v>0</v>
      </c>
      <c r="R34" s="455">
        <v>0</v>
      </c>
      <c r="S34" s="455">
        <v>0</v>
      </c>
      <c r="T34" s="467">
        <f t="shared" si="1"/>
        <v>57.55177615682814</v>
      </c>
    </row>
    <row r="35" spans="1:20" outlineLevel="1">
      <c r="A35" s="466">
        <v>27</v>
      </c>
      <c r="B35" s="215" t="s">
        <v>2059</v>
      </c>
      <c r="C35" s="455">
        <v>143557</v>
      </c>
      <c r="D35" s="455">
        <v>107522.751619</v>
      </c>
      <c r="E35" s="455">
        <v>48</v>
      </c>
      <c r="F35" s="455">
        <v>0</v>
      </c>
      <c r="G35" s="455">
        <v>0</v>
      </c>
      <c r="H35" s="455">
        <v>0</v>
      </c>
      <c r="I35" s="455">
        <v>0</v>
      </c>
      <c r="J35" s="455">
        <v>28844.870693000001</v>
      </c>
      <c r="K35" s="455">
        <v>0</v>
      </c>
      <c r="L35" s="455">
        <v>0</v>
      </c>
      <c r="M35" s="455">
        <v>0</v>
      </c>
      <c r="N35" s="455">
        <v>78629.880925999998</v>
      </c>
      <c r="O35" s="455">
        <v>9055.2224630000001</v>
      </c>
      <c r="P35" s="455">
        <v>15909.489009999999</v>
      </c>
      <c r="Q35" s="455">
        <v>0</v>
      </c>
      <c r="R35" s="455">
        <v>0</v>
      </c>
      <c r="S35" s="455">
        <v>0</v>
      </c>
      <c r="T35" s="467">
        <f t="shared" si="1"/>
        <v>74.898995952130505</v>
      </c>
    </row>
    <row r="36" spans="1:20" outlineLevel="1">
      <c r="A36" s="466">
        <v>28</v>
      </c>
      <c r="B36" s="215" t="s">
        <v>2060</v>
      </c>
      <c r="C36" s="455">
        <v>50000</v>
      </c>
      <c r="D36" s="455">
        <v>31113.118999999999</v>
      </c>
      <c r="E36" s="455">
        <v>0</v>
      </c>
      <c r="F36" s="455">
        <v>0</v>
      </c>
      <c r="G36" s="455">
        <v>0</v>
      </c>
      <c r="H36" s="455">
        <v>0</v>
      </c>
      <c r="I36" s="455">
        <v>0</v>
      </c>
      <c r="J36" s="455">
        <v>0</v>
      </c>
      <c r="K36" s="455">
        <v>0</v>
      </c>
      <c r="L36" s="455">
        <v>0</v>
      </c>
      <c r="M36" s="455">
        <v>0</v>
      </c>
      <c r="N36" s="455">
        <v>31113.118999999999</v>
      </c>
      <c r="O36" s="455">
        <v>29632.141</v>
      </c>
      <c r="P36" s="455">
        <v>1480.9780000000001</v>
      </c>
      <c r="Q36" s="455">
        <v>0</v>
      </c>
      <c r="R36" s="455">
        <v>0</v>
      </c>
      <c r="S36" s="455">
        <v>0</v>
      </c>
      <c r="T36" s="467">
        <f t="shared" si="1"/>
        <v>62.226238000000002</v>
      </c>
    </row>
    <row r="37" spans="1:20" outlineLevel="1">
      <c r="A37" s="466">
        <v>29</v>
      </c>
      <c r="B37" s="215" t="s">
        <v>2061</v>
      </c>
      <c r="C37" s="455">
        <v>377412</v>
      </c>
      <c r="D37" s="455">
        <v>364650.10162999999</v>
      </c>
      <c r="E37" s="455">
        <v>0</v>
      </c>
      <c r="F37" s="455">
        <v>0</v>
      </c>
      <c r="G37" s="455">
        <v>0</v>
      </c>
      <c r="H37" s="455">
        <v>0</v>
      </c>
      <c r="I37" s="455">
        <v>0</v>
      </c>
      <c r="J37" s="455">
        <v>0</v>
      </c>
      <c r="K37" s="455">
        <v>0</v>
      </c>
      <c r="L37" s="455">
        <v>0</v>
      </c>
      <c r="M37" s="455">
        <v>319113.51899499999</v>
      </c>
      <c r="N37" s="455">
        <f>(45536582635-63000000)/1000000</f>
        <v>45473.582634999999</v>
      </c>
      <c r="O37" s="455">
        <f>(34095832949-63000000)/1000000</f>
        <v>34032.832949000003</v>
      </c>
      <c r="P37" s="455">
        <v>763.23612900000001</v>
      </c>
      <c r="Q37" s="455">
        <v>0</v>
      </c>
      <c r="R37" s="455">
        <v>0</v>
      </c>
      <c r="S37" s="455">
        <v>63</v>
      </c>
      <c r="T37" s="467">
        <f t="shared" si="1"/>
        <v>96.618576417813955</v>
      </c>
    </row>
    <row r="38" spans="1:20" outlineLevel="1">
      <c r="A38" s="466">
        <v>30</v>
      </c>
      <c r="B38" s="215" t="s">
        <v>2062</v>
      </c>
      <c r="C38" s="455">
        <v>48781</v>
      </c>
      <c r="D38" s="455">
        <v>73788.320000000007</v>
      </c>
      <c r="E38" s="455">
        <v>0</v>
      </c>
      <c r="F38" s="455">
        <v>0</v>
      </c>
      <c r="G38" s="455">
        <v>0</v>
      </c>
      <c r="H38" s="455">
        <v>0</v>
      </c>
      <c r="I38" s="455">
        <v>0</v>
      </c>
      <c r="J38" s="455">
        <v>0</v>
      </c>
      <c r="K38" s="455">
        <v>0</v>
      </c>
      <c r="L38" s="455">
        <v>0</v>
      </c>
      <c r="M38" s="455">
        <v>3000</v>
      </c>
      <c r="N38" s="455">
        <v>70788.320000000007</v>
      </c>
      <c r="O38" s="455">
        <v>8904.0820000000003</v>
      </c>
      <c r="P38" s="455">
        <v>366</v>
      </c>
      <c r="Q38" s="455">
        <v>0</v>
      </c>
      <c r="R38" s="455">
        <v>0</v>
      </c>
      <c r="S38" s="455">
        <v>0</v>
      </c>
      <c r="T38" s="467">
        <f t="shared" si="1"/>
        <v>151.26446772308893</v>
      </c>
    </row>
    <row r="39" spans="1:20" outlineLevel="1">
      <c r="A39" s="466">
        <v>31</v>
      </c>
      <c r="B39" s="215" t="s">
        <v>2063</v>
      </c>
      <c r="C39" s="455">
        <v>397555</v>
      </c>
      <c r="D39" s="455">
        <v>303821.44562900002</v>
      </c>
      <c r="E39" s="455">
        <v>49100</v>
      </c>
      <c r="F39" s="455">
        <v>0</v>
      </c>
      <c r="G39" s="455">
        <v>0</v>
      </c>
      <c r="H39" s="455">
        <v>0</v>
      </c>
      <c r="I39" s="455">
        <v>0</v>
      </c>
      <c r="J39" s="455">
        <v>286</v>
      </c>
      <c r="K39" s="455">
        <v>0</v>
      </c>
      <c r="L39" s="455">
        <v>0</v>
      </c>
      <c r="M39" s="455">
        <v>16308.161678</v>
      </c>
      <c r="N39" s="455">
        <v>238127.28395099999</v>
      </c>
      <c r="O39" s="455">
        <v>4585.1909139999998</v>
      </c>
      <c r="P39" s="455">
        <v>127141.48269999999</v>
      </c>
      <c r="Q39" s="455">
        <v>0</v>
      </c>
      <c r="R39" s="455">
        <v>0</v>
      </c>
      <c r="S39" s="455">
        <v>0</v>
      </c>
      <c r="T39" s="467">
        <f t="shared" si="1"/>
        <v>76.422493901221216</v>
      </c>
    </row>
    <row r="40" spans="1:20" outlineLevel="1">
      <c r="A40" s="466">
        <v>32</v>
      </c>
      <c r="B40" s="215" t="s">
        <v>2064</v>
      </c>
      <c r="C40" s="455">
        <v>137449</v>
      </c>
      <c r="D40" s="455">
        <v>110115.6243</v>
      </c>
      <c r="E40" s="455">
        <v>0</v>
      </c>
      <c r="F40" s="455">
        <v>0</v>
      </c>
      <c r="G40" s="455">
        <v>0</v>
      </c>
      <c r="H40" s="455">
        <v>0</v>
      </c>
      <c r="I40" s="455">
        <v>0</v>
      </c>
      <c r="J40" s="455">
        <v>0</v>
      </c>
      <c r="K40" s="455">
        <v>0</v>
      </c>
      <c r="L40" s="455">
        <v>0</v>
      </c>
      <c r="M40" s="455">
        <v>0</v>
      </c>
      <c r="N40" s="455">
        <v>110115.6243</v>
      </c>
      <c r="O40" s="455">
        <v>52469.610999999997</v>
      </c>
      <c r="P40" s="455">
        <v>3487.55</v>
      </c>
      <c r="Q40" s="455">
        <v>0</v>
      </c>
      <c r="R40" s="455">
        <v>0</v>
      </c>
      <c r="S40" s="455">
        <v>0</v>
      </c>
      <c r="T40" s="467">
        <f t="shared" si="1"/>
        <v>80.113805338707451</v>
      </c>
    </row>
    <row r="41" spans="1:20" outlineLevel="1">
      <c r="A41" s="466">
        <v>33</v>
      </c>
      <c r="B41" s="215" t="s">
        <v>2065</v>
      </c>
      <c r="C41" s="455">
        <v>482461.63199999998</v>
      </c>
      <c r="D41" s="455">
        <f>(416296035048-669)/1000000</f>
        <v>416296.03437900002</v>
      </c>
      <c r="E41" s="455">
        <v>0</v>
      </c>
      <c r="F41" s="455">
        <v>0</v>
      </c>
      <c r="G41" s="455">
        <v>0</v>
      </c>
      <c r="H41" s="455">
        <v>0</v>
      </c>
      <c r="I41" s="455">
        <v>0</v>
      </c>
      <c r="J41" s="455">
        <v>844.06699000000003</v>
      </c>
      <c r="K41" s="455">
        <v>0</v>
      </c>
      <c r="L41" s="455">
        <v>0</v>
      </c>
      <c r="M41" s="455">
        <f>(13780192969-669)/1000000</f>
        <v>13780.192300000001</v>
      </c>
      <c r="N41" s="455">
        <v>383939.200556</v>
      </c>
      <c r="O41" s="455">
        <v>294425.31024580001</v>
      </c>
      <c r="P41" s="455">
        <v>1658.4870619999999</v>
      </c>
      <c r="Q41" s="455">
        <v>17732.574532999999</v>
      </c>
      <c r="R41" s="455">
        <v>0</v>
      </c>
      <c r="S41" s="455">
        <v>0</v>
      </c>
      <c r="T41" s="467">
        <f t="shared" si="1"/>
        <v>86.285832233598228</v>
      </c>
    </row>
    <row r="42" spans="1:20" outlineLevel="1">
      <c r="A42" s="466">
        <v>34</v>
      </c>
      <c r="B42" s="215" t="s">
        <v>2066</v>
      </c>
      <c r="C42" s="455">
        <v>5793</v>
      </c>
      <c r="D42" s="455">
        <v>5410.5839999999998</v>
      </c>
      <c r="E42" s="455">
        <v>0</v>
      </c>
      <c r="F42" s="455">
        <v>0</v>
      </c>
      <c r="G42" s="455">
        <v>0</v>
      </c>
      <c r="H42" s="455">
        <v>0</v>
      </c>
      <c r="I42" s="455">
        <v>0</v>
      </c>
      <c r="J42" s="455">
        <v>0</v>
      </c>
      <c r="K42" s="455">
        <v>0</v>
      </c>
      <c r="L42" s="455">
        <v>0</v>
      </c>
      <c r="M42" s="455">
        <v>5410.5839999999998</v>
      </c>
      <c r="N42" s="455">
        <v>0</v>
      </c>
      <c r="O42" s="455">
        <v>0</v>
      </c>
      <c r="P42" s="455">
        <v>0</v>
      </c>
      <c r="Q42" s="455">
        <v>0</v>
      </c>
      <c r="R42" s="455">
        <v>0</v>
      </c>
      <c r="S42" s="455">
        <v>0</v>
      </c>
      <c r="T42" s="467">
        <f t="shared" si="1"/>
        <v>93.398653547384768</v>
      </c>
    </row>
    <row r="43" spans="1:20" outlineLevel="1">
      <c r="A43" s="466">
        <v>35</v>
      </c>
      <c r="B43" s="215" t="s">
        <v>2067</v>
      </c>
      <c r="C43" s="455">
        <v>0</v>
      </c>
      <c r="D43" s="455">
        <v>27.581</v>
      </c>
      <c r="E43" s="455">
        <v>0</v>
      </c>
      <c r="F43" s="455">
        <v>0</v>
      </c>
      <c r="G43" s="455">
        <v>0</v>
      </c>
      <c r="H43" s="455">
        <v>0</v>
      </c>
      <c r="I43" s="455">
        <v>0</v>
      </c>
      <c r="J43" s="455">
        <v>0</v>
      </c>
      <c r="K43" s="455">
        <v>0</v>
      </c>
      <c r="L43" s="455">
        <v>0</v>
      </c>
      <c r="M43" s="455">
        <v>0</v>
      </c>
      <c r="N43" s="455">
        <v>27.581</v>
      </c>
      <c r="O43" s="455">
        <v>27.581</v>
      </c>
      <c r="P43" s="455">
        <v>0</v>
      </c>
      <c r="Q43" s="455">
        <v>0</v>
      </c>
      <c r="R43" s="455">
        <v>0</v>
      </c>
      <c r="S43" s="455">
        <v>0</v>
      </c>
      <c r="T43" s="467"/>
    </row>
    <row r="44" spans="1:20" outlineLevel="1">
      <c r="A44" s="466">
        <v>36</v>
      </c>
      <c r="B44" s="215" t="s">
        <v>2068</v>
      </c>
      <c r="C44" s="455">
        <v>3500</v>
      </c>
      <c r="D44" s="455">
        <v>2908.351361</v>
      </c>
      <c r="E44" s="455">
        <v>0</v>
      </c>
      <c r="F44" s="455">
        <v>0</v>
      </c>
      <c r="G44" s="455">
        <v>0</v>
      </c>
      <c r="H44" s="455">
        <v>0</v>
      </c>
      <c r="I44" s="455">
        <v>0</v>
      </c>
      <c r="J44" s="455">
        <v>0</v>
      </c>
      <c r="K44" s="455">
        <v>0</v>
      </c>
      <c r="L44" s="455">
        <v>0</v>
      </c>
      <c r="M44" s="455">
        <v>0</v>
      </c>
      <c r="N44" s="455">
        <v>2908.351361</v>
      </c>
      <c r="O44" s="455">
        <v>2908.351361</v>
      </c>
      <c r="P44" s="455">
        <v>0</v>
      </c>
      <c r="Q44" s="455">
        <v>0</v>
      </c>
      <c r="R44" s="455">
        <v>0</v>
      </c>
      <c r="S44" s="455">
        <v>0</v>
      </c>
      <c r="T44" s="467">
        <f t="shared" si="1"/>
        <v>83.095753171428584</v>
      </c>
    </row>
    <row r="45" spans="1:20" outlineLevel="1">
      <c r="A45" s="466">
        <v>37</v>
      </c>
      <c r="B45" s="215" t="s">
        <v>2069</v>
      </c>
      <c r="C45" s="455">
        <v>1359</v>
      </c>
      <c r="D45" s="455">
        <v>1086.6859999999999</v>
      </c>
      <c r="E45" s="455">
        <v>0</v>
      </c>
      <c r="F45" s="455">
        <v>0</v>
      </c>
      <c r="G45" s="455">
        <v>0</v>
      </c>
      <c r="H45" s="455">
        <v>0</v>
      </c>
      <c r="I45" s="455">
        <v>0</v>
      </c>
      <c r="J45" s="455">
        <v>0</v>
      </c>
      <c r="K45" s="455">
        <v>0</v>
      </c>
      <c r="L45" s="455">
        <v>0</v>
      </c>
      <c r="M45" s="455">
        <v>0</v>
      </c>
      <c r="N45" s="455">
        <v>1086.6859999999999</v>
      </c>
      <c r="O45" s="455">
        <v>1070.1420000000001</v>
      </c>
      <c r="P45" s="455">
        <v>16.544</v>
      </c>
      <c r="Q45" s="455">
        <v>0</v>
      </c>
      <c r="R45" s="455">
        <v>0</v>
      </c>
      <c r="S45" s="455">
        <v>0</v>
      </c>
      <c r="T45" s="467">
        <f t="shared" si="1"/>
        <v>79.96217807211184</v>
      </c>
    </row>
    <row r="46" spans="1:20" outlineLevel="1">
      <c r="A46" s="466">
        <v>38</v>
      </c>
      <c r="B46" s="215" t="s">
        <v>2070</v>
      </c>
      <c r="C46" s="455">
        <v>0</v>
      </c>
      <c r="D46" s="455">
        <v>51.552999999999884</v>
      </c>
      <c r="E46" s="455">
        <v>0</v>
      </c>
      <c r="F46" s="455">
        <v>0</v>
      </c>
      <c r="G46" s="455">
        <v>0</v>
      </c>
      <c r="H46" s="455">
        <v>0</v>
      </c>
      <c r="I46" s="455">
        <v>0</v>
      </c>
      <c r="J46" s="455">
        <v>0</v>
      </c>
      <c r="K46" s="455">
        <v>0</v>
      </c>
      <c r="L46" s="455">
        <v>0</v>
      </c>
      <c r="M46" s="455">
        <v>51.552999999999884</v>
      </c>
      <c r="N46" s="455">
        <v>0</v>
      </c>
      <c r="O46" s="455">
        <v>0</v>
      </c>
      <c r="P46" s="455">
        <v>0</v>
      </c>
      <c r="Q46" s="455">
        <v>0</v>
      </c>
      <c r="R46" s="455">
        <v>0</v>
      </c>
      <c r="S46" s="455">
        <v>0</v>
      </c>
      <c r="T46" s="467"/>
    </row>
    <row r="47" spans="1:20" ht="25.5" outlineLevel="1">
      <c r="A47" s="466">
        <v>39</v>
      </c>
      <c r="B47" s="215" t="s">
        <v>2071</v>
      </c>
      <c r="C47" s="455">
        <v>0</v>
      </c>
      <c r="D47" s="455">
        <v>8929.1366930000004</v>
      </c>
      <c r="E47" s="455">
        <v>0</v>
      </c>
      <c r="F47" s="455">
        <v>0</v>
      </c>
      <c r="G47" s="455">
        <v>0</v>
      </c>
      <c r="H47" s="455">
        <v>0</v>
      </c>
      <c r="I47" s="455">
        <v>0</v>
      </c>
      <c r="J47" s="455">
        <v>0</v>
      </c>
      <c r="K47" s="455">
        <v>0</v>
      </c>
      <c r="L47" s="455">
        <v>0</v>
      </c>
      <c r="M47" s="455">
        <v>0</v>
      </c>
      <c r="N47" s="455">
        <v>8929.1366930000004</v>
      </c>
      <c r="O47" s="455">
        <v>8929.1366930000004</v>
      </c>
      <c r="P47" s="455">
        <v>0</v>
      </c>
      <c r="Q47" s="455">
        <v>0</v>
      </c>
      <c r="R47" s="455">
        <v>0</v>
      </c>
      <c r="S47" s="455">
        <v>0</v>
      </c>
      <c r="T47" s="467"/>
    </row>
    <row r="48" spans="1:20" outlineLevel="1">
      <c r="A48" s="466">
        <v>40</v>
      </c>
      <c r="B48" s="215" t="s">
        <v>2072</v>
      </c>
      <c r="C48" s="455">
        <v>15200</v>
      </c>
      <c r="D48" s="455">
        <v>894.06395999999995</v>
      </c>
      <c r="E48" s="455">
        <v>0</v>
      </c>
      <c r="F48" s="455">
        <v>0</v>
      </c>
      <c r="G48" s="455">
        <v>0</v>
      </c>
      <c r="H48" s="455">
        <v>0</v>
      </c>
      <c r="I48" s="455">
        <v>0</v>
      </c>
      <c r="J48" s="455">
        <v>0</v>
      </c>
      <c r="K48" s="455">
        <v>0</v>
      </c>
      <c r="L48" s="455">
        <v>0</v>
      </c>
      <c r="M48" s="455">
        <v>0</v>
      </c>
      <c r="N48" s="455">
        <v>0</v>
      </c>
      <c r="O48" s="455">
        <v>0</v>
      </c>
      <c r="P48" s="455">
        <v>0</v>
      </c>
      <c r="Q48" s="455">
        <v>894.06395999999995</v>
      </c>
      <c r="R48" s="455">
        <v>0</v>
      </c>
      <c r="S48" s="455">
        <v>0</v>
      </c>
      <c r="T48" s="467">
        <f t="shared" si="1"/>
        <v>5.8819997368421051</v>
      </c>
    </row>
    <row r="49" spans="1:20" ht="25.5">
      <c r="A49" s="466">
        <v>41</v>
      </c>
      <c r="B49" s="215" t="s">
        <v>2073</v>
      </c>
      <c r="C49" s="455">
        <v>2000</v>
      </c>
      <c r="D49" s="455">
        <v>2000</v>
      </c>
      <c r="E49" s="455">
        <v>0</v>
      </c>
      <c r="F49" s="455">
        <v>0</v>
      </c>
      <c r="G49" s="455">
        <v>0</v>
      </c>
      <c r="H49" s="455">
        <v>0</v>
      </c>
      <c r="I49" s="455">
        <v>0</v>
      </c>
      <c r="J49" s="455">
        <v>0</v>
      </c>
      <c r="K49" s="455">
        <v>0</v>
      </c>
      <c r="L49" s="455">
        <v>0</v>
      </c>
      <c r="M49" s="455">
        <v>0</v>
      </c>
      <c r="N49" s="455">
        <v>0</v>
      </c>
      <c r="O49" s="455">
        <v>0</v>
      </c>
      <c r="P49" s="455">
        <v>0</v>
      </c>
      <c r="Q49" s="455">
        <v>0</v>
      </c>
      <c r="R49" s="455">
        <v>0</v>
      </c>
      <c r="S49" s="455">
        <v>2000</v>
      </c>
      <c r="T49" s="467">
        <f t="shared" si="1"/>
        <v>100</v>
      </c>
    </row>
    <row r="50" spans="1:20" ht="25.5">
      <c r="A50" s="466">
        <v>42</v>
      </c>
      <c r="B50" s="215" t="s">
        <v>2074</v>
      </c>
      <c r="C50" s="455">
        <v>95750</v>
      </c>
      <c r="D50" s="455">
        <v>95750</v>
      </c>
      <c r="E50" s="455">
        <v>0</v>
      </c>
      <c r="F50" s="455">
        <v>0</v>
      </c>
      <c r="G50" s="455">
        <v>0</v>
      </c>
      <c r="H50" s="455">
        <v>0</v>
      </c>
      <c r="I50" s="455">
        <v>0</v>
      </c>
      <c r="J50" s="455">
        <v>0</v>
      </c>
      <c r="K50" s="455">
        <v>0</v>
      </c>
      <c r="L50" s="455">
        <v>0</v>
      </c>
      <c r="M50" s="455">
        <v>0</v>
      </c>
      <c r="N50" s="455">
        <v>0</v>
      </c>
      <c r="O50" s="455">
        <v>0</v>
      </c>
      <c r="P50" s="455">
        <v>0</v>
      </c>
      <c r="Q50" s="455">
        <v>0</v>
      </c>
      <c r="R50" s="455">
        <v>0</v>
      </c>
      <c r="S50" s="455">
        <v>95750</v>
      </c>
      <c r="T50" s="467">
        <f t="shared" si="1"/>
        <v>100</v>
      </c>
    </row>
    <row r="51" spans="1:20" ht="25.5">
      <c r="A51" s="466">
        <v>43</v>
      </c>
      <c r="B51" s="215" t="s">
        <v>2075</v>
      </c>
      <c r="C51" s="455">
        <v>5000</v>
      </c>
      <c r="D51" s="455">
        <v>5000</v>
      </c>
      <c r="E51" s="455">
        <v>0</v>
      </c>
      <c r="F51" s="455">
        <v>0</v>
      </c>
      <c r="G51" s="455">
        <v>0</v>
      </c>
      <c r="H51" s="455">
        <v>0</v>
      </c>
      <c r="I51" s="455">
        <v>0</v>
      </c>
      <c r="J51" s="455">
        <v>0</v>
      </c>
      <c r="K51" s="455">
        <v>0</v>
      </c>
      <c r="L51" s="455">
        <v>0</v>
      </c>
      <c r="M51" s="455">
        <v>0</v>
      </c>
      <c r="N51" s="455">
        <v>0</v>
      </c>
      <c r="O51" s="455">
        <v>0</v>
      </c>
      <c r="P51" s="455">
        <v>0</v>
      </c>
      <c r="Q51" s="455">
        <v>0</v>
      </c>
      <c r="R51" s="455">
        <v>0</v>
      </c>
      <c r="S51" s="455">
        <v>5000</v>
      </c>
      <c r="T51" s="467">
        <f t="shared" si="1"/>
        <v>100</v>
      </c>
    </row>
    <row r="52" spans="1:20" ht="25.5">
      <c r="A52" s="466">
        <v>44</v>
      </c>
      <c r="B52" s="215" t="s">
        <v>2076</v>
      </c>
      <c r="C52" s="455">
        <v>19696</v>
      </c>
      <c r="D52" s="455">
        <v>19696</v>
      </c>
      <c r="E52" s="455">
        <v>0</v>
      </c>
      <c r="F52" s="455">
        <v>0</v>
      </c>
      <c r="G52" s="455">
        <v>0</v>
      </c>
      <c r="H52" s="455">
        <v>0</v>
      </c>
      <c r="I52" s="455">
        <v>0</v>
      </c>
      <c r="J52" s="455">
        <v>0</v>
      </c>
      <c r="K52" s="455">
        <v>0</v>
      </c>
      <c r="L52" s="455">
        <v>0</v>
      </c>
      <c r="M52" s="455">
        <v>0</v>
      </c>
      <c r="N52" s="455">
        <v>0</v>
      </c>
      <c r="O52" s="455">
        <v>0</v>
      </c>
      <c r="P52" s="455">
        <v>0</v>
      </c>
      <c r="Q52" s="455">
        <v>0</v>
      </c>
      <c r="R52" s="455">
        <v>0</v>
      </c>
      <c r="S52" s="455">
        <v>19696</v>
      </c>
      <c r="T52" s="467">
        <f t="shared" si="1"/>
        <v>100</v>
      </c>
    </row>
    <row r="53" spans="1:20" ht="25.5">
      <c r="A53" s="466">
        <v>45</v>
      </c>
      <c r="B53" s="215" t="s">
        <v>2077</v>
      </c>
      <c r="C53" s="455">
        <v>5000</v>
      </c>
      <c r="D53" s="455">
        <v>5000</v>
      </c>
      <c r="E53" s="455">
        <v>0</v>
      </c>
      <c r="F53" s="455">
        <v>0</v>
      </c>
      <c r="G53" s="455">
        <v>0</v>
      </c>
      <c r="H53" s="455">
        <v>0</v>
      </c>
      <c r="I53" s="455">
        <v>0</v>
      </c>
      <c r="J53" s="455">
        <v>0</v>
      </c>
      <c r="K53" s="455">
        <v>0</v>
      </c>
      <c r="L53" s="455">
        <v>0</v>
      </c>
      <c r="M53" s="455">
        <v>0</v>
      </c>
      <c r="N53" s="455">
        <v>0</v>
      </c>
      <c r="O53" s="455">
        <v>0</v>
      </c>
      <c r="P53" s="455">
        <v>0</v>
      </c>
      <c r="Q53" s="455">
        <v>0</v>
      </c>
      <c r="R53" s="455">
        <v>0</v>
      </c>
      <c r="S53" s="455">
        <v>5000</v>
      </c>
      <c r="T53" s="467">
        <f t="shared" si="1"/>
        <v>100</v>
      </c>
    </row>
    <row r="54" spans="1:20" ht="25.5">
      <c r="A54" s="466">
        <v>46</v>
      </c>
      <c r="B54" s="215" t="s">
        <v>2078</v>
      </c>
      <c r="C54" s="455">
        <v>9293.0761399999992</v>
      </c>
      <c r="D54" s="455">
        <v>9293.0761399999992</v>
      </c>
      <c r="E54" s="455">
        <v>0</v>
      </c>
      <c r="F54" s="455">
        <v>0</v>
      </c>
      <c r="G54" s="455">
        <v>0</v>
      </c>
      <c r="H54" s="455">
        <v>0</v>
      </c>
      <c r="I54" s="455">
        <v>0</v>
      </c>
      <c r="J54" s="455">
        <v>0</v>
      </c>
      <c r="K54" s="455">
        <v>0</v>
      </c>
      <c r="L54" s="455">
        <v>0</v>
      </c>
      <c r="M54" s="455">
        <v>0</v>
      </c>
      <c r="N54" s="455">
        <v>9293.0761399999992</v>
      </c>
      <c r="O54" s="455">
        <v>0</v>
      </c>
      <c r="P54" s="455">
        <v>441.10444000000001</v>
      </c>
      <c r="Q54" s="455">
        <v>0</v>
      </c>
      <c r="R54" s="455">
        <v>0</v>
      </c>
      <c r="S54" s="455">
        <v>0</v>
      </c>
      <c r="T54" s="467">
        <f t="shared" si="1"/>
        <v>100</v>
      </c>
    </row>
    <row r="56" spans="1:20" ht="15.75">
      <c r="Q56" s="560" t="s">
        <v>3019</v>
      </c>
    </row>
  </sheetData>
  <mergeCells count="23">
    <mergeCell ref="L5:L6"/>
    <mergeCell ref="A1:T1"/>
    <mergeCell ref="A2:T2"/>
    <mergeCell ref="A3:T3"/>
    <mergeCell ref="A4:T4"/>
    <mergeCell ref="A5:A6"/>
    <mergeCell ref="B5:B6"/>
    <mergeCell ref="C5:C6"/>
    <mergeCell ref="D5:D6"/>
    <mergeCell ref="E5:E6"/>
    <mergeCell ref="F5:F6"/>
    <mergeCell ref="G5:G6"/>
    <mergeCell ref="H5:H6"/>
    <mergeCell ref="I5:I6"/>
    <mergeCell ref="J5:J6"/>
    <mergeCell ref="K5:K6"/>
    <mergeCell ref="T5:T6"/>
    <mergeCell ref="M5:M6"/>
    <mergeCell ref="N5:N6"/>
    <mergeCell ref="O5:P5"/>
    <mergeCell ref="Q5:Q6"/>
    <mergeCell ref="R5:R6"/>
    <mergeCell ref="S5:S6"/>
  </mergeCells>
  <pageMargins left="0.26" right="0.36" top="0.37" bottom="0.47" header="0.3" footer="0.3"/>
  <pageSetup paperSize="9" scale="68" fitToHeight="0" orientation="landscape" verticalDpi="0"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FDBAD-2CE8-493C-B453-5ED6DD4D661F}">
  <sheetPr>
    <tabColor rgb="FF00B050"/>
    <pageSetUpPr fitToPage="1"/>
  </sheetPr>
  <dimension ref="A1:T234"/>
  <sheetViews>
    <sheetView topLeftCell="A222" workbookViewId="0">
      <selection activeCell="R234" sqref="R234"/>
    </sheetView>
  </sheetViews>
  <sheetFormatPr defaultRowHeight="12.75"/>
  <cols>
    <col min="1" max="1" width="6.28515625" style="210" customWidth="1"/>
    <col min="2" max="2" width="25.85546875" style="210" customWidth="1"/>
    <col min="3" max="3" width="10.42578125" style="210" customWidth="1"/>
    <col min="4" max="4" width="9.42578125" style="210" customWidth="1"/>
    <col min="5" max="5" width="10.7109375" style="210" customWidth="1"/>
    <col min="6" max="6" width="9.42578125" style="210" customWidth="1"/>
    <col min="7" max="7" width="8.140625" style="210" customWidth="1"/>
    <col min="8" max="8" width="11.28515625" style="210" customWidth="1"/>
    <col min="9" max="9" width="9.5703125" style="210" customWidth="1"/>
    <col min="10" max="10" width="8.85546875" style="210" customWidth="1"/>
    <col min="11" max="11" width="11.28515625" style="210" customWidth="1"/>
    <col min="12" max="12" width="8.5703125" style="210" customWidth="1"/>
    <col min="13" max="13" width="9.42578125" style="210" customWidth="1"/>
    <col min="14" max="14" width="10.85546875" style="210" customWidth="1"/>
    <col min="15" max="15" width="8.85546875" style="210" customWidth="1"/>
    <col min="16" max="16" width="14.42578125" style="210" customWidth="1"/>
    <col min="17" max="17" width="14.85546875" style="210" customWidth="1"/>
    <col min="18" max="18" width="10.7109375" style="210" customWidth="1"/>
    <col min="19" max="19" width="10.5703125" style="210" customWidth="1"/>
    <col min="20" max="20" width="9.42578125" style="210" customWidth="1"/>
    <col min="21" max="21" width="12.28515625" style="210" customWidth="1"/>
    <col min="22" max="16384" width="9.140625" style="210"/>
  </cols>
  <sheetData>
    <row r="1" spans="1:20">
      <c r="A1" s="515" t="s">
        <v>2707</v>
      </c>
      <c r="B1" s="515"/>
      <c r="C1" s="515"/>
      <c r="D1" s="515"/>
      <c r="E1" s="515"/>
      <c r="F1" s="515"/>
      <c r="G1" s="515"/>
      <c r="H1" s="515"/>
      <c r="I1" s="515"/>
      <c r="J1" s="515"/>
      <c r="K1" s="515"/>
      <c r="L1" s="515"/>
      <c r="M1" s="515"/>
      <c r="N1" s="515"/>
      <c r="O1" s="515"/>
      <c r="P1" s="515"/>
      <c r="Q1" s="515"/>
      <c r="R1" s="515"/>
      <c r="S1" s="515"/>
      <c r="T1" s="515"/>
    </row>
    <row r="2" spans="1:20">
      <c r="A2" s="515" t="s">
        <v>2706</v>
      </c>
      <c r="B2" s="515"/>
      <c r="C2" s="515"/>
      <c r="D2" s="515"/>
      <c r="E2" s="515"/>
      <c r="F2" s="515"/>
      <c r="G2" s="515"/>
      <c r="H2" s="515"/>
      <c r="I2" s="515"/>
      <c r="J2" s="515"/>
      <c r="K2" s="515"/>
      <c r="L2" s="515"/>
      <c r="M2" s="515"/>
      <c r="N2" s="515"/>
      <c r="O2" s="515"/>
      <c r="P2" s="515"/>
      <c r="Q2" s="515"/>
      <c r="R2" s="515"/>
      <c r="S2" s="515"/>
      <c r="T2" s="515"/>
    </row>
    <row r="3" spans="1:20">
      <c r="A3" s="516" t="str">
        <f>+'Biểu 55'!A3:T3</f>
        <v>(Kèm theo Nghị quyết số             /NQ-HĐND ngày 27/6/2025 của HĐND tỉnh Hà Tĩnh)</v>
      </c>
      <c r="B3" s="516"/>
      <c r="C3" s="516"/>
      <c r="D3" s="516"/>
      <c r="E3" s="516"/>
      <c r="F3" s="516"/>
      <c r="G3" s="516"/>
      <c r="H3" s="516"/>
      <c r="I3" s="516"/>
      <c r="J3" s="516"/>
      <c r="K3" s="516"/>
      <c r="L3" s="516"/>
      <c r="M3" s="516"/>
      <c r="N3" s="516"/>
      <c r="O3" s="516"/>
      <c r="P3" s="516"/>
      <c r="Q3" s="516"/>
      <c r="R3" s="516"/>
      <c r="S3" s="516"/>
      <c r="T3" s="516"/>
    </row>
    <row r="4" spans="1:20">
      <c r="A4" s="517" t="s">
        <v>917</v>
      </c>
      <c r="B4" s="517"/>
      <c r="C4" s="517"/>
      <c r="D4" s="517"/>
      <c r="E4" s="517"/>
      <c r="F4" s="517"/>
      <c r="G4" s="517"/>
      <c r="H4" s="517"/>
      <c r="I4" s="517"/>
      <c r="J4" s="517"/>
      <c r="K4" s="517"/>
      <c r="L4" s="517"/>
      <c r="M4" s="517"/>
      <c r="N4" s="517"/>
      <c r="O4" s="517"/>
      <c r="P4" s="517"/>
      <c r="Q4" s="517"/>
      <c r="R4" s="517"/>
      <c r="S4" s="517"/>
      <c r="T4" s="517"/>
    </row>
    <row r="5" spans="1:20">
      <c r="A5" s="511" t="s">
        <v>35</v>
      </c>
      <c r="B5" s="511" t="s">
        <v>2027</v>
      </c>
      <c r="C5" s="511" t="s">
        <v>1894</v>
      </c>
      <c r="D5" s="511" t="s">
        <v>1895</v>
      </c>
      <c r="E5" s="511" t="s">
        <v>1983</v>
      </c>
      <c r="F5" s="511" t="s">
        <v>1989</v>
      </c>
      <c r="G5" s="511" t="s">
        <v>143</v>
      </c>
      <c r="H5" s="511" t="s">
        <v>145</v>
      </c>
      <c r="I5" s="511" t="s">
        <v>2002</v>
      </c>
      <c r="J5" s="511" t="s">
        <v>2003</v>
      </c>
      <c r="K5" s="511" t="s">
        <v>2004</v>
      </c>
      <c r="L5" s="511" t="s">
        <v>2005</v>
      </c>
      <c r="M5" s="511" t="s">
        <v>2006</v>
      </c>
      <c r="N5" s="511" t="s">
        <v>161</v>
      </c>
      <c r="O5" s="511" t="s">
        <v>2028</v>
      </c>
      <c r="P5" s="511"/>
      <c r="Q5" s="511" t="s">
        <v>2007</v>
      </c>
      <c r="R5" s="511" t="s">
        <v>2008</v>
      </c>
      <c r="S5" s="511" t="s">
        <v>2009</v>
      </c>
      <c r="T5" s="511" t="s">
        <v>1931</v>
      </c>
    </row>
    <row r="6" spans="1:20" ht="38.25">
      <c r="A6" s="511"/>
      <c r="B6" s="511"/>
      <c r="C6" s="511"/>
      <c r="D6" s="511"/>
      <c r="E6" s="511"/>
      <c r="F6" s="511"/>
      <c r="G6" s="511"/>
      <c r="H6" s="511"/>
      <c r="I6" s="511"/>
      <c r="J6" s="511"/>
      <c r="K6" s="511"/>
      <c r="L6" s="511"/>
      <c r="M6" s="511"/>
      <c r="N6" s="511"/>
      <c r="O6" s="211" t="s">
        <v>2029</v>
      </c>
      <c r="P6" s="211" t="s">
        <v>2030</v>
      </c>
      <c r="Q6" s="511"/>
      <c r="R6" s="511"/>
      <c r="S6" s="511"/>
      <c r="T6" s="511"/>
    </row>
    <row r="7" spans="1:20">
      <c r="A7" s="211" t="s">
        <v>44</v>
      </c>
      <c r="B7" s="211" t="s">
        <v>45</v>
      </c>
      <c r="C7" s="211">
        <v>1</v>
      </c>
      <c r="D7" s="211">
        <v>2</v>
      </c>
      <c r="E7" s="211">
        <v>3</v>
      </c>
      <c r="F7" s="211">
        <v>4</v>
      </c>
      <c r="G7" s="211">
        <v>5</v>
      </c>
      <c r="H7" s="211">
        <v>6</v>
      </c>
      <c r="I7" s="211">
        <v>7</v>
      </c>
      <c r="J7" s="211">
        <v>8</v>
      </c>
      <c r="K7" s="211">
        <v>9</v>
      </c>
      <c r="L7" s="211">
        <v>10</v>
      </c>
      <c r="M7" s="211">
        <v>11</v>
      </c>
      <c r="N7" s="211">
        <v>12</v>
      </c>
      <c r="O7" s="211">
        <v>13</v>
      </c>
      <c r="P7" s="211">
        <v>14</v>
      </c>
      <c r="Q7" s="211">
        <v>15</v>
      </c>
      <c r="R7" s="211">
        <v>16</v>
      </c>
      <c r="S7" s="211">
        <v>17</v>
      </c>
      <c r="T7" s="211" t="s">
        <v>2079</v>
      </c>
    </row>
    <row r="8" spans="1:20" ht="21" customHeight="1">
      <c r="A8" s="211"/>
      <c r="B8" s="211" t="s">
        <v>2080</v>
      </c>
      <c r="C8" s="213">
        <f t="shared" ref="C8:D8" si="0">SUM(C9:C232)</f>
        <v>3981082.082006</v>
      </c>
      <c r="D8" s="213">
        <f t="shared" si="0"/>
        <v>3360417.9077190012</v>
      </c>
      <c r="E8" s="213">
        <f>SUM(E9:E232)</f>
        <v>1001044.6175140003</v>
      </c>
      <c r="F8" s="213">
        <f t="shared" ref="F8:S8" si="1">SUM(F9:F232)</f>
        <v>33116.696473000004</v>
      </c>
      <c r="G8" s="213">
        <f t="shared" si="1"/>
        <v>230120.85015499999</v>
      </c>
      <c r="H8" s="213">
        <f t="shared" si="1"/>
        <v>73735.117507000003</v>
      </c>
      <c r="I8" s="213">
        <f t="shared" si="1"/>
        <v>690143.72618700005</v>
      </c>
      <c r="J8" s="213">
        <f t="shared" si="1"/>
        <v>76122.216976999975</v>
      </c>
      <c r="K8" s="213">
        <f t="shared" si="1"/>
        <v>48114.640790999998</v>
      </c>
      <c r="L8" s="213">
        <f t="shared" si="1"/>
        <v>75806.358999999997</v>
      </c>
      <c r="M8" s="213">
        <f t="shared" si="1"/>
        <v>48838.891919000002</v>
      </c>
      <c r="N8" s="213">
        <f t="shared" si="1"/>
        <v>311828.03937099996</v>
      </c>
      <c r="O8" s="213">
        <f t="shared" si="1"/>
        <v>53822.212</v>
      </c>
      <c r="P8" s="213">
        <f t="shared" si="1"/>
        <v>192544.483041</v>
      </c>
      <c r="Q8" s="213">
        <f t="shared" si="1"/>
        <v>693467.67416900001</v>
      </c>
      <c r="R8" s="213">
        <f t="shared" si="1"/>
        <v>66230.044085000001</v>
      </c>
      <c r="S8" s="213">
        <f t="shared" si="1"/>
        <v>11849.033571</v>
      </c>
      <c r="T8" s="211"/>
    </row>
    <row r="9" spans="1:20" ht="18.75" customHeight="1">
      <c r="A9" s="214">
        <v>1</v>
      </c>
      <c r="B9" s="215" t="s">
        <v>1427</v>
      </c>
      <c r="C9" s="455">
        <v>7294.4212440000001</v>
      </c>
      <c r="D9" s="216">
        <f>+SUM(E9:S9)-O9-P9</f>
        <v>4880.5161760000001</v>
      </c>
      <c r="E9" s="455">
        <v>270</v>
      </c>
      <c r="F9" s="455">
        <v>0</v>
      </c>
      <c r="G9" s="455">
        <v>0</v>
      </c>
      <c r="H9" s="455">
        <v>0</v>
      </c>
      <c r="I9" s="455">
        <v>0</v>
      </c>
      <c r="J9" s="455">
        <v>0</v>
      </c>
      <c r="K9" s="455">
        <v>0</v>
      </c>
      <c r="L9" s="455">
        <v>0</v>
      </c>
      <c r="M9" s="455">
        <v>0</v>
      </c>
      <c r="N9" s="455">
        <v>0</v>
      </c>
      <c r="O9" s="455">
        <v>0</v>
      </c>
      <c r="P9" s="455">
        <v>0</v>
      </c>
      <c r="Q9" s="455">
        <v>4610.5161760000001</v>
      </c>
      <c r="R9" s="455">
        <v>0</v>
      </c>
      <c r="S9" s="455">
        <v>0</v>
      </c>
      <c r="T9" s="217">
        <f>+D9/C9</f>
        <v>0.66907517577415088</v>
      </c>
    </row>
    <row r="10" spans="1:20" ht="25.5">
      <c r="A10" s="214">
        <v>2</v>
      </c>
      <c r="B10" s="215" t="s">
        <v>1452</v>
      </c>
      <c r="C10" s="455">
        <v>2189</v>
      </c>
      <c r="D10" s="216">
        <f t="shared" ref="D10:D74" si="2">+SUM(E10:S10)-O10-P10</f>
        <v>1889.868999</v>
      </c>
      <c r="E10" s="455">
        <v>0</v>
      </c>
      <c r="F10" s="455">
        <v>0</v>
      </c>
      <c r="G10" s="455">
        <v>0</v>
      </c>
      <c r="H10" s="455">
        <v>0</v>
      </c>
      <c r="I10" s="455">
        <v>0</v>
      </c>
      <c r="J10" s="455">
        <v>0</v>
      </c>
      <c r="K10" s="455">
        <v>0</v>
      </c>
      <c r="L10" s="455">
        <v>0</v>
      </c>
      <c r="M10" s="455">
        <v>0</v>
      </c>
      <c r="N10" s="455">
        <v>0</v>
      </c>
      <c r="O10" s="455">
        <v>0</v>
      </c>
      <c r="P10" s="455">
        <v>0</v>
      </c>
      <c r="Q10" s="455">
        <v>1889.868999</v>
      </c>
      <c r="R10" s="455">
        <v>0</v>
      </c>
      <c r="S10" s="455">
        <v>0</v>
      </c>
      <c r="T10" s="217">
        <f t="shared" ref="T10:T73" si="3">+D10/C10</f>
        <v>0.86334810370031978</v>
      </c>
    </row>
    <row r="11" spans="1:20">
      <c r="A11" s="214">
        <v>3</v>
      </c>
      <c r="B11" s="215" t="s">
        <v>1454</v>
      </c>
      <c r="C11" s="455">
        <v>417</v>
      </c>
      <c r="D11" s="216">
        <f t="shared" si="2"/>
        <v>417</v>
      </c>
      <c r="E11" s="455">
        <v>0</v>
      </c>
      <c r="F11" s="455">
        <v>0</v>
      </c>
      <c r="G11" s="455">
        <v>0</v>
      </c>
      <c r="H11" s="455">
        <v>0</v>
      </c>
      <c r="I11" s="455">
        <v>0</v>
      </c>
      <c r="J11" s="455">
        <v>0</v>
      </c>
      <c r="K11" s="455">
        <v>0</v>
      </c>
      <c r="L11" s="455">
        <v>0</v>
      </c>
      <c r="M11" s="455">
        <v>0</v>
      </c>
      <c r="N11" s="455">
        <v>0</v>
      </c>
      <c r="O11" s="455">
        <v>0</v>
      </c>
      <c r="P11" s="455">
        <v>0</v>
      </c>
      <c r="Q11" s="455">
        <v>417</v>
      </c>
      <c r="R11" s="455">
        <v>0</v>
      </c>
      <c r="S11" s="455">
        <v>0</v>
      </c>
      <c r="T11" s="217">
        <f t="shared" si="3"/>
        <v>1</v>
      </c>
    </row>
    <row r="12" spans="1:20">
      <c r="A12" s="214">
        <v>4</v>
      </c>
      <c r="B12" s="215" t="s">
        <v>2081</v>
      </c>
      <c r="C12" s="455">
        <v>4031.6</v>
      </c>
      <c r="D12" s="216">
        <f t="shared" si="2"/>
        <v>3920.9576999999999</v>
      </c>
      <c r="E12" s="455">
        <v>35</v>
      </c>
      <c r="F12" s="455">
        <v>0</v>
      </c>
      <c r="G12" s="455">
        <v>0</v>
      </c>
      <c r="H12" s="455">
        <v>0</v>
      </c>
      <c r="I12" s="455">
        <v>0</v>
      </c>
      <c r="J12" s="455">
        <v>30</v>
      </c>
      <c r="K12" s="455">
        <v>0</v>
      </c>
      <c r="L12" s="455">
        <v>0</v>
      </c>
      <c r="M12" s="455">
        <v>0</v>
      </c>
      <c r="N12" s="455">
        <v>0</v>
      </c>
      <c r="O12" s="455">
        <v>0</v>
      </c>
      <c r="P12" s="455">
        <v>0</v>
      </c>
      <c r="Q12" s="455">
        <v>3855.9576999999999</v>
      </c>
      <c r="R12" s="455">
        <v>0</v>
      </c>
      <c r="S12" s="455">
        <v>0</v>
      </c>
      <c r="T12" s="217">
        <f t="shared" si="3"/>
        <v>0.97255623077686282</v>
      </c>
    </row>
    <row r="13" spans="1:20">
      <c r="A13" s="214">
        <v>5</v>
      </c>
      <c r="B13" s="215" t="s">
        <v>1460</v>
      </c>
      <c r="C13" s="455">
        <v>1526</v>
      </c>
      <c r="D13" s="216">
        <f t="shared" si="2"/>
        <v>1526</v>
      </c>
      <c r="E13" s="455">
        <v>36</v>
      </c>
      <c r="F13" s="455">
        <v>0</v>
      </c>
      <c r="G13" s="455">
        <v>0</v>
      </c>
      <c r="H13" s="455">
        <v>0</v>
      </c>
      <c r="I13" s="455">
        <v>0</v>
      </c>
      <c r="J13" s="455">
        <v>0</v>
      </c>
      <c r="K13" s="455">
        <v>0</v>
      </c>
      <c r="L13" s="455">
        <v>0</v>
      </c>
      <c r="M13" s="455">
        <v>0</v>
      </c>
      <c r="N13" s="455">
        <v>0</v>
      </c>
      <c r="O13" s="455">
        <v>0</v>
      </c>
      <c r="P13" s="455">
        <v>0</v>
      </c>
      <c r="Q13" s="455">
        <v>1490</v>
      </c>
      <c r="R13" s="455">
        <v>0</v>
      </c>
      <c r="S13" s="455">
        <v>0</v>
      </c>
      <c r="T13" s="217">
        <f t="shared" si="3"/>
        <v>1</v>
      </c>
    </row>
    <row r="14" spans="1:20">
      <c r="A14" s="214">
        <v>6</v>
      </c>
      <c r="B14" s="215" t="s">
        <v>1462</v>
      </c>
      <c r="C14" s="455">
        <v>1028</v>
      </c>
      <c r="D14" s="216">
        <f t="shared" si="2"/>
        <v>1028</v>
      </c>
      <c r="E14" s="455">
        <v>27</v>
      </c>
      <c r="F14" s="455">
        <v>0</v>
      </c>
      <c r="G14" s="455">
        <v>0</v>
      </c>
      <c r="H14" s="455">
        <v>0</v>
      </c>
      <c r="I14" s="455">
        <v>0</v>
      </c>
      <c r="J14" s="455">
        <v>0</v>
      </c>
      <c r="K14" s="455">
        <v>0</v>
      </c>
      <c r="L14" s="455">
        <v>0</v>
      </c>
      <c r="M14" s="455">
        <v>0</v>
      </c>
      <c r="N14" s="455">
        <v>0</v>
      </c>
      <c r="O14" s="455">
        <v>0</v>
      </c>
      <c r="P14" s="455">
        <v>0</v>
      </c>
      <c r="Q14" s="455">
        <v>1001</v>
      </c>
      <c r="R14" s="455">
        <v>0</v>
      </c>
      <c r="S14" s="455">
        <v>0</v>
      </c>
      <c r="T14" s="217">
        <f t="shared" si="3"/>
        <v>1</v>
      </c>
    </row>
    <row r="15" spans="1:20">
      <c r="A15" s="214">
        <v>7</v>
      </c>
      <c r="B15" s="215" t="s">
        <v>1464</v>
      </c>
      <c r="C15" s="455">
        <v>2135</v>
      </c>
      <c r="D15" s="216">
        <f t="shared" si="2"/>
        <v>2135</v>
      </c>
      <c r="E15" s="455">
        <v>0</v>
      </c>
      <c r="F15" s="455">
        <v>0</v>
      </c>
      <c r="G15" s="455">
        <v>0</v>
      </c>
      <c r="H15" s="455">
        <v>0</v>
      </c>
      <c r="I15" s="455">
        <v>0</v>
      </c>
      <c r="J15" s="455">
        <v>0</v>
      </c>
      <c r="K15" s="455">
        <v>0</v>
      </c>
      <c r="L15" s="455">
        <v>0</v>
      </c>
      <c r="M15" s="455">
        <v>0</v>
      </c>
      <c r="N15" s="455">
        <v>0</v>
      </c>
      <c r="O15" s="455">
        <v>0</v>
      </c>
      <c r="P15" s="455">
        <v>0</v>
      </c>
      <c r="Q15" s="455">
        <v>2135</v>
      </c>
      <c r="R15" s="455">
        <v>0</v>
      </c>
      <c r="S15" s="455">
        <v>0</v>
      </c>
      <c r="T15" s="217">
        <f t="shared" si="3"/>
        <v>1</v>
      </c>
    </row>
    <row r="16" spans="1:20">
      <c r="A16" s="214">
        <v>8</v>
      </c>
      <c r="B16" s="215" t="s">
        <v>2082</v>
      </c>
      <c r="C16" s="455">
        <v>160</v>
      </c>
      <c r="D16" s="216">
        <f t="shared" si="2"/>
        <v>160</v>
      </c>
      <c r="E16" s="455">
        <v>0</v>
      </c>
      <c r="F16" s="455">
        <v>0</v>
      </c>
      <c r="G16" s="455">
        <v>0</v>
      </c>
      <c r="H16" s="455">
        <v>0</v>
      </c>
      <c r="I16" s="455">
        <v>0</v>
      </c>
      <c r="J16" s="455">
        <v>0</v>
      </c>
      <c r="K16" s="455">
        <v>0</v>
      </c>
      <c r="L16" s="455">
        <v>0</v>
      </c>
      <c r="M16" s="455">
        <v>0</v>
      </c>
      <c r="N16" s="455">
        <v>0</v>
      </c>
      <c r="O16" s="455">
        <v>0</v>
      </c>
      <c r="P16" s="455">
        <v>0</v>
      </c>
      <c r="Q16" s="455">
        <v>160</v>
      </c>
      <c r="R16" s="455">
        <v>0</v>
      </c>
      <c r="S16" s="455">
        <v>0</v>
      </c>
      <c r="T16" s="217">
        <f t="shared" si="3"/>
        <v>1</v>
      </c>
    </row>
    <row r="17" spans="1:20">
      <c r="A17" s="214">
        <v>9</v>
      </c>
      <c r="B17" s="215" t="s">
        <v>1466</v>
      </c>
      <c r="C17" s="455">
        <v>89</v>
      </c>
      <c r="D17" s="216">
        <f t="shared" si="2"/>
        <v>89</v>
      </c>
      <c r="E17" s="455">
        <v>0</v>
      </c>
      <c r="F17" s="455">
        <v>0</v>
      </c>
      <c r="G17" s="455">
        <v>0</v>
      </c>
      <c r="H17" s="455">
        <v>0</v>
      </c>
      <c r="I17" s="455">
        <v>0</v>
      </c>
      <c r="J17" s="455">
        <v>0</v>
      </c>
      <c r="K17" s="455">
        <v>0</v>
      </c>
      <c r="L17" s="455">
        <v>0</v>
      </c>
      <c r="M17" s="455">
        <v>0</v>
      </c>
      <c r="N17" s="455">
        <v>0</v>
      </c>
      <c r="O17" s="455">
        <v>0</v>
      </c>
      <c r="P17" s="455">
        <v>0</v>
      </c>
      <c r="Q17" s="455">
        <v>89</v>
      </c>
      <c r="R17" s="455">
        <v>0</v>
      </c>
      <c r="S17" s="455">
        <v>0</v>
      </c>
      <c r="T17" s="217">
        <f t="shared" si="3"/>
        <v>1</v>
      </c>
    </row>
    <row r="18" spans="1:20">
      <c r="A18" s="214">
        <v>10</v>
      </c>
      <c r="B18" s="215" t="s">
        <v>1468</v>
      </c>
      <c r="C18" s="455">
        <v>780</v>
      </c>
      <c r="D18" s="216">
        <f t="shared" si="2"/>
        <v>780</v>
      </c>
      <c r="E18" s="455">
        <v>0</v>
      </c>
      <c r="F18" s="455">
        <v>0</v>
      </c>
      <c r="G18" s="455">
        <v>0</v>
      </c>
      <c r="H18" s="455">
        <v>0</v>
      </c>
      <c r="I18" s="455">
        <v>0</v>
      </c>
      <c r="J18" s="455">
        <v>0</v>
      </c>
      <c r="K18" s="455">
        <v>0</v>
      </c>
      <c r="L18" s="455">
        <v>0</v>
      </c>
      <c r="M18" s="455">
        <v>0</v>
      </c>
      <c r="N18" s="455">
        <v>0</v>
      </c>
      <c r="O18" s="455">
        <v>0</v>
      </c>
      <c r="P18" s="455">
        <v>0</v>
      </c>
      <c r="Q18" s="455">
        <v>780</v>
      </c>
      <c r="R18" s="455">
        <v>0</v>
      </c>
      <c r="S18" s="455">
        <v>0</v>
      </c>
      <c r="T18" s="217">
        <f t="shared" si="3"/>
        <v>1</v>
      </c>
    </row>
    <row r="19" spans="1:20">
      <c r="A19" s="214">
        <v>11</v>
      </c>
      <c r="B19" s="215" t="s">
        <v>1470</v>
      </c>
      <c r="C19" s="455">
        <v>1879</v>
      </c>
      <c r="D19" s="216">
        <f t="shared" si="2"/>
        <v>1879</v>
      </c>
      <c r="E19" s="455">
        <v>135</v>
      </c>
      <c r="F19" s="455">
        <v>0</v>
      </c>
      <c r="G19" s="455">
        <v>0</v>
      </c>
      <c r="H19" s="455">
        <v>0</v>
      </c>
      <c r="I19" s="455">
        <v>0</v>
      </c>
      <c r="J19" s="455">
        <v>0</v>
      </c>
      <c r="K19" s="455">
        <v>0</v>
      </c>
      <c r="L19" s="455">
        <v>0</v>
      </c>
      <c r="M19" s="455">
        <v>0</v>
      </c>
      <c r="N19" s="455">
        <v>0</v>
      </c>
      <c r="O19" s="455">
        <v>0</v>
      </c>
      <c r="P19" s="455">
        <v>0</v>
      </c>
      <c r="Q19" s="455">
        <v>1744</v>
      </c>
      <c r="R19" s="455">
        <v>0</v>
      </c>
      <c r="S19" s="455">
        <v>0</v>
      </c>
      <c r="T19" s="217">
        <f t="shared" si="3"/>
        <v>1</v>
      </c>
    </row>
    <row r="20" spans="1:20">
      <c r="A20" s="214">
        <v>12</v>
      </c>
      <c r="B20" s="215" t="s">
        <v>1472</v>
      </c>
      <c r="C20" s="455">
        <v>929</v>
      </c>
      <c r="D20" s="216">
        <f t="shared" si="2"/>
        <v>929</v>
      </c>
      <c r="E20" s="455">
        <v>0</v>
      </c>
      <c r="F20" s="455">
        <v>0</v>
      </c>
      <c r="G20" s="455">
        <v>0</v>
      </c>
      <c r="H20" s="455">
        <v>0</v>
      </c>
      <c r="I20" s="455">
        <v>0</v>
      </c>
      <c r="J20" s="455">
        <v>0</v>
      </c>
      <c r="K20" s="455">
        <v>0</v>
      </c>
      <c r="L20" s="455">
        <v>0</v>
      </c>
      <c r="M20" s="455">
        <v>0</v>
      </c>
      <c r="N20" s="455">
        <v>0</v>
      </c>
      <c r="O20" s="455">
        <v>0</v>
      </c>
      <c r="P20" s="455">
        <v>0</v>
      </c>
      <c r="Q20" s="455">
        <v>929</v>
      </c>
      <c r="R20" s="455">
        <v>0</v>
      </c>
      <c r="S20" s="455">
        <v>0</v>
      </c>
      <c r="T20" s="217">
        <f t="shared" si="3"/>
        <v>1</v>
      </c>
    </row>
    <row r="21" spans="1:20" ht="25.5">
      <c r="A21" s="214">
        <v>13</v>
      </c>
      <c r="B21" s="215" t="s">
        <v>1474</v>
      </c>
      <c r="C21" s="455">
        <v>754</v>
      </c>
      <c r="D21" s="216">
        <f t="shared" si="2"/>
        <v>754</v>
      </c>
      <c r="E21" s="455">
        <v>0</v>
      </c>
      <c r="F21" s="455">
        <v>0</v>
      </c>
      <c r="G21" s="455">
        <v>0</v>
      </c>
      <c r="H21" s="455">
        <v>0</v>
      </c>
      <c r="I21" s="455">
        <v>0</v>
      </c>
      <c r="J21" s="455">
        <v>0</v>
      </c>
      <c r="K21" s="455">
        <v>0</v>
      </c>
      <c r="L21" s="455">
        <v>0</v>
      </c>
      <c r="M21" s="455">
        <v>0</v>
      </c>
      <c r="N21" s="455">
        <v>0</v>
      </c>
      <c r="O21" s="455">
        <v>0</v>
      </c>
      <c r="P21" s="455">
        <v>0</v>
      </c>
      <c r="Q21" s="455">
        <v>754</v>
      </c>
      <c r="R21" s="455">
        <v>0</v>
      </c>
      <c r="S21" s="455">
        <v>0</v>
      </c>
      <c r="T21" s="217">
        <f t="shared" si="3"/>
        <v>1</v>
      </c>
    </row>
    <row r="22" spans="1:20" ht="25.5">
      <c r="A22" s="214">
        <v>14</v>
      </c>
      <c r="B22" s="215" t="s">
        <v>1476</v>
      </c>
      <c r="C22" s="455">
        <v>527</v>
      </c>
      <c r="D22" s="216">
        <f t="shared" si="2"/>
        <v>518</v>
      </c>
      <c r="E22" s="455">
        <v>0</v>
      </c>
      <c r="F22" s="455">
        <v>0</v>
      </c>
      <c r="G22" s="455">
        <v>0</v>
      </c>
      <c r="H22" s="455">
        <v>0</v>
      </c>
      <c r="I22" s="455">
        <v>0</v>
      </c>
      <c r="J22" s="455">
        <v>0</v>
      </c>
      <c r="K22" s="455">
        <v>0</v>
      </c>
      <c r="L22" s="455">
        <v>0</v>
      </c>
      <c r="M22" s="455">
        <v>0</v>
      </c>
      <c r="N22" s="455">
        <v>0</v>
      </c>
      <c r="O22" s="455">
        <v>0</v>
      </c>
      <c r="P22" s="455">
        <v>0</v>
      </c>
      <c r="Q22" s="455">
        <v>518</v>
      </c>
      <c r="R22" s="455">
        <v>0</v>
      </c>
      <c r="S22" s="455">
        <v>0</v>
      </c>
      <c r="T22" s="217">
        <f t="shared" si="3"/>
        <v>0.98292220113851991</v>
      </c>
    </row>
    <row r="23" spans="1:20" ht="25.5">
      <c r="A23" s="214">
        <v>15</v>
      </c>
      <c r="B23" s="215" t="s">
        <v>1478</v>
      </c>
      <c r="C23" s="455">
        <v>747</v>
      </c>
      <c r="D23" s="216">
        <f t="shared" si="2"/>
        <v>747</v>
      </c>
      <c r="E23" s="455">
        <v>0</v>
      </c>
      <c r="F23" s="455">
        <v>0</v>
      </c>
      <c r="G23" s="455">
        <v>0</v>
      </c>
      <c r="H23" s="455">
        <v>0</v>
      </c>
      <c r="I23" s="455">
        <v>0</v>
      </c>
      <c r="J23" s="455">
        <v>0</v>
      </c>
      <c r="K23" s="455">
        <v>0</v>
      </c>
      <c r="L23" s="455">
        <v>0</v>
      </c>
      <c r="M23" s="455">
        <v>0</v>
      </c>
      <c r="N23" s="455">
        <v>0</v>
      </c>
      <c r="O23" s="455">
        <v>0</v>
      </c>
      <c r="P23" s="455">
        <v>0</v>
      </c>
      <c r="Q23" s="455">
        <v>747</v>
      </c>
      <c r="R23" s="455">
        <v>0</v>
      </c>
      <c r="S23" s="455">
        <v>0</v>
      </c>
      <c r="T23" s="217">
        <f t="shared" si="3"/>
        <v>1</v>
      </c>
    </row>
    <row r="24" spans="1:20">
      <c r="A24" s="214">
        <v>16</v>
      </c>
      <c r="B24" s="215" t="s">
        <v>1480</v>
      </c>
      <c r="C24" s="455">
        <v>945</v>
      </c>
      <c r="D24" s="216">
        <f t="shared" si="2"/>
        <v>945</v>
      </c>
      <c r="E24" s="455">
        <v>0</v>
      </c>
      <c r="F24" s="455">
        <v>0</v>
      </c>
      <c r="G24" s="455">
        <v>0</v>
      </c>
      <c r="H24" s="455">
        <v>0</v>
      </c>
      <c r="I24" s="455">
        <v>0</v>
      </c>
      <c r="J24" s="455">
        <v>0</v>
      </c>
      <c r="K24" s="455">
        <v>0</v>
      </c>
      <c r="L24" s="455">
        <v>0</v>
      </c>
      <c r="M24" s="455">
        <v>0</v>
      </c>
      <c r="N24" s="455">
        <v>0</v>
      </c>
      <c r="O24" s="455">
        <v>0</v>
      </c>
      <c r="P24" s="455">
        <v>0</v>
      </c>
      <c r="Q24" s="455">
        <v>945</v>
      </c>
      <c r="R24" s="455">
        <v>0</v>
      </c>
      <c r="S24" s="455">
        <v>0</v>
      </c>
      <c r="T24" s="217">
        <f t="shared" si="3"/>
        <v>1</v>
      </c>
    </row>
    <row r="25" spans="1:20" ht="25.5">
      <c r="A25" s="214">
        <v>17</v>
      </c>
      <c r="B25" s="215" t="s">
        <v>2083</v>
      </c>
      <c r="C25" s="455">
        <v>3000</v>
      </c>
      <c r="D25" s="216">
        <f t="shared" si="2"/>
        <v>3000</v>
      </c>
      <c r="E25" s="455">
        <v>0</v>
      </c>
      <c r="F25" s="455">
        <v>0</v>
      </c>
      <c r="G25" s="455">
        <v>0</v>
      </c>
      <c r="H25" s="455">
        <v>0</v>
      </c>
      <c r="I25" s="455">
        <v>0</v>
      </c>
      <c r="J25" s="455">
        <v>0</v>
      </c>
      <c r="K25" s="455">
        <v>0</v>
      </c>
      <c r="L25" s="455">
        <v>0</v>
      </c>
      <c r="M25" s="455">
        <v>0</v>
      </c>
      <c r="N25" s="455">
        <v>0</v>
      </c>
      <c r="O25" s="455">
        <v>0</v>
      </c>
      <c r="P25" s="455">
        <v>0</v>
      </c>
      <c r="Q25" s="455">
        <v>0</v>
      </c>
      <c r="R25" s="455">
        <v>0</v>
      </c>
      <c r="S25" s="455">
        <v>3000</v>
      </c>
      <c r="T25" s="217">
        <f t="shared" si="3"/>
        <v>1</v>
      </c>
    </row>
    <row r="26" spans="1:20" ht="25.5">
      <c r="A26" s="214">
        <v>18</v>
      </c>
      <c r="B26" s="215" t="s">
        <v>2084</v>
      </c>
      <c r="C26" s="455">
        <v>128</v>
      </c>
      <c r="D26" s="216">
        <f t="shared" si="2"/>
        <v>128</v>
      </c>
      <c r="E26" s="455">
        <v>0</v>
      </c>
      <c r="F26" s="455">
        <v>0</v>
      </c>
      <c r="G26" s="455">
        <v>0</v>
      </c>
      <c r="H26" s="455">
        <v>0</v>
      </c>
      <c r="I26" s="455">
        <v>0</v>
      </c>
      <c r="J26" s="455">
        <v>0</v>
      </c>
      <c r="K26" s="455">
        <v>0</v>
      </c>
      <c r="L26" s="455">
        <v>0</v>
      </c>
      <c r="M26" s="455">
        <v>0</v>
      </c>
      <c r="N26" s="455">
        <v>0</v>
      </c>
      <c r="O26" s="455">
        <v>0</v>
      </c>
      <c r="P26" s="455">
        <v>0</v>
      </c>
      <c r="Q26" s="455">
        <v>128</v>
      </c>
      <c r="R26" s="455">
        <v>0</v>
      </c>
      <c r="S26" s="455">
        <v>0</v>
      </c>
      <c r="T26" s="217">
        <f t="shared" si="3"/>
        <v>1</v>
      </c>
    </row>
    <row r="27" spans="1:20" ht="25.5">
      <c r="A27" s="214">
        <v>19</v>
      </c>
      <c r="B27" s="215" t="s">
        <v>2085</v>
      </c>
      <c r="C27" s="455">
        <v>85.5</v>
      </c>
      <c r="D27" s="216">
        <f t="shared" si="2"/>
        <v>60.347999999999999</v>
      </c>
      <c r="E27" s="455">
        <v>0</v>
      </c>
      <c r="F27" s="455">
        <v>0</v>
      </c>
      <c r="G27" s="455">
        <v>0</v>
      </c>
      <c r="H27" s="455">
        <v>0</v>
      </c>
      <c r="I27" s="455">
        <v>0</v>
      </c>
      <c r="J27" s="455">
        <v>0</v>
      </c>
      <c r="K27" s="455">
        <v>0</v>
      </c>
      <c r="L27" s="455">
        <v>0</v>
      </c>
      <c r="M27" s="455">
        <v>0</v>
      </c>
      <c r="N27" s="455">
        <v>0</v>
      </c>
      <c r="O27" s="455">
        <v>0</v>
      </c>
      <c r="P27" s="455">
        <v>0</v>
      </c>
      <c r="Q27" s="455">
        <v>60.347999999999999</v>
      </c>
      <c r="R27" s="455">
        <v>0</v>
      </c>
      <c r="S27" s="455">
        <v>0</v>
      </c>
      <c r="T27" s="217">
        <f t="shared" si="3"/>
        <v>0.7058245614035088</v>
      </c>
    </row>
    <row r="28" spans="1:20" ht="25.5">
      <c r="A28" s="214">
        <v>20</v>
      </c>
      <c r="B28" s="215" t="s">
        <v>2086</v>
      </c>
      <c r="C28" s="455">
        <v>954</v>
      </c>
      <c r="D28" s="216">
        <f t="shared" si="2"/>
        <v>954</v>
      </c>
      <c r="E28" s="455">
        <v>26</v>
      </c>
      <c r="F28" s="455">
        <v>0</v>
      </c>
      <c r="G28" s="455">
        <v>0</v>
      </c>
      <c r="H28" s="455">
        <v>0</v>
      </c>
      <c r="I28" s="455">
        <v>0</v>
      </c>
      <c r="J28" s="455">
        <v>0</v>
      </c>
      <c r="K28" s="455">
        <v>0</v>
      </c>
      <c r="L28" s="455">
        <v>0</v>
      </c>
      <c r="M28" s="455">
        <v>0</v>
      </c>
      <c r="N28" s="455">
        <v>0</v>
      </c>
      <c r="O28" s="455">
        <v>0</v>
      </c>
      <c r="P28" s="455">
        <v>0</v>
      </c>
      <c r="Q28" s="455">
        <v>928</v>
      </c>
      <c r="R28" s="455">
        <v>0</v>
      </c>
      <c r="S28" s="455">
        <v>0</v>
      </c>
      <c r="T28" s="217">
        <f t="shared" si="3"/>
        <v>1</v>
      </c>
    </row>
    <row r="29" spans="1:20" ht="38.25">
      <c r="A29" s="214">
        <v>21</v>
      </c>
      <c r="B29" s="215" t="s">
        <v>2087</v>
      </c>
      <c r="C29" s="455">
        <v>135</v>
      </c>
      <c r="D29" s="216">
        <f t="shared" si="2"/>
        <v>135</v>
      </c>
      <c r="E29" s="455">
        <v>0</v>
      </c>
      <c r="F29" s="455">
        <v>0</v>
      </c>
      <c r="G29" s="455">
        <v>0</v>
      </c>
      <c r="H29" s="455">
        <v>0</v>
      </c>
      <c r="I29" s="455">
        <v>0</v>
      </c>
      <c r="J29" s="455">
        <v>0</v>
      </c>
      <c r="K29" s="455">
        <v>0</v>
      </c>
      <c r="L29" s="455">
        <v>0</v>
      </c>
      <c r="M29" s="455">
        <v>0</v>
      </c>
      <c r="N29" s="455">
        <v>0</v>
      </c>
      <c r="O29" s="455">
        <v>0</v>
      </c>
      <c r="P29" s="455">
        <v>0</v>
      </c>
      <c r="Q29" s="455">
        <v>135</v>
      </c>
      <c r="R29" s="455">
        <v>0</v>
      </c>
      <c r="S29" s="455">
        <v>0</v>
      </c>
      <c r="T29" s="217">
        <f t="shared" si="3"/>
        <v>1</v>
      </c>
    </row>
    <row r="30" spans="1:20" ht="25.5">
      <c r="A30" s="214">
        <v>22</v>
      </c>
      <c r="B30" s="215" t="s">
        <v>2088</v>
      </c>
      <c r="C30" s="455">
        <v>133</v>
      </c>
      <c r="D30" s="216">
        <f t="shared" si="2"/>
        <v>133</v>
      </c>
      <c r="E30" s="455">
        <v>0</v>
      </c>
      <c r="F30" s="455">
        <v>0</v>
      </c>
      <c r="G30" s="455">
        <v>0</v>
      </c>
      <c r="H30" s="455">
        <v>0</v>
      </c>
      <c r="I30" s="455">
        <v>0</v>
      </c>
      <c r="J30" s="455">
        <v>0</v>
      </c>
      <c r="K30" s="455">
        <v>0</v>
      </c>
      <c r="L30" s="455">
        <v>0</v>
      </c>
      <c r="M30" s="455">
        <v>0</v>
      </c>
      <c r="N30" s="455">
        <v>0</v>
      </c>
      <c r="O30" s="455">
        <v>0</v>
      </c>
      <c r="P30" s="455">
        <v>0</v>
      </c>
      <c r="Q30" s="455">
        <v>133</v>
      </c>
      <c r="R30" s="455">
        <v>0</v>
      </c>
      <c r="S30" s="455">
        <v>0</v>
      </c>
      <c r="T30" s="217">
        <f t="shared" si="3"/>
        <v>1</v>
      </c>
    </row>
    <row r="31" spans="1:20" ht="38.25">
      <c r="A31" s="214">
        <v>23</v>
      </c>
      <c r="B31" s="215" t="s">
        <v>2089</v>
      </c>
      <c r="C31" s="455">
        <v>171</v>
      </c>
      <c r="D31" s="216">
        <f t="shared" si="2"/>
        <v>171</v>
      </c>
      <c r="E31" s="455">
        <v>0</v>
      </c>
      <c r="F31" s="455">
        <v>0</v>
      </c>
      <c r="G31" s="455">
        <v>0</v>
      </c>
      <c r="H31" s="455">
        <v>0</v>
      </c>
      <c r="I31" s="455">
        <v>0</v>
      </c>
      <c r="J31" s="455">
        <v>0</v>
      </c>
      <c r="K31" s="455">
        <v>0</v>
      </c>
      <c r="L31" s="455">
        <v>0</v>
      </c>
      <c r="M31" s="455">
        <v>0</v>
      </c>
      <c r="N31" s="455">
        <v>0</v>
      </c>
      <c r="O31" s="455">
        <v>0</v>
      </c>
      <c r="P31" s="455">
        <v>0</v>
      </c>
      <c r="Q31" s="455">
        <v>171</v>
      </c>
      <c r="R31" s="455">
        <v>0</v>
      </c>
      <c r="S31" s="455">
        <v>0</v>
      </c>
      <c r="T31" s="217">
        <f t="shared" si="3"/>
        <v>1</v>
      </c>
    </row>
    <row r="32" spans="1:20" ht="25.5">
      <c r="A32" s="214">
        <v>24</v>
      </c>
      <c r="B32" s="215" t="s">
        <v>2090</v>
      </c>
      <c r="C32" s="455">
        <v>177</v>
      </c>
      <c r="D32" s="216">
        <f t="shared" si="2"/>
        <v>177</v>
      </c>
      <c r="E32" s="455">
        <v>0</v>
      </c>
      <c r="F32" s="455">
        <v>0</v>
      </c>
      <c r="G32" s="455">
        <v>0</v>
      </c>
      <c r="H32" s="455">
        <v>0</v>
      </c>
      <c r="I32" s="455">
        <v>0</v>
      </c>
      <c r="J32" s="455">
        <v>0</v>
      </c>
      <c r="K32" s="455">
        <v>0</v>
      </c>
      <c r="L32" s="455">
        <v>0</v>
      </c>
      <c r="M32" s="455">
        <v>0</v>
      </c>
      <c r="N32" s="455">
        <v>0</v>
      </c>
      <c r="O32" s="455">
        <v>0</v>
      </c>
      <c r="P32" s="455">
        <v>0</v>
      </c>
      <c r="Q32" s="455">
        <v>177</v>
      </c>
      <c r="R32" s="455">
        <v>0</v>
      </c>
      <c r="S32" s="455">
        <v>0</v>
      </c>
      <c r="T32" s="217">
        <f t="shared" si="3"/>
        <v>1</v>
      </c>
    </row>
    <row r="33" spans="1:20" ht="25.5">
      <c r="A33" s="214">
        <v>25</v>
      </c>
      <c r="B33" s="215" t="s">
        <v>2091</v>
      </c>
      <c r="C33" s="455">
        <v>87</v>
      </c>
      <c r="D33" s="216">
        <f t="shared" si="2"/>
        <v>87</v>
      </c>
      <c r="E33" s="455">
        <v>0</v>
      </c>
      <c r="F33" s="455">
        <v>0</v>
      </c>
      <c r="G33" s="455">
        <v>0</v>
      </c>
      <c r="H33" s="455">
        <v>0</v>
      </c>
      <c r="I33" s="455">
        <v>0</v>
      </c>
      <c r="J33" s="455">
        <v>0</v>
      </c>
      <c r="K33" s="455">
        <v>0</v>
      </c>
      <c r="L33" s="455">
        <v>0</v>
      </c>
      <c r="M33" s="455">
        <v>0</v>
      </c>
      <c r="N33" s="455">
        <v>0</v>
      </c>
      <c r="O33" s="455">
        <v>0</v>
      </c>
      <c r="P33" s="455">
        <v>0</v>
      </c>
      <c r="Q33" s="455">
        <v>87</v>
      </c>
      <c r="R33" s="455">
        <v>0</v>
      </c>
      <c r="S33" s="455">
        <v>0</v>
      </c>
      <c r="T33" s="217">
        <f t="shared" si="3"/>
        <v>1</v>
      </c>
    </row>
    <row r="34" spans="1:20" ht="25.5">
      <c r="A34" s="214">
        <v>26</v>
      </c>
      <c r="B34" s="215" t="s">
        <v>2092</v>
      </c>
      <c r="C34" s="455">
        <v>310</v>
      </c>
      <c r="D34" s="216">
        <f t="shared" si="2"/>
        <v>310</v>
      </c>
      <c r="E34" s="455">
        <v>0</v>
      </c>
      <c r="F34" s="455">
        <v>0</v>
      </c>
      <c r="G34" s="455">
        <v>0</v>
      </c>
      <c r="H34" s="455">
        <v>0</v>
      </c>
      <c r="I34" s="455">
        <v>0</v>
      </c>
      <c r="J34" s="455">
        <v>0</v>
      </c>
      <c r="K34" s="455">
        <v>0</v>
      </c>
      <c r="L34" s="455">
        <v>0</v>
      </c>
      <c r="M34" s="455">
        <v>0</v>
      </c>
      <c r="N34" s="455">
        <v>0</v>
      </c>
      <c r="O34" s="455">
        <v>0</v>
      </c>
      <c r="P34" s="455">
        <v>0</v>
      </c>
      <c r="Q34" s="455">
        <v>310</v>
      </c>
      <c r="R34" s="455">
        <v>0</v>
      </c>
      <c r="S34" s="455">
        <v>0</v>
      </c>
      <c r="T34" s="217">
        <f t="shared" si="3"/>
        <v>1</v>
      </c>
    </row>
    <row r="35" spans="1:20">
      <c r="A35" s="214">
        <v>27</v>
      </c>
      <c r="B35" s="215" t="s">
        <v>2093</v>
      </c>
      <c r="C35" s="455">
        <v>85.5</v>
      </c>
      <c r="D35" s="216">
        <f t="shared" si="2"/>
        <v>85.405280000000005</v>
      </c>
      <c r="E35" s="455">
        <v>0</v>
      </c>
      <c r="F35" s="455">
        <v>0</v>
      </c>
      <c r="G35" s="455">
        <v>0</v>
      </c>
      <c r="H35" s="455">
        <v>0</v>
      </c>
      <c r="I35" s="455">
        <v>0</v>
      </c>
      <c r="J35" s="455">
        <v>0</v>
      </c>
      <c r="K35" s="455">
        <v>0</v>
      </c>
      <c r="L35" s="455">
        <v>0</v>
      </c>
      <c r="M35" s="455">
        <v>0</v>
      </c>
      <c r="N35" s="455">
        <v>0</v>
      </c>
      <c r="O35" s="455">
        <v>0</v>
      </c>
      <c r="P35" s="455">
        <v>0</v>
      </c>
      <c r="Q35" s="455">
        <v>85.405280000000005</v>
      </c>
      <c r="R35" s="455">
        <v>0</v>
      </c>
      <c r="S35" s="455">
        <v>0</v>
      </c>
      <c r="T35" s="217">
        <f t="shared" si="3"/>
        <v>0.99889216374269008</v>
      </c>
    </row>
    <row r="36" spans="1:20" ht="25.5">
      <c r="A36" s="214">
        <v>28</v>
      </c>
      <c r="B36" s="215" t="s">
        <v>2094</v>
      </c>
      <c r="C36" s="455">
        <v>176</v>
      </c>
      <c r="D36" s="216">
        <f t="shared" si="2"/>
        <v>176</v>
      </c>
      <c r="E36" s="455">
        <v>0</v>
      </c>
      <c r="F36" s="455">
        <v>0</v>
      </c>
      <c r="G36" s="455">
        <v>0</v>
      </c>
      <c r="H36" s="455">
        <v>0</v>
      </c>
      <c r="I36" s="455">
        <v>0</v>
      </c>
      <c r="J36" s="455">
        <v>0</v>
      </c>
      <c r="K36" s="455">
        <v>0</v>
      </c>
      <c r="L36" s="455">
        <v>0</v>
      </c>
      <c r="M36" s="455">
        <v>0</v>
      </c>
      <c r="N36" s="455">
        <v>0</v>
      </c>
      <c r="O36" s="455">
        <v>0</v>
      </c>
      <c r="P36" s="455">
        <v>0</v>
      </c>
      <c r="Q36" s="455">
        <v>176</v>
      </c>
      <c r="R36" s="455">
        <v>0</v>
      </c>
      <c r="S36" s="455">
        <v>0</v>
      </c>
      <c r="T36" s="217">
        <f t="shared" si="3"/>
        <v>1</v>
      </c>
    </row>
    <row r="37" spans="1:20" ht="25.5">
      <c r="A37" s="214">
        <v>29</v>
      </c>
      <c r="B37" s="215" t="s">
        <v>2095</v>
      </c>
      <c r="C37" s="455">
        <v>70</v>
      </c>
      <c r="D37" s="216">
        <f t="shared" si="2"/>
        <v>70</v>
      </c>
      <c r="E37" s="455">
        <v>0</v>
      </c>
      <c r="F37" s="455">
        <v>0</v>
      </c>
      <c r="G37" s="455">
        <v>0</v>
      </c>
      <c r="H37" s="455">
        <v>0</v>
      </c>
      <c r="I37" s="455">
        <v>0</v>
      </c>
      <c r="J37" s="455">
        <v>0</v>
      </c>
      <c r="K37" s="455">
        <v>0</v>
      </c>
      <c r="L37" s="455">
        <v>0</v>
      </c>
      <c r="M37" s="455">
        <v>0</v>
      </c>
      <c r="N37" s="455">
        <v>0</v>
      </c>
      <c r="O37" s="455">
        <v>0</v>
      </c>
      <c r="P37" s="455">
        <v>0</v>
      </c>
      <c r="Q37" s="455">
        <v>70</v>
      </c>
      <c r="R37" s="455">
        <v>0</v>
      </c>
      <c r="S37" s="455">
        <v>0</v>
      </c>
      <c r="T37" s="217">
        <f t="shared" si="3"/>
        <v>1</v>
      </c>
    </row>
    <row r="38" spans="1:20" ht="25.5">
      <c r="A38" s="214">
        <v>30</v>
      </c>
      <c r="B38" s="215" t="s">
        <v>2096</v>
      </c>
      <c r="C38" s="455">
        <v>35</v>
      </c>
      <c r="D38" s="216">
        <f t="shared" si="2"/>
        <v>35</v>
      </c>
      <c r="E38" s="455">
        <v>0</v>
      </c>
      <c r="F38" s="455">
        <v>0</v>
      </c>
      <c r="G38" s="455">
        <v>0</v>
      </c>
      <c r="H38" s="455">
        <v>0</v>
      </c>
      <c r="I38" s="455">
        <v>0</v>
      </c>
      <c r="J38" s="455">
        <v>0</v>
      </c>
      <c r="K38" s="455">
        <v>0</v>
      </c>
      <c r="L38" s="455">
        <v>0</v>
      </c>
      <c r="M38" s="455">
        <v>0</v>
      </c>
      <c r="N38" s="455">
        <v>0</v>
      </c>
      <c r="O38" s="455">
        <v>0</v>
      </c>
      <c r="P38" s="455">
        <v>0</v>
      </c>
      <c r="Q38" s="455">
        <v>35</v>
      </c>
      <c r="R38" s="455">
        <v>0</v>
      </c>
      <c r="S38" s="455">
        <v>0</v>
      </c>
      <c r="T38" s="217">
        <f t="shared" si="3"/>
        <v>1</v>
      </c>
    </row>
    <row r="39" spans="1:20">
      <c r="A39" s="214">
        <v>31</v>
      </c>
      <c r="B39" s="215" t="s">
        <v>2097</v>
      </c>
      <c r="C39" s="455">
        <v>128</v>
      </c>
      <c r="D39" s="216">
        <f t="shared" si="2"/>
        <v>128</v>
      </c>
      <c r="E39" s="455">
        <v>0</v>
      </c>
      <c r="F39" s="455">
        <v>0</v>
      </c>
      <c r="G39" s="455">
        <v>0</v>
      </c>
      <c r="H39" s="455">
        <v>0</v>
      </c>
      <c r="I39" s="455">
        <v>0</v>
      </c>
      <c r="J39" s="455">
        <v>0</v>
      </c>
      <c r="K39" s="455">
        <v>0</v>
      </c>
      <c r="L39" s="455">
        <v>0</v>
      </c>
      <c r="M39" s="455">
        <v>0</v>
      </c>
      <c r="N39" s="455">
        <v>0</v>
      </c>
      <c r="O39" s="455">
        <v>0</v>
      </c>
      <c r="P39" s="455">
        <v>0</v>
      </c>
      <c r="Q39" s="455">
        <v>128</v>
      </c>
      <c r="R39" s="455">
        <v>0</v>
      </c>
      <c r="S39" s="455">
        <v>0</v>
      </c>
      <c r="T39" s="217">
        <f t="shared" si="3"/>
        <v>1</v>
      </c>
    </row>
    <row r="40" spans="1:20" ht="38.25">
      <c r="A40" s="214">
        <v>32</v>
      </c>
      <c r="B40" s="215" t="s">
        <v>2098</v>
      </c>
      <c r="C40" s="455">
        <v>40</v>
      </c>
      <c r="D40" s="216">
        <f t="shared" si="2"/>
        <v>40</v>
      </c>
      <c r="E40" s="455">
        <v>0</v>
      </c>
      <c r="F40" s="455">
        <v>0</v>
      </c>
      <c r="G40" s="455">
        <v>0</v>
      </c>
      <c r="H40" s="455">
        <v>0</v>
      </c>
      <c r="I40" s="455">
        <v>0</v>
      </c>
      <c r="J40" s="455">
        <v>0</v>
      </c>
      <c r="K40" s="455">
        <v>0</v>
      </c>
      <c r="L40" s="455">
        <v>0</v>
      </c>
      <c r="M40" s="455">
        <v>0</v>
      </c>
      <c r="N40" s="455">
        <v>0</v>
      </c>
      <c r="O40" s="455">
        <v>0</v>
      </c>
      <c r="P40" s="455">
        <v>0</v>
      </c>
      <c r="Q40" s="455">
        <v>40</v>
      </c>
      <c r="R40" s="455">
        <v>0</v>
      </c>
      <c r="S40" s="455">
        <v>0</v>
      </c>
      <c r="T40" s="217">
        <f t="shared" si="3"/>
        <v>1</v>
      </c>
    </row>
    <row r="41" spans="1:20" ht="25.5">
      <c r="A41" s="214">
        <v>33</v>
      </c>
      <c r="B41" s="215" t="s">
        <v>2099</v>
      </c>
      <c r="C41" s="455">
        <v>2000</v>
      </c>
      <c r="D41" s="216">
        <f t="shared" si="2"/>
        <v>2000</v>
      </c>
      <c r="E41" s="455">
        <v>0</v>
      </c>
      <c r="F41" s="455">
        <v>2000</v>
      </c>
      <c r="G41" s="455">
        <v>0</v>
      </c>
      <c r="H41" s="455">
        <v>0</v>
      </c>
      <c r="I41" s="455">
        <v>0</v>
      </c>
      <c r="J41" s="455">
        <v>0</v>
      </c>
      <c r="K41" s="455">
        <v>0</v>
      </c>
      <c r="L41" s="455">
        <v>0</v>
      </c>
      <c r="M41" s="455">
        <v>0</v>
      </c>
      <c r="N41" s="455">
        <v>0</v>
      </c>
      <c r="O41" s="455">
        <v>0</v>
      </c>
      <c r="P41" s="455">
        <v>0</v>
      </c>
      <c r="Q41" s="455">
        <v>0</v>
      </c>
      <c r="R41" s="455">
        <v>0</v>
      </c>
      <c r="S41" s="455">
        <v>0</v>
      </c>
      <c r="T41" s="217">
        <f t="shared" si="3"/>
        <v>1</v>
      </c>
    </row>
    <row r="42" spans="1:20" ht="25.5">
      <c r="A42" s="214">
        <v>34</v>
      </c>
      <c r="B42" s="215" t="s">
        <v>2100</v>
      </c>
      <c r="C42" s="455">
        <v>50</v>
      </c>
      <c r="D42" s="216">
        <f t="shared" si="2"/>
        <v>50</v>
      </c>
      <c r="E42" s="455">
        <v>0</v>
      </c>
      <c r="F42" s="455">
        <v>50</v>
      </c>
      <c r="G42" s="455">
        <v>0</v>
      </c>
      <c r="H42" s="455">
        <v>0</v>
      </c>
      <c r="I42" s="455">
        <v>0</v>
      </c>
      <c r="J42" s="455">
        <v>0</v>
      </c>
      <c r="K42" s="455">
        <v>0</v>
      </c>
      <c r="L42" s="455">
        <v>0</v>
      </c>
      <c r="M42" s="455">
        <v>0</v>
      </c>
      <c r="N42" s="455">
        <v>0</v>
      </c>
      <c r="O42" s="455">
        <v>0</v>
      </c>
      <c r="P42" s="455">
        <v>0</v>
      </c>
      <c r="Q42" s="455">
        <v>0</v>
      </c>
      <c r="R42" s="455">
        <v>0</v>
      </c>
      <c r="S42" s="455">
        <v>0</v>
      </c>
      <c r="T42" s="217">
        <f t="shared" si="3"/>
        <v>1</v>
      </c>
    </row>
    <row r="43" spans="1:20" ht="25.5">
      <c r="A43" s="214">
        <v>35</v>
      </c>
      <c r="B43" s="215" t="s">
        <v>2101</v>
      </c>
      <c r="C43" s="455">
        <v>480</v>
      </c>
      <c r="D43" s="216">
        <f t="shared" si="2"/>
        <v>480</v>
      </c>
      <c r="E43" s="455">
        <v>0</v>
      </c>
      <c r="F43" s="455">
        <v>0</v>
      </c>
      <c r="G43" s="455">
        <v>0</v>
      </c>
      <c r="H43" s="455">
        <v>0</v>
      </c>
      <c r="I43" s="455">
        <v>0</v>
      </c>
      <c r="J43" s="455">
        <v>480</v>
      </c>
      <c r="K43" s="455">
        <v>0</v>
      </c>
      <c r="L43" s="455">
        <v>0</v>
      </c>
      <c r="M43" s="455">
        <v>0</v>
      </c>
      <c r="N43" s="455">
        <v>0</v>
      </c>
      <c r="O43" s="455">
        <v>0</v>
      </c>
      <c r="P43" s="455">
        <v>0</v>
      </c>
      <c r="Q43" s="455">
        <v>0</v>
      </c>
      <c r="R43" s="455">
        <v>0</v>
      </c>
      <c r="S43" s="455">
        <v>0</v>
      </c>
      <c r="T43" s="217">
        <f t="shared" si="3"/>
        <v>1</v>
      </c>
    </row>
    <row r="44" spans="1:20">
      <c r="A44" s="214">
        <v>36</v>
      </c>
      <c r="B44" s="219" t="s">
        <v>2102</v>
      </c>
      <c r="C44" s="455">
        <v>37583.058599999997</v>
      </c>
      <c r="D44" s="216">
        <f t="shared" si="2"/>
        <v>32234.6584</v>
      </c>
      <c r="E44" s="455">
        <v>26</v>
      </c>
      <c r="F44" s="455">
        <v>0</v>
      </c>
      <c r="G44" s="455">
        <v>0</v>
      </c>
      <c r="H44" s="455">
        <v>0</v>
      </c>
      <c r="I44" s="455">
        <v>282</v>
      </c>
      <c r="J44" s="455">
        <v>18394.146499999999</v>
      </c>
      <c r="K44" s="455">
        <v>0</v>
      </c>
      <c r="L44" s="455">
        <v>1625.7</v>
      </c>
      <c r="M44" s="455">
        <v>0</v>
      </c>
      <c r="N44" s="455">
        <v>0</v>
      </c>
      <c r="O44" s="455">
        <v>0</v>
      </c>
      <c r="P44" s="455">
        <v>0</v>
      </c>
      <c r="Q44" s="455">
        <v>11906.811900000001</v>
      </c>
      <c r="R44" s="455">
        <v>0</v>
      </c>
      <c r="S44" s="455">
        <v>0</v>
      </c>
      <c r="T44" s="217">
        <f t="shared" si="3"/>
        <v>0.85769119387212411</v>
      </c>
    </row>
    <row r="45" spans="1:20" ht="25.5">
      <c r="A45" s="214">
        <v>37</v>
      </c>
      <c r="B45" s="219" t="s">
        <v>2103</v>
      </c>
      <c r="C45" s="455">
        <v>27057.280665999999</v>
      </c>
      <c r="D45" s="216">
        <f t="shared" si="2"/>
        <v>7307.2806659999997</v>
      </c>
      <c r="E45" s="455">
        <v>0</v>
      </c>
      <c r="F45" s="455">
        <v>0</v>
      </c>
      <c r="G45" s="455">
        <v>0</v>
      </c>
      <c r="H45" s="455">
        <v>0</v>
      </c>
      <c r="I45" s="455">
        <v>0</v>
      </c>
      <c r="J45" s="455">
        <v>7307.2806659999997</v>
      </c>
      <c r="K45" s="455">
        <v>0</v>
      </c>
      <c r="L45" s="455">
        <v>0</v>
      </c>
      <c r="M45" s="455">
        <v>0</v>
      </c>
      <c r="N45" s="455">
        <v>0</v>
      </c>
      <c r="O45" s="455">
        <v>0</v>
      </c>
      <c r="P45" s="455">
        <v>0</v>
      </c>
      <c r="Q45" s="455">
        <v>0</v>
      </c>
      <c r="R45" s="455">
        <v>0</v>
      </c>
      <c r="S45" s="455">
        <v>0</v>
      </c>
      <c r="T45" s="217">
        <f t="shared" si="3"/>
        <v>0.27006707570514582</v>
      </c>
    </row>
    <row r="46" spans="1:20" ht="25.5">
      <c r="A46" s="214">
        <v>38</v>
      </c>
      <c r="B46" s="219" t="s">
        <v>2104</v>
      </c>
      <c r="C46" s="455">
        <v>13627</v>
      </c>
      <c r="D46" s="216">
        <f t="shared" si="2"/>
        <v>11879.674199999999</v>
      </c>
      <c r="E46" s="455">
        <v>0</v>
      </c>
      <c r="F46" s="455">
        <v>0</v>
      </c>
      <c r="G46" s="455">
        <v>0</v>
      </c>
      <c r="H46" s="455">
        <v>0</v>
      </c>
      <c r="I46" s="455">
        <v>0</v>
      </c>
      <c r="J46" s="455">
        <v>11879.674199999999</v>
      </c>
      <c r="K46" s="455">
        <v>0</v>
      </c>
      <c r="L46" s="455">
        <v>0</v>
      </c>
      <c r="M46" s="455">
        <v>0</v>
      </c>
      <c r="N46" s="455">
        <v>0</v>
      </c>
      <c r="O46" s="455">
        <v>0</v>
      </c>
      <c r="P46" s="455">
        <v>0</v>
      </c>
      <c r="Q46" s="455">
        <v>0</v>
      </c>
      <c r="R46" s="455">
        <v>0</v>
      </c>
      <c r="S46" s="455">
        <v>0</v>
      </c>
      <c r="T46" s="217">
        <f t="shared" si="3"/>
        <v>0.87177472664562994</v>
      </c>
    </row>
    <row r="47" spans="1:20">
      <c r="A47" s="214">
        <v>39</v>
      </c>
      <c r="B47" s="219" t="s">
        <v>2105</v>
      </c>
      <c r="C47" s="455">
        <v>8427</v>
      </c>
      <c r="D47" s="216">
        <f t="shared" si="2"/>
        <v>5427</v>
      </c>
      <c r="E47" s="455">
        <v>0</v>
      </c>
      <c r="F47" s="455">
        <v>0</v>
      </c>
      <c r="G47" s="455">
        <v>0</v>
      </c>
      <c r="H47" s="455">
        <v>0</v>
      </c>
      <c r="I47" s="455">
        <v>0</v>
      </c>
      <c r="J47" s="455">
        <v>5427</v>
      </c>
      <c r="K47" s="455">
        <v>0</v>
      </c>
      <c r="L47" s="455">
        <v>0</v>
      </c>
      <c r="M47" s="455">
        <v>0</v>
      </c>
      <c r="N47" s="455">
        <v>0</v>
      </c>
      <c r="O47" s="455">
        <v>0</v>
      </c>
      <c r="P47" s="455">
        <v>0</v>
      </c>
      <c r="Q47" s="455">
        <v>0</v>
      </c>
      <c r="R47" s="455">
        <v>0</v>
      </c>
      <c r="S47" s="455">
        <v>0</v>
      </c>
      <c r="T47" s="217">
        <f t="shared" si="3"/>
        <v>0.64400142399430405</v>
      </c>
    </row>
    <row r="48" spans="1:20">
      <c r="A48" s="214">
        <v>40</v>
      </c>
      <c r="B48" s="219" t="s">
        <v>2106</v>
      </c>
      <c r="C48" s="455">
        <v>3610</v>
      </c>
      <c r="D48" s="216">
        <f t="shared" si="2"/>
        <v>3610</v>
      </c>
      <c r="E48" s="455">
        <v>0</v>
      </c>
      <c r="F48" s="455">
        <v>0</v>
      </c>
      <c r="G48" s="455">
        <v>0</v>
      </c>
      <c r="H48" s="455">
        <v>0</v>
      </c>
      <c r="I48" s="455">
        <v>0</v>
      </c>
      <c r="J48" s="455">
        <v>3610</v>
      </c>
      <c r="K48" s="455">
        <v>0</v>
      </c>
      <c r="L48" s="455">
        <v>0</v>
      </c>
      <c r="M48" s="455">
        <v>0</v>
      </c>
      <c r="N48" s="455">
        <v>0</v>
      </c>
      <c r="O48" s="455">
        <v>0</v>
      </c>
      <c r="P48" s="455">
        <v>0</v>
      </c>
      <c r="Q48" s="455">
        <v>0</v>
      </c>
      <c r="R48" s="455">
        <v>0</v>
      </c>
      <c r="S48" s="455">
        <v>0</v>
      </c>
      <c r="T48" s="217">
        <f t="shared" si="3"/>
        <v>1</v>
      </c>
    </row>
    <row r="49" spans="1:20">
      <c r="A49" s="214">
        <v>41</v>
      </c>
      <c r="B49" s="219" t="s">
        <v>2107</v>
      </c>
      <c r="C49" s="455">
        <v>1741</v>
      </c>
      <c r="D49" s="216">
        <f t="shared" si="2"/>
        <v>1741</v>
      </c>
      <c r="E49" s="455">
        <v>0</v>
      </c>
      <c r="F49" s="455">
        <v>0</v>
      </c>
      <c r="G49" s="455">
        <v>0</v>
      </c>
      <c r="H49" s="455">
        <v>0</v>
      </c>
      <c r="I49" s="455">
        <v>0</v>
      </c>
      <c r="J49" s="455">
        <v>1741</v>
      </c>
      <c r="K49" s="455">
        <v>0</v>
      </c>
      <c r="L49" s="455">
        <v>0</v>
      </c>
      <c r="M49" s="455">
        <v>0</v>
      </c>
      <c r="N49" s="455">
        <v>0</v>
      </c>
      <c r="O49" s="455">
        <v>0</v>
      </c>
      <c r="P49" s="455">
        <v>0</v>
      </c>
      <c r="Q49" s="455">
        <v>0</v>
      </c>
      <c r="R49" s="455">
        <v>0</v>
      </c>
      <c r="S49" s="455">
        <v>0</v>
      </c>
      <c r="T49" s="217">
        <f t="shared" si="3"/>
        <v>1</v>
      </c>
    </row>
    <row r="50" spans="1:20">
      <c r="A50" s="214">
        <v>42</v>
      </c>
      <c r="B50" s="219" t="s">
        <v>2108</v>
      </c>
      <c r="C50" s="455">
        <v>3332</v>
      </c>
      <c r="D50" s="216">
        <f t="shared" si="2"/>
        <v>3332</v>
      </c>
      <c r="E50" s="455">
        <v>0</v>
      </c>
      <c r="F50" s="455">
        <v>0</v>
      </c>
      <c r="G50" s="455">
        <v>0</v>
      </c>
      <c r="H50" s="455">
        <v>0</v>
      </c>
      <c r="I50" s="455">
        <v>0</v>
      </c>
      <c r="J50" s="455">
        <v>3332</v>
      </c>
      <c r="K50" s="455">
        <v>0</v>
      </c>
      <c r="L50" s="455">
        <v>0</v>
      </c>
      <c r="M50" s="455">
        <v>0</v>
      </c>
      <c r="N50" s="455">
        <v>0</v>
      </c>
      <c r="O50" s="455">
        <v>0</v>
      </c>
      <c r="P50" s="455">
        <v>0</v>
      </c>
      <c r="Q50" s="455">
        <v>0</v>
      </c>
      <c r="R50" s="455">
        <v>0</v>
      </c>
      <c r="S50" s="455">
        <v>0</v>
      </c>
      <c r="T50" s="217">
        <f t="shared" si="3"/>
        <v>1</v>
      </c>
    </row>
    <row r="51" spans="1:20" ht="25.5">
      <c r="A51" s="214">
        <v>43</v>
      </c>
      <c r="B51" s="219" t="s">
        <v>2109</v>
      </c>
      <c r="C51" s="455">
        <v>1446</v>
      </c>
      <c r="D51" s="216">
        <f t="shared" si="2"/>
        <v>1446</v>
      </c>
      <c r="E51" s="455">
        <v>0</v>
      </c>
      <c r="F51" s="455">
        <v>0</v>
      </c>
      <c r="G51" s="455">
        <v>0</v>
      </c>
      <c r="H51" s="455">
        <v>0</v>
      </c>
      <c r="I51" s="455">
        <v>0</v>
      </c>
      <c r="J51" s="455">
        <v>1446</v>
      </c>
      <c r="K51" s="455">
        <v>0</v>
      </c>
      <c r="L51" s="455">
        <v>0</v>
      </c>
      <c r="M51" s="455">
        <v>0</v>
      </c>
      <c r="N51" s="455">
        <v>0</v>
      </c>
      <c r="O51" s="455">
        <v>0</v>
      </c>
      <c r="P51" s="455">
        <v>0</v>
      </c>
      <c r="Q51" s="455">
        <v>0</v>
      </c>
      <c r="R51" s="455">
        <v>0</v>
      </c>
      <c r="S51" s="455">
        <v>0</v>
      </c>
      <c r="T51" s="217">
        <f t="shared" si="3"/>
        <v>1</v>
      </c>
    </row>
    <row r="52" spans="1:20" ht="25.5">
      <c r="A52" s="214">
        <v>44</v>
      </c>
      <c r="B52" s="219" t="s">
        <v>2110</v>
      </c>
      <c r="C52" s="455">
        <v>74565.236000000004</v>
      </c>
      <c r="D52" s="216">
        <f t="shared" si="2"/>
        <v>74180.659</v>
      </c>
      <c r="E52" s="455">
        <v>0</v>
      </c>
      <c r="F52" s="455">
        <v>0</v>
      </c>
      <c r="G52" s="455">
        <v>0</v>
      </c>
      <c r="H52" s="455">
        <v>0</v>
      </c>
      <c r="I52" s="455">
        <v>0</v>
      </c>
      <c r="J52" s="455">
        <v>0</v>
      </c>
      <c r="K52" s="455">
        <v>0</v>
      </c>
      <c r="L52" s="455">
        <v>74180.659</v>
      </c>
      <c r="M52" s="455">
        <v>0</v>
      </c>
      <c r="N52" s="455">
        <v>0</v>
      </c>
      <c r="O52" s="455">
        <v>0</v>
      </c>
      <c r="P52" s="455">
        <v>0</v>
      </c>
      <c r="Q52" s="455">
        <v>0</v>
      </c>
      <c r="R52" s="455">
        <v>0</v>
      </c>
      <c r="S52" s="455">
        <v>0</v>
      </c>
      <c r="T52" s="217">
        <f t="shared" si="3"/>
        <v>0.99484240886731712</v>
      </c>
    </row>
    <row r="53" spans="1:20" ht="25.5">
      <c r="A53" s="214">
        <v>45</v>
      </c>
      <c r="B53" s="215" t="s">
        <v>2111</v>
      </c>
      <c r="C53" s="455">
        <v>12614</v>
      </c>
      <c r="D53" s="216">
        <f t="shared" si="2"/>
        <v>10565.882969000002</v>
      </c>
      <c r="E53" s="455">
        <v>0</v>
      </c>
      <c r="F53" s="455">
        <v>0</v>
      </c>
      <c r="G53" s="455">
        <v>0</v>
      </c>
      <c r="H53" s="455">
        <v>0</v>
      </c>
      <c r="I53" s="455">
        <v>0</v>
      </c>
      <c r="J53" s="455">
        <v>0</v>
      </c>
      <c r="K53" s="455">
        <v>0</v>
      </c>
      <c r="L53" s="455">
        <v>0</v>
      </c>
      <c r="M53" s="455">
        <v>0</v>
      </c>
      <c r="N53" s="455">
        <v>539.56899999999996</v>
      </c>
      <c r="O53" s="455">
        <v>539.56899999999996</v>
      </c>
      <c r="P53" s="455">
        <v>0</v>
      </c>
      <c r="Q53" s="455">
        <v>10026.313969000001</v>
      </c>
      <c r="R53" s="455">
        <v>0</v>
      </c>
      <c r="S53" s="455">
        <v>0</v>
      </c>
      <c r="T53" s="217">
        <f t="shared" si="3"/>
        <v>0.83763143879816093</v>
      </c>
    </row>
    <row r="54" spans="1:20" ht="25.5">
      <c r="A54" s="214">
        <v>46</v>
      </c>
      <c r="B54" s="215" t="s">
        <v>2112</v>
      </c>
      <c r="C54" s="455">
        <v>13703</v>
      </c>
      <c r="D54" s="216">
        <f t="shared" si="2"/>
        <v>13363.835999999999</v>
      </c>
      <c r="E54" s="455">
        <v>0</v>
      </c>
      <c r="F54" s="455">
        <v>0</v>
      </c>
      <c r="G54" s="455">
        <v>0</v>
      </c>
      <c r="H54" s="455">
        <v>0</v>
      </c>
      <c r="I54" s="455">
        <v>0</v>
      </c>
      <c r="J54" s="455">
        <v>0</v>
      </c>
      <c r="K54" s="455">
        <v>0</v>
      </c>
      <c r="L54" s="455">
        <v>0</v>
      </c>
      <c r="M54" s="455">
        <v>0</v>
      </c>
      <c r="N54" s="455">
        <v>13363.835999999999</v>
      </c>
      <c r="O54" s="455">
        <v>13363.835999999999</v>
      </c>
      <c r="P54" s="455">
        <v>0</v>
      </c>
      <c r="Q54" s="455">
        <v>0</v>
      </c>
      <c r="R54" s="455">
        <v>0</v>
      </c>
      <c r="S54" s="455">
        <v>0</v>
      </c>
      <c r="T54" s="217">
        <f t="shared" si="3"/>
        <v>0.97524892359337367</v>
      </c>
    </row>
    <row r="55" spans="1:20" ht="25.5">
      <c r="A55" s="214">
        <v>47</v>
      </c>
      <c r="B55" s="215" t="s">
        <v>2113</v>
      </c>
      <c r="C55" s="455">
        <v>5856</v>
      </c>
      <c r="D55" s="216">
        <f t="shared" si="2"/>
        <v>5854.62</v>
      </c>
      <c r="E55" s="455">
        <v>0</v>
      </c>
      <c r="F55" s="455">
        <v>0</v>
      </c>
      <c r="G55" s="455">
        <v>0</v>
      </c>
      <c r="H55" s="455">
        <v>0</v>
      </c>
      <c r="I55" s="455">
        <v>0</v>
      </c>
      <c r="J55" s="455">
        <v>0</v>
      </c>
      <c r="K55" s="455">
        <v>0</v>
      </c>
      <c r="L55" s="455">
        <v>0</v>
      </c>
      <c r="M55" s="455">
        <v>0</v>
      </c>
      <c r="N55" s="455">
        <v>1836</v>
      </c>
      <c r="O55" s="455">
        <v>1836</v>
      </c>
      <c r="P55" s="455">
        <v>0</v>
      </c>
      <c r="Q55" s="455">
        <v>4018.62</v>
      </c>
      <c r="R55" s="455">
        <v>0</v>
      </c>
      <c r="S55" s="455">
        <v>0</v>
      </c>
      <c r="T55" s="217">
        <f t="shared" si="3"/>
        <v>0.9997643442622951</v>
      </c>
    </row>
    <row r="56" spans="1:20" ht="25.5">
      <c r="A56" s="214">
        <v>48</v>
      </c>
      <c r="B56" s="215" t="s">
        <v>2114</v>
      </c>
      <c r="C56" s="455">
        <v>2690</v>
      </c>
      <c r="D56" s="216">
        <f t="shared" si="2"/>
        <v>2690</v>
      </c>
      <c r="E56" s="455">
        <v>0</v>
      </c>
      <c r="F56" s="455">
        <v>0</v>
      </c>
      <c r="G56" s="455">
        <v>0</v>
      </c>
      <c r="H56" s="455">
        <v>0</v>
      </c>
      <c r="I56" s="455">
        <v>0</v>
      </c>
      <c r="J56" s="455">
        <v>0</v>
      </c>
      <c r="K56" s="455">
        <v>0</v>
      </c>
      <c r="L56" s="455">
        <v>0</v>
      </c>
      <c r="M56" s="455">
        <v>0</v>
      </c>
      <c r="N56" s="455">
        <v>1482</v>
      </c>
      <c r="O56" s="455">
        <v>1482</v>
      </c>
      <c r="P56" s="455">
        <v>0</v>
      </c>
      <c r="Q56" s="455">
        <v>1208</v>
      </c>
      <c r="R56" s="455">
        <v>0</v>
      </c>
      <c r="S56" s="455">
        <v>0</v>
      </c>
      <c r="T56" s="217">
        <f t="shared" si="3"/>
        <v>1</v>
      </c>
    </row>
    <row r="57" spans="1:20" ht="38.25">
      <c r="A57" s="214">
        <v>49</v>
      </c>
      <c r="B57" s="215" t="s">
        <v>2115</v>
      </c>
      <c r="C57" s="455">
        <v>38412</v>
      </c>
      <c r="D57" s="216">
        <f t="shared" si="2"/>
        <v>34776.807000000001</v>
      </c>
      <c r="E57" s="455">
        <v>0</v>
      </c>
      <c r="F57" s="455">
        <v>0</v>
      </c>
      <c r="G57" s="455">
        <v>0</v>
      </c>
      <c r="H57" s="455">
        <v>0</v>
      </c>
      <c r="I57" s="455">
        <v>0</v>
      </c>
      <c r="J57" s="455">
        <v>0</v>
      </c>
      <c r="K57" s="455">
        <v>0</v>
      </c>
      <c r="L57" s="455">
        <v>0</v>
      </c>
      <c r="M57" s="455">
        <v>0</v>
      </c>
      <c r="N57" s="455">
        <v>34776.807000000001</v>
      </c>
      <c r="O57" s="455">
        <v>34776.807000000001</v>
      </c>
      <c r="P57" s="455">
        <v>0</v>
      </c>
      <c r="Q57" s="455">
        <v>0</v>
      </c>
      <c r="R57" s="455">
        <v>0</v>
      </c>
      <c r="S57" s="455">
        <v>0</v>
      </c>
      <c r="T57" s="217">
        <f t="shared" si="3"/>
        <v>0.90536308965948142</v>
      </c>
    </row>
    <row r="58" spans="1:20" ht="25.5">
      <c r="A58" s="214">
        <v>50</v>
      </c>
      <c r="B58" s="220" t="s">
        <v>2116</v>
      </c>
      <c r="C58" s="455">
        <v>13821.645</v>
      </c>
      <c r="D58" s="216">
        <f t="shared" si="2"/>
        <v>11713.54399</v>
      </c>
      <c r="E58" s="455">
        <v>3</v>
      </c>
      <c r="F58" s="455">
        <v>0</v>
      </c>
      <c r="G58" s="455">
        <v>0</v>
      </c>
      <c r="H58" s="455">
        <v>0</v>
      </c>
      <c r="I58" s="455">
        <v>0</v>
      </c>
      <c r="J58" s="455">
        <v>0</v>
      </c>
      <c r="K58" s="455">
        <v>0</v>
      </c>
      <c r="L58" s="455">
        <v>0</v>
      </c>
      <c r="M58" s="455">
        <v>0</v>
      </c>
      <c r="N58" s="455">
        <v>4199.0439900000001</v>
      </c>
      <c r="O58" s="455">
        <v>0</v>
      </c>
      <c r="P58" s="455">
        <v>0</v>
      </c>
      <c r="Q58" s="455">
        <v>7511.5</v>
      </c>
      <c r="R58" s="455">
        <v>0</v>
      </c>
      <c r="S58" s="455">
        <v>0</v>
      </c>
      <c r="T58" s="217">
        <f t="shared" si="3"/>
        <v>0.84747828424185401</v>
      </c>
    </row>
    <row r="59" spans="1:20" ht="38.25">
      <c r="A59" s="214">
        <v>51</v>
      </c>
      <c r="B59" s="215" t="s">
        <v>2117</v>
      </c>
      <c r="C59" s="455">
        <v>5834.2</v>
      </c>
      <c r="D59" s="216">
        <f t="shared" si="2"/>
        <v>3111.3</v>
      </c>
      <c r="E59" s="455">
        <v>0</v>
      </c>
      <c r="F59" s="455">
        <v>3111.3</v>
      </c>
      <c r="G59" s="455">
        <v>0</v>
      </c>
      <c r="H59" s="455">
        <v>0</v>
      </c>
      <c r="I59" s="455">
        <v>0</v>
      </c>
      <c r="J59" s="455">
        <v>0</v>
      </c>
      <c r="K59" s="455">
        <v>0</v>
      </c>
      <c r="L59" s="455">
        <v>0</v>
      </c>
      <c r="M59" s="455">
        <v>0</v>
      </c>
      <c r="N59" s="455">
        <v>0</v>
      </c>
      <c r="O59" s="455">
        <v>0</v>
      </c>
      <c r="P59" s="455">
        <v>0</v>
      </c>
      <c r="Q59" s="455">
        <v>0</v>
      </c>
      <c r="R59" s="455">
        <v>0</v>
      </c>
      <c r="S59" s="455">
        <v>0</v>
      </c>
      <c r="T59" s="217">
        <f t="shared" si="3"/>
        <v>0.53328648315107474</v>
      </c>
    </row>
    <row r="60" spans="1:20" s="218" customFormat="1" ht="38.25">
      <c r="A60" s="214">
        <v>52</v>
      </c>
      <c r="B60" s="220" t="s">
        <v>2118</v>
      </c>
      <c r="C60" s="455">
        <v>651.75900000000001</v>
      </c>
      <c r="D60" s="216">
        <f t="shared" si="2"/>
        <v>651.75900000000001</v>
      </c>
      <c r="E60" s="455">
        <v>0</v>
      </c>
      <c r="F60" s="455">
        <v>651.75900000000001</v>
      </c>
      <c r="G60" s="455">
        <v>0</v>
      </c>
      <c r="H60" s="455">
        <v>0</v>
      </c>
      <c r="I60" s="455">
        <v>0</v>
      </c>
      <c r="J60" s="455">
        <v>0</v>
      </c>
      <c r="K60" s="455">
        <v>0</v>
      </c>
      <c r="L60" s="455">
        <v>0</v>
      </c>
      <c r="M60" s="455">
        <v>0</v>
      </c>
      <c r="N60" s="455">
        <v>0</v>
      </c>
      <c r="O60" s="455">
        <v>0</v>
      </c>
      <c r="P60" s="455">
        <v>0</v>
      </c>
      <c r="Q60" s="455">
        <v>0</v>
      </c>
      <c r="R60" s="455">
        <v>0</v>
      </c>
      <c r="S60" s="455">
        <v>0</v>
      </c>
      <c r="T60" s="217">
        <f t="shared" si="3"/>
        <v>1</v>
      </c>
    </row>
    <row r="61" spans="1:20" s="218" customFormat="1" ht="25.5">
      <c r="A61" s="214">
        <v>53</v>
      </c>
      <c r="B61" s="220" t="s">
        <v>2119</v>
      </c>
      <c r="C61" s="455">
        <v>9934</v>
      </c>
      <c r="D61" s="216">
        <f t="shared" si="2"/>
        <v>9934</v>
      </c>
      <c r="E61" s="455">
        <v>0</v>
      </c>
      <c r="F61" s="455">
        <v>6604</v>
      </c>
      <c r="G61" s="455">
        <v>0</v>
      </c>
      <c r="H61" s="455">
        <v>0</v>
      </c>
      <c r="I61" s="455">
        <v>0</v>
      </c>
      <c r="J61" s="455">
        <v>0</v>
      </c>
      <c r="K61" s="455">
        <v>0</v>
      </c>
      <c r="L61" s="455">
        <v>0</v>
      </c>
      <c r="M61" s="455">
        <v>0</v>
      </c>
      <c r="N61" s="455">
        <v>0</v>
      </c>
      <c r="O61" s="455">
        <v>0</v>
      </c>
      <c r="P61" s="455">
        <v>0</v>
      </c>
      <c r="Q61" s="455">
        <v>3330</v>
      </c>
      <c r="R61" s="455">
        <v>0</v>
      </c>
      <c r="S61" s="455">
        <v>0</v>
      </c>
      <c r="T61" s="217">
        <f t="shared" si="3"/>
        <v>1</v>
      </c>
    </row>
    <row r="62" spans="1:20" s="218" customFormat="1" ht="25.5">
      <c r="A62" s="214">
        <v>54</v>
      </c>
      <c r="B62" s="220" t="s">
        <v>2120</v>
      </c>
      <c r="C62" s="455">
        <v>80183.618369000003</v>
      </c>
      <c r="D62" s="216">
        <f t="shared" si="2"/>
        <v>24885.772962000003</v>
      </c>
      <c r="E62" s="455">
        <v>36</v>
      </c>
      <c r="F62" s="455">
        <v>17189.825562000002</v>
      </c>
      <c r="G62" s="455">
        <v>0</v>
      </c>
      <c r="H62" s="455">
        <v>0</v>
      </c>
      <c r="I62" s="455">
        <v>0</v>
      </c>
      <c r="J62" s="455">
        <v>0</v>
      </c>
      <c r="K62" s="455">
        <v>0</v>
      </c>
      <c r="L62" s="455">
        <v>0</v>
      </c>
      <c r="M62" s="455">
        <v>0</v>
      </c>
      <c r="N62" s="455">
        <v>0</v>
      </c>
      <c r="O62" s="455">
        <v>0</v>
      </c>
      <c r="P62" s="455">
        <v>0</v>
      </c>
      <c r="Q62" s="455">
        <v>7659.9474</v>
      </c>
      <c r="R62" s="455">
        <v>0</v>
      </c>
      <c r="S62" s="455">
        <v>0</v>
      </c>
      <c r="T62" s="217">
        <f t="shared" si="3"/>
        <v>0.31035981498711157</v>
      </c>
    </row>
    <row r="63" spans="1:20" s="218" customFormat="1" ht="38.25">
      <c r="A63" s="214">
        <v>55</v>
      </c>
      <c r="B63" s="220" t="s">
        <v>2121</v>
      </c>
      <c r="C63" s="455">
        <v>2018.5</v>
      </c>
      <c r="D63" s="216">
        <f t="shared" si="2"/>
        <v>1469.811911</v>
      </c>
      <c r="E63" s="455">
        <v>0</v>
      </c>
      <c r="F63" s="455">
        <v>1469.811911</v>
      </c>
      <c r="G63" s="455">
        <v>0</v>
      </c>
      <c r="H63" s="455">
        <v>0</v>
      </c>
      <c r="I63" s="455">
        <v>0</v>
      </c>
      <c r="J63" s="455">
        <v>0</v>
      </c>
      <c r="K63" s="455">
        <v>0</v>
      </c>
      <c r="L63" s="455">
        <v>0</v>
      </c>
      <c r="M63" s="455">
        <v>0</v>
      </c>
      <c r="N63" s="455">
        <v>0</v>
      </c>
      <c r="O63" s="455">
        <v>0</v>
      </c>
      <c r="P63" s="455">
        <v>0</v>
      </c>
      <c r="Q63" s="455">
        <v>0</v>
      </c>
      <c r="R63" s="455">
        <v>0</v>
      </c>
      <c r="S63" s="455">
        <v>0</v>
      </c>
      <c r="T63" s="217">
        <f t="shared" si="3"/>
        <v>0.72817037948972008</v>
      </c>
    </row>
    <row r="64" spans="1:20" s="218" customFormat="1" ht="25.5">
      <c r="A64" s="214">
        <v>56</v>
      </c>
      <c r="B64" s="220" t="s">
        <v>2122</v>
      </c>
      <c r="C64" s="455">
        <v>23311.196499999998</v>
      </c>
      <c r="D64" s="216">
        <f t="shared" si="2"/>
        <v>11510.687269</v>
      </c>
      <c r="E64" s="455">
        <v>11510.687269</v>
      </c>
      <c r="F64" s="455">
        <v>0</v>
      </c>
      <c r="G64" s="455">
        <v>0</v>
      </c>
      <c r="H64" s="455">
        <v>0</v>
      </c>
      <c r="I64" s="455">
        <v>0</v>
      </c>
      <c r="J64" s="455">
        <v>0</v>
      </c>
      <c r="K64" s="455">
        <v>0</v>
      </c>
      <c r="L64" s="455">
        <v>0</v>
      </c>
      <c r="M64" s="455">
        <v>0</v>
      </c>
      <c r="N64" s="455">
        <v>0</v>
      </c>
      <c r="O64" s="455">
        <v>0</v>
      </c>
      <c r="P64" s="455">
        <v>0</v>
      </c>
      <c r="Q64" s="455">
        <v>0</v>
      </c>
      <c r="R64" s="455">
        <v>0</v>
      </c>
      <c r="S64" s="455">
        <v>0</v>
      </c>
      <c r="T64" s="217">
        <f t="shared" si="3"/>
        <v>0.49378363178397988</v>
      </c>
    </row>
    <row r="65" spans="1:20" ht="25.5">
      <c r="A65" s="214">
        <v>57</v>
      </c>
      <c r="B65" s="219" t="s">
        <v>2123</v>
      </c>
      <c r="C65" s="455">
        <v>328</v>
      </c>
      <c r="D65" s="216">
        <f t="shared" si="2"/>
        <v>328</v>
      </c>
      <c r="E65" s="455">
        <v>0</v>
      </c>
      <c r="F65" s="455">
        <v>0</v>
      </c>
      <c r="G65" s="455">
        <v>0</v>
      </c>
      <c r="H65" s="455">
        <v>0</v>
      </c>
      <c r="I65" s="455">
        <v>0</v>
      </c>
      <c r="J65" s="455">
        <v>0</v>
      </c>
      <c r="K65" s="455">
        <v>0</v>
      </c>
      <c r="L65" s="455">
        <v>0</v>
      </c>
      <c r="M65" s="455">
        <v>0</v>
      </c>
      <c r="N65" s="455">
        <v>328</v>
      </c>
      <c r="O65" s="455">
        <v>0</v>
      </c>
      <c r="P65" s="455">
        <v>0</v>
      </c>
      <c r="Q65" s="455">
        <v>0</v>
      </c>
      <c r="R65" s="455">
        <v>0</v>
      </c>
      <c r="S65" s="455">
        <v>0</v>
      </c>
      <c r="T65" s="217">
        <f t="shared" si="3"/>
        <v>1</v>
      </c>
    </row>
    <row r="66" spans="1:20" ht="25.5">
      <c r="A66" s="214">
        <v>58</v>
      </c>
      <c r="B66" s="219" t="s">
        <v>2124</v>
      </c>
      <c r="C66" s="455">
        <v>10923.7</v>
      </c>
      <c r="D66" s="216">
        <f t="shared" si="2"/>
        <v>10923.7</v>
      </c>
      <c r="E66" s="455">
        <v>26</v>
      </c>
      <c r="F66" s="455">
        <v>0</v>
      </c>
      <c r="G66" s="455">
        <v>0</v>
      </c>
      <c r="H66" s="455">
        <v>0</v>
      </c>
      <c r="I66" s="455">
        <v>0</v>
      </c>
      <c r="J66" s="455">
        <v>0</v>
      </c>
      <c r="K66" s="455">
        <v>0</v>
      </c>
      <c r="L66" s="455">
        <v>0</v>
      </c>
      <c r="M66" s="455">
        <v>0</v>
      </c>
      <c r="N66" s="455">
        <v>4455</v>
      </c>
      <c r="O66" s="455">
        <v>0</v>
      </c>
      <c r="P66" s="455">
        <v>0</v>
      </c>
      <c r="Q66" s="455">
        <v>6442.7</v>
      </c>
      <c r="R66" s="455">
        <v>0</v>
      </c>
      <c r="S66" s="455">
        <v>0</v>
      </c>
      <c r="T66" s="217">
        <f t="shared" si="3"/>
        <v>1</v>
      </c>
    </row>
    <row r="67" spans="1:20" ht="25.5">
      <c r="A67" s="214">
        <v>59</v>
      </c>
      <c r="B67" s="219" t="s">
        <v>2125</v>
      </c>
      <c r="C67" s="455">
        <v>4352.8</v>
      </c>
      <c r="D67" s="216">
        <f t="shared" si="2"/>
        <v>4352.8</v>
      </c>
      <c r="E67" s="455">
        <v>0</v>
      </c>
      <c r="F67" s="455">
        <v>0</v>
      </c>
      <c r="G67" s="455">
        <v>0</v>
      </c>
      <c r="H67" s="455">
        <v>0</v>
      </c>
      <c r="I67" s="455">
        <v>0</v>
      </c>
      <c r="J67" s="455">
        <v>0</v>
      </c>
      <c r="K67" s="455">
        <v>0</v>
      </c>
      <c r="L67" s="455">
        <v>0</v>
      </c>
      <c r="M67" s="455">
        <v>0</v>
      </c>
      <c r="N67" s="455">
        <v>4352.8</v>
      </c>
      <c r="O67" s="455">
        <v>0</v>
      </c>
      <c r="P67" s="455">
        <v>0</v>
      </c>
      <c r="Q67" s="455">
        <v>0</v>
      </c>
      <c r="R67" s="455">
        <v>0</v>
      </c>
      <c r="S67" s="455">
        <v>0</v>
      </c>
      <c r="T67" s="217">
        <f t="shared" si="3"/>
        <v>1</v>
      </c>
    </row>
    <row r="68" spans="1:20" ht="25.5">
      <c r="A68" s="214">
        <v>60</v>
      </c>
      <c r="B68" s="219" t="s">
        <v>2126</v>
      </c>
      <c r="C68" s="455">
        <v>344</v>
      </c>
      <c r="D68" s="216">
        <f t="shared" si="2"/>
        <v>344</v>
      </c>
      <c r="E68" s="455">
        <v>0</v>
      </c>
      <c r="F68" s="455">
        <v>0</v>
      </c>
      <c r="G68" s="455">
        <v>0</v>
      </c>
      <c r="H68" s="455">
        <v>0</v>
      </c>
      <c r="I68" s="455">
        <v>0</v>
      </c>
      <c r="J68" s="455">
        <v>0</v>
      </c>
      <c r="K68" s="455">
        <v>0</v>
      </c>
      <c r="L68" s="455">
        <v>0</v>
      </c>
      <c r="M68" s="455">
        <v>0</v>
      </c>
      <c r="N68" s="455">
        <v>344</v>
      </c>
      <c r="O68" s="455">
        <v>0</v>
      </c>
      <c r="P68" s="455">
        <v>0</v>
      </c>
      <c r="Q68" s="455">
        <v>0</v>
      </c>
      <c r="R68" s="455">
        <v>0</v>
      </c>
      <c r="S68" s="455">
        <v>0</v>
      </c>
      <c r="T68" s="217">
        <f t="shared" si="3"/>
        <v>1</v>
      </c>
    </row>
    <row r="69" spans="1:20" ht="25.5">
      <c r="A69" s="214">
        <v>61</v>
      </c>
      <c r="B69" s="219" t="s">
        <v>2127</v>
      </c>
      <c r="C69" s="455">
        <v>949</v>
      </c>
      <c r="D69" s="216">
        <f t="shared" si="2"/>
        <v>149</v>
      </c>
      <c r="E69" s="455">
        <v>0</v>
      </c>
      <c r="F69" s="455">
        <v>0</v>
      </c>
      <c r="G69" s="455">
        <v>0</v>
      </c>
      <c r="H69" s="455">
        <v>0</v>
      </c>
      <c r="I69" s="455">
        <v>0</v>
      </c>
      <c r="J69" s="455">
        <v>0</v>
      </c>
      <c r="K69" s="455">
        <v>0</v>
      </c>
      <c r="L69" s="455">
        <v>0</v>
      </c>
      <c r="M69" s="455">
        <v>0</v>
      </c>
      <c r="N69" s="455">
        <v>149</v>
      </c>
      <c r="O69" s="455">
        <v>0</v>
      </c>
      <c r="P69" s="455">
        <v>0</v>
      </c>
      <c r="Q69" s="455">
        <v>0</v>
      </c>
      <c r="R69" s="455">
        <v>0</v>
      </c>
      <c r="S69" s="455">
        <v>0</v>
      </c>
      <c r="T69" s="217">
        <f t="shared" si="3"/>
        <v>0.15700737618545837</v>
      </c>
    </row>
    <row r="70" spans="1:20" ht="25.5">
      <c r="A70" s="214">
        <v>62</v>
      </c>
      <c r="B70" s="219" t="s">
        <v>2128</v>
      </c>
      <c r="C70" s="455">
        <v>735.63199999999995</v>
      </c>
      <c r="D70" s="216">
        <f t="shared" si="2"/>
        <v>735.63199999999995</v>
      </c>
      <c r="E70" s="455">
        <v>0</v>
      </c>
      <c r="F70" s="455">
        <v>0</v>
      </c>
      <c r="G70" s="455">
        <v>0</v>
      </c>
      <c r="H70" s="455">
        <v>0</v>
      </c>
      <c r="I70" s="455">
        <v>0</v>
      </c>
      <c r="J70" s="455">
        <v>0</v>
      </c>
      <c r="K70" s="455">
        <v>0</v>
      </c>
      <c r="L70" s="455">
        <v>0</v>
      </c>
      <c r="M70" s="455">
        <v>0</v>
      </c>
      <c r="N70" s="455">
        <v>735.63199999999995</v>
      </c>
      <c r="O70" s="455">
        <v>0</v>
      </c>
      <c r="P70" s="455">
        <v>0</v>
      </c>
      <c r="Q70" s="455">
        <v>0</v>
      </c>
      <c r="R70" s="455">
        <v>0</v>
      </c>
      <c r="S70" s="455">
        <v>0</v>
      </c>
      <c r="T70" s="217">
        <f t="shared" si="3"/>
        <v>1</v>
      </c>
    </row>
    <row r="71" spans="1:20" ht="38.25">
      <c r="A71" s="214">
        <v>63</v>
      </c>
      <c r="B71" s="219" t="s">
        <v>2129</v>
      </c>
      <c r="C71" s="455">
        <v>5611.4</v>
      </c>
      <c r="D71" s="216">
        <f t="shared" si="2"/>
        <v>5391.9590010000002</v>
      </c>
      <c r="E71" s="455">
        <v>1680.356016</v>
      </c>
      <c r="F71" s="455">
        <v>0</v>
      </c>
      <c r="G71" s="455">
        <v>0</v>
      </c>
      <c r="H71" s="455">
        <v>0</v>
      </c>
      <c r="I71" s="455">
        <v>0</v>
      </c>
      <c r="J71" s="455">
        <v>3711.6029850000004</v>
      </c>
      <c r="K71" s="455">
        <v>0</v>
      </c>
      <c r="L71" s="455">
        <v>0</v>
      </c>
      <c r="M71" s="455">
        <v>0</v>
      </c>
      <c r="N71" s="455">
        <v>0</v>
      </c>
      <c r="O71" s="455">
        <v>0</v>
      </c>
      <c r="P71" s="455">
        <v>0</v>
      </c>
      <c r="Q71" s="455">
        <v>0</v>
      </c>
      <c r="R71" s="455">
        <v>0</v>
      </c>
      <c r="S71" s="455">
        <v>0</v>
      </c>
      <c r="T71" s="217">
        <f t="shared" si="3"/>
        <v>0.96089371654132671</v>
      </c>
    </row>
    <row r="72" spans="1:20" ht="25.5">
      <c r="A72" s="214">
        <v>64</v>
      </c>
      <c r="B72" s="219" t="s">
        <v>2130</v>
      </c>
      <c r="C72" s="455">
        <v>53720.45</v>
      </c>
      <c r="D72" s="216">
        <f t="shared" si="2"/>
        <v>12442.585105999999</v>
      </c>
      <c r="E72" s="455">
        <v>0</v>
      </c>
      <c r="F72" s="455">
        <v>0</v>
      </c>
      <c r="G72" s="455">
        <v>0</v>
      </c>
      <c r="H72" s="455">
        <v>0</v>
      </c>
      <c r="I72" s="455">
        <v>0</v>
      </c>
      <c r="J72" s="455">
        <v>4914.7</v>
      </c>
      <c r="K72" s="455">
        <v>0</v>
      </c>
      <c r="L72" s="455">
        <v>0</v>
      </c>
      <c r="M72" s="455">
        <v>0</v>
      </c>
      <c r="N72" s="455">
        <v>0</v>
      </c>
      <c r="O72" s="455">
        <v>0</v>
      </c>
      <c r="P72" s="455">
        <v>0</v>
      </c>
      <c r="Q72" s="455">
        <v>7527.8851059999997</v>
      </c>
      <c r="R72" s="455">
        <v>0</v>
      </c>
      <c r="S72" s="455">
        <v>0</v>
      </c>
      <c r="T72" s="217">
        <f t="shared" si="3"/>
        <v>0.23161729110608714</v>
      </c>
    </row>
    <row r="73" spans="1:20" ht="25.5">
      <c r="A73" s="214">
        <v>65</v>
      </c>
      <c r="B73" s="219" t="s">
        <v>2131</v>
      </c>
      <c r="C73" s="455">
        <v>11931</v>
      </c>
      <c r="D73" s="216">
        <f t="shared" si="2"/>
        <v>10397.61</v>
      </c>
      <c r="E73" s="455">
        <v>157.06299999999999</v>
      </c>
      <c r="F73" s="455">
        <v>0</v>
      </c>
      <c r="G73" s="455">
        <v>0</v>
      </c>
      <c r="H73" s="455">
        <v>0</v>
      </c>
      <c r="I73" s="455">
        <v>0</v>
      </c>
      <c r="J73" s="455">
        <v>0</v>
      </c>
      <c r="K73" s="455">
        <v>0</v>
      </c>
      <c r="L73" s="455">
        <v>0</v>
      </c>
      <c r="M73" s="455">
        <v>0</v>
      </c>
      <c r="N73" s="455">
        <v>0</v>
      </c>
      <c r="O73" s="455">
        <v>0</v>
      </c>
      <c r="P73" s="455">
        <v>0</v>
      </c>
      <c r="Q73" s="455">
        <v>10240.547</v>
      </c>
      <c r="R73" s="455">
        <v>0</v>
      </c>
      <c r="S73" s="455">
        <v>0</v>
      </c>
      <c r="T73" s="217">
        <f t="shared" si="3"/>
        <v>0.87147850138295202</v>
      </c>
    </row>
    <row r="74" spans="1:20" ht="25.5">
      <c r="A74" s="214">
        <v>66</v>
      </c>
      <c r="B74" s="219" t="s">
        <v>2132</v>
      </c>
      <c r="C74" s="455">
        <v>16764</v>
      </c>
      <c r="D74" s="216">
        <f t="shared" si="2"/>
        <v>16764</v>
      </c>
      <c r="E74" s="455">
        <v>0</v>
      </c>
      <c r="F74" s="455">
        <v>0</v>
      </c>
      <c r="G74" s="455">
        <v>0</v>
      </c>
      <c r="H74" s="455">
        <v>0</v>
      </c>
      <c r="I74" s="455">
        <v>0</v>
      </c>
      <c r="J74" s="455">
        <v>0</v>
      </c>
      <c r="K74" s="455">
        <v>0</v>
      </c>
      <c r="L74" s="455">
        <v>0</v>
      </c>
      <c r="M74" s="455">
        <v>0</v>
      </c>
      <c r="N74" s="455">
        <v>0</v>
      </c>
      <c r="O74" s="455">
        <v>0</v>
      </c>
      <c r="P74" s="455">
        <v>0</v>
      </c>
      <c r="Q74" s="455">
        <v>16764</v>
      </c>
      <c r="R74" s="455">
        <v>0</v>
      </c>
      <c r="S74" s="455">
        <v>0</v>
      </c>
      <c r="T74" s="217">
        <f t="shared" ref="T74:T137" si="4">+D74/C74</f>
        <v>1</v>
      </c>
    </row>
    <row r="75" spans="1:20">
      <c r="A75" s="214">
        <v>67</v>
      </c>
      <c r="B75" s="219" t="s">
        <v>2133</v>
      </c>
      <c r="C75" s="455">
        <v>4587.8</v>
      </c>
      <c r="D75" s="216">
        <f t="shared" ref="D75:D138" si="5">+SUM(E75:S75)-O75-P75</f>
        <v>4587.8</v>
      </c>
      <c r="E75" s="455">
        <v>0</v>
      </c>
      <c r="F75" s="455">
        <v>0</v>
      </c>
      <c r="G75" s="455">
        <v>0</v>
      </c>
      <c r="H75" s="455">
        <v>0</v>
      </c>
      <c r="I75" s="455">
        <v>0</v>
      </c>
      <c r="J75" s="455">
        <v>0</v>
      </c>
      <c r="K75" s="455">
        <v>0</v>
      </c>
      <c r="L75" s="455">
        <v>0</v>
      </c>
      <c r="M75" s="455">
        <v>0</v>
      </c>
      <c r="N75" s="455">
        <v>0</v>
      </c>
      <c r="O75" s="455">
        <v>0</v>
      </c>
      <c r="P75" s="455">
        <v>0</v>
      </c>
      <c r="Q75" s="455">
        <v>4587.8</v>
      </c>
      <c r="R75" s="455">
        <v>0</v>
      </c>
      <c r="S75" s="455">
        <v>0</v>
      </c>
      <c r="T75" s="217">
        <f t="shared" si="4"/>
        <v>1</v>
      </c>
    </row>
    <row r="76" spans="1:20" ht="25.5">
      <c r="A76" s="214">
        <v>68</v>
      </c>
      <c r="B76" s="219" t="s">
        <v>2134</v>
      </c>
      <c r="C76" s="455">
        <v>6350.2420000000002</v>
      </c>
      <c r="D76" s="216">
        <f t="shared" si="5"/>
        <v>6333.7510000000002</v>
      </c>
      <c r="E76" s="455">
        <v>0</v>
      </c>
      <c r="F76" s="455">
        <v>0</v>
      </c>
      <c r="G76" s="455">
        <v>0</v>
      </c>
      <c r="H76" s="455">
        <v>0</v>
      </c>
      <c r="I76" s="455">
        <v>0</v>
      </c>
      <c r="J76" s="455">
        <v>0</v>
      </c>
      <c r="K76" s="455">
        <v>0</v>
      </c>
      <c r="L76" s="455">
        <v>0</v>
      </c>
      <c r="M76" s="455">
        <v>0</v>
      </c>
      <c r="N76" s="455">
        <v>6333.7510000000002</v>
      </c>
      <c r="O76" s="455">
        <v>0</v>
      </c>
      <c r="P76" s="455">
        <v>0</v>
      </c>
      <c r="Q76" s="455">
        <v>0</v>
      </c>
      <c r="R76" s="455">
        <v>0</v>
      </c>
      <c r="S76" s="455">
        <v>0</v>
      </c>
      <c r="T76" s="217">
        <f t="shared" si="4"/>
        <v>0.99740309109479608</v>
      </c>
    </row>
    <row r="77" spans="1:20" ht="25.5">
      <c r="A77" s="214">
        <v>69</v>
      </c>
      <c r="B77" s="219" t="s">
        <v>2135</v>
      </c>
      <c r="C77" s="455">
        <v>54942.306501999999</v>
      </c>
      <c r="D77" s="216">
        <f t="shared" si="5"/>
        <v>48222.640790999998</v>
      </c>
      <c r="E77" s="455">
        <v>108</v>
      </c>
      <c r="F77" s="455">
        <v>0</v>
      </c>
      <c r="G77" s="455">
        <v>0</v>
      </c>
      <c r="H77" s="455">
        <v>0</v>
      </c>
      <c r="I77" s="455">
        <v>0</v>
      </c>
      <c r="J77" s="455">
        <v>0</v>
      </c>
      <c r="K77" s="455">
        <v>48114.640790999998</v>
      </c>
      <c r="L77" s="455">
        <v>0</v>
      </c>
      <c r="M77" s="455">
        <v>0</v>
      </c>
      <c r="N77" s="455">
        <v>0</v>
      </c>
      <c r="O77" s="455">
        <v>0</v>
      </c>
      <c r="P77" s="455">
        <v>0</v>
      </c>
      <c r="Q77" s="455">
        <v>0</v>
      </c>
      <c r="R77" s="455">
        <v>0</v>
      </c>
      <c r="S77" s="455">
        <v>0</v>
      </c>
      <c r="T77" s="217">
        <f t="shared" si="4"/>
        <v>0.87769596620856472</v>
      </c>
    </row>
    <row r="78" spans="1:20">
      <c r="A78" s="214">
        <v>70</v>
      </c>
      <c r="B78" s="219" t="s">
        <v>2136</v>
      </c>
      <c r="C78" s="455">
        <v>23607.402900000001</v>
      </c>
      <c r="D78" s="216">
        <f t="shared" si="5"/>
        <v>20093.529500000001</v>
      </c>
      <c r="E78" s="455">
        <v>20093.529500000001</v>
      </c>
      <c r="F78" s="455">
        <v>0</v>
      </c>
      <c r="G78" s="455">
        <v>0</v>
      </c>
      <c r="H78" s="455">
        <v>0</v>
      </c>
      <c r="I78" s="455">
        <v>0</v>
      </c>
      <c r="J78" s="455">
        <v>0</v>
      </c>
      <c r="K78" s="455">
        <v>0</v>
      </c>
      <c r="L78" s="455">
        <v>0</v>
      </c>
      <c r="M78" s="455">
        <v>0</v>
      </c>
      <c r="N78" s="455">
        <v>0</v>
      </c>
      <c r="O78" s="455">
        <v>0</v>
      </c>
      <c r="P78" s="455">
        <v>0</v>
      </c>
      <c r="Q78" s="455">
        <v>0</v>
      </c>
      <c r="R78" s="455">
        <v>0</v>
      </c>
      <c r="S78" s="455">
        <v>0</v>
      </c>
      <c r="T78" s="217">
        <f t="shared" si="4"/>
        <v>0.85115374974178115</v>
      </c>
    </row>
    <row r="79" spans="1:20" ht="25.5">
      <c r="A79" s="214">
        <v>71</v>
      </c>
      <c r="B79" s="219" t="s">
        <v>2137</v>
      </c>
      <c r="C79" s="455">
        <v>21292.329000000002</v>
      </c>
      <c r="D79" s="216">
        <f t="shared" si="5"/>
        <v>19578.733990000001</v>
      </c>
      <c r="E79" s="455">
        <v>19578.733990000001</v>
      </c>
      <c r="F79" s="455">
        <v>0</v>
      </c>
      <c r="G79" s="455">
        <v>0</v>
      </c>
      <c r="H79" s="455">
        <v>0</v>
      </c>
      <c r="I79" s="455">
        <v>0</v>
      </c>
      <c r="J79" s="455">
        <v>0</v>
      </c>
      <c r="K79" s="455">
        <v>0</v>
      </c>
      <c r="L79" s="455">
        <v>0</v>
      </c>
      <c r="M79" s="455">
        <v>0</v>
      </c>
      <c r="N79" s="455">
        <v>0</v>
      </c>
      <c r="O79" s="455">
        <v>0</v>
      </c>
      <c r="P79" s="455">
        <v>0</v>
      </c>
      <c r="Q79" s="455">
        <v>0</v>
      </c>
      <c r="R79" s="455">
        <v>0</v>
      </c>
      <c r="S79" s="455">
        <v>0</v>
      </c>
      <c r="T79" s="217">
        <f t="shared" si="4"/>
        <v>0.91952054610841305</v>
      </c>
    </row>
    <row r="80" spans="1:20">
      <c r="A80" s="214">
        <v>72</v>
      </c>
      <c r="B80" s="219" t="s">
        <v>2138</v>
      </c>
      <c r="C80" s="455">
        <v>1441</v>
      </c>
      <c r="D80" s="216">
        <f t="shared" si="5"/>
        <v>1441</v>
      </c>
      <c r="E80" s="455">
        <v>0</v>
      </c>
      <c r="F80" s="455">
        <v>0</v>
      </c>
      <c r="G80" s="455">
        <v>0</v>
      </c>
      <c r="H80" s="455">
        <v>0</v>
      </c>
      <c r="I80" s="455">
        <v>0</v>
      </c>
      <c r="J80" s="455">
        <v>0</v>
      </c>
      <c r="K80" s="455">
        <v>0</v>
      </c>
      <c r="L80" s="455">
        <v>0</v>
      </c>
      <c r="M80" s="455">
        <v>0</v>
      </c>
      <c r="N80" s="455">
        <v>1441</v>
      </c>
      <c r="O80" s="455">
        <v>0</v>
      </c>
      <c r="P80" s="455">
        <v>0</v>
      </c>
      <c r="Q80" s="455">
        <v>0</v>
      </c>
      <c r="R80" s="455">
        <v>0</v>
      </c>
      <c r="S80" s="455">
        <v>0</v>
      </c>
      <c r="T80" s="217">
        <f t="shared" si="4"/>
        <v>1</v>
      </c>
    </row>
    <row r="81" spans="1:20" ht="25.5">
      <c r="A81" s="214">
        <v>73</v>
      </c>
      <c r="B81" s="219" t="s">
        <v>2139</v>
      </c>
      <c r="C81" s="455">
        <v>19483.25</v>
      </c>
      <c r="D81" s="216">
        <f t="shared" si="5"/>
        <v>19378.687334999999</v>
      </c>
      <c r="E81" s="455">
        <v>171</v>
      </c>
      <c r="F81" s="455">
        <v>0</v>
      </c>
      <c r="G81" s="455">
        <v>0</v>
      </c>
      <c r="H81" s="455">
        <v>0</v>
      </c>
      <c r="I81" s="455">
        <v>0</v>
      </c>
      <c r="J81" s="455">
        <v>0</v>
      </c>
      <c r="K81" s="455">
        <v>0</v>
      </c>
      <c r="L81" s="455">
        <v>0</v>
      </c>
      <c r="M81" s="455">
        <v>0</v>
      </c>
      <c r="N81" s="455">
        <v>0</v>
      </c>
      <c r="O81" s="455">
        <v>0</v>
      </c>
      <c r="P81" s="455">
        <v>0</v>
      </c>
      <c r="Q81" s="455">
        <v>19207.687334999999</v>
      </c>
      <c r="R81" s="455">
        <v>0</v>
      </c>
      <c r="S81" s="455">
        <v>0</v>
      </c>
      <c r="T81" s="217">
        <f t="shared" si="4"/>
        <v>0.99463320210950423</v>
      </c>
    </row>
    <row r="82" spans="1:20" ht="25.5">
      <c r="A82" s="214">
        <v>74</v>
      </c>
      <c r="B82" s="219" t="s">
        <v>2140</v>
      </c>
      <c r="C82" s="455">
        <v>519</v>
      </c>
      <c r="D82" s="216">
        <f t="shared" si="5"/>
        <v>499.18651999999997</v>
      </c>
      <c r="E82" s="455">
        <v>151.18652</v>
      </c>
      <c r="F82" s="455">
        <v>0</v>
      </c>
      <c r="G82" s="455">
        <v>0</v>
      </c>
      <c r="H82" s="455">
        <v>0</v>
      </c>
      <c r="I82" s="455">
        <v>0</v>
      </c>
      <c r="J82" s="455">
        <v>0</v>
      </c>
      <c r="K82" s="455">
        <v>0</v>
      </c>
      <c r="L82" s="455">
        <v>0</v>
      </c>
      <c r="M82" s="455">
        <v>0</v>
      </c>
      <c r="N82" s="455">
        <v>348</v>
      </c>
      <c r="O82" s="455">
        <v>0</v>
      </c>
      <c r="P82" s="455">
        <v>0</v>
      </c>
      <c r="Q82" s="455">
        <v>0</v>
      </c>
      <c r="R82" s="455">
        <v>0</v>
      </c>
      <c r="S82" s="455">
        <v>0</v>
      </c>
      <c r="T82" s="217">
        <f t="shared" si="4"/>
        <v>0.96182373795761078</v>
      </c>
    </row>
    <row r="83" spans="1:20" ht="25.5">
      <c r="A83" s="214">
        <v>75</v>
      </c>
      <c r="B83" s="219" t="s">
        <v>2141</v>
      </c>
      <c r="C83" s="455">
        <v>3443</v>
      </c>
      <c r="D83" s="216">
        <f t="shared" si="5"/>
        <v>3110.8708960000004</v>
      </c>
      <c r="E83" s="455">
        <v>680.69028000000003</v>
      </c>
      <c r="F83" s="455">
        <v>0</v>
      </c>
      <c r="G83" s="455">
        <v>0</v>
      </c>
      <c r="H83" s="455">
        <v>0</v>
      </c>
      <c r="I83" s="455">
        <v>0</v>
      </c>
      <c r="J83" s="455">
        <v>0</v>
      </c>
      <c r="K83" s="455">
        <v>0</v>
      </c>
      <c r="L83" s="455">
        <v>0</v>
      </c>
      <c r="M83" s="455">
        <v>0</v>
      </c>
      <c r="N83" s="455">
        <v>2430.1806160000001</v>
      </c>
      <c r="O83" s="455">
        <v>0</v>
      </c>
      <c r="P83" s="455">
        <v>0</v>
      </c>
      <c r="Q83" s="455">
        <v>0</v>
      </c>
      <c r="R83" s="455">
        <v>0</v>
      </c>
      <c r="S83" s="455">
        <v>0</v>
      </c>
      <c r="T83" s="217">
        <f t="shared" si="4"/>
        <v>0.90353496834156266</v>
      </c>
    </row>
    <row r="84" spans="1:20" ht="25.5">
      <c r="A84" s="214">
        <v>76</v>
      </c>
      <c r="B84" s="219" t="s">
        <v>2142</v>
      </c>
      <c r="C84" s="455">
        <v>29857.6054</v>
      </c>
      <c r="D84" s="216">
        <f t="shared" si="5"/>
        <v>27643.944146999998</v>
      </c>
      <c r="E84" s="455">
        <v>0</v>
      </c>
      <c r="F84" s="455">
        <v>0</v>
      </c>
      <c r="G84" s="455">
        <v>0</v>
      </c>
      <c r="H84" s="455">
        <v>0</v>
      </c>
      <c r="I84" s="455">
        <v>0</v>
      </c>
      <c r="J84" s="455">
        <v>0</v>
      </c>
      <c r="K84" s="455">
        <v>0</v>
      </c>
      <c r="L84" s="455">
        <v>0</v>
      </c>
      <c r="M84" s="455">
        <v>0</v>
      </c>
      <c r="N84" s="455">
        <v>0</v>
      </c>
      <c r="O84" s="455">
        <v>0</v>
      </c>
      <c r="P84" s="455">
        <v>0</v>
      </c>
      <c r="Q84" s="455">
        <v>27643.944146999998</v>
      </c>
      <c r="R84" s="455">
        <v>0</v>
      </c>
      <c r="S84" s="455">
        <v>0</v>
      </c>
      <c r="T84" s="217">
        <f t="shared" si="4"/>
        <v>0.92585938412194291</v>
      </c>
    </row>
    <row r="85" spans="1:20" ht="38.25">
      <c r="A85" s="214">
        <v>77</v>
      </c>
      <c r="B85" s="219" t="s">
        <v>2143</v>
      </c>
      <c r="C85" s="455">
        <v>1710</v>
      </c>
      <c r="D85" s="216">
        <f t="shared" si="5"/>
        <v>1688.3643300000001</v>
      </c>
      <c r="E85" s="455">
        <v>0</v>
      </c>
      <c r="F85" s="455">
        <v>0</v>
      </c>
      <c r="G85" s="455">
        <v>0</v>
      </c>
      <c r="H85" s="455">
        <v>0</v>
      </c>
      <c r="I85" s="455">
        <v>0</v>
      </c>
      <c r="J85" s="455">
        <v>0</v>
      </c>
      <c r="K85" s="455">
        <v>0</v>
      </c>
      <c r="L85" s="455">
        <v>0</v>
      </c>
      <c r="M85" s="455">
        <v>0</v>
      </c>
      <c r="N85" s="455">
        <v>0</v>
      </c>
      <c r="O85" s="455">
        <v>0</v>
      </c>
      <c r="P85" s="455">
        <v>0</v>
      </c>
      <c r="Q85" s="455">
        <v>1688.3643300000001</v>
      </c>
      <c r="R85" s="455">
        <v>0</v>
      </c>
      <c r="S85" s="455">
        <v>0</v>
      </c>
      <c r="T85" s="217">
        <f t="shared" si="4"/>
        <v>0.98734756140350888</v>
      </c>
    </row>
    <row r="86" spans="1:20" ht="25.5">
      <c r="A86" s="214">
        <v>78</v>
      </c>
      <c r="B86" s="219" t="s">
        <v>2144</v>
      </c>
      <c r="C86" s="455">
        <v>28626.213969000004</v>
      </c>
      <c r="D86" s="216">
        <f t="shared" si="5"/>
        <v>20418.041366000001</v>
      </c>
      <c r="E86" s="455">
        <v>27</v>
      </c>
      <c r="F86" s="455">
        <v>0</v>
      </c>
      <c r="G86" s="455">
        <v>0</v>
      </c>
      <c r="H86" s="455">
        <v>0</v>
      </c>
      <c r="I86" s="455">
        <v>0</v>
      </c>
      <c r="J86" s="455">
        <v>0</v>
      </c>
      <c r="K86" s="455">
        <v>0</v>
      </c>
      <c r="L86" s="455">
        <v>0</v>
      </c>
      <c r="M86" s="455">
        <v>0</v>
      </c>
      <c r="N86" s="455">
        <v>1798.2843660000001</v>
      </c>
      <c r="O86" s="455">
        <v>0</v>
      </c>
      <c r="P86" s="455">
        <v>0</v>
      </c>
      <c r="Q86" s="455">
        <v>18592.757000000001</v>
      </c>
      <c r="R86" s="455">
        <v>0</v>
      </c>
      <c r="S86" s="455">
        <v>0</v>
      </c>
      <c r="T86" s="217">
        <f t="shared" si="4"/>
        <v>0.71326377243288874</v>
      </c>
    </row>
    <row r="87" spans="1:20" ht="38.25">
      <c r="A87" s="214">
        <v>79</v>
      </c>
      <c r="B87" s="219" t="s">
        <v>2145</v>
      </c>
      <c r="C87" s="455">
        <v>5064</v>
      </c>
      <c r="D87" s="216">
        <f t="shared" si="5"/>
        <v>4893.1995889999998</v>
      </c>
      <c r="E87" s="455">
        <v>0</v>
      </c>
      <c r="F87" s="455">
        <v>0</v>
      </c>
      <c r="G87" s="455">
        <v>0</v>
      </c>
      <c r="H87" s="455">
        <v>0</v>
      </c>
      <c r="I87" s="455">
        <v>0</v>
      </c>
      <c r="J87" s="455">
        <v>0</v>
      </c>
      <c r="K87" s="455">
        <v>0</v>
      </c>
      <c r="L87" s="455">
        <v>0</v>
      </c>
      <c r="M87" s="455">
        <v>0</v>
      </c>
      <c r="N87" s="455">
        <v>4893.1995889999998</v>
      </c>
      <c r="O87" s="455">
        <v>974</v>
      </c>
      <c r="P87" s="455">
        <v>0</v>
      </c>
      <c r="Q87" s="455">
        <v>0</v>
      </c>
      <c r="R87" s="455">
        <v>0</v>
      </c>
      <c r="S87" s="455">
        <v>0</v>
      </c>
      <c r="T87" s="217">
        <f t="shared" si="4"/>
        <v>0.96627164079778827</v>
      </c>
    </row>
    <row r="88" spans="1:20">
      <c r="A88" s="214">
        <v>80</v>
      </c>
      <c r="B88" s="219" t="s">
        <v>2146</v>
      </c>
      <c r="C88" s="455">
        <v>41072.800000000003</v>
      </c>
      <c r="D88" s="216">
        <f t="shared" si="5"/>
        <v>38359.800000000003</v>
      </c>
      <c r="E88" s="455">
        <v>0</v>
      </c>
      <c r="F88" s="455">
        <v>0</v>
      </c>
      <c r="G88" s="455">
        <v>0</v>
      </c>
      <c r="H88" s="455">
        <v>0</v>
      </c>
      <c r="I88" s="455">
        <v>0</v>
      </c>
      <c r="J88" s="455">
        <v>0</v>
      </c>
      <c r="K88" s="455">
        <v>0</v>
      </c>
      <c r="L88" s="455">
        <v>0</v>
      </c>
      <c r="M88" s="455">
        <v>0</v>
      </c>
      <c r="N88" s="455">
        <v>0</v>
      </c>
      <c r="O88" s="455">
        <v>0</v>
      </c>
      <c r="P88" s="455">
        <v>0</v>
      </c>
      <c r="Q88" s="455">
        <v>38359.800000000003</v>
      </c>
      <c r="R88" s="455">
        <v>0</v>
      </c>
      <c r="S88" s="455">
        <v>0</v>
      </c>
      <c r="T88" s="217">
        <f t="shared" si="4"/>
        <v>0.93394655343682442</v>
      </c>
    </row>
    <row r="89" spans="1:20">
      <c r="A89" s="214">
        <v>81</v>
      </c>
      <c r="B89" s="219" t="s">
        <v>2147</v>
      </c>
      <c r="C89" s="455">
        <v>59398.891940000001</v>
      </c>
      <c r="D89" s="216">
        <f t="shared" si="5"/>
        <v>42991.244692</v>
      </c>
      <c r="E89" s="455">
        <v>0</v>
      </c>
      <c r="F89" s="455">
        <v>0</v>
      </c>
      <c r="G89" s="455">
        <v>0</v>
      </c>
      <c r="H89" s="455">
        <v>0</v>
      </c>
      <c r="I89" s="455">
        <v>0</v>
      </c>
      <c r="J89" s="455">
        <v>0</v>
      </c>
      <c r="K89" s="455">
        <v>0</v>
      </c>
      <c r="L89" s="455">
        <v>0</v>
      </c>
      <c r="M89" s="455">
        <v>0</v>
      </c>
      <c r="N89" s="455">
        <v>0</v>
      </c>
      <c r="O89" s="455">
        <v>0</v>
      </c>
      <c r="P89" s="455">
        <v>0</v>
      </c>
      <c r="Q89" s="455">
        <v>42991.244692</v>
      </c>
      <c r="R89" s="455">
        <v>0</v>
      </c>
      <c r="S89" s="455">
        <v>0</v>
      </c>
      <c r="T89" s="217">
        <f t="shared" si="4"/>
        <v>0.72377182953894681</v>
      </c>
    </row>
    <row r="90" spans="1:20" ht="25.5">
      <c r="A90" s="214">
        <v>82</v>
      </c>
      <c r="B90" s="219" t="s">
        <v>2148</v>
      </c>
      <c r="C90" s="455">
        <v>7304</v>
      </c>
      <c r="D90" s="216">
        <f t="shared" si="5"/>
        <v>7021.6120000000001</v>
      </c>
      <c r="E90" s="455">
        <v>135</v>
      </c>
      <c r="F90" s="455">
        <v>0</v>
      </c>
      <c r="G90" s="455">
        <v>0</v>
      </c>
      <c r="H90" s="455">
        <v>0</v>
      </c>
      <c r="I90" s="455">
        <v>0</v>
      </c>
      <c r="J90" s="455">
        <v>1278.079</v>
      </c>
      <c r="K90" s="455">
        <v>0</v>
      </c>
      <c r="L90" s="455">
        <v>0</v>
      </c>
      <c r="M90" s="455">
        <v>0</v>
      </c>
      <c r="N90" s="455">
        <v>5608.5330000000004</v>
      </c>
      <c r="O90" s="455">
        <v>0</v>
      </c>
      <c r="P90" s="455">
        <v>0</v>
      </c>
      <c r="Q90" s="455">
        <v>0</v>
      </c>
      <c r="R90" s="455">
        <v>0</v>
      </c>
      <c r="S90" s="455">
        <v>0</v>
      </c>
      <c r="T90" s="217">
        <f t="shared" si="4"/>
        <v>0.96133789704271633</v>
      </c>
    </row>
    <row r="91" spans="1:20">
      <c r="A91" s="214">
        <v>83</v>
      </c>
      <c r="B91" s="219" t="s">
        <v>2149</v>
      </c>
      <c r="C91" s="455">
        <v>3817</v>
      </c>
      <c r="D91" s="216">
        <f t="shared" si="5"/>
        <v>3630.5016000000001</v>
      </c>
      <c r="E91" s="455">
        <v>295.33499999999998</v>
      </c>
      <c r="F91" s="455">
        <v>0</v>
      </c>
      <c r="G91" s="455">
        <v>0</v>
      </c>
      <c r="H91" s="455">
        <v>0</v>
      </c>
      <c r="I91" s="455">
        <v>0</v>
      </c>
      <c r="J91" s="455">
        <v>2845.1666</v>
      </c>
      <c r="K91" s="455">
        <v>0</v>
      </c>
      <c r="L91" s="455">
        <v>0</v>
      </c>
      <c r="M91" s="455">
        <v>0</v>
      </c>
      <c r="N91" s="455">
        <v>490</v>
      </c>
      <c r="O91" s="455">
        <v>0</v>
      </c>
      <c r="P91" s="455">
        <v>0</v>
      </c>
      <c r="Q91" s="455">
        <v>0</v>
      </c>
      <c r="R91" s="455">
        <v>0</v>
      </c>
      <c r="S91" s="455">
        <v>0</v>
      </c>
      <c r="T91" s="217">
        <f t="shared" si="4"/>
        <v>0.95114005763688758</v>
      </c>
    </row>
    <row r="92" spans="1:20">
      <c r="A92" s="214">
        <v>84</v>
      </c>
      <c r="B92" s="219" t="s">
        <v>553</v>
      </c>
      <c r="C92" s="455">
        <v>20091.785</v>
      </c>
      <c r="D92" s="216">
        <f t="shared" si="5"/>
        <v>19455.177155000001</v>
      </c>
      <c r="E92" s="455">
        <v>26</v>
      </c>
      <c r="F92" s="455">
        <v>0</v>
      </c>
      <c r="G92" s="455">
        <v>0</v>
      </c>
      <c r="H92" s="455">
        <v>0</v>
      </c>
      <c r="I92" s="455">
        <v>0</v>
      </c>
      <c r="J92" s="455">
        <v>0</v>
      </c>
      <c r="K92" s="455">
        <v>0</v>
      </c>
      <c r="L92" s="455">
        <v>0</v>
      </c>
      <c r="M92" s="455">
        <v>0</v>
      </c>
      <c r="N92" s="455">
        <v>0</v>
      </c>
      <c r="O92" s="455">
        <v>0</v>
      </c>
      <c r="P92" s="455">
        <v>0</v>
      </c>
      <c r="Q92" s="455">
        <v>19429.177155000001</v>
      </c>
      <c r="R92" s="455">
        <v>0</v>
      </c>
      <c r="S92" s="455">
        <v>0</v>
      </c>
      <c r="T92" s="217">
        <f t="shared" si="4"/>
        <v>0.96831501805339848</v>
      </c>
    </row>
    <row r="93" spans="1:20" ht="25.5">
      <c r="A93" s="214">
        <v>85</v>
      </c>
      <c r="B93" s="219" t="s">
        <v>2150</v>
      </c>
      <c r="C93" s="455">
        <v>19073.264999999999</v>
      </c>
      <c r="D93" s="216">
        <f t="shared" si="5"/>
        <v>19073.264759000002</v>
      </c>
      <c r="E93" s="455">
        <v>19033.264759000002</v>
      </c>
      <c r="F93" s="455">
        <v>20</v>
      </c>
      <c r="G93" s="455">
        <v>0</v>
      </c>
      <c r="H93" s="455">
        <v>0</v>
      </c>
      <c r="I93" s="455">
        <v>0</v>
      </c>
      <c r="J93" s="455">
        <v>0</v>
      </c>
      <c r="K93" s="455">
        <v>0</v>
      </c>
      <c r="L93" s="455">
        <v>0</v>
      </c>
      <c r="M93" s="455">
        <v>0</v>
      </c>
      <c r="N93" s="455">
        <v>20</v>
      </c>
      <c r="O93" s="455">
        <v>20</v>
      </c>
      <c r="P93" s="455">
        <v>0</v>
      </c>
      <c r="Q93" s="455">
        <v>0</v>
      </c>
      <c r="R93" s="455">
        <v>0</v>
      </c>
      <c r="S93" s="455">
        <v>0</v>
      </c>
      <c r="T93" s="217">
        <f t="shared" si="4"/>
        <v>0.99999998736451268</v>
      </c>
    </row>
    <row r="94" spans="1:20">
      <c r="A94" s="214">
        <v>86</v>
      </c>
      <c r="B94" s="219" t="s">
        <v>2151</v>
      </c>
      <c r="C94" s="455">
        <v>111396.9846</v>
      </c>
      <c r="D94" s="216">
        <f t="shared" si="5"/>
        <v>96544.01860000001</v>
      </c>
      <c r="E94" s="455">
        <v>96356.407000000007</v>
      </c>
      <c r="F94" s="455">
        <v>20</v>
      </c>
      <c r="G94" s="455">
        <v>0</v>
      </c>
      <c r="H94" s="455">
        <v>0</v>
      </c>
      <c r="I94" s="455">
        <v>0</v>
      </c>
      <c r="J94" s="455">
        <v>0</v>
      </c>
      <c r="K94" s="455">
        <v>0</v>
      </c>
      <c r="L94" s="455">
        <v>0</v>
      </c>
      <c r="M94" s="455">
        <v>0</v>
      </c>
      <c r="N94" s="455">
        <v>167.61160000000001</v>
      </c>
      <c r="O94" s="455">
        <v>30</v>
      </c>
      <c r="P94" s="455">
        <v>0</v>
      </c>
      <c r="Q94" s="455">
        <v>0</v>
      </c>
      <c r="R94" s="455">
        <v>0</v>
      </c>
      <c r="S94" s="455">
        <v>0</v>
      </c>
      <c r="T94" s="217">
        <f t="shared" si="4"/>
        <v>0.86666635498857136</v>
      </c>
    </row>
    <row r="95" spans="1:20">
      <c r="A95" s="214">
        <v>87</v>
      </c>
      <c r="B95" s="219" t="s">
        <v>2152</v>
      </c>
      <c r="C95" s="455">
        <v>17878.400000000001</v>
      </c>
      <c r="D95" s="216">
        <f t="shared" si="5"/>
        <v>13510.043487999999</v>
      </c>
      <c r="E95" s="455">
        <v>26</v>
      </c>
      <c r="F95" s="455">
        <v>0</v>
      </c>
      <c r="G95" s="455">
        <v>0</v>
      </c>
      <c r="H95" s="455">
        <v>0</v>
      </c>
      <c r="I95" s="455">
        <v>0</v>
      </c>
      <c r="J95" s="455">
        <v>0</v>
      </c>
      <c r="K95" s="455">
        <v>0</v>
      </c>
      <c r="L95" s="455">
        <v>0</v>
      </c>
      <c r="M95" s="455">
        <v>0</v>
      </c>
      <c r="N95" s="455">
        <v>3411.666862</v>
      </c>
      <c r="O95" s="455">
        <v>0</v>
      </c>
      <c r="P95" s="455">
        <v>0</v>
      </c>
      <c r="Q95" s="455">
        <v>10072.376625999999</v>
      </c>
      <c r="R95" s="455">
        <v>0</v>
      </c>
      <c r="S95" s="455">
        <v>0</v>
      </c>
      <c r="T95" s="217">
        <f t="shared" si="4"/>
        <v>0.7556628942187219</v>
      </c>
    </row>
    <row r="96" spans="1:20">
      <c r="A96" s="214">
        <v>88</v>
      </c>
      <c r="B96" s="219" t="s">
        <v>2153</v>
      </c>
      <c r="C96" s="455">
        <v>6370.9939999999997</v>
      </c>
      <c r="D96" s="216">
        <f t="shared" si="5"/>
        <v>6203.4785000000002</v>
      </c>
      <c r="E96" s="455">
        <v>0</v>
      </c>
      <c r="F96" s="455">
        <v>0</v>
      </c>
      <c r="G96" s="455">
        <v>0</v>
      </c>
      <c r="H96" s="455">
        <v>0</v>
      </c>
      <c r="I96" s="455">
        <v>0</v>
      </c>
      <c r="J96" s="455">
        <v>0</v>
      </c>
      <c r="K96" s="455">
        <v>0</v>
      </c>
      <c r="L96" s="455">
        <v>0</v>
      </c>
      <c r="M96" s="455">
        <v>0</v>
      </c>
      <c r="N96" s="455">
        <v>6203.4785000000002</v>
      </c>
      <c r="O96" s="455">
        <v>0</v>
      </c>
      <c r="P96" s="455">
        <v>0</v>
      </c>
      <c r="Q96" s="455">
        <v>0</v>
      </c>
      <c r="R96" s="455">
        <v>0</v>
      </c>
      <c r="S96" s="455">
        <v>0</v>
      </c>
      <c r="T96" s="217">
        <f t="shared" si="4"/>
        <v>0.97370653621711156</v>
      </c>
    </row>
    <row r="97" spans="1:20" ht="25.5">
      <c r="A97" s="214">
        <v>89</v>
      </c>
      <c r="B97" s="219" t="s">
        <v>2154</v>
      </c>
      <c r="C97" s="455">
        <v>35756.274551000002</v>
      </c>
      <c r="D97" s="216">
        <f t="shared" si="5"/>
        <v>20835.585448000002</v>
      </c>
      <c r="E97" s="455">
        <v>27</v>
      </c>
      <c r="F97" s="455">
        <v>0</v>
      </c>
      <c r="G97" s="455">
        <v>0</v>
      </c>
      <c r="H97" s="455">
        <v>0</v>
      </c>
      <c r="I97" s="455">
        <v>0</v>
      </c>
      <c r="J97" s="455">
        <v>0</v>
      </c>
      <c r="K97" s="455">
        <v>0</v>
      </c>
      <c r="L97" s="455">
        <v>0</v>
      </c>
      <c r="M97" s="455">
        <v>1400.387469</v>
      </c>
      <c r="N97" s="455">
        <v>778.39706899999999</v>
      </c>
      <c r="O97" s="455">
        <v>0</v>
      </c>
      <c r="P97" s="455">
        <v>0</v>
      </c>
      <c r="Q97" s="455">
        <v>18629.800910000002</v>
      </c>
      <c r="R97" s="455">
        <v>0</v>
      </c>
      <c r="S97" s="455">
        <v>0</v>
      </c>
      <c r="T97" s="217">
        <f t="shared" si="4"/>
        <v>0.58271130618716227</v>
      </c>
    </row>
    <row r="98" spans="1:20" ht="25.5">
      <c r="A98" s="214">
        <v>90</v>
      </c>
      <c r="B98" s="219" t="s">
        <v>2155</v>
      </c>
      <c r="C98" s="455">
        <v>7159</v>
      </c>
      <c r="D98" s="216">
        <f t="shared" si="5"/>
        <v>7002.5044500000004</v>
      </c>
      <c r="E98" s="455">
        <v>0</v>
      </c>
      <c r="F98" s="455">
        <v>0</v>
      </c>
      <c r="G98" s="455">
        <v>0</v>
      </c>
      <c r="H98" s="455">
        <v>0</v>
      </c>
      <c r="I98" s="455">
        <v>0</v>
      </c>
      <c r="J98" s="455">
        <v>0</v>
      </c>
      <c r="K98" s="455">
        <v>0</v>
      </c>
      <c r="L98" s="455">
        <v>0</v>
      </c>
      <c r="M98" s="455">
        <v>7002.5044500000004</v>
      </c>
      <c r="N98" s="455">
        <v>0</v>
      </c>
      <c r="O98" s="455">
        <v>0</v>
      </c>
      <c r="P98" s="455">
        <v>0</v>
      </c>
      <c r="Q98" s="455">
        <v>0</v>
      </c>
      <c r="R98" s="455">
        <v>0</v>
      </c>
      <c r="S98" s="455">
        <v>0</v>
      </c>
      <c r="T98" s="217">
        <f t="shared" si="4"/>
        <v>0.97814002654001964</v>
      </c>
    </row>
    <row r="99" spans="1:20" ht="25.5">
      <c r="A99" s="214">
        <v>91</v>
      </c>
      <c r="B99" s="219" t="s">
        <v>2156</v>
      </c>
      <c r="C99" s="455">
        <v>8565.8078000000005</v>
      </c>
      <c r="D99" s="216">
        <f t="shared" si="5"/>
        <v>4359.2345720000003</v>
      </c>
      <c r="E99" s="455">
        <v>0</v>
      </c>
      <c r="F99" s="455">
        <v>0</v>
      </c>
      <c r="G99" s="455">
        <v>0</v>
      </c>
      <c r="H99" s="455">
        <v>0</v>
      </c>
      <c r="I99" s="455">
        <v>0</v>
      </c>
      <c r="J99" s="455">
        <v>0</v>
      </c>
      <c r="K99" s="455">
        <v>0</v>
      </c>
      <c r="L99" s="455">
        <v>0</v>
      </c>
      <c r="M99" s="455">
        <v>0</v>
      </c>
      <c r="N99" s="455">
        <v>4359.2345720000003</v>
      </c>
      <c r="O99" s="455">
        <v>0</v>
      </c>
      <c r="P99" s="455">
        <v>0</v>
      </c>
      <c r="Q99" s="455">
        <v>0</v>
      </c>
      <c r="R99" s="455">
        <v>0</v>
      </c>
      <c r="S99" s="455">
        <v>0</v>
      </c>
      <c r="T99" s="217">
        <f t="shared" si="4"/>
        <v>0.5089110885724053</v>
      </c>
    </row>
    <row r="100" spans="1:20" ht="25.5">
      <c r="A100" s="214">
        <v>92</v>
      </c>
      <c r="B100" s="219" t="s">
        <v>2157</v>
      </c>
      <c r="C100" s="455">
        <v>2354.7730000000001</v>
      </c>
      <c r="D100" s="216">
        <f t="shared" si="5"/>
        <v>2216.2710499999998</v>
      </c>
      <c r="E100" s="455">
        <v>0</v>
      </c>
      <c r="F100" s="455">
        <v>0</v>
      </c>
      <c r="G100" s="455">
        <v>0</v>
      </c>
      <c r="H100" s="455">
        <v>0</v>
      </c>
      <c r="I100" s="455">
        <v>0</v>
      </c>
      <c r="J100" s="455">
        <v>0</v>
      </c>
      <c r="K100" s="455">
        <v>0</v>
      </c>
      <c r="L100" s="455">
        <v>0</v>
      </c>
      <c r="M100" s="455">
        <v>0</v>
      </c>
      <c r="N100" s="455">
        <v>2216.2710499999998</v>
      </c>
      <c r="O100" s="455">
        <v>0</v>
      </c>
      <c r="P100" s="455">
        <v>0</v>
      </c>
      <c r="Q100" s="455">
        <v>0</v>
      </c>
      <c r="R100" s="455">
        <v>0</v>
      </c>
      <c r="S100" s="455">
        <v>0</v>
      </c>
      <c r="T100" s="217">
        <f t="shared" si="4"/>
        <v>0.9411824621736361</v>
      </c>
    </row>
    <row r="101" spans="1:20">
      <c r="A101" s="214">
        <v>93</v>
      </c>
      <c r="B101" s="219" t="s">
        <v>2158</v>
      </c>
      <c r="C101" s="455">
        <v>13283.9</v>
      </c>
      <c r="D101" s="216">
        <f t="shared" si="5"/>
        <v>11652.091909999999</v>
      </c>
      <c r="E101" s="455">
        <v>35.753999999999998</v>
      </c>
      <c r="F101" s="455">
        <v>0</v>
      </c>
      <c r="G101" s="455">
        <v>0</v>
      </c>
      <c r="H101" s="455">
        <v>0</v>
      </c>
      <c r="I101" s="455">
        <v>2834.629504</v>
      </c>
      <c r="J101" s="455">
        <v>0</v>
      </c>
      <c r="K101" s="455">
        <v>0</v>
      </c>
      <c r="L101" s="455">
        <v>0</v>
      </c>
      <c r="M101" s="455">
        <v>0</v>
      </c>
      <c r="N101" s="455">
        <v>0</v>
      </c>
      <c r="O101" s="455">
        <v>0</v>
      </c>
      <c r="P101" s="455">
        <v>0</v>
      </c>
      <c r="Q101" s="455">
        <v>8781.7084059999997</v>
      </c>
      <c r="R101" s="455">
        <v>0</v>
      </c>
      <c r="S101" s="455">
        <v>0</v>
      </c>
      <c r="T101" s="217">
        <f t="shared" si="4"/>
        <v>0.87715896009455052</v>
      </c>
    </row>
    <row r="102" spans="1:20" ht="25.5">
      <c r="A102" s="214">
        <v>94</v>
      </c>
      <c r="B102" s="219" t="s">
        <v>2159</v>
      </c>
      <c r="C102" s="455">
        <v>7859</v>
      </c>
      <c r="D102" s="216">
        <f t="shared" si="5"/>
        <v>4090.7581230000001</v>
      </c>
      <c r="E102" s="455">
        <v>0</v>
      </c>
      <c r="F102" s="455">
        <v>0</v>
      </c>
      <c r="G102" s="455">
        <v>0</v>
      </c>
      <c r="H102" s="455">
        <v>0</v>
      </c>
      <c r="I102" s="455">
        <v>1052.7581230000001</v>
      </c>
      <c r="J102" s="455">
        <v>0</v>
      </c>
      <c r="K102" s="455">
        <v>0</v>
      </c>
      <c r="L102" s="455">
        <v>0</v>
      </c>
      <c r="M102" s="455">
        <v>0</v>
      </c>
      <c r="N102" s="455">
        <v>0</v>
      </c>
      <c r="O102" s="455">
        <v>0</v>
      </c>
      <c r="P102" s="455">
        <v>0</v>
      </c>
      <c r="Q102" s="455">
        <v>3038</v>
      </c>
      <c r="R102" s="455">
        <v>0</v>
      </c>
      <c r="S102" s="455">
        <v>0</v>
      </c>
      <c r="T102" s="217">
        <f t="shared" si="4"/>
        <v>0.52051891118462912</v>
      </c>
    </row>
    <row r="103" spans="1:20" ht="25.5">
      <c r="A103" s="214">
        <v>95</v>
      </c>
      <c r="B103" s="219" t="s">
        <v>2160</v>
      </c>
      <c r="C103" s="455">
        <v>3303.4</v>
      </c>
      <c r="D103" s="216">
        <f t="shared" si="5"/>
        <v>3303.4</v>
      </c>
      <c r="E103" s="455">
        <v>0</v>
      </c>
      <c r="F103" s="455">
        <v>0</v>
      </c>
      <c r="G103" s="455">
        <v>0</v>
      </c>
      <c r="H103" s="455">
        <v>0</v>
      </c>
      <c r="I103" s="455">
        <v>600</v>
      </c>
      <c r="J103" s="455">
        <v>0</v>
      </c>
      <c r="K103" s="455">
        <v>0</v>
      </c>
      <c r="L103" s="455">
        <v>0</v>
      </c>
      <c r="M103" s="455">
        <v>0</v>
      </c>
      <c r="N103" s="455">
        <v>0</v>
      </c>
      <c r="O103" s="455">
        <v>0</v>
      </c>
      <c r="P103" s="455">
        <v>0</v>
      </c>
      <c r="Q103" s="455">
        <v>2703.4</v>
      </c>
      <c r="R103" s="455">
        <v>0</v>
      </c>
      <c r="S103" s="455">
        <v>0</v>
      </c>
      <c r="T103" s="217">
        <f t="shared" si="4"/>
        <v>1</v>
      </c>
    </row>
    <row r="104" spans="1:20" ht="25.5">
      <c r="A104" s="214">
        <v>96</v>
      </c>
      <c r="B104" s="219" t="s">
        <v>2161</v>
      </c>
      <c r="C104" s="455">
        <v>10495.328</v>
      </c>
      <c r="D104" s="216">
        <f t="shared" si="5"/>
        <v>6672.1358380000001</v>
      </c>
      <c r="E104" s="455">
        <v>0</v>
      </c>
      <c r="F104" s="455">
        <v>0</v>
      </c>
      <c r="G104" s="455">
        <v>0</v>
      </c>
      <c r="H104" s="455">
        <v>0</v>
      </c>
      <c r="I104" s="455">
        <v>6672.1358380000001</v>
      </c>
      <c r="J104" s="455">
        <v>0</v>
      </c>
      <c r="K104" s="455">
        <v>0</v>
      </c>
      <c r="L104" s="455">
        <v>0</v>
      </c>
      <c r="M104" s="455">
        <v>0</v>
      </c>
      <c r="N104" s="455">
        <v>0</v>
      </c>
      <c r="O104" s="455">
        <v>0</v>
      </c>
      <c r="P104" s="455">
        <v>0</v>
      </c>
      <c r="Q104" s="455">
        <v>0</v>
      </c>
      <c r="R104" s="455">
        <v>0</v>
      </c>
      <c r="S104" s="455">
        <v>0</v>
      </c>
      <c r="T104" s="217">
        <f t="shared" si="4"/>
        <v>0.6357243754554408</v>
      </c>
    </row>
    <row r="105" spans="1:20">
      <c r="A105" s="214">
        <v>97</v>
      </c>
      <c r="B105" s="219" t="s">
        <v>2162</v>
      </c>
      <c r="C105" s="455">
        <v>39155.188199999997</v>
      </c>
      <c r="D105" s="216">
        <f t="shared" si="5"/>
        <v>35258.973278999998</v>
      </c>
      <c r="E105" s="455">
        <v>40</v>
      </c>
      <c r="F105" s="455">
        <v>0</v>
      </c>
      <c r="G105" s="455">
        <v>0</v>
      </c>
      <c r="H105" s="455">
        <v>0</v>
      </c>
      <c r="I105" s="455">
        <v>35218.973278999998</v>
      </c>
      <c r="J105" s="455">
        <v>0</v>
      </c>
      <c r="K105" s="455">
        <v>0</v>
      </c>
      <c r="L105" s="455">
        <v>0</v>
      </c>
      <c r="M105" s="455">
        <v>0</v>
      </c>
      <c r="N105" s="455">
        <v>0</v>
      </c>
      <c r="O105" s="455">
        <v>0</v>
      </c>
      <c r="P105" s="455">
        <v>0</v>
      </c>
      <c r="Q105" s="455">
        <v>0</v>
      </c>
      <c r="R105" s="455">
        <v>0</v>
      </c>
      <c r="S105" s="455">
        <v>0</v>
      </c>
      <c r="T105" s="217">
        <f t="shared" si="4"/>
        <v>0.90049300999145754</v>
      </c>
    </row>
    <row r="106" spans="1:20" ht="25.5">
      <c r="A106" s="214">
        <v>98</v>
      </c>
      <c r="B106" s="219" t="s">
        <v>2163</v>
      </c>
      <c r="C106" s="455">
        <v>6159.4979999999996</v>
      </c>
      <c r="D106" s="216">
        <f t="shared" si="5"/>
        <v>5669.4979999999996</v>
      </c>
      <c r="E106" s="455">
        <v>0</v>
      </c>
      <c r="F106" s="455">
        <v>0</v>
      </c>
      <c r="G106" s="455">
        <v>0</v>
      </c>
      <c r="H106" s="455">
        <v>0</v>
      </c>
      <c r="I106" s="455">
        <v>5669.4979999999996</v>
      </c>
      <c r="J106" s="455">
        <v>0</v>
      </c>
      <c r="K106" s="455">
        <v>0</v>
      </c>
      <c r="L106" s="455">
        <v>0</v>
      </c>
      <c r="M106" s="455">
        <v>0</v>
      </c>
      <c r="N106" s="455">
        <v>0</v>
      </c>
      <c r="O106" s="455">
        <v>0</v>
      </c>
      <c r="P106" s="455">
        <v>0</v>
      </c>
      <c r="Q106" s="455">
        <v>0</v>
      </c>
      <c r="R106" s="455">
        <v>0</v>
      </c>
      <c r="S106" s="455">
        <v>0</v>
      </c>
      <c r="T106" s="217">
        <f t="shared" si="4"/>
        <v>0.92044806248820921</v>
      </c>
    </row>
    <row r="107" spans="1:20">
      <c r="A107" s="214">
        <v>99</v>
      </c>
      <c r="B107" s="219" t="s">
        <v>2164</v>
      </c>
      <c r="C107" s="455">
        <v>21332.114399999999</v>
      </c>
      <c r="D107" s="216">
        <f t="shared" si="5"/>
        <v>16421.873922999999</v>
      </c>
      <c r="E107" s="455">
        <v>0</v>
      </c>
      <c r="F107" s="455">
        <v>0</v>
      </c>
      <c r="G107" s="455">
        <v>0</v>
      </c>
      <c r="H107" s="455">
        <v>0</v>
      </c>
      <c r="I107" s="455">
        <v>16421.873922999999</v>
      </c>
      <c r="J107" s="455">
        <v>0</v>
      </c>
      <c r="K107" s="455">
        <v>0</v>
      </c>
      <c r="L107" s="455">
        <v>0</v>
      </c>
      <c r="M107" s="455">
        <v>0</v>
      </c>
      <c r="N107" s="455">
        <v>0</v>
      </c>
      <c r="O107" s="455">
        <v>0</v>
      </c>
      <c r="P107" s="455">
        <v>0</v>
      </c>
      <c r="Q107" s="455">
        <v>0</v>
      </c>
      <c r="R107" s="455">
        <v>0</v>
      </c>
      <c r="S107" s="455">
        <v>0</v>
      </c>
      <c r="T107" s="217">
        <f t="shared" si="4"/>
        <v>0.76981932569234679</v>
      </c>
    </row>
    <row r="108" spans="1:20">
      <c r="A108" s="214">
        <v>100</v>
      </c>
      <c r="B108" s="219" t="s">
        <v>2165</v>
      </c>
      <c r="C108" s="455">
        <v>102988.83199999999</v>
      </c>
      <c r="D108" s="216">
        <f t="shared" si="5"/>
        <v>17752.486325999998</v>
      </c>
      <c r="E108" s="455">
        <v>1014</v>
      </c>
      <c r="F108" s="455">
        <v>0</v>
      </c>
      <c r="G108" s="455">
        <v>0</v>
      </c>
      <c r="H108" s="455">
        <v>0</v>
      </c>
      <c r="I108" s="455">
        <v>16738.486325999998</v>
      </c>
      <c r="J108" s="455">
        <v>0</v>
      </c>
      <c r="K108" s="455">
        <v>0</v>
      </c>
      <c r="L108" s="455">
        <v>0</v>
      </c>
      <c r="M108" s="455">
        <v>0</v>
      </c>
      <c r="N108" s="455">
        <v>0</v>
      </c>
      <c r="O108" s="455">
        <v>0</v>
      </c>
      <c r="P108" s="455">
        <v>0</v>
      </c>
      <c r="Q108" s="455">
        <v>0</v>
      </c>
      <c r="R108" s="455">
        <v>0</v>
      </c>
      <c r="S108" s="455">
        <v>0</v>
      </c>
      <c r="T108" s="217">
        <f t="shared" si="4"/>
        <v>0.17237292608581092</v>
      </c>
    </row>
    <row r="109" spans="1:20">
      <c r="A109" s="214">
        <v>101</v>
      </c>
      <c r="B109" s="219" t="s">
        <v>2166</v>
      </c>
      <c r="C109" s="455">
        <v>20903.515299999999</v>
      </c>
      <c r="D109" s="216">
        <f t="shared" si="5"/>
        <v>13423.72745</v>
      </c>
      <c r="E109" s="455">
        <v>40</v>
      </c>
      <c r="F109" s="455">
        <v>0</v>
      </c>
      <c r="G109" s="455">
        <v>0</v>
      </c>
      <c r="H109" s="455">
        <v>0</v>
      </c>
      <c r="I109" s="455">
        <v>13383.72745</v>
      </c>
      <c r="J109" s="455">
        <v>0</v>
      </c>
      <c r="K109" s="455">
        <v>0</v>
      </c>
      <c r="L109" s="455">
        <v>0</v>
      </c>
      <c r="M109" s="455">
        <v>0</v>
      </c>
      <c r="N109" s="455">
        <v>0</v>
      </c>
      <c r="O109" s="455">
        <v>0</v>
      </c>
      <c r="P109" s="455">
        <v>0</v>
      </c>
      <c r="Q109" s="455">
        <v>0</v>
      </c>
      <c r="R109" s="455">
        <v>0</v>
      </c>
      <c r="S109" s="455">
        <v>0</v>
      </c>
      <c r="T109" s="217">
        <f t="shared" si="4"/>
        <v>0.64217559857025586</v>
      </c>
    </row>
    <row r="110" spans="1:20">
      <c r="A110" s="214">
        <v>102</v>
      </c>
      <c r="B110" s="219" t="s">
        <v>2167</v>
      </c>
      <c r="C110" s="455">
        <v>11222.634</v>
      </c>
      <c r="D110" s="216">
        <f t="shared" si="5"/>
        <v>2516.7360119999998</v>
      </c>
      <c r="E110" s="455">
        <v>120</v>
      </c>
      <c r="F110" s="455">
        <v>0</v>
      </c>
      <c r="G110" s="455">
        <v>0</v>
      </c>
      <c r="H110" s="455">
        <v>0</v>
      </c>
      <c r="I110" s="455">
        <v>2396.7360119999998</v>
      </c>
      <c r="J110" s="455">
        <v>0</v>
      </c>
      <c r="K110" s="455">
        <v>0</v>
      </c>
      <c r="L110" s="455">
        <v>0</v>
      </c>
      <c r="M110" s="455">
        <v>0</v>
      </c>
      <c r="N110" s="455">
        <v>0</v>
      </c>
      <c r="O110" s="455">
        <v>0</v>
      </c>
      <c r="P110" s="455">
        <v>0</v>
      </c>
      <c r="Q110" s="455">
        <v>0</v>
      </c>
      <c r="R110" s="455">
        <v>0</v>
      </c>
      <c r="S110" s="455">
        <v>0</v>
      </c>
      <c r="T110" s="217">
        <f t="shared" si="4"/>
        <v>0.22425537641163384</v>
      </c>
    </row>
    <row r="111" spans="1:20">
      <c r="A111" s="214">
        <v>103</v>
      </c>
      <c r="B111" s="219" t="s">
        <v>2168</v>
      </c>
      <c r="C111" s="455">
        <v>6256.3720000000003</v>
      </c>
      <c r="D111" s="216">
        <f t="shared" si="5"/>
        <v>100.3546</v>
      </c>
      <c r="E111" s="455">
        <v>0</v>
      </c>
      <c r="F111" s="455">
        <v>0</v>
      </c>
      <c r="G111" s="455">
        <v>0</v>
      </c>
      <c r="H111" s="455">
        <v>0</v>
      </c>
      <c r="I111" s="455">
        <v>100.3546</v>
      </c>
      <c r="J111" s="455">
        <v>0</v>
      </c>
      <c r="K111" s="455">
        <v>0</v>
      </c>
      <c r="L111" s="455">
        <v>0</v>
      </c>
      <c r="M111" s="455">
        <v>0</v>
      </c>
      <c r="N111" s="455">
        <v>0</v>
      </c>
      <c r="O111" s="455">
        <v>0</v>
      </c>
      <c r="P111" s="455">
        <v>0</v>
      </c>
      <c r="Q111" s="455">
        <v>0</v>
      </c>
      <c r="R111" s="455">
        <v>0</v>
      </c>
      <c r="S111" s="455">
        <v>0</v>
      </c>
      <c r="T111" s="217">
        <f t="shared" si="4"/>
        <v>1.6040382509224196E-2</v>
      </c>
    </row>
    <row r="112" spans="1:20">
      <c r="A112" s="214">
        <v>104</v>
      </c>
      <c r="B112" s="219" t="s">
        <v>2169</v>
      </c>
      <c r="C112" s="455">
        <v>11083.812</v>
      </c>
      <c r="D112" s="216">
        <f t="shared" si="5"/>
        <v>3794.8534</v>
      </c>
      <c r="E112" s="455">
        <v>0</v>
      </c>
      <c r="F112" s="455">
        <v>0</v>
      </c>
      <c r="G112" s="455">
        <v>0</v>
      </c>
      <c r="H112" s="455">
        <v>0</v>
      </c>
      <c r="I112" s="455">
        <v>3794.8534</v>
      </c>
      <c r="J112" s="455">
        <v>0</v>
      </c>
      <c r="K112" s="455">
        <v>0</v>
      </c>
      <c r="L112" s="455">
        <v>0</v>
      </c>
      <c r="M112" s="455">
        <v>0</v>
      </c>
      <c r="N112" s="455">
        <v>0</v>
      </c>
      <c r="O112" s="455">
        <v>0</v>
      </c>
      <c r="P112" s="455">
        <v>0</v>
      </c>
      <c r="Q112" s="455">
        <v>0</v>
      </c>
      <c r="R112" s="455">
        <v>0</v>
      </c>
      <c r="S112" s="455">
        <v>0</v>
      </c>
      <c r="T112" s="217">
        <f t="shared" si="4"/>
        <v>0.34237800135909918</v>
      </c>
    </row>
    <row r="113" spans="1:20">
      <c r="A113" s="214">
        <v>105</v>
      </c>
      <c r="B113" s="219" t="s">
        <v>2170</v>
      </c>
      <c r="C113" s="455">
        <v>27447.198800999999</v>
      </c>
      <c r="D113" s="216">
        <f t="shared" si="5"/>
        <v>6050.862599</v>
      </c>
      <c r="E113" s="455">
        <v>244</v>
      </c>
      <c r="F113" s="455">
        <v>0</v>
      </c>
      <c r="G113" s="455">
        <v>0</v>
      </c>
      <c r="H113" s="455">
        <v>0</v>
      </c>
      <c r="I113" s="455">
        <v>5806.862599</v>
      </c>
      <c r="J113" s="455">
        <v>0</v>
      </c>
      <c r="K113" s="455">
        <v>0</v>
      </c>
      <c r="L113" s="455">
        <v>0</v>
      </c>
      <c r="M113" s="455">
        <v>0</v>
      </c>
      <c r="N113" s="455">
        <v>0</v>
      </c>
      <c r="O113" s="455">
        <v>0</v>
      </c>
      <c r="P113" s="455">
        <v>0</v>
      </c>
      <c r="Q113" s="455">
        <v>0</v>
      </c>
      <c r="R113" s="455">
        <v>0</v>
      </c>
      <c r="S113" s="455">
        <v>0</v>
      </c>
      <c r="T113" s="217">
        <f t="shared" si="4"/>
        <v>0.22045464977575582</v>
      </c>
    </row>
    <row r="114" spans="1:20">
      <c r="A114" s="214">
        <v>106</v>
      </c>
      <c r="B114" s="219" t="s">
        <v>2171</v>
      </c>
      <c r="C114" s="455">
        <v>98.793000000000006</v>
      </c>
      <c r="D114" s="216">
        <f t="shared" si="5"/>
        <v>98.793000000000006</v>
      </c>
      <c r="E114" s="455">
        <v>0</v>
      </c>
      <c r="F114" s="455">
        <v>0</v>
      </c>
      <c r="G114" s="455">
        <v>0</v>
      </c>
      <c r="H114" s="455">
        <v>0</v>
      </c>
      <c r="I114" s="455">
        <v>98.793000000000006</v>
      </c>
      <c r="J114" s="455">
        <v>0</v>
      </c>
      <c r="K114" s="455">
        <v>0</v>
      </c>
      <c r="L114" s="455">
        <v>0</v>
      </c>
      <c r="M114" s="455">
        <v>0</v>
      </c>
      <c r="N114" s="455">
        <v>0</v>
      </c>
      <c r="O114" s="455">
        <v>0</v>
      </c>
      <c r="P114" s="455">
        <v>0</v>
      </c>
      <c r="Q114" s="455">
        <v>0</v>
      </c>
      <c r="R114" s="455">
        <v>0</v>
      </c>
      <c r="S114" s="455">
        <v>0</v>
      </c>
      <c r="T114" s="217">
        <f t="shared" si="4"/>
        <v>1</v>
      </c>
    </row>
    <row r="115" spans="1:20">
      <c r="A115" s="214">
        <v>107</v>
      </c>
      <c r="B115" s="219" t="s">
        <v>2172</v>
      </c>
      <c r="C115" s="455">
        <v>275.16315000000094</v>
      </c>
      <c r="D115" s="216">
        <f t="shared" si="5"/>
        <v>275.16314999999997</v>
      </c>
      <c r="E115" s="455">
        <v>0</v>
      </c>
      <c r="F115" s="455">
        <v>0</v>
      </c>
      <c r="G115" s="455">
        <v>0</v>
      </c>
      <c r="H115" s="455">
        <v>0</v>
      </c>
      <c r="I115" s="455">
        <v>275.16314999999997</v>
      </c>
      <c r="J115" s="455">
        <v>0</v>
      </c>
      <c r="K115" s="455">
        <v>0</v>
      </c>
      <c r="L115" s="455">
        <v>0</v>
      </c>
      <c r="M115" s="455">
        <v>0</v>
      </c>
      <c r="N115" s="455">
        <v>0</v>
      </c>
      <c r="O115" s="455">
        <v>0</v>
      </c>
      <c r="P115" s="455">
        <v>0</v>
      </c>
      <c r="Q115" s="455">
        <v>0</v>
      </c>
      <c r="R115" s="455">
        <v>0</v>
      </c>
      <c r="S115" s="455">
        <v>0</v>
      </c>
      <c r="T115" s="217">
        <f t="shared" si="4"/>
        <v>0.99999999999999645</v>
      </c>
    </row>
    <row r="116" spans="1:20" ht="25.5">
      <c r="A116" s="214">
        <v>108</v>
      </c>
      <c r="B116" s="219" t="s">
        <v>2173</v>
      </c>
      <c r="C116" s="455">
        <v>1551.4109829999995</v>
      </c>
      <c r="D116" s="216">
        <f t="shared" si="5"/>
        <v>1551.410983</v>
      </c>
      <c r="E116" s="455">
        <v>0</v>
      </c>
      <c r="F116" s="455">
        <v>0</v>
      </c>
      <c r="G116" s="455">
        <v>0</v>
      </c>
      <c r="H116" s="455">
        <v>0</v>
      </c>
      <c r="I116" s="455">
        <v>1551.410983</v>
      </c>
      <c r="J116" s="455">
        <v>0</v>
      </c>
      <c r="K116" s="455">
        <v>0</v>
      </c>
      <c r="L116" s="455">
        <v>0</v>
      </c>
      <c r="M116" s="455">
        <v>0</v>
      </c>
      <c r="N116" s="455">
        <v>0</v>
      </c>
      <c r="O116" s="455">
        <v>0</v>
      </c>
      <c r="P116" s="455">
        <v>0</v>
      </c>
      <c r="Q116" s="455">
        <v>0</v>
      </c>
      <c r="R116" s="455">
        <v>0</v>
      </c>
      <c r="S116" s="455">
        <v>0</v>
      </c>
      <c r="T116" s="217">
        <f t="shared" si="4"/>
        <v>1.0000000000000002</v>
      </c>
    </row>
    <row r="117" spans="1:20">
      <c r="A117" s="214">
        <v>109</v>
      </c>
      <c r="B117" s="219" t="s">
        <v>2174</v>
      </c>
      <c r="C117" s="455">
        <v>3585.47</v>
      </c>
      <c r="D117" s="216">
        <f t="shared" si="5"/>
        <v>3585.47</v>
      </c>
      <c r="E117" s="455">
        <v>0</v>
      </c>
      <c r="F117" s="455">
        <v>0</v>
      </c>
      <c r="G117" s="455">
        <v>0</v>
      </c>
      <c r="H117" s="455">
        <v>0</v>
      </c>
      <c r="I117" s="455">
        <v>3585.47</v>
      </c>
      <c r="J117" s="455">
        <v>0</v>
      </c>
      <c r="K117" s="455">
        <v>0</v>
      </c>
      <c r="L117" s="455">
        <v>0</v>
      </c>
      <c r="M117" s="455">
        <v>0</v>
      </c>
      <c r="N117" s="455">
        <v>0</v>
      </c>
      <c r="O117" s="455">
        <v>0</v>
      </c>
      <c r="P117" s="455">
        <v>0</v>
      </c>
      <c r="Q117" s="455">
        <v>0</v>
      </c>
      <c r="R117" s="455">
        <v>0</v>
      </c>
      <c r="S117" s="455">
        <v>0</v>
      </c>
      <c r="T117" s="217">
        <f t="shared" si="4"/>
        <v>1</v>
      </c>
    </row>
    <row r="118" spans="1:20">
      <c r="A118" s="214">
        <v>110</v>
      </c>
      <c r="B118" s="219" t="s">
        <v>2175</v>
      </c>
      <c r="C118" s="455">
        <v>12495.5</v>
      </c>
      <c r="D118" s="216">
        <f t="shared" si="5"/>
        <v>12041.578897000001</v>
      </c>
      <c r="E118" s="455">
        <v>128</v>
      </c>
      <c r="F118" s="455">
        <v>0</v>
      </c>
      <c r="G118" s="455">
        <v>0</v>
      </c>
      <c r="H118" s="455">
        <v>0</v>
      </c>
      <c r="I118" s="455">
        <v>0</v>
      </c>
      <c r="J118" s="455">
        <v>0</v>
      </c>
      <c r="K118" s="455">
        <v>0</v>
      </c>
      <c r="L118" s="455">
        <v>0</v>
      </c>
      <c r="M118" s="455">
        <v>0</v>
      </c>
      <c r="N118" s="455">
        <v>1946.0958969999999</v>
      </c>
      <c r="O118" s="455">
        <v>0</v>
      </c>
      <c r="P118" s="455">
        <v>1946.0958969999999</v>
      </c>
      <c r="Q118" s="455">
        <v>9967.4830000000002</v>
      </c>
      <c r="R118" s="455">
        <v>0</v>
      </c>
      <c r="S118" s="455">
        <v>0</v>
      </c>
      <c r="T118" s="217">
        <f t="shared" si="4"/>
        <v>0.96367323412428485</v>
      </c>
    </row>
    <row r="119" spans="1:20">
      <c r="A119" s="214">
        <v>111</v>
      </c>
      <c r="B119" s="219" t="s">
        <v>2176</v>
      </c>
      <c r="C119" s="455">
        <v>4590.8554999999997</v>
      </c>
      <c r="D119" s="216">
        <f t="shared" si="5"/>
        <v>4585.4709000000003</v>
      </c>
      <c r="E119" s="455">
        <v>0</v>
      </c>
      <c r="F119" s="455">
        <v>0</v>
      </c>
      <c r="G119" s="455">
        <v>0</v>
      </c>
      <c r="H119" s="455">
        <v>0</v>
      </c>
      <c r="I119" s="455">
        <v>0</v>
      </c>
      <c r="J119" s="455">
        <v>0</v>
      </c>
      <c r="K119" s="455">
        <v>0</v>
      </c>
      <c r="L119" s="455">
        <v>0</v>
      </c>
      <c r="M119" s="455">
        <v>0</v>
      </c>
      <c r="N119" s="455">
        <v>1816.0414000000001</v>
      </c>
      <c r="O119" s="455">
        <v>0</v>
      </c>
      <c r="P119" s="455">
        <v>1816.0414000000001</v>
      </c>
      <c r="Q119" s="455">
        <v>2769.4295000000002</v>
      </c>
      <c r="R119" s="455">
        <v>0</v>
      </c>
      <c r="S119" s="455">
        <v>0</v>
      </c>
      <c r="T119" s="217">
        <f t="shared" si="4"/>
        <v>0.99882710314014467</v>
      </c>
    </row>
    <row r="120" spans="1:20">
      <c r="A120" s="214">
        <v>112</v>
      </c>
      <c r="B120" s="219" t="s">
        <v>2177</v>
      </c>
      <c r="C120" s="455">
        <v>7633.8829999999998</v>
      </c>
      <c r="D120" s="216">
        <f t="shared" si="5"/>
        <v>7624.2939999999999</v>
      </c>
      <c r="E120" s="455">
        <v>0</v>
      </c>
      <c r="F120" s="455">
        <v>0</v>
      </c>
      <c r="G120" s="455">
        <v>0</v>
      </c>
      <c r="H120" s="455">
        <v>0</v>
      </c>
      <c r="I120" s="455">
        <v>0</v>
      </c>
      <c r="J120" s="455">
        <v>0</v>
      </c>
      <c r="K120" s="455">
        <v>0</v>
      </c>
      <c r="L120" s="455">
        <v>0</v>
      </c>
      <c r="M120" s="455">
        <v>0</v>
      </c>
      <c r="N120" s="455">
        <v>643.41099999999994</v>
      </c>
      <c r="O120" s="455">
        <v>0</v>
      </c>
      <c r="P120" s="455">
        <v>643.41099999999994</v>
      </c>
      <c r="Q120" s="455">
        <v>6980.8829999999998</v>
      </c>
      <c r="R120" s="455">
        <v>0</v>
      </c>
      <c r="S120" s="455">
        <v>0</v>
      </c>
      <c r="T120" s="217">
        <f t="shared" si="4"/>
        <v>0.99874388957755833</v>
      </c>
    </row>
    <row r="121" spans="1:20">
      <c r="A121" s="214">
        <v>113</v>
      </c>
      <c r="B121" s="219" t="s">
        <v>2178</v>
      </c>
      <c r="C121" s="455">
        <v>5506</v>
      </c>
      <c r="D121" s="216">
        <f t="shared" si="5"/>
        <v>5506</v>
      </c>
      <c r="E121" s="455">
        <v>0</v>
      </c>
      <c r="F121" s="455">
        <v>0</v>
      </c>
      <c r="G121" s="455">
        <v>0</v>
      </c>
      <c r="H121" s="455">
        <v>0</v>
      </c>
      <c r="I121" s="455">
        <v>0</v>
      </c>
      <c r="J121" s="455">
        <v>0</v>
      </c>
      <c r="K121" s="455">
        <v>0</v>
      </c>
      <c r="L121" s="455">
        <v>0</v>
      </c>
      <c r="M121" s="455">
        <v>0</v>
      </c>
      <c r="N121" s="455">
        <v>1463</v>
      </c>
      <c r="O121" s="455">
        <v>0</v>
      </c>
      <c r="P121" s="455">
        <v>1463</v>
      </c>
      <c r="Q121" s="455">
        <v>4043</v>
      </c>
      <c r="R121" s="455">
        <v>0</v>
      </c>
      <c r="S121" s="455">
        <v>0</v>
      </c>
      <c r="T121" s="217">
        <f t="shared" si="4"/>
        <v>1</v>
      </c>
    </row>
    <row r="122" spans="1:20">
      <c r="A122" s="214">
        <v>114</v>
      </c>
      <c r="B122" s="219" t="s">
        <v>2179</v>
      </c>
      <c r="C122" s="455">
        <v>10912.100714</v>
      </c>
      <c r="D122" s="216">
        <f t="shared" si="5"/>
        <v>10437.904551</v>
      </c>
      <c r="E122" s="455">
        <v>0</v>
      </c>
      <c r="F122" s="455">
        <v>0</v>
      </c>
      <c r="G122" s="455">
        <v>0</v>
      </c>
      <c r="H122" s="455">
        <v>0</v>
      </c>
      <c r="I122" s="455">
        <v>0</v>
      </c>
      <c r="J122" s="455">
        <v>0</v>
      </c>
      <c r="K122" s="455">
        <v>0</v>
      </c>
      <c r="L122" s="455">
        <v>0</v>
      </c>
      <c r="M122" s="455">
        <v>0</v>
      </c>
      <c r="N122" s="455">
        <v>4790.6438369999996</v>
      </c>
      <c r="O122" s="455">
        <v>0</v>
      </c>
      <c r="P122" s="455">
        <v>4790.6438369999996</v>
      </c>
      <c r="Q122" s="455">
        <v>5647.260714</v>
      </c>
      <c r="R122" s="455">
        <v>0</v>
      </c>
      <c r="S122" s="455">
        <v>0</v>
      </c>
      <c r="T122" s="217">
        <f t="shared" si="4"/>
        <v>0.9565440078470302</v>
      </c>
    </row>
    <row r="123" spans="1:20">
      <c r="A123" s="214">
        <v>115</v>
      </c>
      <c r="B123" s="219" t="s">
        <v>2180</v>
      </c>
      <c r="C123" s="455">
        <v>10576.743</v>
      </c>
      <c r="D123" s="216">
        <f t="shared" si="5"/>
        <v>9347.8285599999999</v>
      </c>
      <c r="E123" s="455">
        <v>0</v>
      </c>
      <c r="F123" s="455">
        <v>0</v>
      </c>
      <c r="G123" s="455">
        <v>0</v>
      </c>
      <c r="H123" s="455">
        <v>0</v>
      </c>
      <c r="I123" s="455">
        <v>0</v>
      </c>
      <c r="J123" s="455">
        <v>0</v>
      </c>
      <c r="K123" s="455">
        <v>0</v>
      </c>
      <c r="L123" s="455">
        <v>0</v>
      </c>
      <c r="M123" s="455">
        <v>0</v>
      </c>
      <c r="N123" s="455">
        <v>2665.8285599999999</v>
      </c>
      <c r="O123" s="455">
        <v>0</v>
      </c>
      <c r="P123" s="455">
        <v>2665.8285599999999</v>
      </c>
      <c r="Q123" s="455">
        <v>6682</v>
      </c>
      <c r="R123" s="455">
        <v>0</v>
      </c>
      <c r="S123" s="455">
        <v>0</v>
      </c>
      <c r="T123" s="217">
        <f t="shared" si="4"/>
        <v>0.88380974748086438</v>
      </c>
    </row>
    <row r="124" spans="1:20">
      <c r="A124" s="214">
        <v>116</v>
      </c>
      <c r="B124" s="219" t="s">
        <v>2181</v>
      </c>
      <c r="C124" s="455">
        <v>6416.51631</v>
      </c>
      <c r="D124" s="216">
        <f t="shared" si="5"/>
        <v>5376.4386140000006</v>
      </c>
      <c r="E124" s="455">
        <v>0</v>
      </c>
      <c r="F124" s="455">
        <v>0</v>
      </c>
      <c r="G124" s="455">
        <v>0</v>
      </c>
      <c r="H124" s="455">
        <v>0</v>
      </c>
      <c r="I124" s="455">
        <v>0</v>
      </c>
      <c r="J124" s="455">
        <v>0</v>
      </c>
      <c r="K124" s="455">
        <v>0</v>
      </c>
      <c r="L124" s="455">
        <v>0</v>
      </c>
      <c r="M124" s="455">
        <v>0</v>
      </c>
      <c r="N124" s="455">
        <v>1536.2016140000001</v>
      </c>
      <c r="O124" s="455">
        <v>0</v>
      </c>
      <c r="P124" s="455">
        <v>1536.2016140000001</v>
      </c>
      <c r="Q124" s="455">
        <v>3840.2370000000001</v>
      </c>
      <c r="R124" s="455">
        <v>0</v>
      </c>
      <c r="S124" s="455">
        <v>0</v>
      </c>
      <c r="T124" s="217">
        <f t="shared" si="4"/>
        <v>0.83790617123826816</v>
      </c>
    </row>
    <row r="125" spans="1:20">
      <c r="A125" s="214">
        <v>117</v>
      </c>
      <c r="B125" s="219" t="s">
        <v>2182</v>
      </c>
      <c r="C125" s="455">
        <v>2110</v>
      </c>
      <c r="D125" s="216">
        <f t="shared" si="5"/>
        <v>2109.8022000000001</v>
      </c>
      <c r="E125" s="455">
        <v>0</v>
      </c>
      <c r="F125" s="455">
        <v>0</v>
      </c>
      <c r="G125" s="455">
        <v>0</v>
      </c>
      <c r="H125" s="455">
        <v>0</v>
      </c>
      <c r="I125" s="455">
        <v>0</v>
      </c>
      <c r="J125" s="455">
        <v>0</v>
      </c>
      <c r="K125" s="455">
        <v>0</v>
      </c>
      <c r="L125" s="455">
        <v>0</v>
      </c>
      <c r="M125" s="455">
        <v>0</v>
      </c>
      <c r="N125" s="455">
        <v>2109.8022000000001</v>
      </c>
      <c r="O125" s="455">
        <v>0</v>
      </c>
      <c r="P125" s="455">
        <v>0</v>
      </c>
      <c r="Q125" s="455">
        <v>0</v>
      </c>
      <c r="R125" s="455">
        <v>0</v>
      </c>
      <c r="S125" s="455">
        <v>0</v>
      </c>
      <c r="T125" s="217">
        <f t="shared" si="4"/>
        <v>0.99990625592417071</v>
      </c>
    </row>
    <row r="126" spans="1:20">
      <c r="A126" s="214">
        <v>118</v>
      </c>
      <c r="B126" s="219" t="s">
        <v>2183</v>
      </c>
      <c r="C126" s="455">
        <v>9947.9974999999995</v>
      </c>
      <c r="D126" s="216">
        <f t="shared" si="5"/>
        <v>9376.2608</v>
      </c>
      <c r="E126" s="455">
        <v>0</v>
      </c>
      <c r="F126" s="455">
        <v>0</v>
      </c>
      <c r="G126" s="455">
        <v>0</v>
      </c>
      <c r="H126" s="455">
        <v>0</v>
      </c>
      <c r="I126" s="455">
        <v>0</v>
      </c>
      <c r="J126" s="455">
        <v>0</v>
      </c>
      <c r="K126" s="455">
        <v>0</v>
      </c>
      <c r="L126" s="455">
        <v>0</v>
      </c>
      <c r="M126" s="455">
        <v>0</v>
      </c>
      <c r="N126" s="455">
        <v>9376.2608</v>
      </c>
      <c r="O126" s="455">
        <v>0</v>
      </c>
      <c r="P126" s="455">
        <v>9376.2608</v>
      </c>
      <c r="Q126" s="455">
        <v>0</v>
      </c>
      <c r="R126" s="455">
        <v>0</v>
      </c>
      <c r="S126" s="455">
        <v>0</v>
      </c>
      <c r="T126" s="217">
        <f t="shared" si="4"/>
        <v>0.94252745841562591</v>
      </c>
    </row>
    <row r="127" spans="1:20">
      <c r="A127" s="214">
        <v>119</v>
      </c>
      <c r="B127" s="219" t="s">
        <v>2184</v>
      </c>
      <c r="C127" s="455">
        <v>3146.1379999999999</v>
      </c>
      <c r="D127" s="216">
        <f t="shared" si="5"/>
        <v>3146.1379999999999</v>
      </c>
      <c r="E127" s="455">
        <v>0</v>
      </c>
      <c r="F127" s="455">
        <v>0</v>
      </c>
      <c r="G127" s="455">
        <v>0</v>
      </c>
      <c r="H127" s="455">
        <v>0</v>
      </c>
      <c r="I127" s="455">
        <v>0</v>
      </c>
      <c r="J127" s="455">
        <v>0</v>
      </c>
      <c r="K127" s="455">
        <v>0</v>
      </c>
      <c r="L127" s="455">
        <v>0</v>
      </c>
      <c r="M127" s="455">
        <v>0</v>
      </c>
      <c r="N127" s="455">
        <v>3146.1379999999999</v>
      </c>
      <c r="O127" s="455">
        <v>0</v>
      </c>
      <c r="P127" s="455">
        <v>0</v>
      </c>
      <c r="Q127" s="455">
        <v>0</v>
      </c>
      <c r="R127" s="455">
        <v>0</v>
      </c>
      <c r="S127" s="455">
        <v>0</v>
      </c>
      <c r="T127" s="217">
        <f t="shared" si="4"/>
        <v>1</v>
      </c>
    </row>
    <row r="128" spans="1:20">
      <c r="A128" s="214">
        <v>120</v>
      </c>
      <c r="B128" s="219" t="s">
        <v>2185</v>
      </c>
      <c r="C128" s="455">
        <v>5095.9279999999999</v>
      </c>
      <c r="D128" s="216">
        <f t="shared" si="5"/>
        <v>4986.6720640000003</v>
      </c>
      <c r="E128" s="455">
        <v>0</v>
      </c>
      <c r="F128" s="455">
        <v>0</v>
      </c>
      <c r="G128" s="455">
        <v>0</v>
      </c>
      <c r="H128" s="455">
        <v>0</v>
      </c>
      <c r="I128" s="455">
        <v>0</v>
      </c>
      <c r="J128" s="455">
        <v>0</v>
      </c>
      <c r="K128" s="455">
        <v>0</v>
      </c>
      <c r="L128" s="455">
        <v>0</v>
      </c>
      <c r="M128" s="455">
        <v>0</v>
      </c>
      <c r="N128" s="455">
        <v>4986.6720640000003</v>
      </c>
      <c r="O128" s="455">
        <v>0</v>
      </c>
      <c r="P128" s="455">
        <v>4986.6720640000003</v>
      </c>
      <c r="Q128" s="455">
        <v>0</v>
      </c>
      <c r="R128" s="455">
        <v>0</v>
      </c>
      <c r="S128" s="455">
        <v>0</v>
      </c>
      <c r="T128" s="217">
        <f t="shared" si="4"/>
        <v>0.97856014920148016</v>
      </c>
    </row>
    <row r="129" spans="1:20">
      <c r="A129" s="214">
        <v>121</v>
      </c>
      <c r="B129" s="219" t="s">
        <v>2186</v>
      </c>
      <c r="C129" s="455">
        <v>18857</v>
      </c>
      <c r="D129" s="216">
        <f t="shared" si="5"/>
        <v>18857</v>
      </c>
      <c r="E129" s="455">
        <v>0</v>
      </c>
      <c r="F129" s="455">
        <v>0</v>
      </c>
      <c r="G129" s="455">
        <v>0</v>
      </c>
      <c r="H129" s="455">
        <v>0</v>
      </c>
      <c r="I129" s="455">
        <v>0</v>
      </c>
      <c r="J129" s="455">
        <v>0</v>
      </c>
      <c r="K129" s="455">
        <v>0</v>
      </c>
      <c r="L129" s="455">
        <v>0</v>
      </c>
      <c r="M129" s="455">
        <v>18857</v>
      </c>
      <c r="N129" s="455">
        <v>0</v>
      </c>
      <c r="O129" s="455">
        <v>0</v>
      </c>
      <c r="P129" s="455">
        <v>0</v>
      </c>
      <c r="Q129" s="455">
        <v>0</v>
      </c>
      <c r="R129" s="455">
        <v>0</v>
      </c>
      <c r="S129" s="455">
        <v>0</v>
      </c>
      <c r="T129" s="217">
        <f t="shared" si="4"/>
        <v>1</v>
      </c>
    </row>
    <row r="130" spans="1:20">
      <c r="A130" s="214">
        <v>122</v>
      </c>
      <c r="B130" s="219" t="s">
        <v>2187</v>
      </c>
      <c r="C130" s="455">
        <v>15051.028</v>
      </c>
      <c r="D130" s="216">
        <f t="shared" si="5"/>
        <v>15045.183000000001</v>
      </c>
      <c r="E130" s="455">
        <v>0</v>
      </c>
      <c r="F130" s="455">
        <v>0</v>
      </c>
      <c r="G130" s="455">
        <v>0</v>
      </c>
      <c r="H130" s="455">
        <v>0</v>
      </c>
      <c r="I130" s="455">
        <v>0</v>
      </c>
      <c r="J130" s="455">
        <v>0</v>
      </c>
      <c r="K130" s="455">
        <v>0</v>
      </c>
      <c r="L130" s="455">
        <v>0</v>
      </c>
      <c r="M130" s="455">
        <v>0</v>
      </c>
      <c r="N130" s="455">
        <v>15045.183000000001</v>
      </c>
      <c r="O130" s="455">
        <v>0</v>
      </c>
      <c r="P130" s="455">
        <v>15045.183000000001</v>
      </c>
      <c r="Q130" s="455">
        <v>0</v>
      </c>
      <c r="R130" s="455">
        <v>0</v>
      </c>
      <c r="S130" s="455">
        <v>0</v>
      </c>
      <c r="T130" s="217">
        <f t="shared" si="4"/>
        <v>0.99961165443317235</v>
      </c>
    </row>
    <row r="131" spans="1:20">
      <c r="A131" s="214">
        <v>123</v>
      </c>
      <c r="B131" s="219" t="s">
        <v>2188</v>
      </c>
      <c r="C131" s="455">
        <v>8131</v>
      </c>
      <c r="D131" s="216">
        <f t="shared" si="5"/>
        <v>8131</v>
      </c>
      <c r="E131" s="455">
        <v>0</v>
      </c>
      <c r="F131" s="455">
        <v>0</v>
      </c>
      <c r="G131" s="455">
        <v>0</v>
      </c>
      <c r="H131" s="455">
        <v>0</v>
      </c>
      <c r="I131" s="455">
        <v>0</v>
      </c>
      <c r="J131" s="455">
        <v>0</v>
      </c>
      <c r="K131" s="455">
        <v>0</v>
      </c>
      <c r="L131" s="455">
        <v>0</v>
      </c>
      <c r="M131" s="455">
        <v>0</v>
      </c>
      <c r="N131" s="455">
        <v>8131</v>
      </c>
      <c r="O131" s="455">
        <v>0</v>
      </c>
      <c r="P131" s="455">
        <v>8131</v>
      </c>
      <c r="Q131" s="455">
        <v>0</v>
      </c>
      <c r="R131" s="455">
        <v>0</v>
      </c>
      <c r="S131" s="455">
        <v>0</v>
      </c>
      <c r="T131" s="217">
        <f t="shared" si="4"/>
        <v>1</v>
      </c>
    </row>
    <row r="132" spans="1:20">
      <c r="A132" s="214">
        <v>124</v>
      </c>
      <c r="B132" s="219" t="s">
        <v>2189</v>
      </c>
      <c r="C132" s="455">
        <v>9170</v>
      </c>
      <c r="D132" s="216">
        <f t="shared" si="5"/>
        <v>9168.5619999999999</v>
      </c>
      <c r="E132" s="455">
        <v>0</v>
      </c>
      <c r="F132" s="455">
        <v>0</v>
      </c>
      <c r="G132" s="455">
        <v>0</v>
      </c>
      <c r="H132" s="455">
        <v>0</v>
      </c>
      <c r="I132" s="455">
        <v>0</v>
      </c>
      <c r="J132" s="455">
        <v>0</v>
      </c>
      <c r="K132" s="455">
        <v>0</v>
      </c>
      <c r="L132" s="455">
        <v>0</v>
      </c>
      <c r="M132" s="455">
        <v>0</v>
      </c>
      <c r="N132" s="455">
        <v>9168.5619999999999</v>
      </c>
      <c r="O132" s="455">
        <v>0</v>
      </c>
      <c r="P132" s="455">
        <v>9168.5619999999999</v>
      </c>
      <c r="Q132" s="455">
        <v>0</v>
      </c>
      <c r="R132" s="455">
        <v>0</v>
      </c>
      <c r="S132" s="455">
        <v>0</v>
      </c>
      <c r="T132" s="217">
        <f t="shared" si="4"/>
        <v>0.99984318429661945</v>
      </c>
    </row>
    <row r="133" spans="1:20">
      <c r="A133" s="214">
        <v>125</v>
      </c>
      <c r="B133" s="219" t="s">
        <v>2190</v>
      </c>
      <c r="C133" s="455">
        <v>17124</v>
      </c>
      <c r="D133" s="216">
        <f t="shared" si="5"/>
        <v>17124</v>
      </c>
      <c r="E133" s="455">
        <v>0</v>
      </c>
      <c r="F133" s="455">
        <v>0</v>
      </c>
      <c r="G133" s="455">
        <v>0</v>
      </c>
      <c r="H133" s="455">
        <v>0</v>
      </c>
      <c r="I133" s="455">
        <v>0</v>
      </c>
      <c r="J133" s="455">
        <v>0</v>
      </c>
      <c r="K133" s="455">
        <v>0</v>
      </c>
      <c r="L133" s="455">
        <v>0</v>
      </c>
      <c r="M133" s="455">
        <v>17124</v>
      </c>
      <c r="N133" s="455">
        <v>0</v>
      </c>
      <c r="O133" s="455">
        <v>0</v>
      </c>
      <c r="P133" s="455">
        <v>0</v>
      </c>
      <c r="Q133" s="455">
        <v>0</v>
      </c>
      <c r="R133" s="455">
        <v>0</v>
      </c>
      <c r="S133" s="455">
        <v>0</v>
      </c>
      <c r="T133" s="217">
        <f t="shared" si="4"/>
        <v>1</v>
      </c>
    </row>
    <row r="134" spans="1:20">
      <c r="A134" s="214">
        <v>126</v>
      </c>
      <c r="B134" s="219" t="s">
        <v>2191</v>
      </c>
      <c r="C134" s="455">
        <v>6079</v>
      </c>
      <c r="D134" s="216">
        <f t="shared" si="5"/>
        <v>6071.1580000000004</v>
      </c>
      <c r="E134" s="455">
        <v>0</v>
      </c>
      <c r="F134" s="455">
        <v>0</v>
      </c>
      <c r="G134" s="455">
        <v>0</v>
      </c>
      <c r="H134" s="455">
        <v>0</v>
      </c>
      <c r="I134" s="455">
        <v>0</v>
      </c>
      <c r="J134" s="455">
        <v>0</v>
      </c>
      <c r="K134" s="455">
        <v>0</v>
      </c>
      <c r="L134" s="455">
        <v>0</v>
      </c>
      <c r="M134" s="455">
        <v>0</v>
      </c>
      <c r="N134" s="455">
        <v>6071.1580000000004</v>
      </c>
      <c r="O134" s="455">
        <v>0</v>
      </c>
      <c r="P134" s="455">
        <v>6071.1580000000004</v>
      </c>
      <c r="Q134" s="455">
        <v>0</v>
      </c>
      <c r="R134" s="455">
        <v>0</v>
      </c>
      <c r="S134" s="455">
        <v>0</v>
      </c>
      <c r="T134" s="217">
        <f t="shared" si="4"/>
        <v>0.99870998519493348</v>
      </c>
    </row>
    <row r="135" spans="1:20">
      <c r="A135" s="214">
        <v>127</v>
      </c>
      <c r="B135" s="219" t="s">
        <v>2192</v>
      </c>
      <c r="C135" s="455">
        <v>80349.048500000004</v>
      </c>
      <c r="D135" s="216">
        <f t="shared" si="5"/>
        <v>79057.150210000007</v>
      </c>
      <c r="E135" s="455">
        <v>0</v>
      </c>
      <c r="F135" s="455">
        <v>0</v>
      </c>
      <c r="G135" s="455">
        <v>0</v>
      </c>
      <c r="H135" s="455">
        <v>0</v>
      </c>
      <c r="I135" s="455">
        <v>0</v>
      </c>
      <c r="J135" s="455">
        <v>0</v>
      </c>
      <c r="K135" s="455">
        <v>0</v>
      </c>
      <c r="L135" s="455">
        <v>0</v>
      </c>
      <c r="M135" s="455">
        <v>0</v>
      </c>
      <c r="N135" s="455">
        <v>22584.566210000005</v>
      </c>
      <c r="O135" s="455">
        <v>0</v>
      </c>
      <c r="P135" s="455">
        <v>22584.566210000001</v>
      </c>
      <c r="Q135" s="455">
        <v>56472.584000000003</v>
      </c>
      <c r="R135" s="455">
        <v>0</v>
      </c>
      <c r="S135" s="455">
        <v>0</v>
      </c>
      <c r="T135" s="217">
        <f t="shared" si="4"/>
        <v>0.98392142391082582</v>
      </c>
    </row>
    <row r="136" spans="1:20" ht="51">
      <c r="A136" s="214">
        <v>128</v>
      </c>
      <c r="B136" s="219" t="s">
        <v>2193</v>
      </c>
      <c r="C136" s="455">
        <v>5277.8099460000003</v>
      </c>
      <c r="D136" s="216">
        <f t="shared" si="5"/>
        <v>4892.1090649999996</v>
      </c>
      <c r="E136" s="455">
        <v>0</v>
      </c>
      <c r="F136" s="455">
        <v>0</v>
      </c>
      <c r="G136" s="455">
        <v>0</v>
      </c>
      <c r="H136" s="455">
        <v>0</v>
      </c>
      <c r="I136" s="455">
        <v>0</v>
      </c>
      <c r="J136" s="455">
        <v>0</v>
      </c>
      <c r="K136" s="455">
        <v>0</v>
      </c>
      <c r="L136" s="455">
        <v>0</v>
      </c>
      <c r="M136" s="455">
        <v>0</v>
      </c>
      <c r="N136" s="455">
        <v>1594.8055750000001</v>
      </c>
      <c r="O136" s="455">
        <v>0</v>
      </c>
      <c r="P136" s="455">
        <v>1125.567659</v>
      </c>
      <c r="Q136" s="455">
        <v>3297.3034899999998</v>
      </c>
      <c r="R136" s="455">
        <v>0</v>
      </c>
      <c r="S136" s="455">
        <v>0</v>
      </c>
      <c r="T136" s="217">
        <f t="shared" si="4"/>
        <v>0.9269202784968944</v>
      </c>
    </row>
    <row r="137" spans="1:20" ht="51">
      <c r="A137" s="214">
        <v>129</v>
      </c>
      <c r="B137" s="219" t="s">
        <v>2194</v>
      </c>
      <c r="C137" s="455">
        <v>1035</v>
      </c>
      <c r="D137" s="216">
        <f t="shared" si="5"/>
        <v>1035</v>
      </c>
      <c r="E137" s="455">
        <v>0</v>
      </c>
      <c r="F137" s="455">
        <v>0</v>
      </c>
      <c r="G137" s="455">
        <v>0</v>
      </c>
      <c r="H137" s="455">
        <v>0</v>
      </c>
      <c r="I137" s="455">
        <v>0</v>
      </c>
      <c r="J137" s="455">
        <v>0</v>
      </c>
      <c r="K137" s="455">
        <v>0</v>
      </c>
      <c r="L137" s="455">
        <v>0</v>
      </c>
      <c r="M137" s="455">
        <v>0</v>
      </c>
      <c r="N137" s="455">
        <v>1035</v>
      </c>
      <c r="O137" s="455">
        <v>0</v>
      </c>
      <c r="P137" s="455">
        <v>1035</v>
      </c>
      <c r="Q137" s="455">
        <v>0</v>
      </c>
      <c r="R137" s="455">
        <v>0</v>
      </c>
      <c r="S137" s="455">
        <v>0</v>
      </c>
      <c r="T137" s="217">
        <f t="shared" si="4"/>
        <v>1</v>
      </c>
    </row>
    <row r="138" spans="1:20" ht="25.5">
      <c r="A138" s="214">
        <v>130</v>
      </c>
      <c r="B138" s="219" t="s">
        <v>2195</v>
      </c>
      <c r="C138" s="455">
        <v>10964.730382</v>
      </c>
      <c r="D138" s="216">
        <f t="shared" si="5"/>
        <v>9672.0421150000002</v>
      </c>
      <c r="E138" s="455">
        <v>9672.0421150000002</v>
      </c>
      <c r="F138" s="455">
        <v>0</v>
      </c>
      <c r="G138" s="455">
        <v>0</v>
      </c>
      <c r="H138" s="455">
        <v>0</v>
      </c>
      <c r="I138" s="455">
        <v>0</v>
      </c>
      <c r="J138" s="455">
        <v>0</v>
      </c>
      <c r="K138" s="455">
        <v>0</v>
      </c>
      <c r="L138" s="455">
        <v>0</v>
      </c>
      <c r="M138" s="455">
        <v>0</v>
      </c>
      <c r="N138" s="455">
        <v>0</v>
      </c>
      <c r="O138" s="455">
        <v>0</v>
      </c>
      <c r="P138" s="455">
        <v>0</v>
      </c>
      <c r="Q138" s="455">
        <v>0</v>
      </c>
      <c r="R138" s="455">
        <v>0</v>
      </c>
      <c r="S138" s="455">
        <v>0</v>
      </c>
      <c r="T138" s="217">
        <f t="shared" ref="T138:T201" si="6">+D138/C138</f>
        <v>0.88210487426830742</v>
      </c>
    </row>
    <row r="139" spans="1:20" ht="25.5">
      <c r="A139" s="214">
        <v>131</v>
      </c>
      <c r="B139" s="219" t="s">
        <v>2196</v>
      </c>
      <c r="C139" s="455">
        <v>21369.94</v>
      </c>
      <c r="D139" s="216">
        <f t="shared" ref="D139:D202" si="7">+SUM(E139:S139)-O139-P139</f>
        <v>19979.721000000001</v>
      </c>
      <c r="E139" s="455">
        <v>19979.721000000001</v>
      </c>
      <c r="F139" s="455">
        <v>0</v>
      </c>
      <c r="G139" s="455">
        <v>0</v>
      </c>
      <c r="H139" s="455">
        <v>0</v>
      </c>
      <c r="I139" s="455">
        <v>0</v>
      </c>
      <c r="J139" s="455">
        <v>0</v>
      </c>
      <c r="K139" s="455">
        <v>0</v>
      </c>
      <c r="L139" s="455">
        <v>0</v>
      </c>
      <c r="M139" s="455">
        <v>0</v>
      </c>
      <c r="N139" s="455">
        <v>0</v>
      </c>
      <c r="O139" s="455">
        <v>0</v>
      </c>
      <c r="P139" s="455">
        <v>0</v>
      </c>
      <c r="Q139" s="455">
        <v>0</v>
      </c>
      <c r="R139" s="455">
        <v>0</v>
      </c>
      <c r="S139" s="455">
        <v>0</v>
      </c>
      <c r="T139" s="217">
        <f t="shared" si="6"/>
        <v>0.93494511449260043</v>
      </c>
    </row>
    <row r="140" spans="1:20" ht="25.5">
      <c r="A140" s="214">
        <v>132</v>
      </c>
      <c r="B140" s="219" t="s">
        <v>2197</v>
      </c>
      <c r="C140" s="455">
        <v>28254.6535</v>
      </c>
      <c r="D140" s="216">
        <f t="shared" si="7"/>
        <v>26607.188999999998</v>
      </c>
      <c r="E140" s="455">
        <v>26607.188999999998</v>
      </c>
      <c r="F140" s="455">
        <v>0</v>
      </c>
      <c r="G140" s="455">
        <v>0</v>
      </c>
      <c r="H140" s="455">
        <v>0</v>
      </c>
      <c r="I140" s="455">
        <v>0</v>
      </c>
      <c r="J140" s="455">
        <v>0</v>
      </c>
      <c r="K140" s="455">
        <v>0</v>
      </c>
      <c r="L140" s="455">
        <v>0</v>
      </c>
      <c r="M140" s="455">
        <v>0</v>
      </c>
      <c r="N140" s="455">
        <v>0</v>
      </c>
      <c r="O140" s="455">
        <v>0</v>
      </c>
      <c r="P140" s="455">
        <v>0</v>
      </c>
      <c r="Q140" s="455">
        <v>0</v>
      </c>
      <c r="R140" s="455">
        <v>0</v>
      </c>
      <c r="S140" s="455">
        <v>0</v>
      </c>
      <c r="T140" s="217">
        <f t="shared" si="6"/>
        <v>0.94169227734468586</v>
      </c>
    </row>
    <row r="141" spans="1:20" ht="25.5">
      <c r="A141" s="214">
        <v>133</v>
      </c>
      <c r="B141" s="219" t="s">
        <v>2198</v>
      </c>
      <c r="C141" s="455">
        <v>24082.7035</v>
      </c>
      <c r="D141" s="216">
        <f t="shared" si="7"/>
        <v>22640.809394</v>
      </c>
      <c r="E141" s="455">
        <v>22640.809394</v>
      </c>
      <c r="F141" s="455">
        <v>0</v>
      </c>
      <c r="G141" s="455">
        <v>0</v>
      </c>
      <c r="H141" s="455">
        <v>0</v>
      </c>
      <c r="I141" s="455">
        <v>0</v>
      </c>
      <c r="J141" s="455">
        <v>0</v>
      </c>
      <c r="K141" s="455">
        <v>0</v>
      </c>
      <c r="L141" s="455">
        <v>0</v>
      </c>
      <c r="M141" s="455">
        <v>0</v>
      </c>
      <c r="N141" s="455">
        <v>0</v>
      </c>
      <c r="O141" s="455">
        <v>0</v>
      </c>
      <c r="P141" s="455">
        <v>0</v>
      </c>
      <c r="Q141" s="455">
        <v>0</v>
      </c>
      <c r="R141" s="455">
        <v>0</v>
      </c>
      <c r="S141" s="455">
        <v>0</v>
      </c>
      <c r="T141" s="217">
        <f t="shared" si="6"/>
        <v>0.94012739865356065</v>
      </c>
    </row>
    <row r="142" spans="1:20" ht="25.5">
      <c r="A142" s="214">
        <v>134</v>
      </c>
      <c r="B142" s="219" t="s">
        <v>2199</v>
      </c>
      <c r="C142" s="455">
        <v>23381.095000000001</v>
      </c>
      <c r="D142" s="216">
        <f t="shared" si="7"/>
        <v>18784.56164</v>
      </c>
      <c r="E142" s="455">
        <v>18784.56164</v>
      </c>
      <c r="F142" s="455">
        <v>0</v>
      </c>
      <c r="G142" s="455">
        <v>0</v>
      </c>
      <c r="H142" s="455">
        <v>0</v>
      </c>
      <c r="I142" s="455">
        <v>0</v>
      </c>
      <c r="J142" s="455">
        <v>0</v>
      </c>
      <c r="K142" s="455">
        <v>0</v>
      </c>
      <c r="L142" s="455">
        <v>0</v>
      </c>
      <c r="M142" s="455">
        <v>0</v>
      </c>
      <c r="N142" s="455">
        <v>0</v>
      </c>
      <c r="O142" s="455">
        <v>0</v>
      </c>
      <c r="P142" s="455">
        <v>0</v>
      </c>
      <c r="Q142" s="455">
        <v>0</v>
      </c>
      <c r="R142" s="455">
        <v>0</v>
      </c>
      <c r="S142" s="455">
        <v>0</v>
      </c>
      <c r="T142" s="217">
        <f t="shared" si="6"/>
        <v>0.80340812267346751</v>
      </c>
    </row>
    <row r="143" spans="1:20" ht="25.5">
      <c r="A143" s="214">
        <v>135</v>
      </c>
      <c r="B143" s="219" t="s">
        <v>2200</v>
      </c>
      <c r="C143" s="455">
        <v>31680.229500000001</v>
      </c>
      <c r="D143" s="216">
        <f t="shared" si="7"/>
        <v>27326.114887</v>
      </c>
      <c r="E143" s="455">
        <v>27326.114887</v>
      </c>
      <c r="F143" s="455">
        <v>0</v>
      </c>
      <c r="G143" s="455">
        <v>0</v>
      </c>
      <c r="H143" s="455">
        <v>0</v>
      </c>
      <c r="I143" s="455">
        <v>0</v>
      </c>
      <c r="J143" s="455">
        <v>0</v>
      </c>
      <c r="K143" s="455">
        <v>0</v>
      </c>
      <c r="L143" s="455">
        <v>0</v>
      </c>
      <c r="M143" s="455">
        <v>0</v>
      </c>
      <c r="N143" s="455">
        <v>0</v>
      </c>
      <c r="O143" s="455">
        <v>0</v>
      </c>
      <c r="P143" s="455">
        <v>0</v>
      </c>
      <c r="Q143" s="455">
        <v>0</v>
      </c>
      <c r="R143" s="455">
        <v>0</v>
      </c>
      <c r="S143" s="455">
        <v>0</v>
      </c>
      <c r="T143" s="217">
        <f t="shared" si="6"/>
        <v>0.86256050913393789</v>
      </c>
    </row>
    <row r="144" spans="1:20" ht="25.5">
      <c r="A144" s="214">
        <v>136</v>
      </c>
      <c r="B144" s="219" t="s">
        <v>2201</v>
      </c>
      <c r="C144" s="455">
        <v>16690.698499999999</v>
      </c>
      <c r="D144" s="216">
        <f t="shared" si="7"/>
        <v>12842.849</v>
      </c>
      <c r="E144" s="455">
        <v>12842.849</v>
      </c>
      <c r="F144" s="455">
        <v>0</v>
      </c>
      <c r="G144" s="455">
        <v>0</v>
      </c>
      <c r="H144" s="455">
        <v>0</v>
      </c>
      <c r="I144" s="455">
        <v>0</v>
      </c>
      <c r="J144" s="455">
        <v>0</v>
      </c>
      <c r="K144" s="455">
        <v>0</v>
      </c>
      <c r="L144" s="455">
        <v>0</v>
      </c>
      <c r="M144" s="455">
        <v>0</v>
      </c>
      <c r="N144" s="455">
        <v>0</v>
      </c>
      <c r="O144" s="455">
        <v>0</v>
      </c>
      <c r="P144" s="455">
        <v>0</v>
      </c>
      <c r="Q144" s="455">
        <v>0</v>
      </c>
      <c r="R144" s="455">
        <v>0</v>
      </c>
      <c r="S144" s="455">
        <v>0</v>
      </c>
      <c r="T144" s="217">
        <f t="shared" si="6"/>
        <v>0.76946144584661935</v>
      </c>
    </row>
    <row r="145" spans="1:20" ht="25.5">
      <c r="A145" s="214">
        <v>137</v>
      </c>
      <c r="B145" s="219" t="s">
        <v>2202</v>
      </c>
      <c r="C145" s="455">
        <v>18749.846999999998</v>
      </c>
      <c r="D145" s="216">
        <f t="shared" si="7"/>
        <v>17653.972000000002</v>
      </c>
      <c r="E145" s="455">
        <v>17653.972000000002</v>
      </c>
      <c r="F145" s="455">
        <v>0</v>
      </c>
      <c r="G145" s="455">
        <v>0</v>
      </c>
      <c r="H145" s="455">
        <v>0</v>
      </c>
      <c r="I145" s="455">
        <v>0</v>
      </c>
      <c r="J145" s="455">
        <v>0</v>
      </c>
      <c r="K145" s="455">
        <v>0</v>
      </c>
      <c r="L145" s="455">
        <v>0</v>
      </c>
      <c r="M145" s="455">
        <v>0</v>
      </c>
      <c r="N145" s="455">
        <v>0</v>
      </c>
      <c r="O145" s="455">
        <v>0</v>
      </c>
      <c r="P145" s="455">
        <v>0</v>
      </c>
      <c r="Q145" s="455">
        <v>0</v>
      </c>
      <c r="R145" s="455">
        <v>0</v>
      </c>
      <c r="S145" s="455">
        <v>0</v>
      </c>
      <c r="T145" s="217">
        <f t="shared" si="6"/>
        <v>0.94155285640464181</v>
      </c>
    </row>
    <row r="146" spans="1:20" ht="25.5">
      <c r="A146" s="214">
        <v>138</v>
      </c>
      <c r="B146" s="219" t="s">
        <v>2203</v>
      </c>
      <c r="C146" s="455">
        <v>27619.504113999999</v>
      </c>
      <c r="D146" s="216">
        <f t="shared" si="7"/>
        <v>25982.097114</v>
      </c>
      <c r="E146" s="455">
        <v>25982.097114</v>
      </c>
      <c r="F146" s="455">
        <v>0</v>
      </c>
      <c r="G146" s="455">
        <v>0</v>
      </c>
      <c r="H146" s="455">
        <v>0</v>
      </c>
      <c r="I146" s="455">
        <v>0</v>
      </c>
      <c r="J146" s="455">
        <v>0</v>
      </c>
      <c r="K146" s="455">
        <v>0</v>
      </c>
      <c r="L146" s="455">
        <v>0</v>
      </c>
      <c r="M146" s="455">
        <v>0</v>
      </c>
      <c r="N146" s="455">
        <v>0</v>
      </c>
      <c r="O146" s="455">
        <v>0</v>
      </c>
      <c r="P146" s="455">
        <v>0</v>
      </c>
      <c r="Q146" s="455">
        <v>0</v>
      </c>
      <c r="R146" s="455">
        <v>0</v>
      </c>
      <c r="S146" s="455">
        <v>0</v>
      </c>
      <c r="T146" s="217">
        <f t="shared" si="6"/>
        <v>0.94071555400699547</v>
      </c>
    </row>
    <row r="147" spans="1:20" ht="25.5">
      <c r="A147" s="214">
        <v>139</v>
      </c>
      <c r="B147" s="219" t="s">
        <v>2204</v>
      </c>
      <c r="C147" s="455">
        <v>14381.0975</v>
      </c>
      <c r="D147" s="216">
        <f t="shared" si="7"/>
        <v>12914.558606000001</v>
      </c>
      <c r="E147" s="455">
        <v>12914.558606000001</v>
      </c>
      <c r="F147" s="455">
        <v>0</v>
      </c>
      <c r="G147" s="455">
        <v>0</v>
      </c>
      <c r="H147" s="455">
        <v>0</v>
      </c>
      <c r="I147" s="455">
        <v>0</v>
      </c>
      <c r="J147" s="455">
        <v>0</v>
      </c>
      <c r="K147" s="455">
        <v>0</v>
      </c>
      <c r="L147" s="455">
        <v>0</v>
      </c>
      <c r="M147" s="455">
        <v>0</v>
      </c>
      <c r="N147" s="455">
        <v>0</v>
      </c>
      <c r="O147" s="455">
        <v>0</v>
      </c>
      <c r="P147" s="455">
        <v>0</v>
      </c>
      <c r="Q147" s="455">
        <v>0</v>
      </c>
      <c r="R147" s="455">
        <v>0</v>
      </c>
      <c r="S147" s="455">
        <v>0</v>
      </c>
      <c r="T147" s="217">
        <f t="shared" si="6"/>
        <v>0.89802315894179852</v>
      </c>
    </row>
    <row r="148" spans="1:20" ht="25.5">
      <c r="A148" s="214">
        <v>140</v>
      </c>
      <c r="B148" s="219" t="s">
        <v>2205</v>
      </c>
      <c r="C148" s="455">
        <v>31039.161</v>
      </c>
      <c r="D148" s="216">
        <f t="shared" si="7"/>
        <v>29413.949256</v>
      </c>
      <c r="E148" s="455">
        <v>29413.949256</v>
      </c>
      <c r="F148" s="455">
        <v>0</v>
      </c>
      <c r="G148" s="455">
        <v>0</v>
      </c>
      <c r="H148" s="455">
        <v>0</v>
      </c>
      <c r="I148" s="455">
        <v>0</v>
      </c>
      <c r="J148" s="455">
        <v>0</v>
      </c>
      <c r="K148" s="455">
        <v>0</v>
      </c>
      <c r="L148" s="455">
        <v>0</v>
      </c>
      <c r="M148" s="455">
        <v>0</v>
      </c>
      <c r="N148" s="455">
        <v>0</v>
      </c>
      <c r="O148" s="455">
        <v>0</v>
      </c>
      <c r="P148" s="455">
        <v>0</v>
      </c>
      <c r="Q148" s="455">
        <v>0</v>
      </c>
      <c r="R148" s="455">
        <v>0</v>
      </c>
      <c r="S148" s="455">
        <v>0</v>
      </c>
      <c r="T148" s="217">
        <f t="shared" si="6"/>
        <v>0.94763995895378739</v>
      </c>
    </row>
    <row r="149" spans="1:20" ht="25.5">
      <c r="A149" s="214">
        <v>141</v>
      </c>
      <c r="B149" s="219" t="s">
        <v>2206</v>
      </c>
      <c r="C149" s="455">
        <v>17628.095000000001</v>
      </c>
      <c r="D149" s="216">
        <f t="shared" si="7"/>
        <v>13592.045</v>
      </c>
      <c r="E149" s="455">
        <v>13592.045</v>
      </c>
      <c r="F149" s="455">
        <v>0</v>
      </c>
      <c r="G149" s="455">
        <v>0</v>
      </c>
      <c r="H149" s="455">
        <v>0</v>
      </c>
      <c r="I149" s="455">
        <v>0</v>
      </c>
      <c r="J149" s="455">
        <v>0</v>
      </c>
      <c r="K149" s="455">
        <v>0</v>
      </c>
      <c r="L149" s="455">
        <v>0</v>
      </c>
      <c r="M149" s="455">
        <v>0</v>
      </c>
      <c r="N149" s="455">
        <v>0</v>
      </c>
      <c r="O149" s="455">
        <v>0</v>
      </c>
      <c r="P149" s="455">
        <v>0</v>
      </c>
      <c r="Q149" s="455">
        <v>0</v>
      </c>
      <c r="R149" s="455">
        <v>0</v>
      </c>
      <c r="S149" s="455">
        <v>0</v>
      </c>
      <c r="T149" s="217">
        <f t="shared" si="6"/>
        <v>0.77104446056139353</v>
      </c>
    </row>
    <row r="150" spans="1:20" ht="25.5">
      <c r="A150" s="214">
        <v>142</v>
      </c>
      <c r="B150" s="219" t="s">
        <v>2207</v>
      </c>
      <c r="C150" s="455">
        <v>20490.013999999999</v>
      </c>
      <c r="D150" s="216">
        <f t="shared" si="7"/>
        <v>19052.99682</v>
      </c>
      <c r="E150" s="455">
        <v>19052.99682</v>
      </c>
      <c r="F150" s="455">
        <v>0</v>
      </c>
      <c r="G150" s="455">
        <v>0</v>
      </c>
      <c r="H150" s="455">
        <v>0</v>
      </c>
      <c r="I150" s="455">
        <v>0</v>
      </c>
      <c r="J150" s="455">
        <v>0</v>
      </c>
      <c r="K150" s="455">
        <v>0</v>
      </c>
      <c r="L150" s="455">
        <v>0</v>
      </c>
      <c r="M150" s="455">
        <v>0</v>
      </c>
      <c r="N150" s="455">
        <v>0</v>
      </c>
      <c r="O150" s="455">
        <v>0</v>
      </c>
      <c r="P150" s="455">
        <v>0</v>
      </c>
      <c r="Q150" s="455">
        <v>0</v>
      </c>
      <c r="R150" s="455">
        <v>0</v>
      </c>
      <c r="S150" s="455">
        <v>0</v>
      </c>
      <c r="T150" s="217">
        <f t="shared" si="6"/>
        <v>0.92986743786509862</v>
      </c>
    </row>
    <row r="151" spans="1:20" ht="25.5">
      <c r="A151" s="214">
        <v>143</v>
      </c>
      <c r="B151" s="219" t="s">
        <v>2208</v>
      </c>
      <c r="C151" s="455">
        <v>24870.41</v>
      </c>
      <c r="D151" s="216">
        <f t="shared" si="7"/>
        <v>23479.859</v>
      </c>
      <c r="E151" s="455">
        <v>23479.859</v>
      </c>
      <c r="F151" s="455">
        <v>0</v>
      </c>
      <c r="G151" s="455">
        <v>0</v>
      </c>
      <c r="H151" s="455">
        <v>0</v>
      </c>
      <c r="I151" s="455">
        <v>0</v>
      </c>
      <c r="J151" s="455">
        <v>0</v>
      </c>
      <c r="K151" s="455">
        <v>0</v>
      </c>
      <c r="L151" s="455">
        <v>0</v>
      </c>
      <c r="M151" s="455">
        <v>0</v>
      </c>
      <c r="N151" s="455">
        <v>0</v>
      </c>
      <c r="O151" s="455">
        <v>0</v>
      </c>
      <c r="P151" s="455">
        <v>0</v>
      </c>
      <c r="Q151" s="455">
        <v>0</v>
      </c>
      <c r="R151" s="455">
        <v>0</v>
      </c>
      <c r="S151" s="455">
        <v>0</v>
      </c>
      <c r="T151" s="217">
        <f t="shared" si="6"/>
        <v>0.94408813525792301</v>
      </c>
    </row>
    <row r="152" spans="1:20" ht="25.5">
      <c r="A152" s="214">
        <v>144</v>
      </c>
      <c r="B152" s="219" t="s">
        <v>2209</v>
      </c>
      <c r="C152" s="455">
        <v>28178.104599999999</v>
      </c>
      <c r="D152" s="216">
        <f t="shared" si="7"/>
        <v>23182.607</v>
      </c>
      <c r="E152" s="455">
        <v>23182.607</v>
      </c>
      <c r="F152" s="455">
        <v>0</v>
      </c>
      <c r="G152" s="455">
        <v>0</v>
      </c>
      <c r="H152" s="455">
        <v>0</v>
      </c>
      <c r="I152" s="455">
        <v>0</v>
      </c>
      <c r="J152" s="455">
        <v>0</v>
      </c>
      <c r="K152" s="455">
        <v>0</v>
      </c>
      <c r="L152" s="455">
        <v>0</v>
      </c>
      <c r="M152" s="455">
        <v>0</v>
      </c>
      <c r="N152" s="455">
        <v>0</v>
      </c>
      <c r="O152" s="455">
        <v>0</v>
      </c>
      <c r="P152" s="455">
        <v>0</v>
      </c>
      <c r="Q152" s="455">
        <v>0</v>
      </c>
      <c r="R152" s="455">
        <v>0</v>
      </c>
      <c r="S152" s="455">
        <v>0</v>
      </c>
      <c r="T152" s="217">
        <f t="shared" si="6"/>
        <v>0.82271704676687163</v>
      </c>
    </row>
    <row r="153" spans="1:20" ht="25.5">
      <c r="A153" s="214">
        <v>145</v>
      </c>
      <c r="B153" s="219" t="s">
        <v>2210</v>
      </c>
      <c r="C153" s="455">
        <v>30269.459999999995</v>
      </c>
      <c r="D153" s="216">
        <f t="shared" si="7"/>
        <v>25901.848000000002</v>
      </c>
      <c r="E153" s="455">
        <v>25901.848000000002</v>
      </c>
      <c r="F153" s="455">
        <v>0</v>
      </c>
      <c r="G153" s="455">
        <v>0</v>
      </c>
      <c r="H153" s="455">
        <v>0</v>
      </c>
      <c r="I153" s="455">
        <v>0</v>
      </c>
      <c r="J153" s="455">
        <v>0</v>
      </c>
      <c r="K153" s="455">
        <v>0</v>
      </c>
      <c r="L153" s="455">
        <v>0</v>
      </c>
      <c r="M153" s="455">
        <v>0</v>
      </c>
      <c r="N153" s="455">
        <v>0</v>
      </c>
      <c r="O153" s="455">
        <v>0</v>
      </c>
      <c r="P153" s="455">
        <v>0</v>
      </c>
      <c r="Q153" s="455">
        <v>0</v>
      </c>
      <c r="R153" s="455">
        <v>0</v>
      </c>
      <c r="S153" s="455">
        <v>0</v>
      </c>
      <c r="T153" s="217">
        <f t="shared" si="6"/>
        <v>0.85570895549507675</v>
      </c>
    </row>
    <row r="154" spans="1:20" ht="25.5">
      <c r="A154" s="214">
        <v>146</v>
      </c>
      <c r="B154" s="219" t="s">
        <v>2211</v>
      </c>
      <c r="C154" s="455">
        <v>46494.441000000006</v>
      </c>
      <c r="D154" s="216">
        <f t="shared" si="7"/>
        <v>40814.136700000003</v>
      </c>
      <c r="E154" s="455">
        <v>40814.136700000003</v>
      </c>
      <c r="F154" s="455">
        <v>0</v>
      </c>
      <c r="G154" s="455">
        <v>0</v>
      </c>
      <c r="H154" s="455">
        <v>0</v>
      </c>
      <c r="I154" s="455">
        <v>0</v>
      </c>
      <c r="J154" s="455">
        <v>0</v>
      </c>
      <c r="K154" s="455">
        <v>0</v>
      </c>
      <c r="L154" s="455">
        <v>0</v>
      </c>
      <c r="M154" s="455">
        <v>0</v>
      </c>
      <c r="N154" s="455">
        <v>0</v>
      </c>
      <c r="O154" s="455">
        <v>0</v>
      </c>
      <c r="P154" s="455">
        <v>0</v>
      </c>
      <c r="Q154" s="455">
        <v>0</v>
      </c>
      <c r="R154" s="455">
        <v>0</v>
      </c>
      <c r="S154" s="455">
        <v>0</v>
      </c>
      <c r="T154" s="217">
        <f t="shared" si="6"/>
        <v>0.87782831285142238</v>
      </c>
    </row>
    <row r="155" spans="1:20" ht="25.5">
      <c r="A155" s="214">
        <v>147</v>
      </c>
      <c r="B155" s="219" t="s">
        <v>2212</v>
      </c>
      <c r="C155" s="455">
        <v>24464.268414999999</v>
      </c>
      <c r="D155" s="216">
        <f t="shared" si="7"/>
        <v>22900.887999999999</v>
      </c>
      <c r="E155" s="455">
        <v>22900.887999999999</v>
      </c>
      <c r="F155" s="455">
        <v>0</v>
      </c>
      <c r="G155" s="455">
        <v>0</v>
      </c>
      <c r="H155" s="455">
        <v>0</v>
      </c>
      <c r="I155" s="455">
        <v>0</v>
      </c>
      <c r="J155" s="455">
        <v>0</v>
      </c>
      <c r="K155" s="455">
        <v>0</v>
      </c>
      <c r="L155" s="455">
        <v>0</v>
      </c>
      <c r="M155" s="455">
        <v>0</v>
      </c>
      <c r="N155" s="455">
        <v>0</v>
      </c>
      <c r="O155" s="455">
        <v>0</v>
      </c>
      <c r="P155" s="455">
        <v>0</v>
      </c>
      <c r="Q155" s="455">
        <v>0</v>
      </c>
      <c r="R155" s="455">
        <v>0</v>
      </c>
      <c r="S155" s="455">
        <v>0</v>
      </c>
      <c r="T155" s="217">
        <f t="shared" si="6"/>
        <v>0.93609535390637599</v>
      </c>
    </row>
    <row r="156" spans="1:20" ht="25.5">
      <c r="A156" s="214">
        <v>148</v>
      </c>
      <c r="B156" s="219" t="s">
        <v>2213</v>
      </c>
      <c r="C156" s="455">
        <v>25344.881000000001</v>
      </c>
      <c r="D156" s="216">
        <f t="shared" si="7"/>
        <v>24065.654999999999</v>
      </c>
      <c r="E156" s="455">
        <v>24065.654999999999</v>
      </c>
      <c r="F156" s="455">
        <v>0</v>
      </c>
      <c r="G156" s="455">
        <v>0</v>
      </c>
      <c r="H156" s="455">
        <v>0</v>
      </c>
      <c r="I156" s="455">
        <v>0</v>
      </c>
      <c r="J156" s="455">
        <v>0</v>
      </c>
      <c r="K156" s="455">
        <v>0</v>
      </c>
      <c r="L156" s="455">
        <v>0</v>
      </c>
      <c r="M156" s="455">
        <v>0</v>
      </c>
      <c r="N156" s="455">
        <v>0</v>
      </c>
      <c r="O156" s="455">
        <v>0</v>
      </c>
      <c r="P156" s="455">
        <v>0</v>
      </c>
      <c r="Q156" s="455">
        <v>0</v>
      </c>
      <c r="R156" s="455">
        <v>0</v>
      </c>
      <c r="S156" s="455">
        <v>0</v>
      </c>
      <c r="T156" s="217">
        <f t="shared" si="6"/>
        <v>0.94952724378544129</v>
      </c>
    </row>
    <row r="157" spans="1:20" ht="25.5">
      <c r="A157" s="214">
        <v>149</v>
      </c>
      <c r="B157" s="219" t="s">
        <v>2214</v>
      </c>
      <c r="C157" s="455">
        <v>22575.483</v>
      </c>
      <c r="D157" s="216">
        <f t="shared" si="7"/>
        <v>21541.899000000001</v>
      </c>
      <c r="E157" s="455">
        <v>21541.899000000001</v>
      </c>
      <c r="F157" s="455">
        <v>0</v>
      </c>
      <c r="G157" s="455">
        <v>0</v>
      </c>
      <c r="H157" s="455">
        <v>0</v>
      </c>
      <c r="I157" s="455">
        <v>0</v>
      </c>
      <c r="J157" s="455">
        <v>0</v>
      </c>
      <c r="K157" s="455">
        <v>0</v>
      </c>
      <c r="L157" s="455">
        <v>0</v>
      </c>
      <c r="M157" s="455">
        <v>0</v>
      </c>
      <c r="N157" s="455">
        <v>0</v>
      </c>
      <c r="O157" s="455">
        <v>0</v>
      </c>
      <c r="P157" s="455">
        <v>0</v>
      </c>
      <c r="Q157" s="455">
        <v>0</v>
      </c>
      <c r="R157" s="455">
        <v>0</v>
      </c>
      <c r="S157" s="455">
        <v>0</v>
      </c>
      <c r="T157" s="217">
        <f t="shared" si="6"/>
        <v>0.95421652772611776</v>
      </c>
    </row>
    <row r="158" spans="1:20" ht="25.5">
      <c r="A158" s="214">
        <v>150</v>
      </c>
      <c r="B158" s="219" t="s">
        <v>2215</v>
      </c>
      <c r="C158" s="455">
        <v>24324.0105</v>
      </c>
      <c r="D158" s="216">
        <f t="shared" si="7"/>
        <v>22661.967176999999</v>
      </c>
      <c r="E158" s="455">
        <v>22661.967176999999</v>
      </c>
      <c r="F158" s="455">
        <v>0</v>
      </c>
      <c r="G158" s="455">
        <v>0</v>
      </c>
      <c r="H158" s="455">
        <v>0</v>
      </c>
      <c r="I158" s="455">
        <v>0</v>
      </c>
      <c r="J158" s="455">
        <v>0</v>
      </c>
      <c r="K158" s="455">
        <v>0</v>
      </c>
      <c r="L158" s="455">
        <v>0</v>
      </c>
      <c r="M158" s="455">
        <v>0</v>
      </c>
      <c r="N158" s="455">
        <v>0</v>
      </c>
      <c r="O158" s="455">
        <v>0</v>
      </c>
      <c r="P158" s="455">
        <v>0</v>
      </c>
      <c r="Q158" s="455">
        <v>0</v>
      </c>
      <c r="R158" s="455">
        <v>0</v>
      </c>
      <c r="S158" s="455">
        <v>0</v>
      </c>
      <c r="T158" s="217">
        <f t="shared" si="6"/>
        <v>0.93167067071443654</v>
      </c>
    </row>
    <row r="159" spans="1:20" ht="25.5">
      <c r="A159" s="214">
        <v>151</v>
      </c>
      <c r="B159" s="219" t="s">
        <v>2216</v>
      </c>
      <c r="C159" s="455">
        <v>28383.6005</v>
      </c>
      <c r="D159" s="216">
        <f t="shared" si="7"/>
        <v>26588.341998</v>
      </c>
      <c r="E159" s="455">
        <v>26588.341998</v>
      </c>
      <c r="F159" s="455">
        <v>0</v>
      </c>
      <c r="G159" s="455">
        <v>0</v>
      </c>
      <c r="H159" s="455">
        <v>0</v>
      </c>
      <c r="I159" s="455">
        <v>0</v>
      </c>
      <c r="J159" s="455">
        <v>0</v>
      </c>
      <c r="K159" s="455">
        <v>0</v>
      </c>
      <c r="L159" s="455">
        <v>0</v>
      </c>
      <c r="M159" s="455">
        <v>0</v>
      </c>
      <c r="N159" s="455">
        <v>0</v>
      </c>
      <c r="O159" s="455">
        <v>0</v>
      </c>
      <c r="P159" s="455">
        <v>0</v>
      </c>
      <c r="Q159" s="455">
        <v>0</v>
      </c>
      <c r="R159" s="455">
        <v>0</v>
      </c>
      <c r="S159" s="455">
        <v>0</v>
      </c>
      <c r="T159" s="217">
        <f t="shared" si="6"/>
        <v>0.93675014901650688</v>
      </c>
    </row>
    <row r="160" spans="1:20" ht="25.5">
      <c r="A160" s="214">
        <v>152</v>
      </c>
      <c r="B160" s="219" t="s">
        <v>2217</v>
      </c>
      <c r="C160" s="455">
        <v>49774.078999999998</v>
      </c>
      <c r="D160" s="216">
        <f t="shared" si="7"/>
        <v>36207.521999999997</v>
      </c>
      <c r="E160" s="455">
        <v>18499.302999999996</v>
      </c>
      <c r="F160" s="455">
        <v>0</v>
      </c>
      <c r="G160" s="455">
        <v>0</v>
      </c>
      <c r="H160" s="455">
        <v>0</v>
      </c>
      <c r="I160" s="455">
        <v>0</v>
      </c>
      <c r="J160" s="455">
        <v>0</v>
      </c>
      <c r="K160" s="455">
        <v>0</v>
      </c>
      <c r="L160" s="455">
        <v>0</v>
      </c>
      <c r="M160" s="455">
        <v>0</v>
      </c>
      <c r="N160" s="455">
        <v>0</v>
      </c>
      <c r="O160" s="455">
        <v>0</v>
      </c>
      <c r="P160" s="455">
        <v>0</v>
      </c>
      <c r="Q160" s="455">
        <v>17708.219000000001</v>
      </c>
      <c r="R160" s="455">
        <v>0</v>
      </c>
      <c r="S160" s="455">
        <v>0</v>
      </c>
      <c r="T160" s="217">
        <f t="shared" si="6"/>
        <v>0.72743730727795086</v>
      </c>
    </row>
    <row r="161" spans="1:20" ht="25.5">
      <c r="A161" s="214">
        <v>153</v>
      </c>
      <c r="B161" s="219" t="s">
        <v>2218</v>
      </c>
      <c r="C161" s="455">
        <v>25594.07</v>
      </c>
      <c r="D161" s="216">
        <f t="shared" si="7"/>
        <v>24161.948378000001</v>
      </c>
      <c r="E161" s="455">
        <v>24161.948378000001</v>
      </c>
      <c r="F161" s="455">
        <v>0</v>
      </c>
      <c r="G161" s="455">
        <v>0</v>
      </c>
      <c r="H161" s="455">
        <v>0</v>
      </c>
      <c r="I161" s="455">
        <v>0</v>
      </c>
      <c r="J161" s="455">
        <v>0</v>
      </c>
      <c r="K161" s="455">
        <v>0</v>
      </c>
      <c r="L161" s="455">
        <v>0</v>
      </c>
      <c r="M161" s="455">
        <v>0</v>
      </c>
      <c r="N161" s="455">
        <v>0</v>
      </c>
      <c r="O161" s="455">
        <v>0</v>
      </c>
      <c r="P161" s="455">
        <v>0</v>
      </c>
      <c r="Q161" s="455">
        <v>0</v>
      </c>
      <c r="R161" s="455">
        <v>0</v>
      </c>
      <c r="S161" s="455">
        <v>0</v>
      </c>
      <c r="T161" s="217">
        <f t="shared" si="6"/>
        <v>0.94404478764026201</v>
      </c>
    </row>
    <row r="162" spans="1:20" ht="25.5">
      <c r="A162" s="214">
        <v>154</v>
      </c>
      <c r="B162" s="219" t="s">
        <v>2219</v>
      </c>
      <c r="C162" s="455">
        <v>14504.14</v>
      </c>
      <c r="D162" s="216">
        <f t="shared" si="7"/>
        <v>9418.7579999999998</v>
      </c>
      <c r="E162" s="455">
        <v>9418.7579999999998</v>
      </c>
      <c r="F162" s="455">
        <v>0</v>
      </c>
      <c r="G162" s="455">
        <v>0</v>
      </c>
      <c r="H162" s="455">
        <v>0</v>
      </c>
      <c r="I162" s="455">
        <v>0</v>
      </c>
      <c r="J162" s="455">
        <v>0</v>
      </c>
      <c r="K162" s="455">
        <v>0</v>
      </c>
      <c r="L162" s="455">
        <v>0</v>
      </c>
      <c r="M162" s="455">
        <v>0</v>
      </c>
      <c r="N162" s="455">
        <v>0</v>
      </c>
      <c r="O162" s="455">
        <v>0</v>
      </c>
      <c r="P162" s="455">
        <v>0</v>
      </c>
      <c r="Q162" s="455">
        <v>0</v>
      </c>
      <c r="R162" s="455">
        <v>0</v>
      </c>
      <c r="S162" s="455">
        <v>0</v>
      </c>
      <c r="T162" s="217">
        <f t="shared" si="6"/>
        <v>0.64938410688258663</v>
      </c>
    </row>
    <row r="163" spans="1:20" ht="25.5">
      <c r="A163" s="214">
        <v>155</v>
      </c>
      <c r="B163" s="219" t="s">
        <v>2220</v>
      </c>
      <c r="C163" s="455">
        <v>26793.454500000003</v>
      </c>
      <c r="D163" s="216">
        <f t="shared" si="7"/>
        <v>25403.757000000001</v>
      </c>
      <c r="E163" s="455">
        <v>25403.757000000001</v>
      </c>
      <c r="F163" s="455">
        <v>0</v>
      </c>
      <c r="G163" s="455">
        <v>0</v>
      </c>
      <c r="H163" s="455">
        <v>0</v>
      </c>
      <c r="I163" s="455">
        <v>0</v>
      </c>
      <c r="J163" s="455">
        <v>0</v>
      </c>
      <c r="K163" s="455">
        <v>0</v>
      </c>
      <c r="L163" s="455">
        <v>0</v>
      </c>
      <c r="M163" s="455">
        <v>0</v>
      </c>
      <c r="N163" s="455">
        <v>0</v>
      </c>
      <c r="O163" s="455">
        <v>0</v>
      </c>
      <c r="P163" s="455">
        <v>0</v>
      </c>
      <c r="Q163" s="455">
        <v>0</v>
      </c>
      <c r="R163" s="455">
        <v>0</v>
      </c>
      <c r="S163" s="455">
        <v>0</v>
      </c>
      <c r="T163" s="217">
        <f t="shared" si="6"/>
        <v>0.94813294791830582</v>
      </c>
    </row>
    <row r="164" spans="1:20" ht="25.5">
      <c r="A164" s="214">
        <v>156</v>
      </c>
      <c r="B164" s="219" t="s">
        <v>2221</v>
      </c>
      <c r="C164" s="455">
        <v>25562.300999999999</v>
      </c>
      <c r="D164" s="216">
        <f t="shared" si="7"/>
        <v>22245.944</v>
      </c>
      <c r="E164" s="455">
        <v>22245.944</v>
      </c>
      <c r="F164" s="455">
        <v>0</v>
      </c>
      <c r="G164" s="455">
        <v>0</v>
      </c>
      <c r="H164" s="455">
        <v>0</v>
      </c>
      <c r="I164" s="455">
        <v>0</v>
      </c>
      <c r="J164" s="455">
        <v>0</v>
      </c>
      <c r="K164" s="455">
        <v>0</v>
      </c>
      <c r="L164" s="455">
        <v>0</v>
      </c>
      <c r="M164" s="455">
        <v>0</v>
      </c>
      <c r="N164" s="455">
        <v>0</v>
      </c>
      <c r="O164" s="455">
        <v>0</v>
      </c>
      <c r="P164" s="455">
        <v>0</v>
      </c>
      <c r="Q164" s="455">
        <v>0</v>
      </c>
      <c r="R164" s="455">
        <v>0</v>
      </c>
      <c r="S164" s="455">
        <v>0</v>
      </c>
      <c r="T164" s="217">
        <f t="shared" si="6"/>
        <v>0.87026375286012003</v>
      </c>
    </row>
    <row r="165" spans="1:20" ht="25.5">
      <c r="A165" s="214">
        <v>157</v>
      </c>
      <c r="B165" s="219" t="s">
        <v>2222</v>
      </c>
      <c r="C165" s="455">
        <v>23984.235965999997</v>
      </c>
      <c r="D165" s="216">
        <f t="shared" si="7"/>
        <v>22628.874049999999</v>
      </c>
      <c r="E165" s="455">
        <v>22628.874049999999</v>
      </c>
      <c r="F165" s="455">
        <v>0</v>
      </c>
      <c r="G165" s="455">
        <v>0</v>
      </c>
      <c r="H165" s="455">
        <v>0</v>
      </c>
      <c r="I165" s="455">
        <v>0</v>
      </c>
      <c r="J165" s="455">
        <v>0</v>
      </c>
      <c r="K165" s="455">
        <v>0</v>
      </c>
      <c r="L165" s="455">
        <v>0</v>
      </c>
      <c r="M165" s="455">
        <v>0</v>
      </c>
      <c r="N165" s="455">
        <v>0</v>
      </c>
      <c r="O165" s="455">
        <v>0</v>
      </c>
      <c r="P165" s="455">
        <v>0</v>
      </c>
      <c r="Q165" s="455">
        <v>0</v>
      </c>
      <c r="R165" s="455">
        <v>0</v>
      </c>
      <c r="S165" s="455">
        <v>0</v>
      </c>
      <c r="T165" s="217">
        <f t="shared" si="6"/>
        <v>0.94348946875266915</v>
      </c>
    </row>
    <row r="166" spans="1:20" ht="38.25">
      <c r="A166" s="214">
        <v>158</v>
      </c>
      <c r="B166" s="219" t="s">
        <v>2223</v>
      </c>
      <c r="C166" s="455">
        <v>14106.894</v>
      </c>
      <c r="D166" s="216">
        <f t="shared" si="7"/>
        <v>12523.914423</v>
      </c>
      <c r="E166" s="455">
        <v>12523.914423</v>
      </c>
      <c r="F166" s="455">
        <v>0</v>
      </c>
      <c r="G166" s="455">
        <v>0</v>
      </c>
      <c r="H166" s="455">
        <v>0</v>
      </c>
      <c r="I166" s="455">
        <v>0</v>
      </c>
      <c r="J166" s="455">
        <v>0</v>
      </c>
      <c r="K166" s="455">
        <v>0</v>
      </c>
      <c r="L166" s="455">
        <v>0</v>
      </c>
      <c r="M166" s="455">
        <v>0</v>
      </c>
      <c r="N166" s="455">
        <v>0</v>
      </c>
      <c r="O166" s="455">
        <v>0</v>
      </c>
      <c r="P166" s="455">
        <v>0</v>
      </c>
      <c r="Q166" s="455">
        <v>0</v>
      </c>
      <c r="R166" s="455">
        <v>0</v>
      </c>
      <c r="S166" s="455">
        <v>0</v>
      </c>
      <c r="T166" s="217">
        <f t="shared" si="6"/>
        <v>0.88778680998099224</v>
      </c>
    </row>
    <row r="167" spans="1:20" ht="25.5">
      <c r="A167" s="214">
        <v>159</v>
      </c>
      <c r="B167" s="219" t="s">
        <v>2224</v>
      </c>
      <c r="C167" s="455">
        <v>23325.882999999998</v>
      </c>
      <c r="D167" s="216">
        <f t="shared" si="7"/>
        <v>21553.042570000001</v>
      </c>
      <c r="E167" s="455">
        <v>21553.042570000001</v>
      </c>
      <c r="F167" s="455">
        <v>0</v>
      </c>
      <c r="G167" s="455">
        <v>0</v>
      </c>
      <c r="H167" s="455">
        <v>0</v>
      </c>
      <c r="I167" s="455">
        <v>0</v>
      </c>
      <c r="J167" s="455">
        <v>0</v>
      </c>
      <c r="K167" s="455">
        <v>0</v>
      </c>
      <c r="L167" s="455">
        <v>0</v>
      </c>
      <c r="M167" s="455">
        <v>0</v>
      </c>
      <c r="N167" s="455">
        <v>0</v>
      </c>
      <c r="O167" s="455">
        <v>0</v>
      </c>
      <c r="P167" s="455">
        <v>0</v>
      </c>
      <c r="Q167" s="455">
        <v>0</v>
      </c>
      <c r="R167" s="455">
        <v>0</v>
      </c>
      <c r="S167" s="455">
        <v>0</v>
      </c>
      <c r="T167" s="217">
        <f t="shared" si="6"/>
        <v>0.92399685662489195</v>
      </c>
    </row>
    <row r="168" spans="1:20" ht="25.5">
      <c r="A168" s="214">
        <v>160</v>
      </c>
      <c r="B168" s="219" t="s">
        <v>2225</v>
      </c>
      <c r="C168" s="455">
        <v>16376.626499999998</v>
      </c>
      <c r="D168" s="216">
        <f t="shared" si="7"/>
        <v>14890.339916999999</v>
      </c>
      <c r="E168" s="455">
        <v>14890.339916999999</v>
      </c>
      <c r="F168" s="455">
        <v>0</v>
      </c>
      <c r="G168" s="455">
        <v>0</v>
      </c>
      <c r="H168" s="455">
        <v>0</v>
      </c>
      <c r="I168" s="455">
        <v>0</v>
      </c>
      <c r="J168" s="455">
        <v>0</v>
      </c>
      <c r="K168" s="455">
        <v>0</v>
      </c>
      <c r="L168" s="455">
        <v>0</v>
      </c>
      <c r="M168" s="455">
        <v>0</v>
      </c>
      <c r="N168" s="455">
        <v>0</v>
      </c>
      <c r="O168" s="455">
        <v>0</v>
      </c>
      <c r="P168" s="455">
        <v>0</v>
      </c>
      <c r="Q168" s="455">
        <v>0</v>
      </c>
      <c r="R168" s="455">
        <v>0</v>
      </c>
      <c r="S168" s="455">
        <v>0</v>
      </c>
      <c r="T168" s="217">
        <f t="shared" si="6"/>
        <v>0.90924342183660356</v>
      </c>
    </row>
    <row r="169" spans="1:20" ht="25.5">
      <c r="A169" s="214">
        <v>161</v>
      </c>
      <c r="B169" s="219" t="s">
        <v>2226</v>
      </c>
      <c r="C169" s="455">
        <v>15607.899000000001</v>
      </c>
      <c r="D169" s="216">
        <f t="shared" si="7"/>
        <v>14313.441000000001</v>
      </c>
      <c r="E169" s="455">
        <v>14313.441000000001</v>
      </c>
      <c r="F169" s="455">
        <v>0</v>
      </c>
      <c r="G169" s="455">
        <v>0</v>
      </c>
      <c r="H169" s="455">
        <v>0</v>
      </c>
      <c r="I169" s="455">
        <v>0</v>
      </c>
      <c r="J169" s="455">
        <v>0</v>
      </c>
      <c r="K169" s="455">
        <v>0</v>
      </c>
      <c r="L169" s="455">
        <v>0</v>
      </c>
      <c r="M169" s="455">
        <v>0</v>
      </c>
      <c r="N169" s="455">
        <v>0</v>
      </c>
      <c r="O169" s="455">
        <v>0</v>
      </c>
      <c r="P169" s="455">
        <v>0</v>
      </c>
      <c r="Q169" s="455">
        <v>0</v>
      </c>
      <c r="R169" s="455">
        <v>0</v>
      </c>
      <c r="S169" s="455">
        <v>0</v>
      </c>
      <c r="T169" s="217">
        <f t="shared" si="6"/>
        <v>0.9170639174433407</v>
      </c>
    </row>
    <row r="170" spans="1:20" ht="25.5">
      <c r="A170" s="214">
        <v>162</v>
      </c>
      <c r="B170" s="219" t="s">
        <v>2227</v>
      </c>
      <c r="C170" s="455">
        <v>24763.925500000001</v>
      </c>
      <c r="D170" s="216">
        <f t="shared" si="7"/>
        <v>23931.644120000001</v>
      </c>
      <c r="E170" s="455">
        <v>23931.644120000001</v>
      </c>
      <c r="F170" s="455">
        <v>0</v>
      </c>
      <c r="G170" s="455">
        <v>0</v>
      </c>
      <c r="H170" s="455">
        <v>0</v>
      </c>
      <c r="I170" s="455">
        <v>0</v>
      </c>
      <c r="J170" s="455">
        <v>0</v>
      </c>
      <c r="K170" s="455">
        <v>0</v>
      </c>
      <c r="L170" s="455">
        <v>0</v>
      </c>
      <c r="M170" s="455">
        <v>0</v>
      </c>
      <c r="N170" s="455">
        <v>0</v>
      </c>
      <c r="O170" s="455">
        <v>0</v>
      </c>
      <c r="P170" s="455">
        <v>0</v>
      </c>
      <c r="Q170" s="455">
        <v>0</v>
      </c>
      <c r="R170" s="455">
        <v>0</v>
      </c>
      <c r="S170" s="455">
        <v>0</v>
      </c>
      <c r="T170" s="217">
        <f t="shared" si="6"/>
        <v>0.9663913792665868</v>
      </c>
    </row>
    <row r="171" spans="1:20" ht="25.5">
      <c r="A171" s="214">
        <v>163</v>
      </c>
      <c r="B171" s="219" t="s">
        <v>2228</v>
      </c>
      <c r="C171" s="455">
        <v>19916.708500000001</v>
      </c>
      <c r="D171" s="216">
        <f t="shared" si="7"/>
        <v>16220.402</v>
      </c>
      <c r="E171" s="455">
        <v>16220.402</v>
      </c>
      <c r="F171" s="455">
        <v>0</v>
      </c>
      <c r="G171" s="455">
        <v>0</v>
      </c>
      <c r="H171" s="455">
        <v>0</v>
      </c>
      <c r="I171" s="455">
        <v>0</v>
      </c>
      <c r="J171" s="455">
        <v>0</v>
      </c>
      <c r="K171" s="455">
        <v>0</v>
      </c>
      <c r="L171" s="455">
        <v>0</v>
      </c>
      <c r="M171" s="455">
        <v>0</v>
      </c>
      <c r="N171" s="455">
        <v>0</v>
      </c>
      <c r="O171" s="455">
        <v>0</v>
      </c>
      <c r="P171" s="455">
        <v>0</v>
      </c>
      <c r="Q171" s="455">
        <v>0</v>
      </c>
      <c r="R171" s="455">
        <v>0</v>
      </c>
      <c r="S171" s="455">
        <v>0</v>
      </c>
      <c r="T171" s="217">
        <f t="shared" si="6"/>
        <v>0.81441177893425509</v>
      </c>
    </row>
    <row r="172" spans="1:20" ht="25.5">
      <c r="A172" s="214">
        <v>164</v>
      </c>
      <c r="B172" s="219" t="s">
        <v>2229</v>
      </c>
      <c r="C172" s="455">
        <v>12955.012000000001</v>
      </c>
      <c r="D172" s="216">
        <f t="shared" si="7"/>
        <v>11936.406999999999</v>
      </c>
      <c r="E172" s="455">
        <v>11936.406999999999</v>
      </c>
      <c r="F172" s="455">
        <v>0</v>
      </c>
      <c r="G172" s="455">
        <v>0</v>
      </c>
      <c r="H172" s="455">
        <v>0</v>
      </c>
      <c r="I172" s="455">
        <v>0</v>
      </c>
      <c r="J172" s="455">
        <v>0</v>
      </c>
      <c r="K172" s="455">
        <v>0</v>
      </c>
      <c r="L172" s="455">
        <v>0</v>
      </c>
      <c r="M172" s="455">
        <v>0</v>
      </c>
      <c r="N172" s="455">
        <v>0</v>
      </c>
      <c r="O172" s="455">
        <v>0</v>
      </c>
      <c r="P172" s="455">
        <v>0</v>
      </c>
      <c r="Q172" s="455">
        <v>0</v>
      </c>
      <c r="R172" s="455">
        <v>0</v>
      </c>
      <c r="S172" s="455">
        <v>0</v>
      </c>
      <c r="T172" s="217">
        <f t="shared" si="6"/>
        <v>0.92137367375653523</v>
      </c>
    </row>
    <row r="173" spans="1:20" ht="25.5">
      <c r="A173" s="214">
        <v>165</v>
      </c>
      <c r="B173" s="219" t="s">
        <v>2230</v>
      </c>
      <c r="C173" s="455">
        <v>21877.874</v>
      </c>
      <c r="D173" s="216">
        <f t="shared" si="7"/>
        <v>18489.653999999999</v>
      </c>
      <c r="E173" s="455">
        <v>18489.653999999999</v>
      </c>
      <c r="F173" s="455">
        <v>0</v>
      </c>
      <c r="G173" s="455">
        <v>0</v>
      </c>
      <c r="H173" s="455">
        <v>0</v>
      </c>
      <c r="I173" s="455">
        <v>0</v>
      </c>
      <c r="J173" s="455">
        <v>0</v>
      </c>
      <c r="K173" s="455">
        <v>0</v>
      </c>
      <c r="L173" s="455">
        <v>0</v>
      </c>
      <c r="M173" s="455">
        <v>0</v>
      </c>
      <c r="N173" s="455">
        <v>0</v>
      </c>
      <c r="O173" s="455">
        <v>0</v>
      </c>
      <c r="P173" s="455">
        <v>0</v>
      </c>
      <c r="Q173" s="455">
        <v>0</v>
      </c>
      <c r="R173" s="455">
        <v>0</v>
      </c>
      <c r="S173" s="455">
        <v>0</v>
      </c>
      <c r="T173" s="217">
        <f t="shared" si="6"/>
        <v>0.84513029008211671</v>
      </c>
    </row>
    <row r="174" spans="1:20" ht="25.5">
      <c r="A174" s="214">
        <v>166</v>
      </c>
      <c r="B174" s="219" t="s">
        <v>2231</v>
      </c>
      <c r="C174" s="455">
        <v>14367.291000000001</v>
      </c>
      <c r="D174" s="216">
        <f t="shared" si="7"/>
        <v>13029.722174</v>
      </c>
      <c r="E174" s="455">
        <v>13029.722174</v>
      </c>
      <c r="F174" s="455">
        <v>0</v>
      </c>
      <c r="G174" s="455">
        <v>0</v>
      </c>
      <c r="H174" s="455">
        <v>0</v>
      </c>
      <c r="I174" s="455">
        <v>0</v>
      </c>
      <c r="J174" s="455">
        <v>0</v>
      </c>
      <c r="K174" s="455">
        <v>0</v>
      </c>
      <c r="L174" s="455">
        <v>0</v>
      </c>
      <c r="M174" s="455">
        <v>0</v>
      </c>
      <c r="N174" s="455">
        <v>0</v>
      </c>
      <c r="O174" s="455">
        <v>0</v>
      </c>
      <c r="P174" s="455">
        <v>0</v>
      </c>
      <c r="Q174" s="455">
        <v>0</v>
      </c>
      <c r="R174" s="455">
        <v>0</v>
      </c>
      <c r="S174" s="455">
        <v>0</v>
      </c>
      <c r="T174" s="217">
        <f t="shared" si="6"/>
        <v>0.90690180730661052</v>
      </c>
    </row>
    <row r="175" spans="1:20" ht="25.5">
      <c r="A175" s="214">
        <v>167</v>
      </c>
      <c r="B175" s="219" t="s">
        <v>2232</v>
      </c>
      <c r="C175" s="455">
        <v>13457.377500000001</v>
      </c>
      <c r="D175" s="216">
        <f t="shared" si="7"/>
        <v>12167.593999999999</v>
      </c>
      <c r="E175" s="455">
        <v>12167.593999999999</v>
      </c>
      <c r="F175" s="455">
        <v>0</v>
      </c>
      <c r="G175" s="455">
        <v>0</v>
      </c>
      <c r="H175" s="455">
        <v>0</v>
      </c>
      <c r="I175" s="455">
        <v>0</v>
      </c>
      <c r="J175" s="455">
        <v>0</v>
      </c>
      <c r="K175" s="455">
        <v>0</v>
      </c>
      <c r="L175" s="455">
        <v>0</v>
      </c>
      <c r="M175" s="455">
        <v>0</v>
      </c>
      <c r="N175" s="455">
        <v>0</v>
      </c>
      <c r="O175" s="455">
        <v>0</v>
      </c>
      <c r="P175" s="455">
        <v>0</v>
      </c>
      <c r="Q175" s="455">
        <v>0</v>
      </c>
      <c r="R175" s="455">
        <v>0</v>
      </c>
      <c r="S175" s="455">
        <v>0</v>
      </c>
      <c r="T175" s="217">
        <f t="shared" si="6"/>
        <v>0.90415788663132912</v>
      </c>
    </row>
    <row r="176" spans="1:20" ht="25.5">
      <c r="A176" s="214">
        <v>168</v>
      </c>
      <c r="B176" s="219" t="s">
        <v>2233</v>
      </c>
      <c r="C176" s="455">
        <v>12408.826499999999</v>
      </c>
      <c r="D176" s="216">
        <f t="shared" si="7"/>
        <v>11243.55</v>
      </c>
      <c r="E176" s="455">
        <v>11243.55</v>
      </c>
      <c r="F176" s="455">
        <v>0</v>
      </c>
      <c r="G176" s="455">
        <v>0</v>
      </c>
      <c r="H176" s="455">
        <v>0</v>
      </c>
      <c r="I176" s="455">
        <v>0</v>
      </c>
      <c r="J176" s="455">
        <v>0</v>
      </c>
      <c r="K176" s="455">
        <v>0</v>
      </c>
      <c r="L176" s="455">
        <v>0</v>
      </c>
      <c r="M176" s="455">
        <v>0</v>
      </c>
      <c r="N176" s="455">
        <v>0</v>
      </c>
      <c r="O176" s="455">
        <v>0</v>
      </c>
      <c r="P176" s="455">
        <v>0</v>
      </c>
      <c r="Q176" s="455">
        <v>0</v>
      </c>
      <c r="R176" s="455">
        <v>0</v>
      </c>
      <c r="S176" s="455">
        <v>0</v>
      </c>
      <c r="T176" s="217">
        <f t="shared" si="6"/>
        <v>0.90609293312304751</v>
      </c>
    </row>
    <row r="177" spans="1:20" ht="25.5">
      <c r="A177" s="214">
        <v>169</v>
      </c>
      <c r="B177" s="219" t="s">
        <v>2234</v>
      </c>
      <c r="C177" s="455">
        <v>6857.7619999999997</v>
      </c>
      <c r="D177" s="216">
        <f t="shared" si="7"/>
        <v>5512.3180970000003</v>
      </c>
      <c r="E177" s="455">
        <v>5512.3180970000003</v>
      </c>
      <c r="F177" s="455">
        <v>0</v>
      </c>
      <c r="G177" s="455">
        <v>0</v>
      </c>
      <c r="H177" s="455">
        <v>0</v>
      </c>
      <c r="I177" s="455">
        <v>0</v>
      </c>
      <c r="J177" s="455">
        <v>0</v>
      </c>
      <c r="K177" s="455">
        <v>0</v>
      </c>
      <c r="L177" s="455">
        <v>0</v>
      </c>
      <c r="M177" s="455">
        <v>0</v>
      </c>
      <c r="N177" s="455">
        <v>0</v>
      </c>
      <c r="O177" s="455">
        <v>0</v>
      </c>
      <c r="P177" s="455">
        <v>0</v>
      </c>
      <c r="Q177" s="455">
        <v>0</v>
      </c>
      <c r="R177" s="455">
        <v>0</v>
      </c>
      <c r="S177" s="455">
        <v>0</v>
      </c>
      <c r="T177" s="217">
        <f t="shared" si="6"/>
        <v>0.80380714539233067</v>
      </c>
    </row>
    <row r="178" spans="1:20" ht="25.5">
      <c r="A178" s="214">
        <v>170</v>
      </c>
      <c r="B178" s="219" t="s">
        <v>2235</v>
      </c>
      <c r="C178" s="455">
        <v>15181.527502000001</v>
      </c>
      <c r="D178" s="216">
        <f t="shared" si="7"/>
        <v>14966.527502000001</v>
      </c>
      <c r="E178" s="455">
        <v>26</v>
      </c>
      <c r="F178" s="455">
        <v>0</v>
      </c>
      <c r="G178" s="455">
        <v>0</v>
      </c>
      <c r="H178" s="455">
        <v>20</v>
      </c>
      <c r="I178" s="455">
        <v>0</v>
      </c>
      <c r="J178" s="455">
        <v>0</v>
      </c>
      <c r="K178" s="455">
        <v>0</v>
      </c>
      <c r="L178" s="455">
        <v>0</v>
      </c>
      <c r="M178" s="455">
        <v>0</v>
      </c>
      <c r="N178" s="455">
        <v>0</v>
      </c>
      <c r="O178" s="455">
        <v>0</v>
      </c>
      <c r="P178" s="455">
        <v>0</v>
      </c>
      <c r="Q178" s="455">
        <v>14920.527502000001</v>
      </c>
      <c r="R178" s="455">
        <v>0</v>
      </c>
      <c r="S178" s="455">
        <v>0</v>
      </c>
      <c r="T178" s="217">
        <f t="shared" si="6"/>
        <v>0.9858380522004998</v>
      </c>
    </row>
    <row r="179" spans="1:20" ht="25.5">
      <c r="A179" s="214">
        <v>171</v>
      </c>
      <c r="B179" s="219" t="s">
        <v>2236</v>
      </c>
      <c r="C179" s="455">
        <v>81</v>
      </c>
      <c r="D179" s="216">
        <f t="shared" si="7"/>
        <v>81</v>
      </c>
      <c r="E179" s="455">
        <v>0</v>
      </c>
      <c r="F179" s="455">
        <v>0</v>
      </c>
      <c r="G179" s="455">
        <v>0</v>
      </c>
      <c r="H179" s="455">
        <v>0</v>
      </c>
      <c r="I179" s="455">
        <v>0</v>
      </c>
      <c r="J179" s="455">
        <v>0</v>
      </c>
      <c r="K179" s="455">
        <v>0</v>
      </c>
      <c r="L179" s="455">
        <v>0</v>
      </c>
      <c r="M179" s="455">
        <v>0</v>
      </c>
      <c r="N179" s="455">
        <v>81</v>
      </c>
      <c r="O179" s="455">
        <v>0</v>
      </c>
      <c r="P179" s="455">
        <v>0</v>
      </c>
      <c r="Q179" s="455">
        <v>0</v>
      </c>
      <c r="R179" s="455">
        <v>0</v>
      </c>
      <c r="S179" s="455">
        <v>0</v>
      </c>
      <c r="T179" s="217">
        <f t="shared" si="6"/>
        <v>1</v>
      </c>
    </row>
    <row r="180" spans="1:20" ht="25.5">
      <c r="A180" s="214">
        <v>172</v>
      </c>
      <c r="B180" s="219" t="s">
        <v>2237</v>
      </c>
      <c r="C180" s="455">
        <v>15508.75</v>
      </c>
      <c r="D180" s="216">
        <f t="shared" si="7"/>
        <v>11976.75</v>
      </c>
      <c r="E180" s="455">
        <v>34</v>
      </c>
      <c r="F180" s="455">
        <v>0</v>
      </c>
      <c r="G180" s="455">
        <v>0</v>
      </c>
      <c r="H180" s="455">
        <v>0</v>
      </c>
      <c r="I180" s="455">
        <v>0</v>
      </c>
      <c r="J180" s="455">
        <v>0</v>
      </c>
      <c r="K180" s="455">
        <v>0</v>
      </c>
      <c r="L180" s="455">
        <v>0</v>
      </c>
      <c r="M180" s="455">
        <v>0</v>
      </c>
      <c r="N180" s="455">
        <v>614</v>
      </c>
      <c r="O180" s="455">
        <v>0</v>
      </c>
      <c r="P180" s="455">
        <v>0</v>
      </c>
      <c r="Q180" s="455">
        <v>11328.75</v>
      </c>
      <c r="R180" s="455">
        <v>0</v>
      </c>
      <c r="S180" s="455">
        <v>0</v>
      </c>
      <c r="T180" s="217">
        <f t="shared" si="6"/>
        <v>0.77225759651809467</v>
      </c>
    </row>
    <row r="181" spans="1:20" ht="25.5">
      <c r="A181" s="214">
        <v>173</v>
      </c>
      <c r="B181" s="219" t="s">
        <v>2238</v>
      </c>
      <c r="C181" s="455">
        <v>575.08347000000003</v>
      </c>
      <c r="D181" s="216">
        <f t="shared" si="7"/>
        <v>575</v>
      </c>
      <c r="E181" s="455">
        <v>0</v>
      </c>
      <c r="F181" s="455">
        <v>0</v>
      </c>
      <c r="G181" s="455">
        <v>0</v>
      </c>
      <c r="H181" s="455">
        <v>0</v>
      </c>
      <c r="I181" s="455">
        <v>0</v>
      </c>
      <c r="J181" s="455">
        <v>0</v>
      </c>
      <c r="K181" s="455">
        <v>0</v>
      </c>
      <c r="L181" s="455">
        <v>0</v>
      </c>
      <c r="M181" s="455">
        <v>0</v>
      </c>
      <c r="N181" s="455">
        <v>575</v>
      </c>
      <c r="O181" s="455">
        <v>0</v>
      </c>
      <c r="P181" s="455">
        <v>0</v>
      </c>
      <c r="Q181" s="455">
        <v>0</v>
      </c>
      <c r="R181" s="455">
        <v>0</v>
      </c>
      <c r="S181" s="455">
        <v>0</v>
      </c>
      <c r="T181" s="217">
        <f t="shared" si="6"/>
        <v>0.99985485585249034</v>
      </c>
    </row>
    <row r="182" spans="1:20" ht="25.5">
      <c r="A182" s="214">
        <v>174</v>
      </c>
      <c r="B182" s="219" t="s">
        <v>2239</v>
      </c>
      <c r="C182" s="455">
        <v>13466</v>
      </c>
      <c r="D182" s="216">
        <f t="shared" si="7"/>
        <v>11466</v>
      </c>
      <c r="E182" s="455">
        <v>90</v>
      </c>
      <c r="F182" s="455">
        <v>0</v>
      </c>
      <c r="G182" s="455">
        <v>0</v>
      </c>
      <c r="H182" s="455">
        <v>0</v>
      </c>
      <c r="I182" s="455">
        <v>0</v>
      </c>
      <c r="J182" s="455">
        <v>0</v>
      </c>
      <c r="K182" s="455">
        <v>0</v>
      </c>
      <c r="L182" s="455">
        <v>0</v>
      </c>
      <c r="M182" s="455">
        <v>0</v>
      </c>
      <c r="N182" s="455">
        <v>0</v>
      </c>
      <c r="O182" s="455">
        <v>0</v>
      </c>
      <c r="P182" s="455">
        <v>0</v>
      </c>
      <c r="Q182" s="455">
        <v>11376</v>
      </c>
      <c r="R182" s="455">
        <v>0</v>
      </c>
      <c r="S182" s="455">
        <v>0</v>
      </c>
      <c r="T182" s="217">
        <f t="shared" si="6"/>
        <v>0.85147779593049155</v>
      </c>
    </row>
    <row r="183" spans="1:20" ht="25.5">
      <c r="A183" s="214">
        <v>175</v>
      </c>
      <c r="B183" s="219" t="s">
        <v>2240</v>
      </c>
      <c r="C183" s="455">
        <v>1982</v>
      </c>
      <c r="D183" s="216">
        <f t="shared" si="7"/>
        <v>1982</v>
      </c>
      <c r="E183" s="455">
        <v>0</v>
      </c>
      <c r="F183" s="455">
        <v>0</v>
      </c>
      <c r="G183" s="455">
        <v>0</v>
      </c>
      <c r="H183" s="455">
        <v>0</v>
      </c>
      <c r="I183" s="455">
        <v>0</v>
      </c>
      <c r="J183" s="455">
        <v>1982</v>
      </c>
      <c r="K183" s="455">
        <v>0</v>
      </c>
      <c r="L183" s="455">
        <v>0</v>
      </c>
      <c r="M183" s="455">
        <v>0</v>
      </c>
      <c r="N183" s="455">
        <v>0</v>
      </c>
      <c r="O183" s="455">
        <v>0</v>
      </c>
      <c r="P183" s="455">
        <v>0</v>
      </c>
      <c r="Q183" s="455">
        <v>0</v>
      </c>
      <c r="R183" s="455">
        <v>0</v>
      </c>
      <c r="S183" s="455">
        <v>0</v>
      </c>
      <c r="T183" s="217">
        <f t="shared" si="6"/>
        <v>1</v>
      </c>
    </row>
    <row r="184" spans="1:20" ht="38.25">
      <c r="A184" s="214">
        <v>176</v>
      </c>
      <c r="B184" s="219" t="s">
        <v>2241</v>
      </c>
      <c r="C184" s="455">
        <v>446</v>
      </c>
      <c r="D184" s="216">
        <f t="shared" si="7"/>
        <v>446</v>
      </c>
      <c r="E184" s="455">
        <v>0</v>
      </c>
      <c r="F184" s="455">
        <v>0</v>
      </c>
      <c r="G184" s="455">
        <v>0</v>
      </c>
      <c r="H184" s="455">
        <v>0</v>
      </c>
      <c r="I184" s="455">
        <v>0</v>
      </c>
      <c r="J184" s="455">
        <v>0</v>
      </c>
      <c r="K184" s="455">
        <v>0</v>
      </c>
      <c r="L184" s="455">
        <v>0</v>
      </c>
      <c r="M184" s="455">
        <v>0</v>
      </c>
      <c r="N184" s="455">
        <v>446</v>
      </c>
      <c r="O184" s="455">
        <v>0</v>
      </c>
      <c r="P184" s="455">
        <v>0</v>
      </c>
      <c r="Q184" s="455">
        <v>0</v>
      </c>
      <c r="R184" s="455">
        <v>0</v>
      </c>
      <c r="S184" s="455">
        <v>0</v>
      </c>
      <c r="T184" s="217">
        <f t="shared" si="6"/>
        <v>1</v>
      </c>
    </row>
    <row r="185" spans="1:20" ht="38.25">
      <c r="A185" s="214">
        <v>177</v>
      </c>
      <c r="B185" s="219" t="s">
        <v>2242</v>
      </c>
      <c r="C185" s="455">
        <v>173</v>
      </c>
      <c r="D185" s="216">
        <f t="shared" si="7"/>
        <v>173</v>
      </c>
      <c r="E185" s="455">
        <v>0</v>
      </c>
      <c r="F185" s="455">
        <v>0</v>
      </c>
      <c r="G185" s="455">
        <v>0</v>
      </c>
      <c r="H185" s="455">
        <v>0</v>
      </c>
      <c r="I185" s="455">
        <v>0</v>
      </c>
      <c r="J185" s="455">
        <v>0</v>
      </c>
      <c r="K185" s="455">
        <v>0</v>
      </c>
      <c r="L185" s="455">
        <v>0</v>
      </c>
      <c r="M185" s="455">
        <v>0</v>
      </c>
      <c r="N185" s="455">
        <v>173</v>
      </c>
      <c r="O185" s="455">
        <v>0</v>
      </c>
      <c r="P185" s="455">
        <v>173</v>
      </c>
      <c r="Q185" s="455">
        <v>0</v>
      </c>
      <c r="R185" s="455">
        <v>0</v>
      </c>
      <c r="S185" s="455">
        <v>0</v>
      </c>
      <c r="T185" s="217">
        <f t="shared" si="6"/>
        <v>1</v>
      </c>
    </row>
    <row r="186" spans="1:20" ht="25.5">
      <c r="A186" s="214">
        <v>178</v>
      </c>
      <c r="B186" s="219" t="s">
        <v>2243</v>
      </c>
      <c r="C186" s="455">
        <v>3690</v>
      </c>
      <c r="D186" s="216">
        <f t="shared" si="7"/>
        <v>1690</v>
      </c>
      <c r="E186" s="455">
        <v>36</v>
      </c>
      <c r="F186" s="455">
        <v>0</v>
      </c>
      <c r="G186" s="455">
        <v>0</v>
      </c>
      <c r="H186" s="455">
        <v>0</v>
      </c>
      <c r="I186" s="455">
        <v>0</v>
      </c>
      <c r="J186" s="455">
        <v>1654</v>
      </c>
      <c r="K186" s="455">
        <v>0</v>
      </c>
      <c r="L186" s="455">
        <v>0</v>
      </c>
      <c r="M186" s="455">
        <v>0</v>
      </c>
      <c r="N186" s="455">
        <v>0</v>
      </c>
      <c r="O186" s="455">
        <v>0</v>
      </c>
      <c r="P186" s="455">
        <v>0</v>
      </c>
      <c r="Q186" s="455">
        <v>0</v>
      </c>
      <c r="R186" s="455">
        <v>0</v>
      </c>
      <c r="S186" s="455">
        <v>0</v>
      </c>
      <c r="T186" s="217">
        <f t="shared" si="6"/>
        <v>0.45799457994579945</v>
      </c>
    </row>
    <row r="187" spans="1:20" ht="25.5">
      <c r="A187" s="214">
        <v>179</v>
      </c>
      <c r="B187" s="219" t="s">
        <v>2244</v>
      </c>
      <c r="C187" s="455">
        <v>10727</v>
      </c>
      <c r="D187" s="216">
        <f t="shared" si="7"/>
        <v>8026.9260000000004</v>
      </c>
      <c r="E187" s="455">
        <v>8026.9260000000004</v>
      </c>
      <c r="F187" s="455">
        <v>0</v>
      </c>
      <c r="G187" s="455">
        <v>0</v>
      </c>
      <c r="H187" s="455">
        <v>0</v>
      </c>
      <c r="I187" s="455">
        <v>0</v>
      </c>
      <c r="J187" s="455">
        <v>0</v>
      </c>
      <c r="K187" s="455">
        <v>0</v>
      </c>
      <c r="L187" s="455">
        <v>0</v>
      </c>
      <c r="M187" s="455">
        <v>0</v>
      </c>
      <c r="N187" s="455">
        <v>0</v>
      </c>
      <c r="O187" s="455">
        <v>0</v>
      </c>
      <c r="P187" s="455">
        <v>0</v>
      </c>
      <c r="Q187" s="455">
        <v>0</v>
      </c>
      <c r="R187" s="455">
        <v>0</v>
      </c>
      <c r="S187" s="455">
        <v>0</v>
      </c>
      <c r="T187" s="217">
        <f t="shared" si="6"/>
        <v>0.74829178707933253</v>
      </c>
    </row>
    <row r="188" spans="1:20" ht="25.5">
      <c r="A188" s="214">
        <v>180</v>
      </c>
      <c r="B188" s="219" t="s">
        <v>2245</v>
      </c>
      <c r="C188" s="455">
        <v>5760.46</v>
      </c>
      <c r="D188" s="216">
        <f t="shared" si="7"/>
        <v>5643.5220760000002</v>
      </c>
      <c r="E188" s="455">
        <v>0</v>
      </c>
      <c r="F188" s="455">
        <v>0</v>
      </c>
      <c r="G188" s="455">
        <v>0</v>
      </c>
      <c r="H188" s="455">
        <v>0</v>
      </c>
      <c r="I188" s="455">
        <v>0</v>
      </c>
      <c r="J188" s="455">
        <v>5643.5220760000002</v>
      </c>
      <c r="K188" s="455">
        <v>0</v>
      </c>
      <c r="L188" s="455">
        <v>0</v>
      </c>
      <c r="M188" s="455">
        <v>0</v>
      </c>
      <c r="N188" s="455">
        <v>0</v>
      </c>
      <c r="O188" s="455">
        <v>0</v>
      </c>
      <c r="P188" s="455">
        <v>0</v>
      </c>
      <c r="Q188" s="455">
        <v>0</v>
      </c>
      <c r="R188" s="455">
        <v>0</v>
      </c>
      <c r="S188" s="455">
        <v>0</v>
      </c>
      <c r="T188" s="217">
        <f t="shared" si="6"/>
        <v>0.97969989827201298</v>
      </c>
    </row>
    <row r="189" spans="1:20" ht="25.5">
      <c r="A189" s="214">
        <v>181</v>
      </c>
      <c r="B189" s="219" t="s">
        <v>2246</v>
      </c>
      <c r="C189" s="455">
        <v>10424</v>
      </c>
      <c r="D189" s="216">
        <f t="shared" si="7"/>
        <v>10185.91084</v>
      </c>
      <c r="E189" s="455">
        <v>180</v>
      </c>
      <c r="F189" s="455">
        <v>0</v>
      </c>
      <c r="G189" s="455">
        <v>0</v>
      </c>
      <c r="H189" s="455">
        <v>0</v>
      </c>
      <c r="I189" s="455">
        <v>0</v>
      </c>
      <c r="J189" s="455">
        <v>0</v>
      </c>
      <c r="K189" s="455">
        <v>0</v>
      </c>
      <c r="L189" s="455">
        <v>0</v>
      </c>
      <c r="M189" s="455">
        <v>0</v>
      </c>
      <c r="N189" s="455">
        <v>237</v>
      </c>
      <c r="O189" s="455">
        <v>0</v>
      </c>
      <c r="P189" s="455">
        <v>0</v>
      </c>
      <c r="Q189" s="455">
        <v>9768.9108400000005</v>
      </c>
      <c r="R189" s="455">
        <v>0</v>
      </c>
      <c r="S189" s="455">
        <v>0</v>
      </c>
      <c r="T189" s="217">
        <f t="shared" si="6"/>
        <v>0.97715952033768227</v>
      </c>
    </row>
    <row r="190" spans="1:20" ht="25.5">
      <c r="A190" s="214">
        <v>182</v>
      </c>
      <c r="B190" s="219" t="s">
        <v>2247</v>
      </c>
      <c r="C190" s="455">
        <v>9833.8739999999998</v>
      </c>
      <c r="D190" s="216">
        <f t="shared" si="7"/>
        <v>9668.8739999999998</v>
      </c>
      <c r="E190" s="455">
        <v>85</v>
      </c>
      <c r="F190" s="455">
        <v>0</v>
      </c>
      <c r="G190" s="455">
        <v>0</v>
      </c>
      <c r="H190" s="455">
        <v>0</v>
      </c>
      <c r="I190" s="455">
        <v>0</v>
      </c>
      <c r="J190" s="455">
        <v>0</v>
      </c>
      <c r="K190" s="455">
        <v>0</v>
      </c>
      <c r="L190" s="455">
        <v>0</v>
      </c>
      <c r="M190" s="455">
        <v>0</v>
      </c>
      <c r="N190" s="455">
        <v>0</v>
      </c>
      <c r="O190" s="455">
        <v>0</v>
      </c>
      <c r="P190" s="455">
        <v>0</v>
      </c>
      <c r="Q190" s="455">
        <v>9583.8739999999998</v>
      </c>
      <c r="R190" s="455">
        <v>0</v>
      </c>
      <c r="S190" s="455">
        <v>0</v>
      </c>
      <c r="T190" s="217">
        <f t="shared" si="6"/>
        <v>0.98322126152928135</v>
      </c>
    </row>
    <row r="191" spans="1:20" ht="25.5">
      <c r="A191" s="214">
        <v>183</v>
      </c>
      <c r="B191" s="219" t="s">
        <v>2248</v>
      </c>
      <c r="C191" s="455">
        <v>4329</v>
      </c>
      <c r="D191" s="216">
        <f t="shared" si="7"/>
        <v>2329</v>
      </c>
      <c r="E191" s="455">
        <v>0</v>
      </c>
      <c r="F191" s="455">
        <v>0</v>
      </c>
      <c r="G191" s="455">
        <v>0</v>
      </c>
      <c r="H191" s="455">
        <v>0</v>
      </c>
      <c r="I191" s="455">
        <v>0</v>
      </c>
      <c r="J191" s="455">
        <v>0</v>
      </c>
      <c r="K191" s="455">
        <v>0</v>
      </c>
      <c r="L191" s="455">
        <v>0</v>
      </c>
      <c r="M191" s="455">
        <v>0</v>
      </c>
      <c r="N191" s="455">
        <v>2329</v>
      </c>
      <c r="O191" s="455">
        <v>0</v>
      </c>
      <c r="P191" s="455">
        <v>0</v>
      </c>
      <c r="Q191" s="455">
        <v>0</v>
      </c>
      <c r="R191" s="455">
        <v>0</v>
      </c>
      <c r="S191" s="455">
        <v>0</v>
      </c>
      <c r="T191" s="217">
        <f t="shared" si="6"/>
        <v>0.53799953799953804</v>
      </c>
    </row>
    <row r="192" spans="1:20" ht="25.5">
      <c r="A192" s="214">
        <v>184</v>
      </c>
      <c r="B192" s="219" t="s">
        <v>2249</v>
      </c>
      <c r="C192" s="455">
        <v>5809</v>
      </c>
      <c r="D192" s="216">
        <f t="shared" si="7"/>
        <v>3809</v>
      </c>
      <c r="E192" s="455">
        <v>34</v>
      </c>
      <c r="F192" s="455">
        <v>0</v>
      </c>
      <c r="G192" s="455">
        <v>0</v>
      </c>
      <c r="H192" s="455">
        <v>0</v>
      </c>
      <c r="I192" s="455">
        <v>0</v>
      </c>
      <c r="J192" s="455">
        <v>0</v>
      </c>
      <c r="K192" s="455">
        <v>0</v>
      </c>
      <c r="L192" s="455">
        <v>0</v>
      </c>
      <c r="M192" s="455">
        <v>0</v>
      </c>
      <c r="N192" s="455">
        <v>0</v>
      </c>
      <c r="O192" s="455">
        <v>0</v>
      </c>
      <c r="P192" s="455">
        <v>0</v>
      </c>
      <c r="Q192" s="455">
        <v>3775</v>
      </c>
      <c r="R192" s="455">
        <v>0</v>
      </c>
      <c r="S192" s="455">
        <v>0</v>
      </c>
      <c r="T192" s="217">
        <f t="shared" si="6"/>
        <v>0.65570666207608885</v>
      </c>
    </row>
    <row r="193" spans="1:20" ht="25.5">
      <c r="A193" s="214">
        <v>185</v>
      </c>
      <c r="B193" s="219" t="s">
        <v>2250</v>
      </c>
      <c r="C193" s="455">
        <v>22538</v>
      </c>
      <c r="D193" s="216">
        <f t="shared" si="7"/>
        <v>22528.171999999999</v>
      </c>
      <c r="E193" s="455">
        <v>22528.171999999999</v>
      </c>
      <c r="F193" s="455">
        <v>0</v>
      </c>
      <c r="G193" s="455">
        <v>0</v>
      </c>
      <c r="H193" s="455">
        <v>0</v>
      </c>
      <c r="I193" s="455">
        <v>0</v>
      </c>
      <c r="J193" s="455">
        <v>0</v>
      </c>
      <c r="K193" s="455">
        <v>0</v>
      </c>
      <c r="L193" s="455">
        <v>0</v>
      </c>
      <c r="M193" s="455">
        <v>0</v>
      </c>
      <c r="N193" s="455">
        <v>0</v>
      </c>
      <c r="O193" s="455">
        <v>0</v>
      </c>
      <c r="P193" s="455">
        <v>0</v>
      </c>
      <c r="Q193" s="455">
        <v>0</v>
      </c>
      <c r="R193" s="455">
        <v>0</v>
      </c>
      <c r="S193" s="455">
        <v>0</v>
      </c>
      <c r="T193" s="217">
        <f t="shared" si="6"/>
        <v>0.99956393646286268</v>
      </c>
    </row>
    <row r="194" spans="1:20" ht="25.5">
      <c r="A194" s="214">
        <v>186</v>
      </c>
      <c r="B194" s="219" t="s">
        <v>2251</v>
      </c>
      <c r="C194" s="455">
        <v>11210.4</v>
      </c>
      <c r="D194" s="216">
        <f t="shared" si="7"/>
        <v>10381.4</v>
      </c>
      <c r="E194" s="455">
        <v>10381.4</v>
      </c>
      <c r="F194" s="455">
        <v>0</v>
      </c>
      <c r="G194" s="455">
        <v>0</v>
      </c>
      <c r="H194" s="455">
        <v>0</v>
      </c>
      <c r="I194" s="455">
        <v>0</v>
      </c>
      <c r="J194" s="455">
        <v>0</v>
      </c>
      <c r="K194" s="455">
        <v>0</v>
      </c>
      <c r="L194" s="455">
        <v>0</v>
      </c>
      <c r="M194" s="455">
        <v>0</v>
      </c>
      <c r="N194" s="455">
        <v>0</v>
      </c>
      <c r="O194" s="455">
        <v>0</v>
      </c>
      <c r="P194" s="455">
        <v>0</v>
      </c>
      <c r="Q194" s="455">
        <v>0</v>
      </c>
      <c r="R194" s="455">
        <v>0</v>
      </c>
      <c r="S194" s="455">
        <v>0</v>
      </c>
      <c r="T194" s="217">
        <f t="shared" si="6"/>
        <v>0.92605080996217792</v>
      </c>
    </row>
    <row r="195" spans="1:20" ht="38.25">
      <c r="A195" s="214">
        <v>187</v>
      </c>
      <c r="B195" s="219" t="s">
        <v>2252</v>
      </c>
      <c r="C195" s="455">
        <v>45898.920711999999</v>
      </c>
      <c r="D195" s="216">
        <f t="shared" si="7"/>
        <v>34122.836643999995</v>
      </c>
      <c r="E195" s="455">
        <v>535.46143300000006</v>
      </c>
      <c r="F195" s="455">
        <v>0</v>
      </c>
      <c r="G195" s="455">
        <v>0</v>
      </c>
      <c r="H195" s="455">
        <v>100.397507</v>
      </c>
      <c r="I195" s="455">
        <v>0</v>
      </c>
      <c r="J195" s="455">
        <v>446.04494999999997</v>
      </c>
      <c r="K195" s="455">
        <v>0</v>
      </c>
      <c r="L195" s="455">
        <v>0</v>
      </c>
      <c r="M195" s="455">
        <v>0</v>
      </c>
      <c r="N195" s="455">
        <v>0</v>
      </c>
      <c r="O195" s="455">
        <v>0</v>
      </c>
      <c r="P195" s="455">
        <v>0</v>
      </c>
      <c r="Q195" s="455">
        <v>12728.606005</v>
      </c>
      <c r="R195" s="455">
        <v>20312.326749</v>
      </c>
      <c r="S195" s="455">
        <v>0</v>
      </c>
      <c r="T195" s="217">
        <f t="shared" si="6"/>
        <v>0.74343440139059269</v>
      </c>
    </row>
    <row r="196" spans="1:20" ht="25.5">
      <c r="A196" s="214">
        <v>188</v>
      </c>
      <c r="B196" s="219" t="s">
        <v>2253</v>
      </c>
      <c r="C196" s="455">
        <v>12667.348</v>
      </c>
      <c r="D196" s="216">
        <f t="shared" si="7"/>
        <v>8255.5003770000003</v>
      </c>
      <c r="E196" s="455">
        <v>0</v>
      </c>
      <c r="F196" s="455">
        <v>0</v>
      </c>
      <c r="G196" s="455">
        <v>0</v>
      </c>
      <c r="H196" s="455">
        <v>0</v>
      </c>
      <c r="I196" s="455">
        <v>0</v>
      </c>
      <c r="J196" s="455">
        <v>0</v>
      </c>
      <c r="K196" s="455">
        <v>0</v>
      </c>
      <c r="L196" s="455">
        <v>0</v>
      </c>
      <c r="M196" s="455">
        <v>0</v>
      </c>
      <c r="N196" s="455">
        <v>0</v>
      </c>
      <c r="O196" s="455">
        <v>0</v>
      </c>
      <c r="P196" s="455">
        <v>0</v>
      </c>
      <c r="Q196" s="455">
        <v>0</v>
      </c>
      <c r="R196" s="455">
        <v>8255.5003770000003</v>
      </c>
      <c r="S196" s="455">
        <v>0</v>
      </c>
      <c r="T196" s="217">
        <f t="shared" si="6"/>
        <v>0.6517149743576951</v>
      </c>
    </row>
    <row r="197" spans="1:20" ht="38.25">
      <c r="A197" s="214">
        <v>189</v>
      </c>
      <c r="B197" s="219" t="s">
        <v>2254</v>
      </c>
      <c r="C197" s="455">
        <v>14673.05</v>
      </c>
      <c r="D197" s="216">
        <f t="shared" si="7"/>
        <v>12095.472771000001</v>
      </c>
      <c r="E197" s="455">
        <v>0</v>
      </c>
      <c r="F197" s="455">
        <v>0</v>
      </c>
      <c r="G197" s="455">
        <v>0</v>
      </c>
      <c r="H197" s="455">
        <v>0</v>
      </c>
      <c r="I197" s="455">
        <v>0</v>
      </c>
      <c r="J197" s="455">
        <v>0</v>
      </c>
      <c r="K197" s="455">
        <v>0</v>
      </c>
      <c r="L197" s="455">
        <v>0</v>
      </c>
      <c r="M197" s="455">
        <v>0</v>
      </c>
      <c r="N197" s="455">
        <v>0</v>
      </c>
      <c r="O197" s="455">
        <v>0</v>
      </c>
      <c r="P197" s="455">
        <v>0</v>
      </c>
      <c r="Q197" s="455">
        <v>0</v>
      </c>
      <c r="R197" s="455">
        <v>12095.472771000001</v>
      </c>
      <c r="S197" s="455">
        <v>0</v>
      </c>
      <c r="T197" s="217">
        <f t="shared" si="6"/>
        <v>0.82433255328646748</v>
      </c>
    </row>
    <row r="198" spans="1:20" ht="25.5">
      <c r="A198" s="214">
        <v>190</v>
      </c>
      <c r="B198" s="219" t="s">
        <v>2255</v>
      </c>
      <c r="C198" s="455">
        <v>4200</v>
      </c>
      <c r="D198" s="216">
        <f t="shared" si="7"/>
        <v>2423.3645000000001</v>
      </c>
      <c r="E198" s="455">
        <v>0</v>
      </c>
      <c r="F198" s="455">
        <v>0</v>
      </c>
      <c r="G198" s="455">
        <v>0</v>
      </c>
      <c r="H198" s="455">
        <v>0</v>
      </c>
      <c r="I198" s="455">
        <v>0</v>
      </c>
      <c r="J198" s="455">
        <v>0</v>
      </c>
      <c r="K198" s="455">
        <v>0</v>
      </c>
      <c r="L198" s="455">
        <v>0</v>
      </c>
      <c r="M198" s="455">
        <v>0</v>
      </c>
      <c r="N198" s="455">
        <v>0</v>
      </c>
      <c r="O198" s="455">
        <v>0</v>
      </c>
      <c r="P198" s="455">
        <v>0</v>
      </c>
      <c r="Q198" s="455">
        <v>0</v>
      </c>
      <c r="R198" s="455">
        <v>2423.3645000000001</v>
      </c>
      <c r="S198" s="455">
        <v>0</v>
      </c>
      <c r="T198" s="217">
        <f t="shared" si="6"/>
        <v>0.5769915476190477</v>
      </c>
    </row>
    <row r="199" spans="1:20" ht="25.5">
      <c r="A199" s="214">
        <v>191</v>
      </c>
      <c r="B199" s="219" t="s">
        <v>2256</v>
      </c>
      <c r="C199" s="455">
        <v>22983.35</v>
      </c>
      <c r="D199" s="216">
        <f t="shared" si="7"/>
        <v>14413.608999</v>
      </c>
      <c r="E199" s="455">
        <v>159.92931100000001</v>
      </c>
      <c r="F199" s="455">
        <v>0</v>
      </c>
      <c r="G199" s="455">
        <v>0</v>
      </c>
      <c r="H199" s="455">
        <v>30</v>
      </c>
      <c r="I199" s="455">
        <v>0</v>
      </c>
      <c r="J199" s="455">
        <v>0</v>
      </c>
      <c r="K199" s="455">
        <v>0</v>
      </c>
      <c r="L199" s="455">
        <v>0</v>
      </c>
      <c r="M199" s="455">
        <v>0</v>
      </c>
      <c r="N199" s="455">
        <v>0</v>
      </c>
      <c r="O199" s="455">
        <v>0</v>
      </c>
      <c r="P199" s="455">
        <v>0</v>
      </c>
      <c r="Q199" s="455">
        <v>0</v>
      </c>
      <c r="R199" s="455">
        <v>14223.679688</v>
      </c>
      <c r="S199" s="455">
        <v>0</v>
      </c>
      <c r="T199" s="217">
        <f t="shared" si="6"/>
        <v>0.6271326416297015</v>
      </c>
    </row>
    <row r="200" spans="1:20" ht="38.25">
      <c r="A200" s="214">
        <v>192</v>
      </c>
      <c r="B200" s="219" t="s">
        <v>2257</v>
      </c>
      <c r="C200" s="455">
        <v>13301.1</v>
      </c>
      <c r="D200" s="216">
        <f t="shared" si="7"/>
        <v>9777.7000000000007</v>
      </c>
      <c r="E200" s="455">
        <v>858</v>
      </c>
      <c r="F200" s="455">
        <v>0</v>
      </c>
      <c r="G200" s="455">
        <v>0</v>
      </c>
      <c r="H200" s="455">
        <v>0</v>
      </c>
      <c r="I200" s="455">
        <v>0</v>
      </c>
      <c r="J200" s="455">
        <v>0</v>
      </c>
      <c r="K200" s="455">
        <v>0</v>
      </c>
      <c r="L200" s="455">
        <v>0</v>
      </c>
      <c r="M200" s="455">
        <v>0</v>
      </c>
      <c r="N200" s="455">
        <v>0</v>
      </c>
      <c r="O200" s="455">
        <v>0</v>
      </c>
      <c r="P200" s="455">
        <v>0</v>
      </c>
      <c r="Q200" s="455">
        <v>0</v>
      </c>
      <c r="R200" s="455">
        <v>8919.7000000000007</v>
      </c>
      <c r="S200" s="455">
        <v>0</v>
      </c>
      <c r="T200" s="217">
        <f t="shared" si="6"/>
        <v>0.7351046154077483</v>
      </c>
    </row>
    <row r="201" spans="1:20">
      <c r="A201" s="214">
        <v>193</v>
      </c>
      <c r="B201" s="216" t="s">
        <v>2258</v>
      </c>
      <c r="C201" s="455">
        <v>194065.709</v>
      </c>
      <c r="D201" s="216">
        <f t="shared" si="7"/>
        <v>175486.123987</v>
      </c>
      <c r="E201" s="455">
        <v>0</v>
      </c>
      <c r="F201" s="455">
        <v>0</v>
      </c>
      <c r="G201" s="455">
        <v>0</v>
      </c>
      <c r="H201" s="455">
        <v>0</v>
      </c>
      <c r="I201" s="455">
        <v>0</v>
      </c>
      <c r="J201" s="455">
        <v>0</v>
      </c>
      <c r="K201" s="455">
        <v>0</v>
      </c>
      <c r="L201" s="455">
        <v>0</v>
      </c>
      <c r="M201" s="455">
        <v>0</v>
      </c>
      <c r="N201" s="455">
        <v>0</v>
      </c>
      <c r="O201" s="455">
        <v>0</v>
      </c>
      <c r="P201" s="455">
        <v>0</v>
      </c>
      <c r="Q201" s="455">
        <v>175486.123987</v>
      </c>
      <c r="R201" s="455">
        <v>0</v>
      </c>
      <c r="S201" s="455">
        <v>0</v>
      </c>
      <c r="T201" s="217">
        <f t="shared" si="6"/>
        <v>0.90426137049796884</v>
      </c>
    </row>
    <row r="202" spans="1:20" ht="25.5">
      <c r="A202" s="214">
        <v>194</v>
      </c>
      <c r="B202" s="216" t="s">
        <v>2259</v>
      </c>
      <c r="C202" s="455">
        <v>350</v>
      </c>
      <c r="D202" s="216">
        <f t="shared" si="7"/>
        <v>350</v>
      </c>
      <c r="E202" s="455">
        <v>0</v>
      </c>
      <c r="F202" s="455">
        <v>0</v>
      </c>
      <c r="G202" s="455">
        <v>0</v>
      </c>
      <c r="H202" s="455">
        <v>0</v>
      </c>
      <c r="I202" s="455">
        <v>0</v>
      </c>
      <c r="J202" s="455">
        <v>0</v>
      </c>
      <c r="K202" s="455">
        <v>0</v>
      </c>
      <c r="L202" s="455">
        <v>0</v>
      </c>
      <c r="M202" s="455">
        <v>0</v>
      </c>
      <c r="N202" s="455">
        <v>0</v>
      </c>
      <c r="O202" s="455">
        <v>0</v>
      </c>
      <c r="P202" s="455">
        <v>0</v>
      </c>
      <c r="Q202" s="455">
        <v>0</v>
      </c>
      <c r="R202" s="455">
        <v>0</v>
      </c>
      <c r="S202" s="455">
        <v>350</v>
      </c>
      <c r="T202" s="217">
        <f t="shared" ref="T202:T232" si="8">+D202/C202</f>
        <v>1</v>
      </c>
    </row>
    <row r="203" spans="1:20" ht="25.5">
      <c r="A203" s="214">
        <v>195</v>
      </c>
      <c r="B203" s="216" t="s">
        <v>2260</v>
      </c>
      <c r="C203" s="455">
        <v>295.12</v>
      </c>
      <c r="D203" s="216">
        <f t="shared" ref="D203:D232" si="9">+SUM(E203:S203)-O203-P203</f>
        <v>295.12</v>
      </c>
      <c r="E203" s="455">
        <v>0</v>
      </c>
      <c r="F203" s="455">
        <v>0</v>
      </c>
      <c r="G203" s="455">
        <v>0</v>
      </c>
      <c r="H203" s="455">
        <v>0</v>
      </c>
      <c r="I203" s="455">
        <v>0</v>
      </c>
      <c r="J203" s="455">
        <v>0</v>
      </c>
      <c r="K203" s="455">
        <v>0</v>
      </c>
      <c r="L203" s="455">
        <v>0</v>
      </c>
      <c r="M203" s="455">
        <v>0</v>
      </c>
      <c r="N203" s="455">
        <v>0</v>
      </c>
      <c r="O203" s="455">
        <v>0</v>
      </c>
      <c r="P203" s="455">
        <v>0</v>
      </c>
      <c r="Q203" s="455">
        <v>0</v>
      </c>
      <c r="R203" s="455">
        <v>0</v>
      </c>
      <c r="S203" s="455">
        <v>295.12</v>
      </c>
      <c r="T203" s="217">
        <f t="shared" si="8"/>
        <v>1</v>
      </c>
    </row>
    <row r="204" spans="1:20" ht="38.25">
      <c r="A204" s="214">
        <v>196</v>
      </c>
      <c r="B204" s="216" t="s">
        <v>2261</v>
      </c>
      <c r="C204" s="455">
        <v>800</v>
      </c>
      <c r="D204" s="216">
        <f t="shared" si="9"/>
        <v>800</v>
      </c>
      <c r="E204" s="455">
        <v>0</v>
      </c>
      <c r="F204" s="455">
        <v>0</v>
      </c>
      <c r="G204" s="455">
        <v>0</v>
      </c>
      <c r="H204" s="455">
        <v>0</v>
      </c>
      <c r="I204" s="455">
        <v>0</v>
      </c>
      <c r="J204" s="455">
        <v>0</v>
      </c>
      <c r="K204" s="455">
        <v>0</v>
      </c>
      <c r="L204" s="455">
        <v>0</v>
      </c>
      <c r="M204" s="455">
        <v>0</v>
      </c>
      <c r="N204" s="455">
        <v>800</v>
      </c>
      <c r="O204" s="455">
        <v>800</v>
      </c>
      <c r="P204" s="455">
        <v>0</v>
      </c>
      <c r="Q204" s="455">
        <v>0</v>
      </c>
      <c r="R204" s="455">
        <v>0</v>
      </c>
      <c r="S204" s="455">
        <v>0</v>
      </c>
      <c r="T204" s="217">
        <f t="shared" si="8"/>
        <v>1</v>
      </c>
    </row>
    <row r="205" spans="1:20" ht="38.25">
      <c r="A205" s="214">
        <v>197</v>
      </c>
      <c r="B205" s="216" t="s">
        <v>2262</v>
      </c>
      <c r="C205" s="455">
        <v>2000</v>
      </c>
      <c r="D205" s="216">
        <f t="shared" si="9"/>
        <v>2000</v>
      </c>
      <c r="E205" s="455">
        <v>0</v>
      </c>
      <c r="F205" s="455">
        <v>2000</v>
      </c>
      <c r="G205" s="455">
        <v>0</v>
      </c>
      <c r="H205" s="455">
        <v>0</v>
      </c>
      <c r="I205" s="455">
        <v>0</v>
      </c>
      <c r="J205" s="455">
        <v>0</v>
      </c>
      <c r="K205" s="455">
        <v>0</v>
      </c>
      <c r="L205" s="455">
        <v>0</v>
      </c>
      <c r="M205" s="455">
        <v>0</v>
      </c>
      <c r="N205" s="455">
        <v>0</v>
      </c>
      <c r="O205" s="455">
        <v>0</v>
      </c>
      <c r="P205" s="455">
        <v>0</v>
      </c>
      <c r="Q205" s="455">
        <v>0</v>
      </c>
      <c r="R205" s="455">
        <v>0</v>
      </c>
      <c r="S205" s="455">
        <v>0</v>
      </c>
      <c r="T205" s="217">
        <f t="shared" si="8"/>
        <v>1</v>
      </c>
    </row>
    <row r="206" spans="1:20" ht="38.25">
      <c r="A206" s="214">
        <v>198</v>
      </c>
      <c r="B206" s="216" t="s">
        <v>2263</v>
      </c>
      <c r="C206" s="455">
        <v>625</v>
      </c>
      <c r="D206" s="216">
        <f t="shared" si="9"/>
        <v>625</v>
      </c>
      <c r="E206" s="455">
        <v>0</v>
      </c>
      <c r="F206" s="455">
        <v>0</v>
      </c>
      <c r="G206" s="455">
        <v>0</v>
      </c>
      <c r="H206" s="455">
        <v>0</v>
      </c>
      <c r="I206" s="455">
        <v>0</v>
      </c>
      <c r="J206" s="455">
        <v>0</v>
      </c>
      <c r="K206" s="455">
        <v>0</v>
      </c>
      <c r="L206" s="455">
        <v>0</v>
      </c>
      <c r="M206" s="455">
        <v>625</v>
      </c>
      <c r="N206" s="455">
        <v>0</v>
      </c>
      <c r="O206" s="455">
        <v>0</v>
      </c>
      <c r="P206" s="455">
        <v>0</v>
      </c>
      <c r="Q206" s="455">
        <v>0</v>
      </c>
      <c r="R206" s="455">
        <v>0</v>
      </c>
      <c r="S206" s="455">
        <v>0</v>
      </c>
      <c r="T206" s="217">
        <f t="shared" si="8"/>
        <v>1</v>
      </c>
    </row>
    <row r="207" spans="1:20" ht="38.25">
      <c r="A207" s="214">
        <v>199</v>
      </c>
      <c r="B207" s="216" t="s">
        <v>2264</v>
      </c>
      <c r="C207" s="455">
        <v>398</v>
      </c>
      <c r="D207" s="216">
        <f t="shared" si="9"/>
        <v>398</v>
      </c>
      <c r="E207" s="455">
        <v>0</v>
      </c>
      <c r="F207" s="455">
        <v>0</v>
      </c>
      <c r="G207" s="455">
        <v>0</v>
      </c>
      <c r="H207" s="455">
        <v>0</v>
      </c>
      <c r="I207" s="455">
        <v>0</v>
      </c>
      <c r="J207" s="455">
        <v>0</v>
      </c>
      <c r="K207" s="455">
        <v>0</v>
      </c>
      <c r="L207" s="455">
        <v>0</v>
      </c>
      <c r="M207" s="455">
        <v>398</v>
      </c>
      <c r="N207" s="455">
        <v>0</v>
      </c>
      <c r="O207" s="455">
        <v>0</v>
      </c>
      <c r="P207" s="455">
        <v>0</v>
      </c>
      <c r="Q207" s="455">
        <v>0</v>
      </c>
      <c r="R207" s="455">
        <v>0</v>
      </c>
      <c r="S207" s="455">
        <v>0</v>
      </c>
      <c r="T207" s="217">
        <f t="shared" si="8"/>
        <v>1</v>
      </c>
    </row>
    <row r="208" spans="1:20" ht="25.5">
      <c r="A208" s="214">
        <v>200</v>
      </c>
      <c r="B208" s="216" t="s">
        <v>2265</v>
      </c>
      <c r="C208" s="455">
        <v>700</v>
      </c>
      <c r="D208" s="216">
        <f t="shared" si="9"/>
        <v>700</v>
      </c>
      <c r="E208" s="455">
        <v>0</v>
      </c>
      <c r="F208" s="455">
        <v>0</v>
      </c>
      <c r="G208" s="455">
        <v>0</v>
      </c>
      <c r="H208" s="455">
        <v>0</v>
      </c>
      <c r="I208" s="455">
        <v>0</v>
      </c>
      <c r="J208" s="455">
        <v>0</v>
      </c>
      <c r="K208" s="455">
        <v>0</v>
      </c>
      <c r="L208" s="455">
        <v>0</v>
      </c>
      <c r="M208" s="455">
        <v>700</v>
      </c>
      <c r="N208" s="455">
        <v>0</v>
      </c>
      <c r="O208" s="455">
        <v>0</v>
      </c>
      <c r="P208" s="455">
        <v>0</v>
      </c>
      <c r="Q208" s="455">
        <v>0</v>
      </c>
      <c r="R208" s="455">
        <v>0</v>
      </c>
      <c r="S208" s="455">
        <v>0</v>
      </c>
      <c r="T208" s="217">
        <f t="shared" si="8"/>
        <v>1</v>
      </c>
    </row>
    <row r="209" spans="1:20" ht="25.5">
      <c r="A209" s="214">
        <v>201</v>
      </c>
      <c r="B209" s="216" t="s">
        <v>2266</v>
      </c>
      <c r="C209" s="455">
        <v>625</v>
      </c>
      <c r="D209" s="216">
        <f t="shared" si="9"/>
        <v>625</v>
      </c>
      <c r="E209" s="455">
        <v>0</v>
      </c>
      <c r="F209" s="455">
        <v>0</v>
      </c>
      <c r="G209" s="455">
        <v>0</v>
      </c>
      <c r="H209" s="455">
        <v>0</v>
      </c>
      <c r="I209" s="455">
        <v>0</v>
      </c>
      <c r="J209" s="455">
        <v>0</v>
      </c>
      <c r="K209" s="455">
        <v>0</v>
      </c>
      <c r="L209" s="455">
        <v>0</v>
      </c>
      <c r="M209" s="455">
        <v>625</v>
      </c>
      <c r="N209" s="455">
        <v>0</v>
      </c>
      <c r="O209" s="455">
        <v>0</v>
      </c>
      <c r="P209" s="455">
        <v>0</v>
      </c>
      <c r="Q209" s="455">
        <v>0</v>
      </c>
      <c r="R209" s="455">
        <v>0</v>
      </c>
      <c r="S209" s="455">
        <v>0</v>
      </c>
      <c r="T209" s="217">
        <f t="shared" si="8"/>
        <v>1</v>
      </c>
    </row>
    <row r="210" spans="1:20" ht="25.5">
      <c r="A210" s="214">
        <v>202</v>
      </c>
      <c r="B210" s="216" t="s">
        <v>2267</v>
      </c>
      <c r="C210" s="455">
        <v>436</v>
      </c>
      <c r="D210" s="216">
        <f t="shared" si="9"/>
        <v>436</v>
      </c>
      <c r="E210" s="455">
        <v>0</v>
      </c>
      <c r="F210" s="455">
        <v>0</v>
      </c>
      <c r="G210" s="455">
        <v>0</v>
      </c>
      <c r="H210" s="455">
        <v>0</v>
      </c>
      <c r="I210" s="455">
        <v>0</v>
      </c>
      <c r="J210" s="455">
        <v>0</v>
      </c>
      <c r="K210" s="455">
        <v>0</v>
      </c>
      <c r="L210" s="455">
        <v>0</v>
      </c>
      <c r="M210" s="455">
        <v>436</v>
      </c>
      <c r="N210" s="455">
        <v>0</v>
      </c>
      <c r="O210" s="455">
        <v>0</v>
      </c>
      <c r="P210" s="455">
        <v>0</v>
      </c>
      <c r="Q210" s="455">
        <v>0</v>
      </c>
      <c r="R210" s="455">
        <v>0</v>
      </c>
      <c r="S210" s="455">
        <v>0</v>
      </c>
      <c r="T210" s="217">
        <f t="shared" si="8"/>
        <v>1</v>
      </c>
    </row>
    <row r="211" spans="1:20">
      <c r="A211" s="214">
        <v>203</v>
      </c>
      <c r="B211" s="216" t="s">
        <v>2268</v>
      </c>
      <c r="C211" s="455">
        <v>500</v>
      </c>
      <c r="D211" s="216">
        <f t="shared" si="9"/>
        <v>500</v>
      </c>
      <c r="E211" s="455">
        <v>0</v>
      </c>
      <c r="F211" s="455">
        <v>0</v>
      </c>
      <c r="G211" s="455">
        <v>0</v>
      </c>
      <c r="H211" s="455">
        <v>0</v>
      </c>
      <c r="I211" s="455">
        <v>0</v>
      </c>
      <c r="J211" s="455">
        <v>0</v>
      </c>
      <c r="K211" s="455">
        <v>0</v>
      </c>
      <c r="L211" s="455">
        <v>0</v>
      </c>
      <c r="M211" s="455">
        <v>500</v>
      </c>
      <c r="N211" s="455">
        <v>0</v>
      </c>
      <c r="O211" s="455">
        <v>0</v>
      </c>
      <c r="P211" s="455">
        <v>0</v>
      </c>
      <c r="Q211" s="455">
        <v>0</v>
      </c>
      <c r="R211" s="455">
        <v>0</v>
      </c>
      <c r="S211" s="455">
        <v>0</v>
      </c>
      <c r="T211" s="217">
        <f t="shared" si="8"/>
        <v>1</v>
      </c>
    </row>
    <row r="212" spans="1:20" ht="25.5">
      <c r="A212" s="214">
        <v>204</v>
      </c>
      <c r="B212" s="216" t="s">
        <v>2269</v>
      </c>
      <c r="C212" s="455">
        <v>476</v>
      </c>
      <c r="D212" s="216">
        <f t="shared" si="9"/>
        <v>476</v>
      </c>
      <c r="E212" s="455">
        <v>0</v>
      </c>
      <c r="F212" s="455">
        <v>0</v>
      </c>
      <c r="G212" s="455">
        <v>0</v>
      </c>
      <c r="H212" s="455">
        <v>0</v>
      </c>
      <c r="I212" s="455">
        <v>0</v>
      </c>
      <c r="J212" s="455">
        <v>0</v>
      </c>
      <c r="K212" s="455">
        <v>0</v>
      </c>
      <c r="L212" s="455">
        <v>0</v>
      </c>
      <c r="M212" s="455">
        <v>476</v>
      </c>
      <c r="N212" s="455">
        <v>0</v>
      </c>
      <c r="O212" s="455">
        <v>0</v>
      </c>
      <c r="P212" s="455">
        <v>0</v>
      </c>
      <c r="Q212" s="455">
        <v>0</v>
      </c>
      <c r="R212" s="455">
        <v>0</v>
      </c>
      <c r="S212" s="455">
        <v>0</v>
      </c>
      <c r="T212" s="217">
        <f t="shared" si="8"/>
        <v>1</v>
      </c>
    </row>
    <row r="213" spans="1:20" ht="25.5">
      <c r="A213" s="214">
        <v>205</v>
      </c>
      <c r="B213" s="216" t="s">
        <v>2270</v>
      </c>
      <c r="C213" s="455">
        <v>695</v>
      </c>
      <c r="D213" s="216">
        <f t="shared" si="9"/>
        <v>695</v>
      </c>
      <c r="E213" s="455">
        <v>0</v>
      </c>
      <c r="F213" s="455">
        <v>0</v>
      </c>
      <c r="G213" s="455">
        <v>0</v>
      </c>
      <c r="H213" s="455">
        <v>0</v>
      </c>
      <c r="I213" s="455">
        <v>0</v>
      </c>
      <c r="J213" s="455">
        <v>0</v>
      </c>
      <c r="K213" s="455">
        <v>0</v>
      </c>
      <c r="L213" s="455">
        <v>0</v>
      </c>
      <c r="M213" s="455">
        <v>695</v>
      </c>
      <c r="N213" s="455">
        <v>0</v>
      </c>
      <c r="O213" s="455">
        <v>0</v>
      </c>
      <c r="P213" s="455">
        <v>0</v>
      </c>
      <c r="Q213" s="455">
        <v>0</v>
      </c>
      <c r="R213" s="455">
        <v>0</v>
      </c>
      <c r="S213" s="455">
        <v>0</v>
      </c>
      <c r="T213" s="217">
        <f t="shared" si="8"/>
        <v>1</v>
      </c>
    </row>
    <row r="214" spans="1:20" ht="38.25">
      <c r="A214" s="214">
        <v>206</v>
      </c>
      <c r="B214" s="216" t="s">
        <v>2271</v>
      </c>
      <c r="C214" s="455">
        <v>1900</v>
      </c>
      <c r="D214" s="216">
        <f t="shared" si="9"/>
        <v>1900</v>
      </c>
      <c r="E214" s="455">
        <v>0</v>
      </c>
      <c r="F214" s="455">
        <v>0</v>
      </c>
      <c r="G214" s="455">
        <v>0</v>
      </c>
      <c r="H214" s="455">
        <v>0</v>
      </c>
      <c r="I214" s="455">
        <v>0</v>
      </c>
      <c r="J214" s="455">
        <v>0</v>
      </c>
      <c r="K214" s="455">
        <v>0</v>
      </c>
      <c r="L214" s="455">
        <v>0</v>
      </c>
      <c r="M214" s="455">
        <v>0</v>
      </c>
      <c r="N214" s="455">
        <v>0</v>
      </c>
      <c r="O214" s="455">
        <v>0</v>
      </c>
      <c r="P214" s="455">
        <v>0</v>
      </c>
      <c r="Q214" s="455">
        <v>0</v>
      </c>
      <c r="R214" s="455">
        <v>0</v>
      </c>
      <c r="S214" s="455">
        <v>1900</v>
      </c>
      <c r="T214" s="217">
        <f t="shared" si="8"/>
        <v>1</v>
      </c>
    </row>
    <row r="215" spans="1:20" ht="25.5">
      <c r="A215" s="214">
        <v>207</v>
      </c>
      <c r="B215" s="216" t="s">
        <v>2272</v>
      </c>
      <c r="C215" s="455">
        <v>102871.72</v>
      </c>
      <c r="D215" s="216">
        <f t="shared" si="9"/>
        <v>73584.72</v>
      </c>
      <c r="E215" s="455">
        <v>0</v>
      </c>
      <c r="F215" s="455">
        <v>0</v>
      </c>
      <c r="G215" s="455">
        <v>0</v>
      </c>
      <c r="H215" s="455">
        <v>73584.72</v>
      </c>
      <c r="I215" s="455">
        <v>0</v>
      </c>
      <c r="J215" s="455">
        <v>0</v>
      </c>
      <c r="K215" s="455">
        <v>0</v>
      </c>
      <c r="L215" s="455">
        <v>0</v>
      </c>
      <c r="M215" s="455">
        <v>0</v>
      </c>
      <c r="N215" s="455">
        <v>0</v>
      </c>
      <c r="O215" s="455">
        <v>0</v>
      </c>
      <c r="P215" s="455">
        <v>0</v>
      </c>
      <c r="Q215" s="455">
        <v>0</v>
      </c>
      <c r="R215" s="455">
        <v>0</v>
      </c>
      <c r="S215" s="455">
        <v>0</v>
      </c>
      <c r="T215" s="217">
        <f t="shared" si="8"/>
        <v>0.71530562529721486</v>
      </c>
    </row>
    <row r="216" spans="1:20" ht="25.5">
      <c r="A216" s="214">
        <v>208</v>
      </c>
      <c r="B216" s="216" t="s">
        <v>2273</v>
      </c>
      <c r="C216" s="455">
        <v>255868.454</v>
      </c>
      <c r="D216" s="216">
        <f t="shared" si="9"/>
        <v>230120.85015499999</v>
      </c>
      <c r="E216" s="455">
        <v>0</v>
      </c>
      <c r="F216" s="455">
        <v>0</v>
      </c>
      <c r="G216" s="455">
        <v>230120.85015499999</v>
      </c>
      <c r="H216" s="455">
        <v>0</v>
      </c>
      <c r="I216" s="455">
        <v>0</v>
      </c>
      <c r="J216" s="455">
        <v>0</v>
      </c>
      <c r="K216" s="455">
        <v>0</v>
      </c>
      <c r="L216" s="455">
        <v>0</v>
      </c>
      <c r="M216" s="455">
        <v>0</v>
      </c>
      <c r="N216" s="455">
        <v>0</v>
      </c>
      <c r="O216" s="455">
        <v>0</v>
      </c>
      <c r="P216" s="455">
        <v>0</v>
      </c>
      <c r="Q216" s="455">
        <v>0</v>
      </c>
      <c r="R216" s="455">
        <v>0</v>
      </c>
      <c r="S216" s="455">
        <v>0</v>
      </c>
      <c r="T216" s="217">
        <f t="shared" si="8"/>
        <v>0.89937171447872188</v>
      </c>
    </row>
    <row r="217" spans="1:20" ht="38.25">
      <c r="A217" s="214">
        <v>209</v>
      </c>
      <c r="B217" s="216" t="s">
        <v>2274</v>
      </c>
      <c r="C217" s="455">
        <v>700</v>
      </c>
      <c r="D217" s="216">
        <f t="shared" si="9"/>
        <v>700</v>
      </c>
      <c r="E217" s="455">
        <v>0</v>
      </c>
      <c r="F217" s="455">
        <v>0</v>
      </c>
      <c r="G217" s="455">
        <v>0</v>
      </c>
      <c r="H217" s="455">
        <v>0</v>
      </c>
      <c r="I217" s="455">
        <v>0</v>
      </c>
      <c r="J217" s="455">
        <v>0</v>
      </c>
      <c r="K217" s="455">
        <v>0</v>
      </c>
      <c r="L217" s="455">
        <v>0</v>
      </c>
      <c r="M217" s="455">
        <v>0</v>
      </c>
      <c r="N217" s="455">
        <v>0</v>
      </c>
      <c r="O217" s="455">
        <v>0</v>
      </c>
      <c r="P217" s="455">
        <v>0</v>
      </c>
      <c r="Q217" s="455">
        <v>0</v>
      </c>
      <c r="R217" s="455">
        <v>0</v>
      </c>
      <c r="S217" s="455">
        <v>700</v>
      </c>
      <c r="T217" s="217">
        <f t="shared" si="8"/>
        <v>1</v>
      </c>
    </row>
    <row r="218" spans="1:20" ht="38.25">
      <c r="A218" s="214">
        <v>210</v>
      </c>
      <c r="B218" s="216" t="s">
        <v>2275</v>
      </c>
      <c r="C218" s="455">
        <v>800</v>
      </c>
      <c r="D218" s="216">
        <f t="shared" si="9"/>
        <v>800</v>
      </c>
      <c r="E218" s="455">
        <v>0</v>
      </c>
      <c r="F218" s="455">
        <v>0</v>
      </c>
      <c r="G218" s="455">
        <v>0</v>
      </c>
      <c r="H218" s="455">
        <v>0</v>
      </c>
      <c r="I218" s="455">
        <v>0</v>
      </c>
      <c r="J218" s="455">
        <v>0</v>
      </c>
      <c r="K218" s="455">
        <v>0</v>
      </c>
      <c r="L218" s="455">
        <v>0</v>
      </c>
      <c r="M218" s="455">
        <v>0</v>
      </c>
      <c r="N218" s="455">
        <v>0</v>
      </c>
      <c r="O218" s="455">
        <v>0</v>
      </c>
      <c r="P218" s="455">
        <v>0</v>
      </c>
      <c r="Q218" s="455">
        <v>0</v>
      </c>
      <c r="R218" s="455">
        <v>0</v>
      </c>
      <c r="S218" s="455">
        <v>800</v>
      </c>
      <c r="T218" s="217">
        <f t="shared" si="8"/>
        <v>1</v>
      </c>
    </row>
    <row r="219" spans="1:20" ht="25.5">
      <c r="A219" s="214">
        <v>211</v>
      </c>
      <c r="B219" s="216" t="s">
        <v>2276</v>
      </c>
      <c r="C219" s="455">
        <v>350</v>
      </c>
      <c r="D219" s="216">
        <f t="shared" si="9"/>
        <v>350</v>
      </c>
      <c r="E219" s="455">
        <v>0</v>
      </c>
      <c r="F219" s="455">
        <v>0</v>
      </c>
      <c r="G219" s="455">
        <v>0</v>
      </c>
      <c r="H219" s="455">
        <v>0</v>
      </c>
      <c r="I219" s="455">
        <v>0</v>
      </c>
      <c r="J219" s="455">
        <v>0</v>
      </c>
      <c r="K219" s="455">
        <v>0</v>
      </c>
      <c r="L219" s="455">
        <v>0</v>
      </c>
      <c r="M219" s="455">
        <v>0</v>
      </c>
      <c r="N219" s="455">
        <v>0</v>
      </c>
      <c r="O219" s="455">
        <v>0</v>
      </c>
      <c r="P219" s="455">
        <v>0</v>
      </c>
      <c r="Q219" s="455">
        <v>0</v>
      </c>
      <c r="R219" s="455">
        <v>0</v>
      </c>
      <c r="S219" s="455">
        <v>350</v>
      </c>
      <c r="T219" s="217">
        <f t="shared" si="8"/>
        <v>1</v>
      </c>
    </row>
    <row r="220" spans="1:20" ht="25.5">
      <c r="A220" s="214">
        <v>212</v>
      </c>
      <c r="B220" s="216" t="s">
        <v>2277</v>
      </c>
      <c r="C220" s="455">
        <v>1054</v>
      </c>
      <c r="D220" s="216">
        <f t="shared" si="9"/>
        <v>1054</v>
      </c>
      <c r="E220" s="455">
        <v>0</v>
      </c>
      <c r="F220" s="455">
        <v>0</v>
      </c>
      <c r="G220" s="455">
        <v>0</v>
      </c>
      <c r="H220" s="455">
        <v>0</v>
      </c>
      <c r="I220" s="455">
        <v>0</v>
      </c>
      <c r="J220" s="455">
        <v>0</v>
      </c>
      <c r="K220" s="455">
        <v>0</v>
      </c>
      <c r="L220" s="455">
        <v>0</v>
      </c>
      <c r="M220" s="455">
        <v>0</v>
      </c>
      <c r="N220" s="455">
        <v>0</v>
      </c>
      <c r="O220" s="455">
        <v>0</v>
      </c>
      <c r="P220" s="455">
        <v>0</v>
      </c>
      <c r="Q220" s="455">
        <v>0</v>
      </c>
      <c r="R220" s="455">
        <v>0</v>
      </c>
      <c r="S220" s="455">
        <v>1054</v>
      </c>
      <c r="T220" s="217">
        <f t="shared" si="8"/>
        <v>1</v>
      </c>
    </row>
    <row r="221" spans="1:20" ht="25.5">
      <c r="A221" s="214">
        <v>213</v>
      </c>
      <c r="B221" s="216" t="s">
        <v>2278</v>
      </c>
      <c r="C221" s="455">
        <v>2000</v>
      </c>
      <c r="D221" s="216">
        <f t="shared" si="9"/>
        <v>1999.913571</v>
      </c>
      <c r="E221" s="455">
        <v>0</v>
      </c>
      <c r="F221" s="455">
        <v>0</v>
      </c>
      <c r="G221" s="455">
        <v>0</v>
      </c>
      <c r="H221" s="455">
        <v>0</v>
      </c>
      <c r="I221" s="455">
        <v>0</v>
      </c>
      <c r="J221" s="455">
        <v>0</v>
      </c>
      <c r="K221" s="455">
        <v>0</v>
      </c>
      <c r="L221" s="455">
        <v>0</v>
      </c>
      <c r="M221" s="455">
        <v>0</v>
      </c>
      <c r="N221" s="455">
        <v>0</v>
      </c>
      <c r="O221" s="455">
        <v>0</v>
      </c>
      <c r="P221" s="455">
        <v>0</v>
      </c>
      <c r="Q221" s="455">
        <v>0</v>
      </c>
      <c r="R221" s="455">
        <v>0</v>
      </c>
      <c r="S221" s="455">
        <v>1999.913571</v>
      </c>
      <c r="T221" s="217">
        <f t="shared" si="8"/>
        <v>0.9999567855</v>
      </c>
    </row>
    <row r="222" spans="1:20" ht="38.25">
      <c r="A222" s="214">
        <v>214</v>
      </c>
      <c r="B222" s="216" t="s">
        <v>2279</v>
      </c>
      <c r="C222" s="455">
        <v>1200</v>
      </c>
      <c r="D222" s="216">
        <f t="shared" si="9"/>
        <v>1200</v>
      </c>
      <c r="E222" s="455">
        <v>0</v>
      </c>
      <c r="F222" s="455">
        <v>0</v>
      </c>
      <c r="G222" s="455">
        <v>0</v>
      </c>
      <c r="H222" s="455">
        <v>0</v>
      </c>
      <c r="I222" s="455">
        <v>0</v>
      </c>
      <c r="J222" s="455">
        <v>0</v>
      </c>
      <c r="K222" s="455">
        <v>0</v>
      </c>
      <c r="L222" s="455">
        <v>0</v>
      </c>
      <c r="M222" s="455">
        <v>0</v>
      </c>
      <c r="N222" s="455">
        <v>700</v>
      </c>
      <c r="O222" s="455">
        <v>0</v>
      </c>
      <c r="P222" s="455">
        <v>0</v>
      </c>
      <c r="Q222" s="455">
        <v>0</v>
      </c>
      <c r="R222" s="455">
        <v>0</v>
      </c>
      <c r="S222" s="455">
        <v>500</v>
      </c>
      <c r="T222" s="217">
        <f t="shared" si="8"/>
        <v>1</v>
      </c>
    </row>
    <row r="223" spans="1:20" ht="38.25">
      <c r="A223" s="214">
        <v>215</v>
      </c>
      <c r="B223" s="216" t="s">
        <v>2280</v>
      </c>
      <c r="C223" s="455">
        <v>700</v>
      </c>
      <c r="D223" s="216">
        <f t="shared" si="9"/>
        <v>700</v>
      </c>
      <c r="E223" s="455">
        <v>0</v>
      </c>
      <c r="F223" s="455">
        <v>0</v>
      </c>
      <c r="G223" s="455">
        <v>0</v>
      </c>
      <c r="H223" s="455">
        <v>0</v>
      </c>
      <c r="I223" s="455">
        <v>0</v>
      </c>
      <c r="J223" s="455">
        <v>0</v>
      </c>
      <c r="K223" s="455">
        <v>0</v>
      </c>
      <c r="L223" s="455">
        <v>0</v>
      </c>
      <c r="M223" s="455">
        <v>0</v>
      </c>
      <c r="N223" s="455">
        <v>0</v>
      </c>
      <c r="O223" s="455">
        <v>0</v>
      </c>
      <c r="P223" s="455">
        <v>0</v>
      </c>
      <c r="Q223" s="455">
        <v>0</v>
      </c>
      <c r="R223" s="455">
        <v>0</v>
      </c>
      <c r="S223" s="455">
        <v>700</v>
      </c>
      <c r="T223" s="217">
        <f t="shared" si="8"/>
        <v>1</v>
      </c>
    </row>
    <row r="224" spans="1:20" ht="25.5">
      <c r="A224" s="214">
        <v>216</v>
      </c>
      <c r="B224" s="216" t="s">
        <v>2281</v>
      </c>
      <c r="C224" s="455">
        <v>573710</v>
      </c>
      <c r="D224" s="216">
        <f t="shared" si="9"/>
        <v>573710</v>
      </c>
      <c r="E224" s="455">
        <v>0</v>
      </c>
      <c r="F224" s="455">
        <v>0</v>
      </c>
      <c r="G224" s="455">
        <v>0</v>
      </c>
      <c r="H224" s="455">
        <v>0</v>
      </c>
      <c r="I224" s="455">
        <v>573660</v>
      </c>
      <c r="J224" s="455">
        <v>0</v>
      </c>
      <c r="K224" s="455">
        <v>0</v>
      </c>
      <c r="L224" s="455">
        <v>0</v>
      </c>
      <c r="M224" s="455">
        <v>0</v>
      </c>
      <c r="N224" s="455">
        <v>0</v>
      </c>
      <c r="O224" s="455">
        <v>0</v>
      </c>
      <c r="P224" s="455">
        <v>0</v>
      </c>
      <c r="Q224" s="455">
        <v>0</v>
      </c>
      <c r="R224" s="455">
        <v>0</v>
      </c>
      <c r="S224" s="455">
        <v>50</v>
      </c>
      <c r="T224" s="217">
        <f t="shared" si="8"/>
        <v>1</v>
      </c>
    </row>
    <row r="225" spans="1:20" ht="25.5">
      <c r="A225" s="214">
        <v>217</v>
      </c>
      <c r="B225" s="216" t="s">
        <v>2282</v>
      </c>
      <c r="C225" s="455">
        <v>150</v>
      </c>
      <c r="D225" s="216">
        <f t="shared" si="9"/>
        <v>150</v>
      </c>
      <c r="E225" s="455">
        <v>0</v>
      </c>
      <c r="F225" s="455">
        <v>0</v>
      </c>
      <c r="G225" s="455">
        <v>0</v>
      </c>
      <c r="H225" s="455">
        <v>0</v>
      </c>
      <c r="I225" s="455">
        <v>0</v>
      </c>
      <c r="J225" s="455">
        <v>0</v>
      </c>
      <c r="K225" s="455">
        <v>0</v>
      </c>
      <c r="L225" s="455">
        <v>0</v>
      </c>
      <c r="M225" s="455">
        <v>0</v>
      </c>
      <c r="N225" s="455">
        <v>0</v>
      </c>
      <c r="O225" s="455">
        <v>0</v>
      </c>
      <c r="P225" s="455">
        <v>0</v>
      </c>
      <c r="Q225" s="455">
        <v>0</v>
      </c>
      <c r="R225" s="455">
        <v>0</v>
      </c>
      <c r="S225" s="455">
        <v>150</v>
      </c>
      <c r="T225" s="217">
        <f t="shared" si="8"/>
        <v>1</v>
      </c>
    </row>
    <row r="226" spans="1:20" ht="38.25">
      <c r="A226" s="214">
        <v>218</v>
      </c>
      <c r="B226" s="216" t="s">
        <v>2283</v>
      </c>
      <c r="C226" s="455">
        <v>720</v>
      </c>
      <c r="D226" s="216">
        <f t="shared" si="9"/>
        <v>715.08199999999999</v>
      </c>
      <c r="E226" s="455">
        <v>0</v>
      </c>
      <c r="F226" s="455">
        <v>0</v>
      </c>
      <c r="G226" s="455">
        <v>0</v>
      </c>
      <c r="H226" s="455">
        <v>0</v>
      </c>
      <c r="I226" s="455">
        <v>0</v>
      </c>
      <c r="J226" s="455">
        <v>0</v>
      </c>
      <c r="K226" s="455">
        <v>0</v>
      </c>
      <c r="L226" s="455">
        <v>0</v>
      </c>
      <c r="M226" s="455">
        <v>0</v>
      </c>
      <c r="N226" s="455">
        <v>715.08199999999999</v>
      </c>
      <c r="O226" s="455">
        <v>0</v>
      </c>
      <c r="P226" s="455">
        <v>0</v>
      </c>
      <c r="Q226" s="455">
        <v>0</v>
      </c>
      <c r="R226" s="455">
        <v>0</v>
      </c>
      <c r="S226" s="455">
        <v>0</v>
      </c>
      <c r="T226" s="217">
        <f t="shared" si="8"/>
        <v>0.99316944444444444</v>
      </c>
    </row>
    <row r="227" spans="1:20" ht="38.25">
      <c r="A227" s="214">
        <v>219</v>
      </c>
      <c r="B227" s="216" t="s">
        <v>2284</v>
      </c>
      <c r="C227" s="455">
        <v>1019.876</v>
      </c>
      <c r="D227" s="216">
        <f t="shared" si="9"/>
        <v>1019.876</v>
      </c>
      <c r="E227" s="455">
        <v>0</v>
      </c>
      <c r="F227" s="455">
        <v>0</v>
      </c>
      <c r="G227" s="455">
        <v>0</v>
      </c>
      <c r="H227" s="455">
        <v>0</v>
      </c>
      <c r="I227" s="455">
        <v>0</v>
      </c>
      <c r="J227" s="455">
        <v>0</v>
      </c>
      <c r="K227" s="455">
        <v>0</v>
      </c>
      <c r="L227" s="455">
        <v>0</v>
      </c>
      <c r="M227" s="455">
        <v>0</v>
      </c>
      <c r="N227" s="455">
        <v>1019.876</v>
      </c>
      <c r="O227" s="455">
        <v>0</v>
      </c>
      <c r="P227" s="455">
        <v>1019.876</v>
      </c>
      <c r="Q227" s="455">
        <v>0</v>
      </c>
      <c r="R227" s="455">
        <v>0</v>
      </c>
      <c r="S227" s="455">
        <v>0</v>
      </c>
      <c r="T227" s="217">
        <f t="shared" si="8"/>
        <v>1</v>
      </c>
    </row>
    <row r="228" spans="1:20" ht="38.25">
      <c r="A228" s="214">
        <v>220</v>
      </c>
      <c r="B228" s="216" t="s">
        <v>2285</v>
      </c>
      <c r="C228" s="455">
        <v>4547</v>
      </c>
      <c r="D228" s="216">
        <f t="shared" si="9"/>
        <v>4547</v>
      </c>
      <c r="E228" s="455">
        <v>0</v>
      </c>
      <c r="F228" s="455">
        <v>0</v>
      </c>
      <c r="G228" s="455">
        <v>0</v>
      </c>
      <c r="H228" s="455">
        <v>0</v>
      </c>
      <c r="I228" s="455">
        <v>0</v>
      </c>
      <c r="J228" s="455">
        <v>0</v>
      </c>
      <c r="K228" s="455">
        <v>0</v>
      </c>
      <c r="L228" s="455">
        <v>0</v>
      </c>
      <c r="M228" s="455">
        <v>0</v>
      </c>
      <c r="N228" s="455">
        <v>4547</v>
      </c>
      <c r="O228" s="455">
        <v>0</v>
      </c>
      <c r="P228" s="455">
        <v>4547</v>
      </c>
      <c r="Q228" s="455">
        <v>0</v>
      </c>
      <c r="R228" s="455">
        <v>0</v>
      </c>
      <c r="S228" s="455">
        <v>0</v>
      </c>
      <c r="T228" s="217">
        <f t="shared" si="8"/>
        <v>1</v>
      </c>
    </row>
    <row r="229" spans="1:20" ht="38.25">
      <c r="A229" s="214">
        <v>221</v>
      </c>
      <c r="B229" s="216" t="s">
        <v>2286</v>
      </c>
      <c r="C229" s="455">
        <v>6946</v>
      </c>
      <c r="D229" s="216">
        <f t="shared" si="9"/>
        <v>6946</v>
      </c>
      <c r="E229" s="455">
        <v>0</v>
      </c>
      <c r="F229" s="455">
        <v>0</v>
      </c>
      <c r="G229" s="455">
        <v>0</v>
      </c>
      <c r="H229" s="455">
        <v>0</v>
      </c>
      <c r="I229" s="455">
        <v>0</v>
      </c>
      <c r="J229" s="455">
        <v>0</v>
      </c>
      <c r="K229" s="455">
        <v>0</v>
      </c>
      <c r="L229" s="455">
        <v>0</v>
      </c>
      <c r="M229" s="455">
        <v>0</v>
      </c>
      <c r="N229" s="455">
        <v>6946</v>
      </c>
      <c r="O229" s="455">
        <v>0</v>
      </c>
      <c r="P229" s="455">
        <v>6946</v>
      </c>
      <c r="Q229" s="455">
        <v>0</v>
      </c>
      <c r="R229" s="455">
        <v>0</v>
      </c>
      <c r="S229" s="455">
        <v>0</v>
      </c>
      <c r="T229" s="217">
        <f t="shared" si="8"/>
        <v>1</v>
      </c>
    </row>
    <row r="230" spans="1:20" ht="25.5">
      <c r="A230" s="214">
        <v>222</v>
      </c>
      <c r="B230" s="216" t="s">
        <v>2287</v>
      </c>
      <c r="C230" s="455">
        <v>335.87</v>
      </c>
      <c r="D230" s="216">
        <f t="shared" si="9"/>
        <v>335.87</v>
      </c>
      <c r="E230" s="455">
        <v>0</v>
      </c>
      <c r="F230" s="455">
        <v>0</v>
      </c>
      <c r="G230" s="455">
        <v>0</v>
      </c>
      <c r="H230" s="455">
        <v>0</v>
      </c>
      <c r="I230" s="455">
        <v>0</v>
      </c>
      <c r="J230" s="455">
        <v>0</v>
      </c>
      <c r="K230" s="455">
        <v>0</v>
      </c>
      <c r="L230" s="455">
        <v>0</v>
      </c>
      <c r="M230" s="455">
        <v>0</v>
      </c>
      <c r="N230" s="455">
        <v>335.87</v>
      </c>
      <c r="O230" s="455">
        <v>0</v>
      </c>
      <c r="P230" s="455">
        <v>335.87</v>
      </c>
      <c r="Q230" s="455">
        <v>0</v>
      </c>
      <c r="R230" s="455">
        <v>0</v>
      </c>
      <c r="S230" s="455">
        <v>0</v>
      </c>
      <c r="T230" s="217">
        <f t="shared" si="8"/>
        <v>1</v>
      </c>
    </row>
    <row r="231" spans="1:20" ht="38.25">
      <c r="A231" s="214">
        <v>223</v>
      </c>
      <c r="B231" s="216" t="s">
        <v>2288</v>
      </c>
      <c r="C231" s="455">
        <v>37860.28</v>
      </c>
      <c r="D231" s="216">
        <f t="shared" si="9"/>
        <v>37136.864999999998</v>
      </c>
      <c r="E231" s="455">
        <v>0</v>
      </c>
      <c r="F231" s="455">
        <v>0</v>
      </c>
      <c r="G231" s="455">
        <v>0</v>
      </c>
      <c r="H231" s="455">
        <v>0</v>
      </c>
      <c r="I231" s="455">
        <v>0</v>
      </c>
      <c r="J231" s="455">
        <v>0</v>
      </c>
      <c r="K231" s="455">
        <v>0</v>
      </c>
      <c r="L231" s="455">
        <v>0</v>
      </c>
      <c r="M231" s="455">
        <v>0</v>
      </c>
      <c r="N231" s="455">
        <v>37136.864999999998</v>
      </c>
      <c r="O231" s="455">
        <v>0</v>
      </c>
      <c r="P231" s="455">
        <v>37136.864999999998</v>
      </c>
      <c r="Q231" s="455">
        <v>0</v>
      </c>
      <c r="R231" s="455">
        <v>0</v>
      </c>
      <c r="S231" s="455">
        <v>0</v>
      </c>
      <c r="T231" s="217">
        <f t="shared" si="8"/>
        <v>0.98089250792651295</v>
      </c>
    </row>
    <row r="232" spans="1:20" ht="25.5">
      <c r="A232" s="214">
        <v>224</v>
      </c>
      <c r="B232" s="216" t="s">
        <v>2289</v>
      </c>
      <c r="C232" s="455">
        <v>50027.6</v>
      </c>
      <c r="D232" s="216">
        <f t="shared" si="9"/>
        <v>50000.68</v>
      </c>
      <c r="E232" s="455">
        <v>0</v>
      </c>
      <c r="F232" s="455">
        <v>0</v>
      </c>
      <c r="G232" s="455">
        <v>0</v>
      </c>
      <c r="H232" s="455">
        <v>0</v>
      </c>
      <c r="I232" s="455">
        <v>0</v>
      </c>
      <c r="J232" s="455">
        <v>0</v>
      </c>
      <c r="K232" s="455">
        <v>0</v>
      </c>
      <c r="L232" s="455">
        <v>0</v>
      </c>
      <c r="M232" s="455">
        <v>0</v>
      </c>
      <c r="N232" s="455">
        <v>50000.68</v>
      </c>
      <c r="O232" s="455">
        <v>0</v>
      </c>
      <c r="P232" s="455">
        <v>50000.68</v>
      </c>
      <c r="Q232" s="455">
        <v>0</v>
      </c>
      <c r="R232" s="455">
        <v>0</v>
      </c>
      <c r="S232" s="455">
        <v>0</v>
      </c>
      <c r="T232" s="217">
        <f t="shared" si="8"/>
        <v>0.99946189703283794</v>
      </c>
    </row>
    <row r="234" spans="1:20" ht="15.75">
      <c r="I234" s="221"/>
      <c r="R234" s="560" t="s">
        <v>3019</v>
      </c>
    </row>
  </sheetData>
  <autoFilter ref="A6:T232" xr:uid="{00000000-0009-0000-0000-00000A000000}"/>
  <mergeCells count="23">
    <mergeCell ref="L5:L6"/>
    <mergeCell ref="A1:T1"/>
    <mergeCell ref="A2:T2"/>
    <mergeCell ref="A3:T3"/>
    <mergeCell ref="A4:T4"/>
    <mergeCell ref="A5:A6"/>
    <mergeCell ref="B5:B6"/>
    <mergeCell ref="C5:C6"/>
    <mergeCell ref="D5:D6"/>
    <mergeCell ref="E5:E6"/>
    <mergeCell ref="F5:F6"/>
    <mergeCell ref="G5:G6"/>
    <mergeCell ref="H5:H6"/>
    <mergeCell ref="I5:I6"/>
    <mergeCell ref="J5:J6"/>
    <mergeCell ref="K5:K6"/>
    <mergeCell ref="T5:T6"/>
    <mergeCell ref="M5:M6"/>
    <mergeCell ref="N5:N6"/>
    <mergeCell ref="O5:P5"/>
    <mergeCell ref="Q5:Q6"/>
    <mergeCell ref="R5:R6"/>
    <mergeCell ref="S5:S6"/>
  </mergeCells>
  <pageMargins left="0.4" right="0.35" top="0.46" bottom="0.45" header="0.3" footer="0.25"/>
  <pageSetup paperSize="9" scale="63" fitToHeight="0" orientation="landscape" verticalDpi="0"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B422F-8699-4C37-B6E9-8E95AF1B9468}">
  <sheetPr>
    <tabColor rgb="FF00B050"/>
    <pageSetUpPr fitToPage="1"/>
  </sheetPr>
  <dimension ref="A1:K236"/>
  <sheetViews>
    <sheetView workbookViewId="0">
      <pane ySplit="7" topLeftCell="A228" activePane="bottomLeft" state="frozen"/>
      <selection sqref="A1:XFD1048576"/>
      <selection pane="bottomLeft" activeCell="I236" sqref="I236"/>
    </sheetView>
  </sheetViews>
  <sheetFormatPr defaultRowHeight="12.75"/>
  <cols>
    <col min="1" max="1" width="5.28515625" style="195" customWidth="1"/>
    <col min="2" max="2" width="22.140625" style="195" customWidth="1"/>
    <col min="3" max="3" width="10.140625" style="195" customWidth="1"/>
    <col min="4" max="4" width="9.7109375" style="195" customWidth="1"/>
    <col min="5" max="5" width="10.5703125" style="195" customWidth="1"/>
    <col min="6" max="6" width="10" style="195" customWidth="1"/>
    <col min="7" max="7" width="10.85546875" style="195" customWidth="1"/>
    <col min="8" max="8" width="11.28515625" style="195" customWidth="1"/>
    <col min="9" max="9" width="9.85546875" style="195" customWidth="1"/>
    <col min="10" max="10" width="12.28515625" style="195" customWidth="1"/>
    <col min="11" max="11" width="9.140625" style="195" customWidth="1"/>
    <col min="12" max="12" width="13.5703125" style="195" customWidth="1"/>
    <col min="13" max="16384" width="9.140625" style="195"/>
  </cols>
  <sheetData>
    <row r="1" spans="1:11">
      <c r="A1" s="499" t="s">
        <v>2708</v>
      </c>
      <c r="B1" s="499"/>
      <c r="C1" s="499"/>
      <c r="D1" s="499"/>
      <c r="E1" s="499"/>
      <c r="F1" s="499"/>
      <c r="G1" s="499"/>
      <c r="H1" s="499"/>
      <c r="I1" s="499"/>
      <c r="J1" s="499"/>
      <c r="K1" s="499"/>
    </row>
    <row r="2" spans="1:11">
      <c r="A2" s="499" t="s">
        <v>2977</v>
      </c>
      <c r="B2" s="499"/>
      <c r="C2" s="499"/>
      <c r="D2" s="499"/>
      <c r="E2" s="499"/>
      <c r="F2" s="499"/>
      <c r="G2" s="499"/>
      <c r="H2" s="499"/>
      <c r="I2" s="499"/>
      <c r="J2" s="499"/>
      <c r="K2" s="499"/>
    </row>
    <row r="3" spans="1:11">
      <c r="A3" s="500" t="str">
        <f>+'Biểu 56'!A3:T3</f>
        <v>(Kèm theo Nghị quyết số             /NQ-HĐND ngày 27/6/2025 của HĐND tỉnh Hà Tĩnh)</v>
      </c>
      <c r="B3" s="500"/>
      <c r="C3" s="500"/>
      <c r="D3" s="500"/>
      <c r="E3" s="500"/>
      <c r="F3" s="500"/>
      <c r="G3" s="500"/>
      <c r="H3" s="500"/>
      <c r="I3" s="500"/>
      <c r="J3" s="500"/>
      <c r="K3" s="500"/>
    </row>
    <row r="4" spans="1:11">
      <c r="A4" s="518" t="s">
        <v>917</v>
      </c>
      <c r="B4" s="518"/>
      <c r="C4" s="518"/>
      <c r="D4" s="518"/>
      <c r="E4" s="518"/>
      <c r="F4" s="518"/>
      <c r="G4" s="518"/>
      <c r="H4" s="518"/>
      <c r="I4" s="518"/>
      <c r="J4" s="518"/>
      <c r="K4" s="518"/>
    </row>
    <row r="5" spans="1:11">
      <c r="A5" s="503" t="s">
        <v>35</v>
      </c>
      <c r="B5" s="503" t="s">
        <v>2027</v>
      </c>
      <c r="C5" s="503" t="s">
        <v>2978</v>
      </c>
      <c r="D5" s="503" t="s">
        <v>2979</v>
      </c>
      <c r="E5" s="503" t="s">
        <v>2014</v>
      </c>
      <c r="F5" s="503"/>
      <c r="G5" s="503"/>
      <c r="H5" s="503" t="s">
        <v>2980</v>
      </c>
      <c r="I5" s="503" t="s">
        <v>2981</v>
      </c>
      <c r="J5" s="503" t="s">
        <v>2028</v>
      </c>
      <c r="K5" s="503"/>
    </row>
    <row r="6" spans="1:11" ht="38.25">
      <c r="A6" s="503"/>
      <c r="B6" s="503"/>
      <c r="C6" s="503"/>
      <c r="D6" s="503"/>
      <c r="E6" s="164" t="s">
        <v>2982</v>
      </c>
      <c r="F6" s="164" t="s">
        <v>2983</v>
      </c>
      <c r="G6" s="164" t="s">
        <v>2984</v>
      </c>
      <c r="H6" s="503"/>
      <c r="I6" s="503"/>
      <c r="J6" s="164" t="s">
        <v>2985</v>
      </c>
      <c r="K6" s="164" t="s">
        <v>2986</v>
      </c>
    </row>
    <row r="7" spans="1:11">
      <c r="A7" s="164" t="s">
        <v>44</v>
      </c>
      <c r="B7" s="164" t="s">
        <v>45</v>
      </c>
      <c r="C7" s="164" t="s">
        <v>2987</v>
      </c>
      <c r="D7" s="164"/>
      <c r="E7" s="164">
        <v>2</v>
      </c>
      <c r="F7" s="164">
        <v>3</v>
      </c>
      <c r="G7" s="164">
        <v>4</v>
      </c>
      <c r="H7" s="164">
        <v>5</v>
      </c>
      <c r="I7" s="164" t="s">
        <v>2988</v>
      </c>
      <c r="J7" s="164">
        <v>7</v>
      </c>
      <c r="K7" s="164">
        <v>8</v>
      </c>
    </row>
    <row r="8" spans="1:11">
      <c r="A8" s="164"/>
      <c r="B8" s="173" t="s">
        <v>2080</v>
      </c>
      <c r="C8" s="452">
        <f t="shared" ref="C8:K8" si="0">SUM(C9:C233)</f>
        <v>3981082.082006</v>
      </c>
      <c r="D8" s="452">
        <f t="shared" si="0"/>
        <v>306454.56845700002</v>
      </c>
      <c r="E8" s="452">
        <f t="shared" si="0"/>
        <v>2590634.6409999998</v>
      </c>
      <c r="F8" s="452">
        <f t="shared" si="0"/>
        <v>1106477.8652689999</v>
      </c>
      <c r="G8" s="452">
        <f t="shared" si="0"/>
        <v>22484.992720000002</v>
      </c>
      <c r="H8" s="452">
        <f t="shared" si="0"/>
        <v>3360417.9077190007</v>
      </c>
      <c r="I8" s="452">
        <f t="shared" si="0"/>
        <v>619913.84003733529</v>
      </c>
      <c r="J8" s="452">
        <f t="shared" si="0"/>
        <v>546872.93847799988</v>
      </c>
      <c r="K8" s="452">
        <f t="shared" si="0"/>
        <v>44504.149380000003</v>
      </c>
    </row>
    <row r="9" spans="1:11">
      <c r="A9" s="2">
        <v>1</v>
      </c>
      <c r="B9" s="453" t="s">
        <v>1427</v>
      </c>
      <c r="C9" s="454">
        <f>+D9+E9+F9-G9</f>
        <v>7294.4212440000001</v>
      </c>
      <c r="D9" s="455">
        <v>101.421244</v>
      </c>
      <c r="E9" s="455">
        <v>3163</v>
      </c>
      <c r="F9" s="455">
        <v>4030</v>
      </c>
      <c r="G9" s="455">
        <v>0</v>
      </c>
      <c r="H9" s="455">
        <v>4880.5161760000001</v>
      </c>
      <c r="I9" s="455">
        <v>2413.905068</v>
      </c>
      <c r="J9" s="455">
        <v>2413.905068</v>
      </c>
      <c r="K9" s="455">
        <v>0</v>
      </c>
    </row>
    <row r="10" spans="1:11" ht="25.5">
      <c r="A10" s="2">
        <v>2</v>
      </c>
      <c r="B10" s="453" t="s">
        <v>1452</v>
      </c>
      <c r="C10" s="454">
        <f t="shared" ref="C10:C73" si="1">+D10+E10+F10-G10</f>
        <v>2189</v>
      </c>
      <c r="D10" s="455">
        <v>50</v>
      </c>
      <c r="E10" s="455">
        <v>1901</v>
      </c>
      <c r="F10" s="455">
        <v>238</v>
      </c>
      <c r="G10" s="455">
        <v>0</v>
      </c>
      <c r="H10" s="455">
        <v>1889.868999</v>
      </c>
      <c r="I10" s="455">
        <v>299.13100099999991</v>
      </c>
      <c r="J10" s="455">
        <v>70</v>
      </c>
      <c r="K10" s="455">
        <v>229.13100099999997</v>
      </c>
    </row>
    <row r="11" spans="1:11" ht="25.5">
      <c r="A11" s="2">
        <v>3</v>
      </c>
      <c r="B11" s="453" t="s">
        <v>1454</v>
      </c>
      <c r="C11" s="454">
        <f t="shared" si="1"/>
        <v>417</v>
      </c>
      <c r="D11" s="455">
        <v>0</v>
      </c>
      <c r="E11" s="455">
        <v>398</v>
      </c>
      <c r="F11" s="455">
        <v>19</v>
      </c>
      <c r="G11" s="455">
        <v>0</v>
      </c>
      <c r="H11" s="455">
        <v>417</v>
      </c>
      <c r="I11" s="455">
        <v>0</v>
      </c>
      <c r="J11" s="455">
        <v>0</v>
      </c>
      <c r="K11" s="455">
        <v>0</v>
      </c>
    </row>
    <row r="12" spans="1:11">
      <c r="A12" s="2">
        <v>4</v>
      </c>
      <c r="B12" s="453" t="s">
        <v>2081</v>
      </c>
      <c r="C12" s="454">
        <f t="shared" si="1"/>
        <v>4031.6</v>
      </c>
      <c r="D12" s="455">
        <v>0</v>
      </c>
      <c r="E12" s="455">
        <v>3152</v>
      </c>
      <c r="F12" s="455">
        <v>879.6</v>
      </c>
      <c r="G12" s="455">
        <v>0</v>
      </c>
      <c r="H12" s="455">
        <v>3920.9576999999999</v>
      </c>
      <c r="I12" s="455">
        <v>110.64229999999996</v>
      </c>
      <c r="J12" s="455">
        <v>0</v>
      </c>
      <c r="K12" s="455">
        <v>110.64229999999996</v>
      </c>
    </row>
    <row r="13" spans="1:11">
      <c r="A13" s="2">
        <v>5</v>
      </c>
      <c r="B13" s="453" t="s">
        <v>1460</v>
      </c>
      <c r="C13" s="454">
        <f t="shared" si="1"/>
        <v>1526</v>
      </c>
      <c r="D13" s="455">
        <v>0</v>
      </c>
      <c r="E13" s="455">
        <v>1334</v>
      </c>
      <c r="F13" s="455">
        <v>192</v>
      </c>
      <c r="G13" s="455">
        <v>0</v>
      </c>
      <c r="H13" s="455">
        <v>1526</v>
      </c>
      <c r="I13" s="455">
        <v>0</v>
      </c>
      <c r="J13" s="455">
        <v>0</v>
      </c>
      <c r="K13" s="455">
        <v>0</v>
      </c>
    </row>
    <row r="14" spans="1:11">
      <c r="A14" s="2">
        <v>6</v>
      </c>
      <c r="B14" s="453" t="s">
        <v>1462</v>
      </c>
      <c r="C14" s="454">
        <f t="shared" si="1"/>
        <v>1028</v>
      </c>
      <c r="D14" s="455">
        <v>0</v>
      </c>
      <c r="E14" s="455">
        <v>753</v>
      </c>
      <c r="F14" s="455">
        <v>275</v>
      </c>
      <c r="G14" s="455">
        <v>0</v>
      </c>
      <c r="H14" s="455">
        <v>1028</v>
      </c>
      <c r="I14" s="455">
        <v>0</v>
      </c>
      <c r="J14" s="455">
        <v>0</v>
      </c>
      <c r="K14" s="455">
        <v>0</v>
      </c>
    </row>
    <row r="15" spans="1:11">
      <c r="A15" s="2">
        <v>7</v>
      </c>
      <c r="B15" s="453" t="s">
        <v>1464</v>
      </c>
      <c r="C15" s="454">
        <f t="shared" si="1"/>
        <v>2135</v>
      </c>
      <c r="D15" s="455">
        <v>0</v>
      </c>
      <c r="E15" s="455">
        <v>1692</v>
      </c>
      <c r="F15" s="455">
        <v>443</v>
      </c>
      <c r="G15" s="455">
        <v>0</v>
      </c>
      <c r="H15" s="455">
        <v>2135</v>
      </c>
      <c r="I15" s="455">
        <v>0</v>
      </c>
      <c r="J15" s="455">
        <v>0</v>
      </c>
      <c r="K15" s="455">
        <v>0</v>
      </c>
    </row>
    <row r="16" spans="1:11">
      <c r="A16" s="2">
        <v>8</v>
      </c>
      <c r="B16" s="453" t="s">
        <v>2082</v>
      </c>
      <c r="C16" s="454">
        <f t="shared" si="1"/>
        <v>160</v>
      </c>
      <c r="D16" s="455">
        <v>0</v>
      </c>
      <c r="E16" s="455">
        <v>160</v>
      </c>
      <c r="F16" s="455">
        <v>0</v>
      </c>
      <c r="G16" s="455">
        <v>0</v>
      </c>
      <c r="H16" s="455">
        <v>160</v>
      </c>
      <c r="I16" s="455">
        <v>0</v>
      </c>
      <c r="J16" s="455">
        <v>0</v>
      </c>
      <c r="K16" s="455">
        <v>0</v>
      </c>
    </row>
    <row r="17" spans="1:11">
      <c r="A17" s="2">
        <v>9</v>
      </c>
      <c r="B17" s="453" t="s">
        <v>1466</v>
      </c>
      <c r="C17" s="454">
        <f t="shared" si="1"/>
        <v>89</v>
      </c>
      <c r="D17" s="455">
        <v>0</v>
      </c>
      <c r="E17" s="455">
        <v>90</v>
      </c>
      <c r="F17" s="455">
        <v>-1</v>
      </c>
      <c r="G17" s="455">
        <v>0</v>
      </c>
      <c r="H17" s="455">
        <v>89</v>
      </c>
      <c r="I17" s="455">
        <v>0</v>
      </c>
      <c r="J17" s="455">
        <v>0</v>
      </c>
      <c r="K17" s="455">
        <v>0</v>
      </c>
    </row>
    <row r="18" spans="1:11">
      <c r="A18" s="2">
        <v>10</v>
      </c>
      <c r="B18" s="453" t="s">
        <v>1468</v>
      </c>
      <c r="C18" s="454">
        <f t="shared" si="1"/>
        <v>780</v>
      </c>
      <c r="D18" s="455">
        <v>0</v>
      </c>
      <c r="E18" s="455">
        <v>519</v>
      </c>
      <c r="F18" s="455">
        <v>261</v>
      </c>
      <c r="G18" s="455">
        <v>0</v>
      </c>
      <c r="H18" s="455">
        <v>780</v>
      </c>
      <c r="I18" s="455">
        <v>0</v>
      </c>
      <c r="J18" s="455">
        <v>0</v>
      </c>
      <c r="K18" s="455">
        <v>0</v>
      </c>
    </row>
    <row r="19" spans="1:11">
      <c r="A19" s="2">
        <v>11</v>
      </c>
      <c r="B19" s="453" t="s">
        <v>1470</v>
      </c>
      <c r="C19" s="454">
        <f t="shared" si="1"/>
        <v>1879</v>
      </c>
      <c r="D19" s="455">
        <v>0</v>
      </c>
      <c r="E19" s="455">
        <v>1691</v>
      </c>
      <c r="F19" s="455">
        <v>188</v>
      </c>
      <c r="G19" s="455">
        <v>0</v>
      </c>
      <c r="H19" s="455">
        <v>1879</v>
      </c>
      <c r="I19" s="455">
        <v>0</v>
      </c>
      <c r="J19" s="455">
        <v>0</v>
      </c>
      <c r="K19" s="455">
        <v>0</v>
      </c>
    </row>
    <row r="20" spans="1:11">
      <c r="A20" s="2">
        <v>12</v>
      </c>
      <c r="B20" s="453" t="s">
        <v>1472</v>
      </c>
      <c r="C20" s="454">
        <f t="shared" si="1"/>
        <v>929</v>
      </c>
      <c r="D20" s="455">
        <v>0</v>
      </c>
      <c r="E20" s="455">
        <v>823</v>
      </c>
      <c r="F20" s="455">
        <v>106</v>
      </c>
      <c r="G20" s="455">
        <v>0</v>
      </c>
      <c r="H20" s="455">
        <v>929</v>
      </c>
      <c r="I20" s="455">
        <v>0</v>
      </c>
      <c r="J20" s="455">
        <v>0</v>
      </c>
      <c r="K20" s="455">
        <v>0</v>
      </c>
    </row>
    <row r="21" spans="1:11" ht="25.5">
      <c r="A21" s="2">
        <v>13</v>
      </c>
      <c r="B21" s="453" t="s">
        <v>1474</v>
      </c>
      <c r="C21" s="454">
        <f t="shared" si="1"/>
        <v>754</v>
      </c>
      <c r="D21" s="455">
        <v>55</v>
      </c>
      <c r="E21" s="455">
        <v>600</v>
      </c>
      <c r="F21" s="455">
        <v>99</v>
      </c>
      <c r="G21" s="455">
        <v>0</v>
      </c>
      <c r="H21" s="455">
        <v>754</v>
      </c>
      <c r="I21" s="455">
        <v>0</v>
      </c>
      <c r="J21" s="455">
        <v>0</v>
      </c>
      <c r="K21" s="455">
        <v>0</v>
      </c>
    </row>
    <row r="22" spans="1:11" ht="25.5">
      <c r="A22" s="2">
        <v>14</v>
      </c>
      <c r="B22" s="453" t="s">
        <v>1476</v>
      </c>
      <c r="C22" s="454">
        <f t="shared" si="1"/>
        <v>527</v>
      </c>
      <c r="D22" s="455">
        <v>0</v>
      </c>
      <c r="E22" s="455">
        <v>311</v>
      </c>
      <c r="F22" s="455">
        <v>216</v>
      </c>
      <c r="G22" s="455">
        <v>0</v>
      </c>
      <c r="H22" s="455">
        <v>518</v>
      </c>
      <c r="I22" s="455">
        <v>9</v>
      </c>
      <c r="J22" s="455">
        <v>9</v>
      </c>
      <c r="K22" s="455">
        <v>0</v>
      </c>
    </row>
    <row r="23" spans="1:11" ht="25.5">
      <c r="A23" s="2">
        <v>15</v>
      </c>
      <c r="B23" s="453" t="s">
        <v>1478</v>
      </c>
      <c r="C23" s="454">
        <f t="shared" si="1"/>
        <v>747</v>
      </c>
      <c r="D23" s="455">
        <v>20</v>
      </c>
      <c r="E23" s="455">
        <v>608</v>
      </c>
      <c r="F23" s="455">
        <v>119</v>
      </c>
      <c r="G23" s="455">
        <v>0</v>
      </c>
      <c r="H23" s="455">
        <v>747</v>
      </c>
      <c r="I23" s="455">
        <v>0</v>
      </c>
      <c r="J23" s="455">
        <v>0</v>
      </c>
      <c r="K23" s="455">
        <v>0</v>
      </c>
    </row>
    <row r="24" spans="1:11">
      <c r="A24" s="2">
        <v>16</v>
      </c>
      <c r="B24" s="453" t="s">
        <v>1480</v>
      </c>
      <c r="C24" s="454">
        <f t="shared" si="1"/>
        <v>945</v>
      </c>
      <c r="D24" s="455">
        <v>0</v>
      </c>
      <c r="E24" s="455">
        <v>882</v>
      </c>
      <c r="F24" s="455">
        <v>63</v>
      </c>
      <c r="G24" s="455">
        <v>0</v>
      </c>
      <c r="H24" s="455">
        <v>945</v>
      </c>
      <c r="I24" s="455">
        <v>0</v>
      </c>
      <c r="J24" s="455">
        <v>0</v>
      </c>
      <c r="K24" s="455">
        <v>0</v>
      </c>
    </row>
    <row r="25" spans="1:11" ht="25.5">
      <c r="A25" s="2">
        <v>17</v>
      </c>
      <c r="B25" s="453" t="s">
        <v>2083</v>
      </c>
      <c r="C25" s="454">
        <f t="shared" si="1"/>
        <v>3000</v>
      </c>
      <c r="D25" s="455">
        <v>0</v>
      </c>
      <c r="E25" s="455">
        <v>3000</v>
      </c>
      <c r="F25" s="455">
        <v>0</v>
      </c>
      <c r="G25" s="455">
        <v>0</v>
      </c>
      <c r="H25" s="455">
        <v>3000</v>
      </c>
      <c r="I25" s="455">
        <v>0</v>
      </c>
      <c r="J25" s="455">
        <v>0</v>
      </c>
      <c r="K25" s="455">
        <v>0</v>
      </c>
    </row>
    <row r="26" spans="1:11" ht="25.5">
      <c r="A26" s="2">
        <v>18</v>
      </c>
      <c r="B26" s="453" t="s">
        <v>2084</v>
      </c>
      <c r="C26" s="454">
        <f t="shared" si="1"/>
        <v>128</v>
      </c>
      <c r="D26" s="455">
        <v>0</v>
      </c>
      <c r="E26" s="455">
        <v>90</v>
      </c>
      <c r="F26" s="455">
        <v>38</v>
      </c>
      <c r="G26" s="455">
        <v>0</v>
      </c>
      <c r="H26" s="455">
        <v>128</v>
      </c>
      <c r="I26" s="455">
        <v>0</v>
      </c>
      <c r="J26" s="455">
        <v>0</v>
      </c>
      <c r="K26" s="455">
        <v>0</v>
      </c>
    </row>
    <row r="27" spans="1:11" ht="25.5">
      <c r="A27" s="2">
        <v>19</v>
      </c>
      <c r="B27" s="453" t="s">
        <v>2085</v>
      </c>
      <c r="C27" s="454">
        <f t="shared" si="1"/>
        <v>85.5</v>
      </c>
      <c r="D27" s="455">
        <v>0</v>
      </c>
      <c r="E27" s="455">
        <v>90</v>
      </c>
      <c r="F27" s="455">
        <v>-4.5</v>
      </c>
      <c r="G27" s="455">
        <v>0</v>
      </c>
      <c r="H27" s="455">
        <v>60.347999999999999</v>
      </c>
      <c r="I27" s="455">
        <v>25.152000000000001</v>
      </c>
      <c r="J27" s="455">
        <v>0</v>
      </c>
      <c r="K27" s="455">
        <v>25.152000000000001</v>
      </c>
    </row>
    <row r="28" spans="1:11" ht="25.5">
      <c r="A28" s="2">
        <v>20</v>
      </c>
      <c r="B28" s="453" t="s">
        <v>2086</v>
      </c>
      <c r="C28" s="454">
        <f t="shared" si="1"/>
        <v>954</v>
      </c>
      <c r="D28" s="455">
        <v>0</v>
      </c>
      <c r="E28" s="455">
        <v>208</v>
      </c>
      <c r="F28" s="455">
        <v>746</v>
      </c>
      <c r="G28" s="455">
        <v>0</v>
      </c>
      <c r="H28" s="455">
        <v>954</v>
      </c>
      <c r="I28" s="455">
        <v>0</v>
      </c>
      <c r="J28" s="455">
        <v>0</v>
      </c>
      <c r="K28" s="455">
        <v>0</v>
      </c>
    </row>
    <row r="29" spans="1:11" ht="51">
      <c r="A29" s="2">
        <v>21</v>
      </c>
      <c r="B29" s="453" t="s">
        <v>2087</v>
      </c>
      <c r="C29" s="454">
        <f t="shared" si="1"/>
        <v>135</v>
      </c>
      <c r="D29" s="455">
        <v>0</v>
      </c>
      <c r="E29" s="455">
        <v>135</v>
      </c>
      <c r="F29" s="455">
        <v>0</v>
      </c>
      <c r="G29" s="455">
        <v>0</v>
      </c>
      <c r="H29" s="455">
        <v>135</v>
      </c>
      <c r="I29" s="455">
        <v>0</v>
      </c>
      <c r="J29" s="455">
        <v>0</v>
      </c>
      <c r="K29" s="455">
        <v>0</v>
      </c>
    </row>
    <row r="30" spans="1:11" ht="25.5">
      <c r="A30" s="2">
        <v>22</v>
      </c>
      <c r="B30" s="453" t="s">
        <v>2088</v>
      </c>
      <c r="C30" s="454">
        <f t="shared" si="1"/>
        <v>133</v>
      </c>
      <c r="D30" s="455">
        <v>0</v>
      </c>
      <c r="E30" s="455">
        <v>135</v>
      </c>
      <c r="F30" s="455">
        <v>-2</v>
      </c>
      <c r="G30" s="455">
        <v>0</v>
      </c>
      <c r="H30" s="455">
        <v>133</v>
      </c>
      <c r="I30" s="455">
        <v>0</v>
      </c>
      <c r="J30" s="455">
        <v>0</v>
      </c>
      <c r="K30" s="455">
        <v>0</v>
      </c>
    </row>
    <row r="31" spans="1:11" ht="38.25">
      <c r="A31" s="2">
        <v>23</v>
      </c>
      <c r="B31" s="453" t="s">
        <v>2089</v>
      </c>
      <c r="C31" s="454">
        <f t="shared" si="1"/>
        <v>171</v>
      </c>
      <c r="D31" s="455">
        <v>0</v>
      </c>
      <c r="E31" s="455">
        <v>180</v>
      </c>
      <c r="F31" s="455">
        <v>-9</v>
      </c>
      <c r="G31" s="455">
        <v>0</v>
      </c>
      <c r="H31" s="455">
        <v>171</v>
      </c>
      <c r="I31" s="455">
        <v>0</v>
      </c>
      <c r="J31" s="455">
        <v>0</v>
      </c>
      <c r="K31" s="455">
        <v>0</v>
      </c>
    </row>
    <row r="32" spans="1:11" ht="25.5">
      <c r="A32" s="2">
        <v>24</v>
      </c>
      <c r="B32" s="453" t="s">
        <v>2090</v>
      </c>
      <c r="C32" s="454">
        <f t="shared" si="1"/>
        <v>177</v>
      </c>
      <c r="D32" s="455">
        <v>0</v>
      </c>
      <c r="E32" s="455">
        <v>180</v>
      </c>
      <c r="F32" s="455">
        <v>-3</v>
      </c>
      <c r="G32" s="455">
        <v>0</v>
      </c>
      <c r="H32" s="455">
        <v>177</v>
      </c>
      <c r="I32" s="455">
        <v>0</v>
      </c>
      <c r="J32" s="455">
        <v>0</v>
      </c>
      <c r="K32" s="455">
        <v>0</v>
      </c>
    </row>
    <row r="33" spans="1:11" ht="25.5">
      <c r="A33" s="2">
        <v>25</v>
      </c>
      <c r="B33" s="453" t="s">
        <v>2091</v>
      </c>
      <c r="C33" s="454">
        <f t="shared" si="1"/>
        <v>87</v>
      </c>
      <c r="D33" s="455">
        <v>0</v>
      </c>
      <c r="E33" s="455">
        <v>90</v>
      </c>
      <c r="F33" s="455">
        <v>-3</v>
      </c>
      <c r="G33" s="455">
        <v>0</v>
      </c>
      <c r="H33" s="455">
        <v>87</v>
      </c>
      <c r="I33" s="455">
        <v>0</v>
      </c>
      <c r="J33" s="455">
        <v>0</v>
      </c>
      <c r="K33" s="455">
        <v>0</v>
      </c>
    </row>
    <row r="34" spans="1:11" ht="25.5">
      <c r="A34" s="2">
        <v>26</v>
      </c>
      <c r="B34" s="453" t="s">
        <v>2092</v>
      </c>
      <c r="C34" s="454">
        <f t="shared" si="1"/>
        <v>310</v>
      </c>
      <c r="D34" s="455">
        <v>0</v>
      </c>
      <c r="E34" s="455">
        <v>270</v>
      </c>
      <c r="F34" s="455">
        <v>40</v>
      </c>
      <c r="G34" s="455">
        <v>0</v>
      </c>
      <c r="H34" s="455">
        <v>310</v>
      </c>
      <c r="I34" s="455">
        <v>0</v>
      </c>
      <c r="J34" s="455">
        <v>0</v>
      </c>
      <c r="K34" s="455">
        <v>0</v>
      </c>
    </row>
    <row r="35" spans="1:11" ht="25.5">
      <c r="A35" s="2">
        <v>27</v>
      </c>
      <c r="B35" s="453" t="s">
        <v>2093</v>
      </c>
      <c r="C35" s="454">
        <f t="shared" si="1"/>
        <v>85.5</v>
      </c>
      <c r="D35" s="455">
        <v>0</v>
      </c>
      <c r="E35" s="455">
        <v>90</v>
      </c>
      <c r="F35" s="455">
        <v>-4.5</v>
      </c>
      <c r="G35" s="455">
        <v>0</v>
      </c>
      <c r="H35" s="455">
        <v>85.405280000000005</v>
      </c>
      <c r="I35" s="455">
        <v>9.4719999999995252E-2</v>
      </c>
      <c r="J35" s="455">
        <v>0</v>
      </c>
      <c r="K35" s="455">
        <v>9.4719999999995252E-2</v>
      </c>
    </row>
    <row r="36" spans="1:11" ht="25.5">
      <c r="A36" s="2">
        <v>28</v>
      </c>
      <c r="B36" s="453" t="s">
        <v>2094</v>
      </c>
      <c r="C36" s="454">
        <f t="shared" si="1"/>
        <v>176</v>
      </c>
      <c r="D36" s="455">
        <v>0</v>
      </c>
      <c r="E36" s="455">
        <v>180</v>
      </c>
      <c r="F36" s="455">
        <v>-4</v>
      </c>
      <c r="G36" s="455">
        <v>0</v>
      </c>
      <c r="H36" s="455">
        <v>176</v>
      </c>
      <c r="I36" s="455">
        <v>0</v>
      </c>
      <c r="J36" s="455">
        <v>0</v>
      </c>
      <c r="K36" s="455">
        <v>0</v>
      </c>
    </row>
    <row r="37" spans="1:11" ht="25.5">
      <c r="A37" s="2">
        <v>29</v>
      </c>
      <c r="B37" s="453" t="s">
        <v>2095</v>
      </c>
      <c r="C37" s="454">
        <f t="shared" si="1"/>
        <v>70</v>
      </c>
      <c r="D37" s="455">
        <v>0</v>
      </c>
      <c r="E37" s="455">
        <v>70</v>
      </c>
      <c r="F37" s="455">
        <v>0</v>
      </c>
      <c r="G37" s="455">
        <v>0</v>
      </c>
      <c r="H37" s="455">
        <v>70</v>
      </c>
      <c r="I37" s="455">
        <v>0</v>
      </c>
      <c r="J37" s="455">
        <v>0</v>
      </c>
      <c r="K37" s="455">
        <v>0</v>
      </c>
    </row>
    <row r="38" spans="1:11" ht="25.5">
      <c r="A38" s="2">
        <v>30</v>
      </c>
      <c r="B38" s="453" t="s">
        <v>2096</v>
      </c>
      <c r="C38" s="454">
        <f t="shared" si="1"/>
        <v>35</v>
      </c>
      <c r="D38" s="455">
        <v>0</v>
      </c>
      <c r="E38" s="455">
        <v>35</v>
      </c>
      <c r="F38" s="455">
        <v>0</v>
      </c>
      <c r="G38" s="455">
        <v>0</v>
      </c>
      <c r="H38" s="455">
        <v>35</v>
      </c>
      <c r="I38" s="455">
        <v>0</v>
      </c>
      <c r="J38" s="455">
        <v>0</v>
      </c>
      <c r="K38" s="455">
        <v>0</v>
      </c>
    </row>
    <row r="39" spans="1:11" ht="38.25">
      <c r="A39" s="2">
        <v>31</v>
      </c>
      <c r="B39" s="453" t="s">
        <v>2098</v>
      </c>
      <c r="C39" s="454">
        <f t="shared" si="1"/>
        <v>40</v>
      </c>
      <c r="D39" s="455">
        <v>0</v>
      </c>
      <c r="E39" s="455">
        <v>40</v>
      </c>
      <c r="F39" s="455">
        <v>0</v>
      </c>
      <c r="G39" s="455">
        <v>0</v>
      </c>
      <c r="H39" s="455">
        <v>40</v>
      </c>
      <c r="I39" s="455">
        <v>0</v>
      </c>
      <c r="J39" s="455">
        <v>0</v>
      </c>
      <c r="K39" s="455">
        <v>0</v>
      </c>
    </row>
    <row r="40" spans="1:11">
      <c r="A40" s="2">
        <v>32</v>
      </c>
      <c r="B40" s="453" t="s">
        <v>2097</v>
      </c>
      <c r="C40" s="454">
        <f t="shared" si="1"/>
        <v>128</v>
      </c>
      <c r="D40" s="455">
        <v>0</v>
      </c>
      <c r="E40" s="455">
        <v>135</v>
      </c>
      <c r="F40" s="455">
        <v>-7</v>
      </c>
      <c r="G40" s="455">
        <v>0</v>
      </c>
      <c r="H40" s="455">
        <v>128</v>
      </c>
      <c r="I40" s="455">
        <v>0</v>
      </c>
      <c r="J40" s="455">
        <v>0</v>
      </c>
      <c r="K40" s="455">
        <v>0</v>
      </c>
    </row>
    <row r="41" spans="1:11" ht="25.5">
      <c r="A41" s="2">
        <v>33</v>
      </c>
      <c r="B41" s="453" t="s">
        <v>2099</v>
      </c>
      <c r="C41" s="454">
        <f t="shared" si="1"/>
        <v>2000</v>
      </c>
      <c r="D41" s="455">
        <v>0</v>
      </c>
      <c r="E41" s="455">
        <v>0</v>
      </c>
      <c r="F41" s="455">
        <v>2000</v>
      </c>
      <c r="G41" s="455">
        <v>0</v>
      </c>
      <c r="H41" s="455">
        <v>2000</v>
      </c>
      <c r="I41" s="455">
        <v>0</v>
      </c>
      <c r="J41" s="455">
        <v>0</v>
      </c>
      <c r="K41" s="455">
        <v>0</v>
      </c>
    </row>
    <row r="42" spans="1:11" ht="38.25">
      <c r="A42" s="2">
        <v>34</v>
      </c>
      <c r="B42" s="453" t="s">
        <v>2100</v>
      </c>
      <c r="C42" s="454">
        <f t="shared" si="1"/>
        <v>50</v>
      </c>
      <c r="D42" s="455">
        <v>0</v>
      </c>
      <c r="E42" s="455">
        <v>0</v>
      </c>
      <c r="F42" s="455">
        <v>50</v>
      </c>
      <c r="G42" s="455">
        <v>0</v>
      </c>
      <c r="H42" s="455">
        <v>50</v>
      </c>
      <c r="I42" s="455">
        <v>0</v>
      </c>
      <c r="J42" s="455">
        <v>0</v>
      </c>
      <c r="K42" s="455">
        <v>0</v>
      </c>
    </row>
    <row r="43" spans="1:11" ht="25.5">
      <c r="A43" s="2">
        <v>35</v>
      </c>
      <c r="B43" s="456" t="s">
        <v>2101</v>
      </c>
      <c r="C43" s="454">
        <f t="shared" si="1"/>
        <v>480</v>
      </c>
      <c r="D43" s="455">
        <v>0</v>
      </c>
      <c r="E43" s="455">
        <v>0</v>
      </c>
      <c r="F43" s="455">
        <v>480</v>
      </c>
      <c r="G43" s="455">
        <v>0</v>
      </c>
      <c r="H43" s="455">
        <v>480</v>
      </c>
      <c r="I43" s="455">
        <v>0</v>
      </c>
      <c r="J43" s="455">
        <v>0</v>
      </c>
      <c r="K43" s="455">
        <v>0</v>
      </c>
    </row>
    <row r="44" spans="1:11">
      <c r="A44" s="2">
        <v>36</v>
      </c>
      <c r="B44" s="457" t="s">
        <v>2102</v>
      </c>
      <c r="C44" s="454">
        <f t="shared" si="1"/>
        <v>37583.058600000004</v>
      </c>
      <c r="D44" s="455">
        <v>2644.0877</v>
      </c>
      <c r="E44" s="455">
        <v>12713</v>
      </c>
      <c r="F44" s="455">
        <v>22225.9709</v>
      </c>
      <c r="G44" s="455">
        <v>0</v>
      </c>
      <c r="H44" s="455">
        <v>32234.6584</v>
      </c>
      <c r="I44" s="455">
        <v>5348.4002000000037</v>
      </c>
      <c r="J44" s="455">
        <v>4837.9952999999996</v>
      </c>
      <c r="K44" s="455">
        <v>510.40490000000409</v>
      </c>
    </row>
    <row r="45" spans="1:11" ht="38.25">
      <c r="A45" s="2">
        <v>37</v>
      </c>
      <c r="B45" s="457" t="s">
        <v>2103</v>
      </c>
      <c r="C45" s="454">
        <f t="shared" si="1"/>
        <v>27057.280665999999</v>
      </c>
      <c r="D45" s="455">
        <v>140.280666</v>
      </c>
      <c r="E45" s="455">
        <v>6182</v>
      </c>
      <c r="F45" s="455">
        <v>20735</v>
      </c>
      <c r="G45" s="455">
        <v>0</v>
      </c>
      <c r="H45" s="455">
        <v>7307.2806659999997</v>
      </c>
      <c r="I45" s="455">
        <v>19750</v>
      </c>
      <c r="J45" s="455">
        <v>19750</v>
      </c>
      <c r="K45" s="455">
        <v>0</v>
      </c>
    </row>
    <row r="46" spans="1:11" ht="25.5">
      <c r="A46" s="2">
        <v>38</v>
      </c>
      <c r="B46" s="457" t="s">
        <v>2104</v>
      </c>
      <c r="C46" s="454">
        <f t="shared" si="1"/>
        <v>13627</v>
      </c>
      <c r="D46" s="455">
        <v>100</v>
      </c>
      <c r="E46" s="455">
        <v>7236</v>
      </c>
      <c r="F46" s="455">
        <v>6291</v>
      </c>
      <c r="G46" s="455">
        <v>0</v>
      </c>
      <c r="H46" s="455">
        <v>11879.674199999999</v>
      </c>
      <c r="I46" s="455">
        <v>1747.3258000000005</v>
      </c>
      <c r="J46" s="455">
        <v>1747.3258000000001</v>
      </c>
      <c r="K46" s="455">
        <v>0</v>
      </c>
    </row>
    <row r="47" spans="1:11">
      <c r="A47" s="2">
        <v>39</v>
      </c>
      <c r="B47" s="457" t="s">
        <v>2105</v>
      </c>
      <c r="C47" s="454">
        <f t="shared" si="1"/>
        <v>8427</v>
      </c>
      <c r="D47" s="455">
        <v>0</v>
      </c>
      <c r="E47" s="455">
        <v>4999</v>
      </c>
      <c r="F47" s="455">
        <v>3428</v>
      </c>
      <c r="G47" s="455">
        <v>0</v>
      </c>
      <c r="H47" s="455">
        <v>5427</v>
      </c>
      <c r="I47" s="455">
        <v>3000</v>
      </c>
      <c r="J47" s="455">
        <v>3000</v>
      </c>
      <c r="K47" s="455">
        <v>0</v>
      </c>
    </row>
    <row r="48" spans="1:11">
      <c r="A48" s="2">
        <v>40</v>
      </c>
      <c r="B48" s="457" t="s">
        <v>2106</v>
      </c>
      <c r="C48" s="454">
        <f t="shared" si="1"/>
        <v>3610</v>
      </c>
      <c r="D48" s="455">
        <v>0</v>
      </c>
      <c r="E48" s="455">
        <v>3265</v>
      </c>
      <c r="F48" s="455">
        <v>345</v>
      </c>
      <c r="G48" s="455">
        <v>0</v>
      </c>
      <c r="H48" s="455">
        <v>3610</v>
      </c>
      <c r="I48" s="455">
        <v>0</v>
      </c>
      <c r="J48" s="455">
        <v>0</v>
      </c>
      <c r="K48" s="455">
        <v>0</v>
      </c>
    </row>
    <row r="49" spans="1:11" ht="25.5">
      <c r="A49" s="2">
        <v>41</v>
      </c>
      <c r="B49" s="457" t="s">
        <v>2107</v>
      </c>
      <c r="C49" s="454">
        <f t="shared" si="1"/>
        <v>1741</v>
      </c>
      <c r="D49" s="455">
        <v>0</v>
      </c>
      <c r="E49" s="455">
        <v>1595</v>
      </c>
      <c r="F49" s="455">
        <v>146</v>
      </c>
      <c r="G49" s="455">
        <v>0</v>
      </c>
      <c r="H49" s="455">
        <v>1741</v>
      </c>
      <c r="I49" s="455">
        <v>0</v>
      </c>
      <c r="J49" s="455">
        <v>0</v>
      </c>
      <c r="K49" s="455">
        <v>0</v>
      </c>
    </row>
    <row r="50" spans="1:11" ht="25.5">
      <c r="A50" s="2">
        <v>42</v>
      </c>
      <c r="B50" s="457" t="s">
        <v>2108</v>
      </c>
      <c r="C50" s="454">
        <f t="shared" si="1"/>
        <v>3332</v>
      </c>
      <c r="D50" s="455">
        <v>50</v>
      </c>
      <c r="E50" s="455">
        <v>3117</v>
      </c>
      <c r="F50" s="455">
        <v>165</v>
      </c>
      <c r="G50" s="455">
        <v>0</v>
      </c>
      <c r="H50" s="455">
        <v>3332</v>
      </c>
      <c r="I50" s="455">
        <v>0</v>
      </c>
      <c r="J50" s="455">
        <v>0</v>
      </c>
      <c r="K50" s="455">
        <v>0</v>
      </c>
    </row>
    <row r="51" spans="1:11" ht="25.5">
      <c r="A51" s="2">
        <v>43</v>
      </c>
      <c r="B51" s="457" t="s">
        <v>2109</v>
      </c>
      <c r="C51" s="454">
        <f t="shared" si="1"/>
        <v>1446</v>
      </c>
      <c r="D51" s="455">
        <v>0</v>
      </c>
      <c r="E51" s="455">
        <v>1307</v>
      </c>
      <c r="F51" s="455">
        <v>139</v>
      </c>
      <c r="G51" s="455">
        <v>0</v>
      </c>
      <c r="H51" s="455">
        <v>1446</v>
      </c>
      <c r="I51" s="455">
        <v>0</v>
      </c>
      <c r="J51" s="455">
        <v>0</v>
      </c>
      <c r="K51" s="455">
        <v>0</v>
      </c>
    </row>
    <row r="52" spans="1:11" ht="25.5">
      <c r="A52" s="2">
        <v>44</v>
      </c>
      <c r="B52" s="457" t="s">
        <v>2110</v>
      </c>
      <c r="C52" s="454">
        <f t="shared" si="1"/>
        <v>74565.236000000004</v>
      </c>
      <c r="D52" s="455">
        <v>5656.7740000000003</v>
      </c>
      <c r="E52" s="455">
        <v>9701</v>
      </c>
      <c r="F52" s="455">
        <v>59207.462</v>
      </c>
      <c r="G52" s="455">
        <v>0</v>
      </c>
      <c r="H52" s="455">
        <v>74180.659</v>
      </c>
      <c r="I52" s="455">
        <v>384.57700000000477</v>
      </c>
      <c r="J52" s="455">
        <v>384.577</v>
      </c>
      <c r="K52" s="455">
        <v>0</v>
      </c>
    </row>
    <row r="53" spans="1:11" ht="25.5">
      <c r="A53" s="2">
        <v>45</v>
      </c>
      <c r="B53" s="453" t="s">
        <v>2111</v>
      </c>
      <c r="C53" s="454">
        <f t="shared" si="1"/>
        <v>12614</v>
      </c>
      <c r="D53" s="455">
        <v>0</v>
      </c>
      <c r="E53" s="455">
        <v>10097</v>
      </c>
      <c r="F53" s="455">
        <v>2517</v>
      </c>
      <c r="G53" s="455">
        <v>0</v>
      </c>
      <c r="H53" s="455">
        <v>10565.882969</v>
      </c>
      <c r="I53" s="455">
        <v>2048.1170309999998</v>
      </c>
      <c r="J53" s="455">
        <v>2031.686031</v>
      </c>
      <c r="K53" s="455">
        <v>16.430999999999813</v>
      </c>
    </row>
    <row r="54" spans="1:11" ht="25.5">
      <c r="A54" s="2">
        <v>46</v>
      </c>
      <c r="B54" s="453" t="s">
        <v>2112</v>
      </c>
      <c r="C54" s="454">
        <f t="shared" si="1"/>
        <v>13703</v>
      </c>
      <c r="D54" s="455">
        <v>0</v>
      </c>
      <c r="E54" s="455">
        <v>2140</v>
      </c>
      <c r="F54" s="455">
        <v>11563</v>
      </c>
      <c r="G54" s="455">
        <v>0</v>
      </c>
      <c r="H54" s="455">
        <v>13363.835999999999</v>
      </c>
      <c r="I54" s="455">
        <v>339.16400000000067</v>
      </c>
      <c r="J54" s="455">
        <v>0</v>
      </c>
      <c r="K54" s="455">
        <v>339.16399999999999</v>
      </c>
    </row>
    <row r="55" spans="1:11" ht="25.5">
      <c r="A55" s="2">
        <v>47</v>
      </c>
      <c r="B55" s="453" t="s">
        <v>2113</v>
      </c>
      <c r="C55" s="454">
        <f t="shared" si="1"/>
        <v>5856</v>
      </c>
      <c r="D55" s="455">
        <v>0</v>
      </c>
      <c r="E55" s="455">
        <v>5429</v>
      </c>
      <c r="F55" s="455">
        <v>427</v>
      </c>
      <c r="G55" s="455">
        <v>0</v>
      </c>
      <c r="H55" s="455">
        <v>5854.62</v>
      </c>
      <c r="I55" s="455">
        <v>1.3800000000001091</v>
      </c>
      <c r="J55" s="455">
        <v>0</v>
      </c>
      <c r="K55" s="455">
        <v>1.3800000000001091</v>
      </c>
    </row>
    <row r="56" spans="1:11" ht="25.5">
      <c r="A56" s="2">
        <v>48</v>
      </c>
      <c r="B56" s="453" t="s">
        <v>2114</v>
      </c>
      <c r="C56" s="454">
        <f t="shared" si="1"/>
        <v>2690</v>
      </c>
      <c r="D56" s="455">
        <v>0</v>
      </c>
      <c r="E56" s="455">
        <v>2555</v>
      </c>
      <c r="F56" s="455">
        <v>135</v>
      </c>
      <c r="G56" s="455">
        <v>0</v>
      </c>
      <c r="H56" s="455">
        <v>2690</v>
      </c>
      <c r="I56" s="455">
        <v>0</v>
      </c>
      <c r="J56" s="455">
        <v>0</v>
      </c>
      <c r="K56" s="455">
        <v>0</v>
      </c>
    </row>
    <row r="57" spans="1:11" ht="38.25">
      <c r="A57" s="2">
        <v>49</v>
      </c>
      <c r="B57" s="453" t="s">
        <v>2115</v>
      </c>
      <c r="C57" s="454">
        <f t="shared" si="1"/>
        <v>38412</v>
      </c>
      <c r="D57" s="455">
        <v>0</v>
      </c>
      <c r="E57" s="455">
        <v>0</v>
      </c>
      <c r="F57" s="455">
        <v>38412</v>
      </c>
      <c r="G57" s="455">
        <v>0</v>
      </c>
      <c r="H57" s="455">
        <v>34776.807000000001</v>
      </c>
      <c r="I57" s="455">
        <v>3635.1929999999993</v>
      </c>
      <c r="J57" s="455">
        <v>0</v>
      </c>
      <c r="K57" s="455">
        <v>3635.1929999999993</v>
      </c>
    </row>
    <row r="58" spans="1:11" ht="25.5">
      <c r="A58" s="2">
        <v>50</v>
      </c>
      <c r="B58" s="456" t="s">
        <v>2116</v>
      </c>
      <c r="C58" s="454">
        <f t="shared" si="1"/>
        <v>13821.645</v>
      </c>
      <c r="D58" s="455">
        <v>3111.5120000000002</v>
      </c>
      <c r="E58" s="455">
        <v>9039</v>
      </c>
      <c r="F58" s="455">
        <v>1671.133</v>
      </c>
      <c r="G58" s="455">
        <v>0</v>
      </c>
      <c r="H58" s="455">
        <v>11713.54399</v>
      </c>
      <c r="I58" s="455">
        <v>2108.1010100000003</v>
      </c>
      <c r="J58" s="455">
        <v>299.5</v>
      </c>
      <c r="K58" s="455">
        <v>1808.6010100000001</v>
      </c>
    </row>
    <row r="59" spans="1:11" ht="38.25">
      <c r="A59" s="2">
        <v>51</v>
      </c>
      <c r="B59" s="453" t="s">
        <v>2117</v>
      </c>
      <c r="C59" s="454">
        <f t="shared" si="1"/>
        <v>5834.2</v>
      </c>
      <c r="D59" s="455">
        <v>3049</v>
      </c>
      <c r="E59" s="455">
        <v>725.6</v>
      </c>
      <c r="F59" s="455">
        <v>2059.6</v>
      </c>
      <c r="G59" s="455">
        <v>0</v>
      </c>
      <c r="H59" s="455">
        <v>3111.3</v>
      </c>
      <c r="I59" s="455">
        <v>2722.8999999999996</v>
      </c>
      <c r="J59" s="455">
        <v>2722.9</v>
      </c>
      <c r="K59" s="455">
        <v>0</v>
      </c>
    </row>
    <row r="60" spans="1:11" ht="38.25">
      <c r="A60" s="2">
        <v>52</v>
      </c>
      <c r="B60" s="453" t="s">
        <v>2118</v>
      </c>
      <c r="C60" s="454">
        <f t="shared" si="1"/>
        <v>651.75900000000001</v>
      </c>
      <c r="D60" s="455">
        <v>0</v>
      </c>
      <c r="E60" s="455">
        <v>651.75900000000001</v>
      </c>
      <c r="F60" s="455">
        <v>0</v>
      </c>
      <c r="G60" s="455">
        <v>0</v>
      </c>
      <c r="H60" s="455">
        <v>651.75900000000001</v>
      </c>
      <c r="I60" s="455">
        <v>0</v>
      </c>
      <c r="J60" s="455">
        <v>0</v>
      </c>
      <c r="K60" s="455">
        <v>0</v>
      </c>
    </row>
    <row r="61" spans="1:11" ht="38.25">
      <c r="A61" s="2">
        <v>53</v>
      </c>
      <c r="B61" s="453" t="s">
        <v>2119</v>
      </c>
      <c r="C61" s="454">
        <f t="shared" si="1"/>
        <v>9934</v>
      </c>
      <c r="D61" s="455">
        <v>0</v>
      </c>
      <c r="E61" s="455">
        <v>3110</v>
      </c>
      <c r="F61" s="455">
        <v>6824</v>
      </c>
      <c r="G61" s="455">
        <v>0</v>
      </c>
      <c r="H61" s="455">
        <v>9934</v>
      </c>
      <c r="I61" s="455">
        <v>0</v>
      </c>
      <c r="J61" s="455">
        <v>0</v>
      </c>
      <c r="K61" s="455">
        <v>0</v>
      </c>
    </row>
    <row r="62" spans="1:11" ht="38.25">
      <c r="A62" s="2">
        <v>54</v>
      </c>
      <c r="B62" s="453" t="s">
        <v>2120</v>
      </c>
      <c r="C62" s="454">
        <f t="shared" si="1"/>
        <v>80183.618369000003</v>
      </c>
      <c r="D62" s="455">
        <v>39408.561369000003</v>
      </c>
      <c r="E62" s="455">
        <v>38411.141000000003</v>
      </c>
      <c r="F62" s="455">
        <v>2363.9160000000002</v>
      </c>
      <c r="G62" s="455">
        <v>0</v>
      </c>
      <c r="H62" s="455">
        <v>24885.772961999999</v>
      </c>
      <c r="I62" s="455">
        <v>55297.845407000001</v>
      </c>
      <c r="J62" s="455">
        <v>52684.917868999997</v>
      </c>
      <c r="K62" s="455">
        <v>2612.9275379999999</v>
      </c>
    </row>
    <row r="63" spans="1:11" ht="51">
      <c r="A63" s="2">
        <v>55</v>
      </c>
      <c r="B63" s="453" t="s">
        <v>2121</v>
      </c>
      <c r="C63" s="454">
        <f t="shared" si="1"/>
        <v>2018.5</v>
      </c>
      <c r="D63" s="455">
        <v>756</v>
      </c>
      <c r="E63" s="455">
        <v>506.5</v>
      </c>
      <c r="F63" s="455">
        <v>756</v>
      </c>
      <c r="G63" s="455">
        <v>0</v>
      </c>
      <c r="H63" s="455">
        <v>1469.811911</v>
      </c>
      <c r="I63" s="455">
        <v>548.68808899999999</v>
      </c>
      <c r="J63" s="455">
        <v>548.68808899999999</v>
      </c>
      <c r="K63" s="455">
        <v>0</v>
      </c>
    </row>
    <row r="64" spans="1:11" ht="25.5">
      <c r="A64" s="2">
        <v>56</v>
      </c>
      <c r="B64" s="453" t="s">
        <v>2122</v>
      </c>
      <c r="C64" s="454">
        <f t="shared" si="1"/>
        <v>23311.196500000002</v>
      </c>
      <c r="D64" s="455">
        <v>181.7465</v>
      </c>
      <c r="E64" s="455">
        <v>7670</v>
      </c>
      <c r="F64" s="455">
        <v>15459.45</v>
      </c>
      <c r="G64" s="455">
        <v>0</v>
      </c>
      <c r="H64" s="455">
        <v>11510.687269</v>
      </c>
      <c r="I64" s="455">
        <v>11800.509231000002</v>
      </c>
      <c r="J64" s="455">
        <v>11799.612160999999</v>
      </c>
      <c r="K64" s="455">
        <v>0.89707000000000003</v>
      </c>
    </row>
    <row r="65" spans="1:11" ht="25.5">
      <c r="A65" s="2">
        <v>57</v>
      </c>
      <c r="B65" s="453" t="s">
        <v>2123</v>
      </c>
      <c r="C65" s="454">
        <f t="shared" si="1"/>
        <v>328</v>
      </c>
      <c r="D65" s="455">
        <v>0</v>
      </c>
      <c r="E65" s="455">
        <v>261</v>
      </c>
      <c r="F65" s="455">
        <v>67</v>
      </c>
      <c r="G65" s="455">
        <v>0</v>
      </c>
      <c r="H65" s="455">
        <v>328</v>
      </c>
      <c r="I65" s="455">
        <v>0</v>
      </c>
      <c r="J65" s="455">
        <v>0</v>
      </c>
      <c r="K65" s="455">
        <v>0</v>
      </c>
    </row>
    <row r="66" spans="1:11" ht="25.5">
      <c r="A66" s="2">
        <v>58</v>
      </c>
      <c r="B66" s="453" t="s">
        <v>2124</v>
      </c>
      <c r="C66" s="454">
        <f t="shared" si="1"/>
        <v>10923.7</v>
      </c>
      <c r="D66" s="455">
        <v>20</v>
      </c>
      <c r="E66" s="455">
        <v>10764</v>
      </c>
      <c r="F66" s="455">
        <v>139.69999999999999</v>
      </c>
      <c r="G66" s="455">
        <v>0</v>
      </c>
      <c r="H66" s="455">
        <v>10923.7</v>
      </c>
      <c r="I66" s="455">
        <v>0</v>
      </c>
      <c r="J66" s="455">
        <v>0</v>
      </c>
      <c r="K66" s="455">
        <v>0</v>
      </c>
    </row>
    <row r="67" spans="1:11" ht="25.5">
      <c r="A67" s="2">
        <v>59</v>
      </c>
      <c r="B67" s="453" t="s">
        <v>2125</v>
      </c>
      <c r="C67" s="454">
        <f t="shared" si="1"/>
        <v>4352.8</v>
      </c>
      <c r="D67" s="455">
        <v>90</v>
      </c>
      <c r="E67" s="455">
        <v>3969</v>
      </c>
      <c r="F67" s="455">
        <v>293.8</v>
      </c>
      <c r="G67" s="455">
        <v>0</v>
      </c>
      <c r="H67" s="455">
        <v>4352.8</v>
      </c>
      <c r="I67" s="455">
        <v>0</v>
      </c>
      <c r="J67" s="455">
        <v>0</v>
      </c>
      <c r="K67" s="455">
        <v>0</v>
      </c>
    </row>
    <row r="68" spans="1:11" ht="25.5">
      <c r="A68" s="2">
        <v>60</v>
      </c>
      <c r="B68" s="453" t="s">
        <v>2126</v>
      </c>
      <c r="C68" s="454">
        <f t="shared" si="1"/>
        <v>344</v>
      </c>
      <c r="D68" s="455">
        <v>0</v>
      </c>
      <c r="E68" s="455">
        <v>535</v>
      </c>
      <c r="F68" s="455">
        <v>-1</v>
      </c>
      <c r="G68" s="455">
        <v>190</v>
      </c>
      <c r="H68" s="455">
        <v>344</v>
      </c>
      <c r="I68" s="455">
        <v>0</v>
      </c>
      <c r="J68" s="455">
        <v>0</v>
      </c>
      <c r="K68" s="455">
        <v>0</v>
      </c>
    </row>
    <row r="69" spans="1:11" ht="25.5">
      <c r="A69" s="2">
        <v>61</v>
      </c>
      <c r="B69" s="453" t="s">
        <v>2127</v>
      </c>
      <c r="C69" s="454">
        <f t="shared" si="1"/>
        <v>949</v>
      </c>
      <c r="D69" s="455">
        <v>0</v>
      </c>
      <c r="E69" s="455">
        <v>384</v>
      </c>
      <c r="F69" s="455">
        <v>800</v>
      </c>
      <c r="G69" s="455">
        <v>235</v>
      </c>
      <c r="H69" s="455">
        <v>149</v>
      </c>
      <c r="I69" s="455">
        <v>800</v>
      </c>
      <c r="J69" s="455">
        <v>800</v>
      </c>
      <c r="K69" s="455">
        <v>0</v>
      </c>
    </row>
    <row r="70" spans="1:11" ht="38.25">
      <c r="A70" s="2">
        <v>62</v>
      </c>
      <c r="B70" s="453" t="s">
        <v>2128</v>
      </c>
      <c r="C70" s="454">
        <f t="shared" si="1"/>
        <v>735.63200000000006</v>
      </c>
      <c r="D70" s="455">
        <v>0</v>
      </c>
      <c r="E70" s="455">
        <v>576</v>
      </c>
      <c r="F70" s="455">
        <v>276.63200000000001</v>
      </c>
      <c r="G70" s="455">
        <v>117</v>
      </c>
      <c r="H70" s="455">
        <v>735.63199999999995</v>
      </c>
      <c r="I70" s="455">
        <v>0</v>
      </c>
      <c r="J70" s="455">
        <v>0</v>
      </c>
      <c r="K70" s="455">
        <v>0</v>
      </c>
    </row>
    <row r="71" spans="1:11" ht="38.25">
      <c r="A71" s="2">
        <v>63</v>
      </c>
      <c r="B71" s="453" t="s">
        <v>2129</v>
      </c>
      <c r="C71" s="454">
        <f t="shared" si="1"/>
        <v>5611.4</v>
      </c>
      <c r="D71" s="455">
        <v>12.4</v>
      </c>
      <c r="E71" s="455">
        <v>5449</v>
      </c>
      <c r="F71" s="455">
        <v>150</v>
      </c>
      <c r="G71" s="455">
        <v>0</v>
      </c>
      <c r="H71" s="455">
        <v>5391.9590010000002</v>
      </c>
      <c r="I71" s="455">
        <v>219.44099900000001</v>
      </c>
      <c r="J71" s="455">
        <v>0</v>
      </c>
      <c r="K71" s="455">
        <v>219.44099900000001</v>
      </c>
    </row>
    <row r="72" spans="1:11" ht="38.25">
      <c r="A72" s="2">
        <v>64</v>
      </c>
      <c r="B72" s="453" t="s">
        <v>2130</v>
      </c>
      <c r="C72" s="454">
        <f t="shared" si="1"/>
        <v>53720.45</v>
      </c>
      <c r="D72" s="455">
        <v>50</v>
      </c>
      <c r="E72" s="455">
        <v>9530</v>
      </c>
      <c r="F72" s="455">
        <v>44140.45</v>
      </c>
      <c r="G72" s="455">
        <v>0</v>
      </c>
      <c r="H72" s="455">
        <v>12442.585106</v>
      </c>
      <c r="I72" s="455">
        <v>41277.864893999998</v>
      </c>
      <c r="J72" s="455">
        <v>41214</v>
      </c>
      <c r="K72" s="455">
        <v>63.864894</v>
      </c>
    </row>
    <row r="73" spans="1:11" ht="25.5">
      <c r="A73" s="2">
        <v>65</v>
      </c>
      <c r="B73" s="453" t="s">
        <v>2131</v>
      </c>
      <c r="C73" s="454">
        <f t="shared" si="1"/>
        <v>11931</v>
      </c>
      <c r="D73" s="455">
        <v>0</v>
      </c>
      <c r="E73" s="455">
        <v>8764</v>
      </c>
      <c r="F73" s="455">
        <v>3167</v>
      </c>
      <c r="G73" s="455">
        <v>0</v>
      </c>
      <c r="H73" s="455">
        <v>10397.61</v>
      </c>
      <c r="I73" s="455">
        <v>1533.3899999999994</v>
      </c>
      <c r="J73" s="455">
        <v>0</v>
      </c>
      <c r="K73" s="455">
        <v>1533.3899999999994</v>
      </c>
    </row>
    <row r="74" spans="1:11" ht="25.5">
      <c r="A74" s="2">
        <v>66</v>
      </c>
      <c r="B74" s="453" t="s">
        <v>2132</v>
      </c>
      <c r="C74" s="454">
        <f t="shared" ref="C74:C137" si="2">+D74+E74+F74-G74</f>
        <v>16764</v>
      </c>
      <c r="D74" s="455">
        <v>0</v>
      </c>
      <c r="E74" s="455">
        <v>13086</v>
      </c>
      <c r="F74" s="455">
        <v>3678</v>
      </c>
      <c r="G74" s="455">
        <v>0</v>
      </c>
      <c r="H74" s="455">
        <v>16764</v>
      </c>
      <c r="I74" s="455">
        <v>0</v>
      </c>
      <c r="J74" s="455">
        <v>0</v>
      </c>
      <c r="K74" s="455">
        <v>0</v>
      </c>
    </row>
    <row r="75" spans="1:11" ht="25.5">
      <c r="A75" s="2">
        <v>67</v>
      </c>
      <c r="B75" s="453" t="s">
        <v>2133</v>
      </c>
      <c r="C75" s="454">
        <f t="shared" si="2"/>
        <v>4587.8</v>
      </c>
      <c r="D75" s="455">
        <v>0</v>
      </c>
      <c r="E75" s="455">
        <v>4019</v>
      </c>
      <c r="F75" s="455">
        <v>568.79999999999995</v>
      </c>
      <c r="G75" s="455">
        <v>0</v>
      </c>
      <c r="H75" s="455">
        <v>4587.8</v>
      </c>
      <c r="I75" s="455">
        <v>0</v>
      </c>
      <c r="J75" s="455">
        <v>0</v>
      </c>
      <c r="K75" s="455">
        <v>0</v>
      </c>
    </row>
    <row r="76" spans="1:11" ht="25.5">
      <c r="A76" s="2">
        <v>68</v>
      </c>
      <c r="B76" s="453" t="s">
        <v>2134</v>
      </c>
      <c r="C76" s="454">
        <f t="shared" si="2"/>
        <v>6350.2420000000002</v>
      </c>
      <c r="D76" s="455">
        <v>0</v>
      </c>
      <c r="E76" s="455">
        <v>2198</v>
      </c>
      <c r="F76" s="455">
        <v>4152.2420000000002</v>
      </c>
      <c r="G76" s="455">
        <v>0</v>
      </c>
      <c r="H76" s="455">
        <v>6333.7510000000002</v>
      </c>
      <c r="I76" s="455">
        <v>16.490999999999985</v>
      </c>
      <c r="J76" s="455">
        <v>0</v>
      </c>
      <c r="K76" s="455">
        <v>16.491</v>
      </c>
    </row>
    <row r="77" spans="1:11" ht="25.5">
      <c r="A77" s="2">
        <v>69</v>
      </c>
      <c r="B77" s="453" t="s">
        <v>2135</v>
      </c>
      <c r="C77" s="454">
        <f t="shared" si="2"/>
        <v>54942.306501999999</v>
      </c>
      <c r="D77" s="455">
        <v>2284.1225020000002</v>
      </c>
      <c r="E77" s="455">
        <v>35997</v>
      </c>
      <c r="F77" s="455">
        <v>16661.184000000001</v>
      </c>
      <c r="G77" s="455">
        <v>0</v>
      </c>
      <c r="H77" s="455">
        <v>48222.640790999998</v>
      </c>
      <c r="I77" s="455">
        <v>6719.6657110000015</v>
      </c>
      <c r="J77" s="455">
        <v>6719.6657110000015</v>
      </c>
      <c r="K77" s="455">
        <v>0</v>
      </c>
    </row>
    <row r="78" spans="1:11" ht="25.5">
      <c r="A78" s="2">
        <v>70</v>
      </c>
      <c r="B78" s="453" t="s">
        <v>2136</v>
      </c>
      <c r="C78" s="454">
        <f t="shared" si="2"/>
        <v>23607.402900000001</v>
      </c>
      <c r="D78" s="455">
        <v>2314.4029</v>
      </c>
      <c r="E78" s="455">
        <v>17769</v>
      </c>
      <c r="F78" s="455">
        <v>3524</v>
      </c>
      <c r="G78" s="455">
        <v>0</v>
      </c>
      <c r="H78" s="455">
        <v>20093.529500000001</v>
      </c>
      <c r="I78" s="455">
        <v>3513.8734000000004</v>
      </c>
      <c r="J78" s="455">
        <v>3246.0601000000001</v>
      </c>
      <c r="K78" s="455">
        <v>267.81330000000025</v>
      </c>
    </row>
    <row r="79" spans="1:11" ht="25.5">
      <c r="A79" s="2">
        <v>71</v>
      </c>
      <c r="B79" s="453" t="s">
        <v>2137</v>
      </c>
      <c r="C79" s="454">
        <f t="shared" si="2"/>
        <v>21292.328999999998</v>
      </c>
      <c r="D79" s="455">
        <v>2837.0010000000002</v>
      </c>
      <c r="E79" s="455">
        <v>3975</v>
      </c>
      <c r="F79" s="455">
        <v>14480.328</v>
      </c>
      <c r="G79" s="455">
        <v>0</v>
      </c>
      <c r="H79" s="455">
        <v>19578.733990000001</v>
      </c>
      <c r="I79" s="455">
        <v>1713.5950100000009</v>
      </c>
      <c r="J79" s="455">
        <v>155.21</v>
      </c>
      <c r="K79" s="455">
        <v>1558.3850100000009</v>
      </c>
    </row>
    <row r="80" spans="1:11">
      <c r="A80" s="2">
        <v>72</v>
      </c>
      <c r="B80" s="453" t="s">
        <v>2138</v>
      </c>
      <c r="C80" s="454">
        <f t="shared" si="2"/>
        <v>1441</v>
      </c>
      <c r="D80" s="455">
        <v>0</v>
      </c>
      <c r="E80" s="455">
        <v>1512</v>
      </c>
      <c r="F80" s="455">
        <v>112</v>
      </c>
      <c r="G80" s="455">
        <v>183</v>
      </c>
      <c r="H80" s="455">
        <v>1441</v>
      </c>
      <c r="I80" s="455">
        <v>0</v>
      </c>
      <c r="J80" s="455">
        <v>0</v>
      </c>
      <c r="K80" s="455">
        <v>0</v>
      </c>
    </row>
    <row r="81" spans="1:11" ht="25.5">
      <c r="A81" s="2">
        <v>73</v>
      </c>
      <c r="B81" s="453" t="s">
        <v>2139</v>
      </c>
      <c r="C81" s="454">
        <f t="shared" si="2"/>
        <v>19483.25</v>
      </c>
      <c r="D81" s="455">
        <v>0</v>
      </c>
      <c r="E81" s="455">
        <v>11020</v>
      </c>
      <c r="F81" s="455">
        <v>8463.25</v>
      </c>
      <c r="G81" s="455">
        <v>0</v>
      </c>
      <c r="H81" s="455">
        <v>19378.687334999999</v>
      </c>
      <c r="I81" s="455">
        <v>104.56266500000127</v>
      </c>
      <c r="J81" s="455">
        <v>104.56266500000127</v>
      </c>
      <c r="K81" s="455">
        <v>0</v>
      </c>
    </row>
    <row r="82" spans="1:11" ht="25.5">
      <c r="A82" s="2">
        <v>74</v>
      </c>
      <c r="B82" s="453" t="s">
        <v>2140</v>
      </c>
      <c r="C82" s="454">
        <f t="shared" si="2"/>
        <v>519</v>
      </c>
      <c r="D82" s="455">
        <v>0</v>
      </c>
      <c r="E82" s="455">
        <v>519</v>
      </c>
      <c r="F82" s="455">
        <v>0</v>
      </c>
      <c r="G82" s="455">
        <v>0</v>
      </c>
      <c r="H82" s="455">
        <v>499.18651999999997</v>
      </c>
      <c r="I82" s="455">
        <v>19.813480000000027</v>
      </c>
      <c r="J82" s="455">
        <v>0</v>
      </c>
      <c r="K82" s="455">
        <v>19.813480000000027</v>
      </c>
    </row>
    <row r="83" spans="1:11" ht="38.25">
      <c r="A83" s="2">
        <v>75</v>
      </c>
      <c r="B83" s="453" t="s">
        <v>2141</v>
      </c>
      <c r="C83" s="454">
        <f t="shared" si="2"/>
        <v>3443</v>
      </c>
      <c r="D83" s="455">
        <v>0</v>
      </c>
      <c r="E83" s="455">
        <v>3127</v>
      </c>
      <c r="F83" s="455">
        <v>316</v>
      </c>
      <c r="G83" s="455">
        <v>0</v>
      </c>
      <c r="H83" s="455">
        <v>3110.8708959999999</v>
      </c>
      <c r="I83" s="455">
        <v>332.1291040000001</v>
      </c>
      <c r="J83" s="455">
        <v>0</v>
      </c>
      <c r="K83" s="455">
        <v>332.1291040000001</v>
      </c>
    </row>
    <row r="84" spans="1:11" ht="25.5">
      <c r="A84" s="2">
        <v>76</v>
      </c>
      <c r="B84" s="453" t="s">
        <v>2142</v>
      </c>
      <c r="C84" s="454">
        <f t="shared" si="2"/>
        <v>29857.6054</v>
      </c>
      <c r="D84" s="455">
        <v>7169.0313999999998</v>
      </c>
      <c r="E84" s="455">
        <v>18961</v>
      </c>
      <c r="F84" s="455">
        <v>3727.5740000000001</v>
      </c>
      <c r="G84" s="455">
        <v>0</v>
      </c>
      <c r="H84" s="455">
        <v>27643.944146999998</v>
      </c>
      <c r="I84" s="455">
        <v>2213.661253000002</v>
      </c>
      <c r="J84" s="455">
        <v>1622.2539999999999</v>
      </c>
      <c r="K84" s="455">
        <v>591.40725300000213</v>
      </c>
    </row>
    <row r="85" spans="1:11" ht="38.25">
      <c r="A85" s="2">
        <v>77</v>
      </c>
      <c r="B85" s="453" t="s">
        <v>2143</v>
      </c>
      <c r="C85" s="454">
        <f t="shared" si="2"/>
        <v>1710</v>
      </c>
      <c r="D85" s="455">
        <v>0</v>
      </c>
      <c r="E85" s="455">
        <v>1710</v>
      </c>
      <c r="F85" s="455">
        <v>0</v>
      </c>
      <c r="G85" s="455">
        <v>0</v>
      </c>
      <c r="H85" s="455">
        <v>1688.3643300000001</v>
      </c>
      <c r="I85" s="455">
        <v>21.635669999999891</v>
      </c>
      <c r="J85" s="455">
        <v>0</v>
      </c>
      <c r="K85" s="455">
        <v>21.635669999999891</v>
      </c>
    </row>
    <row r="86" spans="1:11" ht="38.25">
      <c r="A86" s="2">
        <v>78</v>
      </c>
      <c r="B86" s="453" t="s">
        <v>2144</v>
      </c>
      <c r="C86" s="454">
        <f t="shared" si="2"/>
        <v>28626.213969000004</v>
      </c>
      <c r="D86" s="455">
        <v>7312.866</v>
      </c>
      <c r="E86" s="455">
        <v>14175</v>
      </c>
      <c r="F86" s="455">
        <v>7138.3479690000004</v>
      </c>
      <c r="G86" s="455">
        <v>0</v>
      </c>
      <c r="H86" s="455">
        <v>20418.041366000001</v>
      </c>
      <c r="I86" s="455">
        <v>8208.1726030000027</v>
      </c>
      <c r="J86" s="455">
        <v>2935.623599</v>
      </c>
      <c r="K86" s="455">
        <v>5272.5490040000022</v>
      </c>
    </row>
    <row r="87" spans="1:11" ht="51">
      <c r="A87" s="2">
        <v>79</v>
      </c>
      <c r="B87" s="453" t="s">
        <v>2145</v>
      </c>
      <c r="C87" s="454">
        <f t="shared" si="2"/>
        <v>5064</v>
      </c>
      <c r="D87" s="455">
        <v>300</v>
      </c>
      <c r="E87" s="455">
        <v>3509</v>
      </c>
      <c r="F87" s="455">
        <v>1255</v>
      </c>
      <c r="G87" s="455">
        <v>0</v>
      </c>
      <c r="H87" s="455">
        <v>4893.1995889999998</v>
      </c>
      <c r="I87" s="455">
        <v>170.80041100000017</v>
      </c>
      <c r="J87" s="455">
        <v>0</v>
      </c>
      <c r="K87" s="455">
        <v>170.80041100000017</v>
      </c>
    </row>
    <row r="88" spans="1:11" ht="25.5">
      <c r="A88" s="2">
        <v>80</v>
      </c>
      <c r="B88" s="453" t="s">
        <v>2146</v>
      </c>
      <c r="C88" s="454">
        <f t="shared" si="2"/>
        <v>41072.800000000003</v>
      </c>
      <c r="D88" s="455">
        <v>390</v>
      </c>
      <c r="E88" s="455">
        <v>35226</v>
      </c>
      <c r="F88" s="455">
        <v>5456.8</v>
      </c>
      <c r="G88" s="455">
        <v>0</v>
      </c>
      <c r="H88" s="455">
        <v>38359.800000000003</v>
      </c>
      <c r="I88" s="455">
        <v>2713</v>
      </c>
      <c r="J88" s="455">
        <v>2713</v>
      </c>
      <c r="K88" s="455">
        <v>0</v>
      </c>
    </row>
    <row r="89" spans="1:11">
      <c r="A89" s="2">
        <v>81</v>
      </c>
      <c r="B89" s="453" t="s">
        <v>2147</v>
      </c>
      <c r="C89" s="454">
        <f t="shared" si="2"/>
        <v>59398.891940000001</v>
      </c>
      <c r="D89" s="455">
        <v>4127.8619399999998</v>
      </c>
      <c r="E89" s="455">
        <v>36154</v>
      </c>
      <c r="F89" s="455">
        <v>19117.03</v>
      </c>
      <c r="G89" s="455">
        <v>0</v>
      </c>
      <c r="H89" s="455">
        <v>42991.244692</v>
      </c>
      <c r="I89" s="455">
        <v>16407.647248000001</v>
      </c>
      <c r="J89" s="455">
        <v>16256.826300000001</v>
      </c>
      <c r="K89" s="455">
        <v>150.82094799999999</v>
      </c>
    </row>
    <row r="90" spans="1:11" ht="25.5">
      <c r="A90" s="2">
        <v>82</v>
      </c>
      <c r="B90" s="453" t="s">
        <v>2148</v>
      </c>
      <c r="C90" s="454">
        <f t="shared" si="2"/>
        <v>7304</v>
      </c>
      <c r="D90" s="455">
        <v>0</v>
      </c>
      <c r="E90" s="455">
        <v>4285</v>
      </c>
      <c r="F90" s="455">
        <v>3019</v>
      </c>
      <c r="G90" s="455">
        <v>0</v>
      </c>
      <c r="H90" s="455">
        <v>7021.6120000000001</v>
      </c>
      <c r="I90" s="455">
        <v>282.38799999999998</v>
      </c>
      <c r="J90" s="455">
        <v>0</v>
      </c>
      <c r="K90" s="455">
        <v>282.38799999999998</v>
      </c>
    </row>
    <row r="91" spans="1:11" ht="25.5">
      <c r="A91" s="2">
        <v>83</v>
      </c>
      <c r="B91" s="453" t="s">
        <v>2149</v>
      </c>
      <c r="C91" s="454">
        <f t="shared" si="2"/>
        <v>3817</v>
      </c>
      <c r="D91" s="455">
        <v>490</v>
      </c>
      <c r="E91" s="455">
        <v>3081</v>
      </c>
      <c r="F91" s="455">
        <v>246</v>
      </c>
      <c r="G91" s="455">
        <v>0</v>
      </c>
      <c r="H91" s="455">
        <v>3630.5016000000001</v>
      </c>
      <c r="I91" s="455">
        <v>186.4984</v>
      </c>
      <c r="J91" s="455">
        <v>0</v>
      </c>
      <c r="K91" s="455">
        <v>186.4984</v>
      </c>
    </row>
    <row r="92" spans="1:11">
      <c r="A92" s="2">
        <v>84</v>
      </c>
      <c r="B92" s="453" t="s">
        <v>553</v>
      </c>
      <c r="C92" s="454">
        <f t="shared" si="2"/>
        <v>20091.785</v>
      </c>
      <c r="D92" s="455">
        <v>5210.7849999999999</v>
      </c>
      <c r="E92" s="455">
        <v>11360</v>
      </c>
      <c r="F92" s="455">
        <v>3521</v>
      </c>
      <c r="G92" s="455">
        <v>0</v>
      </c>
      <c r="H92" s="455">
        <v>19455.177155000001</v>
      </c>
      <c r="I92" s="455">
        <v>636.607845</v>
      </c>
      <c r="J92" s="455">
        <v>449.63400000000001</v>
      </c>
      <c r="K92" s="455">
        <v>186.97384500000001</v>
      </c>
    </row>
    <row r="93" spans="1:11" ht="25.5">
      <c r="A93" s="2">
        <v>85</v>
      </c>
      <c r="B93" s="453" t="s">
        <v>2150</v>
      </c>
      <c r="C93" s="454">
        <f t="shared" si="2"/>
        <v>19073.264999999999</v>
      </c>
      <c r="D93" s="455">
        <v>92.638999999999996</v>
      </c>
      <c r="E93" s="455">
        <v>18378</v>
      </c>
      <c r="F93" s="455">
        <v>602.62599999999998</v>
      </c>
      <c r="G93" s="455">
        <v>0</v>
      </c>
      <c r="H93" s="455">
        <v>19073.264759000002</v>
      </c>
      <c r="I93" s="455">
        <v>2.41E-4</v>
      </c>
      <c r="J93" s="455">
        <v>0</v>
      </c>
      <c r="K93" s="455">
        <v>2.41E-4</v>
      </c>
    </row>
    <row r="94" spans="1:11">
      <c r="A94" s="2">
        <v>86</v>
      </c>
      <c r="B94" s="453" t="s">
        <v>2151</v>
      </c>
      <c r="C94" s="454">
        <f t="shared" si="2"/>
        <v>111396.9846</v>
      </c>
      <c r="D94" s="455">
        <v>2601.6406000000002</v>
      </c>
      <c r="E94" s="455">
        <v>30896</v>
      </c>
      <c r="F94" s="455">
        <v>77899.343999999997</v>
      </c>
      <c r="G94" s="455">
        <v>0</v>
      </c>
      <c r="H94" s="455">
        <v>96544.018599999996</v>
      </c>
      <c r="I94" s="455">
        <v>14852.966</v>
      </c>
      <c r="J94" s="455">
        <v>13764.951999999999</v>
      </c>
      <c r="K94" s="455">
        <v>1088.0139999999999</v>
      </c>
    </row>
    <row r="95" spans="1:11">
      <c r="A95" s="2">
        <v>87</v>
      </c>
      <c r="B95" s="453" t="s">
        <v>2152</v>
      </c>
      <c r="C95" s="454">
        <f t="shared" si="2"/>
        <v>17878.400000000001</v>
      </c>
      <c r="D95" s="455">
        <v>590</v>
      </c>
      <c r="E95" s="455">
        <v>10996</v>
      </c>
      <c r="F95" s="455">
        <v>6292.4</v>
      </c>
      <c r="G95" s="455">
        <v>0</v>
      </c>
      <c r="H95" s="455">
        <v>13510.043487999999</v>
      </c>
      <c r="I95" s="455">
        <v>4368.3565120000003</v>
      </c>
      <c r="J95" s="455">
        <v>4000</v>
      </c>
      <c r="K95" s="455">
        <v>368.35651200000001</v>
      </c>
    </row>
    <row r="96" spans="1:11">
      <c r="A96" s="2">
        <v>88</v>
      </c>
      <c r="B96" s="453" t="s">
        <v>2153</v>
      </c>
      <c r="C96" s="454">
        <f t="shared" si="2"/>
        <v>6370.9939999999997</v>
      </c>
      <c r="D96" s="455">
        <v>0</v>
      </c>
      <c r="E96" s="455">
        <v>5274</v>
      </c>
      <c r="F96" s="455">
        <v>1096.9939999999999</v>
      </c>
      <c r="G96" s="455">
        <v>0</v>
      </c>
      <c r="H96" s="455">
        <v>6203.4785000000002</v>
      </c>
      <c r="I96" s="455">
        <v>167.5155</v>
      </c>
      <c r="J96" s="455">
        <v>0</v>
      </c>
      <c r="K96" s="455">
        <v>167.5155</v>
      </c>
    </row>
    <row r="97" spans="1:11" ht="38.25">
      <c r="A97" s="2">
        <v>89</v>
      </c>
      <c r="B97" s="453" t="s">
        <v>2154</v>
      </c>
      <c r="C97" s="454">
        <f t="shared" si="2"/>
        <v>35756.274551000002</v>
      </c>
      <c r="D97" s="455">
        <v>5416.5925509999997</v>
      </c>
      <c r="E97" s="455">
        <v>18609</v>
      </c>
      <c r="F97" s="455">
        <v>11730.682000000001</v>
      </c>
      <c r="G97" s="455">
        <v>0</v>
      </c>
      <c r="H97" s="455">
        <v>20835.585448000002</v>
      </c>
      <c r="I97" s="455">
        <v>14920.689103000001</v>
      </c>
      <c r="J97" s="455">
        <v>10607.357583999999</v>
      </c>
      <c r="K97" s="455">
        <v>4313.3315190000003</v>
      </c>
    </row>
    <row r="98" spans="1:11" ht="25.5">
      <c r="A98" s="2">
        <v>90</v>
      </c>
      <c r="B98" s="453" t="s">
        <v>2155</v>
      </c>
      <c r="C98" s="454">
        <f t="shared" si="2"/>
        <v>7159</v>
      </c>
      <c r="D98" s="455">
        <v>0</v>
      </c>
      <c r="E98" s="455">
        <v>7159</v>
      </c>
      <c r="F98" s="455">
        <v>0</v>
      </c>
      <c r="G98" s="455">
        <v>0</v>
      </c>
      <c r="H98" s="455">
        <v>7002.5044500000004</v>
      </c>
      <c r="I98" s="455">
        <v>156.49555000000001</v>
      </c>
      <c r="J98" s="455">
        <v>0</v>
      </c>
      <c r="K98" s="455">
        <v>156.49555000000001</v>
      </c>
    </row>
    <row r="99" spans="1:11" ht="25.5">
      <c r="A99" s="2">
        <v>91</v>
      </c>
      <c r="B99" s="453" t="s">
        <v>2156</v>
      </c>
      <c r="C99" s="454">
        <f t="shared" si="2"/>
        <v>8565.8077999999987</v>
      </c>
      <c r="D99" s="455">
        <v>1396.6217999999999</v>
      </c>
      <c r="E99" s="455">
        <v>464</v>
      </c>
      <c r="F99" s="455">
        <v>6705.1859999999997</v>
      </c>
      <c r="G99" s="455">
        <v>0</v>
      </c>
      <c r="H99" s="455">
        <v>4359.2345720000003</v>
      </c>
      <c r="I99" s="455">
        <v>4206.5732280000002</v>
      </c>
      <c r="J99" s="455">
        <v>4206.5732280000002</v>
      </c>
      <c r="K99" s="455">
        <v>0</v>
      </c>
    </row>
    <row r="100" spans="1:11" ht="25.5">
      <c r="A100" s="2">
        <v>92</v>
      </c>
      <c r="B100" s="453" t="s">
        <v>2157</v>
      </c>
      <c r="C100" s="454">
        <f t="shared" si="2"/>
        <v>2354.7730000000001</v>
      </c>
      <c r="D100" s="455">
        <v>0</v>
      </c>
      <c r="E100" s="455">
        <v>2184</v>
      </c>
      <c r="F100" s="455">
        <v>170.773</v>
      </c>
      <c r="G100" s="455">
        <v>0</v>
      </c>
      <c r="H100" s="455">
        <v>2216.2710499999998</v>
      </c>
      <c r="I100" s="455">
        <v>138.50194999999999</v>
      </c>
      <c r="J100" s="455">
        <v>0</v>
      </c>
      <c r="K100" s="455">
        <v>138.50194999999999</v>
      </c>
    </row>
    <row r="101" spans="1:11">
      <c r="A101" s="2">
        <v>93</v>
      </c>
      <c r="B101" s="453" t="s">
        <v>2158</v>
      </c>
      <c r="C101" s="454">
        <f t="shared" si="2"/>
        <v>13283.9</v>
      </c>
      <c r="D101" s="455">
        <v>90</v>
      </c>
      <c r="E101" s="455">
        <v>10500</v>
      </c>
      <c r="F101" s="455">
        <v>2693.9</v>
      </c>
      <c r="G101" s="455">
        <v>0</v>
      </c>
      <c r="H101" s="455">
        <v>11652.091909999999</v>
      </c>
      <c r="I101" s="455">
        <v>1631.80809</v>
      </c>
      <c r="J101" s="455">
        <v>1300</v>
      </c>
      <c r="K101" s="455">
        <v>331.80808999999999</v>
      </c>
    </row>
    <row r="102" spans="1:11" ht="25.5">
      <c r="A102" s="2">
        <v>94</v>
      </c>
      <c r="B102" s="453" t="s">
        <v>2159</v>
      </c>
      <c r="C102" s="454">
        <f t="shared" si="2"/>
        <v>7859</v>
      </c>
      <c r="D102" s="455">
        <v>0</v>
      </c>
      <c r="E102" s="455">
        <v>7395</v>
      </c>
      <c r="F102" s="455">
        <v>464</v>
      </c>
      <c r="G102" s="455">
        <v>0</v>
      </c>
      <c r="H102" s="455">
        <v>4090.7581230000001</v>
      </c>
      <c r="I102" s="455">
        <v>3768.2418769999999</v>
      </c>
      <c r="J102" s="455">
        <v>0</v>
      </c>
      <c r="K102" s="455">
        <v>3768.2418769999999</v>
      </c>
    </row>
    <row r="103" spans="1:11" ht="25.5">
      <c r="A103" s="2">
        <v>95</v>
      </c>
      <c r="B103" s="453" t="s">
        <v>2160</v>
      </c>
      <c r="C103" s="454">
        <f t="shared" si="2"/>
        <v>3303.4</v>
      </c>
      <c r="D103" s="455">
        <v>0</v>
      </c>
      <c r="E103" s="455">
        <v>2923</v>
      </c>
      <c r="F103" s="455">
        <v>380.4</v>
      </c>
      <c r="G103" s="455">
        <v>0</v>
      </c>
      <c r="H103" s="455">
        <v>3303.4</v>
      </c>
      <c r="I103" s="455">
        <v>0</v>
      </c>
      <c r="J103" s="455">
        <v>0</v>
      </c>
      <c r="K103" s="455">
        <v>0</v>
      </c>
    </row>
    <row r="104" spans="1:11" ht="38.25">
      <c r="A104" s="2">
        <v>96</v>
      </c>
      <c r="B104" s="453" t="s">
        <v>2161</v>
      </c>
      <c r="C104" s="454">
        <f t="shared" si="2"/>
        <v>10495.328000000001</v>
      </c>
      <c r="D104" s="455">
        <v>938.93899999999996</v>
      </c>
      <c r="E104" s="455">
        <v>5256.3890000000001</v>
      </c>
      <c r="F104" s="455">
        <v>4300</v>
      </c>
      <c r="G104" s="455">
        <v>0</v>
      </c>
      <c r="H104" s="455">
        <v>6672.1358380000001</v>
      </c>
      <c r="I104" s="455">
        <v>3823.1921619999998</v>
      </c>
      <c r="J104" s="455">
        <v>3803</v>
      </c>
      <c r="K104" s="455">
        <v>20.192162</v>
      </c>
    </row>
    <row r="105" spans="1:11" ht="25.5">
      <c r="A105" s="2">
        <v>97</v>
      </c>
      <c r="B105" s="453" t="s">
        <v>2162</v>
      </c>
      <c r="C105" s="454">
        <f t="shared" si="2"/>
        <v>39155.188200000004</v>
      </c>
      <c r="D105" s="455">
        <v>3836.6561999999999</v>
      </c>
      <c r="E105" s="455">
        <v>27394.880000000001</v>
      </c>
      <c r="F105" s="455">
        <v>7923.652</v>
      </c>
      <c r="G105" s="455">
        <v>0</v>
      </c>
      <c r="H105" s="455">
        <v>35258.973278999998</v>
      </c>
      <c r="I105" s="455">
        <v>3896.2149209999998</v>
      </c>
      <c r="J105" s="455">
        <v>3549.9636350000001</v>
      </c>
      <c r="K105" s="455">
        <v>346.25128599999999</v>
      </c>
    </row>
    <row r="106" spans="1:11" ht="38.25">
      <c r="A106" s="2">
        <v>98</v>
      </c>
      <c r="B106" s="453" t="s">
        <v>2163</v>
      </c>
      <c r="C106" s="454">
        <f t="shared" si="2"/>
        <v>6159.4979999999996</v>
      </c>
      <c r="D106" s="455">
        <v>1000</v>
      </c>
      <c r="E106" s="455">
        <v>4573.4979999999996</v>
      </c>
      <c r="F106" s="455">
        <v>586</v>
      </c>
      <c r="G106" s="455">
        <v>0</v>
      </c>
      <c r="H106" s="455">
        <v>5669.4979999999996</v>
      </c>
      <c r="I106" s="455">
        <v>490</v>
      </c>
      <c r="J106" s="455">
        <v>490</v>
      </c>
      <c r="K106" s="455">
        <v>0</v>
      </c>
    </row>
    <row r="107" spans="1:11" ht="25.5">
      <c r="A107" s="2">
        <v>99</v>
      </c>
      <c r="B107" s="453" t="s">
        <v>2164</v>
      </c>
      <c r="C107" s="454">
        <f t="shared" si="2"/>
        <v>21332.114399999999</v>
      </c>
      <c r="D107" s="455">
        <v>4321.0183999999999</v>
      </c>
      <c r="E107" s="455">
        <v>9635.1</v>
      </c>
      <c r="F107" s="455">
        <v>7375.9960000000001</v>
      </c>
      <c r="G107" s="455">
        <v>0</v>
      </c>
      <c r="H107" s="455">
        <v>16421.873922999999</v>
      </c>
      <c r="I107" s="455">
        <v>4910.2404770000003</v>
      </c>
      <c r="J107" s="455">
        <v>4839.0686999999998</v>
      </c>
      <c r="K107" s="455">
        <v>71.171777000000006</v>
      </c>
    </row>
    <row r="108" spans="1:11">
      <c r="A108" s="2">
        <v>100</v>
      </c>
      <c r="B108" s="453" t="s">
        <v>2165</v>
      </c>
      <c r="C108" s="454">
        <f t="shared" si="2"/>
        <v>102988.83199999999</v>
      </c>
      <c r="D108" s="455">
        <v>11895.169</v>
      </c>
      <c r="E108" s="455">
        <v>1906</v>
      </c>
      <c r="F108" s="455">
        <v>89187.663</v>
      </c>
      <c r="G108" s="455">
        <v>0</v>
      </c>
      <c r="H108" s="455">
        <v>17752.486325999998</v>
      </c>
      <c r="I108" s="455">
        <v>85236.345673999997</v>
      </c>
      <c r="J108" s="455">
        <v>83673.619860000006</v>
      </c>
      <c r="K108" s="455">
        <v>1562.7258139999999</v>
      </c>
    </row>
    <row r="109" spans="1:11">
      <c r="A109" s="2">
        <v>101</v>
      </c>
      <c r="B109" s="453" t="s">
        <v>2166</v>
      </c>
      <c r="C109" s="454">
        <f t="shared" si="2"/>
        <v>20903.515299999999</v>
      </c>
      <c r="D109" s="455">
        <v>2296.1822999999999</v>
      </c>
      <c r="E109" s="455">
        <v>10669.133</v>
      </c>
      <c r="F109" s="455">
        <v>7938.2</v>
      </c>
      <c r="G109" s="455">
        <v>0</v>
      </c>
      <c r="H109" s="455">
        <v>13423.72745</v>
      </c>
      <c r="I109" s="455">
        <v>7479.7878499999997</v>
      </c>
      <c r="J109" s="455">
        <v>7355</v>
      </c>
      <c r="K109" s="455">
        <v>124.78785000000001</v>
      </c>
    </row>
    <row r="110" spans="1:11">
      <c r="A110" s="2">
        <v>102</v>
      </c>
      <c r="B110" s="453" t="s">
        <v>2167</v>
      </c>
      <c r="C110" s="454">
        <f t="shared" si="2"/>
        <v>11222.634</v>
      </c>
      <c r="D110" s="455">
        <v>2168.634</v>
      </c>
      <c r="E110" s="455">
        <v>383</v>
      </c>
      <c r="F110" s="455">
        <v>8671</v>
      </c>
      <c r="G110" s="455">
        <v>0</v>
      </c>
      <c r="H110" s="455">
        <v>2516.7360119999998</v>
      </c>
      <c r="I110" s="455">
        <v>8705.8979880000006</v>
      </c>
      <c r="J110" s="455">
        <v>8428</v>
      </c>
      <c r="K110" s="455">
        <v>277.897988</v>
      </c>
    </row>
    <row r="111" spans="1:11">
      <c r="A111" s="2">
        <v>103</v>
      </c>
      <c r="B111" s="453" t="s">
        <v>2168</v>
      </c>
      <c r="C111" s="454">
        <f t="shared" si="2"/>
        <v>6256.3720000000003</v>
      </c>
      <c r="D111" s="455">
        <v>63.372</v>
      </c>
      <c r="E111" s="455">
        <v>72</v>
      </c>
      <c r="F111" s="455">
        <v>6121</v>
      </c>
      <c r="G111" s="455">
        <v>0</v>
      </c>
      <c r="H111" s="455">
        <v>100.3546</v>
      </c>
      <c r="I111" s="455">
        <v>6156.0173999999997</v>
      </c>
      <c r="J111" s="455">
        <v>6096</v>
      </c>
      <c r="K111" s="455">
        <v>60.017400000000002</v>
      </c>
    </row>
    <row r="112" spans="1:11">
      <c r="A112" s="2">
        <v>104</v>
      </c>
      <c r="B112" s="453" t="s">
        <v>2169</v>
      </c>
      <c r="C112" s="454">
        <f t="shared" si="2"/>
        <v>11083.812</v>
      </c>
      <c r="D112" s="455">
        <v>3552.8119999999999</v>
      </c>
      <c r="E112" s="455">
        <v>591</v>
      </c>
      <c r="F112" s="455">
        <v>6940</v>
      </c>
      <c r="G112" s="455">
        <v>0</v>
      </c>
      <c r="H112" s="455">
        <v>3794.8534</v>
      </c>
      <c r="I112" s="455">
        <v>7288.9585999999999</v>
      </c>
      <c r="J112" s="455">
        <v>6880</v>
      </c>
      <c r="K112" s="455">
        <v>408.95859999999999</v>
      </c>
    </row>
    <row r="113" spans="1:11">
      <c r="A113" s="2">
        <v>105</v>
      </c>
      <c r="B113" s="453" t="s">
        <v>2170</v>
      </c>
      <c r="C113" s="454">
        <f t="shared" si="2"/>
        <v>27447.198800999999</v>
      </c>
      <c r="D113" s="455">
        <v>4647.1488010000003</v>
      </c>
      <c r="E113" s="455">
        <v>273</v>
      </c>
      <c r="F113" s="455">
        <v>22527.05</v>
      </c>
      <c r="G113" s="455">
        <v>0</v>
      </c>
      <c r="H113" s="455">
        <v>6050.862599</v>
      </c>
      <c r="I113" s="455">
        <v>21396.336201999999</v>
      </c>
      <c r="J113" s="455">
        <v>21200</v>
      </c>
      <c r="K113" s="455">
        <v>196.33620199999999</v>
      </c>
    </row>
    <row r="114" spans="1:11">
      <c r="A114" s="2">
        <v>106</v>
      </c>
      <c r="B114" s="453" t="s">
        <v>2171</v>
      </c>
      <c r="C114" s="454">
        <f t="shared" si="2"/>
        <v>98.793000000000006</v>
      </c>
      <c r="D114" s="455">
        <v>40.014000000000003</v>
      </c>
      <c r="E114" s="455">
        <v>360</v>
      </c>
      <c r="F114" s="455">
        <v>375.5</v>
      </c>
      <c r="G114" s="455">
        <v>676.721</v>
      </c>
      <c r="H114" s="455">
        <v>98.793000000000006</v>
      </c>
      <c r="I114" s="455">
        <v>0</v>
      </c>
      <c r="J114" s="455">
        <v>0</v>
      </c>
      <c r="K114" s="455">
        <v>0</v>
      </c>
    </row>
    <row r="115" spans="1:11">
      <c r="A115" s="2">
        <v>107</v>
      </c>
      <c r="B115" s="453" t="s">
        <v>2989</v>
      </c>
      <c r="C115" s="454">
        <f t="shared" si="2"/>
        <v>0</v>
      </c>
      <c r="D115" s="455">
        <v>0</v>
      </c>
      <c r="E115" s="455">
        <v>0</v>
      </c>
      <c r="F115" s="455">
        <v>0</v>
      </c>
      <c r="G115" s="455">
        <v>0</v>
      </c>
      <c r="H115" s="455">
        <v>0</v>
      </c>
      <c r="I115" s="455">
        <v>0</v>
      </c>
      <c r="J115" s="455">
        <v>0</v>
      </c>
      <c r="K115" s="455">
        <v>0</v>
      </c>
    </row>
    <row r="116" spans="1:11">
      <c r="A116" s="2">
        <v>108</v>
      </c>
      <c r="B116" s="453" t="s">
        <v>2172</v>
      </c>
      <c r="C116" s="454">
        <f t="shared" si="2"/>
        <v>275.16315000000031</v>
      </c>
      <c r="D116" s="455">
        <v>3771.3105</v>
      </c>
      <c r="E116" s="455">
        <v>443</v>
      </c>
      <c r="F116" s="455">
        <v>581.04999999999995</v>
      </c>
      <c r="G116" s="455">
        <v>4520.1973499999995</v>
      </c>
      <c r="H116" s="455">
        <v>275.16314999999997</v>
      </c>
      <c r="I116" s="455">
        <v>0</v>
      </c>
      <c r="J116" s="455">
        <v>0</v>
      </c>
      <c r="K116" s="455">
        <v>0</v>
      </c>
    </row>
    <row r="117" spans="1:11" ht="25.5">
      <c r="A117" s="2">
        <v>109</v>
      </c>
      <c r="B117" s="453" t="s">
        <v>2173</v>
      </c>
      <c r="C117" s="454">
        <f t="shared" si="2"/>
        <v>1551.4109829999998</v>
      </c>
      <c r="D117" s="455">
        <v>4900</v>
      </c>
      <c r="E117" s="455">
        <v>257</v>
      </c>
      <c r="F117" s="455">
        <v>500.05</v>
      </c>
      <c r="G117" s="455">
        <v>4105.6390170000004</v>
      </c>
      <c r="H117" s="455">
        <v>1551.410983</v>
      </c>
      <c r="I117" s="455">
        <v>0</v>
      </c>
      <c r="J117" s="455">
        <v>0</v>
      </c>
      <c r="K117" s="455">
        <v>0</v>
      </c>
    </row>
    <row r="118" spans="1:11">
      <c r="A118" s="2">
        <v>110</v>
      </c>
      <c r="B118" s="453" t="s">
        <v>2174</v>
      </c>
      <c r="C118" s="454">
        <f t="shared" si="2"/>
        <v>3585.4699999999993</v>
      </c>
      <c r="D118" s="455">
        <v>11414.205352999999</v>
      </c>
      <c r="E118" s="455">
        <v>25</v>
      </c>
      <c r="F118" s="455">
        <v>1103.7</v>
      </c>
      <c r="G118" s="455">
        <v>8957.4353530000008</v>
      </c>
      <c r="H118" s="455">
        <v>3585.47</v>
      </c>
      <c r="I118" s="455">
        <v>0</v>
      </c>
      <c r="J118" s="455">
        <v>0</v>
      </c>
      <c r="K118" s="455">
        <v>0</v>
      </c>
    </row>
    <row r="119" spans="1:11" ht="25.5">
      <c r="A119" s="2">
        <v>111</v>
      </c>
      <c r="B119" s="453" t="s">
        <v>2175</v>
      </c>
      <c r="C119" s="454">
        <f t="shared" si="2"/>
        <v>12495.5</v>
      </c>
      <c r="D119" s="455">
        <v>91.9</v>
      </c>
      <c r="E119" s="455">
        <v>10789</v>
      </c>
      <c r="F119" s="455">
        <v>1614.6</v>
      </c>
      <c r="G119" s="455">
        <v>0</v>
      </c>
      <c r="H119" s="455">
        <v>12041.578896999999</v>
      </c>
      <c r="I119" s="455">
        <v>453.92110300000002</v>
      </c>
      <c r="J119" s="455">
        <v>391.52</v>
      </c>
      <c r="K119" s="455">
        <v>62.401102999999999</v>
      </c>
    </row>
    <row r="120" spans="1:11">
      <c r="A120" s="2">
        <v>112</v>
      </c>
      <c r="B120" s="453" t="s">
        <v>2176</v>
      </c>
      <c r="C120" s="454">
        <f t="shared" si="2"/>
        <v>4590.8554999999997</v>
      </c>
      <c r="D120" s="455">
        <v>85.855500000000006</v>
      </c>
      <c r="E120" s="455">
        <v>3787</v>
      </c>
      <c r="F120" s="455">
        <v>718</v>
      </c>
      <c r="G120" s="455">
        <v>0</v>
      </c>
      <c r="H120" s="455">
        <v>4585.4709000000003</v>
      </c>
      <c r="I120" s="455">
        <v>5.3845999999999998</v>
      </c>
      <c r="J120" s="455">
        <v>0</v>
      </c>
      <c r="K120" s="455">
        <v>5.3845999999999998</v>
      </c>
    </row>
    <row r="121" spans="1:11">
      <c r="A121" s="2">
        <v>113</v>
      </c>
      <c r="B121" s="453" t="s">
        <v>2177</v>
      </c>
      <c r="C121" s="454">
        <f t="shared" si="2"/>
        <v>7633.8829999999998</v>
      </c>
      <c r="D121" s="455">
        <v>0</v>
      </c>
      <c r="E121" s="455">
        <v>7011.8829999999998</v>
      </c>
      <c r="F121" s="455">
        <v>622</v>
      </c>
      <c r="G121" s="455">
        <v>0</v>
      </c>
      <c r="H121" s="455">
        <v>7624.2939999999999</v>
      </c>
      <c r="I121" s="455">
        <v>9.5890000000000004</v>
      </c>
      <c r="J121" s="455">
        <v>0</v>
      </c>
      <c r="K121" s="455">
        <v>9.5890000000000004</v>
      </c>
    </row>
    <row r="122" spans="1:11">
      <c r="A122" s="2">
        <v>114</v>
      </c>
      <c r="B122" s="453" t="s">
        <v>2178</v>
      </c>
      <c r="C122" s="454">
        <f t="shared" si="2"/>
        <v>5506</v>
      </c>
      <c r="D122" s="455">
        <v>0</v>
      </c>
      <c r="E122" s="455">
        <v>4713</v>
      </c>
      <c r="F122" s="455">
        <v>793</v>
      </c>
      <c r="G122" s="455">
        <v>0</v>
      </c>
      <c r="H122" s="455">
        <v>5506</v>
      </c>
      <c r="I122" s="455">
        <v>0</v>
      </c>
      <c r="J122" s="455">
        <v>0</v>
      </c>
      <c r="K122" s="455">
        <v>0</v>
      </c>
    </row>
    <row r="123" spans="1:11">
      <c r="A123" s="2">
        <v>115</v>
      </c>
      <c r="B123" s="453" t="s">
        <v>2179</v>
      </c>
      <c r="C123" s="454">
        <f t="shared" si="2"/>
        <v>10912.100714</v>
      </c>
      <c r="D123" s="455">
        <v>2989.0547139999999</v>
      </c>
      <c r="E123" s="455">
        <v>5701</v>
      </c>
      <c r="F123" s="455">
        <v>2222.0459999999998</v>
      </c>
      <c r="G123" s="455">
        <v>0</v>
      </c>
      <c r="H123" s="455">
        <v>10437.904551</v>
      </c>
      <c r="I123" s="455">
        <v>474.19616300000001</v>
      </c>
      <c r="J123" s="455">
        <v>0</v>
      </c>
      <c r="K123" s="455">
        <v>474.19616300000001</v>
      </c>
    </row>
    <row r="124" spans="1:11">
      <c r="A124" s="2">
        <v>116</v>
      </c>
      <c r="B124" s="453" t="s">
        <v>2180</v>
      </c>
      <c r="C124" s="454">
        <f t="shared" si="2"/>
        <v>10576.742999999999</v>
      </c>
      <c r="D124" s="455">
        <v>0</v>
      </c>
      <c r="E124" s="455">
        <v>8881.5869999999995</v>
      </c>
      <c r="F124" s="455">
        <v>1695.1559999999999</v>
      </c>
      <c r="G124" s="455">
        <v>0</v>
      </c>
      <c r="H124" s="455">
        <v>9347.8285599999999</v>
      </c>
      <c r="I124" s="455">
        <v>1228.91444</v>
      </c>
      <c r="J124" s="455">
        <v>0</v>
      </c>
      <c r="K124" s="455">
        <v>1228.91444</v>
      </c>
    </row>
    <row r="125" spans="1:11" ht="25.5">
      <c r="A125" s="2">
        <v>117</v>
      </c>
      <c r="B125" s="453" t="s">
        <v>2181</v>
      </c>
      <c r="C125" s="454">
        <f t="shared" si="2"/>
        <v>6416.51631</v>
      </c>
      <c r="D125" s="455">
        <v>1003.28331</v>
      </c>
      <c r="E125" s="455">
        <v>4215</v>
      </c>
      <c r="F125" s="455">
        <v>1198.2329999999999</v>
      </c>
      <c r="G125" s="455">
        <v>0</v>
      </c>
      <c r="H125" s="455">
        <v>5376.4386139999997</v>
      </c>
      <c r="I125" s="455">
        <v>1040.0776960000001</v>
      </c>
      <c r="J125" s="455">
        <v>867.71779600000002</v>
      </c>
      <c r="K125" s="455">
        <v>172.35990000000001</v>
      </c>
    </row>
    <row r="126" spans="1:11" ht="25.5">
      <c r="A126" s="2">
        <v>118</v>
      </c>
      <c r="B126" s="453" t="s">
        <v>2182</v>
      </c>
      <c r="C126" s="454">
        <f t="shared" si="2"/>
        <v>2110</v>
      </c>
      <c r="D126" s="455">
        <v>0</v>
      </c>
      <c r="E126" s="455">
        <v>1572</v>
      </c>
      <c r="F126" s="455">
        <v>538</v>
      </c>
      <c r="G126" s="455">
        <v>0</v>
      </c>
      <c r="H126" s="455">
        <v>2109.8022000000001</v>
      </c>
      <c r="I126" s="455">
        <v>0.1978</v>
      </c>
      <c r="J126" s="455">
        <v>0</v>
      </c>
      <c r="K126" s="455">
        <v>0.1978</v>
      </c>
    </row>
    <row r="127" spans="1:11">
      <c r="A127" s="2">
        <v>119</v>
      </c>
      <c r="B127" s="453" t="s">
        <v>2183</v>
      </c>
      <c r="C127" s="454">
        <f t="shared" si="2"/>
        <v>9947.9974999999995</v>
      </c>
      <c r="D127" s="455">
        <v>3.4672000000000001</v>
      </c>
      <c r="E127" s="455">
        <v>8182</v>
      </c>
      <c r="F127" s="455">
        <v>1762.5302999999999</v>
      </c>
      <c r="G127" s="455">
        <v>0</v>
      </c>
      <c r="H127" s="455">
        <v>9376.2608</v>
      </c>
      <c r="I127" s="455">
        <v>571.73670000000004</v>
      </c>
      <c r="J127" s="455">
        <v>3.4672000000000001</v>
      </c>
      <c r="K127" s="455">
        <v>568.26949999999999</v>
      </c>
    </row>
    <row r="128" spans="1:11" ht="25.5">
      <c r="A128" s="2">
        <v>120</v>
      </c>
      <c r="B128" s="453" t="s">
        <v>2184</v>
      </c>
      <c r="C128" s="454">
        <f t="shared" si="2"/>
        <v>3146.1379999999999</v>
      </c>
      <c r="D128" s="455">
        <v>0</v>
      </c>
      <c r="E128" s="455">
        <v>3146.1379999999999</v>
      </c>
      <c r="F128" s="455">
        <v>0</v>
      </c>
      <c r="G128" s="455">
        <v>0</v>
      </c>
      <c r="H128" s="455">
        <v>3146.1379999999999</v>
      </c>
      <c r="I128" s="455">
        <v>0</v>
      </c>
      <c r="J128" s="455">
        <v>0</v>
      </c>
      <c r="K128" s="455">
        <v>0</v>
      </c>
    </row>
    <row r="129" spans="1:11">
      <c r="A129" s="2">
        <v>121</v>
      </c>
      <c r="B129" s="453" t="s">
        <v>2185</v>
      </c>
      <c r="C129" s="454">
        <f t="shared" si="2"/>
        <v>5095.9279999999999</v>
      </c>
      <c r="D129" s="455">
        <v>735.928</v>
      </c>
      <c r="E129" s="455">
        <v>4188</v>
      </c>
      <c r="F129" s="455">
        <v>172</v>
      </c>
      <c r="G129" s="455">
        <v>0</v>
      </c>
      <c r="H129" s="455">
        <v>4986.6720640000003</v>
      </c>
      <c r="I129" s="455">
        <v>109.25593600000001</v>
      </c>
      <c r="J129" s="455">
        <v>3.8</v>
      </c>
      <c r="K129" s="455">
        <v>105.45593599999999</v>
      </c>
    </row>
    <row r="130" spans="1:11">
      <c r="A130" s="2">
        <v>122</v>
      </c>
      <c r="B130" s="453" t="s">
        <v>2186</v>
      </c>
      <c r="C130" s="454">
        <f t="shared" si="2"/>
        <v>18857</v>
      </c>
      <c r="D130" s="455">
        <v>0</v>
      </c>
      <c r="E130" s="455">
        <v>10551</v>
      </c>
      <c r="F130" s="455">
        <v>8306</v>
      </c>
      <c r="G130" s="455">
        <v>0</v>
      </c>
      <c r="H130" s="455">
        <v>18857</v>
      </c>
      <c r="I130" s="455">
        <v>0</v>
      </c>
      <c r="J130" s="455">
        <v>0</v>
      </c>
      <c r="K130" s="455">
        <v>0</v>
      </c>
    </row>
    <row r="131" spans="1:11">
      <c r="A131" s="2">
        <v>123</v>
      </c>
      <c r="B131" s="453" t="s">
        <v>2187</v>
      </c>
      <c r="C131" s="454">
        <f t="shared" si="2"/>
        <v>15051.027999999998</v>
      </c>
      <c r="D131" s="455">
        <v>14.04</v>
      </c>
      <c r="E131" s="455">
        <v>6579</v>
      </c>
      <c r="F131" s="455">
        <v>8457.9879999999994</v>
      </c>
      <c r="G131" s="455">
        <v>0</v>
      </c>
      <c r="H131" s="455">
        <v>15045.183000000001</v>
      </c>
      <c r="I131" s="455">
        <v>5.8449999999999998</v>
      </c>
      <c r="J131" s="455">
        <v>0</v>
      </c>
      <c r="K131" s="455">
        <v>5.8449999999999998</v>
      </c>
    </row>
    <row r="132" spans="1:11">
      <c r="A132" s="2">
        <v>124</v>
      </c>
      <c r="B132" s="453" t="s">
        <v>2188</v>
      </c>
      <c r="C132" s="454">
        <f t="shared" si="2"/>
        <v>8131</v>
      </c>
      <c r="D132" s="455">
        <v>0</v>
      </c>
      <c r="E132" s="455">
        <v>-9</v>
      </c>
      <c r="F132" s="455">
        <v>8140</v>
      </c>
      <c r="G132" s="455">
        <v>0</v>
      </c>
      <c r="H132" s="455">
        <v>8131</v>
      </c>
      <c r="I132" s="455">
        <v>0</v>
      </c>
      <c r="J132" s="455">
        <v>0</v>
      </c>
      <c r="K132" s="455">
        <v>0</v>
      </c>
    </row>
    <row r="133" spans="1:11">
      <c r="A133" s="2">
        <v>125</v>
      </c>
      <c r="B133" s="453" t="s">
        <v>2189</v>
      </c>
      <c r="C133" s="454">
        <f t="shared" si="2"/>
        <v>9170</v>
      </c>
      <c r="D133" s="455">
        <v>0</v>
      </c>
      <c r="E133" s="455">
        <v>4817</v>
      </c>
      <c r="F133" s="455">
        <v>4353</v>
      </c>
      <c r="G133" s="455">
        <v>0</v>
      </c>
      <c r="H133" s="455">
        <v>9168.5619999999999</v>
      </c>
      <c r="I133" s="455">
        <v>1.4379999999999999</v>
      </c>
      <c r="J133" s="455">
        <v>0</v>
      </c>
      <c r="K133" s="455">
        <v>1.4379999999999999</v>
      </c>
    </row>
    <row r="134" spans="1:11" ht="25.5">
      <c r="A134" s="2">
        <v>126</v>
      </c>
      <c r="B134" s="453" t="s">
        <v>2190</v>
      </c>
      <c r="C134" s="454">
        <f t="shared" si="2"/>
        <v>17124</v>
      </c>
      <c r="D134" s="455">
        <v>0</v>
      </c>
      <c r="E134" s="455">
        <v>10388</v>
      </c>
      <c r="F134" s="455">
        <v>6736</v>
      </c>
      <c r="G134" s="455">
        <v>0</v>
      </c>
      <c r="H134" s="455">
        <v>17124</v>
      </c>
      <c r="I134" s="455">
        <v>0</v>
      </c>
      <c r="J134" s="455">
        <v>0</v>
      </c>
      <c r="K134" s="455">
        <v>0</v>
      </c>
    </row>
    <row r="135" spans="1:11">
      <c r="A135" s="2">
        <v>127</v>
      </c>
      <c r="B135" s="453" t="s">
        <v>2191</v>
      </c>
      <c r="C135" s="454">
        <f t="shared" si="2"/>
        <v>6079</v>
      </c>
      <c r="D135" s="455">
        <v>0</v>
      </c>
      <c r="E135" s="455">
        <v>3075</v>
      </c>
      <c r="F135" s="455">
        <v>3004</v>
      </c>
      <c r="G135" s="455">
        <v>0</v>
      </c>
      <c r="H135" s="455">
        <v>6071.1580000000004</v>
      </c>
      <c r="I135" s="455">
        <v>7.8419999999999996</v>
      </c>
      <c r="J135" s="455">
        <v>0</v>
      </c>
      <c r="K135" s="455">
        <v>7.8419999999999996</v>
      </c>
    </row>
    <row r="136" spans="1:11">
      <c r="A136" s="2">
        <v>128</v>
      </c>
      <c r="B136" s="453" t="s">
        <v>2192</v>
      </c>
      <c r="C136" s="454">
        <f t="shared" si="2"/>
        <v>80349.048500000004</v>
      </c>
      <c r="D136" s="455">
        <v>4709.0484999999999</v>
      </c>
      <c r="E136" s="455">
        <v>64442</v>
      </c>
      <c r="F136" s="455">
        <v>14698</v>
      </c>
      <c r="G136" s="455">
        <v>3500</v>
      </c>
      <c r="H136" s="455">
        <v>79057.150210000007</v>
      </c>
      <c r="I136" s="455">
        <v>1291.8982900000001</v>
      </c>
      <c r="J136" s="455">
        <v>1116.4645</v>
      </c>
      <c r="K136" s="455">
        <v>175.43378999999999</v>
      </c>
    </row>
    <row r="137" spans="1:11" ht="51">
      <c r="A137" s="2">
        <v>129</v>
      </c>
      <c r="B137" s="453" t="s">
        <v>2990</v>
      </c>
      <c r="C137" s="454">
        <f t="shared" si="2"/>
        <v>5277.8099459999994</v>
      </c>
      <c r="D137" s="455">
        <v>514.80994599999997</v>
      </c>
      <c r="E137" s="455">
        <v>2970</v>
      </c>
      <c r="F137" s="455">
        <v>1793</v>
      </c>
      <c r="G137" s="455">
        <v>0</v>
      </c>
      <c r="H137" s="455">
        <v>4892.1090649999996</v>
      </c>
      <c r="I137" s="455">
        <v>385.70088099999998</v>
      </c>
      <c r="J137" s="455">
        <v>385.00437099999999</v>
      </c>
      <c r="K137" s="455">
        <v>0.69650999999999996</v>
      </c>
    </row>
    <row r="138" spans="1:11" ht="51">
      <c r="A138" s="2">
        <v>130</v>
      </c>
      <c r="B138" s="453" t="s">
        <v>2991</v>
      </c>
      <c r="C138" s="454">
        <f t="shared" ref="C138:C202" si="3">+D138+E138+F138-G138</f>
        <v>1035</v>
      </c>
      <c r="D138" s="455">
        <v>0</v>
      </c>
      <c r="E138" s="455">
        <v>1035</v>
      </c>
      <c r="F138" s="455">
        <v>0</v>
      </c>
      <c r="G138" s="455">
        <v>0</v>
      </c>
      <c r="H138" s="455">
        <v>1035</v>
      </c>
      <c r="I138" s="455">
        <v>0</v>
      </c>
      <c r="J138" s="455">
        <v>0</v>
      </c>
      <c r="K138" s="455">
        <v>0</v>
      </c>
    </row>
    <row r="139" spans="1:11" ht="25.5">
      <c r="A139" s="2">
        <v>131</v>
      </c>
      <c r="B139" s="453" t="s">
        <v>2195</v>
      </c>
      <c r="C139" s="454">
        <f>+D139+E139+F139-G139</f>
        <v>10964.730382</v>
      </c>
      <c r="D139" s="455">
        <v>1376.919382</v>
      </c>
      <c r="E139" s="455">
        <v>7114.0870000000004</v>
      </c>
      <c r="F139" s="455">
        <v>2473.7240000000002</v>
      </c>
      <c r="G139" s="455">
        <v>0</v>
      </c>
      <c r="H139" s="455">
        <v>9672.0421150000002</v>
      </c>
      <c r="I139" s="455">
        <v>1292.6882670000014</v>
      </c>
      <c r="J139" s="455">
        <v>1233.671</v>
      </c>
      <c r="K139" s="455">
        <v>59.017267000001311</v>
      </c>
    </row>
    <row r="140" spans="1:11" ht="38.25">
      <c r="A140" s="2">
        <v>132</v>
      </c>
      <c r="B140" s="453" t="s">
        <v>2196</v>
      </c>
      <c r="C140" s="454">
        <f t="shared" si="3"/>
        <v>21369.94</v>
      </c>
      <c r="D140" s="455">
        <v>3366.4229999999998</v>
      </c>
      <c r="E140" s="455">
        <v>14434.054</v>
      </c>
      <c r="F140" s="455">
        <v>3569.4630000000002</v>
      </c>
      <c r="G140" s="455">
        <v>0</v>
      </c>
      <c r="H140" s="455">
        <v>19979.721000000001</v>
      </c>
      <c r="I140" s="455">
        <v>1390.2189999999973</v>
      </c>
      <c r="J140" s="455">
        <v>1296.3119999999999</v>
      </c>
      <c r="K140" s="455">
        <v>93.906999999997424</v>
      </c>
    </row>
    <row r="141" spans="1:11" ht="25.5">
      <c r="A141" s="2">
        <v>133</v>
      </c>
      <c r="B141" s="453" t="s">
        <v>2197</v>
      </c>
      <c r="C141" s="454">
        <f t="shared" si="3"/>
        <v>28254.6535</v>
      </c>
      <c r="D141" s="455">
        <v>3798.9119999999998</v>
      </c>
      <c r="E141" s="455">
        <v>19882.243999999999</v>
      </c>
      <c r="F141" s="455">
        <v>4573.4975000000004</v>
      </c>
      <c r="G141" s="455">
        <v>0</v>
      </c>
      <c r="H141" s="455">
        <v>26607.188999999998</v>
      </c>
      <c r="I141" s="455">
        <v>1647.4645000000019</v>
      </c>
      <c r="J141" s="455">
        <v>1599.8855000000001</v>
      </c>
      <c r="K141" s="455">
        <v>47.57900000000177</v>
      </c>
    </row>
    <row r="142" spans="1:11" ht="38.25">
      <c r="A142" s="2">
        <v>134</v>
      </c>
      <c r="B142" s="453" t="s">
        <v>2198</v>
      </c>
      <c r="C142" s="454">
        <f t="shared" si="3"/>
        <v>24082.7035</v>
      </c>
      <c r="D142" s="455">
        <v>0</v>
      </c>
      <c r="E142" s="455">
        <v>19502.181</v>
      </c>
      <c r="F142" s="455">
        <v>4580.5225</v>
      </c>
      <c r="G142" s="455">
        <v>0</v>
      </c>
      <c r="H142" s="455">
        <v>22640.809394</v>
      </c>
      <c r="I142" s="455">
        <v>1441.8941059999997</v>
      </c>
      <c r="J142" s="455">
        <v>1428.4425000000001</v>
      </c>
      <c r="K142" s="455">
        <v>13.451605999999629</v>
      </c>
    </row>
    <row r="143" spans="1:11" ht="38.25">
      <c r="A143" s="2">
        <v>135</v>
      </c>
      <c r="B143" s="453" t="s">
        <v>2199</v>
      </c>
      <c r="C143" s="454">
        <f t="shared" si="3"/>
        <v>23381.095000000001</v>
      </c>
      <c r="D143" s="455">
        <v>4300</v>
      </c>
      <c r="E143" s="455">
        <v>12569.388999999999</v>
      </c>
      <c r="F143" s="455">
        <v>6511.7060000000001</v>
      </c>
      <c r="G143" s="455">
        <v>0</v>
      </c>
      <c r="H143" s="455">
        <v>18784.56164</v>
      </c>
      <c r="I143" s="455">
        <v>4596.5333600000013</v>
      </c>
      <c r="J143" s="455">
        <v>4488.1949999999997</v>
      </c>
      <c r="K143" s="455">
        <v>108.33836000000156</v>
      </c>
    </row>
    <row r="144" spans="1:11" ht="25.5">
      <c r="A144" s="2">
        <v>136</v>
      </c>
      <c r="B144" s="453" t="s">
        <v>2200</v>
      </c>
      <c r="C144" s="454">
        <f t="shared" si="3"/>
        <v>31680.229500000001</v>
      </c>
      <c r="D144" s="455">
        <v>4206</v>
      </c>
      <c r="E144" s="455">
        <v>20051.27</v>
      </c>
      <c r="F144" s="455">
        <v>7422.9594999999999</v>
      </c>
      <c r="G144" s="455">
        <v>0</v>
      </c>
      <c r="H144" s="455">
        <v>27326.114887</v>
      </c>
      <c r="I144" s="455">
        <v>4354.1146130000016</v>
      </c>
      <c r="J144" s="455">
        <v>4248.8504999999996</v>
      </c>
      <c r="K144" s="455">
        <v>105.264113000002</v>
      </c>
    </row>
    <row r="145" spans="1:11" ht="25.5">
      <c r="A145" s="2">
        <v>137</v>
      </c>
      <c r="B145" s="453" t="s">
        <v>2201</v>
      </c>
      <c r="C145" s="454">
        <f t="shared" si="3"/>
        <v>16690.698499999999</v>
      </c>
      <c r="D145" s="455">
        <v>2845.1930000000002</v>
      </c>
      <c r="E145" s="455">
        <v>8751.6280000000006</v>
      </c>
      <c r="F145" s="455">
        <v>5093.8774999999996</v>
      </c>
      <c r="G145" s="455">
        <v>0</v>
      </c>
      <c r="H145" s="455">
        <v>12842.849</v>
      </c>
      <c r="I145" s="455">
        <v>3847.8494999999984</v>
      </c>
      <c r="J145" s="455">
        <v>3710.4944999999998</v>
      </c>
      <c r="K145" s="455">
        <v>137.35499999999865</v>
      </c>
    </row>
    <row r="146" spans="1:11" ht="25.5">
      <c r="A146" s="2">
        <v>138</v>
      </c>
      <c r="B146" s="453" t="s">
        <v>2202</v>
      </c>
      <c r="C146" s="454">
        <f t="shared" si="3"/>
        <v>18749.846999999998</v>
      </c>
      <c r="D146" s="455">
        <v>4299.2979999999998</v>
      </c>
      <c r="E146" s="455">
        <v>11604.71</v>
      </c>
      <c r="F146" s="455">
        <v>2845.8389999999999</v>
      </c>
      <c r="G146" s="455">
        <v>0</v>
      </c>
      <c r="H146" s="455">
        <v>17653.972000000002</v>
      </c>
      <c r="I146" s="455">
        <v>1095.8749999999964</v>
      </c>
      <c r="J146" s="455">
        <v>980.13099999999997</v>
      </c>
      <c r="K146" s="455">
        <v>115.74399999999639</v>
      </c>
    </row>
    <row r="147" spans="1:11" ht="25.5">
      <c r="A147" s="2">
        <v>139</v>
      </c>
      <c r="B147" s="453" t="s">
        <v>2203</v>
      </c>
      <c r="C147" s="454">
        <f t="shared" si="3"/>
        <v>27619.504113999999</v>
      </c>
      <c r="D147" s="455">
        <v>4560.5041140000003</v>
      </c>
      <c r="E147" s="455">
        <v>18447.993999999999</v>
      </c>
      <c r="F147" s="455">
        <v>4611.0060000000003</v>
      </c>
      <c r="G147" s="455">
        <v>0</v>
      </c>
      <c r="H147" s="455">
        <v>25982.097114</v>
      </c>
      <c r="I147" s="455">
        <v>1637.4069999999992</v>
      </c>
      <c r="J147" s="455">
        <v>1470.7670000000001</v>
      </c>
      <c r="K147" s="455">
        <v>166.63999999999919</v>
      </c>
    </row>
    <row r="148" spans="1:11" ht="38.25">
      <c r="A148" s="2">
        <v>140</v>
      </c>
      <c r="B148" s="453" t="s">
        <v>2204</v>
      </c>
      <c r="C148" s="454">
        <f t="shared" si="3"/>
        <v>14381.0975</v>
      </c>
      <c r="D148" s="455">
        <v>1986.62</v>
      </c>
      <c r="E148" s="455">
        <v>9530.7880000000005</v>
      </c>
      <c r="F148" s="455">
        <v>2863.6895</v>
      </c>
      <c r="G148" s="455">
        <v>0</v>
      </c>
      <c r="H148" s="455">
        <v>12914.558606000001</v>
      </c>
      <c r="I148" s="455">
        <v>1466.5388939999993</v>
      </c>
      <c r="J148" s="455">
        <v>1460.1365000000001</v>
      </c>
      <c r="K148" s="455">
        <v>6.4023939999992763</v>
      </c>
    </row>
    <row r="149" spans="1:11" ht="25.5">
      <c r="A149" s="2">
        <v>141</v>
      </c>
      <c r="B149" s="453" t="s">
        <v>2205</v>
      </c>
      <c r="C149" s="454">
        <f t="shared" si="3"/>
        <v>31039.161</v>
      </c>
      <c r="D149" s="455">
        <v>3999.558</v>
      </c>
      <c r="E149" s="455">
        <v>21697.371999999999</v>
      </c>
      <c r="F149" s="455">
        <v>5342.2309999999998</v>
      </c>
      <c r="G149" s="455">
        <v>0</v>
      </c>
      <c r="H149" s="455">
        <v>29413.949256</v>
      </c>
      <c r="I149" s="455">
        <v>1625.2117440000002</v>
      </c>
      <c r="J149" s="455">
        <v>1571.058</v>
      </c>
      <c r="K149" s="455">
        <v>54.153744000000188</v>
      </c>
    </row>
    <row r="150" spans="1:11" ht="25.5">
      <c r="A150" s="2">
        <v>142</v>
      </c>
      <c r="B150" s="453" t="s">
        <v>2206</v>
      </c>
      <c r="C150" s="454">
        <f t="shared" si="3"/>
        <v>17628.095000000001</v>
      </c>
      <c r="D150" s="455">
        <v>0</v>
      </c>
      <c r="E150" s="455">
        <v>12126.662</v>
      </c>
      <c r="F150" s="455">
        <v>5501.433</v>
      </c>
      <c r="G150" s="455">
        <v>0</v>
      </c>
      <c r="H150" s="455">
        <v>13592.045</v>
      </c>
      <c r="I150" s="455">
        <v>4036.0500000000011</v>
      </c>
      <c r="J150" s="455">
        <v>4036.05</v>
      </c>
      <c r="K150" s="455">
        <v>0</v>
      </c>
    </row>
    <row r="151" spans="1:11" ht="38.25">
      <c r="A151" s="2">
        <v>143</v>
      </c>
      <c r="B151" s="453" t="s">
        <v>2207</v>
      </c>
      <c r="C151" s="454">
        <f t="shared" si="3"/>
        <v>20490.013999999999</v>
      </c>
      <c r="D151" s="455">
        <v>67.602000000000004</v>
      </c>
      <c r="E151" s="455">
        <v>16686.47</v>
      </c>
      <c r="F151" s="455">
        <v>3735.942</v>
      </c>
      <c r="G151" s="455">
        <v>0</v>
      </c>
      <c r="H151" s="455">
        <v>19052.99682</v>
      </c>
      <c r="I151" s="455">
        <v>1437.0171799999989</v>
      </c>
      <c r="J151" s="455">
        <v>1435.145</v>
      </c>
      <c r="K151" s="455">
        <v>1.8721799999989344</v>
      </c>
    </row>
    <row r="152" spans="1:11" ht="38.25">
      <c r="A152" s="2">
        <v>144</v>
      </c>
      <c r="B152" s="453" t="s">
        <v>2208</v>
      </c>
      <c r="C152" s="454">
        <f t="shared" si="3"/>
        <v>24870.41</v>
      </c>
      <c r="D152" s="455">
        <v>2000</v>
      </c>
      <c r="E152" s="455">
        <v>18588.28</v>
      </c>
      <c r="F152" s="455">
        <v>4282.13</v>
      </c>
      <c r="G152" s="455">
        <v>0</v>
      </c>
      <c r="H152" s="455">
        <v>23479.859</v>
      </c>
      <c r="I152" s="455">
        <v>1390.5509999999995</v>
      </c>
      <c r="J152" s="455">
        <v>1321.5540000000001</v>
      </c>
      <c r="K152" s="455">
        <v>68.996999999999389</v>
      </c>
    </row>
    <row r="153" spans="1:11" ht="38.25">
      <c r="A153" s="2">
        <v>145</v>
      </c>
      <c r="B153" s="453" t="s">
        <v>2209</v>
      </c>
      <c r="C153" s="454">
        <f t="shared" si="3"/>
        <v>28178.104599999999</v>
      </c>
      <c r="D153" s="455">
        <v>6</v>
      </c>
      <c r="E153" s="455">
        <v>20268.618999999999</v>
      </c>
      <c r="F153" s="455">
        <v>7903.4856</v>
      </c>
      <c r="G153" s="455">
        <v>0</v>
      </c>
      <c r="H153" s="455">
        <v>23182.607</v>
      </c>
      <c r="I153" s="455">
        <v>4995.4975999999988</v>
      </c>
      <c r="J153" s="455">
        <v>4995.4975000000004</v>
      </c>
      <c r="K153" s="455">
        <v>9.9999998383282218E-5</v>
      </c>
    </row>
    <row r="154" spans="1:11" ht="25.5">
      <c r="A154" s="2">
        <v>146</v>
      </c>
      <c r="B154" s="453" t="s">
        <v>2210</v>
      </c>
      <c r="C154" s="454">
        <f t="shared" si="3"/>
        <v>30269.459999999995</v>
      </c>
      <c r="D154" s="455">
        <v>3331.7959999999998</v>
      </c>
      <c r="E154" s="455">
        <v>19830.276999999998</v>
      </c>
      <c r="F154" s="455">
        <v>7107.3869999999997</v>
      </c>
      <c r="G154" s="455">
        <v>0</v>
      </c>
      <c r="H154" s="455">
        <v>25901.848000000002</v>
      </c>
      <c r="I154" s="455">
        <v>4367.6119999999937</v>
      </c>
      <c r="J154" s="455">
        <v>4254.3810000000003</v>
      </c>
      <c r="K154" s="455">
        <v>113.2309999999934</v>
      </c>
    </row>
    <row r="155" spans="1:11" ht="38.25">
      <c r="A155" s="2">
        <v>147</v>
      </c>
      <c r="B155" s="453" t="s">
        <v>2211</v>
      </c>
      <c r="C155" s="454">
        <f t="shared" si="3"/>
        <v>46494.441000000006</v>
      </c>
      <c r="D155" s="455">
        <v>0</v>
      </c>
      <c r="E155" s="455">
        <v>26709.365000000002</v>
      </c>
      <c r="F155" s="455">
        <v>19785.076000000001</v>
      </c>
      <c r="G155" s="455">
        <v>0</v>
      </c>
      <c r="H155" s="455">
        <v>40814.136700000003</v>
      </c>
      <c r="I155" s="455">
        <v>5680.3043000000034</v>
      </c>
      <c r="J155" s="455">
        <v>5662.6166000000003</v>
      </c>
      <c r="K155" s="455">
        <v>17.687700000003133</v>
      </c>
    </row>
    <row r="156" spans="1:11" ht="38.25">
      <c r="A156" s="2">
        <v>148</v>
      </c>
      <c r="B156" s="453" t="s">
        <v>2212</v>
      </c>
      <c r="C156" s="454">
        <f t="shared" si="3"/>
        <v>24464.268414999999</v>
      </c>
      <c r="D156" s="455">
        <v>2412.685915</v>
      </c>
      <c r="E156" s="455">
        <v>17960.751</v>
      </c>
      <c r="F156" s="455">
        <v>4090.8314999999998</v>
      </c>
      <c r="G156" s="455">
        <v>0</v>
      </c>
      <c r="H156" s="455">
        <v>22900.887999999999</v>
      </c>
      <c r="I156" s="455">
        <v>1563.3804149999996</v>
      </c>
      <c r="J156" s="455">
        <v>1362.8644999999999</v>
      </c>
      <c r="K156" s="455">
        <v>200.51591499999972</v>
      </c>
    </row>
    <row r="157" spans="1:11" ht="38.25">
      <c r="A157" s="2">
        <v>149</v>
      </c>
      <c r="B157" s="453" t="s">
        <v>2213</v>
      </c>
      <c r="C157" s="454">
        <f t="shared" si="3"/>
        <v>25344.881000000001</v>
      </c>
      <c r="D157" s="455">
        <v>0</v>
      </c>
      <c r="E157" s="455">
        <v>21273.99</v>
      </c>
      <c r="F157" s="455">
        <v>4070.8910000000001</v>
      </c>
      <c r="G157" s="455">
        <v>0</v>
      </c>
      <c r="H157" s="455">
        <v>24065.654999999999</v>
      </c>
      <c r="I157" s="455">
        <v>1279.2260000000024</v>
      </c>
      <c r="J157" s="455">
        <v>1279.2260000000001</v>
      </c>
      <c r="K157" s="455">
        <v>2.2737367544323206E-12</v>
      </c>
    </row>
    <row r="158" spans="1:11" ht="38.25">
      <c r="A158" s="2">
        <v>150</v>
      </c>
      <c r="B158" s="453" t="s">
        <v>2214</v>
      </c>
      <c r="C158" s="454">
        <f t="shared" si="3"/>
        <v>22575.483</v>
      </c>
      <c r="D158" s="455">
        <v>3831.6210000000001</v>
      </c>
      <c r="E158" s="455">
        <v>15319.777</v>
      </c>
      <c r="F158" s="455">
        <v>3424.085</v>
      </c>
      <c r="G158" s="455">
        <v>0</v>
      </c>
      <c r="H158" s="455">
        <v>21541.899000000001</v>
      </c>
      <c r="I158" s="455">
        <v>1033.5839999999989</v>
      </c>
      <c r="J158" s="455">
        <v>980.75300000000004</v>
      </c>
      <c r="K158" s="455">
        <v>52.83099999999888</v>
      </c>
    </row>
    <row r="159" spans="1:11" ht="38.25">
      <c r="A159" s="2">
        <v>151</v>
      </c>
      <c r="B159" s="453" t="s">
        <v>2215</v>
      </c>
      <c r="C159" s="454">
        <f t="shared" si="3"/>
        <v>24324.0105</v>
      </c>
      <c r="D159" s="455">
        <v>3793.8049999999998</v>
      </c>
      <c r="E159" s="455">
        <v>16454.024000000001</v>
      </c>
      <c r="F159" s="455">
        <v>4076.1815000000001</v>
      </c>
      <c r="G159" s="455">
        <v>0</v>
      </c>
      <c r="H159" s="455">
        <v>22661.967176999999</v>
      </c>
      <c r="I159" s="455">
        <v>1662.0433230000017</v>
      </c>
      <c r="J159" s="455">
        <v>1428.1575</v>
      </c>
      <c r="K159" s="455">
        <v>233.88582300000166</v>
      </c>
    </row>
    <row r="160" spans="1:11" ht="25.5">
      <c r="A160" s="2">
        <v>152</v>
      </c>
      <c r="B160" s="453" t="s">
        <v>2216</v>
      </c>
      <c r="C160" s="454">
        <f t="shared" si="3"/>
        <v>28383.6005</v>
      </c>
      <c r="D160" s="455">
        <v>3800</v>
      </c>
      <c r="E160" s="455">
        <v>20701.377</v>
      </c>
      <c r="F160" s="455">
        <v>3882.2235000000001</v>
      </c>
      <c r="G160" s="455">
        <v>0</v>
      </c>
      <c r="H160" s="455">
        <v>26588.341998</v>
      </c>
      <c r="I160" s="455">
        <v>1795.2585020000006</v>
      </c>
      <c r="J160" s="455">
        <v>1342.7915</v>
      </c>
      <c r="K160" s="455">
        <v>452.46700200000055</v>
      </c>
    </row>
    <row r="161" spans="1:11" ht="38.25">
      <c r="A161" s="2">
        <v>153</v>
      </c>
      <c r="B161" s="453" t="s">
        <v>2217</v>
      </c>
      <c r="C161" s="454">
        <f t="shared" si="3"/>
        <v>49774.078999999998</v>
      </c>
      <c r="D161" s="455">
        <v>2795.3069999999998</v>
      </c>
      <c r="E161" s="455">
        <v>23411.624</v>
      </c>
      <c r="F161" s="455">
        <v>23567.148000000001</v>
      </c>
      <c r="G161" s="455">
        <v>0</v>
      </c>
      <c r="H161" s="455">
        <v>36207.521999999997</v>
      </c>
      <c r="I161" s="455">
        <v>13566.557000000001</v>
      </c>
      <c r="J161" s="455">
        <v>13529.124</v>
      </c>
      <c r="K161" s="455">
        <v>37.433000000000902</v>
      </c>
    </row>
    <row r="162" spans="1:11" ht="38.25">
      <c r="A162" s="2">
        <v>154</v>
      </c>
      <c r="B162" s="453" t="s">
        <v>2218</v>
      </c>
      <c r="C162" s="454">
        <f t="shared" si="3"/>
        <v>25594.07</v>
      </c>
      <c r="D162" s="455">
        <v>4083.0279999999998</v>
      </c>
      <c r="E162" s="455">
        <v>17663.074000000001</v>
      </c>
      <c r="F162" s="455">
        <v>3847.9679999999998</v>
      </c>
      <c r="G162" s="455">
        <v>0</v>
      </c>
      <c r="H162" s="455">
        <v>24161.948378000001</v>
      </c>
      <c r="I162" s="455">
        <v>1432.1216219999988</v>
      </c>
      <c r="J162" s="455">
        <v>1398.38</v>
      </c>
      <c r="K162" s="455">
        <v>33.741621999998642</v>
      </c>
    </row>
    <row r="163" spans="1:11" ht="25.5">
      <c r="A163" s="2">
        <v>155</v>
      </c>
      <c r="B163" s="453" t="s">
        <v>2219</v>
      </c>
      <c r="C163" s="454">
        <f t="shared" si="3"/>
        <v>14504.14</v>
      </c>
      <c r="D163" s="455">
        <v>0</v>
      </c>
      <c r="E163" s="455">
        <v>8197.27</v>
      </c>
      <c r="F163" s="455">
        <v>6306.87</v>
      </c>
      <c r="G163" s="455">
        <v>0</v>
      </c>
      <c r="H163" s="455">
        <v>9418.7579999999998</v>
      </c>
      <c r="I163" s="455">
        <v>5085.3819999999996</v>
      </c>
      <c r="J163" s="455">
        <v>5085.3819999999996</v>
      </c>
      <c r="K163" s="455">
        <v>0</v>
      </c>
    </row>
    <row r="164" spans="1:11" ht="25.5">
      <c r="A164" s="2">
        <v>156</v>
      </c>
      <c r="B164" s="453" t="s">
        <v>2220</v>
      </c>
      <c r="C164" s="454">
        <f t="shared" si="3"/>
        <v>26793.454500000003</v>
      </c>
      <c r="D164" s="455">
        <v>3764.8449999999998</v>
      </c>
      <c r="E164" s="455">
        <v>19492.898000000001</v>
      </c>
      <c r="F164" s="455">
        <v>3535.7114999999999</v>
      </c>
      <c r="G164" s="455">
        <v>0</v>
      </c>
      <c r="H164" s="455">
        <v>25403.757000000001</v>
      </c>
      <c r="I164" s="455">
        <v>1389.697500000002</v>
      </c>
      <c r="J164" s="455">
        <v>1125.1945000000001</v>
      </c>
      <c r="K164" s="455">
        <v>264.50300000000198</v>
      </c>
    </row>
    <row r="165" spans="1:11" ht="25.5">
      <c r="A165" s="2">
        <v>157</v>
      </c>
      <c r="B165" s="453" t="s">
        <v>2221</v>
      </c>
      <c r="C165" s="454">
        <f t="shared" si="3"/>
        <v>25562.300999999999</v>
      </c>
      <c r="D165" s="455">
        <v>2000</v>
      </c>
      <c r="E165" s="455">
        <v>17717.008000000002</v>
      </c>
      <c r="F165" s="455">
        <v>5845.2929999999997</v>
      </c>
      <c r="G165" s="455">
        <v>0</v>
      </c>
      <c r="H165" s="455">
        <v>22245.944</v>
      </c>
      <c r="I165" s="455">
        <v>3316.357</v>
      </c>
      <c r="J165" s="455">
        <v>3153.203</v>
      </c>
      <c r="K165" s="455">
        <v>163.154</v>
      </c>
    </row>
    <row r="166" spans="1:11" ht="25.5">
      <c r="A166" s="2">
        <v>158</v>
      </c>
      <c r="B166" s="453" t="s">
        <v>2222</v>
      </c>
      <c r="C166" s="454">
        <f t="shared" si="3"/>
        <v>23984.235965999997</v>
      </c>
      <c r="D166" s="455">
        <v>5003.0414659999997</v>
      </c>
      <c r="E166" s="455">
        <v>15224.977999999999</v>
      </c>
      <c r="F166" s="455">
        <v>3756.2165</v>
      </c>
      <c r="G166" s="455">
        <v>0</v>
      </c>
      <c r="H166" s="455">
        <v>22628.874049999999</v>
      </c>
      <c r="I166" s="455">
        <v>1355.361915999998</v>
      </c>
      <c r="J166" s="455">
        <v>1305.9989660000001</v>
      </c>
      <c r="K166" s="455">
        <v>49.362949999997909</v>
      </c>
    </row>
    <row r="167" spans="1:11" ht="51">
      <c r="A167" s="2">
        <v>159</v>
      </c>
      <c r="B167" s="453" t="s">
        <v>2223</v>
      </c>
      <c r="C167" s="454">
        <f t="shared" si="3"/>
        <v>14106.894</v>
      </c>
      <c r="D167" s="455">
        <v>638</v>
      </c>
      <c r="E167" s="455">
        <v>10970.9</v>
      </c>
      <c r="F167" s="455">
        <v>2497.9940000000001</v>
      </c>
      <c r="G167" s="455">
        <v>0</v>
      </c>
      <c r="H167" s="455">
        <v>12523.914423</v>
      </c>
      <c r="I167" s="455">
        <v>1582.9795770000001</v>
      </c>
      <c r="J167" s="455">
        <v>1571.474377</v>
      </c>
      <c r="K167" s="455">
        <v>11.505200000000059</v>
      </c>
    </row>
    <row r="168" spans="1:11" ht="38.25">
      <c r="A168" s="2">
        <v>160</v>
      </c>
      <c r="B168" s="453" t="s">
        <v>2224</v>
      </c>
      <c r="C168" s="454">
        <f t="shared" si="3"/>
        <v>23325.882999999998</v>
      </c>
      <c r="D168" s="455">
        <v>4456.5919999999996</v>
      </c>
      <c r="E168" s="455">
        <v>15177.579</v>
      </c>
      <c r="F168" s="455">
        <v>3691.712</v>
      </c>
      <c r="G168" s="455">
        <v>0</v>
      </c>
      <c r="H168" s="455">
        <v>21553.042570000001</v>
      </c>
      <c r="I168" s="455">
        <v>1772.8404300000002</v>
      </c>
      <c r="J168" s="455">
        <v>1530.491</v>
      </c>
      <c r="K168" s="455">
        <v>242.34943000000021</v>
      </c>
    </row>
    <row r="169" spans="1:11" ht="38.25">
      <c r="A169" s="2">
        <v>161</v>
      </c>
      <c r="B169" s="453" t="s">
        <v>2225</v>
      </c>
      <c r="C169" s="454">
        <f t="shared" si="3"/>
        <v>16376.626499999998</v>
      </c>
      <c r="D169" s="455">
        <v>4506</v>
      </c>
      <c r="E169" s="455">
        <v>8983.8819999999996</v>
      </c>
      <c r="F169" s="455">
        <v>2886.7444999999998</v>
      </c>
      <c r="G169" s="455">
        <v>0</v>
      </c>
      <c r="H169" s="455">
        <v>14890.339916999999</v>
      </c>
      <c r="I169" s="455">
        <v>1486.2865829999992</v>
      </c>
      <c r="J169" s="455">
        <v>1430.6095</v>
      </c>
      <c r="K169" s="455">
        <v>55.677082999999129</v>
      </c>
    </row>
    <row r="170" spans="1:11" ht="25.5">
      <c r="A170" s="2">
        <v>162</v>
      </c>
      <c r="B170" s="453" t="s">
        <v>2226</v>
      </c>
      <c r="C170" s="454">
        <f t="shared" si="3"/>
        <v>15607.899000000001</v>
      </c>
      <c r="D170" s="455">
        <v>0</v>
      </c>
      <c r="E170" s="455">
        <v>12261.349</v>
      </c>
      <c r="F170" s="455">
        <v>3346.55</v>
      </c>
      <c r="G170" s="455">
        <v>0</v>
      </c>
      <c r="H170" s="455">
        <v>14313.441000000001</v>
      </c>
      <c r="I170" s="455">
        <v>1294.4580000000005</v>
      </c>
      <c r="J170" s="455">
        <v>1294.4580000000001</v>
      </c>
      <c r="K170" s="455">
        <v>0</v>
      </c>
    </row>
    <row r="171" spans="1:11" ht="38.25">
      <c r="A171" s="2">
        <v>163</v>
      </c>
      <c r="B171" s="453" t="s">
        <v>2227</v>
      </c>
      <c r="C171" s="454">
        <f t="shared" si="3"/>
        <v>24763.925500000001</v>
      </c>
      <c r="D171" s="455">
        <v>0</v>
      </c>
      <c r="E171" s="455">
        <v>20440.394</v>
      </c>
      <c r="F171" s="455">
        <v>4323.5315000000001</v>
      </c>
      <c r="G171" s="455">
        <v>0</v>
      </c>
      <c r="H171" s="455">
        <v>23931.644120000001</v>
      </c>
      <c r="I171" s="455">
        <v>832.28138000000035</v>
      </c>
      <c r="J171" s="455">
        <v>832.21050000000002</v>
      </c>
      <c r="K171" s="455">
        <v>7.0880000000329332E-2</v>
      </c>
    </row>
    <row r="172" spans="1:11" ht="25.5">
      <c r="A172" s="2">
        <v>164</v>
      </c>
      <c r="B172" s="453" t="s">
        <v>2228</v>
      </c>
      <c r="C172" s="454">
        <f t="shared" si="3"/>
        <v>19916.708500000001</v>
      </c>
      <c r="D172" s="455">
        <v>0</v>
      </c>
      <c r="E172" s="455">
        <v>14007.597</v>
      </c>
      <c r="F172" s="455">
        <v>5909.1115</v>
      </c>
      <c r="G172" s="455">
        <v>0</v>
      </c>
      <c r="H172" s="455">
        <v>16220.402</v>
      </c>
      <c r="I172" s="455">
        <v>3696.3065000000001</v>
      </c>
      <c r="J172" s="455">
        <v>3696.3065000000001</v>
      </c>
      <c r="K172" s="455">
        <v>0</v>
      </c>
    </row>
    <row r="173" spans="1:11" ht="38.25">
      <c r="A173" s="2">
        <v>165</v>
      </c>
      <c r="B173" s="453" t="s">
        <v>2229</v>
      </c>
      <c r="C173" s="454">
        <f t="shared" si="3"/>
        <v>12955.012000000001</v>
      </c>
      <c r="D173" s="455">
        <v>0</v>
      </c>
      <c r="E173" s="455">
        <v>10390.938</v>
      </c>
      <c r="F173" s="455">
        <v>2564.0740000000001</v>
      </c>
      <c r="G173" s="455">
        <v>0</v>
      </c>
      <c r="H173" s="455">
        <v>11936.406999999999</v>
      </c>
      <c r="I173" s="455">
        <v>1018.6050000000014</v>
      </c>
      <c r="J173" s="455">
        <v>1017.476</v>
      </c>
      <c r="K173" s="455">
        <v>1.1290000000013833</v>
      </c>
    </row>
    <row r="174" spans="1:11" ht="25.5">
      <c r="A174" s="2">
        <v>166</v>
      </c>
      <c r="B174" s="453" t="s">
        <v>2230</v>
      </c>
      <c r="C174" s="454">
        <f t="shared" si="3"/>
        <v>21877.874</v>
      </c>
      <c r="D174" s="455">
        <v>0</v>
      </c>
      <c r="E174" s="455">
        <v>16108.517</v>
      </c>
      <c r="F174" s="455">
        <v>5769.357</v>
      </c>
      <c r="G174" s="455">
        <v>0</v>
      </c>
      <c r="H174" s="455">
        <v>18489.653999999999</v>
      </c>
      <c r="I174" s="455">
        <v>3388.2200000000012</v>
      </c>
      <c r="J174" s="455">
        <v>3388.22</v>
      </c>
      <c r="K174" s="455">
        <v>0</v>
      </c>
    </row>
    <row r="175" spans="1:11" ht="25.5">
      <c r="A175" s="2">
        <v>167</v>
      </c>
      <c r="B175" s="453" t="s">
        <v>2231</v>
      </c>
      <c r="C175" s="454">
        <f t="shared" si="3"/>
        <v>14367.291000000001</v>
      </c>
      <c r="D175" s="455">
        <v>4000</v>
      </c>
      <c r="E175" s="455">
        <v>8693.0830000000005</v>
      </c>
      <c r="F175" s="455">
        <v>1674.2080000000001</v>
      </c>
      <c r="G175" s="455">
        <v>0</v>
      </c>
      <c r="H175" s="455">
        <v>13029.722174</v>
      </c>
      <c r="I175" s="455">
        <v>1337.5688260000006</v>
      </c>
      <c r="J175" s="455">
        <v>1236.2460000000001</v>
      </c>
      <c r="K175" s="455">
        <v>101.32282600000053</v>
      </c>
    </row>
    <row r="176" spans="1:11" ht="25.5">
      <c r="A176" s="2">
        <v>168</v>
      </c>
      <c r="B176" s="453" t="s">
        <v>2232</v>
      </c>
      <c r="C176" s="454">
        <f t="shared" si="3"/>
        <v>13457.377500000001</v>
      </c>
      <c r="D176" s="455">
        <v>0</v>
      </c>
      <c r="E176" s="455">
        <v>10695.128000000001</v>
      </c>
      <c r="F176" s="455">
        <v>2762.2494999999999</v>
      </c>
      <c r="G176" s="455">
        <v>0</v>
      </c>
      <c r="H176" s="455">
        <v>12167.593999999999</v>
      </c>
      <c r="I176" s="455">
        <v>1289.7835000000014</v>
      </c>
      <c r="J176" s="455">
        <v>1289.7835</v>
      </c>
      <c r="K176" s="455">
        <v>0</v>
      </c>
    </row>
    <row r="177" spans="1:11" ht="25.5">
      <c r="A177" s="2">
        <v>169</v>
      </c>
      <c r="B177" s="453" t="s">
        <v>2233</v>
      </c>
      <c r="C177" s="454">
        <f t="shared" si="3"/>
        <v>12408.826499999999</v>
      </c>
      <c r="D177" s="455">
        <v>0</v>
      </c>
      <c r="E177" s="455">
        <v>9878.1299999999992</v>
      </c>
      <c r="F177" s="455">
        <v>2530.6965</v>
      </c>
      <c r="G177" s="455">
        <v>0</v>
      </c>
      <c r="H177" s="455">
        <v>11243.55</v>
      </c>
      <c r="I177" s="455">
        <v>1165.2764999999999</v>
      </c>
      <c r="J177" s="455">
        <v>1165.2764999999999</v>
      </c>
      <c r="K177" s="455">
        <v>0</v>
      </c>
    </row>
    <row r="178" spans="1:11" ht="38.25">
      <c r="A178" s="2">
        <v>170</v>
      </c>
      <c r="B178" s="453" t="s">
        <v>2234</v>
      </c>
      <c r="C178" s="454">
        <f t="shared" si="3"/>
        <v>6857.7619999999997</v>
      </c>
      <c r="D178" s="455">
        <v>1622.175</v>
      </c>
      <c r="E178" s="455">
        <v>3980.6460000000002</v>
      </c>
      <c r="F178" s="455">
        <v>1254.941</v>
      </c>
      <c r="G178" s="455">
        <v>0</v>
      </c>
      <c r="H178" s="455">
        <v>5512.3180970000003</v>
      </c>
      <c r="I178" s="455">
        <v>1345.4439030000003</v>
      </c>
      <c r="J178" s="455">
        <v>1250.135</v>
      </c>
      <c r="K178" s="455">
        <v>95.308903000000328</v>
      </c>
    </row>
    <row r="179" spans="1:11" ht="25.5">
      <c r="A179" s="2">
        <v>171</v>
      </c>
      <c r="B179" s="453" t="s">
        <v>2235</v>
      </c>
      <c r="C179" s="454">
        <f t="shared" si="3"/>
        <v>15181.527502000001</v>
      </c>
      <c r="D179" s="455">
        <v>707.72750199999996</v>
      </c>
      <c r="E179" s="455">
        <v>11999</v>
      </c>
      <c r="F179" s="455">
        <v>2474.8000000000002</v>
      </c>
      <c r="G179" s="455">
        <v>0</v>
      </c>
      <c r="H179" s="455">
        <v>14966.527502000001</v>
      </c>
      <c r="I179" s="455">
        <v>214.99999999999818</v>
      </c>
      <c r="J179" s="455">
        <v>215</v>
      </c>
      <c r="K179" s="455">
        <v>-1.8189894035458565E-12</v>
      </c>
    </row>
    <row r="180" spans="1:11" ht="38.25">
      <c r="A180" s="2">
        <v>172</v>
      </c>
      <c r="B180" s="453" t="s">
        <v>2236</v>
      </c>
      <c r="C180" s="454">
        <f t="shared" si="3"/>
        <v>81</v>
      </c>
      <c r="D180" s="455">
        <v>0</v>
      </c>
      <c r="E180" s="455">
        <v>81</v>
      </c>
      <c r="F180" s="455">
        <v>0</v>
      </c>
      <c r="G180" s="455">
        <v>0</v>
      </c>
      <c r="H180" s="455">
        <v>81</v>
      </c>
      <c r="I180" s="455">
        <v>0</v>
      </c>
      <c r="J180" s="455">
        <v>0</v>
      </c>
      <c r="K180" s="455">
        <v>0</v>
      </c>
    </row>
    <row r="181" spans="1:11" ht="25.5">
      <c r="A181" s="2">
        <v>173</v>
      </c>
      <c r="B181" s="453" t="s">
        <v>2237</v>
      </c>
      <c r="C181" s="454">
        <f t="shared" si="3"/>
        <v>15508.75</v>
      </c>
      <c r="D181" s="455">
        <v>0</v>
      </c>
      <c r="E181" s="455">
        <v>7874</v>
      </c>
      <c r="F181" s="455">
        <v>7634.75</v>
      </c>
      <c r="G181" s="455">
        <v>0</v>
      </c>
      <c r="H181" s="455">
        <v>11976.75</v>
      </c>
      <c r="I181" s="455">
        <v>3532</v>
      </c>
      <c r="J181" s="455">
        <v>3500</v>
      </c>
      <c r="K181" s="455">
        <v>32</v>
      </c>
    </row>
    <row r="182" spans="1:11" ht="38.25">
      <c r="A182" s="2">
        <v>174</v>
      </c>
      <c r="B182" s="453" t="s">
        <v>2238</v>
      </c>
      <c r="C182" s="454">
        <f t="shared" si="3"/>
        <v>575.08347000000003</v>
      </c>
      <c r="D182" s="455">
        <v>8.3470000000000003E-2</v>
      </c>
      <c r="E182" s="455">
        <v>512</v>
      </c>
      <c r="F182" s="455">
        <v>63</v>
      </c>
      <c r="G182" s="455">
        <v>0</v>
      </c>
      <c r="H182" s="455">
        <v>575</v>
      </c>
      <c r="I182" s="455">
        <v>8.3470000000033906E-2</v>
      </c>
      <c r="J182" s="455">
        <v>8.3470000000033906E-2</v>
      </c>
      <c r="K182" s="455">
        <v>0</v>
      </c>
    </row>
    <row r="183" spans="1:11" ht="25.5">
      <c r="A183" s="2">
        <v>175</v>
      </c>
      <c r="B183" s="453" t="s">
        <v>2239</v>
      </c>
      <c r="C183" s="454">
        <f t="shared" si="3"/>
        <v>13466</v>
      </c>
      <c r="D183" s="455">
        <v>0</v>
      </c>
      <c r="E183" s="455">
        <v>5933</v>
      </c>
      <c r="F183" s="455">
        <v>7533</v>
      </c>
      <c r="G183" s="455">
        <v>0</v>
      </c>
      <c r="H183" s="455">
        <v>11466</v>
      </c>
      <c r="I183" s="455">
        <v>2000</v>
      </c>
      <c r="J183" s="455">
        <v>2000</v>
      </c>
      <c r="K183" s="455">
        <v>0</v>
      </c>
    </row>
    <row r="184" spans="1:11" ht="25.5">
      <c r="A184" s="2">
        <v>176</v>
      </c>
      <c r="B184" s="453" t="s">
        <v>2240</v>
      </c>
      <c r="C184" s="454">
        <f t="shared" si="3"/>
        <v>1982</v>
      </c>
      <c r="D184" s="455">
        <v>0</v>
      </c>
      <c r="E184" s="455">
        <v>1873</v>
      </c>
      <c r="F184" s="455">
        <v>109</v>
      </c>
      <c r="G184" s="455">
        <v>0</v>
      </c>
      <c r="H184" s="455">
        <v>1982</v>
      </c>
      <c r="I184" s="455">
        <v>0</v>
      </c>
      <c r="J184" s="455">
        <v>0</v>
      </c>
      <c r="K184" s="455">
        <v>0</v>
      </c>
    </row>
    <row r="185" spans="1:11" ht="38.25">
      <c r="A185" s="2">
        <v>177</v>
      </c>
      <c r="B185" s="453" t="s">
        <v>2241</v>
      </c>
      <c r="C185" s="454">
        <f t="shared" si="3"/>
        <v>446</v>
      </c>
      <c r="D185" s="455">
        <v>0</v>
      </c>
      <c r="E185" s="455">
        <v>393</v>
      </c>
      <c r="F185" s="455">
        <v>53</v>
      </c>
      <c r="G185" s="455">
        <v>0</v>
      </c>
      <c r="H185" s="455">
        <v>446</v>
      </c>
      <c r="I185" s="455">
        <v>0</v>
      </c>
      <c r="J185" s="455">
        <v>0</v>
      </c>
      <c r="K185" s="455">
        <v>0</v>
      </c>
    </row>
    <row r="186" spans="1:11" ht="38.25">
      <c r="A186" s="2">
        <v>178</v>
      </c>
      <c r="B186" s="453" t="s">
        <v>2242</v>
      </c>
      <c r="C186" s="454">
        <f t="shared" si="3"/>
        <v>173</v>
      </c>
      <c r="D186" s="455">
        <v>0</v>
      </c>
      <c r="E186" s="455">
        <v>175</v>
      </c>
      <c r="F186" s="455">
        <v>-2</v>
      </c>
      <c r="G186" s="455">
        <v>0</v>
      </c>
      <c r="H186" s="455">
        <v>173</v>
      </c>
      <c r="I186" s="455">
        <v>0</v>
      </c>
      <c r="J186" s="455">
        <v>0</v>
      </c>
      <c r="K186" s="455">
        <v>0</v>
      </c>
    </row>
    <row r="187" spans="1:11" ht="38.25">
      <c r="A187" s="2">
        <v>179</v>
      </c>
      <c r="B187" s="453" t="s">
        <v>2243</v>
      </c>
      <c r="C187" s="454">
        <f t="shared" si="3"/>
        <v>3690</v>
      </c>
      <c r="D187" s="455">
        <v>0</v>
      </c>
      <c r="E187" s="455">
        <v>1504</v>
      </c>
      <c r="F187" s="455">
        <v>2186</v>
      </c>
      <c r="G187" s="455">
        <v>0</v>
      </c>
      <c r="H187" s="455">
        <v>1690</v>
      </c>
      <c r="I187" s="455">
        <v>2000</v>
      </c>
      <c r="J187" s="455">
        <v>2000</v>
      </c>
      <c r="K187" s="455">
        <v>0</v>
      </c>
    </row>
    <row r="188" spans="1:11" ht="25.5">
      <c r="A188" s="2">
        <v>180</v>
      </c>
      <c r="B188" s="453" t="s">
        <v>2244</v>
      </c>
      <c r="C188" s="454">
        <f t="shared" si="3"/>
        <v>10727</v>
      </c>
      <c r="D188" s="455">
        <v>0</v>
      </c>
      <c r="E188" s="455">
        <v>8027</v>
      </c>
      <c r="F188" s="455">
        <v>2700</v>
      </c>
      <c r="G188" s="455">
        <v>0</v>
      </c>
      <c r="H188" s="455">
        <v>8026.9260000000004</v>
      </c>
      <c r="I188" s="455">
        <v>2700.0739999999996</v>
      </c>
      <c r="J188" s="455">
        <v>2700</v>
      </c>
      <c r="K188" s="455">
        <v>7.3999999999999996E-2</v>
      </c>
    </row>
    <row r="189" spans="1:11" ht="38.25">
      <c r="A189" s="2">
        <v>181</v>
      </c>
      <c r="B189" s="453" t="s">
        <v>2245</v>
      </c>
      <c r="C189" s="454">
        <f t="shared" si="3"/>
        <v>5760.46</v>
      </c>
      <c r="D189" s="455">
        <v>0</v>
      </c>
      <c r="E189" s="455">
        <v>586</v>
      </c>
      <c r="F189" s="455">
        <v>5174.46</v>
      </c>
      <c r="G189" s="455">
        <v>0</v>
      </c>
      <c r="H189" s="455">
        <v>5643.5220760000002</v>
      </c>
      <c r="I189" s="455">
        <v>116.93792399999984</v>
      </c>
      <c r="J189" s="455">
        <v>0</v>
      </c>
      <c r="K189" s="455">
        <v>116.93792399999984</v>
      </c>
    </row>
    <row r="190" spans="1:11" ht="25.5">
      <c r="A190" s="2">
        <v>182</v>
      </c>
      <c r="B190" s="453" t="s">
        <v>2246</v>
      </c>
      <c r="C190" s="454">
        <f t="shared" si="3"/>
        <v>10424</v>
      </c>
      <c r="D190" s="455">
        <v>90</v>
      </c>
      <c r="E190" s="455">
        <v>8175</v>
      </c>
      <c r="F190" s="455">
        <v>2159</v>
      </c>
      <c r="G190" s="455">
        <v>0</v>
      </c>
      <c r="H190" s="455">
        <v>10185.91084</v>
      </c>
      <c r="I190" s="455">
        <v>238.08915999999951</v>
      </c>
      <c r="J190" s="455">
        <v>0</v>
      </c>
      <c r="K190" s="455">
        <v>238.08915999999951</v>
      </c>
    </row>
    <row r="191" spans="1:11" ht="25.5">
      <c r="A191" s="2">
        <v>183</v>
      </c>
      <c r="B191" s="453" t="s">
        <v>2247</v>
      </c>
      <c r="C191" s="454">
        <f t="shared" si="3"/>
        <v>9833.8739999999998</v>
      </c>
      <c r="D191" s="455">
        <v>2050.8739999999998</v>
      </c>
      <c r="E191" s="455">
        <v>5743</v>
      </c>
      <c r="F191" s="455">
        <v>2040</v>
      </c>
      <c r="G191" s="455">
        <v>0</v>
      </c>
      <c r="H191" s="455">
        <v>9668.8739999999998</v>
      </c>
      <c r="I191" s="455">
        <v>165</v>
      </c>
      <c r="J191" s="455">
        <v>165</v>
      </c>
      <c r="K191" s="455">
        <v>0</v>
      </c>
    </row>
    <row r="192" spans="1:11" ht="25.5">
      <c r="A192" s="2">
        <v>184</v>
      </c>
      <c r="B192" s="453" t="s">
        <v>2248</v>
      </c>
      <c r="C192" s="454">
        <f t="shared" si="3"/>
        <v>4329</v>
      </c>
      <c r="D192" s="455">
        <v>800</v>
      </c>
      <c r="E192" s="455">
        <v>1432</v>
      </c>
      <c r="F192" s="455">
        <v>2097</v>
      </c>
      <c r="G192" s="455">
        <v>0</v>
      </c>
      <c r="H192" s="455">
        <v>2329</v>
      </c>
      <c r="I192" s="455">
        <v>2000</v>
      </c>
      <c r="J192" s="455">
        <v>2000</v>
      </c>
      <c r="K192" s="455">
        <v>0</v>
      </c>
    </row>
    <row r="193" spans="1:11" ht="25.5">
      <c r="A193" s="2">
        <v>185</v>
      </c>
      <c r="B193" s="453" t="s">
        <v>2249</v>
      </c>
      <c r="C193" s="454">
        <f t="shared" si="3"/>
        <v>5809</v>
      </c>
      <c r="D193" s="455">
        <v>46</v>
      </c>
      <c r="E193" s="455">
        <v>3153</v>
      </c>
      <c r="F193" s="455">
        <v>2610</v>
      </c>
      <c r="G193" s="455">
        <v>0</v>
      </c>
      <c r="H193" s="455">
        <v>3809</v>
      </c>
      <c r="I193" s="455">
        <v>2000</v>
      </c>
      <c r="J193" s="455">
        <v>2000</v>
      </c>
      <c r="K193" s="455">
        <v>0</v>
      </c>
    </row>
    <row r="194" spans="1:11" ht="25.5">
      <c r="A194" s="2">
        <v>186</v>
      </c>
      <c r="B194" s="453" t="s">
        <v>2250</v>
      </c>
      <c r="C194" s="454">
        <f t="shared" si="3"/>
        <v>22538</v>
      </c>
      <c r="D194" s="455">
        <v>0</v>
      </c>
      <c r="E194" s="455">
        <v>21400</v>
      </c>
      <c r="F194" s="455">
        <v>1138</v>
      </c>
      <c r="G194" s="455">
        <v>0</v>
      </c>
      <c r="H194" s="455">
        <v>22528.171999999999</v>
      </c>
      <c r="I194" s="455">
        <v>9.8279999999999994</v>
      </c>
      <c r="J194" s="455">
        <v>9.8279999999999994</v>
      </c>
      <c r="K194" s="455">
        <v>0</v>
      </c>
    </row>
    <row r="195" spans="1:11" ht="25.5">
      <c r="A195" s="2">
        <v>187</v>
      </c>
      <c r="B195" s="453" t="s">
        <v>2251</v>
      </c>
      <c r="C195" s="454">
        <f t="shared" si="3"/>
        <v>11210.4</v>
      </c>
      <c r="D195" s="455">
        <v>81.400000000000006</v>
      </c>
      <c r="E195" s="455">
        <v>10300</v>
      </c>
      <c r="F195" s="455">
        <v>829</v>
      </c>
      <c r="G195" s="455">
        <v>0</v>
      </c>
      <c r="H195" s="455">
        <v>10381.4</v>
      </c>
      <c r="I195" s="455">
        <v>829</v>
      </c>
      <c r="J195" s="455">
        <v>829</v>
      </c>
      <c r="K195" s="455">
        <v>0</v>
      </c>
    </row>
    <row r="196" spans="1:11" ht="38.25">
      <c r="A196" s="2">
        <v>188</v>
      </c>
      <c r="B196" s="453" t="s">
        <v>2252</v>
      </c>
      <c r="C196" s="454">
        <f t="shared" si="3"/>
        <v>45898.920711999999</v>
      </c>
      <c r="D196" s="455">
        <v>18489.104712</v>
      </c>
      <c r="E196" s="455">
        <v>11981</v>
      </c>
      <c r="F196" s="455">
        <v>15428.816000000001</v>
      </c>
      <c r="G196" s="455">
        <v>0</v>
      </c>
      <c r="H196" s="455">
        <v>34122.836644000003</v>
      </c>
      <c r="I196" s="455">
        <v>11776.084068</v>
      </c>
      <c r="J196" s="455">
        <v>10458.900969</v>
      </c>
      <c r="K196" s="455">
        <v>1317.1830990000001</v>
      </c>
    </row>
    <row r="197" spans="1:11" ht="25.5">
      <c r="A197" s="2">
        <v>189</v>
      </c>
      <c r="B197" s="453" t="s">
        <v>2253</v>
      </c>
      <c r="C197" s="454">
        <f t="shared" si="3"/>
        <v>12667.348</v>
      </c>
      <c r="D197" s="455">
        <v>196.1</v>
      </c>
      <c r="E197" s="455">
        <v>6677</v>
      </c>
      <c r="F197" s="455">
        <v>5794.2479999999996</v>
      </c>
      <c r="G197" s="455">
        <v>0</v>
      </c>
      <c r="H197" s="455">
        <v>8255.5003770000003</v>
      </c>
      <c r="I197" s="455">
        <v>4411.8476229999997</v>
      </c>
      <c r="J197" s="455">
        <v>4321.5022470000004</v>
      </c>
      <c r="K197" s="455">
        <v>90.345376000000002</v>
      </c>
    </row>
    <row r="198" spans="1:11" ht="38.25">
      <c r="A198" s="2">
        <v>190</v>
      </c>
      <c r="B198" s="453" t="s">
        <v>2254</v>
      </c>
      <c r="C198" s="454">
        <f t="shared" si="3"/>
        <v>14673.05</v>
      </c>
      <c r="D198" s="455">
        <v>3</v>
      </c>
      <c r="E198" s="455">
        <v>10901</v>
      </c>
      <c r="F198" s="455">
        <v>3769.05</v>
      </c>
      <c r="G198" s="455">
        <v>0</v>
      </c>
      <c r="H198" s="455">
        <v>12095.472771000001</v>
      </c>
      <c r="I198" s="455">
        <v>2577.577229</v>
      </c>
      <c r="J198" s="455">
        <v>2000</v>
      </c>
      <c r="K198" s="455">
        <v>577.57722899999999</v>
      </c>
    </row>
    <row r="199" spans="1:11" ht="25.5">
      <c r="A199" s="2">
        <v>191</v>
      </c>
      <c r="B199" s="453" t="s">
        <v>2255</v>
      </c>
      <c r="C199" s="454">
        <f t="shared" si="3"/>
        <v>4200</v>
      </c>
      <c r="D199" s="455">
        <v>0</v>
      </c>
      <c r="E199" s="455">
        <v>0</v>
      </c>
      <c r="F199" s="455">
        <v>4200</v>
      </c>
      <c r="G199" s="455">
        <v>0</v>
      </c>
      <c r="H199" s="455">
        <v>2423.3645000000001</v>
      </c>
      <c r="I199" s="455">
        <v>1776.6355000000001</v>
      </c>
      <c r="J199" s="455">
        <v>1776.6355000000001</v>
      </c>
      <c r="K199" s="455">
        <v>0</v>
      </c>
    </row>
    <row r="200" spans="1:11" ht="38.25">
      <c r="A200" s="2">
        <v>192</v>
      </c>
      <c r="B200" s="453" t="s">
        <v>2256</v>
      </c>
      <c r="C200" s="454">
        <f t="shared" si="3"/>
        <v>22983.35</v>
      </c>
      <c r="D200" s="455">
        <v>21</v>
      </c>
      <c r="E200" s="455">
        <v>9642</v>
      </c>
      <c r="F200" s="455">
        <v>13320.35</v>
      </c>
      <c r="G200" s="455">
        <v>0</v>
      </c>
      <c r="H200" s="455">
        <v>14413.608999</v>
      </c>
      <c r="I200" s="455">
        <v>8569.7410010000003</v>
      </c>
      <c r="J200" s="455">
        <v>8323.6670159999994</v>
      </c>
      <c r="K200" s="455">
        <v>246.07398499999999</v>
      </c>
    </row>
    <row r="201" spans="1:11" ht="51">
      <c r="A201" s="2">
        <v>193</v>
      </c>
      <c r="B201" s="453" t="s">
        <v>2257</v>
      </c>
      <c r="C201" s="454">
        <f t="shared" si="3"/>
        <v>13301.1</v>
      </c>
      <c r="D201" s="455">
        <v>0</v>
      </c>
      <c r="E201" s="455">
        <v>8168</v>
      </c>
      <c r="F201" s="455">
        <v>5133.1000000000004</v>
      </c>
      <c r="G201" s="455">
        <v>0</v>
      </c>
      <c r="H201" s="455">
        <v>9777.7000000000007</v>
      </c>
      <c r="I201" s="455">
        <v>3523.4</v>
      </c>
      <c r="J201" s="455">
        <v>3500</v>
      </c>
      <c r="K201" s="455">
        <v>23.4</v>
      </c>
    </row>
    <row r="202" spans="1:11">
      <c r="A202" s="2">
        <v>194</v>
      </c>
      <c r="B202" s="215" t="s">
        <v>2992</v>
      </c>
      <c r="C202" s="454">
        <f t="shared" si="3"/>
        <v>194065.709</v>
      </c>
      <c r="D202" s="455">
        <v>11170.152</v>
      </c>
      <c r="E202" s="455">
        <v>129075.139</v>
      </c>
      <c r="F202" s="455">
        <v>53820.417999999998</v>
      </c>
      <c r="G202" s="455">
        <v>0</v>
      </c>
      <c r="H202" s="455">
        <v>175486.123987</v>
      </c>
      <c r="I202" s="455">
        <v>18579.585013</v>
      </c>
      <c r="J202" s="455">
        <v>17537.584421</v>
      </c>
      <c r="K202" s="455">
        <v>1042.0005920000001</v>
      </c>
    </row>
    <row r="203" spans="1:11" ht="25.5">
      <c r="A203" s="2">
        <v>195</v>
      </c>
      <c r="B203" s="453" t="s">
        <v>2259</v>
      </c>
      <c r="C203" s="454">
        <f t="shared" ref="C203:C233" si="4">+D203+E203+F203-G203</f>
        <v>350</v>
      </c>
      <c r="D203" s="455">
        <v>0</v>
      </c>
      <c r="E203" s="455">
        <v>350</v>
      </c>
      <c r="F203" s="455">
        <v>0</v>
      </c>
      <c r="G203" s="455">
        <v>0</v>
      </c>
      <c r="H203" s="455">
        <v>350</v>
      </c>
      <c r="I203" s="455">
        <v>0</v>
      </c>
      <c r="J203" s="455">
        <v>0</v>
      </c>
      <c r="K203" s="455">
        <v>0</v>
      </c>
    </row>
    <row r="204" spans="1:11" ht="25.5">
      <c r="A204" s="2">
        <v>196</v>
      </c>
      <c r="B204" s="453" t="s">
        <v>2260</v>
      </c>
      <c r="C204" s="454">
        <f t="shared" si="4"/>
        <v>295.12</v>
      </c>
      <c r="D204" s="455">
        <v>0</v>
      </c>
      <c r="E204" s="455">
        <v>295.12</v>
      </c>
      <c r="F204" s="455">
        <v>0</v>
      </c>
      <c r="G204" s="455">
        <v>0</v>
      </c>
      <c r="H204" s="455">
        <v>295.12</v>
      </c>
      <c r="I204" s="455">
        <v>0</v>
      </c>
      <c r="J204" s="455">
        <v>0</v>
      </c>
      <c r="K204" s="455">
        <v>0</v>
      </c>
    </row>
    <row r="205" spans="1:11" ht="38.25">
      <c r="A205" s="2">
        <v>197</v>
      </c>
      <c r="B205" s="453" t="s">
        <v>2261</v>
      </c>
      <c r="C205" s="454">
        <f t="shared" si="4"/>
        <v>800</v>
      </c>
      <c r="D205" s="455">
        <v>0</v>
      </c>
      <c r="E205" s="455">
        <v>800</v>
      </c>
      <c r="F205" s="455">
        <v>0</v>
      </c>
      <c r="G205" s="455">
        <v>0</v>
      </c>
      <c r="H205" s="455">
        <v>800</v>
      </c>
      <c r="I205" s="455">
        <v>0</v>
      </c>
      <c r="J205" s="455">
        <v>0</v>
      </c>
      <c r="K205" s="455">
        <v>0</v>
      </c>
    </row>
    <row r="206" spans="1:11" ht="38.25">
      <c r="A206" s="2">
        <v>198</v>
      </c>
      <c r="B206" s="453" t="s">
        <v>2262</v>
      </c>
      <c r="C206" s="454">
        <f t="shared" si="4"/>
        <v>2000</v>
      </c>
      <c r="D206" s="455">
        <v>0</v>
      </c>
      <c r="E206" s="455">
        <v>2000</v>
      </c>
      <c r="F206" s="455">
        <v>0</v>
      </c>
      <c r="G206" s="455">
        <v>0</v>
      </c>
      <c r="H206" s="455">
        <v>2000</v>
      </c>
      <c r="I206" s="455">
        <v>0</v>
      </c>
      <c r="J206" s="455">
        <v>0</v>
      </c>
      <c r="K206" s="455">
        <v>0</v>
      </c>
    </row>
    <row r="207" spans="1:11" ht="38.25">
      <c r="A207" s="2">
        <v>199</v>
      </c>
      <c r="B207" s="453" t="s">
        <v>2263</v>
      </c>
      <c r="C207" s="454">
        <f t="shared" si="4"/>
        <v>625</v>
      </c>
      <c r="D207" s="455">
        <v>0</v>
      </c>
      <c r="E207" s="455">
        <v>625</v>
      </c>
      <c r="F207" s="455">
        <v>0</v>
      </c>
      <c r="G207" s="455">
        <v>0</v>
      </c>
      <c r="H207" s="455">
        <v>625</v>
      </c>
      <c r="I207" s="455">
        <v>0</v>
      </c>
      <c r="J207" s="455">
        <v>0</v>
      </c>
      <c r="K207" s="455">
        <v>0</v>
      </c>
    </row>
    <row r="208" spans="1:11" ht="38.25">
      <c r="A208" s="2">
        <v>200</v>
      </c>
      <c r="B208" s="453" t="s">
        <v>2264</v>
      </c>
      <c r="C208" s="454">
        <f t="shared" si="4"/>
        <v>398</v>
      </c>
      <c r="D208" s="455">
        <v>0</v>
      </c>
      <c r="E208" s="455">
        <v>398</v>
      </c>
      <c r="F208" s="455">
        <v>0</v>
      </c>
      <c r="G208" s="455">
        <v>0</v>
      </c>
      <c r="H208" s="455">
        <v>398</v>
      </c>
      <c r="I208" s="455">
        <v>0</v>
      </c>
      <c r="J208" s="455">
        <v>0</v>
      </c>
      <c r="K208" s="455">
        <v>0</v>
      </c>
    </row>
    <row r="209" spans="1:11" ht="38.25">
      <c r="A209" s="2">
        <v>201</v>
      </c>
      <c r="B209" s="453" t="s">
        <v>2265</v>
      </c>
      <c r="C209" s="454">
        <f t="shared" si="4"/>
        <v>700</v>
      </c>
      <c r="D209" s="455">
        <v>0</v>
      </c>
      <c r="E209" s="455">
        <v>0</v>
      </c>
      <c r="F209" s="455">
        <v>700</v>
      </c>
      <c r="G209" s="455">
        <v>0</v>
      </c>
      <c r="H209" s="455">
        <v>700</v>
      </c>
      <c r="I209" s="455">
        <v>0</v>
      </c>
      <c r="J209" s="455">
        <v>0</v>
      </c>
      <c r="K209" s="455">
        <v>0</v>
      </c>
    </row>
    <row r="210" spans="1:11" ht="25.5">
      <c r="A210" s="2">
        <v>202</v>
      </c>
      <c r="B210" s="453" t="s">
        <v>2266</v>
      </c>
      <c r="C210" s="454">
        <f t="shared" si="4"/>
        <v>625</v>
      </c>
      <c r="D210" s="455">
        <v>0</v>
      </c>
      <c r="E210" s="455">
        <v>625</v>
      </c>
      <c r="F210" s="455">
        <v>0</v>
      </c>
      <c r="G210" s="455">
        <v>0</v>
      </c>
      <c r="H210" s="455">
        <v>625</v>
      </c>
      <c r="I210" s="455">
        <v>0</v>
      </c>
      <c r="J210" s="455">
        <v>0</v>
      </c>
      <c r="K210" s="455">
        <v>0</v>
      </c>
    </row>
    <row r="211" spans="1:11" ht="38.25">
      <c r="A211" s="2">
        <v>203</v>
      </c>
      <c r="B211" s="453" t="s">
        <v>2267</v>
      </c>
      <c r="C211" s="454">
        <f t="shared" si="4"/>
        <v>436</v>
      </c>
      <c r="D211" s="455">
        <v>0</v>
      </c>
      <c r="E211" s="455">
        <v>436</v>
      </c>
      <c r="F211" s="455">
        <v>0</v>
      </c>
      <c r="G211" s="455">
        <v>0</v>
      </c>
      <c r="H211" s="455">
        <v>436</v>
      </c>
      <c r="I211" s="455">
        <v>0</v>
      </c>
      <c r="J211" s="455">
        <v>0</v>
      </c>
      <c r="K211" s="455">
        <v>0</v>
      </c>
    </row>
    <row r="212" spans="1:11">
      <c r="A212" s="2">
        <v>204</v>
      </c>
      <c r="B212" s="453" t="s">
        <v>2268</v>
      </c>
      <c r="C212" s="454">
        <f t="shared" si="4"/>
        <v>500</v>
      </c>
      <c r="D212" s="455">
        <v>0</v>
      </c>
      <c r="E212" s="455">
        <v>0</v>
      </c>
      <c r="F212" s="455">
        <v>500</v>
      </c>
      <c r="G212" s="455">
        <v>0</v>
      </c>
      <c r="H212" s="455">
        <v>500</v>
      </c>
      <c r="I212" s="455">
        <v>0</v>
      </c>
      <c r="J212" s="455">
        <v>0</v>
      </c>
      <c r="K212" s="455">
        <v>0</v>
      </c>
    </row>
    <row r="213" spans="1:11" ht="38.25">
      <c r="A213" s="2">
        <v>205</v>
      </c>
      <c r="B213" s="453" t="s">
        <v>2269</v>
      </c>
      <c r="C213" s="454">
        <f t="shared" si="4"/>
        <v>476</v>
      </c>
      <c r="D213" s="455">
        <v>0</v>
      </c>
      <c r="E213" s="455">
        <v>0</v>
      </c>
      <c r="F213" s="455">
        <v>476</v>
      </c>
      <c r="G213" s="455">
        <v>0</v>
      </c>
      <c r="H213" s="455">
        <v>476</v>
      </c>
      <c r="I213" s="455">
        <v>0</v>
      </c>
      <c r="J213" s="455">
        <v>0</v>
      </c>
      <c r="K213" s="455">
        <v>0</v>
      </c>
    </row>
    <row r="214" spans="1:11" ht="25.5">
      <c r="A214" s="2">
        <v>206</v>
      </c>
      <c r="B214" s="453" t="s">
        <v>2270</v>
      </c>
      <c r="C214" s="454">
        <f t="shared" si="4"/>
        <v>695</v>
      </c>
      <c r="D214" s="455">
        <v>0</v>
      </c>
      <c r="E214" s="455">
        <v>0</v>
      </c>
      <c r="F214" s="455">
        <v>695</v>
      </c>
      <c r="G214" s="455">
        <v>0</v>
      </c>
      <c r="H214" s="455">
        <v>695</v>
      </c>
      <c r="I214" s="455">
        <v>0</v>
      </c>
      <c r="J214" s="455">
        <v>0</v>
      </c>
      <c r="K214" s="455">
        <v>0</v>
      </c>
    </row>
    <row r="215" spans="1:11" ht="38.25">
      <c r="A215" s="2">
        <v>207</v>
      </c>
      <c r="B215" s="453" t="s">
        <v>2993</v>
      </c>
      <c r="C215" s="454">
        <f t="shared" si="4"/>
        <v>1900</v>
      </c>
      <c r="D215" s="455">
        <v>0</v>
      </c>
      <c r="E215" s="455">
        <v>1900</v>
      </c>
      <c r="F215" s="455">
        <v>0</v>
      </c>
      <c r="G215" s="455">
        <v>0</v>
      </c>
      <c r="H215" s="455">
        <v>1900</v>
      </c>
      <c r="I215" s="455">
        <v>0</v>
      </c>
      <c r="J215" s="455">
        <v>0</v>
      </c>
      <c r="K215" s="455">
        <v>0</v>
      </c>
    </row>
    <row r="216" spans="1:11" ht="25.5">
      <c r="A216" s="2">
        <v>208</v>
      </c>
      <c r="B216" s="453" t="s">
        <v>2994</v>
      </c>
      <c r="C216" s="454">
        <f t="shared" si="4"/>
        <v>102871.72</v>
      </c>
      <c r="D216" s="455">
        <v>650</v>
      </c>
      <c r="E216" s="455">
        <v>101411.72</v>
      </c>
      <c r="F216" s="455">
        <v>810</v>
      </c>
      <c r="G216" s="455">
        <v>0</v>
      </c>
      <c r="H216" s="455">
        <v>73584.72</v>
      </c>
      <c r="I216" s="455">
        <v>29287</v>
      </c>
      <c r="J216" s="455">
        <v>0</v>
      </c>
      <c r="K216" s="455">
        <v>0</v>
      </c>
    </row>
    <row r="217" spans="1:11">
      <c r="A217" s="2">
        <v>209</v>
      </c>
      <c r="B217" s="453" t="s">
        <v>2995</v>
      </c>
      <c r="C217" s="454">
        <f t="shared" si="4"/>
        <v>255868.45400000003</v>
      </c>
      <c r="D217" s="455">
        <v>22184.004000000001</v>
      </c>
      <c r="E217" s="455">
        <v>207450</v>
      </c>
      <c r="F217" s="455">
        <v>26234.45</v>
      </c>
      <c r="G217" s="455">
        <v>0</v>
      </c>
      <c r="H217" s="455">
        <v>230120.85015499999</v>
      </c>
      <c r="I217" s="455">
        <v>25747.603845000001</v>
      </c>
      <c r="J217" s="455">
        <v>25170.334845000001</v>
      </c>
      <c r="K217" s="455">
        <v>577.26900000000001</v>
      </c>
    </row>
    <row r="218" spans="1:11" ht="38.25">
      <c r="A218" s="2">
        <v>210</v>
      </c>
      <c r="B218" s="453" t="s">
        <v>2996</v>
      </c>
      <c r="C218" s="454">
        <f t="shared" si="4"/>
        <v>700</v>
      </c>
      <c r="D218" s="455">
        <v>0</v>
      </c>
      <c r="E218" s="455">
        <v>700</v>
      </c>
      <c r="F218" s="455">
        <v>0</v>
      </c>
      <c r="G218" s="455">
        <v>0</v>
      </c>
      <c r="H218" s="455">
        <v>700</v>
      </c>
      <c r="I218" s="455">
        <v>0</v>
      </c>
      <c r="J218" s="455">
        <v>0</v>
      </c>
      <c r="K218" s="455">
        <v>0</v>
      </c>
    </row>
    <row r="219" spans="1:11" ht="38.25">
      <c r="A219" s="2">
        <v>211</v>
      </c>
      <c r="B219" s="453" t="s">
        <v>2997</v>
      </c>
      <c r="C219" s="454">
        <f t="shared" si="4"/>
        <v>800</v>
      </c>
      <c r="D219" s="455">
        <v>0</v>
      </c>
      <c r="E219" s="455">
        <v>800</v>
      </c>
      <c r="F219" s="455">
        <v>0</v>
      </c>
      <c r="G219" s="455">
        <v>0</v>
      </c>
      <c r="H219" s="455">
        <v>800</v>
      </c>
      <c r="I219" s="455">
        <v>0</v>
      </c>
      <c r="J219" s="455">
        <v>0</v>
      </c>
      <c r="K219" s="455">
        <v>0</v>
      </c>
    </row>
    <row r="220" spans="1:11" ht="25.5">
      <c r="A220" s="2">
        <v>212</v>
      </c>
      <c r="B220" s="453" t="s">
        <v>2998</v>
      </c>
      <c r="C220" s="454">
        <f t="shared" si="4"/>
        <v>350</v>
      </c>
      <c r="D220" s="455">
        <v>0</v>
      </c>
      <c r="E220" s="455">
        <v>350</v>
      </c>
      <c r="F220" s="455">
        <v>0</v>
      </c>
      <c r="G220" s="455">
        <v>0</v>
      </c>
      <c r="H220" s="455">
        <v>350</v>
      </c>
      <c r="I220" s="455">
        <v>0</v>
      </c>
      <c r="J220" s="455">
        <v>0</v>
      </c>
      <c r="K220" s="455">
        <v>0</v>
      </c>
    </row>
    <row r="221" spans="1:11" ht="25.5">
      <c r="A221" s="2">
        <v>213</v>
      </c>
      <c r="B221" s="453" t="s">
        <v>2999</v>
      </c>
      <c r="C221" s="454">
        <f t="shared" si="4"/>
        <v>1054</v>
      </c>
      <c r="D221" s="455">
        <v>0</v>
      </c>
      <c r="E221" s="455">
        <v>0</v>
      </c>
      <c r="F221" s="455">
        <v>1054</v>
      </c>
      <c r="G221" s="455">
        <v>0</v>
      </c>
      <c r="H221" s="455">
        <v>1054</v>
      </c>
      <c r="I221" s="455">
        <v>0</v>
      </c>
      <c r="J221" s="455">
        <v>0</v>
      </c>
      <c r="K221" s="455">
        <v>0</v>
      </c>
    </row>
    <row r="222" spans="1:11" ht="38.25">
      <c r="A222" s="2">
        <v>214</v>
      </c>
      <c r="B222" s="453" t="s">
        <v>3000</v>
      </c>
      <c r="C222" s="454">
        <f t="shared" si="4"/>
        <v>2000</v>
      </c>
      <c r="D222" s="455">
        <v>0</v>
      </c>
      <c r="E222" s="455">
        <v>0</v>
      </c>
      <c r="F222" s="455">
        <v>2000</v>
      </c>
      <c r="G222" s="455">
        <v>0</v>
      </c>
      <c r="H222" s="455">
        <v>1999.913571</v>
      </c>
      <c r="I222" s="455">
        <v>8.6429000000000006E-2</v>
      </c>
      <c r="J222" s="455">
        <v>0</v>
      </c>
      <c r="K222" s="455">
        <v>0</v>
      </c>
    </row>
    <row r="223" spans="1:11" ht="38.25">
      <c r="A223" s="2">
        <v>215</v>
      </c>
      <c r="B223" s="453" t="s">
        <v>3001</v>
      </c>
      <c r="C223" s="454">
        <f t="shared" si="4"/>
        <v>1200</v>
      </c>
      <c r="D223" s="455">
        <v>0</v>
      </c>
      <c r="E223" s="455">
        <v>1200</v>
      </c>
      <c r="F223" s="455">
        <v>0</v>
      </c>
      <c r="G223" s="455">
        <v>0</v>
      </c>
      <c r="H223" s="455">
        <v>1200</v>
      </c>
      <c r="I223" s="455">
        <v>0</v>
      </c>
      <c r="J223" s="455">
        <v>0</v>
      </c>
      <c r="K223" s="455">
        <v>0</v>
      </c>
    </row>
    <row r="224" spans="1:11" ht="38.25">
      <c r="A224" s="2">
        <v>216</v>
      </c>
      <c r="B224" s="453" t="s">
        <v>3002</v>
      </c>
      <c r="C224" s="454">
        <f t="shared" si="4"/>
        <v>700</v>
      </c>
      <c r="D224" s="455">
        <v>0</v>
      </c>
      <c r="E224" s="455">
        <v>350</v>
      </c>
      <c r="F224" s="455">
        <v>350</v>
      </c>
      <c r="G224" s="455">
        <v>0</v>
      </c>
      <c r="H224" s="455">
        <v>700</v>
      </c>
      <c r="I224" s="455">
        <v>0</v>
      </c>
      <c r="J224" s="455">
        <v>0</v>
      </c>
      <c r="K224" s="455">
        <v>0</v>
      </c>
    </row>
    <row r="225" spans="1:11" ht="25.5">
      <c r="A225" s="2">
        <v>217</v>
      </c>
      <c r="B225" s="453" t="s">
        <v>3003</v>
      </c>
      <c r="C225" s="454">
        <f t="shared" si="4"/>
        <v>573710</v>
      </c>
      <c r="D225" s="455">
        <v>0</v>
      </c>
      <c r="E225" s="455">
        <v>543121</v>
      </c>
      <c r="F225" s="455">
        <f>(30539000000+50000000)/1000000</f>
        <v>30589</v>
      </c>
      <c r="G225" s="455">
        <v>0</v>
      </c>
      <c r="H225" s="455">
        <f>(573660000000+50000000)/1000000</f>
        <v>573710</v>
      </c>
      <c r="I225" s="455">
        <v>0</v>
      </c>
      <c r="J225" s="455">
        <v>0</v>
      </c>
      <c r="K225" s="455">
        <v>0</v>
      </c>
    </row>
    <row r="226" spans="1:11" ht="25.5">
      <c r="A226" s="2">
        <v>218</v>
      </c>
      <c r="B226" s="453" t="s">
        <v>3004</v>
      </c>
      <c r="C226" s="454">
        <f t="shared" si="4"/>
        <v>150</v>
      </c>
      <c r="D226" s="455">
        <v>0</v>
      </c>
      <c r="E226" s="455">
        <v>150</v>
      </c>
      <c r="F226" s="455">
        <v>0</v>
      </c>
      <c r="G226" s="455">
        <v>0</v>
      </c>
      <c r="H226" s="455">
        <v>150</v>
      </c>
      <c r="I226" s="455">
        <v>0</v>
      </c>
      <c r="J226" s="455">
        <v>0</v>
      </c>
      <c r="K226" s="455">
        <v>0</v>
      </c>
    </row>
    <row r="227" spans="1:11" ht="38.25">
      <c r="A227" s="2">
        <v>219</v>
      </c>
      <c r="B227" s="453" t="s">
        <v>3005</v>
      </c>
      <c r="C227" s="454">
        <f t="shared" si="4"/>
        <v>720</v>
      </c>
      <c r="D227" s="455">
        <v>0</v>
      </c>
      <c r="E227" s="455">
        <v>520</v>
      </c>
      <c r="F227" s="455">
        <v>200</v>
      </c>
      <c r="G227" s="455">
        <v>0</v>
      </c>
      <c r="H227" s="455">
        <v>715.08199999999999</v>
      </c>
      <c r="I227" s="455">
        <v>4.9180000000000001</v>
      </c>
      <c r="J227" s="455">
        <v>0</v>
      </c>
      <c r="K227" s="455">
        <v>4.9180000000000001</v>
      </c>
    </row>
    <row r="228" spans="1:11" ht="38.25">
      <c r="A228" s="2">
        <v>220</v>
      </c>
      <c r="B228" s="453" t="s">
        <v>2284</v>
      </c>
      <c r="C228" s="454">
        <f t="shared" si="4"/>
        <v>1019.876</v>
      </c>
      <c r="D228" s="455">
        <v>0</v>
      </c>
      <c r="E228" s="455">
        <v>1010</v>
      </c>
      <c r="F228" s="455">
        <v>9.8759999999999994</v>
      </c>
      <c r="G228" s="455">
        <v>0</v>
      </c>
      <c r="H228" s="455">
        <v>1019.876</v>
      </c>
      <c r="I228" s="455">
        <v>0</v>
      </c>
      <c r="J228" s="455">
        <v>0</v>
      </c>
      <c r="K228" s="455">
        <v>0</v>
      </c>
    </row>
    <row r="229" spans="1:11" ht="51">
      <c r="A229" s="2">
        <v>221</v>
      </c>
      <c r="B229" s="453" t="s">
        <v>2285</v>
      </c>
      <c r="C229" s="454">
        <f t="shared" si="4"/>
        <v>4547</v>
      </c>
      <c r="D229" s="455">
        <v>0</v>
      </c>
      <c r="E229" s="455">
        <v>4547</v>
      </c>
      <c r="F229" s="455">
        <v>0</v>
      </c>
      <c r="G229" s="455">
        <v>0</v>
      </c>
      <c r="H229" s="455">
        <v>4547</v>
      </c>
      <c r="I229" s="455">
        <v>0</v>
      </c>
      <c r="J229" s="455">
        <v>0</v>
      </c>
      <c r="K229" s="455">
        <v>0</v>
      </c>
    </row>
    <row r="230" spans="1:11" ht="38.25">
      <c r="A230" s="2">
        <v>222</v>
      </c>
      <c r="B230" s="453" t="s">
        <v>2286</v>
      </c>
      <c r="C230" s="454">
        <f t="shared" si="4"/>
        <v>6946</v>
      </c>
      <c r="D230" s="455">
        <v>0</v>
      </c>
      <c r="E230" s="455">
        <v>6946</v>
      </c>
      <c r="F230" s="455">
        <v>0</v>
      </c>
      <c r="G230" s="455">
        <v>0</v>
      </c>
      <c r="H230" s="455">
        <v>6946</v>
      </c>
      <c r="I230" s="455">
        <v>0</v>
      </c>
      <c r="J230" s="455">
        <v>0</v>
      </c>
      <c r="K230" s="455">
        <v>0</v>
      </c>
    </row>
    <row r="231" spans="1:11" ht="38.25">
      <c r="A231" s="2">
        <v>223</v>
      </c>
      <c r="B231" s="453" t="s">
        <v>2287</v>
      </c>
      <c r="C231" s="454">
        <f t="shared" si="4"/>
        <v>335.87</v>
      </c>
      <c r="D231" s="455">
        <v>0</v>
      </c>
      <c r="E231" s="455">
        <v>335.87</v>
      </c>
      <c r="F231" s="455">
        <v>0</v>
      </c>
      <c r="G231" s="455">
        <v>0</v>
      </c>
      <c r="H231" s="455">
        <v>335.87</v>
      </c>
      <c r="I231" s="455">
        <v>0</v>
      </c>
      <c r="J231" s="455">
        <v>0</v>
      </c>
      <c r="K231" s="455">
        <v>0</v>
      </c>
    </row>
    <row r="232" spans="1:11" ht="38.25">
      <c r="A232" s="2">
        <v>224</v>
      </c>
      <c r="B232" s="453" t="s">
        <v>2288</v>
      </c>
      <c r="C232" s="454">
        <f t="shared" si="4"/>
        <v>37860.28</v>
      </c>
      <c r="D232" s="455">
        <v>0</v>
      </c>
      <c r="E232" s="455">
        <v>37860.28</v>
      </c>
      <c r="F232" s="455">
        <v>0</v>
      </c>
      <c r="G232" s="455">
        <v>0</v>
      </c>
      <c r="H232" s="455">
        <v>37136.864999999998</v>
      </c>
      <c r="I232" s="455">
        <f>(+J232+K232)/1000000</f>
        <v>7.2341499999999993E-4</v>
      </c>
      <c r="J232" s="455">
        <v>0</v>
      </c>
      <c r="K232" s="455">
        <v>723.41499999999996</v>
      </c>
    </row>
    <row r="233" spans="1:11" ht="38.25">
      <c r="A233" s="2">
        <v>225</v>
      </c>
      <c r="B233" s="453" t="s">
        <v>2289</v>
      </c>
      <c r="C233" s="454">
        <f t="shared" si="4"/>
        <v>50027.6</v>
      </c>
      <c r="D233" s="455">
        <v>0</v>
      </c>
      <c r="E233" s="455">
        <v>40027.599999999999</v>
      </c>
      <c r="F233" s="455">
        <v>10000</v>
      </c>
      <c r="G233" s="455">
        <v>0</v>
      </c>
      <c r="H233" s="455">
        <v>50000.68</v>
      </c>
      <c r="I233" s="455">
        <f>(+J233+K233)/1000000</f>
        <v>2.6920000000000003E-5</v>
      </c>
      <c r="J233" s="455">
        <v>0</v>
      </c>
      <c r="K233" s="455">
        <v>26.92</v>
      </c>
    </row>
    <row r="236" spans="1:11" ht="15.75">
      <c r="I236" s="560" t="s">
        <v>3019</v>
      </c>
    </row>
  </sheetData>
  <mergeCells count="12">
    <mergeCell ref="I5:I6"/>
    <mergeCell ref="J5:K5"/>
    <mergeCell ref="A1:K1"/>
    <mergeCell ref="A2:K2"/>
    <mergeCell ref="A3:K3"/>
    <mergeCell ref="A4:K4"/>
    <mergeCell ref="A5:A6"/>
    <mergeCell ref="B5:B6"/>
    <mergeCell ref="C5:C6"/>
    <mergeCell ref="D5:D6"/>
    <mergeCell ref="E5:G5"/>
    <mergeCell ref="H5:H6"/>
  </mergeCells>
  <pageMargins left="0.98" right="0.43" top="0.32" bottom="0.46" header="0.3" footer="0.25"/>
  <pageSetup paperSize="9" fitToHeight="100" orientation="landscape" verticalDpi="0"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58F1-B33A-4B40-AE1A-4EC6ABF24876}">
  <sheetPr>
    <tabColor rgb="FF00B050"/>
    <pageSetUpPr fitToPage="1"/>
  </sheetPr>
  <dimension ref="A1:Q565"/>
  <sheetViews>
    <sheetView zoomScale="115" zoomScaleNormal="115" workbookViewId="0">
      <pane ySplit="8" topLeftCell="A9" activePane="bottomLeft" state="frozen"/>
      <selection sqref="A1:XFD1048576"/>
      <selection pane="bottomLeft" activeCell="O565" sqref="O565"/>
    </sheetView>
  </sheetViews>
  <sheetFormatPr defaultColWidth="9.140625" defaultRowHeight="12.75"/>
  <cols>
    <col min="1" max="1" width="5" style="469" customWidth="1"/>
    <col min="2" max="2" width="25" style="469" customWidth="1"/>
    <col min="3" max="3" width="10.7109375" style="469" customWidth="1"/>
    <col min="4" max="4" width="11.140625" style="469" customWidth="1"/>
    <col min="5" max="5" width="10.42578125" style="469" customWidth="1"/>
    <col min="6" max="6" width="10.85546875" style="469" customWidth="1"/>
    <col min="7" max="7" width="9.85546875" style="469" customWidth="1"/>
    <col min="8" max="8" width="11.28515625" style="469" customWidth="1"/>
    <col min="9" max="9" width="10.42578125" style="469" customWidth="1"/>
    <col min="10" max="10" width="10" style="469" customWidth="1"/>
    <col min="11" max="11" width="8.7109375" style="469" customWidth="1"/>
    <col min="12" max="12" width="10.28515625" style="469" customWidth="1"/>
    <col min="13" max="13" width="10.85546875" style="469" customWidth="1"/>
    <col min="14" max="17" width="8.85546875" style="469" customWidth="1"/>
    <col min="18" max="18" width="11.28515625" style="469" bestFit="1" customWidth="1"/>
    <col min="19" max="16384" width="9.140625" style="469"/>
  </cols>
  <sheetData>
    <row r="1" spans="1:17" ht="11.25" customHeight="1">
      <c r="A1" s="512" t="s">
        <v>2709</v>
      </c>
      <c r="B1" s="512"/>
      <c r="C1" s="512"/>
      <c r="D1" s="512"/>
      <c r="E1" s="512"/>
      <c r="F1" s="512"/>
      <c r="G1" s="512"/>
      <c r="H1" s="512"/>
      <c r="I1" s="512"/>
      <c r="J1" s="512"/>
      <c r="K1" s="512"/>
      <c r="L1" s="512"/>
      <c r="M1" s="512"/>
      <c r="N1" s="512"/>
      <c r="O1" s="512"/>
      <c r="P1" s="512"/>
      <c r="Q1" s="512"/>
    </row>
    <row r="2" spans="1:17" ht="11.25" customHeight="1">
      <c r="A2" s="512" t="s">
        <v>2290</v>
      </c>
      <c r="B2" s="512"/>
      <c r="C2" s="512"/>
      <c r="D2" s="512"/>
      <c r="E2" s="512"/>
      <c r="F2" s="512"/>
      <c r="G2" s="512"/>
      <c r="H2" s="512"/>
      <c r="I2" s="512"/>
      <c r="J2" s="512"/>
      <c r="K2" s="512"/>
      <c r="L2" s="512"/>
      <c r="M2" s="512"/>
      <c r="N2" s="512"/>
      <c r="O2" s="512"/>
      <c r="P2" s="512"/>
      <c r="Q2" s="512"/>
    </row>
    <row r="3" spans="1:17" ht="11.25" customHeight="1">
      <c r="A3" s="513" t="str">
        <f>+'Biểu 56'!A3:T3</f>
        <v>(Kèm theo Nghị quyết số             /NQ-HĐND ngày 27/6/2025 của HĐND tỉnh Hà Tĩnh)</v>
      </c>
      <c r="B3" s="513"/>
      <c r="C3" s="513"/>
      <c r="D3" s="513"/>
      <c r="E3" s="513"/>
      <c r="F3" s="513"/>
      <c r="G3" s="513"/>
      <c r="H3" s="513"/>
      <c r="I3" s="513"/>
      <c r="J3" s="513"/>
      <c r="K3" s="513"/>
      <c r="L3" s="513"/>
      <c r="M3" s="513"/>
      <c r="N3" s="513"/>
      <c r="O3" s="513"/>
      <c r="P3" s="513"/>
      <c r="Q3" s="513"/>
    </row>
    <row r="4" spans="1:17">
      <c r="A4" s="514" t="s">
        <v>917</v>
      </c>
      <c r="B4" s="514"/>
      <c r="C4" s="514"/>
      <c r="D4" s="514"/>
      <c r="E4" s="514"/>
      <c r="F4" s="514"/>
      <c r="G4" s="514"/>
      <c r="H4" s="514"/>
      <c r="I4" s="514"/>
      <c r="J4" s="514"/>
      <c r="K4" s="514"/>
      <c r="L4" s="514"/>
      <c r="M4" s="514"/>
      <c r="N4" s="514"/>
      <c r="O4" s="514"/>
      <c r="P4" s="514"/>
      <c r="Q4" s="514"/>
    </row>
    <row r="5" spans="1:17" ht="15" customHeight="1">
      <c r="A5" s="511" t="s">
        <v>35</v>
      </c>
      <c r="B5" s="511" t="s">
        <v>2291</v>
      </c>
      <c r="C5" s="511" t="s">
        <v>2292</v>
      </c>
      <c r="D5" s="511" t="s">
        <v>2293</v>
      </c>
      <c r="E5" s="511" t="s">
        <v>2294</v>
      </c>
      <c r="F5" s="511" t="s">
        <v>2295</v>
      </c>
      <c r="G5" s="511"/>
      <c r="H5" s="511"/>
      <c r="I5" s="511"/>
      <c r="J5" s="511" t="s">
        <v>2296</v>
      </c>
      <c r="K5" s="511"/>
      <c r="L5" s="511"/>
      <c r="M5" s="511"/>
      <c r="N5" s="511" t="s">
        <v>1931</v>
      </c>
      <c r="O5" s="511"/>
      <c r="P5" s="511"/>
      <c r="Q5" s="511"/>
    </row>
    <row r="6" spans="1:17" ht="15" customHeight="1">
      <c r="A6" s="511"/>
      <c r="B6" s="511"/>
      <c r="C6" s="511"/>
      <c r="D6" s="511"/>
      <c r="E6" s="511"/>
      <c r="F6" s="511"/>
      <c r="G6" s="511"/>
      <c r="H6" s="511"/>
      <c r="I6" s="511"/>
      <c r="J6" s="511"/>
      <c r="K6" s="511"/>
      <c r="L6" s="511"/>
      <c r="M6" s="511"/>
      <c r="N6" s="511"/>
      <c r="O6" s="511"/>
      <c r="P6" s="511"/>
      <c r="Q6" s="511"/>
    </row>
    <row r="7" spans="1:17" ht="15" customHeight="1">
      <c r="A7" s="511"/>
      <c r="B7" s="511"/>
      <c r="C7" s="511"/>
      <c r="D7" s="511"/>
      <c r="E7" s="511"/>
      <c r="F7" s="511" t="s">
        <v>3</v>
      </c>
      <c r="G7" s="511" t="s">
        <v>2297</v>
      </c>
      <c r="H7" s="511"/>
      <c r="I7" s="511"/>
      <c r="J7" s="511" t="s">
        <v>3</v>
      </c>
      <c r="K7" s="511" t="s">
        <v>2297</v>
      </c>
      <c r="L7" s="511"/>
      <c r="M7" s="511"/>
      <c r="N7" s="511" t="s">
        <v>3</v>
      </c>
      <c r="O7" s="511" t="s">
        <v>2297</v>
      </c>
      <c r="P7" s="511"/>
      <c r="Q7" s="511"/>
    </row>
    <row r="8" spans="1:17" ht="51">
      <c r="A8" s="511"/>
      <c r="B8" s="511"/>
      <c r="C8" s="511"/>
      <c r="D8" s="511"/>
      <c r="E8" s="511"/>
      <c r="F8" s="511"/>
      <c r="G8" s="211" t="s">
        <v>2298</v>
      </c>
      <c r="H8" s="211" t="s">
        <v>2299</v>
      </c>
      <c r="I8" s="211" t="s">
        <v>2300</v>
      </c>
      <c r="J8" s="511"/>
      <c r="K8" s="211" t="s">
        <v>2298</v>
      </c>
      <c r="L8" s="211" t="s">
        <v>2299</v>
      </c>
      <c r="M8" s="211" t="s">
        <v>2300</v>
      </c>
      <c r="N8" s="511"/>
      <c r="O8" s="211" t="s">
        <v>2298</v>
      </c>
      <c r="P8" s="211" t="s">
        <v>2299</v>
      </c>
      <c r="Q8" s="211" t="s">
        <v>2300</v>
      </c>
    </row>
    <row r="9" spans="1:17">
      <c r="A9" s="214" t="s">
        <v>44</v>
      </c>
      <c r="B9" s="214" t="s">
        <v>45</v>
      </c>
      <c r="C9" s="214">
        <v>5</v>
      </c>
      <c r="D9" s="214">
        <v>9</v>
      </c>
      <c r="E9" s="214">
        <v>13</v>
      </c>
      <c r="F9" s="214">
        <v>17</v>
      </c>
      <c r="G9" s="214">
        <v>18</v>
      </c>
      <c r="H9" s="214">
        <v>19</v>
      </c>
      <c r="I9" s="214">
        <v>20</v>
      </c>
      <c r="J9" s="214">
        <v>21</v>
      </c>
      <c r="K9" s="214">
        <v>22</v>
      </c>
      <c r="L9" s="214">
        <v>23</v>
      </c>
      <c r="M9" s="214">
        <v>24</v>
      </c>
      <c r="N9" s="214" t="s">
        <v>2301</v>
      </c>
      <c r="O9" s="214" t="s">
        <v>2302</v>
      </c>
      <c r="P9" s="214" t="s">
        <v>2303</v>
      </c>
      <c r="Q9" s="214" t="s">
        <v>2304</v>
      </c>
    </row>
    <row r="10" spans="1:17" s="471" customFormat="1">
      <c r="A10" s="212"/>
      <c r="B10" s="211" t="s">
        <v>2032</v>
      </c>
      <c r="C10" s="470">
        <v>0</v>
      </c>
      <c r="D10" s="470">
        <v>0</v>
      </c>
      <c r="E10" s="470">
        <v>0</v>
      </c>
      <c r="F10" s="470">
        <v>4606069</v>
      </c>
      <c r="G10" s="470">
        <v>495778</v>
      </c>
      <c r="H10" s="470">
        <v>1244989</v>
      </c>
      <c r="I10" s="470">
        <v>2865302</v>
      </c>
      <c r="J10" s="470">
        <v>4061026.604196582</v>
      </c>
      <c r="K10" s="470">
        <v>505331.5301488</v>
      </c>
      <c r="L10" s="470">
        <v>1473995.863803582</v>
      </c>
      <c r="M10" s="470">
        <v>2081699.2102442</v>
      </c>
      <c r="N10" s="241">
        <f>J10/F10*100</f>
        <v>88.166864287021795</v>
      </c>
      <c r="O10" s="241">
        <f>K10/G10*100</f>
        <v>101.92697742715488</v>
      </c>
      <c r="P10" s="241">
        <f>L10/H10*100</f>
        <v>118.3942881265282</v>
      </c>
      <c r="Q10" s="241">
        <f>M10/I10*100</f>
        <v>72.652000042026984</v>
      </c>
    </row>
    <row r="11" spans="1:17" s="471" customFormat="1">
      <c r="A11" s="211" t="s">
        <v>51</v>
      </c>
      <c r="B11" s="212" t="s">
        <v>1487</v>
      </c>
      <c r="C11" s="472">
        <v>0</v>
      </c>
      <c r="D11" s="472">
        <v>0</v>
      </c>
      <c r="E11" s="472">
        <v>0</v>
      </c>
      <c r="F11" s="472">
        <v>0</v>
      </c>
      <c r="G11" s="472">
        <v>0</v>
      </c>
      <c r="H11" s="472">
        <v>0</v>
      </c>
      <c r="I11" s="472">
        <v>0</v>
      </c>
      <c r="J11" s="472">
        <v>0</v>
      </c>
      <c r="K11" s="472">
        <v>0</v>
      </c>
      <c r="L11" s="472">
        <v>0</v>
      </c>
      <c r="M11" s="472">
        <v>0</v>
      </c>
      <c r="N11" s="241"/>
      <c r="O11" s="241"/>
      <c r="P11" s="241"/>
      <c r="Q11" s="241"/>
    </row>
    <row r="12" spans="1:17">
      <c r="A12" s="214"/>
      <c r="B12" s="219" t="s">
        <v>2305</v>
      </c>
      <c r="C12" s="472">
        <v>36378.487999999998</v>
      </c>
      <c r="D12" s="472">
        <v>0</v>
      </c>
      <c r="E12" s="472">
        <v>4148.1970000000001</v>
      </c>
      <c r="F12" s="472">
        <v>0</v>
      </c>
      <c r="G12" s="472">
        <v>0</v>
      </c>
      <c r="H12" s="472">
        <v>0</v>
      </c>
      <c r="I12" s="472">
        <v>0</v>
      </c>
      <c r="J12" s="472">
        <v>0</v>
      </c>
      <c r="K12" s="472">
        <v>0</v>
      </c>
      <c r="L12" s="472">
        <v>0</v>
      </c>
      <c r="M12" s="472">
        <v>0</v>
      </c>
      <c r="N12" s="242"/>
      <c r="O12" s="242"/>
      <c r="P12" s="242"/>
      <c r="Q12" s="242"/>
    </row>
    <row r="13" spans="1:17" s="471" customFormat="1">
      <c r="A13" s="211"/>
      <c r="B13" s="212" t="s">
        <v>2306</v>
      </c>
      <c r="C13" s="472">
        <v>0</v>
      </c>
      <c r="D13" s="472">
        <v>0</v>
      </c>
      <c r="E13" s="472">
        <v>0</v>
      </c>
      <c r="F13" s="472">
        <v>0</v>
      </c>
      <c r="G13" s="472">
        <v>0</v>
      </c>
      <c r="H13" s="472">
        <v>0</v>
      </c>
      <c r="I13" s="472">
        <v>0</v>
      </c>
      <c r="J13" s="472">
        <v>0</v>
      </c>
      <c r="K13" s="472">
        <v>0</v>
      </c>
      <c r="L13" s="472">
        <v>0</v>
      </c>
      <c r="M13" s="472">
        <v>0</v>
      </c>
      <c r="N13" s="241"/>
      <c r="O13" s="241"/>
      <c r="P13" s="241"/>
      <c r="Q13" s="241"/>
    </row>
    <row r="14" spans="1:17" ht="25.5">
      <c r="A14" s="214"/>
      <c r="B14" s="219" t="s">
        <v>2307</v>
      </c>
      <c r="C14" s="472">
        <v>0</v>
      </c>
      <c r="D14" s="472">
        <v>6.8140000000000001</v>
      </c>
      <c r="E14" s="472">
        <v>23.213999999999999</v>
      </c>
      <c r="F14" s="472">
        <v>0</v>
      </c>
      <c r="G14" s="472">
        <v>0</v>
      </c>
      <c r="H14" s="472">
        <v>0</v>
      </c>
      <c r="I14" s="472">
        <v>0</v>
      </c>
      <c r="J14" s="472">
        <v>0</v>
      </c>
      <c r="K14" s="472">
        <v>0</v>
      </c>
      <c r="L14" s="472">
        <v>0</v>
      </c>
      <c r="M14" s="472">
        <v>0</v>
      </c>
      <c r="N14" s="242"/>
      <c r="O14" s="242"/>
      <c r="P14" s="242"/>
      <c r="Q14" s="242"/>
    </row>
    <row r="15" spans="1:17" ht="25.5">
      <c r="A15" s="214"/>
      <c r="B15" s="219" t="s">
        <v>2308</v>
      </c>
      <c r="C15" s="472">
        <v>157315.508</v>
      </c>
      <c r="D15" s="472">
        <v>81775.589357999997</v>
      </c>
      <c r="E15" s="472">
        <v>81793.836366000003</v>
      </c>
      <c r="F15" s="472">
        <v>0</v>
      </c>
      <c r="G15" s="472">
        <v>0</v>
      </c>
      <c r="H15" s="472">
        <v>0</v>
      </c>
      <c r="I15" s="472">
        <v>0</v>
      </c>
      <c r="J15" s="472">
        <v>0</v>
      </c>
      <c r="K15" s="472">
        <v>0</v>
      </c>
      <c r="L15" s="472">
        <v>0</v>
      </c>
      <c r="M15" s="472">
        <v>0</v>
      </c>
      <c r="N15" s="242"/>
      <c r="O15" s="242"/>
      <c r="P15" s="242"/>
      <c r="Q15" s="242"/>
    </row>
    <row r="16" spans="1:17">
      <c r="A16" s="214"/>
      <c r="B16" s="219" t="s">
        <v>2309</v>
      </c>
      <c r="C16" s="472">
        <v>75563.561000000002</v>
      </c>
      <c r="D16" s="472">
        <v>31254</v>
      </c>
      <c r="E16" s="472">
        <v>31500</v>
      </c>
      <c r="F16" s="472">
        <v>0</v>
      </c>
      <c r="G16" s="472">
        <v>0</v>
      </c>
      <c r="H16" s="472">
        <v>0</v>
      </c>
      <c r="I16" s="472">
        <v>0</v>
      </c>
      <c r="J16" s="472">
        <v>0</v>
      </c>
      <c r="K16" s="472">
        <v>0</v>
      </c>
      <c r="L16" s="472">
        <v>0</v>
      </c>
      <c r="M16" s="472">
        <v>0</v>
      </c>
      <c r="N16" s="242"/>
      <c r="O16" s="242"/>
      <c r="P16" s="242"/>
      <c r="Q16" s="242"/>
    </row>
    <row r="17" spans="1:17">
      <c r="A17" s="214"/>
      <c r="B17" s="219" t="s">
        <v>2310</v>
      </c>
      <c r="C17" s="472">
        <v>18000</v>
      </c>
      <c r="D17" s="472">
        <v>0</v>
      </c>
      <c r="E17" s="472">
        <v>18.373999999999999</v>
      </c>
      <c r="F17" s="472">
        <v>0</v>
      </c>
      <c r="G17" s="472">
        <v>0</v>
      </c>
      <c r="H17" s="472">
        <v>0</v>
      </c>
      <c r="I17" s="472">
        <v>0</v>
      </c>
      <c r="J17" s="472">
        <v>0</v>
      </c>
      <c r="K17" s="472">
        <v>0</v>
      </c>
      <c r="L17" s="472">
        <v>0</v>
      </c>
      <c r="M17" s="472">
        <v>0</v>
      </c>
      <c r="N17" s="242"/>
      <c r="O17" s="242"/>
      <c r="P17" s="242"/>
      <c r="Q17" s="242"/>
    </row>
    <row r="18" spans="1:17">
      <c r="A18" s="214"/>
      <c r="B18" s="219" t="s">
        <v>2311</v>
      </c>
      <c r="C18" s="472">
        <v>30000</v>
      </c>
      <c r="D18" s="472">
        <v>0</v>
      </c>
      <c r="E18" s="472">
        <v>28</v>
      </c>
      <c r="F18" s="472">
        <v>0</v>
      </c>
      <c r="G18" s="472">
        <v>0</v>
      </c>
      <c r="H18" s="472">
        <v>0</v>
      </c>
      <c r="I18" s="472">
        <v>0</v>
      </c>
      <c r="J18" s="472">
        <v>0</v>
      </c>
      <c r="K18" s="472">
        <v>0</v>
      </c>
      <c r="L18" s="472">
        <v>0</v>
      </c>
      <c r="M18" s="472">
        <v>0</v>
      </c>
      <c r="N18" s="242"/>
      <c r="O18" s="242"/>
      <c r="P18" s="242"/>
      <c r="Q18" s="242"/>
    </row>
    <row r="19" spans="1:17" ht="51">
      <c r="A19" s="214"/>
      <c r="B19" s="219" t="s">
        <v>2312</v>
      </c>
      <c r="C19" s="472">
        <v>129773.41499999999</v>
      </c>
      <c r="D19" s="472">
        <v>95550.192999999999</v>
      </c>
      <c r="E19" s="472">
        <v>95949.351999999999</v>
      </c>
      <c r="F19" s="472">
        <v>0</v>
      </c>
      <c r="G19" s="472">
        <v>0</v>
      </c>
      <c r="H19" s="472">
        <v>0</v>
      </c>
      <c r="I19" s="472">
        <v>0</v>
      </c>
      <c r="J19" s="472">
        <v>0</v>
      </c>
      <c r="K19" s="472">
        <v>0</v>
      </c>
      <c r="L19" s="472">
        <v>0</v>
      </c>
      <c r="M19" s="472">
        <v>0</v>
      </c>
      <c r="N19" s="242"/>
      <c r="O19" s="242"/>
      <c r="P19" s="242"/>
      <c r="Q19" s="242"/>
    </row>
    <row r="20" spans="1:17" s="471" customFormat="1">
      <c r="A20" s="211"/>
      <c r="B20" s="212" t="s">
        <v>2313</v>
      </c>
      <c r="C20" s="472">
        <v>0</v>
      </c>
      <c r="D20" s="472">
        <v>0</v>
      </c>
      <c r="E20" s="472">
        <v>0</v>
      </c>
      <c r="F20" s="472">
        <v>0</v>
      </c>
      <c r="G20" s="472">
        <v>0</v>
      </c>
      <c r="H20" s="472">
        <v>0</v>
      </c>
      <c r="I20" s="472">
        <v>0</v>
      </c>
      <c r="J20" s="472">
        <v>0</v>
      </c>
      <c r="K20" s="472">
        <v>0</v>
      </c>
      <c r="L20" s="472">
        <v>0</v>
      </c>
      <c r="M20" s="472">
        <v>0</v>
      </c>
      <c r="N20" s="241"/>
      <c r="O20" s="241"/>
      <c r="P20" s="241"/>
      <c r="Q20" s="241"/>
    </row>
    <row r="21" spans="1:17" s="471" customFormat="1">
      <c r="A21" s="211"/>
      <c r="B21" s="212" t="s">
        <v>2314</v>
      </c>
      <c r="C21" s="472">
        <v>0</v>
      </c>
      <c r="D21" s="472">
        <v>0</v>
      </c>
      <c r="E21" s="472">
        <v>0</v>
      </c>
      <c r="F21" s="472">
        <v>0</v>
      </c>
      <c r="G21" s="472">
        <v>0</v>
      </c>
      <c r="H21" s="472">
        <v>0</v>
      </c>
      <c r="I21" s="472">
        <v>0</v>
      </c>
      <c r="J21" s="472">
        <v>0</v>
      </c>
      <c r="K21" s="472">
        <v>0</v>
      </c>
      <c r="L21" s="472">
        <v>0</v>
      </c>
      <c r="M21" s="472">
        <v>0</v>
      </c>
      <c r="N21" s="241"/>
      <c r="O21" s="241"/>
      <c r="P21" s="241"/>
      <c r="Q21" s="241"/>
    </row>
    <row r="22" spans="1:17" s="471" customFormat="1" ht="25.5">
      <c r="A22" s="211" t="s">
        <v>88</v>
      </c>
      <c r="B22" s="212" t="s">
        <v>1371</v>
      </c>
      <c r="C22" s="472">
        <v>0</v>
      </c>
      <c r="D22" s="472">
        <v>0</v>
      </c>
      <c r="E22" s="472">
        <v>0</v>
      </c>
      <c r="F22" s="472">
        <v>0</v>
      </c>
      <c r="G22" s="472">
        <v>0</v>
      </c>
      <c r="H22" s="472">
        <v>0</v>
      </c>
      <c r="I22" s="472">
        <v>0</v>
      </c>
      <c r="J22" s="472">
        <v>0</v>
      </c>
      <c r="K22" s="472">
        <v>0</v>
      </c>
      <c r="L22" s="472">
        <v>0</v>
      </c>
      <c r="M22" s="472">
        <v>0</v>
      </c>
      <c r="N22" s="241"/>
      <c r="O22" s="241"/>
      <c r="P22" s="241"/>
      <c r="Q22" s="241"/>
    </row>
    <row r="23" spans="1:17" ht="51">
      <c r="A23" s="214"/>
      <c r="B23" s="219" t="s">
        <v>2315</v>
      </c>
      <c r="C23" s="472">
        <v>26000</v>
      </c>
      <c r="D23" s="472">
        <v>0</v>
      </c>
      <c r="E23" s="472">
        <v>0</v>
      </c>
      <c r="F23" s="472">
        <v>2800</v>
      </c>
      <c r="G23" s="472">
        <v>0</v>
      </c>
      <c r="H23" s="472">
        <v>0</v>
      </c>
      <c r="I23" s="472">
        <v>2800</v>
      </c>
      <c r="J23" s="472">
        <v>2762.4338980000002</v>
      </c>
      <c r="K23" s="472">
        <v>0</v>
      </c>
      <c r="L23" s="472">
        <v>0</v>
      </c>
      <c r="M23" s="472">
        <v>2762.4338980000002</v>
      </c>
      <c r="N23" s="242">
        <f t="shared" ref="N23:N73" si="0">J23/F23*100</f>
        <v>98.658353500000004</v>
      </c>
      <c r="O23" s="242"/>
      <c r="P23" s="242"/>
      <c r="Q23" s="242">
        <f t="shared" ref="Q23:Q73" si="1">M23/I23*100</f>
        <v>98.658353500000004</v>
      </c>
    </row>
    <row r="24" spans="1:17" ht="38.25">
      <c r="A24" s="214"/>
      <c r="B24" s="219" t="s">
        <v>2316</v>
      </c>
      <c r="C24" s="472">
        <v>35982</v>
      </c>
      <c r="D24" s="472">
        <v>24188.693205</v>
      </c>
      <c r="E24" s="472">
        <v>24220.743705000001</v>
      </c>
      <c r="F24" s="472">
        <v>0</v>
      </c>
      <c r="G24" s="472">
        <v>0</v>
      </c>
      <c r="H24" s="472">
        <v>0</v>
      </c>
      <c r="I24" s="472">
        <v>0</v>
      </c>
      <c r="J24" s="472">
        <v>0</v>
      </c>
      <c r="K24" s="472">
        <v>0</v>
      </c>
      <c r="L24" s="472">
        <v>0</v>
      </c>
      <c r="M24" s="472">
        <v>0</v>
      </c>
      <c r="N24" s="242"/>
      <c r="O24" s="242"/>
      <c r="P24" s="242"/>
      <c r="Q24" s="242"/>
    </row>
    <row r="25" spans="1:17" ht="63.75">
      <c r="A25" s="214"/>
      <c r="B25" s="219" t="s">
        <v>2317</v>
      </c>
      <c r="C25" s="472">
        <v>66892.111999999994</v>
      </c>
      <c r="D25" s="472">
        <v>41466.460200000001</v>
      </c>
      <c r="E25" s="472">
        <v>42804</v>
      </c>
      <c r="F25" s="472">
        <v>0</v>
      </c>
      <c r="G25" s="472">
        <v>0</v>
      </c>
      <c r="H25" s="472">
        <v>0</v>
      </c>
      <c r="I25" s="472">
        <v>0</v>
      </c>
      <c r="J25" s="472">
        <v>710.19280000000003</v>
      </c>
      <c r="K25" s="472">
        <v>0</v>
      </c>
      <c r="L25" s="472">
        <v>0</v>
      </c>
      <c r="M25" s="472">
        <v>710.19280000000003</v>
      </c>
      <c r="N25" s="242"/>
      <c r="O25" s="242"/>
      <c r="P25" s="242"/>
      <c r="Q25" s="242"/>
    </row>
    <row r="26" spans="1:17" ht="51">
      <c r="A26" s="214"/>
      <c r="B26" s="219" t="s">
        <v>2318</v>
      </c>
      <c r="C26" s="472">
        <v>20000</v>
      </c>
      <c r="D26" s="472">
        <v>18900</v>
      </c>
      <c r="E26" s="472">
        <v>18900</v>
      </c>
      <c r="F26" s="472">
        <v>1000</v>
      </c>
      <c r="G26" s="472">
        <v>0</v>
      </c>
      <c r="H26" s="472">
        <v>0</v>
      </c>
      <c r="I26" s="472">
        <v>1000</v>
      </c>
      <c r="J26" s="472">
        <v>827.82500000000005</v>
      </c>
      <c r="K26" s="472">
        <v>0</v>
      </c>
      <c r="L26" s="472">
        <v>0</v>
      </c>
      <c r="M26" s="472">
        <v>827.82500000000005</v>
      </c>
      <c r="N26" s="242">
        <f t="shared" si="0"/>
        <v>82.782499999999999</v>
      </c>
      <c r="O26" s="242"/>
      <c r="P26" s="242"/>
      <c r="Q26" s="242">
        <f t="shared" si="1"/>
        <v>82.782499999999999</v>
      </c>
    </row>
    <row r="27" spans="1:17" ht="38.25">
      <c r="A27" s="214"/>
      <c r="B27" s="219" t="s">
        <v>2319</v>
      </c>
      <c r="C27" s="472">
        <v>63500</v>
      </c>
      <c r="D27" s="472">
        <v>0</v>
      </c>
      <c r="E27" s="472">
        <v>0</v>
      </c>
      <c r="F27" s="472">
        <v>5000</v>
      </c>
      <c r="G27" s="472">
        <v>0</v>
      </c>
      <c r="H27" s="472">
        <v>0</v>
      </c>
      <c r="I27" s="472">
        <v>5000</v>
      </c>
      <c r="J27" s="472">
        <v>4999.991</v>
      </c>
      <c r="K27" s="472">
        <v>0</v>
      </c>
      <c r="L27" s="472">
        <v>0</v>
      </c>
      <c r="M27" s="472">
        <v>4999.991</v>
      </c>
      <c r="N27" s="242">
        <f t="shared" si="0"/>
        <v>99.99982</v>
      </c>
      <c r="O27" s="242"/>
      <c r="P27" s="242"/>
      <c r="Q27" s="242">
        <f t="shared" si="1"/>
        <v>99.99982</v>
      </c>
    </row>
    <row r="28" spans="1:17" ht="63.75">
      <c r="A28" s="214"/>
      <c r="B28" s="219" t="s">
        <v>2320</v>
      </c>
      <c r="C28" s="472">
        <v>66892.111999999994</v>
      </c>
      <c r="D28" s="472">
        <v>0</v>
      </c>
      <c r="E28" s="472">
        <v>0</v>
      </c>
      <c r="F28" s="472">
        <v>12000</v>
      </c>
      <c r="G28" s="472">
        <v>0</v>
      </c>
      <c r="H28" s="472">
        <v>0</v>
      </c>
      <c r="I28" s="472">
        <v>12000</v>
      </c>
      <c r="J28" s="472">
        <v>8802.7024999999994</v>
      </c>
      <c r="K28" s="472">
        <v>0</v>
      </c>
      <c r="L28" s="472">
        <v>0</v>
      </c>
      <c r="M28" s="472">
        <v>8802.7024999999994</v>
      </c>
      <c r="N28" s="242">
        <f t="shared" si="0"/>
        <v>73.35585416666666</v>
      </c>
      <c r="O28" s="242"/>
      <c r="P28" s="242"/>
      <c r="Q28" s="242">
        <f t="shared" si="1"/>
        <v>73.35585416666666</v>
      </c>
    </row>
    <row r="29" spans="1:17" ht="51">
      <c r="A29" s="214"/>
      <c r="B29" s="219" t="s">
        <v>2321</v>
      </c>
      <c r="C29" s="472">
        <v>35000</v>
      </c>
      <c r="D29" s="472">
        <v>7077.1549999999997</v>
      </c>
      <c r="E29" s="472">
        <v>10000</v>
      </c>
      <c r="F29" s="472">
        <v>4300</v>
      </c>
      <c r="G29" s="472">
        <v>0</v>
      </c>
      <c r="H29" s="472">
        <v>0</v>
      </c>
      <c r="I29" s="472">
        <v>4300</v>
      </c>
      <c r="J29" s="472">
        <v>6593.5110000000004</v>
      </c>
      <c r="K29" s="472">
        <v>0</v>
      </c>
      <c r="L29" s="472">
        <v>0</v>
      </c>
      <c r="M29" s="472">
        <v>6593.5110000000004</v>
      </c>
      <c r="N29" s="242">
        <f t="shared" si="0"/>
        <v>153.33746511627908</v>
      </c>
      <c r="O29" s="242"/>
      <c r="P29" s="242"/>
      <c r="Q29" s="242">
        <f t="shared" si="1"/>
        <v>153.33746511627908</v>
      </c>
    </row>
    <row r="30" spans="1:17" ht="63.75">
      <c r="A30" s="214"/>
      <c r="B30" s="219" t="s">
        <v>2322</v>
      </c>
      <c r="C30" s="472">
        <v>0</v>
      </c>
      <c r="D30" s="472">
        <v>0</v>
      </c>
      <c r="E30" s="472">
        <v>0</v>
      </c>
      <c r="F30" s="472">
        <v>1000</v>
      </c>
      <c r="G30" s="472">
        <v>0</v>
      </c>
      <c r="H30" s="472">
        <v>0</v>
      </c>
      <c r="I30" s="472">
        <v>1000</v>
      </c>
      <c r="J30" s="472">
        <v>1000</v>
      </c>
      <c r="K30" s="472">
        <v>0</v>
      </c>
      <c r="L30" s="472">
        <v>0</v>
      </c>
      <c r="M30" s="472">
        <v>1000</v>
      </c>
      <c r="N30" s="242">
        <f t="shared" si="0"/>
        <v>100</v>
      </c>
      <c r="O30" s="242"/>
      <c r="P30" s="242"/>
      <c r="Q30" s="242">
        <f t="shared" si="1"/>
        <v>100</v>
      </c>
    </row>
    <row r="31" spans="1:17" ht="51">
      <c r="A31" s="214"/>
      <c r="B31" s="219" t="s">
        <v>2315</v>
      </c>
      <c r="C31" s="472">
        <v>26000</v>
      </c>
      <c r="D31" s="472">
        <v>15641.803884000001</v>
      </c>
      <c r="E31" s="472">
        <v>20000</v>
      </c>
      <c r="F31" s="472">
        <v>0</v>
      </c>
      <c r="G31" s="472">
        <v>0</v>
      </c>
      <c r="H31" s="472">
        <v>0</v>
      </c>
      <c r="I31" s="472">
        <v>0</v>
      </c>
      <c r="J31" s="472">
        <v>4358.1961160000001</v>
      </c>
      <c r="K31" s="472">
        <v>0</v>
      </c>
      <c r="L31" s="472">
        <v>0</v>
      </c>
      <c r="M31" s="472">
        <v>4358.1961160000001</v>
      </c>
      <c r="N31" s="242"/>
      <c r="O31" s="242"/>
      <c r="P31" s="242"/>
      <c r="Q31" s="242"/>
    </row>
    <row r="32" spans="1:17" ht="25.5">
      <c r="A32" s="214"/>
      <c r="B32" s="219" t="s">
        <v>2323</v>
      </c>
      <c r="C32" s="472">
        <v>35000</v>
      </c>
      <c r="D32" s="472">
        <v>19060.681977</v>
      </c>
      <c r="E32" s="472">
        <v>19499.494737000001</v>
      </c>
      <c r="F32" s="472">
        <v>0</v>
      </c>
      <c r="G32" s="472">
        <v>0</v>
      </c>
      <c r="H32" s="472">
        <v>0</v>
      </c>
      <c r="I32" s="472">
        <v>0</v>
      </c>
      <c r="J32" s="472">
        <v>0</v>
      </c>
      <c r="K32" s="472">
        <v>0</v>
      </c>
      <c r="L32" s="472">
        <v>0</v>
      </c>
      <c r="M32" s="472">
        <v>0</v>
      </c>
      <c r="N32" s="242"/>
      <c r="O32" s="242"/>
      <c r="P32" s="242"/>
      <c r="Q32" s="242"/>
    </row>
    <row r="33" spans="1:17" s="471" customFormat="1">
      <c r="A33" s="211"/>
      <c r="B33" s="212" t="s">
        <v>2040</v>
      </c>
      <c r="C33" s="472">
        <v>0</v>
      </c>
      <c r="D33" s="472">
        <v>0</v>
      </c>
      <c r="E33" s="472">
        <v>0</v>
      </c>
      <c r="F33" s="472">
        <v>26100</v>
      </c>
      <c r="G33" s="472">
        <v>0</v>
      </c>
      <c r="H33" s="472">
        <v>0</v>
      </c>
      <c r="I33" s="472">
        <v>26100</v>
      </c>
      <c r="J33" s="472">
        <v>30054.852314</v>
      </c>
      <c r="K33" s="472">
        <v>0</v>
      </c>
      <c r="L33" s="472">
        <v>0</v>
      </c>
      <c r="M33" s="472">
        <v>30054.852314</v>
      </c>
      <c r="N33" s="241">
        <f t="shared" si="0"/>
        <v>115.15269085823753</v>
      </c>
      <c r="O33" s="241"/>
      <c r="P33" s="241"/>
      <c r="Q33" s="241">
        <f t="shared" si="1"/>
        <v>115.15269085823753</v>
      </c>
    </row>
    <row r="34" spans="1:17" s="471" customFormat="1">
      <c r="A34" s="211"/>
      <c r="B34" s="212" t="s">
        <v>2314</v>
      </c>
      <c r="C34" s="472">
        <v>0</v>
      </c>
      <c r="D34" s="472">
        <v>0</v>
      </c>
      <c r="E34" s="472">
        <v>0</v>
      </c>
      <c r="F34" s="472">
        <v>26100</v>
      </c>
      <c r="G34" s="472">
        <v>0</v>
      </c>
      <c r="H34" s="472">
        <v>0</v>
      </c>
      <c r="I34" s="472">
        <v>26100</v>
      </c>
      <c r="J34" s="472">
        <v>30054.852314</v>
      </c>
      <c r="K34" s="472">
        <v>0</v>
      </c>
      <c r="L34" s="472">
        <v>0</v>
      </c>
      <c r="M34" s="472">
        <v>30054.852314</v>
      </c>
      <c r="N34" s="241">
        <f t="shared" si="0"/>
        <v>115.15269085823753</v>
      </c>
      <c r="O34" s="241"/>
      <c r="P34" s="241"/>
      <c r="Q34" s="241">
        <f t="shared" si="1"/>
        <v>115.15269085823753</v>
      </c>
    </row>
    <row r="35" spans="1:17" s="471" customFormat="1">
      <c r="A35" s="211" t="s">
        <v>90</v>
      </c>
      <c r="B35" s="212" t="s">
        <v>1093</v>
      </c>
      <c r="C35" s="472">
        <v>0</v>
      </c>
      <c r="D35" s="472">
        <v>0</v>
      </c>
      <c r="E35" s="472">
        <v>0</v>
      </c>
      <c r="F35" s="472">
        <v>0</v>
      </c>
      <c r="G35" s="472">
        <v>0</v>
      </c>
      <c r="H35" s="472">
        <v>0</v>
      </c>
      <c r="I35" s="472">
        <v>0</v>
      </c>
      <c r="J35" s="472">
        <v>0</v>
      </c>
      <c r="K35" s="472">
        <v>0</v>
      </c>
      <c r="L35" s="472">
        <v>0</v>
      </c>
      <c r="M35" s="472">
        <v>0</v>
      </c>
      <c r="N35" s="241"/>
      <c r="O35" s="241"/>
      <c r="P35" s="241"/>
      <c r="Q35" s="241"/>
    </row>
    <row r="36" spans="1:17" ht="38.25">
      <c r="A36" s="214"/>
      <c r="B36" s="219" t="s">
        <v>2324</v>
      </c>
      <c r="C36" s="472">
        <v>90000</v>
      </c>
      <c r="D36" s="472">
        <v>384.16699999999997</v>
      </c>
      <c r="E36" s="472">
        <v>570</v>
      </c>
      <c r="F36" s="472">
        <v>0</v>
      </c>
      <c r="G36" s="472">
        <v>0</v>
      </c>
      <c r="H36" s="472">
        <v>0</v>
      </c>
      <c r="I36" s="472">
        <v>0</v>
      </c>
      <c r="J36" s="472">
        <v>0</v>
      </c>
      <c r="K36" s="472">
        <v>0</v>
      </c>
      <c r="L36" s="472">
        <v>0</v>
      </c>
      <c r="M36" s="472">
        <v>0</v>
      </c>
      <c r="N36" s="242"/>
      <c r="O36" s="242"/>
      <c r="P36" s="242"/>
      <c r="Q36" s="242"/>
    </row>
    <row r="37" spans="1:17" ht="51">
      <c r="A37" s="214"/>
      <c r="B37" s="219" t="s">
        <v>2325</v>
      </c>
      <c r="C37" s="472">
        <v>90000</v>
      </c>
      <c r="D37" s="472">
        <v>0</v>
      </c>
      <c r="E37" s="472">
        <v>0</v>
      </c>
      <c r="F37" s="472">
        <v>1700</v>
      </c>
      <c r="G37" s="472">
        <v>0</v>
      </c>
      <c r="H37" s="472">
        <v>0</v>
      </c>
      <c r="I37" s="472">
        <v>1700</v>
      </c>
      <c r="J37" s="472">
        <v>579.68856400000004</v>
      </c>
      <c r="K37" s="472">
        <v>0</v>
      </c>
      <c r="L37" s="472">
        <v>0</v>
      </c>
      <c r="M37" s="472">
        <v>579.68856400000004</v>
      </c>
      <c r="N37" s="242">
        <f t="shared" si="0"/>
        <v>34.09932729411765</v>
      </c>
      <c r="O37" s="242"/>
      <c r="P37" s="242"/>
      <c r="Q37" s="242">
        <f t="shared" si="1"/>
        <v>34.09932729411765</v>
      </c>
    </row>
    <row r="38" spans="1:17" ht="25.5">
      <c r="A38" s="214"/>
      <c r="B38" s="219" t="s">
        <v>2326</v>
      </c>
      <c r="C38" s="472">
        <v>21000</v>
      </c>
      <c r="D38" s="472">
        <v>9847</v>
      </c>
      <c r="E38" s="472">
        <v>10000</v>
      </c>
      <c r="F38" s="472">
        <v>9000</v>
      </c>
      <c r="G38" s="472">
        <v>0</v>
      </c>
      <c r="H38" s="472">
        <v>0</v>
      </c>
      <c r="I38" s="472">
        <v>9000</v>
      </c>
      <c r="J38" s="472">
        <v>7255.241325</v>
      </c>
      <c r="K38" s="472">
        <v>0</v>
      </c>
      <c r="L38" s="472">
        <v>0</v>
      </c>
      <c r="M38" s="472">
        <v>7255.241325</v>
      </c>
      <c r="N38" s="242">
        <f t="shared" si="0"/>
        <v>80.613792500000002</v>
      </c>
      <c r="O38" s="242"/>
      <c r="P38" s="242"/>
      <c r="Q38" s="242">
        <f t="shared" si="1"/>
        <v>80.613792500000002</v>
      </c>
    </row>
    <row r="39" spans="1:17" ht="25.5">
      <c r="A39" s="214"/>
      <c r="B39" s="219" t="s">
        <v>2327</v>
      </c>
      <c r="C39" s="472">
        <v>37460</v>
      </c>
      <c r="D39" s="472">
        <v>1499.668085</v>
      </c>
      <c r="E39" s="472">
        <v>8800</v>
      </c>
      <c r="F39" s="472">
        <v>27000</v>
      </c>
      <c r="G39" s="472">
        <v>0</v>
      </c>
      <c r="H39" s="472">
        <v>0</v>
      </c>
      <c r="I39" s="472">
        <v>27000</v>
      </c>
      <c r="J39" s="472">
        <v>33926.033000000003</v>
      </c>
      <c r="K39" s="472">
        <v>0</v>
      </c>
      <c r="L39" s="472">
        <v>0</v>
      </c>
      <c r="M39" s="472">
        <v>33926.033000000003</v>
      </c>
      <c r="N39" s="242">
        <f t="shared" si="0"/>
        <v>125.65197407407409</v>
      </c>
      <c r="O39" s="242"/>
      <c r="P39" s="242"/>
      <c r="Q39" s="242">
        <f t="shared" si="1"/>
        <v>125.65197407407409</v>
      </c>
    </row>
    <row r="40" spans="1:17" ht="38.25">
      <c r="A40" s="214"/>
      <c r="B40" s="219" t="s">
        <v>2328</v>
      </c>
      <c r="C40" s="472">
        <v>115000</v>
      </c>
      <c r="D40" s="472">
        <v>0</v>
      </c>
      <c r="E40" s="472">
        <v>0</v>
      </c>
      <c r="F40" s="472">
        <v>1000</v>
      </c>
      <c r="G40" s="472">
        <v>0</v>
      </c>
      <c r="H40" s="472">
        <v>0</v>
      </c>
      <c r="I40" s="472">
        <v>1000</v>
      </c>
      <c r="J40" s="472">
        <v>0</v>
      </c>
      <c r="K40" s="472">
        <v>0</v>
      </c>
      <c r="L40" s="472">
        <v>0</v>
      </c>
      <c r="M40" s="472">
        <v>0</v>
      </c>
      <c r="N40" s="242">
        <f t="shared" si="0"/>
        <v>0</v>
      </c>
      <c r="O40" s="242"/>
      <c r="P40" s="242"/>
      <c r="Q40" s="242">
        <f t="shared" si="1"/>
        <v>0</v>
      </c>
    </row>
    <row r="41" spans="1:17" s="471" customFormat="1" ht="38.25">
      <c r="A41" s="211"/>
      <c r="B41" s="212" t="s">
        <v>2034</v>
      </c>
      <c r="C41" s="472">
        <v>0</v>
      </c>
      <c r="D41" s="472">
        <v>0</v>
      </c>
      <c r="E41" s="472">
        <v>0</v>
      </c>
      <c r="F41" s="472">
        <v>38700</v>
      </c>
      <c r="G41" s="472">
        <v>0</v>
      </c>
      <c r="H41" s="472">
        <v>0</v>
      </c>
      <c r="I41" s="472">
        <v>38700</v>
      </c>
      <c r="J41" s="472">
        <v>41760.962889000002</v>
      </c>
      <c r="K41" s="472">
        <v>0</v>
      </c>
      <c r="L41" s="472">
        <v>0</v>
      </c>
      <c r="M41" s="472">
        <v>41760.962889000002</v>
      </c>
      <c r="N41" s="241">
        <f t="shared" si="0"/>
        <v>107.90946482945738</v>
      </c>
      <c r="O41" s="241"/>
      <c r="P41" s="241"/>
      <c r="Q41" s="241">
        <f t="shared" si="1"/>
        <v>107.90946482945738</v>
      </c>
    </row>
    <row r="42" spans="1:17">
      <c r="A42" s="214"/>
      <c r="B42" s="219" t="s">
        <v>2329</v>
      </c>
      <c r="C42" s="472">
        <v>213514.06066700001</v>
      </c>
      <c r="D42" s="472">
        <v>180623.3518</v>
      </c>
      <c r="E42" s="472">
        <v>180710.01869999999</v>
      </c>
      <c r="F42" s="472">
        <v>0</v>
      </c>
      <c r="G42" s="472">
        <v>0</v>
      </c>
      <c r="H42" s="472">
        <v>0</v>
      </c>
      <c r="I42" s="472">
        <v>0</v>
      </c>
      <c r="J42" s="472">
        <v>0</v>
      </c>
      <c r="K42" s="472">
        <v>0</v>
      </c>
      <c r="L42" s="472">
        <v>0</v>
      </c>
      <c r="M42" s="472">
        <v>0</v>
      </c>
      <c r="N42" s="242"/>
      <c r="O42" s="242"/>
      <c r="P42" s="242"/>
      <c r="Q42" s="242"/>
    </row>
    <row r="43" spans="1:17" s="471" customFormat="1">
      <c r="A43" s="211"/>
      <c r="B43" s="212" t="s">
        <v>2330</v>
      </c>
      <c r="C43" s="472">
        <v>0</v>
      </c>
      <c r="D43" s="472">
        <v>0</v>
      </c>
      <c r="E43" s="472">
        <v>0</v>
      </c>
      <c r="F43" s="472">
        <v>0</v>
      </c>
      <c r="G43" s="472">
        <v>0</v>
      </c>
      <c r="H43" s="472">
        <v>0</v>
      </c>
      <c r="I43" s="472">
        <v>0</v>
      </c>
      <c r="J43" s="472">
        <v>0</v>
      </c>
      <c r="K43" s="472">
        <v>0</v>
      </c>
      <c r="L43" s="472">
        <v>0</v>
      </c>
      <c r="M43" s="472">
        <v>0</v>
      </c>
      <c r="N43" s="241"/>
      <c r="O43" s="241"/>
      <c r="P43" s="241"/>
      <c r="Q43" s="241"/>
    </row>
    <row r="44" spans="1:17">
      <c r="A44" s="214"/>
      <c r="B44" s="219" t="s">
        <v>2331</v>
      </c>
      <c r="C44" s="472">
        <v>31812</v>
      </c>
      <c r="D44" s="472">
        <v>0</v>
      </c>
      <c r="E44" s="472">
        <v>29.220500000000001</v>
      </c>
      <c r="F44" s="472">
        <v>0</v>
      </c>
      <c r="G44" s="472">
        <v>0</v>
      </c>
      <c r="H44" s="472">
        <v>0</v>
      </c>
      <c r="I44" s="472">
        <v>0</v>
      </c>
      <c r="J44" s="472">
        <v>0</v>
      </c>
      <c r="K44" s="472">
        <v>0</v>
      </c>
      <c r="L44" s="472">
        <v>0</v>
      </c>
      <c r="M44" s="472">
        <v>0</v>
      </c>
      <c r="N44" s="242"/>
      <c r="O44" s="242"/>
      <c r="P44" s="242"/>
      <c r="Q44" s="242"/>
    </row>
    <row r="45" spans="1:17" s="471" customFormat="1" ht="25.5">
      <c r="A45" s="211"/>
      <c r="B45" s="212" t="s">
        <v>2332</v>
      </c>
      <c r="C45" s="472">
        <v>0</v>
      </c>
      <c r="D45" s="472">
        <v>0</v>
      </c>
      <c r="E45" s="472">
        <v>0</v>
      </c>
      <c r="F45" s="472">
        <v>0</v>
      </c>
      <c r="G45" s="472">
        <v>0</v>
      </c>
      <c r="H45" s="472">
        <v>0</v>
      </c>
      <c r="I45" s="472">
        <v>0</v>
      </c>
      <c r="J45" s="472">
        <v>0</v>
      </c>
      <c r="K45" s="472">
        <v>0</v>
      </c>
      <c r="L45" s="472">
        <v>0</v>
      </c>
      <c r="M45" s="472">
        <v>0</v>
      </c>
      <c r="N45" s="241"/>
      <c r="O45" s="241"/>
      <c r="P45" s="241"/>
      <c r="Q45" s="241"/>
    </row>
    <row r="46" spans="1:17">
      <c r="A46" s="214"/>
      <c r="B46" s="219" t="s">
        <v>2331</v>
      </c>
      <c r="C46" s="472">
        <v>31812</v>
      </c>
      <c r="D46" s="472">
        <v>0</v>
      </c>
      <c r="E46" s="472">
        <v>44.308300000000003</v>
      </c>
      <c r="F46" s="472">
        <v>0</v>
      </c>
      <c r="G46" s="472">
        <v>0</v>
      </c>
      <c r="H46" s="472">
        <v>0</v>
      </c>
      <c r="I46" s="472">
        <v>0</v>
      </c>
      <c r="J46" s="472">
        <v>0</v>
      </c>
      <c r="K46" s="472">
        <v>0</v>
      </c>
      <c r="L46" s="472">
        <v>0</v>
      </c>
      <c r="M46" s="472">
        <v>0</v>
      </c>
      <c r="N46" s="242"/>
      <c r="O46" s="242"/>
      <c r="P46" s="242"/>
      <c r="Q46" s="242"/>
    </row>
    <row r="47" spans="1:17" s="471" customFormat="1" ht="25.5">
      <c r="A47" s="211"/>
      <c r="B47" s="212" t="s">
        <v>2333</v>
      </c>
      <c r="C47" s="472">
        <v>0</v>
      </c>
      <c r="D47" s="472">
        <v>0</v>
      </c>
      <c r="E47" s="472">
        <v>0</v>
      </c>
      <c r="F47" s="472">
        <v>0</v>
      </c>
      <c r="G47" s="472">
        <v>0</v>
      </c>
      <c r="H47" s="472">
        <v>0</v>
      </c>
      <c r="I47" s="472">
        <v>0</v>
      </c>
      <c r="J47" s="472">
        <v>0</v>
      </c>
      <c r="K47" s="472">
        <v>0</v>
      </c>
      <c r="L47" s="472">
        <v>0</v>
      </c>
      <c r="M47" s="472">
        <v>0</v>
      </c>
      <c r="N47" s="241"/>
      <c r="O47" s="241"/>
      <c r="P47" s="241"/>
      <c r="Q47" s="241"/>
    </row>
    <row r="48" spans="1:17" ht="38.25">
      <c r="A48" s="214"/>
      <c r="B48" s="219" t="s">
        <v>2334</v>
      </c>
      <c r="C48" s="472">
        <v>0</v>
      </c>
      <c r="D48" s="472">
        <v>0</v>
      </c>
      <c r="E48" s="472">
        <v>0</v>
      </c>
      <c r="F48" s="472">
        <v>0</v>
      </c>
      <c r="G48" s="472">
        <v>0</v>
      </c>
      <c r="H48" s="472">
        <v>0</v>
      </c>
      <c r="I48" s="472">
        <v>0</v>
      </c>
      <c r="J48" s="472">
        <v>0</v>
      </c>
      <c r="K48" s="472">
        <v>0</v>
      </c>
      <c r="L48" s="472">
        <v>0</v>
      </c>
      <c r="M48" s="472">
        <v>0</v>
      </c>
      <c r="N48" s="242"/>
      <c r="O48" s="242"/>
      <c r="P48" s="242"/>
      <c r="Q48" s="242"/>
    </row>
    <row r="49" spans="1:17" s="471" customFormat="1">
      <c r="A49" s="211"/>
      <c r="B49" s="212" t="s">
        <v>2335</v>
      </c>
      <c r="C49" s="472">
        <v>0</v>
      </c>
      <c r="D49" s="472">
        <v>0</v>
      </c>
      <c r="E49" s="472">
        <v>0</v>
      </c>
      <c r="F49" s="472">
        <v>0</v>
      </c>
      <c r="G49" s="472">
        <v>0</v>
      </c>
      <c r="H49" s="472">
        <v>0</v>
      </c>
      <c r="I49" s="472">
        <v>0</v>
      </c>
      <c r="J49" s="472">
        <v>0</v>
      </c>
      <c r="K49" s="472">
        <v>0</v>
      </c>
      <c r="L49" s="472">
        <v>0</v>
      </c>
      <c r="M49" s="472">
        <v>0</v>
      </c>
      <c r="N49" s="241"/>
      <c r="O49" s="241"/>
      <c r="P49" s="241"/>
      <c r="Q49" s="241"/>
    </row>
    <row r="50" spans="1:17" ht="25.5">
      <c r="A50" s="214"/>
      <c r="B50" s="219" t="s">
        <v>2336</v>
      </c>
      <c r="C50" s="472">
        <v>70000</v>
      </c>
      <c r="D50" s="472">
        <v>0</v>
      </c>
      <c r="E50" s="472">
        <v>0</v>
      </c>
      <c r="F50" s="472">
        <v>14500</v>
      </c>
      <c r="G50" s="472">
        <v>0</v>
      </c>
      <c r="H50" s="472">
        <v>0</v>
      </c>
      <c r="I50" s="472">
        <v>14500</v>
      </c>
      <c r="J50" s="472">
        <v>691.55402600000002</v>
      </c>
      <c r="K50" s="472">
        <v>0</v>
      </c>
      <c r="L50" s="472">
        <v>0</v>
      </c>
      <c r="M50" s="472">
        <v>691.55402600000002</v>
      </c>
      <c r="N50" s="242">
        <f t="shared" si="0"/>
        <v>4.7693381103448278</v>
      </c>
      <c r="O50" s="242"/>
      <c r="P50" s="242"/>
      <c r="Q50" s="242">
        <f t="shared" si="1"/>
        <v>4.7693381103448278</v>
      </c>
    </row>
    <row r="51" spans="1:17" ht="25.5">
      <c r="A51" s="214"/>
      <c r="B51" s="219" t="s">
        <v>2337</v>
      </c>
      <c r="C51" s="472">
        <v>70000</v>
      </c>
      <c r="D51" s="472">
        <v>24194.414592000001</v>
      </c>
      <c r="E51" s="472">
        <v>35500</v>
      </c>
      <c r="F51" s="472">
        <v>16800</v>
      </c>
      <c r="G51" s="472">
        <v>0</v>
      </c>
      <c r="H51" s="472">
        <v>16800</v>
      </c>
      <c r="I51" s="472">
        <v>0</v>
      </c>
      <c r="J51" s="472">
        <v>26970.817407999999</v>
      </c>
      <c r="K51" s="472">
        <v>0</v>
      </c>
      <c r="L51" s="472">
        <v>26970.817407999999</v>
      </c>
      <c r="M51" s="472">
        <v>0</v>
      </c>
      <c r="N51" s="242">
        <f t="shared" si="0"/>
        <v>160.54057980952382</v>
      </c>
      <c r="O51" s="242"/>
      <c r="P51" s="242">
        <f t="shared" ref="P51:P68" si="2">L51/H51*100</f>
        <v>160.54057980952382</v>
      </c>
      <c r="Q51" s="242"/>
    </row>
    <row r="52" spans="1:17" s="471" customFormat="1" ht="25.5">
      <c r="A52" s="211"/>
      <c r="B52" s="212" t="s">
        <v>2051</v>
      </c>
      <c r="C52" s="472">
        <v>0</v>
      </c>
      <c r="D52" s="472">
        <v>0</v>
      </c>
      <c r="E52" s="472">
        <v>0</v>
      </c>
      <c r="F52" s="472">
        <v>31300</v>
      </c>
      <c r="G52" s="472">
        <v>0</v>
      </c>
      <c r="H52" s="472">
        <v>16800</v>
      </c>
      <c r="I52" s="472">
        <v>14500</v>
      </c>
      <c r="J52" s="472">
        <v>27662.371434000001</v>
      </c>
      <c r="K52" s="472">
        <v>0</v>
      </c>
      <c r="L52" s="472">
        <v>26970.817407999999</v>
      </c>
      <c r="M52" s="472">
        <v>691.55402600000002</v>
      </c>
      <c r="N52" s="241">
        <f t="shared" si="0"/>
        <v>88.378183495207679</v>
      </c>
      <c r="O52" s="241"/>
      <c r="P52" s="241">
        <f t="shared" si="2"/>
        <v>160.54057980952382</v>
      </c>
      <c r="Q52" s="241">
        <f t="shared" si="1"/>
        <v>4.7693381103448278</v>
      </c>
    </row>
    <row r="53" spans="1:17" ht="25.5">
      <c r="A53" s="214"/>
      <c r="B53" s="219" t="s">
        <v>2338</v>
      </c>
      <c r="C53" s="472">
        <v>0</v>
      </c>
      <c r="D53" s="472">
        <v>0</v>
      </c>
      <c r="E53" s="472">
        <v>0</v>
      </c>
      <c r="F53" s="472">
        <v>0</v>
      </c>
      <c r="G53" s="472">
        <v>0</v>
      </c>
      <c r="H53" s="472">
        <v>0</v>
      </c>
      <c r="I53" s="472">
        <v>0</v>
      </c>
      <c r="J53" s="472">
        <v>0</v>
      </c>
      <c r="K53" s="472">
        <v>0</v>
      </c>
      <c r="L53" s="472">
        <v>0</v>
      </c>
      <c r="M53" s="472">
        <v>0</v>
      </c>
      <c r="N53" s="242"/>
      <c r="O53" s="242"/>
      <c r="P53" s="242"/>
      <c r="Q53" s="242"/>
    </row>
    <row r="54" spans="1:17" ht="38.25">
      <c r="A54" s="214"/>
      <c r="B54" s="219" t="s">
        <v>2339</v>
      </c>
      <c r="C54" s="472">
        <v>0</v>
      </c>
      <c r="D54" s="472">
        <v>0</v>
      </c>
      <c r="E54" s="472">
        <v>0</v>
      </c>
      <c r="F54" s="472">
        <v>0</v>
      </c>
      <c r="G54" s="472">
        <v>0</v>
      </c>
      <c r="H54" s="472">
        <v>0</v>
      </c>
      <c r="I54" s="472">
        <v>0</v>
      </c>
      <c r="J54" s="472">
        <v>31.533000000000001</v>
      </c>
      <c r="K54" s="472">
        <v>0</v>
      </c>
      <c r="L54" s="472">
        <v>0</v>
      </c>
      <c r="M54" s="472">
        <v>31.533000000000001</v>
      </c>
      <c r="N54" s="242"/>
      <c r="O54" s="242"/>
      <c r="P54" s="242"/>
      <c r="Q54" s="242"/>
    </row>
    <row r="55" spans="1:17" ht="38.25">
      <c r="A55" s="214"/>
      <c r="B55" s="219" t="s">
        <v>2340</v>
      </c>
      <c r="C55" s="472">
        <v>49619.92</v>
      </c>
      <c r="D55" s="472">
        <v>11999.438</v>
      </c>
      <c r="E55" s="472">
        <v>12000</v>
      </c>
      <c r="F55" s="472">
        <v>0</v>
      </c>
      <c r="G55" s="472">
        <v>0</v>
      </c>
      <c r="H55" s="472">
        <v>0</v>
      </c>
      <c r="I55" s="472">
        <v>0</v>
      </c>
      <c r="J55" s="472">
        <v>0</v>
      </c>
      <c r="K55" s="472">
        <v>0</v>
      </c>
      <c r="L55" s="472">
        <v>0</v>
      </c>
      <c r="M55" s="472">
        <v>0</v>
      </c>
      <c r="N55" s="242"/>
      <c r="O55" s="242"/>
      <c r="P55" s="242"/>
      <c r="Q55" s="242"/>
    </row>
    <row r="56" spans="1:17" s="471" customFormat="1">
      <c r="A56" s="211"/>
      <c r="B56" s="212" t="s">
        <v>2052</v>
      </c>
      <c r="C56" s="472">
        <v>0</v>
      </c>
      <c r="D56" s="472">
        <v>0</v>
      </c>
      <c r="E56" s="472">
        <v>0</v>
      </c>
      <c r="F56" s="472">
        <v>0</v>
      </c>
      <c r="G56" s="472">
        <v>0</v>
      </c>
      <c r="H56" s="472">
        <v>0</v>
      </c>
      <c r="I56" s="472">
        <v>0</v>
      </c>
      <c r="J56" s="472">
        <v>31.533000000000001</v>
      </c>
      <c r="K56" s="472">
        <v>0</v>
      </c>
      <c r="L56" s="472">
        <v>0</v>
      </c>
      <c r="M56" s="472">
        <v>31.533000000000001</v>
      </c>
      <c r="N56" s="241"/>
      <c r="O56" s="241"/>
      <c r="P56" s="241"/>
      <c r="Q56" s="241"/>
    </row>
    <row r="57" spans="1:17" ht="38.25">
      <c r="A57" s="214"/>
      <c r="B57" s="219" t="s">
        <v>2341</v>
      </c>
      <c r="C57" s="472">
        <v>6900</v>
      </c>
      <c r="D57" s="472">
        <v>6184</v>
      </c>
      <c r="E57" s="472">
        <v>6337</v>
      </c>
      <c r="F57" s="472">
        <v>0</v>
      </c>
      <c r="G57" s="472">
        <v>0</v>
      </c>
      <c r="H57" s="472">
        <v>0</v>
      </c>
      <c r="I57" s="472">
        <v>0</v>
      </c>
      <c r="J57" s="472">
        <v>153</v>
      </c>
      <c r="K57" s="472">
        <v>0</v>
      </c>
      <c r="L57" s="472">
        <v>0</v>
      </c>
      <c r="M57" s="472">
        <v>153</v>
      </c>
      <c r="N57" s="242"/>
      <c r="O57" s="242"/>
      <c r="P57" s="242"/>
      <c r="Q57" s="242"/>
    </row>
    <row r="58" spans="1:17" s="471" customFormat="1">
      <c r="A58" s="211"/>
      <c r="B58" s="212" t="s">
        <v>2056</v>
      </c>
      <c r="C58" s="472">
        <v>0</v>
      </c>
      <c r="D58" s="472">
        <v>0</v>
      </c>
      <c r="E58" s="472">
        <v>0</v>
      </c>
      <c r="F58" s="472">
        <v>0</v>
      </c>
      <c r="G58" s="472">
        <v>0</v>
      </c>
      <c r="H58" s="472">
        <v>0</v>
      </c>
      <c r="I58" s="472">
        <v>0</v>
      </c>
      <c r="J58" s="472">
        <v>153</v>
      </c>
      <c r="K58" s="472">
        <v>0</v>
      </c>
      <c r="L58" s="472">
        <v>0</v>
      </c>
      <c r="M58" s="472">
        <v>153</v>
      </c>
      <c r="N58" s="241"/>
      <c r="O58" s="241"/>
      <c r="P58" s="241"/>
      <c r="Q58" s="241"/>
    </row>
    <row r="59" spans="1:17" ht="38.25">
      <c r="A59" s="214"/>
      <c r="B59" s="219" t="s">
        <v>2342</v>
      </c>
      <c r="C59" s="472">
        <v>5000.3869999999997</v>
      </c>
      <c r="D59" s="472">
        <v>0</v>
      </c>
      <c r="E59" s="472">
        <v>0</v>
      </c>
      <c r="F59" s="472">
        <v>0</v>
      </c>
      <c r="G59" s="472">
        <v>0</v>
      </c>
      <c r="H59" s="472">
        <v>0</v>
      </c>
      <c r="I59" s="472">
        <v>0</v>
      </c>
      <c r="J59" s="472">
        <v>23</v>
      </c>
      <c r="K59" s="472">
        <v>0</v>
      </c>
      <c r="L59" s="472">
        <v>0</v>
      </c>
      <c r="M59" s="472">
        <v>23</v>
      </c>
      <c r="N59" s="242"/>
      <c r="O59" s="242"/>
      <c r="P59" s="242"/>
      <c r="Q59" s="242"/>
    </row>
    <row r="60" spans="1:17" ht="25.5">
      <c r="A60" s="214"/>
      <c r="B60" s="219" t="s">
        <v>2343</v>
      </c>
      <c r="C60" s="472">
        <v>77517.585999999996</v>
      </c>
      <c r="D60" s="472">
        <v>19087.869500000001</v>
      </c>
      <c r="E60" s="472">
        <v>19112.869500000001</v>
      </c>
      <c r="F60" s="472">
        <v>0</v>
      </c>
      <c r="G60" s="472">
        <v>0</v>
      </c>
      <c r="H60" s="472">
        <v>0</v>
      </c>
      <c r="I60" s="472">
        <v>0</v>
      </c>
      <c r="J60" s="472">
        <v>25</v>
      </c>
      <c r="K60" s="472">
        <v>0</v>
      </c>
      <c r="L60" s="472">
        <v>25</v>
      </c>
      <c r="M60" s="472">
        <v>0</v>
      </c>
      <c r="N60" s="242"/>
      <c r="O60" s="242"/>
      <c r="P60" s="242"/>
      <c r="Q60" s="242"/>
    </row>
    <row r="61" spans="1:17" s="471" customFormat="1">
      <c r="A61" s="211"/>
      <c r="B61" s="212" t="s">
        <v>2059</v>
      </c>
      <c r="C61" s="472">
        <v>0</v>
      </c>
      <c r="D61" s="472">
        <v>0</v>
      </c>
      <c r="E61" s="472">
        <v>0</v>
      </c>
      <c r="F61" s="472">
        <v>0</v>
      </c>
      <c r="G61" s="472">
        <v>0</v>
      </c>
      <c r="H61" s="472">
        <v>0</v>
      </c>
      <c r="I61" s="472">
        <v>0</v>
      </c>
      <c r="J61" s="472">
        <v>48</v>
      </c>
      <c r="K61" s="472">
        <v>0</v>
      </c>
      <c r="L61" s="472">
        <v>25</v>
      </c>
      <c r="M61" s="472">
        <v>23</v>
      </c>
      <c r="N61" s="241"/>
      <c r="O61" s="241"/>
      <c r="P61" s="241"/>
      <c r="Q61" s="241"/>
    </row>
    <row r="62" spans="1:17" ht="38.25">
      <c r="A62" s="214"/>
      <c r="B62" s="219" t="s">
        <v>2344</v>
      </c>
      <c r="C62" s="472">
        <v>31311.326000000001</v>
      </c>
      <c r="D62" s="472">
        <v>21557.366000000002</v>
      </c>
      <c r="E62" s="472">
        <v>21751.545999999998</v>
      </c>
      <c r="F62" s="472">
        <v>0</v>
      </c>
      <c r="G62" s="472">
        <v>0</v>
      </c>
      <c r="H62" s="472">
        <v>0</v>
      </c>
      <c r="I62" s="472">
        <v>0</v>
      </c>
      <c r="J62" s="472">
        <v>0</v>
      </c>
      <c r="K62" s="472">
        <v>0</v>
      </c>
      <c r="L62" s="472">
        <v>0</v>
      </c>
      <c r="M62" s="472">
        <v>0</v>
      </c>
      <c r="N62" s="242"/>
      <c r="O62" s="242"/>
      <c r="P62" s="242"/>
      <c r="Q62" s="242"/>
    </row>
    <row r="63" spans="1:17" s="471" customFormat="1">
      <c r="A63" s="211"/>
      <c r="B63" s="212" t="s">
        <v>2062</v>
      </c>
      <c r="C63" s="472">
        <v>0</v>
      </c>
      <c r="D63" s="472">
        <v>0</v>
      </c>
      <c r="E63" s="472">
        <v>0</v>
      </c>
      <c r="F63" s="472">
        <v>0</v>
      </c>
      <c r="G63" s="472">
        <v>0</v>
      </c>
      <c r="H63" s="472">
        <v>0</v>
      </c>
      <c r="I63" s="472">
        <v>0</v>
      </c>
      <c r="J63" s="472">
        <v>0</v>
      </c>
      <c r="K63" s="472">
        <v>0</v>
      </c>
      <c r="L63" s="472">
        <v>0</v>
      </c>
      <c r="M63" s="472">
        <v>0</v>
      </c>
      <c r="N63" s="241"/>
      <c r="O63" s="241"/>
      <c r="P63" s="241"/>
      <c r="Q63" s="241"/>
    </row>
    <row r="64" spans="1:17" ht="38.25">
      <c r="A64" s="214"/>
      <c r="B64" s="219" t="s">
        <v>2345</v>
      </c>
      <c r="C64" s="472">
        <v>120000</v>
      </c>
      <c r="D64" s="472">
        <v>900</v>
      </c>
      <c r="E64" s="472">
        <v>900</v>
      </c>
      <c r="F64" s="472">
        <v>49100</v>
      </c>
      <c r="G64" s="472">
        <v>0</v>
      </c>
      <c r="H64" s="472">
        <v>0</v>
      </c>
      <c r="I64" s="472">
        <v>49100</v>
      </c>
      <c r="J64" s="472">
        <v>49100</v>
      </c>
      <c r="K64" s="472">
        <v>0</v>
      </c>
      <c r="L64" s="472">
        <v>0</v>
      </c>
      <c r="M64" s="472">
        <v>49100</v>
      </c>
      <c r="N64" s="242">
        <f t="shared" si="0"/>
        <v>100</v>
      </c>
      <c r="O64" s="242"/>
      <c r="P64" s="242"/>
      <c r="Q64" s="242">
        <f t="shared" si="1"/>
        <v>100</v>
      </c>
    </row>
    <row r="65" spans="1:17" s="471" customFormat="1">
      <c r="A65" s="211"/>
      <c r="B65" s="212" t="s">
        <v>2063</v>
      </c>
      <c r="C65" s="472">
        <v>0</v>
      </c>
      <c r="D65" s="472">
        <v>0</v>
      </c>
      <c r="E65" s="472">
        <v>0</v>
      </c>
      <c r="F65" s="472">
        <v>49100</v>
      </c>
      <c r="G65" s="472">
        <v>0</v>
      </c>
      <c r="H65" s="472">
        <v>0</v>
      </c>
      <c r="I65" s="472">
        <v>49100</v>
      </c>
      <c r="J65" s="472">
        <v>49100</v>
      </c>
      <c r="K65" s="472">
        <v>0</v>
      </c>
      <c r="L65" s="472">
        <v>0</v>
      </c>
      <c r="M65" s="472">
        <v>49100</v>
      </c>
      <c r="N65" s="241">
        <f t="shared" si="0"/>
        <v>100</v>
      </c>
      <c r="O65" s="241"/>
      <c r="P65" s="241"/>
      <c r="Q65" s="241">
        <f t="shared" si="1"/>
        <v>100</v>
      </c>
    </row>
    <row r="66" spans="1:17" ht="38.25">
      <c r="A66" s="214"/>
      <c r="B66" s="219" t="s">
        <v>2346</v>
      </c>
      <c r="C66" s="472">
        <v>2000</v>
      </c>
      <c r="D66" s="472">
        <v>1789.5530000000001</v>
      </c>
      <c r="E66" s="472">
        <v>1789.5530000000001</v>
      </c>
      <c r="F66" s="472">
        <v>0</v>
      </c>
      <c r="G66" s="472">
        <v>0</v>
      </c>
      <c r="H66" s="472">
        <v>0</v>
      </c>
      <c r="I66" s="472">
        <v>0</v>
      </c>
      <c r="J66" s="472">
        <v>0</v>
      </c>
      <c r="K66" s="472">
        <v>0</v>
      </c>
      <c r="L66" s="472">
        <v>0</v>
      </c>
      <c r="M66" s="472">
        <v>0</v>
      </c>
      <c r="N66" s="242"/>
      <c r="O66" s="242"/>
      <c r="P66" s="242"/>
      <c r="Q66" s="242"/>
    </row>
    <row r="67" spans="1:17" s="471" customFormat="1">
      <c r="A67" s="211"/>
      <c r="B67" s="212" t="s">
        <v>2347</v>
      </c>
      <c r="C67" s="472">
        <v>0</v>
      </c>
      <c r="D67" s="472">
        <v>0</v>
      </c>
      <c r="E67" s="472">
        <v>0</v>
      </c>
      <c r="F67" s="472">
        <v>0</v>
      </c>
      <c r="G67" s="472">
        <v>0</v>
      </c>
      <c r="H67" s="472">
        <v>0</v>
      </c>
      <c r="I67" s="472">
        <v>0</v>
      </c>
      <c r="J67" s="472">
        <v>0</v>
      </c>
      <c r="K67" s="472">
        <v>0</v>
      </c>
      <c r="L67" s="472">
        <v>0</v>
      </c>
      <c r="M67" s="472">
        <v>0</v>
      </c>
      <c r="N67" s="241"/>
      <c r="O67" s="241"/>
      <c r="P67" s="241"/>
      <c r="Q67" s="241"/>
    </row>
    <row r="68" spans="1:17" s="471" customFormat="1">
      <c r="A68" s="211"/>
      <c r="B68" s="212" t="s">
        <v>2314</v>
      </c>
      <c r="C68" s="472">
        <v>0</v>
      </c>
      <c r="D68" s="472">
        <v>0</v>
      </c>
      <c r="E68" s="472">
        <v>0</v>
      </c>
      <c r="F68" s="472">
        <v>119100</v>
      </c>
      <c r="G68" s="472">
        <v>0</v>
      </c>
      <c r="H68" s="472">
        <v>16800</v>
      </c>
      <c r="I68" s="472">
        <v>102300</v>
      </c>
      <c r="J68" s="472">
        <v>118755.867323</v>
      </c>
      <c r="K68" s="472">
        <v>0</v>
      </c>
      <c r="L68" s="472">
        <v>26995.817407999999</v>
      </c>
      <c r="M68" s="472">
        <v>91760.049914999996</v>
      </c>
      <c r="N68" s="241">
        <f t="shared" si="0"/>
        <v>99.711055686817801</v>
      </c>
      <c r="O68" s="241"/>
      <c r="P68" s="241">
        <f t="shared" si="2"/>
        <v>160.68938933333331</v>
      </c>
      <c r="Q68" s="241">
        <f t="shared" si="1"/>
        <v>89.697018489736067</v>
      </c>
    </row>
    <row r="69" spans="1:17" s="471" customFormat="1">
      <c r="A69" s="211" t="s">
        <v>99</v>
      </c>
      <c r="B69" s="212" t="s">
        <v>2348</v>
      </c>
      <c r="C69" s="472">
        <v>0</v>
      </c>
      <c r="D69" s="472">
        <v>0</v>
      </c>
      <c r="E69" s="472">
        <v>0</v>
      </c>
      <c r="F69" s="472">
        <v>0</v>
      </c>
      <c r="G69" s="472">
        <v>0</v>
      </c>
      <c r="H69" s="472">
        <v>0</v>
      </c>
      <c r="I69" s="472">
        <v>0</v>
      </c>
      <c r="J69" s="472">
        <v>0</v>
      </c>
      <c r="K69" s="472">
        <v>0</v>
      </c>
      <c r="L69" s="472">
        <v>0</v>
      </c>
      <c r="M69" s="472">
        <v>0</v>
      </c>
      <c r="N69" s="241"/>
      <c r="O69" s="241"/>
      <c r="P69" s="241"/>
      <c r="Q69" s="241"/>
    </row>
    <row r="70" spans="1:17">
      <c r="A70" s="214"/>
      <c r="B70" s="219" t="s">
        <v>2349</v>
      </c>
      <c r="C70" s="472">
        <v>310319.33</v>
      </c>
      <c r="D70" s="472">
        <v>194203.70692699999</v>
      </c>
      <c r="E70" s="472">
        <v>196290.406927</v>
      </c>
      <c r="F70" s="472">
        <v>44000</v>
      </c>
      <c r="G70" s="472">
        <v>0</v>
      </c>
      <c r="H70" s="472">
        <v>0</v>
      </c>
      <c r="I70" s="472">
        <v>44000</v>
      </c>
      <c r="J70" s="472">
        <v>10956.974061999999</v>
      </c>
      <c r="K70" s="472">
        <v>0</v>
      </c>
      <c r="L70" s="472">
        <v>0</v>
      </c>
      <c r="M70" s="472">
        <v>10956.974061999999</v>
      </c>
      <c r="N70" s="242">
        <f t="shared" si="0"/>
        <v>24.902213777272724</v>
      </c>
      <c r="O70" s="242"/>
      <c r="P70" s="242"/>
      <c r="Q70" s="242">
        <f t="shared" si="1"/>
        <v>24.902213777272724</v>
      </c>
    </row>
    <row r="71" spans="1:17" ht="63.75">
      <c r="A71" s="214"/>
      <c r="B71" s="219" t="s">
        <v>2350</v>
      </c>
      <c r="C71" s="472">
        <v>36993.188999999998</v>
      </c>
      <c r="D71" s="472">
        <v>30375.452000000001</v>
      </c>
      <c r="E71" s="472">
        <v>30588.562999999998</v>
      </c>
      <c r="F71" s="472">
        <v>0</v>
      </c>
      <c r="G71" s="472">
        <v>0</v>
      </c>
      <c r="H71" s="472">
        <v>0</v>
      </c>
      <c r="I71" s="472">
        <v>0</v>
      </c>
      <c r="J71" s="472">
        <v>213.11099999999999</v>
      </c>
      <c r="K71" s="472">
        <v>0</v>
      </c>
      <c r="L71" s="472">
        <v>0</v>
      </c>
      <c r="M71" s="472">
        <v>213.11099999999999</v>
      </c>
      <c r="N71" s="242"/>
      <c r="O71" s="242"/>
      <c r="P71" s="242"/>
      <c r="Q71" s="242"/>
    </row>
    <row r="72" spans="1:17" ht="63.75">
      <c r="A72" s="214"/>
      <c r="B72" s="219" t="s">
        <v>2350</v>
      </c>
      <c r="C72" s="472">
        <v>36993.188999999998</v>
      </c>
      <c r="D72" s="472">
        <v>1516.99441</v>
      </c>
      <c r="E72" s="472">
        <v>1516.99441</v>
      </c>
      <c r="F72" s="472">
        <v>1348</v>
      </c>
      <c r="G72" s="472">
        <v>0</v>
      </c>
      <c r="H72" s="472">
        <v>0</v>
      </c>
      <c r="I72" s="472">
        <v>1348</v>
      </c>
      <c r="J72" s="472">
        <v>2805.138207</v>
      </c>
      <c r="K72" s="472">
        <v>0</v>
      </c>
      <c r="L72" s="472">
        <v>0</v>
      </c>
      <c r="M72" s="472">
        <v>2805.138207</v>
      </c>
      <c r="N72" s="242">
        <f t="shared" si="0"/>
        <v>208.09630615727005</v>
      </c>
      <c r="O72" s="242"/>
      <c r="P72" s="242"/>
      <c r="Q72" s="242">
        <f t="shared" si="1"/>
        <v>208.09630615727005</v>
      </c>
    </row>
    <row r="73" spans="1:17" ht="89.25">
      <c r="A73" s="214"/>
      <c r="B73" s="219" t="s">
        <v>2351</v>
      </c>
      <c r="C73" s="472">
        <v>45000</v>
      </c>
      <c r="D73" s="472">
        <v>4000</v>
      </c>
      <c r="E73" s="472">
        <v>4000</v>
      </c>
      <c r="F73" s="472">
        <v>550</v>
      </c>
      <c r="G73" s="472">
        <v>0</v>
      </c>
      <c r="H73" s="472">
        <v>0</v>
      </c>
      <c r="I73" s="472">
        <v>550</v>
      </c>
      <c r="J73" s="472">
        <v>550</v>
      </c>
      <c r="K73" s="472">
        <v>0</v>
      </c>
      <c r="L73" s="472">
        <v>0</v>
      </c>
      <c r="M73" s="472">
        <v>550</v>
      </c>
      <c r="N73" s="242">
        <f t="shared" si="0"/>
        <v>100</v>
      </c>
      <c r="O73" s="242"/>
      <c r="P73" s="242"/>
      <c r="Q73" s="242">
        <f t="shared" si="1"/>
        <v>100</v>
      </c>
    </row>
    <row r="74" spans="1:17" ht="51">
      <c r="A74" s="214"/>
      <c r="B74" s="219" t="s">
        <v>2352</v>
      </c>
      <c r="C74" s="472">
        <v>5000</v>
      </c>
      <c r="D74" s="472">
        <v>4645.6331</v>
      </c>
      <c r="E74" s="472">
        <v>4789.7405060000001</v>
      </c>
      <c r="F74" s="472">
        <v>0</v>
      </c>
      <c r="G74" s="472">
        <v>0</v>
      </c>
      <c r="H74" s="472">
        <v>0</v>
      </c>
      <c r="I74" s="472">
        <v>0</v>
      </c>
      <c r="J74" s="472">
        <v>144.107406</v>
      </c>
      <c r="K74" s="472">
        <v>0</v>
      </c>
      <c r="L74" s="472">
        <v>0</v>
      </c>
      <c r="M74" s="472">
        <v>144.107406</v>
      </c>
      <c r="N74" s="242"/>
      <c r="O74" s="242"/>
      <c r="P74" s="242"/>
      <c r="Q74" s="242"/>
    </row>
    <row r="75" spans="1:17" ht="25.5">
      <c r="A75" s="214"/>
      <c r="B75" s="219" t="s">
        <v>2353</v>
      </c>
      <c r="C75" s="472">
        <v>150000</v>
      </c>
      <c r="D75" s="472">
        <v>0</v>
      </c>
      <c r="E75" s="472">
        <v>0</v>
      </c>
      <c r="F75" s="472">
        <v>15000</v>
      </c>
      <c r="G75" s="472">
        <v>0</v>
      </c>
      <c r="H75" s="472">
        <v>0</v>
      </c>
      <c r="I75" s="472">
        <v>15000</v>
      </c>
      <c r="J75" s="472">
        <v>879.21869200000003</v>
      </c>
      <c r="K75" s="472">
        <v>0</v>
      </c>
      <c r="L75" s="472">
        <v>0</v>
      </c>
      <c r="M75" s="472">
        <v>879.21869200000003</v>
      </c>
      <c r="N75" s="242">
        <f t="shared" ref="N75:O137" si="3">J75/F75*100</f>
        <v>5.8614579466666674</v>
      </c>
      <c r="O75" s="242"/>
      <c r="P75" s="242"/>
      <c r="Q75" s="242">
        <f t="shared" ref="Q75:Q137" si="4">M75/I75*100</f>
        <v>5.8614579466666674</v>
      </c>
    </row>
    <row r="76" spans="1:17" ht="25.5">
      <c r="A76" s="214"/>
      <c r="B76" s="219" t="s">
        <v>2353</v>
      </c>
      <c r="C76" s="472">
        <v>150000</v>
      </c>
      <c r="D76" s="472">
        <v>2719.6750000000002</v>
      </c>
      <c r="E76" s="472">
        <v>6156.3639999999996</v>
      </c>
      <c r="F76" s="472">
        <v>0</v>
      </c>
      <c r="G76" s="472">
        <v>0</v>
      </c>
      <c r="H76" s="472">
        <v>0</v>
      </c>
      <c r="I76" s="472">
        <v>0</v>
      </c>
      <c r="J76" s="472">
        <v>4449.8448790000002</v>
      </c>
      <c r="K76" s="472">
        <v>0</v>
      </c>
      <c r="L76" s="472">
        <v>0</v>
      </c>
      <c r="M76" s="472">
        <v>4449.8448790000002</v>
      </c>
      <c r="N76" s="242"/>
      <c r="O76" s="242"/>
      <c r="P76" s="242"/>
      <c r="Q76" s="242"/>
    </row>
    <row r="77" spans="1:17" ht="38.25">
      <c r="A77" s="214"/>
      <c r="B77" s="219" t="s">
        <v>2354</v>
      </c>
      <c r="C77" s="472">
        <v>71500</v>
      </c>
      <c r="D77" s="472">
        <v>0</v>
      </c>
      <c r="E77" s="472">
        <v>0</v>
      </c>
      <c r="F77" s="472">
        <v>4300</v>
      </c>
      <c r="G77" s="472">
        <v>0</v>
      </c>
      <c r="H77" s="472">
        <v>0</v>
      </c>
      <c r="I77" s="472">
        <v>4300</v>
      </c>
      <c r="J77" s="472">
        <v>4241.523177</v>
      </c>
      <c r="K77" s="472">
        <v>0</v>
      </c>
      <c r="L77" s="472">
        <v>0</v>
      </c>
      <c r="M77" s="472">
        <v>4241.523177</v>
      </c>
      <c r="N77" s="242">
        <f t="shared" si="3"/>
        <v>98.64007388372093</v>
      </c>
      <c r="O77" s="242"/>
      <c r="P77" s="242"/>
      <c r="Q77" s="242">
        <f t="shared" si="4"/>
        <v>98.64007388372093</v>
      </c>
    </row>
    <row r="78" spans="1:17" ht="63.75">
      <c r="A78" s="214"/>
      <c r="B78" s="219" t="s">
        <v>2355</v>
      </c>
      <c r="C78" s="472">
        <v>193000</v>
      </c>
      <c r="D78" s="472">
        <v>0</v>
      </c>
      <c r="E78" s="472">
        <v>0</v>
      </c>
      <c r="F78" s="472">
        <v>10000</v>
      </c>
      <c r="G78" s="472">
        <v>0</v>
      </c>
      <c r="H78" s="472">
        <v>0</v>
      </c>
      <c r="I78" s="472">
        <v>10000</v>
      </c>
      <c r="J78" s="472">
        <v>7426.263978</v>
      </c>
      <c r="K78" s="472">
        <v>0</v>
      </c>
      <c r="L78" s="472">
        <v>0</v>
      </c>
      <c r="M78" s="472">
        <v>7426.263978</v>
      </c>
      <c r="N78" s="242">
        <f t="shared" si="3"/>
        <v>74.262639780000001</v>
      </c>
      <c r="O78" s="242"/>
      <c r="P78" s="242"/>
      <c r="Q78" s="242">
        <f t="shared" si="4"/>
        <v>74.262639780000001</v>
      </c>
    </row>
    <row r="79" spans="1:17" ht="51">
      <c r="A79" s="214"/>
      <c r="B79" s="219" t="s">
        <v>2356</v>
      </c>
      <c r="C79" s="472">
        <v>208616</v>
      </c>
      <c r="D79" s="472">
        <v>2860.4183760000001</v>
      </c>
      <c r="E79" s="472">
        <v>5000</v>
      </c>
      <c r="F79" s="472">
        <v>12000</v>
      </c>
      <c r="G79" s="472">
        <v>0</v>
      </c>
      <c r="H79" s="472">
        <v>0</v>
      </c>
      <c r="I79" s="472">
        <v>12000</v>
      </c>
      <c r="J79" s="472">
        <v>1217.7147190000001</v>
      </c>
      <c r="K79" s="472">
        <v>0</v>
      </c>
      <c r="L79" s="472">
        <v>0</v>
      </c>
      <c r="M79" s="472">
        <v>1217.7147190000001</v>
      </c>
      <c r="N79" s="242">
        <f t="shared" si="3"/>
        <v>10.147622658333335</v>
      </c>
      <c r="O79" s="242"/>
      <c r="P79" s="242"/>
      <c r="Q79" s="242">
        <f t="shared" si="4"/>
        <v>10.147622658333335</v>
      </c>
    </row>
    <row r="80" spans="1:17" ht="89.25">
      <c r="A80" s="214"/>
      <c r="B80" s="219" t="s">
        <v>2357</v>
      </c>
      <c r="C80" s="472">
        <v>208616</v>
      </c>
      <c r="D80" s="472">
        <v>0</v>
      </c>
      <c r="E80" s="472">
        <v>0</v>
      </c>
      <c r="F80" s="472">
        <v>7500</v>
      </c>
      <c r="G80" s="472">
        <v>0</v>
      </c>
      <c r="H80" s="472">
        <v>0</v>
      </c>
      <c r="I80" s="472">
        <v>7500</v>
      </c>
      <c r="J80" s="472">
        <v>5291.083971</v>
      </c>
      <c r="K80" s="472">
        <v>0</v>
      </c>
      <c r="L80" s="472">
        <v>0</v>
      </c>
      <c r="M80" s="472">
        <v>5291.083971</v>
      </c>
      <c r="N80" s="242">
        <f t="shared" si="3"/>
        <v>70.547786279999997</v>
      </c>
      <c r="O80" s="242"/>
      <c r="P80" s="242"/>
      <c r="Q80" s="242">
        <f t="shared" si="4"/>
        <v>70.547786279999997</v>
      </c>
    </row>
    <row r="81" spans="1:17" ht="25.5">
      <c r="A81" s="214"/>
      <c r="B81" s="219" t="s">
        <v>2358</v>
      </c>
      <c r="C81" s="472">
        <v>9799</v>
      </c>
      <c r="D81" s="472">
        <v>708.62997600000006</v>
      </c>
      <c r="E81" s="472">
        <v>708.62997600000006</v>
      </c>
      <c r="F81" s="472">
        <v>0</v>
      </c>
      <c r="G81" s="472">
        <v>0</v>
      </c>
      <c r="H81" s="472">
        <v>0</v>
      </c>
      <c r="I81" s="472">
        <v>0</v>
      </c>
      <c r="J81" s="472">
        <v>7991.3700239999998</v>
      </c>
      <c r="K81" s="472">
        <v>0</v>
      </c>
      <c r="L81" s="472">
        <v>0</v>
      </c>
      <c r="M81" s="472">
        <v>7991.3700239999998</v>
      </c>
      <c r="N81" s="242"/>
      <c r="O81" s="242"/>
      <c r="P81" s="242"/>
      <c r="Q81" s="242"/>
    </row>
    <row r="82" spans="1:17" ht="25.5">
      <c r="A82" s="214"/>
      <c r="B82" s="219" t="s">
        <v>2359</v>
      </c>
      <c r="C82" s="472">
        <v>60000</v>
      </c>
      <c r="D82" s="472">
        <v>38127.811120999999</v>
      </c>
      <c r="E82" s="472">
        <v>38127.811120999999</v>
      </c>
      <c r="F82" s="472">
        <v>14000</v>
      </c>
      <c r="G82" s="472">
        <v>0</v>
      </c>
      <c r="H82" s="472">
        <v>14000</v>
      </c>
      <c r="I82" s="472">
        <v>0</v>
      </c>
      <c r="J82" s="472">
        <v>5300.2110000000002</v>
      </c>
      <c r="K82" s="472">
        <v>0</v>
      </c>
      <c r="L82" s="472">
        <v>5300.2110000000002</v>
      </c>
      <c r="M82" s="472">
        <v>0</v>
      </c>
      <c r="N82" s="242">
        <f t="shared" si="3"/>
        <v>37.858649999999997</v>
      </c>
      <c r="O82" s="242"/>
      <c r="P82" s="242">
        <f t="shared" ref="P82:P92" si="5">L82/H82*100</f>
        <v>37.858649999999997</v>
      </c>
      <c r="Q82" s="242"/>
    </row>
    <row r="83" spans="1:17" ht="38.25">
      <c r="A83" s="214"/>
      <c r="B83" s="219" t="s">
        <v>2360</v>
      </c>
      <c r="C83" s="472">
        <v>71500</v>
      </c>
      <c r="D83" s="472">
        <v>59623.950599999996</v>
      </c>
      <c r="E83" s="472">
        <v>61000</v>
      </c>
      <c r="F83" s="472">
        <v>0</v>
      </c>
      <c r="G83" s="472">
        <v>0</v>
      </c>
      <c r="H83" s="472">
        <v>0</v>
      </c>
      <c r="I83" s="472">
        <v>0</v>
      </c>
      <c r="J83" s="472">
        <v>1376.0494000000001</v>
      </c>
      <c r="K83" s="472">
        <v>0</v>
      </c>
      <c r="L83" s="472">
        <v>1376.0494000000001</v>
      </c>
      <c r="M83" s="472">
        <v>0</v>
      </c>
      <c r="N83" s="242"/>
      <c r="O83" s="242"/>
      <c r="P83" s="242"/>
      <c r="Q83" s="242"/>
    </row>
    <row r="84" spans="1:17" ht="51">
      <c r="A84" s="214"/>
      <c r="B84" s="219" t="s">
        <v>2361</v>
      </c>
      <c r="C84" s="472">
        <v>193000</v>
      </c>
      <c r="D84" s="472">
        <v>37151.626978</v>
      </c>
      <c r="E84" s="472">
        <v>81595.961517999996</v>
      </c>
      <c r="F84" s="472">
        <v>86000</v>
      </c>
      <c r="G84" s="472">
        <v>0</v>
      </c>
      <c r="H84" s="472">
        <v>86000</v>
      </c>
      <c r="I84" s="472">
        <v>0</v>
      </c>
      <c r="J84" s="472">
        <v>127287.873022</v>
      </c>
      <c r="K84" s="472">
        <v>0</v>
      </c>
      <c r="L84" s="472">
        <v>127287.873022</v>
      </c>
      <c r="M84" s="472">
        <v>0</v>
      </c>
      <c r="N84" s="242">
        <f t="shared" si="3"/>
        <v>148.00915467674417</v>
      </c>
      <c r="O84" s="242"/>
      <c r="P84" s="242">
        <f t="shared" si="5"/>
        <v>148.00915467674417</v>
      </c>
      <c r="Q84" s="242"/>
    </row>
    <row r="85" spans="1:17" ht="89.25">
      <c r="A85" s="214"/>
      <c r="B85" s="219" t="s">
        <v>2357</v>
      </c>
      <c r="C85" s="472">
        <v>208616</v>
      </c>
      <c r="D85" s="472">
        <v>0</v>
      </c>
      <c r="E85" s="472">
        <v>0</v>
      </c>
      <c r="F85" s="472">
        <v>0</v>
      </c>
      <c r="G85" s="472">
        <v>0</v>
      </c>
      <c r="H85" s="472">
        <v>0</v>
      </c>
      <c r="I85" s="472">
        <v>0</v>
      </c>
      <c r="J85" s="472">
        <v>25762.873364999999</v>
      </c>
      <c r="K85" s="472">
        <v>0</v>
      </c>
      <c r="L85" s="472">
        <v>25762.873364999999</v>
      </c>
      <c r="M85" s="472">
        <v>0</v>
      </c>
      <c r="N85" s="242"/>
      <c r="O85" s="242"/>
      <c r="P85" s="242"/>
      <c r="Q85" s="242"/>
    </row>
    <row r="86" spans="1:17" s="471" customFormat="1" ht="38.25">
      <c r="A86" s="211"/>
      <c r="B86" s="212" t="s">
        <v>2034</v>
      </c>
      <c r="C86" s="472">
        <v>0</v>
      </c>
      <c r="D86" s="472">
        <v>0</v>
      </c>
      <c r="E86" s="472">
        <v>0</v>
      </c>
      <c r="F86" s="472">
        <v>194698</v>
      </c>
      <c r="G86" s="472">
        <v>0</v>
      </c>
      <c r="H86" s="472">
        <v>100000</v>
      </c>
      <c r="I86" s="472">
        <v>94698</v>
      </c>
      <c r="J86" s="472">
        <v>205893.356902</v>
      </c>
      <c r="K86" s="472">
        <v>0</v>
      </c>
      <c r="L86" s="472">
        <v>159727.00678699999</v>
      </c>
      <c r="M86" s="472">
        <v>46166.350115000001</v>
      </c>
      <c r="N86" s="241">
        <f t="shared" si="3"/>
        <v>105.75011397240854</v>
      </c>
      <c r="O86" s="241"/>
      <c r="P86" s="241">
        <f t="shared" si="5"/>
        <v>159.72700678699999</v>
      </c>
      <c r="Q86" s="241">
        <f t="shared" si="4"/>
        <v>48.751135309087843</v>
      </c>
    </row>
    <row r="87" spans="1:17" ht="25.5">
      <c r="A87" s="214"/>
      <c r="B87" s="219" t="s">
        <v>2362</v>
      </c>
      <c r="C87" s="472">
        <v>120000</v>
      </c>
      <c r="D87" s="472">
        <v>127.30453300000001</v>
      </c>
      <c r="E87" s="472">
        <v>35000</v>
      </c>
      <c r="F87" s="472">
        <v>0</v>
      </c>
      <c r="G87" s="472">
        <v>0</v>
      </c>
      <c r="H87" s="472">
        <v>0</v>
      </c>
      <c r="I87" s="472">
        <v>0</v>
      </c>
      <c r="J87" s="472">
        <v>34872.695466999998</v>
      </c>
      <c r="K87" s="472">
        <v>0</v>
      </c>
      <c r="L87" s="472">
        <v>0</v>
      </c>
      <c r="M87" s="472">
        <v>34872.695466999998</v>
      </c>
      <c r="N87" s="242"/>
      <c r="O87" s="242"/>
      <c r="P87" s="242"/>
      <c r="Q87" s="242"/>
    </row>
    <row r="88" spans="1:17" ht="25.5">
      <c r="A88" s="214"/>
      <c r="B88" s="219" t="s">
        <v>2363</v>
      </c>
      <c r="C88" s="472">
        <v>120000</v>
      </c>
      <c r="D88" s="472">
        <v>0</v>
      </c>
      <c r="E88" s="472">
        <v>0</v>
      </c>
      <c r="F88" s="472">
        <v>55000</v>
      </c>
      <c r="G88" s="472">
        <v>0</v>
      </c>
      <c r="H88" s="472">
        <v>0</v>
      </c>
      <c r="I88" s="472">
        <v>55000</v>
      </c>
      <c r="J88" s="472">
        <v>55000</v>
      </c>
      <c r="K88" s="472">
        <v>0</v>
      </c>
      <c r="L88" s="472">
        <v>0</v>
      </c>
      <c r="M88" s="472">
        <v>55000</v>
      </c>
      <c r="N88" s="242">
        <f t="shared" si="3"/>
        <v>100</v>
      </c>
      <c r="O88" s="242"/>
      <c r="P88" s="242"/>
      <c r="Q88" s="242">
        <f t="shared" si="4"/>
        <v>100</v>
      </c>
    </row>
    <row r="89" spans="1:17" ht="25.5">
      <c r="A89" s="214"/>
      <c r="B89" s="219" t="s">
        <v>2364</v>
      </c>
      <c r="C89" s="472">
        <v>170000</v>
      </c>
      <c r="D89" s="472">
        <v>0</v>
      </c>
      <c r="E89" s="472">
        <v>0</v>
      </c>
      <c r="F89" s="472">
        <v>49440</v>
      </c>
      <c r="G89" s="472">
        <v>0</v>
      </c>
      <c r="H89" s="472">
        <v>0</v>
      </c>
      <c r="I89" s="472">
        <v>49440</v>
      </c>
      <c r="J89" s="472">
        <v>12260.001504</v>
      </c>
      <c r="K89" s="472">
        <v>0</v>
      </c>
      <c r="L89" s="472">
        <v>0</v>
      </c>
      <c r="M89" s="472">
        <v>12260.001504</v>
      </c>
      <c r="N89" s="242">
        <f t="shared" si="3"/>
        <v>24.797737669902912</v>
      </c>
      <c r="O89" s="242"/>
      <c r="P89" s="242"/>
      <c r="Q89" s="242">
        <f t="shared" si="4"/>
        <v>24.797737669902912</v>
      </c>
    </row>
    <row r="90" spans="1:17" ht="38.25">
      <c r="A90" s="214"/>
      <c r="B90" s="219" t="s">
        <v>2365</v>
      </c>
      <c r="C90" s="472">
        <v>170000</v>
      </c>
      <c r="D90" s="472">
        <v>27512.872888000002</v>
      </c>
      <c r="E90" s="472">
        <v>56698</v>
      </c>
      <c r="F90" s="472">
        <v>38000</v>
      </c>
      <c r="G90" s="472">
        <v>0</v>
      </c>
      <c r="H90" s="472">
        <v>38000</v>
      </c>
      <c r="I90" s="472">
        <v>0</v>
      </c>
      <c r="J90" s="472">
        <v>59757.791896000002</v>
      </c>
      <c r="K90" s="472">
        <v>0</v>
      </c>
      <c r="L90" s="472">
        <v>59757.791896000002</v>
      </c>
      <c r="M90" s="472">
        <v>0</v>
      </c>
      <c r="N90" s="242">
        <f t="shared" si="3"/>
        <v>157.25734709473684</v>
      </c>
      <c r="O90" s="242"/>
      <c r="P90" s="242">
        <f t="shared" si="5"/>
        <v>157.25734709473684</v>
      </c>
      <c r="Q90" s="242"/>
    </row>
    <row r="91" spans="1:17" s="471" customFormat="1">
      <c r="A91" s="211"/>
      <c r="B91" s="212" t="s">
        <v>2039</v>
      </c>
      <c r="C91" s="472">
        <v>0</v>
      </c>
      <c r="D91" s="472">
        <v>0</v>
      </c>
      <c r="E91" s="472">
        <v>0</v>
      </c>
      <c r="F91" s="472">
        <v>142440</v>
      </c>
      <c r="G91" s="472">
        <v>0</v>
      </c>
      <c r="H91" s="472">
        <v>38000</v>
      </c>
      <c r="I91" s="472">
        <v>104440</v>
      </c>
      <c r="J91" s="472">
        <v>161890.48886700001</v>
      </c>
      <c r="K91" s="472">
        <v>0</v>
      </c>
      <c r="L91" s="472">
        <v>59757.791896000002</v>
      </c>
      <c r="M91" s="472">
        <v>102132.696971</v>
      </c>
      <c r="N91" s="241">
        <f t="shared" si="3"/>
        <v>113.65521543597306</v>
      </c>
      <c r="O91" s="241"/>
      <c r="P91" s="241">
        <f t="shared" si="5"/>
        <v>157.25734709473684</v>
      </c>
      <c r="Q91" s="241">
        <f t="shared" si="4"/>
        <v>97.790786069513587</v>
      </c>
    </row>
    <row r="92" spans="1:17" s="471" customFormat="1">
      <c r="A92" s="211"/>
      <c r="B92" s="212" t="s">
        <v>2314</v>
      </c>
      <c r="C92" s="472">
        <v>0</v>
      </c>
      <c r="D92" s="472">
        <v>0</v>
      </c>
      <c r="E92" s="472">
        <v>0</v>
      </c>
      <c r="F92" s="472">
        <v>337138</v>
      </c>
      <c r="G92" s="472">
        <v>0</v>
      </c>
      <c r="H92" s="472">
        <v>138000</v>
      </c>
      <c r="I92" s="472">
        <v>199138</v>
      </c>
      <c r="J92" s="472">
        <v>367783.84576900001</v>
      </c>
      <c r="K92" s="472">
        <v>0</v>
      </c>
      <c r="L92" s="472">
        <v>219484.798683</v>
      </c>
      <c r="M92" s="472">
        <v>148299.04708600001</v>
      </c>
      <c r="N92" s="241">
        <f t="shared" si="3"/>
        <v>109.09000046538806</v>
      </c>
      <c r="O92" s="241"/>
      <c r="P92" s="241">
        <f t="shared" si="5"/>
        <v>159.04695556739131</v>
      </c>
      <c r="Q92" s="241">
        <f t="shared" si="4"/>
        <v>74.470491360764896</v>
      </c>
    </row>
    <row r="93" spans="1:17" s="471" customFormat="1">
      <c r="A93" s="211" t="s">
        <v>101</v>
      </c>
      <c r="B93" s="212" t="s">
        <v>2366</v>
      </c>
      <c r="C93" s="472">
        <v>0</v>
      </c>
      <c r="D93" s="472">
        <v>0</v>
      </c>
      <c r="E93" s="472">
        <v>0</v>
      </c>
      <c r="F93" s="472">
        <v>0</v>
      </c>
      <c r="G93" s="472">
        <v>0</v>
      </c>
      <c r="H93" s="472">
        <v>0</v>
      </c>
      <c r="I93" s="472">
        <v>0</v>
      </c>
      <c r="J93" s="472">
        <v>0</v>
      </c>
      <c r="K93" s="472">
        <v>0</v>
      </c>
      <c r="L93" s="472">
        <v>0</v>
      </c>
      <c r="M93" s="472">
        <v>0</v>
      </c>
      <c r="N93" s="241"/>
      <c r="O93" s="241"/>
      <c r="P93" s="241"/>
      <c r="Q93" s="241"/>
    </row>
    <row r="94" spans="1:17" ht="25.5">
      <c r="A94" s="214"/>
      <c r="B94" s="219" t="s">
        <v>2367</v>
      </c>
      <c r="C94" s="472">
        <v>240862</v>
      </c>
      <c r="D94" s="472">
        <v>0</v>
      </c>
      <c r="E94" s="472">
        <v>400</v>
      </c>
      <c r="F94" s="472">
        <v>0</v>
      </c>
      <c r="G94" s="472">
        <v>0</v>
      </c>
      <c r="H94" s="472">
        <v>0</v>
      </c>
      <c r="I94" s="472">
        <v>0</v>
      </c>
      <c r="J94" s="472">
        <v>0</v>
      </c>
      <c r="K94" s="472">
        <v>0</v>
      </c>
      <c r="L94" s="472">
        <v>0</v>
      </c>
      <c r="M94" s="472">
        <v>0</v>
      </c>
      <c r="N94" s="242"/>
      <c r="O94" s="242"/>
      <c r="P94" s="242"/>
      <c r="Q94" s="242"/>
    </row>
    <row r="95" spans="1:17" ht="25.5">
      <c r="A95" s="214"/>
      <c r="B95" s="219" t="s">
        <v>2367</v>
      </c>
      <c r="C95" s="472">
        <v>240862</v>
      </c>
      <c r="D95" s="472">
        <v>168.55839599999999</v>
      </c>
      <c r="E95" s="472">
        <v>168.55839599999999</v>
      </c>
      <c r="F95" s="472">
        <v>478</v>
      </c>
      <c r="G95" s="472">
        <v>0</v>
      </c>
      <c r="H95" s="472">
        <v>0</v>
      </c>
      <c r="I95" s="472">
        <v>478</v>
      </c>
      <c r="J95" s="472">
        <v>731.56660399999998</v>
      </c>
      <c r="K95" s="472">
        <v>0</v>
      </c>
      <c r="L95" s="472">
        <v>0</v>
      </c>
      <c r="M95" s="472">
        <v>731.56660399999998</v>
      </c>
      <c r="N95" s="242">
        <f t="shared" si="3"/>
        <v>153.04740669456066</v>
      </c>
      <c r="O95" s="242"/>
      <c r="P95" s="242"/>
      <c r="Q95" s="242">
        <f t="shared" si="4"/>
        <v>153.04740669456066</v>
      </c>
    </row>
    <row r="96" spans="1:17" ht="63.75">
      <c r="A96" s="214"/>
      <c r="B96" s="219" t="s">
        <v>2368</v>
      </c>
      <c r="C96" s="472">
        <v>170959.67800000001</v>
      </c>
      <c r="D96" s="472">
        <v>0</v>
      </c>
      <c r="E96" s="472">
        <v>0</v>
      </c>
      <c r="F96" s="472">
        <v>0</v>
      </c>
      <c r="G96" s="472">
        <v>0</v>
      </c>
      <c r="H96" s="472">
        <v>0</v>
      </c>
      <c r="I96" s="472">
        <v>0</v>
      </c>
      <c r="J96" s="472">
        <v>0</v>
      </c>
      <c r="K96" s="472">
        <v>0</v>
      </c>
      <c r="L96" s="472">
        <v>0</v>
      </c>
      <c r="M96" s="472">
        <v>0</v>
      </c>
      <c r="N96" s="242"/>
      <c r="O96" s="242"/>
      <c r="P96" s="242"/>
      <c r="Q96" s="242"/>
    </row>
    <row r="97" spans="1:17" ht="38.25">
      <c r="A97" s="214"/>
      <c r="B97" s="219" t="s">
        <v>2369</v>
      </c>
      <c r="C97" s="472">
        <v>30000</v>
      </c>
      <c r="D97" s="472">
        <v>12532.066944</v>
      </c>
      <c r="E97" s="472">
        <v>19499.328612000001</v>
      </c>
      <c r="F97" s="472">
        <v>0</v>
      </c>
      <c r="G97" s="472">
        <v>0</v>
      </c>
      <c r="H97" s="472">
        <v>0</v>
      </c>
      <c r="I97" s="472">
        <v>0</v>
      </c>
      <c r="J97" s="472">
        <v>6310</v>
      </c>
      <c r="K97" s="472">
        <v>0</v>
      </c>
      <c r="L97" s="472">
        <v>0</v>
      </c>
      <c r="M97" s="472">
        <v>6310</v>
      </c>
      <c r="N97" s="242"/>
      <c r="O97" s="242"/>
      <c r="P97" s="242"/>
      <c r="Q97" s="242"/>
    </row>
    <row r="98" spans="1:17" ht="38.25">
      <c r="A98" s="214"/>
      <c r="B98" s="219" t="s">
        <v>2370</v>
      </c>
      <c r="C98" s="472">
        <v>30000</v>
      </c>
      <c r="D98" s="472">
        <v>174.01</v>
      </c>
      <c r="E98" s="472">
        <v>174.01</v>
      </c>
      <c r="F98" s="472">
        <v>7000</v>
      </c>
      <c r="G98" s="472">
        <v>0</v>
      </c>
      <c r="H98" s="472">
        <v>0</v>
      </c>
      <c r="I98" s="472">
        <v>7000</v>
      </c>
      <c r="J98" s="472">
        <v>2957.9484000000002</v>
      </c>
      <c r="K98" s="472">
        <v>0</v>
      </c>
      <c r="L98" s="472">
        <v>0</v>
      </c>
      <c r="M98" s="472">
        <v>2957.9484000000002</v>
      </c>
      <c r="N98" s="242">
        <f t="shared" si="3"/>
        <v>42.256405714285719</v>
      </c>
      <c r="O98" s="242"/>
      <c r="P98" s="242"/>
      <c r="Q98" s="242">
        <f t="shared" si="4"/>
        <v>42.256405714285719</v>
      </c>
    </row>
    <row r="99" spans="1:17" ht="63.75">
      <c r="A99" s="214"/>
      <c r="B99" s="219" t="s">
        <v>2371</v>
      </c>
      <c r="C99" s="472">
        <v>170959.67800000001</v>
      </c>
      <c r="D99" s="472">
        <v>63344.579113</v>
      </c>
      <c r="E99" s="472">
        <v>66964.632255999997</v>
      </c>
      <c r="F99" s="472">
        <v>0</v>
      </c>
      <c r="G99" s="472">
        <v>0</v>
      </c>
      <c r="H99" s="472">
        <v>0</v>
      </c>
      <c r="I99" s="472">
        <v>0</v>
      </c>
      <c r="J99" s="472">
        <v>2461.256746</v>
      </c>
      <c r="K99" s="472">
        <v>0</v>
      </c>
      <c r="L99" s="472">
        <v>2461.256746</v>
      </c>
      <c r="M99" s="472">
        <v>0</v>
      </c>
      <c r="N99" s="242"/>
      <c r="O99" s="242"/>
      <c r="P99" s="242"/>
      <c r="Q99" s="242"/>
    </row>
    <row r="100" spans="1:17" s="471" customFormat="1" ht="38.25">
      <c r="A100" s="211"/>
      <c r="B100" s="212" t="s">
        <v>2034</v>
      </c>
      <c r="C100" s="472">
        <v>0</v>
      </c>
      <c r="D100" s="472">
        <v>0</v>
      </c>
      <c r="E100" s="472">
        <v>0</v>
      </c>
      <c r="F100" s="472">
        <v>7478</v>
      </c>
      <c r="G100" s="472">
        <v>0</v>
      </c>
      <c r="H100" s="472">
        <v>0</v>
      </c>
      <c r="I100" s="472">
        <v>7478</v>
      </c>
      <c r="J100" s="472">
        <v>12460.77175</v>
      </c>
      <c r="K100" s="472">
        <v>0</v>
      </c>
      <c r="L100" s="472">
        <v>2461.256746</v>
      </c>
      <c r="M100" s="472">
        <v>9999.5150040000008</v>
      </c>
      <c r="N100" s="241">
        <f t="shared" si="3"/>
        <v>166.63241174110726</v>
      </c>
      <c r="O100" s="241"/>
      <c r="P100" s="241"/>
      <c r="Q100" s="241">
        <f t="shared" si="4"/>
        <v>133.71910944102703</v>
      </c>
    </row>
    <row r="101" spans="1:17" ht="38.25">
      <c r="A101" s="214"/>
      <c r="B101" s="219" t="s">
        <v>2372</v>
      </c>
      <c r="C101" s="472">
        <v>14850</v>
      </c>
      <c r="D101" s="472">
        <v>13338.492</v>
      </c>
      <c r="E101" s="472">
        <v>13365</v>
      </c>
      <c r="F101" s="472">
        <v>0</v>
      </c>
      <c r="G101" s="472">
        <v>0</v>
      </c>
      <c r="H101" s="472">
        <v>0</v>
      </c>
      <c r="I101" s="472">
        <v>0</v>
      </c>
      <c r="J101" s="472">
        <v>26.507999999999999</v>
      </c>
      <c r="K101" s="472">
        <v>0</v>
      </c>
      <c r="L101" s="472">
        <v>0</v>
      </c>
      <c r="M101" s="472">
        <v>26.507999999999999</v>
      </c>
      <c r="N101" s="242"/>
      <c r="O101" s="242"/>
      <c r="P101" s="242"/>
      <c r="Q101" s="242"/>
    </row>
    <row r="102" spans="1:17" ht="38.25">
      <c r="A102" s="214"/>
      <c r="B102" s="219" t="s">
        <v>2373</v>
      </c>
      <c r="C102" s="472">
        <v>14850</v>
      </c>
      <c r="D102" s="472">
        <v>13365</v>
      </c>
      <c r="E102" s="472">
        <v>13365</v>
      </c>
      <c r="F102" s="472">
        <v>180</v>
      </c>
      <c r="G102" s="472">
        <v>0</v>
      </c>
      <c r="H102" s="472">
        <v>0</v>
      </c>
      <c r="I102" s="472">
        <v>180</v>
      </c>
      <c r="J102" s="472">
        <v>172.13</v>
      </c>
      <c r="K102" s="472">
        <v>0</v>
      </c>
      <c r="L102" s="472">
        <v>0</v>
      </c>
      <c r="M102" s="472">
        <v>172.13</v>
      </c>
      <c r="N102" s="242">
        <f t="shared" si="3"/>
        <v>95.62777777777778</v>
      </c>
      <c r="O102" s="242"/>
      <c r="P102" s="242"/>
      <c r="Q102" s="242">
        <f t="shared" si="4"/>
        <v>95.62777777777778</v>
      </c>
    </row>
    <row r="103" spans="1:17" s="471" customFormat="1">
      <c r="A103" s="211"/>
      <c r="B103" s="212" t="s">
        <v>2054</v>
      </c>
      <c r="C103" s="472">
        <v>0</v>
      </c>
      <c r="D103" s="472">
        <v>0</v>
      </c>
      <c r="E103" s="472">
        <v>0</v>
      </c>
      <c r="F103" s="472">
        <v>180</v>
      </c>
      <c r="G103" s="472">
        <v>0</v>
      </c>
      <c r="H103" s="472">
        <v>0</v>
      </c>
      <c r="I103" s="472">
        <v>180</v>
      </c>
      <c r="J103" s="472">
        <v>198.63800000000001</v>
      </c>
      <c r="K103" s="472">
        <v>0</v>
      </c>
      <c r="L103" s="472">
        <v>0</v>
      </c>
      <c r="M103" s="472">
        <v>198.63800000000001</v>
      </c>
      <c r="N103" s="241">
        <f t="shared" si="3"/>
        <v>110.35444444444444</v>
      </c>
      <c r="O103" s="241"/>
      <c r="P103" s="241"/>
      <c r="Q103" s="241">
        <f t="shared" si="4"/>
        <v>110.35444444444444</v>
      </c>
    </row>
    <row r="104" spans="1:17" ht="38.25">
      <c r="A104" s="214"/>
      <c r="B104" s="219" t="s">
        <v>2374</v>
      </c>
      <c r="C104" s="472">
        <v>14995</v>
      </c>
      <c r="D104" s="472">
        <v>0</v>
      </c>
      <c r="E104" s="472">
        <v>0</v>
      </c>
      <c r="F104" s="472">
        <v>14995</v>
      </c>
      <c r="G104" s="472">
        <v>0</v>
      </c>
      <c r="H104" s="472">
        <v>0</v>
      </c>
      <c r="I104" s="472">
        <v>14995</v>
      </c>
      <c r="J104" s="472">
        <v>12314.567999999999</v>
      </c>
      <c r="K104" s="472">
        <v>0</v>
      </c>
      <c r="L104" s="472">
        <v>0</v>
      </c>
      <c r="M104" s="472">
        <v>12314.567999999999</v>
      </c>
      <c r="N104" s="242">
        <f t="shared" si="3"/>
        <v>82.124494831610534</v>
      </c>
      <c r="O104" s="242"/>
      <c r="P104" s="242"/>
      <c r="Q104" s="242">
        <f t="shared" si="4"/>
        <v>82.124494831610534</v>
      </c>
    </row>
    <row r="105" spans="1:17" s="471" customFormat="1">
      <c r="A105" s="211"/>
      <c r="B105" s="212" t="s">
        <v>2057</v>
      </c>
      <c r="C105" s="472">
        <v>0</v>
      </c>
      <c r="D105" s="472">
        <v>0</v>
      </c>
      <c r="E105" s="472">
        <v>0</v>
      </c>
      <c r="F105" s="472">
        <v>14995</v>
      </c>
      <c r="G105" s="472">
        <v>0</v>
      </c>
      <c r="H105" s="472">
        <v>0</v>
      </c>
      <c r="I105" s="472">
        <v>14995</v>
      </c>
      <c r="J105" s="472">
        <v>12314.567999999999</v>
      </c>
      <c r="K105" s="472">
        <v>0</v>
      </c>
      <c r="L105" s="472">
        <v>0</v>
      </c>
      <c r="M105" s="472">
        <v>12314.567999999999</v>
      </c>
      <c r="N105" s="241">
        <f t="shared" si="3"/>
        <v>82.124494831610534</v>
      </c>
      <c r="O105" s="241"/>
      <c r="P105" s="241"/>
      <c r="Q105" s="241">
        <f t="shared" si="4"/>
        <v>82.124494831610534</v>
      </c>
    </row>
    <row r="106" spans="1:17" ht="25.5">
      <c r="A106" s="214"/>
      <c r="B106" s="219" t="s">
        <v>2375</v>
      </c>
      <c r="C106" s="472">
        <v>75000</v>
      </c>
      <c r="D106" s="472">
        <v>1097.8153</v>
      </c>
      <c r="E106" s="472">
        <v>10000</v>
      </c>
      <c r="F106" s="472">
        <v>20000</v>
      </c>
      <c r="G106" s="472">
        <v>0</v>
      </c>
      <c r="H106" s="472">
        <v>0</v>
      </c>
      <c r="I106" s="472">
        <v>20000</v>
      </c>
      <c r="J106" s="472">
        <v>24045.492699999999</v>
      </c>
      <c r="K106" s="472">
        <v>0</v>
      </c>
      <c r="L106" s="472">
        <v>0</v>
      </c>
      <c r="M106" s="472">
        <v>24045.492699999999</v>
      </c>
      <c r="N106" s="242">
        <f t="shared" si="3"/>
        <v>120.2274635</v>
      </c>
      <c r="O106" s="242"/>
      <c r="P106" s="242"/>
      <c r="Q106" s="242">
        <f t="shared" si="4"/>
        <v>120.2274635</v>
      </c>
    </row>
    <row r="107" spans="1:17" ht="25.5">
      <c r="A107" s="214"/>
      <c r="B107" s="219" t="s">
        <v>2375</v>
      </c>
      <c r="C107" s="472">
        <v>75000</v>
      </c>
      <c r="D107" s="472">
        <v>0</v>
      </c>
      <c r="E107" s="472">
        <v>12000</v>
      </c>
      <c r="F107" s="472">
        <v>0</v>
      </c>
      <c r="G107" s="472">
        <v>0</v>
      </c>
      <c r="H107" s="472">
        <v>0</v>
      </c>
      <c r="I107" s="472">
        <v>0</v>
      </c>
      <c r="J107" s="472">
        <v>6311.915</v>
      </c>
      <c r="K107" s="472">
        <v>0</v>
      </c>
      <c r="L107" s="472">
        <v>0</v>
      </c>
      <c r="M107" s="472">
        <v>6311.915</v>
      </c>
      <c r="N107" s="242"/>
      <c r="O107" s="242"/>
      <c r="P107" s="242"/>
      <c r="Q107" s="242"/>
    </row>
    <row r="108" spans="1:17" s="471" customFormat="1">
      <c r="A108" s="211"/>
      <c r="B108" s="212" t="s">
        <v>2058</v>
      </c>
      <c r="C108" s="472">
        <v>0</v>
      </c>
      <c r="D108" s="472">
        <v>0</v>
      </c>
      <c r="E108" s="472">
        <v>0</v>
      </c>
      <c r="F108" s="472">
        <v>20000</v>
      </c>
      <c r="G108" s="472">
        <v>0</v>
      </c>
      <c r="H108" s="472">
        <v>0</v>
      </c>
      <c r="I108" s="472">
        <v>20000</v>
      </c>
      <c r="J108" s="472">
        <v>30357.4077</v>
      </c>
      <c r="K108" s="472">
        <v>0</v>
      </c>
      <c r="L108" s="472">
        <v>0</v>
      </c>
      <c r="M108" s="472">
        <v>30357.4077</v>
      </c>
      <c r="N108" s="241">
        <f t="shared" si="3"/>
        <v>151.78703849999999</v>
      </c>
      <c r="O108" s="241"/>
      <c r="P108" s="241"/>
      <c r="Q108" s="241">
        <f t="shared" si="4"/>
        <v>151.78703849999999</v>
      </c>
    </row>
    <row r="109" spans="1:17" ht="25.5">
      <c r="A109" s="214"/>
      <c r="B109" s="219" t="s">
        <v>2376</v>
      </c>
      <c r="C109" s="472">
        <v>69900</v>
      </c>
      <c r="D109" s="472">
        <v>11845.681</v>
      </c>
      <c r="E109" s="472">
        <v>14600</v>
      </c>
      <c r="F109" s="472">
        <v>25339</v>
      </c>
      <c r="G109" s="472">
        <v>0</v>
      </c>
      <c r="H109" s="472">
        <v>0</v>
      </c>
      <c r="I109" s="472">
        <v>25339</v>
      </c>
      <c r="J109" s="472">
        <v>22196.794000000002</v>
      </c>
      <c r="K109" s="472">
        <v>0</v>
      </c>
      <c r="L109" s="472">
        <v>0</v>
      </c>
      <c r="M109" s="472">
        <v>22196.794000000002</v>
      </c>
      <c r="N109" s="242">
        <f t="shared" si="3"/>
        <v>87.599329097438741</v>
      </c>
      <c r="O109" s="242"/>
      <c r="P109" s="242"/>
      <c r="Q109" s="242">
        <f t="shared" si="4"/>
        <v>87.599329097438741</v>
      </c>
    </row>
    <row r="110" spans="1:17" ht="25.5">
      <c r="A110" s="214"/>
      <c r="B110" s="219" t="s">
        <v>2377</v>
      </c>
      <c r="C110" s="472">
        <v>79760</v>
      </c>
      <c r="D110" s="472">
        <v>300</v>
      </c>
      <c r="E110" s="472">
        <v>300</v>
      </c>
      <c r="F110" s="472">
        <v>29060</v>
      </c>
      <c r="G110" s="472">
        <v>0</v>
      </c>
      <c r="H110" s="472">
        <v>0</v>
      </c>
      <c r="I110" s="472">
        <v>29060</v>
      </c>
      <c r="J110" s="472">
        <v>3119.057018</v>
      </c>
      <c r="K110" s="472">
        <v>0</v>
      </c>
      <c r="L110" s="472">
        <v>0</v>
      </c>
      <c r="M110" s="472">
        <v>3119.057018</v>
      </c>
      <c r="N110" s="242">
        <f t="shared" si="3"/>
        <v>10.733162484514796</v>
      </c>
      <c r="O110" s="242"/>
      <c r="P110" s="242"/>
      <c r="Q110" s="242">
        <f t="shared" si="4"/>
        <v>10.733162484514796</v>
      </c>
    </row>
    <row r="111" spans="1:17" ht="25.5">
      <c r="A111" s="214"/>
      <c r="B111" s="219" t="s">
        <v>2378</v>
      </c>
      <c r="C111" s="472">
        <v>62000</v>
      </c>
      <c r="D111" s="472">
        <v>22469.243999999999</v>
      </c>
      <c r="E111" s="472">
        <v>39999.214999999997</v>
      </c>
      <c r="F111" s="472">
        <v>0</v>
      </c>
      <c r="G111" s="472">
        <v>0</v>
      </c>
      <c r="H111" s="472">
        <v>0</v>
      </c>
      <c r="I111" s="472">
        <v>0</v>
      </c>
      <c r="J111" s="472">
        <v>3529.019675</v>
      </c>
      <c r="K111" s="472">
        <v>0</v>
      </c>
      <c r="L111" s="472">
        <v>3529.019675</v>
      </c>
      <c r="M111" s="472">
        <v>0</v>
      </c>
      <c r="N111" s="242"/>
      <c r="O111" s="242"/>
      <c r="P111" s="242"/>
      <c r="Q111" s="242"/>
    </row>
    <row r="112" spans="1:17" s="471" customFormat="1">
      <c r="A112" s="211"/>
      <c r="B112" s="212" t="s">
        <v>2059</v>
      </c>
      <c r="C112" s="472">
        <v>0</v>
      </c>
      <c r="D112" s="472">
        <v>0</v>
      </c>
      <c r="E112" s="472">
        <v>0</v>
      </c>
      <c r="F112" s="472">
        <v>54399</v>
      </c>
      <c r="G112" s="472">
        <v>0</v>
      </c>
      <c r="H112" s="472">
        <v>0</v>
      </c>
      <c r="I112" s="472">
        <v>54399</v>
      </c>
      <c r="J112" s="472">
        <v>28844.870693000001</v>
      </c>
      <c r="K112" s="472">
        <v>0</v>
      </c>
      <c r="L112" s="472">
        <v>3529.019675</v>
      </c>
      <c r="M112" s="472">
        <v>25315.851018000001</v>
      </c>
      <c r="N112" s="241">
        <f t="shared" si="3"/>
        <v>53.024634079670584</v>
      </c>
      <c r="O112" s="241"/>
      <c r="P112" s="241"/>
      <c r="Q112" s="241">
        <f t="shared" si="4"/>
        <v>46.537346307836543</v>
      </c>
    </row>
    <row r="113" spans="1:17" ht="38.25">
      <c r="A113" s="214"/>
      <c r="B113" s="219" t="s">
        <v>2379</v>
      </c>
      <c r="C113" s="472">
        <v>74900.365479</v>
      </c>
      <c r="D113" s="472">
        <v>20214</v>
      </c>
      <c r="E113" s="472">
        <v>20500</v>
      </c>
      <c r="F113" s="472">
        <v>0</v>
      </c>
      <c r="G113" s="472">
        <v>0</v>
      </c>
      <c r="H113" s="472">
        <v>0</v>
      </c>
      <c r="I113" s="472">
        <v>0</v>
      </c>
      <c r="J113" s="472">
        <v>286</v>
      </c>
      <c r="K113" s="472">
        <v>0</v>
      </c>
      <c r="L113" s="472">
        <v>0</v>
      </c>
      <c r="M113" s="472">
        <v>286</v>
      </c>
      <c r="N113" s="242"/>
      <c r="O113" s="242"/>
      <c r="P113" s="242"/>
      <c r="Q113" s="242"/>
    </row>
    <row r="114" spans="1:17" s="471" customFormat="1">
      <c r="A114" s="211"/>
      <c r="B114" s="212" t="s">
        <v>2063</v>
      </c>
      <c r="C114" s="472">
        <v>0</v>
      </c>
      <c r="D114" s="472">
        <v>0</v>
      </c>
      <c r="E114" s="472">
        <v>0</v>
      </c>
      <c r="F114" s="472">
        <v>0</v>
      </c>
      <c r="G114" s="472">
        <v>0</v>
      </c>
      <c r="H114" s="472">
        <v>0</v>
      </c>
      <c r="I114" s="472">
        <v>0</v>
      </c>
      <c r="J114" s="472">
        <v>286</v>
      </c>
      <c r="K114" s="472">
        <v>0</v>
      </c>
      <c r="L114" s="472">
        <v>0</v>
      </c>
      <c r="M114" s="472">
        <v>286</v>
      </c>
      <c r="N114" s="241"/>
      <c r="O114" s="241"/>
      <c r="P114" s="241"/>
      <c r="Q114" s="241"/>
    </row>
    <row r="115" spans="1:17" ht="25.5">
      <c r="A115" s="214"/>
      <c r="B115" s="219" t="s">
        <v>2380</v>
      </c>
      <c r="C115" s="472">
        <v>150000</v>
      </c>
      <c r="D115" s="472">
        <v>0</v>
      </c>
      <c r="E115" s="472">
        <v>0</v>
      </c>
      <c r="F115" s="472">
        <v>877</v>
      </c>
      <c r="G115" s="472">
        <v>0</v>
      </c>
      <c r="H115" s="472">
        <v>0</v>
      </c>
      <c r="I115" s="472">
        <v>877</v>
      </c>
      <c r="J115" s="472">
        <v>844.06699000000003</v>
      </c>
      <c r="K115" s="472">
        <v>0</v>
      </c>
      <c r="L115" s="472">
        <v>0</v>
      </c>
      <c r="M115" s="472">
        <v>844.06699000000003</v>
      </c>
      <c r="N115" s="242">
        <f t="shared" si="3"/>
        <v>96.244810718358039</v>
      </c>
      <c r="O115" s="242"/>
      <c r="P115" s="242"/>
      <c r="Q115" s="242">
        <f t="shared" si="4"/>
        <v>96.244810718358039</v>
      </c>
    </row>
    <row r="116" spans="1:17" s="471" customFormat="1">
      <c r="A116" s="211"/>
      <c r="B116" s="212" t="s">
        <v>2065</v>
      </c>
      <c r="C116" s="472">
        <v>0</v>
      </c>
      <c r="D116" s="472">
        <v>0</v>
      </c>
      <c r="E116" s="472">
        <v>0</v>
      </c>
      <c r="F116" s="472">
        <v>877</v>
      </c>
      <c r="G116" s="472">
        <v>0</v>
      </c>
      <c r="H116" s="472">
        <v>0</v>
      </c>
      <c r="I116" s="472">
        <v>877</v>
      </c>
      <c r="J116" s="472">
        <v>844.06699000000003</v>
      </c>
      <c r="K116" s="472">
        <v>0</v>
      </c>
      <c r="L116" s="472">
        <v>0</v>
      </c>
      <c r="M116" s="472">
        <v>844.06699000000003</v>
      </c>
      <c r="N116" s="241">
        <f t="shared" si="3"/>
        <v>96.244810718358039</v>
      </c>
      <c r="O116" s="241"/>
      <c r="P116" s="241"/>
      <c r="Q116" s="241">
        <f t="shared" si="4"/>
        <v>96.244810718358039</v>
      </c>
    </row>
    <row r="117" spans="1:17" s="471" customFormat="1">
      <c r="A117" s="211"/>
      <c r="B117" s="212" t="s">
        <v>2314</v>
      </c>
      <c r="C117" s="472">
        <v>0</v>
      </c>
      <c r="D117" s="472">
        <v>0</v>
      </c>
      <c r="E117" s="472">
        <v>0</v>
      </c>
      <c r="F117" s="472">
        <v>97929</v>
      </c>
      <c r="G117" s="472">
        <v>0</v>
      </c>
      <c r="H117" s="472">
        <v>0</v>
      </c>
      <c r="I117" s="472">
        <v>97929</v>
      </c>
      <c r="J117" s="472">
        <v>85306.323132999998</v>
      </c>
      <c r="K117" s="472">
        <v>0</v>
      </c>
      <c r="L117" s="472">
        <v>5990.2764209999996</v>
      </c>
      <c r="M117" s="472">
        <v>79316.046711999996</v>
      </c>
      <c r="N117" s="241">
        <f t="shared" si="3"/>
        <v>87.110379083826047</v>
      </c>
      <c r="O117" s="241"/>
      <c r="P117" s="241"/>
      <c r="Q117" s="241">
        <f t="shared" si="4"/>
        <v>80.99342044950933</v>
      </c>
    </row>
    <row r="118" spans="1:17" s="471" customFormat="1">
      <c r="A118" s="211" t="s">
        <v>105</v>
      </c>
      <c r="B118" s="212" t="s">
        <v>1150</v>
      </c>
      <c r="C118" s="472">
        <v>0</v>
      </c>
      <c r="D118" s="472">
        <v>0</v>
      </c>
      <c r="E118" s="472">
        <v>0</v>
      </c>
      <c r="F118" s="472">
        <v>0</v>
      </c>
      <c r="G118" s="472">
        <v>0</v>
      </c>
      <c r="H118" s="472">
        <v>0</v>
      </c>
      <c r="I118" s="472">
        <v>0</v>
      </c>
      <c r="J118" s="472">
        <v>0</v>
      </c>
      <c r="K118" s="472">
        <v>0</v>
      </c>
      <c r="L118" s="472">
        <v>0</v>
      </c>
      <c r="M118" s="472">
        <v>0</v>
      </c>
      <c r="N118" s="241"/>
      <c r="O118" s="241"/>
      <c r="P118" s="241"/>
      <c r="Q118" s="241"/>
    </row>
    <row r="119" spans="1:17">
      <c r="A119" s="214"/>
      <c r="B119" s="219" t="s">
        <v>2381</v>
      </c>
      <c r="C119" s="472">
        <v>334.81200000000001</v>
      </c>
      <c r="D119" s="472">
        <v>0</v>
      </c>
      <c r="E119" s="472">
        <v>100</v>
      </c>
      <c r="F119" s="472">
        <v>0</v>
      </c>
      <c r="G119" s="472">
        <v>0</v>
      </c>
      <c r="H119" s="472">
        <v>0</v>
      </c>
      <c r="I119" s="472">
        <v>0</v>
      </c>
      <c r="J119" s="472">
        <v>0</v>
      </c>
      <c r="K119" s="472">
        <v>0</v>
      </c>
      <c r="L119" s="472">
        <v>0</v>
      </c>
      <c r="M119" s="472">
        <v>0</v>
      </c>
      <c r="N119" s="242"/>
      <c r="O119" s="242"/>
      <c r="P119" s="242"/>
      <c r="Q119" s="242"/>
    </row>
    <row r="120" spans="1:17" s="471" customFormat="1" ht="25.5">
      <c r="A120" s="211"/>
      <c r="B120" s="212" t="s">
        <v>2382</v>
      </c>
      <c r="C120" s="472">
        <v>0</v>
      </c>
      <c r="D120" s="472">
        <v>0</v>
      </c>
      <c r="E120" s="472">
        <v>0</v>
      </c>
      <c r="F120" s="472">
        <v>0</v>
      </c>
      <c r="G120" s="472">
        <v>0</v>
      </c>
      <c r="H120" s="472">
        <v>0</v>
      </c>
      <c r="I120" s="472">
        <v>0</v>
      </c>
      <c r="J120" s="472">
        <v>0</v>
      </c>
      <c r="K120" s="472">
        <v>0</v>
      </c>
      <c r="L120" s="472">
        <v>0</v>
      </c>
      <c r="M120" s="472">
        <v>0</v>
      </c>
      <c r="N120" s="241"/>
      <c r="O120" s="241"/>
      <c r="P120" s="241"/>
      <c r="Q120" s="241"/>
    </row>
    <row r="121" spans="1:17" s="471" customFormat="1">
      <c r="A121" s="211"/>
      <c r="B121" s="212" t="s">
        <v>2314</v>
      </c>
      <c r="C121" s="472">
        <v>0</v>
      </c>
      <c r="D121" s="472">
        <v>0</v>
      </c>
      <c r="E121" s="472">
        <v>0</v>
      </c>
      <c r="F121" s="472">
        <v>0</v>
      </c>
      <c r="G121" s="472">
        <v>0</v>
      </c>
      <c r="H121" s="472">
        <v>0</v>
      </c>
      <c r="I121" s="472">
        <v>0</v>
      </c>
      <c r="J121" s="472">
        <v>0</v>
      </c>
      <c r="K121" s="472">
        <v>0</v>
      </c>
      <c r="L121" s="472">
        <v>0</v>
      </c>
      <c r="M121" s="472">
        <v>0</v>
      </c>
      <c r="N121" s="241"/>
      <c r="O121" s="241"/>
      <c r="P121" s="241"/>
      <c r="Q121" s="241"/>
    </row>
    <row r="122" spans="1:17" s="471" customFormat="1">
      <c r="A122" s="211" t="s">
        <v>1852</v>
      </c>
      <c r="B122" s="212" t="s">
        <v>1154</v>
      </c>
      <c r="C122" s="472">
        <v>0</v>
      </c>
      <c r="D122" s="472">
        <v>0</v>
      </c>
      <c r="E122" s="472">
        <v>0</v>
      </c>
      <c r="F122" s="472">
        <v>0</v>
      </c>
      <c r="G122" s="472">
        <v>0</v>
      </c>
      <c r="H122" s="472">
        <v>0</v>
      </c>
      <c r="I122" s="472">
        <v>0</v>
      </c>
      <c r="J122" s="472">
        <v>0</v>
      </c>
      <c r="K122" s="472">
        <v>0</v>
      </c>
      <c r="L122" s="472">
        <v>0</v>
      </c>
      <c r="M122" s="472">
        <v>0</v>
      </c>
      <c r="N122" s="241"/>
      <c r="O122" s="241"/>
      <c r="P122" s="241"/>
      <c r="Q122" s="241"/>
    </row>
    <row r="123" spans="1:17" ht="38.25">
      <c r="A123" s="214"/>
      <c r="B123" s="219" t="s">
        <v>2383</v>
      </c>
      <c r="C123" s="472">
        <v>667800</v>
      </c>
      <c r="D123" s="472">
        <v>45880.074292999998</v>
      </c>
      <c r="E123" s="472">
        <v>46000</v>
      </c>
      <c r="F123" s="472">
        <v>0</v>
      </c>
      <c r="G123" s="472">
        <v>0</v>
      </c>
      <c r="H123" s="472">
        <v>0</v>
      </c>
      <c r="I123" s="472">
        <v>0</v>
      </c>
      <c r="J123" s="472">
        <v>119.925707</v>
      </c>
      <c r="K123" s="472">
        <v>0</v>
      </c>
      <c r="L123" s="472">
        <v>0</v>
      </c>
      <c r="M123" s="472">
        <v>119.925707</v>
      </c>
      <c r="N123" s="242"/>
      <c r="O123" s="242"/>
      <c r="P123" s="242"/>
      <c r="Q123" s="242"/>
    </row>
    <row r="124" spans="1:17" ht="38.25">
      <c r="A124" s="214"/>
      <c r="B124" s="219" t="s">
        <v>2383</v>
      </c>
      <c r="C124" s="472">
        <v>667800</v>
      </c>
      <c r="D124" s="472">
        <v>0</v>
      </c>
      <c r="E124" s="472">
        <v>0</v>
      </c>
      <c r="F124" s="472">
        <v>2420</v>
      </c>
      <c r="G124" s="472">
        <v>0</v>
      </c>
      <c r="H124" s="472">
        <v>0</v>
      </c>
      <c r="I124" s="472">
        <v>2420</v>
      </c>
      <c r="J124" s="472">
        <v>2420</v>
      </c>
      <c r="K124" s="472">
        <v>0</v>
      </c>
      <c r="L124" s="472">
        <v>0</v>
      </c>
      <c r="M124" s="472">
        <v>2420</v>
      </c>
      <c r="N124" s="242">
        <f t="shared" si="3"/>
        <v>100</v>
      </c>
      <c r="O124" s="242"/>
      <c r="P124" s="242"/>
      <c r="Q124" s="242">
        <f t="shared" si="4"/>
        <v>100</v>
      </c>
    </row>
    <row r="125" spans="1:17" ht="38.25">
      <c r="A125" s="214"/>
      <c r="B125" s="219" t="s">
        <v>2384</v>
      </c>
      <c r="C125" s="472">
        <v>667800</v>
      </c>
      <c r="D125" s="472">
        <v>178933.844187418</v>
      </c>
      <c r="E125" s="472">
        <v>180000</v>
      </c>
      <c r="F125" s="472">
        <v>0</v>
      </c>
      <c r="G125" s="472">
        <v>0</v>
      </c>
      <c r="H125" s="472">
        <v>0</v>
      </c>
      <c r="I125" s="472">
        <v>0</v>
      </c>
      <c r="J125" s="472">
        <v>1040.6914905820008</v>
      </c>
      <c r="K125" s="472">
        <v>0</v>
      </c>
      <c r="L125" s="472">
        <v>1040.6914905820008</v>
      </c>
      <c r="M125" s="472">
        <v>0</v>
      </c>
      <c r="N125" s="242"/>
      <c r="O125" s="242"/>
      <c r="P125" s="242"/>
      <c r="Q125" s="242"/>
    </row>
    <row r="126" spans="1:17" s="471" customFormat="1" ht="38.25">
      <c r="A126" s="211"/>
      <c r="B126" s="212" t="s">
        <v>2034</v>
      </c>
      <c r="C126" s="472">
        <v>0</v>
      </c>
      <c r="D126" s="472">
        <v>0</v>
      </c>
      <c r="E126" s="472">
        <v>0</v>
      </c>
      <c r="F126" s="472">
        <v>2420</v>
      </c>
      <c r="G126" s="472">
        <v>0</v>
      </c>
      <c r="H126" s="472">
        <v>0</v>
      </c>
      <c r="I126" s="472">
        <v>2420</v>
      </c>
      <c r="J126" s="472">
        <v>3580.6171975820007</v>
      </c>
      <c r="K126" s="472">
        <v>0</v>
      </c>
      <c r="L126" s="472">
        <v>1040.6914905820008</v>
      </c>
      <c r="M126" s="472">
        <v>2539.9257069999999</v>
      </c>
      <c r="N126" s="241">
        <f t="shared" si="3"/>
        <v>147.95938832983472</v>
      </c>
      <c r="O126" s="241"/>
      <c r="P126" s="241"/>
      <c r="Q126" s="241">
        <f t="shared" si="4"/>
        <v>104.95560772727272</v>
      </c>
    </row>
    <row r="127" spans="1:17" ht="25.5">
      <c r="A127" s="214"/>
      <c r="B127" s="219" t="s">
        <v>2385</v>
      </c>
      <c r="C127" s="472">
        <v>0</v>
      </c>
      <c r="D127" s="472">
        <v>0</v>
      </c>
      <c r="E127" s="472">
        <v>13.3592</v>
      </c>
      <c r="F127" s="472">
        <v>0</v>
      </c>
      <c r="G127" s="472">
        <v>0</v>
      </c>
      <c r="H127" s="472">
        <v>0</v>
      </c>
      <c r="I127" s="472">
        <v>0</v>
      </c>
      <c r="J127" s="472">
        <v>0</v>
      </c>
      <c r="K127" s="472">
        <v>0</v>
      </c>
      <c r="L127" s="472">
        <v>0</v>
      </c>
      <c r="M127" s="472">
        <v>0</v>
      </c>
      <c r="N127" s="242"/>
      <c r="O127" s="242"/>
      <c r="P127" s="242"/>
      <c r="Q127" s="242"/>
    </row>
    <row r="128" spans="1:17" s="471" customFormat="1" ht="25.5">
      <c r="A128" s="211"/>
      <c r="B128" s="212" t="s">
        <v>2386</v>
      </c>
      <c r="C128" s="472">
        <v>0</v>
      </c>
      <c r="D128" s="472">
        <v>0</v>
      </c>
      <c r="E128" s="472">
        <v>0</v>
      </c>
      <c r="F128" s="472">
        <v>0</v>
      </c>
      <c r="G128" s="472">
        <v>0</v>
      </c>
      <c r="H128" s="472">
        <v>0</v>
      </c>
      <c r="I128" s="472">
        <v>0</v>
      </c>
      <c r="J128" s="472">
        <v>0</v>
      </c>
      <c r="K128" s="472">
        <v>0</v>
      </c>
      <c r="L128" s="472">
        <v>0</v>
      </c>
      <c r="M128" s="472">
        <v>0</v>
      </c>
      <c r="N128" s="241"/>
      <c r="O128" s="241"/>
      <c r="P128" s="241"/>
      <c r="Q128" s="241"/>
    </row>
    <row r="129" spans="1:17" ht="63.75">
      <c r="A129" s="214"/>
      <c r="B129" s="219" t="s">
        <v>2387</v>
      </c>
      <c r="C129" s="472">
        <v>48690</v>
      </c>
      <c r="D129" s="472">
        <v>30700</v>
      </c>
      <c r="E129" s="472">
        <v>30700</v>
      </c>
      <c r="F129" s="472">
        <v>9475</v>
      </c>
      <c r="G129" s="472">
        <v>0</v>
      </c>
      <c r="H129" s="472">
        <v>0</v>
      </c>
      <c r="I129" s="472">
        <v>9475</v>
      </c>
      <c r="J129" s="472">
        <v>8363.6582120000003</v>
      </c>
      <c r="K129" s="472">
        <v>0</v>
      </c>
      <c r="L129" s="472">
        <v>0</v>
      </c>
      <c r="M129" s="472">
        <v>8363.6582120000003</v>
      </c>
      <c r="N129" s="242">
        <f t="shared" si="3"/>
        <v>88.27079907124012</v>
      </c>
      <c r="O129" s="242"/>
      <c r="P129" s="242"/>
      <c r="Q129" s="242">
        <f t="shared" si="4"/>
        <v>88.27079907124012</v>
      </c>
    </row>
    <row r="130" spans="1:17" s="471" customFormat="1">
      <c r="A130" s="211"/>
      <c r="B130" s="212" t="s">
        <v>2047</v>
      </c>
      <c r="C130" s="472">
        <v>0</v>
      </c>
      <c r="D130" s="472">
        <v>0</v>
      </c>
      <c r="E130" s="472">
        <v>0</v>
      </c>
      <c r="F130" s="472">
        <v>9475</v>
      </c>
      <c r="G130" s="472">
        <v>0</v>
      </c>
      <c r="H130" s="472">
        <v>0</v>
      </c>
      <c r="I130" s="472">
        <v>9475</v>
      </c>
      <c r="J130" s="472">
        <v>8363.6582120000003</v>
      </c>
      <c r="K130" s="472">
        <v>0</v>
      </c>
      <c r="L130" s="472">
        <v>0</v>
      </c>
      <c r="M130" s="472">
        <v>8363.6582120000003</v>
      </c>
      <c r="N130" s="241">
        <f t="shared" si="3"/>
        <v>88.27079907124012</v>
      </c>
      <c r="O130" s="241"/>
      <c r="P130" s="241"/>
      <c r="Q130" s="241">
        <f t="shared" si="4"/>
        <v>88.27079907124012</v>
      </c>
    </row>
    <row r="131" spans="1:17" ht="25.5">
      <c r="A131" s="214"/>
      <c r="B131" s="219" t="s">
        <v>2388</v>
      </c>
      <c r="C131" s="472">
        <v>23317.222000000002</v>
      </c>
      <c r="D131" s="472">
        <v>15737.315000000001</v>
      </c>
      <c r="E131" s="472">
        <v>15737.315000000001</v>
      </c>
      <c r="F131" s="472">
        <v>360</v>
      </c>
      <c r="G131" s="472">
        <v>0</v>
      </c>
      <c r="H131" s="472">
        <v>0</v>
      </c>
      <c r="I131" s="472">
        <v>360</v>
      </c>
      <c r="J131" s="472">
        <v>360</v>
      </c>
      <c r="K131" s="472">
        <v>0</v>
      </c>
      <c r="L131" s="472">
        <v>0</v>
      </c>
      <c r="M131" s="472">
        <v>360</v>
      </c>
      <c r="N131" s="242">
        <f t="shared" si="3"/>
        <v>100</v>
      </c>
      <c r="O131" s="242"/>
      <c r="P131" s="242"/>
      <c r="Q131" s="242">
        <f t="shared" si="4"/>
        <v>100</v>
      </c>
    </row>
    <row r="132" spans="1:17" ht="102">
      <c r="A132" s="214"/>
      <c r="B132" s="219" t="s">
        <v>2389</v>
      </c>
      <c r="C132" s="472">
        <v>709255.53700000001</v>
      </c>
      <c r="D132" s="472">
        <v>22350.689419999999</v>
      </c>
      <c r="E132" s="472">
        <v>25000</v>
      </c>
      <c r="F132" s="472">
        <v>11000</v>
      </c>
      <c r="G132" s="472">
        <v>0</v>
      </c>
      <c r="H132" s="472">
        <v>0</v>
      </c>
      <c r="I132" s="472">
        <v>11000</v>
      </c>
      <c r="J132" s="472">
        <v>12164.4298</v>
      </c>
      <c r="K132" s="472">
        <v>0</v>
      </c>
      <c r="L132" s="472">
        <v>0</v>
      </c>
      <c r="M132" s="472">
        <v>12164.4298</v>
      </c>
      <c r="N132" s="242">
        <f t="shared" si="3"/>
        <v>110.58572545454545</v>
      </c>
      <c r="O132" s="242"/>
      <c r="P132" s="242"/>
      <c r="Q132" s="242">
        <f t="shared" si="4"/>
        <v>110.58572545454545</v>
      </c>
    </row>
    <row r="133" spans="1:17" ht="114.75">
      <c r="A133" s="214"/>
      <c r="B133" s="219" t="s">
        <v>2390</v>
      </c>
      <c r="C133" s="472">
        <v>709255.53700000001</v>
      </c>
      <c r="D133" s="472">
        <v>3672.57836</v>
      </c>
      <c r="E133" s="472">
        <v>20000</v>
      </c>
      <c r="F133" s="472">
        <v>20000</v>
      </c>
      <c r="G133" s="472">
        <v>0</v>
      </c>
      <c r="H133" s="472">
        <v>0</v>
      </c>
      <c r="I133" s="472">
        <v>20000</v>
      </c>
      <c r="J133" s="472">
        <v>24189.263679</v>
      </c>
      <c r="K133" s="472">
        <v>0</v>
      </c>
      <c r="L133" s="472">
        <v>0</v>
      </c>
      <c r="M133" s="472">
        <v>24189.263679</v>
      </c>
      <c r="N133" s="242">
        <f t="shared" si="3"/>
        <v>120.94631839500001</v>
      </c>
      <c r="O133" s="242"/>
      <c r="P133" s="242"/>
      <c r="Q133" s="242">
        <f t="shared" si="4"/>
        <v>120.94631839500001</v>
      </c>
    </row>
    <row r="134" spans="1:17" ht="102">
      <c r="A134" s="214"/>
      <c r="B134" s="219" t="s">
        <v>2391</v>
      </c>
      <c r="C134" s="472">
        <v>709255.53700000001</v>
      </c>
      <c r="D134" s="472">
        <v>600.00099999999998</v>
      </c>
      <c r="E134" s="472">
        <v>20000</v>
      </c>
      <c r="F134" s="472">
        <v>39400</v>
      </c>
      <c r="G134" s="472">
        <v>0</v>
      </c>
      <c r="H134" s="472">
        <v>0</v>
      </c>
      <c r="I134" s="472">
        <v>39400</v>
      </c>
      <c r="J134" s="472">
        <v>36714.15</v>
      </c>
      <c r="K134" s="472">
        <v>0</v>
      </c>
      <c r="L134" s="472">
        <v>0</v>
      </c>
      <c r="M134" s="472">
        <v>36714.15</v>
      </c>
      <c r="N134" s="242">
        <f t="shared" si="3"/>
        <v>93.183121827411171</v>
      </c>
      <c r="O134" s="242"/>
      <c r="P134" s="242"/>
      <c r="Q134" s="242">
        <f t="shared" si="4"/>
        <v>93.183121827411171</v>
      </c>
    </row>
    <row r="135" spans="1:17" ht="102">
      <c r="A135" s="214"/>
      <c r="B135" s="219" t="s">
        <v>2391</v>
      </c>
      <c r="C135" s="472">
        <v>709255.53700000001</v>
      </c>
      <c r="D135" s="472">
        <v>5994.9172019999996</v>
      </c>
      <c r="E135" s="472">
        <v>83594.918202000001</v>
      </c>
      <c r="F135" s="472">
        <v>154000</v>
      </c>
      <c r="G135" s="472">
        <v>154000</v>
      </c>
      <c r="H135" s="472">
        <v>0</v>
      </c>
      <c r="I135" s="472">
        <v>0</v>
      </c>
      <c r="J135" s="472">
        <v>144575.31879799999</v>
      </c>
      <c r="K135" s="472">
        <v>144575.31879799999</v>
      </c>
      <c r="L135" s="472">
        <v>0</v>
      </c>
      <c r="M135" s="472">
        <v>0</v>
      </c>
      <c r="N135" s="242">
        <f t="shared" si="3"/>
        <v>93.880077141558445</v>
      </c>
      <c r="O135" s="242">
        <f t="shared" si="3"/>
        <v>93.880077141558445</v>
      </c>
      <c r="P135" s="242"/>
      <c r="Q135" s="242"/>
    </row>
    <row r="136" spans="1:17" ht="102">
      <c r="A136" s="214"/>
      <c r="B136" s="219" t="s">
        <v>2391</v>
      </c>
      <c r="C136" s="472">
        <v>709255.53700000001</v>
      </c>
      <c r="D136" s="472">
        <v>6310.7117099999996</v>
      </c>
      <c r="E136" s="472">
        <v>8849.7552919999998</v>
      </c>
      <c r="F136" s="472">
        <v>6000</v>
      </c>
      <c r="G136" s="472">
        <v>6000</v>
      </c>
      <c r="H136" s="472">
        <v>0</v>
      </c>
      <c r="I136" s="472">
        <v>0</v>
      </c>
      <c r="J136" s="472">
        <v>7648.4346340000002</v>
      </c>
      <c r="K136" s="472">
        <v>7648.4346340000002</v>
      </c>
      <c r="L136" s="472">
        <v>0</v>
      </c>
      <c r="M136" s="472">
        <v>0</v>
      </c>
      <c r="N136" s="242">
        <f t="shared" si="3"/>
        <v>127.47391056666666</v>
      </c>
      <c r="O136" s="242">
        <f t="shared" si="3"/>
        <v>127.47391056666666</v>
      </c>
      <c r="P136" s="242"/>
      <c r="Q136" s="242"/>
    </row>
    <row r="137" spans="1:17" s="471" customFormat="1">
      <c r="A137" s="211"/>
      <c r="B137" s="212" t="s">
        <v>2056</v>
      </c>
      <c r="C137" s="472">
        <v>0</v>
      </c>
      <c r="D137" s="472">
        <v>0</v>
      </c>
      <c r="E137" s="472">
        <v>0</v>
      </c>
      <c r="F137" s="472">
        <v>230760</v>
      </c>
      <c r="G137" s="472">
        <v>160000</v>
      </c>
      <c r="H137" s="472">
        <v>0</v>
      </c>
      <c r="I137" s="472">
        <v>70760</v>
      </c>
      <c r="J137" s="472">
        <v>225651.596911</v>
      </c>
      <c r="K137" s="472">
        <v>152223.753432</v>
      </c>
      <c r="L137" s="472">
        <v>0</v>
      </c>
      <c r="M137" s="472">
        <v>73427.843479000003</v>
      </c>
      <c r="N137" s="241">
        <f t="shared" si="3"/>
        <v>97.78627011223783</v>
      </c>
      <c r="O137" s="241">
        <f t="shared" si="3"/>
        <v>95.139845894999993</v>
      </c>
      <c r="P137" s="241"/>
      <c r="Q137" s="241">
        <f t="shared" si="4"/>
        <v>103.77027060344828</v>
      </c>
    </row>
    <row r="138" spans="1:17" ht="51">
      <c r="A138" s="214"/>
      <c r="B138" s="219" t="s">
        <v>2392</v>
      </c>
      <c r="C138" s="472">
        <v>119213</v>
      </c>
      <c r="D138" s="472">
        <v>59552.148178000003</v>
      </c>
      <c r="E138" s="472">
        <v>60503.808400000002</v>
      </c>
      <c r="F138" s="472">
        <v>0</v>
      </c>
      <c r="G138" s="472">
        <v>0</v>
      </c>
      <c r="H138" s="472">
        <v>0</v>
      </c>
      <c r="I138" s="472">
        <v>0</v>
      </c>
      <c r="J138" s="472">
        <v>0</v>
      </c>
      <c r="K138" s="472">
        <v>0</v>
      </c>
      <c r="L138" s="472">
        <v>0</v>
      </c>
      <c r="M138" s="472">
        <v>0</v>
      </c>
      <c r="N138" s="242"/>
      <c r="O138" s="242"/>
      <c r="P138" s="242"/>
      <c r="Q138" s="242"/>
    </row>
    <row r="139" spans="1:17" s="471" customFormat="1">
      <c r="A139" s="211"/>
      <c r="B139" s="212" t="s">
        <v>2058</v>
      </c>
      <c r="C139" s="472">
        <v>0</v>
      </c>
      <c r="D139" s="472">
        <v>0</v>
      </c>
      <c r="E139" s="472">
        <v>0</v>
      </c>
      <c r="F139" s="472">
        <v>0</v>
      </c>
      <c r="G139" s="472">
        <v>0</v>
      </c>
      <c r="H139" s="472">
        <v>0</v>
      </c>
      <c r="I139" s="472">
        <v>0</v>
      </c>
      <c r="J139" s="472">
        <v>0</v>
      </c>
      <c r="K139" s="472">
        <v>0</v>
      </c>
      <c r="L139" s="472">
        <v>0</v>
      </c>
      <c r="M139" s="472">
        <v>0</v>
      </c>
      <c r="N139" s="241"/>
      <c r="O139" s="241"/>
      <c r="P139" s="241"/>
      <c r="Q139" s="241"/>
    </row>
    <row r="140" spans="1:17" ht="51">
      <c r="A140" s="214"/>
      <c r="B140" s="219" t="s">
        <v>2393</v>
      </c>
      <c r="C140" s="472">
        <v>27280</v>
      </c>
      <c r="D140" s="472">
        <v>24587.045321000001</v>
      </c>
      <c r="E140" s="472">
        <v>24602.228320999999</v>
      </c>
      <c r="F140" s="472">
        <v>0</v>
      </c>
      <c r="G140" s="472">
        <v>0</v>
      </c>
      <c r="H140" s="472">
        <v>0</v>
      </c>
      <c r="I140" s="472">
        <v>0</v>
      </c>
      <c r="J140" s="472">
        <v>0</v>
      </c>
      <c r="K140" s="472">
        <v>0</v>
      </c>
      <c r="L140" s="472">
        <v>0</v>
      </c>
      <c r="M140" s="472">
        <v>0</v>
      </c>
      <c r="N140" s="242"/>
      <c r="O140" s="242"/>
      <c r="P140" s="242"/>
      <c r="Q140" s="242"/>
    </row>
    <row r="141" spans="1:17" ht="102">
      <c r="A141" s="214"/>
      <c r="B141" s="219" t="s">
        <v>2394</v>
      </c>
      <c r="C141" s="472">
        <v>851897.15700000001</v>
      </c>
      <c r="D141" s="472">
        <v>32999.202921999997</v>
      </c>
      <c r="E141" s="472">
        <v>36498.999000000003</v>
      </c>
      <c r="F141" s="472">
        <v>11000</v>
      </c>
      <c r="G141" s="472">
        <v>0</v>
      </c>
      <c r="H141" s="472">
        <v>0</v>
      </c>
      <c r="I141" s="472">
        <v>11000</v>
      </c>
      <c r="J141" s="472">
        <v>12635.238825</v>
      </c>
      <c r="K141" s="472">
        <v>0</v>
      </c>
      <c r="L141" s="472">
        <v>0</v>
      </c>
      <c r="M141" s="472">
        <v>12635.238825</v>
      </c>
      <c r="N141" s="242">
        <f t="shared" ref="N141:O201" si="6">J141/F141*100</f>
        <v>114.86580749999999</v>
      </c>
      <c r="O141" s="242"/>
      <c r="P141" s="242"/>
      <c r="Q141" s="242">
        <f t="shared" ref="Q141:Q204" si="7">M141/I141*100</f>
        <v>114.86580749999999</v>
      </c>
    </row>
    <row r="142" spans="1:17" ht="102">
      <c r="A142" s="214"/>
      <c r="B142" s="219" t="s">
        <v>2394</v>
      </c>
      <c r="C142" s="472">
        <v>851897.15700000001</v>
      </c>
      <c r="D142" s="472">
        <v>7306.3723200000004</v>
      </c>
      <c r="E142" s="472">
        <v>35000</v>
      </c>
      <c r="F142" s="472">
        <v>30000</v>
      </c>
      <c r="G142" s="472">
        <v>0</v>
      </c>
      <c r="H142" s="472">
        <v>0</v>
      </c>
      <c r="I142" s="472">
        <v>30000</v>
      </c>
      <c r="J142" s="472">
        <v>37941.919470000001</v>
      </c>
      <c r="K142" s="472">
        <v>0</v>
      </c>
      <c r="L142" s="472">
        <v>0</v>
      </c>
      <c r="M142" s="472">
        <v>37941.919470000001</v>
      </c>
      <c r="N142" s="242">
        <f t="shared" si="6"/>
        <v>126.47306490000001</v>
      </c>
      <c r="O142" s="242"/>
      <c r="P142" s="242"/>
      <c r="Q142" s="242">
        <f t="shared" si="7"/>
        <v>126.47306490000001</v>
      </c>
    </row>
    <row r="143" spans="1:17" ht="102">
      <c r="A143" s="214"/>
      <c r="B143" s="219" t="s">
        <v>2394</v>
      </c>
      <c r="C143" s="472">
        <v>851897.15700000001</v>
      </c>
      <c r="D143" s="472">
        <v>618.09429999999998</v>
      </c>
      <c r="E143" s="472">
        <v>35000</v>
      </c>
      <c r="F143" s="472">
        <v>45000</v>
      </c>
      <c r="G143" s="472">
        <v>0</v>
      </c>
      <c r="H143" s="472">
        <v>0</v>
      </c>
      <c r="I143" s="472">
        <v>45000</v>
      </c>
      <c r="J143" s="472">
        <v>53393.402653999998</v>
      </c>
      <c r="K143" s="472">
        <v>0</v>
      </c>
      <c r="L143" s="472">
        <v>0</v>
      </c>
      <c r="M143" s="472">
        <v>53393.402653999998</v>
      </c>
      <c r="N143" s="242">
        <f t="shared" si="6"/>
        <v>118.65200589777778</v>
      </c>
      <c r="O143" s="242"/>
      <c r="P143" s="242"/>
      <c r="Q143" s="242">
        <f t="shared" si="7"/>
        <v>118.65200589777778</v>
      </c>
    </row>
    <row r="144" spans="1:17" ht="102">
      <c r="A144" s="214"/>
      <c r="B144" s="219" t="s">
        <v>2394</v>
      </c>
      <c r="C144" s="472">
        <v>851897.15700000001</v>
      </c>
      <c r="D144" s="472">
        <v>8472.3809999999994</v>
      </c>
      <c r="E144" s="472">
        <v>146000</v>
      </c>
      <c r="F144" s="472">
        <v>174000</v>
      </c>
      <c r="G144" s="472">
        <v>174000</v>
      </c>
      <c r="H144" s="472">
        <v>0</v>
      </c>
      <c r="I144" s="472">
        <v>0</v>
      </c>
      <c r="J144" s="472">
        <v>207573.630408</v>
      </c>
      <c r="K144" s="472">
        <v>207573.630408</v>
      </c>
      <c r="L144" s="472">
        <v>0</v>
      </c>
      <c r="M144" s="472">
        <v>0</v>
      </c>
      <c r="N144" s="242">
        <f t="shared" si="6"/>
        <v>119.29518988965518</v>
      </c>
      <c r="O144" s="242">
        <f t="shared" si="6"/>
        <v>119.29518988965518</v>
      </c>
      <c r="P144" s="242"/>
      <c r="Q144" s="242"/>
    </row>
    <row r="145" spans="1:17" ht="102">
      <c r="A145" s="214"/>
      <c r="B145" s="219" t="s">
        <v>2394</v>
      </c>
      <c r="C145" s="472">
        <v>851897.15700000001</v>
      </c>
      <c r="D145" s="472">
        <v>6278.1994450000002</v>
      </c>
      <c r="E145" s="472">
        <v>8826.405256</v>
      </c>
      <c r="F145" s="472">
        <v>6000</v>
      </c>
      <c r="G145" s="472">
        <v>6000</v>
      </c>
      <c r="H145" s="472">
        <v>0</v>
      </c>
      <c r="I145" s="472">
        <v>0</v>
      </c>
      <c r="J145" s="472">
        <v>7569.3276379999998</v>
      </c>
      <c r="K145" s="472">
        <v>7569.3276379999998</v>
      </c>
      <c r="L145" s="472">
        <v>0</v>
      </c>
      <c r="M145" s="472">
        <v>0</v>
      </c>
      <c r="N145" s="242">
        <f t="shared" si="6"/>
        <v>126.15546063333333</v>
      </c>
      <c r="O145" s="242">
        <f t="shared" si="6"/>
        <v>126.15546063333333</v>
      </c>
      <c r="P145" s="242"/>
      <c r="Q145" s="242"/>
    </row>
    <row r="146" spans="1:17" s="471" customFormat="1">
      <c r="A146" s="211"/>
      <c r="B146" s="212" t="s">
        <v>2061</v>
      </c>
      <c r="C146" s="472">
        <v>0</v>
      </c>
      <c r="D146" s="472">
        <v>0</v>
      </c>
      <c r="E146" s="472">
        <v>0</v>
      </c>
      <c r="F146" s="472">
        <v>266000</v>
      </c>
      <c r="G146" s="472">
        <v>180000</v>
      </c>
      <c r="H146" s="472">
        <v>0</v>
      </c>
      <c r="I146" s="472">
        <v>86000</v>
      </c>
      <c r="J146" s="472">
        <v>319113.51899499999</v>
      </c>
      <c r="K146" s="472">
        <v>215142.95804600001</v>
      </c>
      <c r="L146" s="472">
        <v>0</v>
      </c>
      <c r="M146" s="472">
        <v>103970.56094900001</v>
      </c>
      <c r="N146" s="241">
        <f t="shared" si="6"/>
        <v>119.96748834398497</v>
      </c>
      <c r="O146" s="241">
        <f t="shared" si="6"/>
        <v>119.52386558111112</v>
      </c>
      <c r="P146" s="241"/>
      <c r="Q146" s="241">
        <f t="shared" si="7"/>
        <v>120.89600110348837</v>
      </c>
    </row>
    <row r="147" spans="1:17" ht="25.5">
      <c r="A147" s="214"/>
      <c r="B147" s="219" t="s">
        <v>2395</v>
      </c>
      <c r="C147" s="472">
        <v>238000</v>
      </c>
      <c r="D147" s="472">
        <v>5000</v>
      </c>
      <c r="E147" s="472">
        <v>5500</v>
      </c>
      <c r="F147" s="472">
        <v>2500</v>
      </c>
      <c r="G147" s="472">
        <v>0</v>
      </c>
      <c r="H147" s="472">
        <v>0</v>
      </c>
      <c r="I147" s="472">
        <v>2500</v>
      </c>
      <c r="J147" s="472">
        <v>3000</v>
      </c>
      <c r="K147" s="472">
        <v>0</v>
      </c>
      <c r="L147" s="472">
        <v>0</v>
      </c>
      <c r="M147" s="472">
        <v>3000</v>
      </c>
      <c r="N147" s="242">
        <f t="shared" si="6"/>
        <v>120</v>
      </c>
      <c r="O147" s="242"/>
      <c r="P147" s="242"/>
      <c r="Q147" s="242">
        <f t="shared" si="7"/>
        <v>120</v>
      </c>
    </row>
    <row r="148" spans="1:17" s="471" customFormat="1">
      <c r="A148" s="211"/>
      <c r="B148" s="212" t="s">
        <v>2062</v>
      </c>
      <c r="C148" s="472">
        <v>0</v>
      </c>
      <c r="D148" s="472">
        <v>0</v>
      </c>
      <c r="E148" s="472">
        <v>0</v>
      </c>
      <c r="F148" s="472">
        <v>2500</v>
      </c>
      <c r="G148" s="472">
        <v>0</v>
      </c>
      <c r="H148" s="472">
        <v>0</v>
      </c>
      <c r="I148" s="472">
        <v>2500</v>
      </c>
      <c r="J148" s="472">
        <v>3000</v>
      </c>
      <c r="K148" s="472">
        <v>0</v>
      </c>
      <c r="L148" s="472">
        <v>0</v>
      </c>
      <c r="M148" s="472">
        <v>3000</v>
      </c>
      <c r="N148" s="241">
        <f t="shared" si="6"/>
        <v>120</v>
      </c>
      <c r="O148" s="241"/>
      <c r="P148" s="241"/>
      <c r="Q148" s="241">
        <f t="shared" si="7"/>
        <v>120</v>
      </c>
    </row>
    <row r="149" spans="1:17" ht="51">
      <c r="A149" s="214"/>
      <c r="B149" s="219" t="s">
        <v>2396</v>
      </c>
      <c r="C149" s="472">
        <v>3215450</v>
      </c>
      <c r="D149" s="472">
        <v>0</v>
      </c>
      <c r="E149" s="472">
        <v>435</v>
      </c>
      <c r="F149" s="472">
        <v>0</v>
      </c>
      <c r="G149" s="472">
        <v>0</v>
      </c>
      <c r="H149" s="472">
        <v>0</v>
      </c>
      <c r="I149" s="472">
        <v>0</v>
      </c>
      <c r="J149" s="472">
        <v>435</v>
      </c>
      <c r="K149" s="472">
        <v>0</v>
      </c>
      <c r="L149" s="472">
        <v>0</v>
      </c>
      <c r="M149" s="472">
        <v>435</v>
      </c>
      <c r="N149" s="242"/>
      <c r="O149" s="242"/>
      <c r="P149" s="242"/>
      <c r="Q149" s="242"/>
    </row>
    <row r="150" spans="1:17" ht="38.25">
      <c r="A150" s="214"/>
      <c r="B150" s="219" t="s">
        <v>2397</v>
      </c>
      <c r="C150" s="472">
        <v>3215450</v>
      </c>
      <c r="D150" s="472">
        <v>0</v>
      </c>
      <c r="E150" s="472">
        <v>0</v>
      </c>
      <c r="F150" s="472">
        <v>30000</v>
      </c>
      <c r="G150" s="472">
        <v>0</v>
      </c>
      <c r="H150" s="472">
        <v>0</v>
      </c>
      <c r="I150" s="472">
        <v>30000</v>
      </c>
      <c r="J150" s="472">
        <v>15873.161678</v>
      </c>
      <c r="K150" s="472">
        <v>0</v>
      </c>
      <c r="L150" s="472">
        <v>0</v>
      </c>
      <c r="M150" s="472">
        <v>15873.161678</v>
      </c>
      <c r="N150" s="242">
        <f t="shared" si="6"/>
        <v>52.910538926666675</v>
      </c>
      <c r="O150" s="242"/>
      <c r="P150" s="242"/>
      <c r="Q150" s="242">
        <f t="shared" si="7"/>
        <v>52.910538926666675</v>
      </c>
    </row>
    <row r="151" spans="1:17" s="471" customFormat="1">
      <c r="A151" s="211"/>
      <c r="B151" s="212" t="s">
        <v>2063</v>
      </c>
      <c r="C151" s="472">
        <v>0</v>
      </c>
      <c r="D151" s="472">
        <v>0</v>
      </c>
      <c r="E151" s="472">
        <v>0</v>
      </c>
      <c r="F151" s="472">
        <v>30000</v>
      </c>
      <c r="G151" s="472">
        <v>0</v>
      </c>
      <c r="H151" s="472">
        <v>0</v>
      </c>
      <c r="I151" s="472">
        <v>30000</v>
      </c>
      <c r="J151" s="472">
        <v>16308.161678</v>
      </c>
      <c r="K151" s="472">
        <v>0</v>
      </c>
      <c r="L151" s="472">
        <v>0</v>
      </c>
      <c r="M151" s="472">
        <v>16308.161678</v>
      </c>
      <c r="N151" s="241">
        <f t="shared" si="6"/>
        <v>54.360538926666671</v>
      </c>
      <c r="O151" s="241"/>
      <c r="P151" s="241"/>
      <c r="Q151" s="241">
        <f t="shared" si="7"/>
        <v>54.360538926666671</v>
      </c>
    </row>
    <row r="152" spans="1:17" ht="38.25">
      <c r="A152" s="214"/>
      <c r="B152" s="219" t="s">
        <v>2398</v>
      </c>
      <c r="C152" s="472">
        <v>20000</v>
      </c>
      <c r="D152" s="472">
        <v>2078.7224000000001</v>
      </c>
      <c r="E152" s="472">
        <v>6000</v>
      </c>
      <c r="F152" s="472">
        <v>14000</v>
      </c>
      <c r="G152" s="472">
        <v>0</v>
      </c>
      <c r="H152" s="472">
        <v>0</v>
      </c>
      <c r="I152" s="472">
        <v>14000</v>
      </c>
      <c r="J152" s="472">
        <v>13780.192300000001</v>
      </c>
      <c r="K152" s="472">
        <v>0</v>
      </c>
      <c r="L152" s="472">
        <v>0</v>
      </c>
      <c r="M152" s="472">
        <v>13780.192300000001</v>
      </c>
      <c r="N152" s="242">
        <f t="shared" si="6"/>
        <v>98.429945000000004</v>
      </c>
      <c r="O152" s="242"/>
      <c r="P152" s="242"/>
      <c r="Q152" s="242">
        <f t="shared" si="7"/>
        <v>98.429945000000004</v>
      </c>
    </row>
    <row r="153" spans="1:17" s="471" customFormat="1">
      <c r="A153" s="211"/>
      <c r="B153" s="212" t="s">
        <v>2065</v>
      </c>
      <c r="C153" s="472">
        <v>0</v>
      </c>
      <c r="D153" s="472">
        <v>0</v>
      </c>
      <c r="E153" s="472">
        <v>0</v>
      </c>
      <c r="F153" s="472">
        <v>14000</v>
      </c>
      <c r="G153" s="472">
        <v>0</v>
      </c>
      <c r="H153" s="472">
        <v>0</v>
      </c>
      <c r="I153" s="472">
        <v>14000</v>
      </c>
      <c r="J153" s="472">
        <v>13780.192300000001</v>
      </c>
      <c r="K153" s="472">
        <v>0</v>
      </c>
      <c r="L153" s="472">
        <v>0</v>
      </c>
      <c r="M153" s="472">
        <v>13780.192300000001</v>
      </c>
      <c r="N153" s="241">
        <f t="shared" si="6"/>
        <v>98.429945000000004</v>
      </c>
      <c r="O153" s="241"/>
      <c r="P153" s="241"/>
      <c r="Q153" s="241">
        <f t="shared" si="7"/>
        <v>98.429945000000004</v>
      </c>
    </row>
    <row r="154" spans="1:17" ht="38.25">
      <c r="A154" s="214"/>
      <c r="B154" s="219" t="s">
        <v>2399</v>
      </c>
      <c r="C154" s="472">
        <v>14850</v>
      </c>
      <c r="D154" s="472">
        <v>0</v>
      </c>
      <c r="E154" s="472">
        <v>0</v>
      </c>
      <c r="F154" s="472">
        <v>5793</v>
      </c>
      <c r="G154" s="472">
        <v>0</v>
      </c>
      <c r="H154" s="472">
        <v>0</v>
      </c>
      <c r="I154" s="472">
        <v>5793</v>
      </c>
      <c r="J154" s="472">
        <v>5326.6859999999997</v>
      </c>
      <c r="K154" s="472">
        <v>0</v>
      </c>
      <c r="L154" s="472">
        <v>0</v>
      </c>
      <c r="M154" s="472">
        <v>5326.6859999999997</v>
      </c>
      <c r="N154" s="242">
        <f t="shared" si="6"/>
        <v>91.950388399792843</v>
      </c>
      <c r="O154" s="242"/>
      <c r="P154" s="242"/>
      <c r="Q154" s="242">
        <f t="shared" si="7"/>
        <v>91.950388399792843</v>
      </c>
    </row>
    <row r="155" spans="1:17" ht="38.25">
      <c r="A155" s="214"/>
      <c r="B155" s="219" t="s">
        <v>2400</v>
      </c>
      <c r="C155" s="472">
        <v>14850</v>
      </c>
      <c r="D155" s="472">
        <v>7769.1019999999999</v>
      </c>
      <c r="E155" s="472">
        <v>7853</v>
      </c>
      <c r="F155" s="472">
        <v>0</v>
      </c>
      <c r="G155" s="472">
        <v>0</v>
      </c>
      <c r="H155" s="472">
        <v>0</v>
      </c>
      <c r="I155" s="472">
        <v>0</v>
      </c>
      <c r="J155" s="472">
        <v>83.897999999999996</v>
      </c>
      <c r="K155" s="472">
        <v>0</v>
      </c>
      <c r="L155" s="472">
        <v>83.897999999999996</v>
      </c>
      <c r="M155" s="472">
        <v>0</v>
      </c>
      <c r="N155" s="242"/>
      <c r="O155" s="242"/>
      <c r="P155" s="242"/>
      <c r="Q155" s="242"/>
    </row>
    <row r="156" spans="1:17" s="471" customFormat="1">
      <c r="A156" s="211"/>
      <c r="B156" s="212" t="s">
        <v>2066</v>
      </c>
      <c r="C156" s="472">
        <v>0</v>
      </c>
      <c r="D156" s="472">
        <v>0</v>
      </c>
      <c r="E156" s="472">
        <v>0</v>
      </c>
      <c r="F156" s="472">
        <v>5793</v>
      </c>
      <c r="G156" s="472">
        <v>0</v>
      </c>
      <c r="H156" s="472">
        <v>0</v>
      </c>
      <c r="I156" s="472">
        <v>5793</v>
      </c>
      <c r="J156" s="472">
        <v>5410.5839999999998</v>
      </c>
      <c r="K156" s="472">
        <v>0</v>
      </c>
      <c r="L156" s="472">
        <v>83.897999999999996</v>
      </c>
      <c r="M156" s="472">
        <v>5326.6859999999997</v>
      </c>
      <c r="N156" s="241">
        <f t="shared" si="6"/>
        <v>93.398653547384768</v>
      </c>
      <c r="O156" s="241"/>
      <c r="P156" s="241"/>
      <c r="Q156" s="241">
        <f t="shared" si="7"/>
        <v>91.950388399792843</v>
      </c>
    </row>
    <row r="157" spans="1:17" ht="51">
      <c r="A157" s="214"/>
      <c r="B157" s="219" t="s">
        <v>2401</v>
      </c>
      <c r="C157" s="472">
        <v>4774.9679999999998</v>
      </c>
      <c r="D157" s="472">
        <v>4706.2340000000004</v>
      </c>
      <c r="E157" s="472">
        <v>4706.2340000000004</v>
      </c>
      <c r="F157" s="472">
        <v>0</v>
      </c>
      <c r="G157" s="472">
        <v>0</v>
      </c>
      <c r="H157" s="472">
        <v>0</v>
      </c>
      <c r="I157" s="472">
        <v>0</v>
      </c>
      <c r="J157" s="472">
        <v>51.552999999999884</v>
      </c>
      <c r="K157" s="472">
        <v>0</v>
      </c>
      <c r="L157" s="472">
        <v>0</v>
      </c>
      <c r="M157" s="472">
        <v>51.552999999999884</v>
      </c>
      <c r="N157" s="242"/>
      <c r="O157" s="242"/>
      <c r="P157" s="242"/>
      <c r="Q157" s="242"/>
    </row>
    <row r="158" spans="1:17" s="471" customFormat="1">
      <c r="A158" s="211"/>
      <c r="B158" s="212" t="s">
        <v>2070</v>
      </c>
      <c r="C158" s="472">
        <v>0</v>
      </c>
      <c r="D158" s="472">
        <v>0</v>
      </c>
      <c r="E158" s="472">
        <v>0</v>
      </c>
      <c r="F158" s="472">
        <v>0</v>
      </c>
      <c r="G158" s="472">
        <v>0</v>
      </c>
      <c r="H158" s="472">
        <v>0</v>
      </c>
      <c r="I158" s="472">
        <v>0</v>
      </c>
      <c r="J158" s="472">
        <v>51.552999999999884</v>
      </c>
      <c r="K158" s="472">
        <v>0</v>
      </c>
      <c r="L158" s="472">
        <v>0</v>
      </c>
      <c r="M158" s="472">
        <v>51.552999999999884</v>
      </c>
      <c r="N158" s="241"/>
      <c r="O158" s="241"/>
      <c r="P158" s="241"/>
      <c r="Q158" s="241"/>
    </row>
    <row r="159" spans="1:17" ht="38.25">
      <c r="A159" s="214"/>
      <c r="B159" s="219" t="s">
        <v>2402</v>
      </c>
      <c r="C159" s="472">
        <v>2000</v>
      </c>
      <c r="D159" s="472">
        <v>0</v>
      </c>
      <c r="E159" s="472">
        <v>541.47699999999998</v>
      </c>
      <c r="F159" s="472">
        <v>0</v>
      </c>
      <c r="G159" s="472">
        <v>0</v>
      </c>
      <c r="H159" s="472">
        <v>0</v>
      </c>
      <c r="I159" s="472">
        <v>0</v>
      </c>
      <c r="J159" s="472">
        <v>0</v>
      </c>
      <c r="K159" s="472">
        <v>0</v>
      </c>
      <c r="L159" s="472">
        <v>0</v>
      </c>
      <c r="M159" s="472">
        <v>0</v>
      </c>
      <c r="N159" s="242"/>
      <c r="O159" s="242"/>
      <c r="P159" s="242"/>
      <c r="Q159" s="242"/>
    </row>
    <row r="160" spans="1:17" s="471" customFormat="1">
      <c r="A160" s="211"/>
      <c r="B160" s="212" t="s">
        <v>2403</v>
      </c>
      <c r="C160" s="472">
        <v>0</v>
      </c>
      <c r="D160" s="472">
        <v>0</v>
      </c>
      <c r="E160" s="472">
        <v>0</v>
      </c>
      <c r="F160" s="472">
        <v>0</v>
      </c>
      <c r="G160" s="472">
        <v>0</v>
      </c>
      <c r="H160" s="472">
        <v>0</v>
      </c>
      <c r="I160" s="472">
        <v>0</v>
      </c>
      <c r="J160" s="472">
        <v>0</v>
      </c>
      <c r="K160" s="472">
        <v>0</v>
      </c>
      <c r="L160" s="472">
        <v>0</v>
      </c>
      <c r="M160" s="472">
        <v>0</v>
      </c>
      <c r="N160" s="241"/>
      <c r="O160" s="241"/>
      <c r="P160" s="241"/>
      <c r="Q160" s="241"/>
    </row>
    <row r="161" spans="1:17" s="471" customFormat="1">
      <c r="A161" s="211"/>
      <c r="B161" s="212" t="s">
        <v>2314</v>
      </c>
      <c r="C161" s="472">
        <v>0</v>
      </c>
      <c r="D161" s="472">
        <v>0</v>
      </c>
      <c r="E161" s="472">
        <v>0</v>
      </c>
      <c r="F161" s="472">
        <v>560948</v>
      </c>
      <c r="G161" s="472">
        <v>340000</v>
      </c>
      <c r="H161" s="472">
        <v>0</v>
      </c>
      <c r="I161" s="472">
        <v>220948</v>
      </c>
      <c r="J161" s="472">
        <v>595259.88229358208</v>
      </c>
      <c r="K161" s="472">
        <v>367366.71147799998</v>
      </c>
      <c r="L161" s="472">
        <v>1124.5894905820007</v>
      </c>
      <c r="M161" s="472">
        <v>226768.58132500001</v>
      </c>
      <c r="N161" s="241">
        <f t="shared" si="6"/>
        <v>106.11676702538952</v>
      </c>
      <c r="O161" s="241">
        <f t="shared" si="6"/>
        <v>108.04903278764706</v>
      </c>
      <c r="P161" s="241"/>
      <c r="Q161" s="241">
        <f t="shared" si="7"/>
        <v>102.63436705695459</v>
      </c>
    </row>
    <row r="162" spans="1:17" s="471" customFormat="1">
      <c r="A162" s="211" t="s">
        <v>1854</v>
      </c>
      <c r="B162" s="212" t="s">
        <v>1159</v>
      </c>
      <c r="C162" s="472">
        <v>0</v>
      </c>
      <c r="D162" s="472">
        <v>0</v>
      </c>
      <c r="E162" s="472">
        <v>0</v>
      </c>
      <c r="F162" s="472">
        <v>0</v>
      </c>
      <c r="G162" s="472">
        <v>0</v>
      </c>
      <c r="H162" s="472">
        <v>0</v>
      </c>
      <c r="I162" s="472">
        <v>0</v>
      </c>
      <c r="J162" s="472">
        <v>0</v>
      </c>
      <c r="K162" s="472">
        <v>0</v>
      </c>
      <c r="L162" s="472">
        <v>0</v>
      </c>
      <c r="M162" s="472">
        <v>0</v>
      </c>
      <c r="N162" s="241"/>
      <c r="O162" s="241"/>
      <c r="P162" s="241"/>
      <c r="Q162" s="241"/>
    </row>
    <row r="163" spans="1:17" ht="63.75">
      <c r="A163" s="214"/>
      <c r="B163" s="219" t="s">
        <v>2404</v>
      </c>
      <c r="C163" s="472">
        <v>208470.90400000001</v>
      </c>
      <c r="D163" s="472">
        <v>141299.70663999999</v>
      </c>
      <c r="E163" s="472">
        <v>141299.70699999999</v>
      </c>
      <c r="F163" s="472">
        <v>0</v>
      </c>
      <c r="G163" s="472">
        <v>0</v>
      </c>
      <c r="H163" s="472">
        <v>0</v>
      </c>
      <c r="I163" s="472">
        <v>0</v>
      </c>
      <c r="J163" s="472">
        <v>0</v>
      </c>
      <c r="K163" s="472">
        <v>0</v>
      </c>
      <c r="L163" s="472">
        <v>0</v>
      </c>
      <c r="M163" s="472">
        <v>0</v>
      </c>
      <c r="N163" s="242"/>
      <c r="O163" s="242"/>
      <c r="P163" s="242"/>
      <c r="Q163" s="242"/>
    </row>
    <row r="164" spans="1:17" ht="51">
      <c r="A164" s="214"/>
      <c r="B164" s="219" t="s">
        <v>2405</v>
      </c>
      <c r="C164" s="472">
        <v>886607.67970500002</v>
      </c>
      <c r="D164" s="472">
        <v>649328.88100000005</v>
      </c>
      <c r="E164" s="472">
        <v>649444.14599999995</v>
      </c>
      <c r="F164" s="472">
        <v>0</v>
      </c>
      <c r="G164" s="472">
        <v>0</v>
      </c>
      <c r="H164" s="472">
        <v>0</v>
      </c>
      <c r="I164" s="472">
        <v>0</v>
      </c>
      <c r="J164" s="472">
        <v>0</v>
      </c>
      <c r="K164" s="472">
        <v>0</v>
      </c>
      <c r="L164" s="472">
        <v>0</v>
      </c>
      <c r="M164" s="472">
        <v>0</v>
      </c>
      <c r="N164" s="242"/>
      <c r="O164" s="242"/>
      <c r="P164" s="242"/>
      <c r="Q164" s="242"/>
    </row>
    <row r="165" spans="1:17" ht="51">
      <c r="A165" s="214"/>
      <c r="B165" s="219" t="s">
        <v>2405</v>
      </c>
      <c r="C165" s="472">
        <v>886607.67970500002</v>
      </c>
      <c r="D165" s="472">
        <v>644031.09030000004</v>
      </c>
      <c r="E165" s="472">
        <v>649444.14599999995</v>
      </c>
      <c r="F165" s="472">
        <v>0</v>
      </c>
      <c r="G165" s="472">
        <v>0</v>
      </c>
      <c r="H165" s="472">
        <v>0</v>
      </c>
      <c r="I165" s="472">
        <v>0</v>
      </c>
      <c r="J165" s="472">
        <v>0</v>
      </c>
      <c r="K165" s="472">
        <v>0</v>
      </c>
      <c r="L165" s="472">
        <v>0</v>
      </c>
      <c r="M165" s="472">
        <v>0</v>
      </c>
      <c r="N165" s="242"/>
      <c r="O165" s="242"/>
      <c r="P165" s="242"/>
      <c r="Q165" s="242"/>
    </row>
    <row r="166" spans="1:17" ht="51">
      <c r="A166" s="214"/>
      <c r="B166" s="219" t="s">
        <v>2406</v>
      </c>
      <c r="C166" s="472">
        <v>58223.947</v>
      </c>
      <c r="D166" s="472">
        <v>42954.78</v>
      </c>
      <c r="E166" s="472">
        <v>42954.78</v>
      </c>
      <c r="F166" s="472">
        <v>192</v>
      </c>
      <c r="G166" s="472">
        <v>0</v>
      </c>
      <c r="H166" s="472">
        <v>0</v>
      </c>
      <c r="I166" s="472">
        <v>192</v>
      </c>
      <c r="J166" s="472">
        <v>192</v>
      </c>
      <c r="K166" s="472">
        <v>0</v>
      </c>
      <c r="L166" s="472">
        <v>0</v>
      </c>
      <c r="M166" s="472">
        <v>192</v>
      </c>
      <c r="N166" s="242">
        <f t="shared" si="6"/>
        <v>100</v>
      </c>
      <c r="O166" s="242"/>
      <c r="P166" s="242"/>
      <c r="Q166" s="242">
        <f t="shared" si="7"/>
        <v>100</v>
      </c>
    </row>
    <row r="167" spans="1:17" ht="38.25">
      <c r="A167" s="214"/>
      <c r="B167" s="219" t="s">
        <v>2407</v>
      </c>
      <c r="C167" s="472">
        <v>30000</v>
      </c>
      <c r="D167" s="472">
        <v>0</v>
      </c>
      <c r="E167" s="472">
        <v>432.42200000000003</v>
      </c>
      <c r="F167" s="472">
        <v>0</v>
      </c>
      <c r="G167" s="472">
        <v>0</v>
      </c>
      <c r="H167" s="472">
        <v>0</v>
      </c>
      <c r="I167" s="472">
        <v>0</v>
      </c>
      <c r="J167" s="472">
        <v>0</v>
      </c>
      <c r="K167" s="472">
        <v>0</v>
      </c>
      <c r="L167" s="472">
        <v>0</v>
      </c>
      <c r="M167" s="472">
        <v>0</v>
      </c>
      <c r="N167" s="242"/>
      <c r="O167" s="242"/>
      <c r="P167" s="242"/>
      <c r="Q167" s="242"/>
    </row>
    <row r="168" spans="1:17" ht="51">
      <c r="A168" s="214"/>
      <c r="B168" s="219" t="s">
        <v>2408</v>
      </c>
      <c r="C168" s="472">
        <v>319250.3</v>
      </c>
      <c r="D168" s="472">
        <v>0</v>
      </c>
      <c r="E168" s="472">
        <v>4062.5749999999998</v>
      </c>
      <c r="F168" s="472">
        <v>0</v>
      </c>
      <c r="G168" s="472">
        <v>0</v>
      </c>
      <c r="H168" s="472">
        <v>0</v>
      </c>
      <c r="I168" s="472">
        <v>0</v>
      </c>
      <c r="J168" s="472">
        <v>0</v>
      </c>
      <c r="K168" s="472">
        <v>0</v>
      </c>
      <c r="L168" s="472">
        <v>0</v>
      </c>
      <c r="M168" s="472">
        <v>0</v>
      </c>
      <c r="N168" s="242"/>
      <c r="O168" s="242"/>
      <c r="P168" s="242"/>
      <c r="Q168" s="242"/>
    </row>
    <row r="169" spans="1:17" ht="51">
      <c r="A169" s="214"/>
      <c r="B169" s="219" t="s">
        <v>2409</v>
      </c>
      <c r="C169" s="472">
        <v>319250.3</v>
      </c>
      <c r="D169" s="472">
        <v>3889.6179999999999</v>
      </c>
      <c r="E169" s="472">
        <v>6021.2020000000002</v>
      </c>
      <c r="F169" s="472">
        <v>5602</v>
      </c>
      <c r="G169" s="472">
        <v>0</v>
      </c>
      <c r="H169" s="472">
        <v>0</v>
      </c>
      <c r="I169" s="472">
        <v>5602</v>
      </c>
      <c r="J169" s="472">
        <v>3658.1840000000002</v>
      </c>
      <c r="K169" s="472">
        <v>0</v>
      </c>
      <c r="L169" s="472">
        <v>0</v>
      </c>
      <c r="M169" s="472">
        <v>3658.1840000000002</v>
      </c>
      <c r="N169" s="242">
        <f t="shared" si="6"/>
        <v>65.301392359871485</v>
      </c>
      <c r="O169" s="242"/>
      <c r="P169" s="242"/>
      <c r="Q169" s="242">
        <f t="shared" si="7"/>
        <v>65.301392359871485</v>
      </c>
    </row>
    <row r="170" spans="1:17" ht="25.5">
      <c r="A170" s="214"/>
      <c r="B170" s="219" t="s">
        <v>2410</v>
      </c>
      <c r="C170" s="472">
        <v>31543</v>
      </c>
      <c r="D170" s="472">
        <v>1165</v>
      </c>
      <c r="E170" s="472">
        <v>1165</v>
      </c>
      <c r="F170" s="472">
        <v>427</v>
      </c>
      <c r="G170" s="472">
        <v>0</v>
      </c>
      <c r="H170" s="472">
        <v>0</v>
      </c>
      <c r="I170" s="472">
        <v>427</v>
      </c>
      <c r="J170" s="472">
        <v>132.227</v>
      </c>
      <c r="K170" s="472">
        <v>0</v>
      </c>
      <c r="L170" s="472">
        <v>0</v>
      </c>
      <c r="M170" s="472">
        <v>132.227</v>
      </c>
      <c r="N170" s="242">
        <f t="shared" si="6"/>
        <v>30.966510538641689</v>
      </c>
      <c r="O170" s="242"/>
      <c r="P170" s="242"/>
      <c r="Q170" s="242">
        <f t="shared" si="7"/>
        <v>30.966510538641689</v>
      </c>
    </row>
    <row r="171" spans="1:17" ht="25.5">
      <c r="A171" s="214"/>
      <c r="B171" s="219" t="s">
        <v>2411</v>
      </c>
      <c r="C171" s="472">
        <v>429326.48100000003</v>
      </c>
      <c r="D171" s="472">
        <v>272020.2758</v>
      </c>
      <c r="E171" s="472">
        <v>273497.32079999999</v>
      </c>
      <c r="F171" s="472">
        <v>0</v>
      </c>
      <c r="G171" s="472">
        <v>0</v>
      </c>
      <c r="H171" s="472">
        <v>0</v>
      </c>
      <c r="I171" s="472">
        <v>0</v>
      </c>
      <c r="J171" s="472">
        <v>1272.444416</v>
      </c>
      <c r="K171" s="472">
        <v>0</v>
      </c>
      <c r="L171" s="472">
        <v>0</v>
      </c>
      <c r="M171" s="472">
        <v>1272.444416</v>
      </c>
      <c r="N171" s="242"/>
      <c r="O171" s="242"/>
      <c r="P171" s="242"/>
      <c r="Q171" s="242"/>
    </row>
    <row r="172" spans="1:17" ht="25.5">
      <c r="A172" s="214"/>
      <c r="B172" s="219" t="s">
        <v>2412</v>
      </c>
      <c r="C172" s="472">
        <v>429326.48100000003</v>
      </c>
      <c r="D172" s="472">
        <v>6588.5640000000003</v>
      </c>
      <c r="E172" s="472">
        <v>8275.9850000000006</v>
      </c>
      <c r="F172" s="472">
        <v>6417</v>
      </c>
      <c r="G172" s="472">
        <v>0</v>
      </c>
      <c r="H172" s="472">
        <v>0</v>
      </c>
      <c r="I172" s="472">
        <v>6417</v>
      </c>
      <c r="J172" s="472">
        <v>5816.5156989999996</v>
      </c>
      <c r="K172" s="472">
        <v>0</v>
      </c>
      <c r="L172" s="472">
        <v>0</v>
      </c>
      <c r="M172" s="472">
        <v>5816.5156989999996</v>
      </c>
      <c r="N172" s="242">
        <f t="shared" si="6"/>
        <v>90.642289216144604</v>
      </c>
      <c r="O172" s="242"/>
      <c r="P172" s="242"/>
      <c r="Q172" s="242">
        <f t="shared" si="7"/>
        <v>90.642289216144604</v>
      </c>
    </row>
    <row r="173" spans="1:17" ht="25.5">
      <c r="A173" s="214"/>
      <c r="B173" s="219" t="s">
        <v>2413</v>
      </c>
      <c r="C173" s="472">
        <v>331779.40308700001</v>
      </c>
      <c r="D173" s="472">
        <v>0</v>
      </c>
      <c r="E173" s="472">
        <v>0</v>
      </c>
      <c r="F173" s="472">
        <v>571</v>
      </c>
      <c r="G173" s="472">
        <v>0</v>
      </c>
      <c r="H173" s="472">
        <v>0</v>
      </c>
      <c r="I173" s="472">
        <v>571</v>
      </c>
      <c r="J173" s="472">
        <v>245.88</v>
      </c>
      <c r="K173" s="472">
        <v>0</v>
      </c>
      <c r="L173" s="472">
        <v>0</v>
      </c>
      <c r="M173" s="472">
        <v>245.88</v>
      </c>
      <c r="N173" s="242">
        <f t="shared" si="6"/>
        <v>43.061295971978986</v>
      </c>
      <c r="O173" s="242"/>
      <c r="P173" s="242"/>
      <c r="Q173" s="242">
        <f t="shared" si="7"/>
        <v>43.061295971978986</v>
      </c>
    </row>
    <row r="174" spans="1:17" ht="51">
      <c r="A174" s="214"/>
      <c r="B174" s="219" t="s">
        <v>2414</v>
      </c>
      <c r="C174" s="472">
        <v>274861.46999999997</v>
      </c>
      <c r="D174" s="472">
        <v>1029.1600000000001</v>
      </c>
      <c r="E174" s="472">
        <v>1029.1600000000001</v>
      </c>
      <c r="F174" s="472">
        <v>280</v>
      </c>
      <c r="G174" s="472">
        <v>0</v>
      </c>
      <c r="H174" s="472">
        <v>0</v>
      </c>
      <c r="I174" s="472">
        <v>280</v>
      </c>
      <c r="J174" s="472">
        <v>280</v>
      </c>
      <c r="K174" s="472">
        <v>0</v>
      </c>
      <c r="L174" s="472">
        <v>0</v>
      </c>
      <c r="M174" s="472">
        <v>280</v>
      </c>
      <c r="N174" s="242">
        <f t="shared" si="6"/>
        <v>100</v>
      </c>
      <c r="O174" s="242"/>
      <c r="P174" s="242"/>
      <c r="Q174" s="242">
        <f t="shared" si="7"/>
        <v>100</v>
      </c>
    </row>
    <row r="175" spans="1:17" ht="51">
      <c r="A175" s="214"/>
      <c r="B175" s="219" t="s">
        <v>2415</v>
      </c>
      <c r="C175" s="472">
        <v>147117.72899999999</v>
      </c>
      <c r="D175" s="472">
        <v>4891.6126000000004</v>
      </c>
      <c r="E175" s="472">
        <v>5049.2615999999998</v>
      </c>
      <c r="F175" s="472">
        <v>0</v>
      </c>
      <c r="G175" s="472">
        <v>0</v>
      </c>
      <c r="H175" s="472">
        <v>0</v>
      </c>
      <c r="I175" s="472">
        <v>0</v>
      </c>
      <c r="J175" s="472">
        <v>157.649</v>
      </c>
      <c r="K175" s="472">
        <v>0</v>
      </c>
      <c r="L175" s="472">
        <v>0</v>
      </c>
      <c r="M175" s="472">
        <v>157.649</v>
      </c>
      <c r="N175" s="242"/>
      <c r="O175" s="242"/>
      <c r="P175" s="242"/>
      <c r="Q175" s="242"/>
    </row>
    <row r="176" spans="1:17" ht="25.5">
      <c r="A176" s="214"/>
      <c r="B176" s="219" t="s">
        <v>2416</v>
      </c>
      <c r="C176" s="472">
        <v>0</v>
      </c>
      <c r="D176" s="472">
        <v>0</v>
      </c>
      <c r="E176" s="472">
        <v>0</v>
      </c>
      <c r="F176" s="472">
        <v>1250</v>
      </c>
      <c r="G176" s="472">
        <v>0</v>
      </c>
      <c r="H176" s="472">
        <v>0</v>
      </c>
      <c r="I176" s="472">
        <v>1250</v>
      </c>
      <c r="J176" s="472">
        <v>996.29</v>
      </c>
      <c r="K176" s="472">
        <v>0</v>
      </c>
      <c r="L176" s="472">
        <v>0</v>
      </c>
      <c r="M176" s="472">
        <v>996.29</v>
      </c>
      <c r="N176" s="242">
        <f t="shared" si="6"/>
        <v>79.703199999999995</v>
      </c>
      <c r="O176" s="242"/>
      <c r="P176" s="242"/>
      <c r="Q176" s="242">
        <f t="shared" si="7"/>
        <v>79.703199999999995</v>
      </c>
    </row>
    <row r="177" spans="1:17" ht="38.25">
      <c r="A177" s="214"/>
      <c r="B177" s="219" t="s">
        <v>2417</v>
      </c>
      <c r="C177" s="472">
        <v>137648.60800000001</v>
      </c>
      <c r="D177" s="472">
        <v>18774.718000000001</v>
      </c>
      <c r="E177" s="472">
        <v>18774.718000000001</v>
      </c>
      <c r="F177" s="472">
        <v>0</v>
      </c>
      <c r="G177" s="472">
        <v>0</v>
      </c>
      <c r="H177" s="472">
        <v>0</v>
      </c>
      <c r="I177" s="472">
        <v>0</v>
      </c>
      <c r="J177" s="472">
        <v>87.828000000000003</v>
      </c>
      <c r="K177" s="472">
        <v>0</v>
      </c>
      <c r="L177" s="472">
        <v>0</v>
      </c>
      <c r="M177" s="472">
        <v>87.828000000000003</v>
      </c>
      <c r="N177" s="242"/>
      <c r="O177" s="242"/>
      <c r="P177" s="242"/>
      <c r="Q177" s="242"/>
    </row>
    <row r="178" spans="1:17" ht="51">
      <c r="A178" s="214"/>
      <c r="B178" s="219" t="s">
        <v>2418</v>
      </c>
      <c r="C178" s="472">
        <v>3186.4569999999999</v>
      </c>
      <c r="D178" s="472">
        <v>206.44589999999999</v>
      </c>
      <c r="E178" s="472">
        <v>999.99990000000003</v>
      </c>
      <c r="F178" s="472">
        <v>0</v>
      </c>
      <c r="G178" s="472">
        <v>0</v>
      </c>
      <c r="H178" s="472">
        <v>0</v>
      </c>
      <c r="I178" s="472">
        <v>0</v>
      </c>
      <c r="J178" s="472">
        <v>793.55399999999997</v>
      </c>
      <c r="K178" s="472">
        <v>0</v>
      </c>
      <c r="L178" s="472">
        <v>0</v>
      </c>
      <c r="M178" s="472">
        <v>793.55399999999997</v>
      </c>
      <c r="N178" s="242"/>
      <c r="O178" s="242"/>
      <c r="P178" s="242"/>
      <c r="Q178" s="242"/>
    </row>
    <row r="179" spans="1:17" ht="25.5">
      <c r="A179" s="214"/>
      <c r="B179" s="219" t="s">
        <v>2419</v>
      </c>
      <c r="C179" s="472">
        <v>450520</v>
      </c>
      <c r="D179" s="472">
        <v>0</v>
      </c>
      <c r="E179" s="472">
        <v>0</v>
      </c>
      <c r="F179" s="472">
        <v>145950</v>
      </c>
      <c r="G179" s="472">
        <v>0</v>
      </c>
      <c r="H179" s="472">
        <v>0</v>
      </c>
      <c r="I179" s="472">
        <v>145950</v>
      </c>
      <c r="J179" s="472">
        <v>111072.10400000001</v>
      </c>
      <c r="K179" s="472">
        <v>0</v>
      </c>
      <c r="L179" s="472">
        <v>0</v>
      </c>
      <c r="M179" s="472">
        <v>111072.10400000001</v>
      </c>
      <c r="N179" s="242">
        <f t="shared" si="6"/>
        <v>76.102846180198696</v>
      </c>
      <c r="O179" s="242"/>
      <c r="P179" s="242"/>
      <c r="Q179" s="242">
        <f t="shared" si="7"/>
        <v>76.102846180198696</v>
      </c>
    </row>
    <row r="180" spans="1:17" ht="38.25">
      <c r="A180" s="214"/>
      <c r="B180" s="219" t="s">
        <v>2420</v>
      </c>
      <c r="C180" s="472">
        <v>58500</v>
      </c>
      <c r="D180" s="472">
        <v>38913.387000000002</v>
      </c>
      <c r="E180" s="472">
        <v>45000</v>
      </c>
      <c r="F180" s="472">
        <v>8000</v>
      </c>
      <c r="G180" s="472">
        <v>0</v>
      </c>
      <c r="H180" s="472">
        <v>0</v>
      </c>
      <c r="I180" s="472">
        <v>8000</v>
      </c>
      <c r="J180" s="472">
        <v>974.54399999999998</v>
      </c>
      <c r="K180" s="472">
        <v>0</v>
      </c>
      <c r="L180" s="472">
        <v>0</v>
      </c>
      <c r="M180" s="472">
        <v>974.54399999999998</v>
      </c>
      <c r="N180" s="242">
        <f t="shared" si="6"/>
        <v>12.181799999999999</v>
      </c>
      <c r="O180" s="242"/>
      <c r="P180" s="242"/>
      <c r="Q180" s="242">
        <f t="shared" si="7"/>
        <v>12.181799999999999</v>
      </c>
    </row>
    <row r="181" spans="1:17" ht="38.25">
      <c r="A181" s="214"/>
      <c r="B181" s="219" t="s">
        <v>2420</v>
      </c>
      <c r="C181" s="472">
        <v>58500</v>
      </c>
      <c r="D181" s="472">
        <v>0</v>
      </c>
      <c r="E181" s="472">
        <v>0</v>
      </c>
      <c r="F181" s="472">
        <v>5500</v>
      </c>
      <c r="G181" s="472">
        <v>0</v>
      </c>
      <c r="H181" s="472">
        <v>0</v>
      </c>
      <c r="I181" s="472">
        <v>5500</v>
      </c>
      <c r="J181" s="472">
        <v>0</v>
      </c>
      <c r="K181" s="472">
        <v>0</v>
      </c>
      <c r="L181" s="472">
        <v>0</v>
      </c>
      <c r="M181" s="472">
        <v>0</v>
      </c>
      <c r="N181" s="242">
        <f t="shared" si="6"/>
        <v>0</v>
      </c>
      <c r="O181" s="242"/>
      <c r="P181" s="242"/>
      <c r="Q181" s="242">
        <f t="shared" si="7"/>
        <v>0</v>
      </c>
    </row>
    <row r="182" spans="1:17" ht="38.25">
      <c r="A182" s="214"/>
      <c r="B182" s="219" t="s">
        <v>2421</v>
      </c>
      <c r="C182" s="472">
        <v>41488</v>
      </c>
      <c r="D182" s="472">
        <v>31920</v>
      </c>
      <c r="E182" s="472">
        <v>32000</v>
      </c>
      <c r="F182" s="472">
        <v>5500</v>
      </c>
      <c r="G182" s="472">
        <v>0</v>
      </c>
      <c r="H182" s="472">
        <v>0</v>
      </c>
      <c r="I182" s="472">
        <v>5500</v>
      </c>
      <c r="J182" s="472">
        <v>5580</v>
      </c>
      <c r="K182" s="472">
        <v>0</v>
      </c>
      <c r="L182" s="472">
        <v>0</v>
      </c>
      <c r="M182" s="472">
        <v>5580</v>
      </c>
      <c r="N182" s="242">
        <f t="shared" si="6"/>
        <v>101.45454545454547</v>
      </c>
      <c r="O182" s="242"/>
      <c r="P182" s="242"/>
      <c r="Q182" s="242">
        <f t="shared" si="7"/>
        <v>101.45454545454547</v>
      </c>
    </row>
    <row r="183" spans="1:17" ht="38.25">
      <c r="A183" s="214"/>
      <c r="B183" s="219" t="s">
        <v>2422</v>
      </c>
      <c r="C183" s="472">
        <v>668826</v>
      </c>
      <c r="D183" s="472">
        <v>0</v>
      </c>
      <c r="E183" s="472">
        <v>0</v>
      </c>
      <c r="F183" s="472">
        <v>45000</v>
      </c>
      <c r="G183" s="472">
        <v>0</v>
      </c>
      <c r="H183" s="472">
        <v>0</v>
      </c>
      <c r="I183" s="472">
        <v>45000</v>
      </c>
      <c r="J183" s="472">
        <v>215.012</v>
      </c>
      <c r="K183" s="472">
        <v>0</v>
      </c>
      <c r="L183" s="472">
        <v>0</v>
      </c>
      <c r="M183" s="472">
        <v>215.012</v>
      </c>
      <c r="N183" s="242">
        <f t="shared" si="6"/>
        <v>0.47780444444444442</v>
      </c>
      <c r="O183" s="242"/>
      <c r="P183" s="242"/>
      <c r="Q183" s="242">
        <f t="shared" si="7"/>
        <v>0.47780444444444442</v>
      </c>
    </row>
    <row r="184" spans="1:17" ht="38.25">
      <c r="A184" s="214"/>
      <c r="B184" s="219" t="s">
        <v>2423</v>
      </c>
      <c r="C184" s="472">
        <v>80000</v>
      </c>
      <c r="D184" s="472">
        <v>0</v>
      </c>
      <c r="E184" s="472">
        <v>0</v>
      </c>
      <c r="F184" s="472">
        <v>139</v>
      </c>
      <c r="G184" s="472">
        <v>0</v>
      </c>
      <c r="H184" s="472">
        <v>0</v>
      </c>
      <c r="I184" s="472">
        <v>139</v>
      </c>
      <c r="J184" s="472">
        <v>416.82400000000001</v>
      </c>
      <c r="K184" s="472">
        <v>0</v>
      </c>
      <c r="L184" s="472">
        <v>0</v>
      </c>
      <c r="M184" s="472">
        <v>416.82400000000001</v>
      </c>
      <c r="N184" s="242">
        <f t="shared" si="6"/>
        <v>299.87338129496408</v>
      </c>
      <c r="O184" s="242"/>
      <c r="P184" s="242"/>
      <c r="Q184" s="242">
        <f t="shared" si="7"/>
        <v>299.87338129496408</v>
      </c>
    </row>
    <row r="185" spans="1:17" ht="51">
      <c r="A185" s="214"/>
      <c r="B185" s="219" t="s">
        <v>2424</v>
      </c>
      <c r="C185" s="472">
        <v>62661.743000000002</v>
      </c>
      <c r="D185" s="472">
        <v>47214.518799999998</v>
      </c>
      <c r="E185" s="472">
        <v>47277.519399999997</v>
      </c>
      <c r="F185" s="472">
        <v>0</v>
      </c>
      <c r="G185" s="472">
        <v>0</v>
      </c>
      <c r="H185" s="472">
        <v>0</v>
      </c>
      <c r="I185" s="472">
        <v>0</v>
      </c>
      <c r="J185" s="472">
        <v>0</v>
      </c>
      <c r="K185" s="472">
        <v>0</v>
      </c>
      <c r="L185" s="472">
        <v>0</v>
      </c>
      <c r="M185" s="472">
        <v>0</v>
      </c>
      <c r="N185" s="242"/>
      <c r="O185" s="242"/>
      <c r="P185" s="242"/>
      <c r="Q185" s="242"/>
    </row>
    <row r="186" spans="1:17" ht="25.5">
      <c r="A186" s="214"/>
      <c r="B186" s="219" t="s">
        <v>2425</v>
      </c>
      <c r="C186" s="472">
        <v>10734.047</v>
      </c>
      <c r="D186" s="472">
        <v>1220.386</v>
      </c>
      <c r="E186" s="472">
        <v>1221.9290000000001</v>
      </c>
      <c r="F186" s="472">
        <v>0</v>
      </c>
      <c r="G186" s="472">
        <v>0</v>
      </c>
      <c r="H186" s="472">
        <v>0</v>
      </c>
      <c r="I186" s="472">
        <v>0</v>
      </c>
      <c r="J186" s="472">
        <v>0</v>
      </c>
      <c r="K186" s="472">
        <v>0</v>
      </c>
      <c r="L186" s="472">
        <v>0</v>
      </c>
      <c r="M186" s="472">
        <v>0</v>
      </c>
      <c r="N186" s="242"/>
      <c r="O186" s="242"/>
      <c r="P186" s="242"/>
      <c r="Q186" s="242"/>
    </row>
    <row r="187" spans="1:17" ht="38.25">
      <c r="A187" s="214"/>
      <c r="B187" s="219" t="s">
        <v>2426</v>
      </c>
      <c r="C187" s="472">
        <v>3750131</v>
      </c>
      <c r="D187" s="472">
        <v>2052903.0190000001</v>
      </c>
      <c r="E187" s="472">
        <v>2054694.2749999999</v>
      </c>
      <c r="F187" s="472">
        <v>0</v>
      </c>
      <c r="G187" s="472">
        <v>0</v>
      </c>
      <c r="H187" s="472">
        <v>0</v>
      </c>
      <c r="I187" s="472">
        <v>0</v>
      </c>
      <c r="J187" s="472">
        <v>0</v>
      </c>
      <c r="K187" s="472">
        <v>0</v>
      </c>
      <c r="L187" s="472">
        <v>0</v>
      </c>
      <c r="M187" s="472">
        <v>0</v>
      </c>
      <c r="N187" s="242"/>
      <c r="O187" s="242"/>
      <c r="P187" s="242"/>
      <c r="Q187" s="242"/>
    </row>
    <row r="188" spans="1:17" ht="76.5">
      <c r="A188" s="214"/>
      <c r="B188" s="219" t="s">
        <v>2427</v>
      </c>
      <c r="C188" s="472">
        <v>11000</v>
      </c>
      <c r="D188" s="472">
        <v>0</v>
      </c>
      <c r="E188" s="472">
        <v>951.13400000000001</v>
      </c>
      <c r="F188" s="472">
        <v>0</v>
      </c>
      <c r="G188" s="472">
        <v>0</v>
      </c>
      <c r="H188" s="472">
        <v>0</v>
      </c>
      <c r="I188" s="472">
        <v>0</v>
      </c>
      <c r="J188" s="472">
        <v>0</v>
      </c>
      <c r="K188" s="472">
        <v>0</v>
      </c>
      <c r="L188" s="472">
        <v>0</v>
      </c>
      <c r="M188" s="472">
        <v>0</v>
      </c>
      <c r="N188" s="242"/>
      <c r="O188" s="242"/>
      <c r="P188" s="242"/>
      <c r="Q188" s="242"/>
    </row>
    <row r="189" spans="1:17" ht="51">
      <c r="A189" s="214"/>
      <c r="B189" s="219" t="s">
        <v>2428</v>
      </c>
      <c r="C189" s="472">
        <v>5685.0349999999999</v>
      </c>
      <c r="D189" s="472">
        <v>1113.414</v>
      </c>
      <c r="E189" s="472">
        <v>1418.4369999999999</v>
      </c>
      <c r="F189" s="472">
        <v>0</v>
      </c>
      <c r="G189" s="472">
        <v>0</v>
      </c>
      <c r="H189" s="472">
        <v>0</v>
      </c>
      <c r="I189" s="472">
        <v>0</v>
      </c>
      <c r="J189" s="472">
        <v>0</v>
      </c>
      <c r="K189" s="472">
        <v>0</v>
      </c>
      <c r="L189" s="472">
        <v>0</v>
      </c>
      <c r="M189" s="472">
        <v>0</v>
      </c>
      <c r="N189" s="242"/>
      <c r="O189" s="242"/>
      <c r="P189" s="242"/>
      <c r="Q189" s="242"/>
    </row>
    <row r="190" spans="1:17" ht="38.25">
      <c r="A190" s="214"/>
      <c r="B190" s="219" t="s">
        <v>2429</v>
      </c>
      <c r="C190" s="472">
        <v>194288.16500000001</v>
      </c>
      <c r="D190" s="472">
        <v>176616.16329999999</v>
      </c>
      <c r="E190" s="472">
        <v>176616.16399999999</v>
      </c>
      <c r="F190" s="472">
        <v>0</v>
      </c>
      <c r="G190" s="472">
        <v>0</v>
      </c>
      <c r="H190" s="472">
        <v>0</v>
      </c>
      <c r="I190" s="472">
        <v>0</v>
      </c>
      <c r="J190" s="472">
        <v>0</v>
      </c>
      <c r="K190" s="472">
        <v>0</v>
      </c>
      <c r="L190" s="472">
        <v>0</v>
      </c>
      <c r="M190" s="472">
        <v>0</v>
      </c>
      <c r="N190" s="242"/>
      <c r="O190" s="242"/>
      <c r="P190" s="242"/>
      <c r="Q190" s="242"/>
    </row>
    <row r="191" spans="1:17" ht="51">
      <c r="A191" s="214"/>
      <c r="B191" s="219" t="s">
        <v>2430</v>
      </c>
      <c r="C191" s="472">
        <v>886607.67970500002</v>
      </c>
      <c r="D191" s="472">
        <v>770964.89390000002</v>
      </c>
      <c r="E191" s="472">
        <v>771676.91980000003</v>
      </c>
      <c r="F191" s="472">
        <v>0</v>
      </c>
      <c r="G191" s="472">
        <v>0</v>
      </c>
      <c r="H191" s="472">
        <v>0</v>
      </c>
      <c r="I191" s="472">
        <v>0</v>
      </c>
      <c r="J191" s="472">
        <v>0</v>
      </c>
      <c r="K191" s="472">
        <v>0</v>
      </c>
      <c r="L191" s="472">
        <v>0</v>
      </c>
      <c r="M191" s="472">
        <v>0</v>
      </c>
      <c r="N191" s="242"/>
      <c r="O191" s="242"/>
      <c r="P191" s="242"/>
      <c r="Q191" s="242"/>
    </row>
    <row r="192" spans="1:17" ht="51">
      <c r="A192" s="214"/>
      <c r="B192" s="219" t="s">
        <v>2408</v>
      </c>
      <c r="C192" s="472">
        <v>319250.3</v>
      </c>
      <c r="D192" s="472">
        <v>0</v>
      </c>
      <c r="E192" s="472">
        <v>17</v>
      </c>
      <c r="F192" s="472">
        <v>0</v>
      </c>
      <c r="G192" s="472">
        <v>0</v>
      </c>
      <c r="H192" s="472">
        <v>0</v>
      </c>
      <c r="I192" s="472">
        <v>0</v>
      </c>
      <c r="J192" s="472">
        <v>0</v>
      </c>
      <c r="K192" s="472">
        <v>0</v>
      </c>
      <c r="L192" s="472">
        <v>0</v>
      </c>
      <c r="M192" s="472">
        <v>0</v>
      </c>
      <c r="N192" s="242"/>
      <c r="O192" s="242"/>
      <c r="P192" s="242"/>
      <c r="Q192" s="242"/>
    </row>
    <row r="193" spans="1:17" ht="25.5">
      <c r="A193" s="214"/>
      <c r="B193" s="219" t="s">
        <v>2431</v>
      </c>
      <c r="C193" s="472">
        <v>429326.48100000003</v>
      </c>
      <c r="D193" s="472">
        <v>201025.109</v>
      </c>
      <c r="E193" s="472">
        <v>203259.5858</v>
      </c>
      <c r="F193" s="472">
        <v>0</v>
      </c>
      <c r="G193" s="472">
        <v>0</v>
      </c>
      <c r="H193" s="472">
        <v>0</v>
      </c>
      <c r="I193" s="472">
        <v>0</v>
      </c>
      <c r="J193" s="472">
        <v>1719.7349999999999</v>
      </c>
      <c r="K193" s="472">
        <v>0</v>
      </c>
      <c r="L193" s="472">
        <v>1719.7349999999999</v>
      </c>
      <c r="M193" s="472">
        <v>0</v>
      </c>
      <c r="N193" s="242"/>
      <c r="O193" s="242"/>
      <c r="P193" s="242"/>
      <c r="Q193" s="242"/>
    </row>
    <row r="194" spans="1:17" ht="38.25">
      <c r="A194" s="214"/>
      <c r="B194" s="219" t="s">
        <v>2432</v>
      </c>
      <c r="C194" s="472">
        <v>147117.72899999999</v>
      </c>
      <c r="D194" s="472">
        <v>2994.319</v>
      </c>
      <c r="E194" s="472">
        <v>3857.2926000000002</v>
      </c>
      <c r="F194" s="472">
        <v>0</v>
      </c>
      <c r="G194" s="472">
        <v>0</v>
      </c>
      <c r="H194" s="472">
        <v>0</v>
      </c>
      <c r="I194" s="472">
        <v>0</v>
      </c>
      <c r="J194" s="472">
        <v>595.63388999999995</v>
      </c>
      <c r="K194" s="472">
        <v>0</v>
      </c>
      <c r="L194" s="472">
        <v>595.63388999999995</v>
      </c>
      <c r="M194" s="472">
        <v>0</v>
      </c>
      <c r="N194" s="242"/>
      <c r="O194" s="242"/>
      <c r="P194" s="242"/>
      <c r="Q194" s="242"/>
    </row>
    <row r="195" spans="1:17" ht="38.25">
      <c r="A195" s="214"/>
      <c r="B195" s="219" t="s">
        <v>2433</v>
      </c>
      <c r="C195" s="472">
        <v>210357.18</v>
      </c>
      <c r="D195" s="472">
        <v>7063.0010000000002</v>
      </c>
      <c r="E195" s="472">
        <v>7121.3360000000002</v>
      </c>
      <c r="F195" s="472">
        <v>0</v>
      </c>
      <c r="G195" s="472">
        <v>0</v>
      </c>
      <c r="H195" s="472">
        <v>0</v>
      </c>
      <c r="I195" s="472">
        <v>0</v>
      </c>
      <c r="J195" s="472">
        <v>0</v>
      </c>
      <c r="K195" s="472">
        <v>0</v>
      </c>
      <c r="L195" s="472">
        <v>0</v>
      </c>
      <c r="M195" s="472">
        <v>0</v>
      </c>
      <c r="N195" s="242"/>
      <c r="O195" s="242"/>
      <c r="P195" s="242"/>
      <c r="Q195" s="242"/>
    </row>
    <row r="196" spans="1:17" ht="25.5">
      <c r="A196" s="214"/>
      <c r="B196" s="219" t="s">
        <v>2434</v>
      </c>
      <c r="C196" s="472">
        <v>450520</v>
      </c>
      <c r="D196" s="472">
        <v>57589.167999999998</v>
      </c>
      <c r="E196" s="472">
        <v>118223.511</v>
      </c>
      <c r="F196" s="472">
        <v>0</v>
      </c>
      <c r="G196" s="472">
        <v>0</v>
      </c>
      <c r="H196" s="472">
        <v>0</v>
      </c>
      <c r="I196" s="472">
        <v>0</v>
      </c>
      <c r="J196" s="472">
        <v>60134.343000000001</v>
      </c>
      <c r="K196" s="472">
        <v>0</v>
      </c>
      <c r="L196" s="472">
        <v>60134.343000000001</v>
      </c>
      <c r="M196" s="472">
        <v>0</v>
      </c>
      <c r="N196" s="242"/>
      <c r="O196" s="242"/>
      <c r="P196" s="242"/>
      <c r="Q196" s="242"/>
    </row>
    <row r="197" spans="1:17" ht="63.75">
      <c r="A197" s="214"/>
      <c r="B197" s="219" t="s">
        <v>2435</v>
      </c>
      <c r="C197" s="472">
        <v>1437405.871</v>
      </c>
      <c r="D197" s="472">
        <v>238244.109</v>
      </c>
      <c r="E197" s="472">
        <v>485000</v>
      </c>
      <c r="F197" s="472">
        <v>150000</v>
      </c>
      <c r="G197" s="472">
        <v>0</v>
      </c>
      <c r="H197" s="472">
        <v>150000</v>
      </c>
      <c r="I197" s="472">
        <v>0</v>
      </c>
      <c r="J197" s="472">
        <v>200096.883</v>
      </c>
      <c r="K197" s="472">
        <v>0</v>
      </c>
      <c r="L197" s="472">
        <v>200096.883</v>
      </c>
      <c r="M197" s="472">
        <v>0</v>
      </c>
      <c r="N197" s="242">
        <f t="shared" si="6"/>
        <v>133.39792199999999</v>
      </c>
      <c r="O197" s="242"/>
      <c r="P197" s="242">
        <f t="shared" ref="P197:P199" si="8">L197/H197*100</f>
        <v>133.39792199999999</v>
      </c>
      <c r="Q197" s="242"/>
    </row>
    <row r="198" spans="1:17" ht="38.25">
      <c r="A198" s="214"/>
      <c r="B198" s="219" t="s">
        <v>2436</v>
      </c>
      <c r="C198" s="472">
        <v>668826</v>
      </c>
      <c r="D198" s="472">
        <v>121518.753</v>
      </c>
      <c r="E198" s="472">
        <v>256083</v>
      </c>
      <c r="F198" s="472">
        <v>195908.36799999999</v>
      </c>
      <c r="G198" s="472">
        <v>0</v>
      </c>
      <c r="H198" s="472">
        <v>195908.36799999999</v>
      </c>
      <c r="I198" s="472">
        <v>0</v>
      </c>
      <c r="J198" s="472">
        <v>307211.75</v>
      </c>
      <c r="K198" s="472">
        <v>0</v>
      </c>
      <c r="L198" s="472">
        <v>307211.75</v>
      </c>
      <c r="M198" s="472">
        <v>0</v>
      </c>
      <c r="N198" s="242">
        <f t="shared" si="6"/>
        <v>156.81400092108368</v>
      </c>
      <c r="O198" s="242"/>
      <c r="P198" s="242">
        <f t="shared" si="8"/>
        <v>156.81400092108368</v>
      </c>
      <c r="Q198" s="242"/>
    </row>
    <row r="199" spans="1:17" s="471" customFormat="1" ht="38.25">
      <c r="A199" s="211"/>
      <c r="B199" s="212" t="s">
        <v>2033</v>
      </c>
      <c r="C199" s="472">
        <v>0</v>
      </c>
      <c r="D199" s="472">
        <v>0</v>
      </c>
      <c r="E199" s="472">
        <v>0</v>
      </c>
      <c r="F199" s="472">
        <v>570736.36800000002</v>
      </c>
      <c r="G199" s="472">
        <v>0</v>
      </c>
      <c r="H199" s="472">
        <v>345908.36800000002</v>
      </c>
      <c r="I199" s="472">
        <v>224828</v>
      </c>
      <c r="J199" s="472">
        <v>701649.40100499999</v>
      </c>
      <c r="K199" s="472">
        <v>0</v>
      </c>
      <c r="L199" s="472">
        <v>569758.34488999995</v>
      </c>
      <c r="M199" s="472">
        <v>131891.05611500001</v>
      </c>
      <c r="N199" s="241">
        <f t="shared" si="6"/>
        <v>122.93756633447967</v>
      </c>
      <c r="O199" s="241"/>
      <c r="P199" s="241">
        <f t="shared" si="8"/>
        <v>164.71366338555876</v>
      </c>
      <c r="Q199" s="241">
        <f t="shared" si="7"/>
        <v>58.663091836870862</v>
      </c>
    </row>
    <row r="200" spans="1:17" ht="51">
      <c r="A200" s="214"/>
      <c r="B200" s="219" t="s">
        <v>2437</v>
      </c>
      <c r="C200" s="472">
        <v>173261.68578599999</v>
      </c>
      <c r="D200" s="472">
        <v>0</v>
      </c>
      <c r="E200" s="472">
        <v>0</v>
      </c>
      <c r="F200" s="472">
        <v>0</v>
      </c>
      <c r="G200" s="472">
        <v>0</v>
      </c>
      <c r="H200" s="472">
        <v>0</v>
      </c>
      <c r="I200" s="472">
        <v>0</v>
      </c>
      <c r="J200" s="472">
        <v>0</v>
      </c>
      <c r="K200" s="472">
        <v>0</v>
      </c>
      <c r="L200" s="472">
        <v>0</v>
      </c>
      <c r="M200" s="472">
        <v>0</v>
      </c>
      <c r="N200" s="242"/>
      <c r="O200" s="242"/>
      <c r="P200" s="242"/>
      <c r="Q200" s="242"/>
    </row>
    <row r="201" spans="1:17" ht="38.25">
      <c r="A201" s="214"/>
      <c r="B201" s="219" t="s">
        <v>2438</v>
      </c>
      <c r="C201" s="472">
        <v>1378582.86</v>
      </c>
      <c r="D201" s="472">
        <v>0</v>
      </c>
      <c r="E201" s="472">
        <v>0</v>
      </c>
      <c r="F201" s="472">
        <v>15500</v>
      </c>
      <c r="G201" s="472">
        <v>0</v>
      </c>
      <c r="H201" s="472">
        <v>0</v>
      </c>
      <c r="I201" s="472">
        <v>15500</v>
      </c>
      <c r="J201" s="472">
        <v>15038.871861</v>
      </c>
      <c r="K201" s="472">
        <v>0</v>
      </c>
      <c r="L201" s="472">
        <v>0</v>
      </c>
      <c r="M201" s="472">
        <v>15038.871861</v>
      </c>
      <c r="N201" s="242">
        <f t="shared" si="6"/>
        <v>97.024979748387096</v>
      </c>
      <c r="O201" s="242"/>
      <c r="P201" s="242"/>
      <c r="Q201" s="242">
        <f t="shared" si="7"/>
        <v>97.024979748387096</v>
      </c>
    </row>
    <row r="202" spans="1:17" ht="38.25">
      <c r="A202" s="214"/>
      <c r="B202" s="219" t="s">
        <v>2438</v>
      </c>
      <c r="C202" s="472">
        <v>1378582.86</v>
      </c>
      <c r="D202" s="472">
        <v>0</v>
      </c>
      <c r="E202" s="472">
        <v>0</v>
      </c>
      <c r="F202" s="472">
        <v>30000</v>
      </c>
      <c r="G202" s="472">
        <v>0</v>
      </c>
      <c r="H202" s="472">
        <v>0</v>
      </c>
      <c r="I202" s="472">
        <v>30000</v>
      </c>
      <c r="J202" s="472">
        <v>24424.668590000001</v>
      </c>
      <c r="K202" s="472">
        <v>0</v>
      </c>
      <c r="L202" s="472">
        <v>0</v>
      </c>
      <c r="M202" s="472">
        <v>24424.668590000001</v>
      </c>
      <c r="N202" s="242">
        <f t="shared" ref="N202:O252" si="9">J202/F202*100</f>
        <v>81.415561966666672</v>
      </c>
      <c r="O202" s="242"/>
      <c r="P202" s="242"/>
      <c r="Q202" s="242">
        <f t="shared" si="7"/>
        <v>81.415561966666672</v>
      </c>
    </row>
    <row r="203" spans="1:17" ht="25.5">
      <c r="A203" s="214"/>
      <c r="B203" s="219" t="s">
        <v>2439</v>
      </c>
      <c r="C203" s="472">
        <v>7619</v>
      </c>
      <c r="D203" s="472">
        <v>4893.3817980000003</v>
      </c>
      <c r="E203" s="472">
        <v>5499.7198829999998</v>
      </c>
      <c r="F203" s="472">
        <v>0</v>
      </c>
      <c r="G203" s="472">
        <v>0</v>
      </c>
      <c r="H203" s="472">
        <v>0</v>
      </c>
      <c r="I203" s="472">
        <v>0</v>
      </c>
      <c r="J203" s="472">
        <v>198.33896899999999</v>
      </c>
      <c r="K203" s="472">
        <v>0</v>
      </c>
      <c r="L203" s="472">
        <v>0</v>
      </c>
      <c r="M203" s="472">
        <v>198.33896899999999</v>
      </c>
      <c r="N203" s="242"/>
      <c r="O203" s="242"/>
      <c r="P203" s="242"/>
      <c r="Q203" s="242"/>
    </row>
    <row r="204" spans="1:17" ht="38.25">
      <c r="A204" s="214"/>
      <c r="B204" s="219" t="s">
        <v>2438</v>
      </c>
      <c r="C204" s="472">
        <v>1378582.86</v>
      </c>
      <c r="D204" s="472">
        <v>210229.41630499999</v>
      </c>
      <c r="E204" s="472">
        <v>211881.37950499999</v>
      </c>
      <c r="F204" s="472">
        <v>33095</v>
      </c>
      <c r="G204" s="472">
        <v>0</v>
      </c>
      <c r="H204" s="472">
        <v>0</v>
      </c>
      <c r="I204" s="472">
        <v>33095</v>
      </c>
      <c r="J204" s="472">
        <v>22156.911199999999</v>
      </c>
      <c r="K204" s="472">
        <v>0</v>
      </c>
      <c r="L204" s="472">
        <v>0</v>
      </c>
      <c r="M204" s="472">
        <v>22156.911199999999</v>
      </c>
      <c r="N204" s="242">
        <f t="shared" si="9"/>
        <v>66.949421967064509</v>
      </c>
      <c r="O204" s="242"/>
      <c r="P204" s="242"/>
      <c r="Q204" s="242">
        <f t="shared" si="7"/>
        <v>66.949421967064509</v>
      </c>
    </row>
    <row r="205" spans="1:17" ht="38.25">
      <c r="A205" s="214"/>
      <c r="B205" s="219" t="s">
        <v>2440</v>
      </c>
      <c r="C205" s="472">
        <v>31812</v>
      </c>
      <c r="D205" s="472">
        <v>0</v>
      </c>
      <c r="E205" s="472">
        <v>0</v>
      </c>
      <c r="F205" s="472">
        <v>0</v>
      </c>
      <c r="G205" s="472">
        <v>0</v>
      </c>
      <c r="H205" s="472">
        <v>0</v>
      </c>
      <c r="I205" s="472">
        <v>0</v>
      </c>
      <c r="J205" s="472">
        <v>4706.316589</v>
      </c>
      <c r="K205" s="472">
        <v>0</v>
      </c>
      <c r="L205" s="472">
        <v>4706.316589</v>
      </c>
      <c r="M205" s="472">
        <v>0</v>
      </c>
      <c r="N205" s="242"/>
      <c r="O205" s="242"/>
      <c r="P205" s="242"/>
      <c r="Q205" s="242"/>
    </row>
    <row r="206" spans="1:17" ht="38.25">
      <c r="A206" s="214"/>
      <c r="B206" s="219" t="s">
        <v>2438</v>
      </c>
      <c r="C206" s="472">
        <v>1378582.86</v>
      </c>
      <c r="D206" s="472">
        <v>0</v>
      </c>
      <c r="E206" s="472">
        <v>0</v>
      </c>
      <c r="F206" s="472">
        <v>5000</v>
      </c>
      <c r="G206" s="472">
        <v>0</v>
      </c>
      <c r="H206" s="472">
        <v>5000</v>
      </c>
      <c r="I206" s="472">
        <v>0</v>
      </c>
      <c r="J206" s="472">
        <v>3109.2898599999999</v>
      </c>
      <c r="K206" s="472">
        <v>0</v>
      </c>
      <c r="L206" s="472">
        <v>3109.2898599999999</v>
      </c>
      <c r="M206" s="472">
        <v>0</v>
      </c>
      <c r="N206" s="242">
        <f t="shared" si="9"/>
        <v>62.185797199999996</v>
      </c>
      <c r="O206" s="242"/>
      <c r="P206" s="242">
        <f t="shared" ref="P206:Q252" si="10">L206/H206*100</f>
        <v>62.185797199999996</v>
      </c>
      <c r="Q206" s="242"/>
    </row>
    <row r="207" spans="1:17" ht="38.25">
      <c r="A207" s="214"/>
      <c r="B207" s="219" t="s">
        <v>2438</v>
      </c>
      <c r="C207" s="472">
        <v>1378582.86</v>
      </c>
      <c r="D207" s="472">
        <v>472196.08542800002</v>
      </c>
      <c r="E207" s="472">
        <v>478803.93822800001</v>
      </c>
      <c r="F207" s="472">
        <v>35778</v>
      </c>
      <c r="G207" s="472">
        <v>35778</v>
      </c>
      <c r="H207" s="472">
        <v>0</v>
      </c>
      <c r="I207" s="472">
        <v>0</v>
      </c>
      <c r="J207" s="472">
        <v>10255.792799999999</v>
      </c>
      <c r="K207" s="472">
        <v>10255.792799999999</v>
      </c>
      <c r="L207" s="472">
        <v>0</v>
      </c>
      <c r="M207" s="472">
        <v>0</v>
      </c>
      <c r="N207" s="242">
        <f t="shared" si="9"/>
        <v>28.665081334898542</v>
      </c>
      <c r="O207" s="242">
        <f t="shared" si="9"/>
        <v>28.665081334898542</v>
      </c>
      <c r="P207" s="242"/>
      <c r="Q207" s="242"/>
    </row>
    <row r="208" spans="1:17" ht="25.5">
      <c r="A208" s="214"/>
      <c r="B208" s="219" t="s">
        <v>2441</v>
      </c>
      <c r="C208" s="472">
        <v>31812</v>
      </c>
      <c r="D208" s="472">
        <v>579.33341099999996</v>
      </c>
      <c r="E208" s="472">
        <v>1508.9854110000001</v>
      </c>
      <c r="F208" s="472">
        <v>4392</v>
      </c>
      <c r="G208" s="472">
        <v>0</v>
      </c>
      <c r="H208" s="472">
        <v>4392</v>
      </c>
      <c r="I208" s="472">
        <v>0</v>
      </c>
      <c r="J208" s="472">
        <v>2574.2629040000002</v>
      </c>
      <c r="K208" s="472">
        <v>0</v>
      </c>
      <c r="L208" s="472">
        <v>2574.2629040000002</v>
      </c>
      <c r="M208" s="472">
        <v>0</v>
      </c>
      <c r="N208" s="242">
        <f t="shared" si="9"/>
        <v>58.612543351548275</v>
      </c>
      <c r="O208" s="242"/>
      <c r="P208" s="242">
        <f t="shared" si="10"/>
        <v>58.612543351548275</v>
      </c>
      <c r="Q208" s="242"/>
    </row>
    <row r="209" spans="1:17" s="471" customFormat="1" ht="38.25">
      <c r="A209" s="211"/>
      <c r="B209" s="212" t="s">
        <v>2442</v>
      </c>
      <c r="C209" s="472">
        <v>0</v>
      </c>
      <c r="D209" s="472">
        <v>0</v>
      </c>
      <c r="E209" s="472">
        <v>0</v>
      </c>
      <c r="F209" s="472">
        <v>123765</v>
      </c>
      <c r="G209" s="472">
        <v>35778</v>
      </c>
      <c r="H209" s="472">
        <v>9392</v>
      </c>
      <c r="I209" s="472">
        <v>78595</v>
      </c>
      <c r="J209" s="472">
        <v>82464.452772999997</v>
      </c>
      <c r="K209" s="472">
        <v>10255.792799999999</v>
      </c>
      <c r="L209" s="472">
        <v>10389.869353</v>
      </c>
      <c r="M209" s="472">
        <v>61818.79062</v>
      </c>
      <c r="N209" s="241">
        <f t="shared" si="9"/>
        <v>66.629865287439898</v>
      </c>
      <c r="O209" s="241">
        <f t="shared" si="9"/>
        <v>28.665081334898542</v>
      </c>
      <c r="P209" s="241">
        <f t="shared" si="10"/>
        <v>110.62467369037479</v>
      </c>
      <c r="Q209" s="241">
        <f t="shared" si="10"/>
        <v>78.654864329791977</v>
      </c>
    </row>
    <row r="210" spans="1:17" ht="76.5">
      <c r="A210" s="214"/>
      <c r="B210" s="219" t="s">
        <v>2443</v>
      </c>
      <c r="C210" s="472">
        <v>143376.185</v>
      </c>
      <c r="D210" s="472">
        <v>27818.899000000001</v>
      </c>
      <c r="E210" s="472">
        <v>27818.899000000001</v>
      </c>
      <c r="F210" s="472">
        <v>5453.5680000000002</v>
      </c>
      <c r="G210" s="472">
        <v>0</v>
      </c>
      <c r="H210" s="472">
        <v>0</v>
      </c>
      <c r="I210" s="472">
        <v>5453.5680000000002</v>
      </c>
      <c r="J210" s="472">
        <v>5032.1450000000004</v>
      </c>
      <c r="K210" s="472">
        <v>0</v>
      </c>
      <c r="L210" s="472">
        <v>0</v>
      </c>
      <c r="M210" s="472">
        <v>5032.1450000000004</v>
      </c>
      <c r="N210" s="242">
        <f t="shared" si="9"/>
        <v>92.272526903487773</v>
      </c>
      <c r="O210" s="242"/>
      <c r="P210" s="242"/>
      <c r="Q210" s="242">
        <f t="shared" si="10"/>
        <v>92.272526903487773</v>
      </c>
    </row>
    <row r="211" spans="1:17" ht="25.5">
      <c r="A211" s="214"/>
      <c r="B211" s="219" t="s">
        <v>2444</v>
      </c>
      <c r="C211" s="472">
        <v>214998.99</v>
      </c>
      <c r="D211" s="472">
        <v>0</v>
      </c>
      <c r="E211" s="472">
        <v>0</v>
      </c>
      <c r="F211" s="472">
        <v>2895</v>
      </c>
      <c r="G211" s="472">
        <v>0</v>
      </c>
      <c r="H211" s="472">
        <v>0</v>
      </c>
      <c r="I211" s="472">
        <v>2895</v>
      </c>
      <c r="J211" s="472">
        <v>2887.4830000000002</v>
      </c>
      <c r="K211" s="472">
        <v>0</v>
      </c>
      <c r="L211" s="472">
        <v>0</v>
      </c>
      <c r="M211" s="472">
        <v>2887.4830000000002</v>
      </c>
      <c r="N211" s="242">
        <f t="shared" si="9"/>
        <v>99.740345423143367</v>
      </c>
      <c r="O211" s="242"/>
      <c r="P211" s="242"/>
      <c r="Q211" s="242">
        <f t="shared" si="10"/>
        <v>99.740345423143367</v>
      </c>
    </row>
    <row r="212" spans="1:17" ht="25.5">
      <c r="A212" s="214"/>
      <c r="B212" s="219" t="s">
        <v>2445</v>
      </c>
      <c r="C212" s="472">
        <v>150000</v>
      </c>
      <c r="D212" s="472">
        <v>27000</v>
      </c>
      <c r="E212" s="472">
        <v>27000</v>
      </c>
      <c r="F212" s="472">
        <v>2081.0590000000002</v>
      </c>
      <c r="G212" s="472">
        <v>0</v>
      </c>
      <c r="H212" s="472">
        <v>0</v>
      </c>
      <c r="I212" s="472">
        <v>2081.0590000000002</v>
      </c>
      <c r="J212" s="472">
        <v>2013.808</v>
      </c>
      <c r="K212" s="472">
        <v>0</v>
      </c>
      <c r="L212" s="472">
        <v>0</v>
      </c>
      <c r="M212" s="472">
        <v>2013.808</v>
      </c>
      <c r="N212" s="242">
        <f t="shared" si="9"/>
        <v>96.768424153279639</v>
      </c>
      <c r="O212" s="242"/>
      <c r="P212" s="242"/>
      <c r="Q212" s="242">
        <f t="shared" si="10"/>
        <v>96.768424153279639</v>
      </c>
    </row>
    <row r="213" spans="1:17" ht="76.5">
      <c r="A213" s="214"/>
      <c r="B213" s="219" t="s">
        <v>2446</v>
      </c>
      <c r="C213" s="472">
        <v>157000</v>
      </c>
      <c r="D213" s="472">
        <v>28712.998</v>
      </c>
      <c r="E213" s="472">
        <v>28712.998</v>
      </c>
      <c r="F213" s="472">
        <v>6400</v>
      </c>
      <c r="G213" s="472">
        <v>0</v>
      </c>
      <c r="H213" s="472">
        <v>0</v>
      </c>
      <c r="I213" s="472">
        <v>6400</v>
      </c>
      <c r="J213" s="472">
        <v>1001.405</v>
      </c>
      <c r="K213" s="472">
        <v>0</v>
      </c>
      <c r="L213" s="472">
        <v>0</v>
      </c>
      <c r="M213" s="472">
        <v>1001.405</v>
      </c>
      <c r="N213" s="242">
        <f t="shared" si="9"/>
        <v>15.646953125</v>
      </c>
      <c r="O213" s="242"/>
      <c r="P213" s="242"/>
      <c r="Q213" s="242">
        <f t="shared" si="10"/>
        <v>15.646953125</v>
      </c>
    </row>
    <row r="214" spans="1:17" ht="25.5">
      <c r="A214" s="214"/>
      <c r="B214" s="219" t="s">
        <v>2447</v>
      </c>
      <c r="C214" s="472">
        <v>386000</v>
      </c>
      <c r="D214" s="472">
        <v>69543.087</v>
      </c>
      <c r="E214" s="472">
        <v>110907.52899999999</v>
      </c>
      <c r="F214" s="472">
        <v>0</v>
      </c>
      <c r="G214" s="472">
        <v>0</v>
      </c>
      <c r="H214" s="472">
        <v>0</v>
      </c>
      <c r="I214" s="472">
        <v>0</v>
      </c>
      <c r="J214" s="472">
        <v>9937.08</v>
      </c>
      <c r="K214" s="472">
        <v>0</v>
      </c>
      <c r="L214" s="472">
        <v>0</v>
      </c>
      <c r="M214" s="472">
        <v>9937.08</v>
      </c>
      <c r="N214" s="242"/>
      <c r="O214" s="242"/>
      <c r="P214" s="242"/>
      <c r="Q214" s="242"/>
    </row>
    <row r="215" spans="1:17" ht="25.5">
      <c r="A215" s="214"/>
      <c r="B215" s="219" t="s">
        <v>2447</v>
      </c>
      <c r="C215" s="472">
        <v>386000</v>
      </c>
      <c r="D215" s="472">
        <v>128678.431</v>
      </c>
      <c r="E215" s="472">
        <v>144042.86499999999</v>
      </c>
      <c r="F215" s="472">
        <v>0</v>
      </c>
      <c r="G215" s="472">
        <v>0</v>
      </c>
      <c r="H215" s="472">
        <v>0</v>
      </c>
      <c r="I215" s="472">
        <v>0</v>
      </c>
      <c r="J215" s="472">
        <v>2170</v>
      </c>
      <c r="K215" s="472">
        <v>0</v>
      </c>
      <c r="L215" s="472">
        <v>0</v>
      </c>
      <c r="M215" s="472">
        <v>2170</v>
      </c>
      <c r="N215" s="242"/>
      <c r="O215" s="242"/>
      <c r="P215" s="242"/>
      <c r="Q215" s="242"/>
    </row>
    <row r="216" spans="1:17" ht="25.5">
      <c r="A216" s="214"/>
      <c r="B216" s="219" t="s">
        <v>2447</v>
      </c>
      <c r="C216" s="472">
        <v>386000</v>
      </c>
      <c r="D216" s="472">
        <v>0</v>
      </c>
      <c r="E216" s="472">
        <v>0</v>
      </c>
      <c r="F216" s="472">
        <v>113717.74400000001</v>
      </c>
      <c r="G216" s="472">
        <v>0</v>
      </c>
      <c r="H216" s="472">
        <v>0</v>
      </c>
      <c r="I216" s="472">
        <v>113717.74400000001</v>
      </c>
      <c r="J216" s="472">
        <v>13932.777</v>
      </c>
      <c r="K216" s="472">
        <v>0</v>
      </c>
      <c r="L216" s="472">
        <v>0</v>
      </c>
      <c r="M216" s="472">
        <v>13932.777</v>
      </c>
      <c r="N216" s="242">
        <f t="shared" si="9"/>
        <v>12.252069474751451</v>
      </c>
      <c r="O216" s="242"/>
      <c r="P216" s="242"/>
      <c r="Q216" s="242">
        <f t="shared" si="10"/>
        <v>12.252069474751451</v>
      </c>
    </row>
    <row r="217" spans="1:17" ht="51">
      <c r="A217" s="214"/>
      <c r="B217" s="219" t="s">
        <v>2448</v>
      </c>
      <c r="C217" s="472">
        <v>266000</v>
      </c>
      <c r="D217" s="472">
        <v>2610</v>
      </c>
      <c r="E217" s="472">
        <v>2610</v>
      </c>
      <c r="F217" s="472">
        <v>35553.618999999999</v>
      </c>
      <c r="G217" s="472">
        <v>0</v>
      </c>
      <c r="H217" s="472">
        <v>0</v>
      </c>
      <c r="I217" s="472">
        <v>35553.618999999999</v>
      </c>
      <c r="J217" s="472">
        <v>3953.2020000000002</v>
      </c>
      <c r="K217" s="472">
        <v>0</v>
      </c>
      <c r="L217" s="472">
        <v>0</v>
      </c>
      <c r="M217" s="472">
        <v>3953.2020000000002</v>
      </c>
      <c r="N217" s="242">
        <f t="shared" si="9"/>
        <v>11.118986227534251</v>
      </c>
      <c r="O217" s="242"/>
      <c r="P217" s="242"/>
      <c r="Q217" s="242">
        <f t="shared" si="10"/>
        <v>11.118986227534251</v>
      </c>
    </row>
    <row r="218" spans="1:17" ht="89.25">
      <c r="A218" s="214"/>
      <c r="B218" s="219" t="s">
        <v>2449</v>
      </c>
      <c r="C218" s="472">
        <v>45400</v>
      </c>
      <c r="D218" s="472">
        <v>1042.375</v>
      </c>
      <c r="E218" s="472">
        <v>11330.275</v>
      </c>
      <c r="F218" s="472">
        <v>0</v>
      </c>
      <c r="G218" s="472">
        <v>0</v>
      </c>
      <c r="H218" s="472">
        <v>0</v>
      </c>
      <c r="I218" s="472">
        <v>0</v>
      </c>
      <c r="J218" s="472">
        <v>34576.917000000001</v>
      </c>
      <c r="K218" s="472">
        <v>0</v>
      </c>
      <c r="L218" s="472">
        <v>0</v>
      </c>
      <c r="M218" s="472">
        <v>34576.917000000001</v>
      </c>
      <c r="N218" s="242"/>
      <c r="O218" s="242"/>
      <c r="P218" s="242"/>
      <c r="Q218" s="242"/>
    </row>
    <row r="219" spans="1:17" ht="25.5">
      <c r="A219" s="214"/>
      <c r="B219" s="219" t="s">
        <v>2450</v>
      </c>
      <c r="C219" s="472">
        <v>1498000</v>
      </c>
      <c r="D219" s="472">
        <v>1551.2070000000001</v>
      </c>
      <c r="E219" s="472">
        <v>1551.2070000000001</v>
      </c>
      <c r="F219" s="472">
        <v>233392</v>
      </c>
      <c r="G219" s="472">
        <v>0</v>
      </c>
      <c r="H219" s="472">
        <v>0</v>
      </c>
      <c r="I219" s="472">
        <v>233392</v>
      </c>
      <c r="J219" s="472">
        <v>21104.717199999999</v>
      </c>
      <c r="K219" s="472">
        <v>0</v>
      </c>
      <c r="L219" s="472">
        <v>0</v>
      </c>
      <c r="M219" s="472">
        <v>21104.717199999999</v>
      </c>
      <c r="N219" s="242">
        <f t="shared" si="9"/>
        <v>9.0426052306848561</v>
      </c>
      <c r="O219" s="242"/>
      <c r="P219" s="242"/>
      <c r="Q219" s="242">
        <f t="shared" si="10"/>
        <v>9.0426052306848561</v>
      </c>
    </row>
    <row r="220" spans="1:17" ht="51">
      <c r="A220" s="214"/>
      <c r="B220" s="219" t="s">
        <v>2451</v>
      </c>
      <c r="C220" s="472">
        <v>143376.185</v>
      </c>
      <c r="D220" s="472">
        <v>80947.884000000005</v>
      </c>
      <c r="E220" s="472">
        <v>81010.884000000005</v>
      </c>
      <c r="F220" s="472">
        <v>0</v>
      </c>
      <c r="G220" s="472">
        <v>0</v>
      </c>
      <c r="H220" s="472">
        <v>0</v>
      </c>
      <c r="I220" s="472">
        <v>0</v>
      </c>
      <c r="J220" s="472">
        <v>63</v>
      </c>
      <c r="K220" s="472">
        <v>0</v>
      </c>
      <c r="L220" s="472">
        <v>63</v>
      </c>
      <c r="M220" s="472">
        <v>0</v>
      </c>
      <c r="N220" s="242"/>
      <c r="O220" s="242"/>
      <c r="P220" s="242"/>
      <c r="Q220" s="242"/>
    </row>
    <row r="221" spans="1:17" ht="76.5">
      <c r="A221" s="214"/>
      <c r="B221" s="219" t="s">
        <v>2446</v>
      </c>
      <c r="C221" s="472">
        <v>157000</v>
      </c>
      <c r="D221" s="472">
        <v>104377.44500000001</v>
      </c>
      <c r="E221" s="472">
        <v>105623</v>
      </c>
      <c r="F221" s="472">
        <v>0</v>
      </c>
      <c r="G221" s="472">
        <v>0</v>
      </c>
      <c r="H221" s="472">
        <v>0</v>
      </c>
      <c r="I221" s="472">
        <v>0</v>
      </c>
      <c r="J221" s="472">
        <v>1245.5550000000001</v>
      </c>
      <c r="K221" s="472">
        <v>0</v>
      </c>
      <c r="L221" s="472">
        <v>1245.5550000000001</v>
      </c>
      <c r="M221" s="472">
        <v>0</v>
      </c>
      <c r="N221" s="242"/>
      <c r="O221" s="242"/>
      <c r="P221" s="242"/>
      <c r="Q221" s="242"/>
    </row>
    <row r="222" spans="1:17" ht="63.75">
      <c r="A222" s="214"/>
      <c r="B222" s="219" t="s">
        <v>2452</v>
      </c>
      <c r="C222" s="472">
        <v>266000</v>
      </c>
      <c r="D222" s="472">
        <v>87836.543999999994</v>
      </c>
      <c r="E222" s="472">
        <v>135276</v>
      </c>
      <c r="F222" s="472">
        <v>16818.381000000001</v>
      </c>
      <c r="G222" s="472">
        <v>0</v>
      </c>
      <c r="H222" s="472">
        <v>16818.381000000001</v>
      </c>
      <c r="I222" s="472">
        <v>0</v>
      </c>
      <c r="J222" s="472">
        <v>32866.228000000003</v>
      </c>
      <c r="K222" s="472">
        <v>0</v>
      </c>
      <c r="L222" s="472">
        <v>32866.228000000003</v>
      </c>
      <c r="M222" s="472">
        <v>0</v>
      </c>
      <c r="N222" s="242">
        <f t="shared" si="9"/>
        <v>195.41850074629656</v>
      </c>
      <c r="O222" s="242"/>
      <c r="P222" s="242">
        <f t="shared" si="10"/>
        <v>195.41850074629656</v>
      </c>
      <c r="Q222" s="242"/>
    </row>
    <row r="223" spans="1:17" s="471" customFormat="1" ht="38.25">
      <c r="A223" s="211"/>
      <c r="B223" s="212" t="s">
        <v>2035</v>
      </c>
      <c r="C223" s="472">
        <v>0</v>
      </c>
      <c r="D223" s="472">
        <v>0</v>
      </c>
      <c r="E223" s="472">
        <v>0</v>
      </c>
      <c r="F223" s="472">
        <v>416311.37099999998</v>
      </c>
      <c r="G223" s="472">
        <v>0</v>
      </c>
      <c r="H223" s="472">
        <v>16818.381000000001</v>
      </c>
      <c r="I223" s="472">
        <v>399492.99</v>
      </c>
      <c r="J223" s="472">
        <v>130784.3172</v>
      </c>
      <c r="K223" s="472">
        <v>0</v>
      </c>
      <c r="L223" s="472">
        <v>34174.783000000003</v>
      </c>
      <c r="M223" s="472">
        <v>96609.534199999995</v>
      </c>
      <c r="N223" s="241">
        <f t="shared" si="9"/>
        <v>31.415024020566566</v>
      </c>
      <c r="O223" s="241"/>
      <c r="P223" s="241">
        <f t="shared" si="10"/>
        <v>203.19900589717884</v>
      </c>
      <c r="Q223" s="241">
        <f t="shared" si="10"/>
        <v>24.183036152899703</v>
      </c>
    </row>
    <row r="224" spans="1:17" ht="38.25">
      <c r="A224" s="214"/>
      <c r="B224" s="219" t="s">
        <v>2453</v>
      </c>
      <c r="C224" s="472">
        <v>484430</v>
      </c>
      <c r="D224" s="472">
        <v>17583.271000000001</v>
      </c>
      <c r="E224" s="472">
        <v>18146.91</v>
      </c>
      <c r="F224" s="472">
        <v>0</v>
      </c>
      <c r="G224" s="472">
        <v>0</v>
      </c>
      <c r="H224" s="472">
        <v>0</v>
      </c>
      <c r="I224" s="472">
        <v>0</v>
      </c>
      <c r="J224" s="472">
        <v>0</v>
      </c>
      <c r="K224" s="472">
        <v>0</v>
      </c>
      <c r="L224" s="472">
        <v>0</v>
      </c>
      <c r="M224" s="472">
        <v>0</v>
      </c>
      <c r="N224" s="242"/>
      <c r="O224" s="242"/>
      <c r="P224" s="242"/>
      <c r="Q224" s="242"/>
    </row>
    <row r="225" spans="1:17" ht="38.25">
      <c r="A225" s="214"/>
      <c r="B225" s="219" t="s">
        <v>2454</v>
      </c>
      <c r="C225" s="472">
        <v>484430</v>
      </c>
      <c r="D225" s="472">
        <v>1993.6469999999999</v>
      </c>
      <c r="E225" s="472">
        <v>4999.9997999999996</v>
      </c>
      <c r="F225" s="472">
        <v>0</v>
      </c>
      <c r="G225" s="472">
        <v>0</v>
      </c>
      <c r="H225" s="472">
        <v>0</v>
      </c>
      <c r="I225" s="472">
        <v>0</v>
      </c>
      <c r="J225" s="472">
        <v>0</v>
      </c>
      <c r="K225" s="472">
        <v>0</v>
      </c>
      <c r="L225" s="472">
        <v>0</v>
      </c>
      <c r="M225" s="472">
        <v>0</v>
      </c>
      <c r="N225" s="242"/>
      <c r="O225" s="242"/>
      <c r="P225" s="242"/>
      <c r="Q225" s="242"/>
    </row>
    <row r="226" spans="1:17" ht="38.25">
      <c r="A226" s="214"/>
      <c r="B226" s="219" t="s">
        <v>2455</v>
      </c>
      <c r="C226" s="472">
        <v>1697.1279999999999</v>
      </c>
      <c r="D226" s="472">
        <v>0</v>
      </c>
      <c r="E226" s="472">
        <v>0</v>
      </c>
      <c r="F226" s="472">
        <v>18</v>
      </c>
      <c r="G226" s="472">
        <v>0</v>
      </c>
      <c r="H226" s="472">
        <v>0</v>
      </c>
      <c r="I226" s="472">
        <v>18</v>
      </c>
      <c r="J226" s="472">
        <v>18</v>
      </c>
      <c r="K226" s="472">
        <v>0</v>
      </c>
      <c r="L226" s="472">
        <v>0</v>
      </c>
      <c r="M226" s="472">
        <v>18</v>
      </c>
      <c r="N226" s="242">
        <f t="shared" si="9"/>
        <v>100</v>
      </c>
      <c r="O226" s="242"/>
      <c r="P226" s="242"/>
      <c r="Q226" s="242">
        <f t="shared" si="10"/>
        <v>100</v>
      </c>
    </row>
    <row r="227" spans="1:17" ht="25.5">
      <c r="A227" s="214"/>
      <c r="B227" s="219" t="s">
        <v>2456</v>
      </c>
      <c r="C227" s="472">
        <v>1354860.618</v>
      </c>
      <c r="D227" s="472">
        <v>6376.8549999999996</v>
      </c>
      <c r="E227" s="472">
        <v>35000</v>
      </c>
      <c r="F227" s="472">
        <v>52570</v>
      </c>
      <c r="G227" s="472">
        <v>0</v>
      </c>
      <c r="H227" s="472">
        <v>0</v>
      </c>
      <c r="I227" s="472">
        <v>52570</v>
      </c>
      <c r="J227" s="472">
        <v>65621.188999999998</v>
      </c>
      <c r="K227" s="472">
        <v>0</v>
      </c>
      <c r="L227" s="472">
        <v>0</v>
      </c>
      <c r="M227" s="472">
        <v>65621.188999999998</v>
      </c>
      <c r="N227" s="242">
        <f t="shared" si="9"/>
        <v>124.8263058778771</v>
      </c>
      <c r="O227" s="242"/>
      <c r="P227" s="242"/>
      <c r="Q227" s="242">
        <f t="shared" si="10"/>
        <v>124.8263058778771</v>
      </c>
    </row>
    <row r="228" spans="1:17" ht="38.25">
      <c r="A228" s="214"/>
      <c r="B228" s="219" t="s">
        <v>2457</v>
      </c>
      <c r="C228" s="472">
        <v>464600</v>
      </c>
      <c r="D228" s="472">
        <v>48584.097000000002</v>
      </c>
      <c r="E228" s="472">
        <v>48584.097000000002</v>
      </c>
      <c r="F228" s="472">
        <v>300</v>
      </c>
      <c r="G228" s="472">
        <v>0</v>
      </c>
      <c r="H228" s="472">
        <v>0</v>
      </c>
      <c r="I228" s="472">
        <v>300</v>
      </c>
      <c r="J228" s="472">
        <v>292.1037</v>
      </c>
      <c r="K228" s="472">
        <v>0</v>
      </c>
      <c r="L228" s="472">
        <v>0</v>
      </c>
      <c r="M228" s="472">
        <v>292.1037</v>
      </c>
      <c r="N228" s="242">
        <f t="shared" si="9"/>
        <v>97.367899999999992</v>
      </c>
      <c r="O228" s="242"/>
      <c r="P228" s="242"/>
      <c r="Q228" s="242">
        <f t="shared" si="10"/>
        <v>97.367899999999992</v>
      </c>
    </row>
    <row r="229" spans="1:17" ht="63.75">
      <c r="A229" s="214"/>
      <c r="B229" s="219" t="s">
        <v>2458</v>
      </c>
      <c r="C229" s="472">
        <v>371306</v>
      </c>
      <c r="D229" s="472">
        <v>16529.117907</v>
      </c>
      <c r="E229" s="472">
        <v>17000</v>
      </c>
      <c r="F229" s="472">
        <v>12000</v>
      </c>
      <c r="G229" s="472">
        <v>0</v>
      </c>
      <c r="H229" s="472">
        <v>0</v>
      </c>
      <c r="I229" s="472">
        <v>12000</v>
      </c>
      <c r="J229" s="472">
        <v>4610.8412669999998</v>
      </c>
      <c r="K229" s="472">
        <v>0</v>
      </c>
      <c r="L229" s="472">
        <v>0</v>
      </c>
      <c r="M229" s="472">
        <v>4610.8412669999998</v>
      </c>
      <c r="N229" s="242">
        <f t="shared" si="9"/>
        <v>38.423677224999999</v>
      </c>
      <c r="O229" s="242"/>
      <c r="P229" s="242"/>
      <c r="Q229" s="242">
        <f t="shared" si="10"/>
        <v>38.423677224999999</v>
      </c>
    </row>
    <row r="230" spans="1:17" ht="38.25">
      <c r="A230" s="214"/>
      <c r="B230" s="219" t="s">
        <v>2459</v>
      </c>
      <c r="C230" s="472">
        <v>120000</v>
      </c>
      <c r="D230" s="472">
        <v>1596.817</v>
      </c>
      <c r="E230" s="472">
        <v>1696.817</v>
      </c>
      <c r="F230" s="472">
        <v>0</v>
      </c>
      <c r="G230" s="472">
        <v>0</v>
      </c>
      <c r="H230" s="472">
        <v>0</v>
      </c>
      <c r="I230" s="472">
        <v>0</v>
      </c>
      <c r="J230" s="472">
        <v>100</v>
      </c>
      <c r="K230" s="472">
        <v>0</v>
      </c>
      <c r="L230" s="472">
        <v>0</v>
      </c>
      <c r="M230" s="472">
        <v>100</v>
      </c>
      <c r="N230" s="242"/>
      <c r="O230" s="242"/>
      <c r="P230" s="242"/>
      <c r="Q230" s="242"/>
    </row>
    <row r="231" spans="1:17" ht="38.25">
      <c r="A231" s="214"/>
      <c r="B231" s="219" t="s">
        <v>2460</v>
      </c>
      <c r="C231" s="472">
        <v>120000</v>
      </c>
      <c r="D231" s="472">
        <v>0</v>
      </c>
      <c r="E231" s="472">
        <v>0</v>
      </c>
      <c r="F231" s="472">
        <v>5000</v>
      </c>
      <c r="G231" s="472">
        <v>0</v>
      </c>
      <c r="H231" s="472">
        <v>0</v>
      </c>
      <c r="I231" s="472">
        <v>5000</v>
      </c>
      <c r="J231" s="472">
        <v>4375.2250000000004</v>
      </c>
      <c r="K231" s="472">
        <v>0</v>
      </c>
      <c r="L231" s="472">
        <v>0</v>
      </c>
      <c r="M231" s="472">
        <v>4375.2250000000004</v>
      </c>
      <c r="N231" s="242">
        <f t="shared" si="9"/>
        <v>87.504500000000007</v>
      </c>
      <c r="O231" s="242"/>
      <c r="P231" s="242"/>
      <c r="Q231" s="242">
        <f t="shared" si="10"/>
        <v>87.504500000000007</v>
      </c>
    </row>
    <row r="232" spans="1:17" ht="25.5">
      <c r="A232" s="214"/>
      <c r="B232" s="219" t="s">
        <v>2461</v>
      </c>
      <c r="C232" s="472">
        <v>50497.576000000001</v>
      </c>
      <c r="D232" s="472">
        <v>29416.173999999999</v>
      </c>
      <c r="E232" s="472">
        <v>33814.093999999997</v>
      </c>
      <c r="F232" s="472">
        <v>15600</v>
      </c>
      <c r="G232" s="472">
        <v>0</v>
      </c>
      <c r="H232" s="472">
        <v>0</v>
      </c>
      <c r="I232" s="472">
        <v>15600</v>
      </c>
      <c r="J232" s="472">
        <v>19114.401000000002</v>
      </c>
      <c r="K232" s="472">
        <v>0</v>
      </c>
      <c r="L232" s="472">
        <v>0</v>
      </c>
      <c r="M232" s="472">
        <v>19114.401000000002</v>
      </c>
      <c r="N232" s="242">
        <f t="shared" si="9"/>
        <v>122.52821153846153</v>
      </c>
      <c r="O232" s="242"/>
      <c r="P232" s="242"/>
      <c r="Q232" s="242">
        <f t="shared" si="10"/>
        <v>122.52821153846153</v>
      </c>
    </row>
    <row r="233" spans="1:17" ht="38.25">
      <c r="A233" s="214"/>
      <c r="B233" s="219" t="s">
        <v>2462</v>
      </c>
      <c r="C233" s="472">
        <v>29000</v>
      </c>
      <c r="D233" s="472">
        <v>0</v>
      </c>
      <c r="E233" s="472">
        <v>0</v>
      </c>
      <c r="F233" s="472">
        <v>800</v>
      </c>
      <c r="G233" s="472">
        <v>0</v>
      </c>
      <c r="H233" s="472">
        <v>0</v>
      </c>
      <c r="I233" s="472">
        <v>800</v>
      </c>
      <c r="J233" s="472">
        <v>348.14</v>
      </c>
      <c r="K233" s="472">
        <v>0</v>
      </c>
      <c r="L233" s="472">
        <v>0</v>
      </c>
      <c r="M233" s="472">
        <v>348.14</v>
      </c>
      <c r="N233" s="242">
        <f t="shared" si="9"/>
        <v>43.517499999999998</v>
      </c>
      <c r="O233" s="242"/>
      <c r="P233" s="242"/>
      <c r="Q233" s="242">
        <f t="shared" si="10"/>
        <v>43.517499999999998</v>
      </c>
    </row>
    <row r="234" spans="1:17" ht="25.5">
      <c r="A234" s="214"/>
      <c r="B234" s="219" t="s">
        <v>2463</v>
      </c>
      <c r="C234" s="472">
        <v>191000</v>
      </c>
      <c r="D234" s="472">
        <v>178072.961125</v>
      </c>
      <c r="E234" s="472">
        <v>178113.99523199999</v>
      </c>
      <c r="F234" s="472">
        <v>0</v>
      </c>
      <c r="G234" s="472">
        <v>0</v>
      </c>
      <c r="H234" s="472">
        <v>0</v>
      </c>
      <c r="I234" s="472">
        <v>0</v>
      </c>
      <c r="J234" s="472">
        <v>0</v>
      </c>
      <c r="K234" s="472">
        <v>0</v>
      </c>
      <c r="L234" s="472">
        <v>0</v>
      </c>
      <c r="M234" s="472">
        <v>0</v>
      </c>
      <c r="N234" s="242"/>
      <c r="O234" s="242"/>
      <c r="P234" s="242"/>
      <c r="Q234" s="242"/>
    </row>
    <row r="235" spans="1:17" ht="25.5">
      <c r="A235" s="214"/>
      <c r="B235" s="219" t="s">
        <v>2464</v>
      </c>
      <c r="C235" s="472">
        <v>1354860.618</v>
      </c>
      <c r="D235" s="472">
        <v>10775</v>
      </c>
      <c r="E235" s="472">
        <v>11510</v>
      </c>
      <c r="F235" s="472">
        <v>0</v>
      </c>
      <c r="G235" s="472">
        <v>0</v>
      </c>
      <c r="H235" s="472">
        <v>0</v>
      </c>
      <c r="I235" s="472">
        <v>0</v>
      </c>
      <c r="J235" s="472">
        <v>0</v>
      </c>
      <c r="K235" s="472">
        <v>0</v>
      </c>
      <c r="L235" s="472">
        <v>0</v>
      </c>
      <c r="M235" s="472">
        <v>0</v>
      </c>
      <c r="N235" s="242"/>
      <c r="O235" s="242"/>
      <c r="P235" s="242"/>
      <c r="Q235" s="242"/>
    </row>
    <row r="236" spans="1:17" ht="38.25">
      <c r="A236" s="214"/>
      <c r="B236" s="219" t="s">
        <v>2465</v>
      </c>
      <c r="C236" s="472">
        <v>120000</v>
      </c>
      <c r="D236" s="472">
        <v>23843.004000000001</v>
      </c>
      <c r="E236" s="472">
        <v>50000</v>
      </c>
      <c r="F236" s="472">
        <v>3000</v>
      </c>
      <c r="G236" s="472">
        <v>0</v>
      </c>
      <c r="H236" s="472">
        <v>3000</v>
      </c>
      <c r="I236" s="472">
        <v>0</v>
      </c>
      <c r="J236" s="472">
        <v>10939.013999999999</v>
      </c>
      <c r="K236" s="472">
        <v>0</v>
      </c>
      <c r="L236" s="472">
        <v>10939.013999999999</v>
      </c>
      <c r="M236" s="472">
        <v>0</v>
      </c>
      <c r="N236" s="242">
        <f t="shared" si="9"/>
        <v>364.63379999999995</v>
      </c>
      <c r="O236" s="242"/>
      <c r="P236" s="242">
        <f t="shared" si="10"/>
        <v>364.63379999999995</v>
      </c>
      <c r="Q236" s="242"/>
    </row>
    <row r="237" spans="1:17" ht="63.75">
      <c r="A237" s="214"/>
      <c r="B237" s="219" t="s">
        <v>2466</v>
      </c>
      <c r="C237" s="472">
        <v>250000</v>
      </c>
      <c r="D237" s="472">
        <v>8000</v>
      </c>
      <c r="E237" s="472">
        <v>8000</v>
      </c>
      <c r="F237" s="472">
        <v>54122</v>
      </c>
      <c r="G237" s="472">
        <v>0</v>
      </c>
      <c r="H237" s="472">
        <v>54122</v>
      </c>
      <c r="I237" s="472">
        <v>0</v>
      </c>
      <c r="J237" s="472">
        <v>8239.9529999999995</v>
      </c>
      <c r="K237" s="472">
        <v>0</v>
      </c>
      <c r="L237" s="472">
        <v>8239.9529999999995</v>
      </c>
      <c r="M237" s="472">
        <v>0</v>
      </c>
      <c r="N237" s="242">
        <f t="shared" si="9"/>
        <v>15.224775507187466</v>
      </c>
      <c r="O237" s="242"/>
      <c r="P237" s="242">
        <f t="shared" si="10"/>
        <v>15.224775507187466</v>
      </c>
      <c r="Q237" s="242"/>
    </row>
    <row r="238" spans="1:17" ht="51">
      <c r="A238" s="214"/>
      <c r="B238" s="219" t="s">
        <v>2467</v>
      </c>
      <c r="C238" s="472">
        <v>484258</v>
      </c>
      <c r="D238" s="472">
        <v>10832.53</v>
      </c>
      <c r="E238" s="472">
        <v>11000</v>
      </c>
      <c r="F238" s="472">
        <v>106000</v>
      </c>
      <c r="G238" s="472">
        <v>0</v>
      </c>
      <c r="H238" s="472">
        <v>106000</v>
      </c>
      <c r="I238" s="472">
        <v>0</v>
      </c>
      <c r="J238" s="472">
        <v>10584.47</v>
      </c>
      <c r="K238" s="472">
        <v>0</v>
      </c>
      <c r="L238" s="472">
        <v>10584.47</v>
      </c>
      <c r="M238" s="472">
        <v>0</v>
      </c>
      <c r="N238" s="242">
        <f t="shared" si="9"/>
        <v>9.9853490566037735</v>
      </c>
      <c r="O238" s="242"/>
      <c r="P238" s="242">
        <f t="shared" si="10"/>
        <v>9.9853490566037735</v>
      </c>
      <c r="Q238" s="242"/>
    </row>
    <row r="239" spans="1:17" ht="38.25">
      <c r="A239" s="214"/>
      <c r="B239" s="219" t="s">
        <v>2468</v>
      </c>
      <c r="C239" s="472">
        <v>85863.54</v>
      </c>
      <c r="D239" s="472">
        <v>72097.196343999996</v>
      </c>
      <c r="E239" s="472">
        <v>74143.498900000006</v>
      </c>
      <c r="F239" s="472">
        <v>0</v>
      </c>
      <c r="G239" s="472">
        <v>0</v>
      </c>
      <c r="H239" s="472">
        <v>0</v>
      </c>
      <c r="I239" s="472">
        <v>0</v>
      </c>
      <c r="J239" s="472">
        <v>5643.393556</v>
      </c>
      <c r="K239" s="472">
        <v>0</v>
      </c>
      <c r="L239" s="472">
        <v>5643.393556</v>
      </c>
      <c r="M239" s="472">
        <v>0</v>
      </c>
      <c r="N239" s="242"/>
      <c r="O239" s="242"/>
      <c r="P239" s="242"/>
      <c r="Q239" s="242"/>
    </row>
    <row r="240" spans="1:17" ht="38.25">
      <c r="A240" s="214"/>
      <c r="B240" s="219" t="s">
        <v>2469</v>
      </c>
      <c r="C240" s="472">
        <v>12000</v>
      </c>
      <c r="D240" s="472">
        <v>290.82900000000001</v>
      </c>
      <c r="E240" s="472">
        <v>290.82900000000001</v>
      </c>
      <c r="F240" s="472">
        <v>0</v>
      </c>
      <c r="G240" s="472">
        <v>0</v>
      </c>
      <c r="H240" s="472">
        <v>0</v>
      </c>
      <c r="I240" s="472">
        <v>0</v>
      </c>
      <c r="J240" s="472">
        <v>700.12900000000002</v>
      </c>
      <c r="K240" s="472">
        <v>0</v>
      </c>
      <c r="L240" s="472">
        <v>700.12900000000002</v>
      </c>
      <c r="M240" s="472">
        <v>0</v>
      </c>
      <c r="N240" s="242"/>
      <c r="O240" s="242"/>
      <c r="P240" s="242"/>
      <c r="Q240" s="242"/>
    </row>
    <row r="241" spans="1:17" ht="25.5">
      <c r="A241" s="214"/>
      <c r="B241" s="219" t="s">
        <v>2470</v>
      </c>
      <c r="C241" s="472">
        <v>14800</v>
      </c>
      <c r="D241" s="472">
        <v>563.67200000000003</v>
      </c>
      <c r="E241" s="472">
        <v>563.67200000000003</v>
      </c>
      <c r="F241" s="472">
        <v>4100</v>
      </c>
      <c r="G241" s="472">
        <v>0</v>
      </c>
      <c r="H241" s="472">
        <v>4100</v>
      </c>
      <c r="I241" s="472">
        <v>0</v>
      </c>
      <c r="J241" s="472">
        <v>1754.8040000000001</v>
      </c>
      <c r="K241" s="472">
        <v>0</v>
      </c>
      <c r="L241" s="472">
        <v>1754.8040000000001</v>
      </c>
      <c r="M241" s="472">
        <v>0</v>
      </c>
      <c r="N241" s="242">
        <f t="shared" si="9"/>
        <v>42.800097560975615</v>
      </c>
      <c r="O241" s="242"/>
      <c r="P241" s="242">
        <f t="shared" si="10"/>
        <v>42.800097560975615</v>
      </c>
      <c r="Q241" s="242"/>
    </row>
    <row r="242" spans="1:17" ht="51">
      <c r="A242" s="214"/>
      <c r="B242" s="219" t="s">
        <v>2471</v>
      </c>
      <c r="C242" s="472">
        <v>68650</v>
      </c>
      <c r="D242" s="472">
        <v>1729.799</v>
      </c>
      <c r="E242" s="472">
        <v>1821.799</v>
      </c>
      <c r="F242" s="472">
        <v>17000</v>
      </c>
      <c r="G242" s="472">
        <v>0</v>
      </c>
      <c r="H242" s="472">
        <v>17000</v>
      </c>
      <c r="I242" s="472">
        <v>0</v>
      </c>
      <c r="J242" s="472">
        <v>2759.7919999999999</v>
      </c>
      <c r="K242" s="472">
        <v>0</v>
      </c>
      <c r="L242" s="472">
        <v>2759.7919999999999</v>
      </c>
      <c r="M242" s="472">
        <v>0</v>
      </c>
      <c r="N242" s="242">
        <f t="shared" si="9"/>
        <v>16.234070588235294</v>
      </c>
      <c r="O242" s="242"/>
      <c r="P242" s="242">
        <f t="shared" si="10"/>
        <v>16.234070588235294</v>
      </c>
      <c r="Q242" s="242"/>
    </row>
    <row r="243" spans="1:17" ht="51">
      <c r="A243" s="214"/>
      <c r="B243" s="219" t="s">
        <v>2472</v>
      </c>
      <c r="C243" s="472">
        <v>11200</v>
      </c>
      <c r="D243" s="472">
        <v>477.178</v>
      </c>
      <c r="E243" s="472">
        <v>722.22400000000005</v>
      </c>
      <c r="F243" s="472">
        <v>1500</v>
      </c>
      <c r="G243" s="472">
        <v>0</v>
      </c>
      <c r="H243" s="472">
        <v>1500</v>
      </c>
      <c r="I243" s="472">
        <v>0</v>
      </c>
      <c r="J243" s="472">
        <v>4811.7049999999999</v>
      </c>
      <c r="K243" s="472">
        <v>0</v>
      </c>
      <c r="L243" s="472">
        <v>4811.7049999999999</v>
      </c>
      <c r="M243" s="472">
        <v>0</v>
      </c>
      <c r="N243" s="242">
        <f t="shared" si="9"/>
        <v>320.78033333333332</v>
      </c>
      <c r="O243" s="242"/>
      <c r="P243" s="242">
        <f t="shared" si="10"/>
        <v>320.78033333333332</v>
      </c>
      <c r="Q243" s="242"/>
    </row>
    <row r="244" spans="1:17" ht="51">
      <c r="A244" s="214"/>
      <c r="B244" s="219" t="s">
        <v>2473</v>
      </c>
      <c r="C244" s="472">
        <v>14800</v>
      </c>
      <c r="D244" s="472">
        <v>489.08499999999998</v>
      </c>
      <c r="E244" s="472">
        <v>4672.5429999999997</v>
      </c>
      <c r="F244" s="472">
        <v>2500</v>
      </c>
      <c r="G244" s="472">
        <v>0</v>
      </c>
      <c r="H244" s="472">
        <v>2500</v>
      </c>
      <c r="I244" s="472">
        <v>0</v>
      </c>
      <c r="J244" s="472">
        <v>6712.9780000000001</v>
      </c>
      <c r="K244" s="472">
        <v>0</v>
      </c>
      <c r="L244" s="472">
        <v>6712.9780000000001</v>
      </c>
      <c r="M244" s="472">
        <v>0</v>
      </c>
      <c r="N244" s="242">
        <f t="shared" si="9"/>
        <v>268.51912000000004</v>
      </c>
      <c r="O244" s="242"/>
      <c r="P244" s="242">
        <f t="shared" si="10"/>
        <v>268.51912000000004</v>
      </c>
      <c r="Q244" s="242"/>
    </row>
    <row r="245" spans="1:17" ht="51">
      <c r="A245" s="214"/>
      <c r="B245" s="219" t="s">
        <v>2474</v>
      </c>
      <c r="C245" s="472">
        <v>31650</v>
      </c>
      <c r="D245" s="472">
        <v>1318</v>
      </c>
      <c r="E245" s="472">
        <v>1318</v>
      </c>
      <c r="F245" s="472">
        <v>11250</v>
      </c>
      <c r="G245" s="472">
        <v>0</v>
      </c>
      <c r="H245" s="472">
        <v>11250</v>
      </c>
      <c r="I245" s="472">
        <v>0</v>
      </c>
      <c r="J245" s="472">
        <v>1294.25</v>
      </c>
      <c r="K245" s="472">
        <v>0</v>
      </c>
      <c r="L245" s="472">
        <v>1294.25</v>
      </c>
      <c r="M245" s="472">
        <v>0</v>
      </c>
      <c r="N245" s="242">
        <f t="shared" si="9"/>
        <v>11.504444444444445</v>
      </c>
      <c r="O245" s="242"/>
      <c r="P245" s="242">
        <f t="shared" si="10"/>
        <v>11.504444444444445</v>
      </c>
      <c r="Q245" s="242"/>
    </row>
    <row r="246" spans="1:17" ht="51">
      <c r="A246" s="214"/>
      <c r="B246" s="219" t="s">
        <v>2475</v>
      </c>
      <c r="C246" s="472">
        <v>32000</v>
      </c>
      <c r="D246" s="472">
        <v>890.49</v>
      </c>
      <c r="E246" s="472">
        <v>890.49</v>
      </c>
      <c r="F246" s="472">
        <v>10886</v>
      </c>
      <c r="G246" s="472">
        <v>0</v>
      </c>
      <c r="H246" s="472">
        <v>10886</v>
      </c>
      <c r="I246" s="472">
        <v>0</v>
      </c>
      <c r="J246" s="472">
        <v>1506.4739999999999</v>
      </c>
      <c r="K246" s="472">
        <v>0</v>
      </c>
      <c r="L246" s="472">
        <v>1506.4739999999999</v>
      </c>
      <c r="M246" s="472">
        <v>0</v>
      </c>
      <c r="N246" s="242">
        <f t="shared" si="9"/>
        <v>13.838636781186844</v>
      </c>
      <c r="O246" s="242"/>
      <c r="P246" s="242">
        <f t="shared" si="10"/>
        <v>13.838636781186844</v>
      </c>
      <c r="Q246" s="242"/>
    </row>
    <row r="247" spans="1:17" ht="38.25">
      <c r="A247" s="214"/>
      <c r="B247" s="219" t="s">
        <v>2476</v>
      </c>
      <c r="C247" s="472">
        <v>13000</v>
      </c>
      <c r="D247" s="472">
        <v>179.602</v>
      </c>
      <c r="E247" s="472">
        <v>179.602</v>
      </c>
      <c r="F247" s="472">
        <v>4750</v>
      </c>
      <c r="G247" s="472">
        <v>0</v>
      </c>
      <c r="H247" s="472">
        <v>4750</v>
      </c>
      <c r="I247" s="472">
        <v>0</v>
      </c>
      <c r="J247" s="472">
        <v>4056.7220000000002</v>
      </c>
      <c r="K247" s="472">
        <v>0</v>
      </c>
      <c r="L247" s="472">
        <v>4056.7220000000002</v>
      </c>
      <c r="M247" s="472">
        <v>0</v>
      </c>
      <c r="N247" s="242">
        <f t="shared" si="9"/>
        <v>85.404673684210536</v>
      </c>
      <c r="O247" s="242"/>
      <c r="P247" s="242">
        <f t="shared" si="10"/>
        <v>85.404673684210536</v>
      </c>
      <c r="Q247" s="242"/>
    </row>
    <row r="248" spans="1:17" ht="51">
      <c r="A248" s="214"/>
      <c r="B248" s="219" t="s">
        <v>2477</v>
      </c>
      <c r="C248" s="472">
        <v>12000</v>
      </c>
      <c r="D248" s="472">
        <v>184.07400000000001</v>
      </c>
      <c r="E248" s="472">
        <v>184.07400000000001</v>
      </c>
      <c r="F248" s="472">
        <v>4000</v>
      </c>
      <c r="G248" s="472">
        <v>0</v>
      </c>
      <c r="H248" s="472">
        <v>4000</v>
      </c>
      <c r="I248" s="472">
        <v>0</v>
      </c>
      <c r="J248" s="472">
        <v>5771.4440000000004</v>
      </c>
      <c r="K248" s="472">
        <v>0</v>
      </c>
      <c r="L248" s="472">
        <v>5771.4440000000004</v>
      </c>
      <c r="M248" s="472">
        <v>0</v>
      </c>
      <c r="N248" s="242">
        <f t="shared" si="9"/>
        <v>144.2861</v>
      </c>
      <c r="O248" s="242"/>
      <c r="P248" s="242">
        <f t="shared" si="10"/>
        <v>144.2861</v>
      </c>
      <c r="Q248" s="242"/>
    </row>
    <row r="249" spans="1:17" ht="51">
      <c r="A249" s="214"/>
      <c r="B249" s="219" t="s">
        <v>2477</v>
      </c>
      <c r="C249" s="472">
        <v>40000</v>
      </c>
      <c r="D249" s="472">
        <v>1500</v>
      </c>
      <c r="E249" s="472">
        <v>1500</v>
      </c>
      <c r="F249" s="472">
        <v>12000</v>
      </c>
      <c r="G249" s="472">
        <v>0</v>
      </c>
      <c r="H249" s="472">
        <v>12000</v>
      </c>
      <c r="I249" s="472">
        <v>0</v>
      </c>
      <c r="J249" s="472">
        <v>1903.4059999999999</v>
      </c>
      <c r="K249" s="472">
        <v>0</v>
      </c>
      <c r="L249" s="472">
        <v>1903.4059999999999</v>
      </c>
      <c r="M249" s="472">
        <v>0</v>
      </c>
      <c r="N249" s="242">
        <f t="shared" si="9"/>
        <v>15.861716666666666</v>
      </c>
      <c r="O249" s="242"/>
      <c r="P249" s="242">
        <f t="shared" si="10"/>
        <v>15.861716666666666</v>
      </c>
      <c r="Q249" s="242"/>
    </row>
    <row r="250" spans="1:17" ht="51">
      <c r="A250" s="214"/>
      <c r="B250" s="219" t="s">
        <v>2478</v>
      </c>
      <c r="C250" s="472">
        <v>62950</v>
      </c>
      <c r="D250" s="472">
        <v>2000</v>
      </c>
      <c r="E250" s="472">
        <v>2000</v>
      </c>
      <c r="F250" s="472">
        <v>16000</v>
      </c>
      <c r="G250" s="472">
        <v>0</v>
      </c>
      <c r="H250" s="472">
        <v>16000</v>
      </c>
      <c r="I250" s="472">
        <v>0</v>
      </c>
      <c r="J250" s="472">
        <v>3051.9920000000002</v>
      </c>
      <c r="K250" s="472">
        <v>0</v>
      </c>
      <c r="L250" s="472">
        <v>3051.9920000000002</v>
      </c>
      <c r="M250" s="472">
        <v>0</v>
      </c>
      <c r="N250" s="242">
        <f t="shared" si="9"/>
        <v>19.074950000000001</v>
      </c>
      <c r="O250" s="242"/>
      <c r="P250" s="242">
        <f t="shared" si="10"/>
        <v>19.074950000000001</v>
      </c>
      <c r="Q250" s="242"/>
    </row>
    <row r="251" spans="1:17" ht="51">
      <c r="A251" s="214"/>
      <c r="B251" s="219" t="s">
        <v>2479</v>
      </c>
      <c r="C251" s="472">
        <v>52290</v>
      </c>
      <c r="D251" s="472">
        <v>2000</v>
      </c>
      <c r="E251" s="472">
        <v>2000</v>
      </c>
      <c r="F251" s="472">
        <v>0</v>
      </c>
      <c r="G251" s="472">
        <v>0</v>
      </c>
      <c r="H251" s="472">
        <v>0</v>
      </c>
      <c r="I251" s="472">
        <v>0</v>
      </c>
      <c r="J251" s="472">
        <v>759</v>
      </c>
      <c r="K251" s="472">
        <v>0</v>
      </c>
      <c r="L251" s="472">
        <v>759</v>
      </c>
      <c r="M251" s="472">
        <v>0</v>
      </c>
      <c r="N251" s="242"/>
      <c r="O251" s="242"/>
      <c r="P251" s="242"/>
      <c r="Q251" s="242"/>
    </row>
    <row r="252" spans="1:17" s="471" customFormat="1" ht="38.25">
      <c r="A252" s="211"/>
      <c r="B252" s="212" t="s">
        <v>2036</v>
      </c>
      <c r="C252" s="472">
        <v>0</v>
      </c>
      <c r="D252" s="472">
        <v>0</v>
      </c>
      <c r="E252" s="472">
        <v>0</v>
      </c>
      <c r="F252" s="472">
        <v>333396</v>
      </c>
      <c r="G252" s="472">
        <v>0</v>
      </c>
      <c r="H252" s="472">
        <v>247108</v>
      </c>
      <c r="I252" s="472">
        <v>86288</v>
      </c>
      <c r="J252" s="472">
        <v>164969.426523</v>
      </c>
      <c r="K252" s="472">
        <v>0</v>
      </c>
      <c r="L252" s="472">
        <v>70489.526555999997</v>
      </c>
      <c r="M252" s="472">
        <v>94479.899967000005</v>
      </c>
      <c r="N252" s="241">
        <f t="shared" si="9"/>
        <v>49.481525430119142</v>
      </c>
      <c r="O252" s="241"/>
      <c r="P252" s="241">
        <f t="shared" si="10"/>
        <v>28.525797042588664</v>
      </c>
      <c r="Q252" s="241">
        <f t="shared" si="10"/>
        <v>109.49367231480625</v>
      </c>
    </row>
    <row r="253" spans="1:17">
      <c r="A253" s="214"/>
      <c r="B253" s="219" t="s">
        <v>2480</v>
      </c>
      <c r="C253" s="472">
        <v>0</v>
      </c>
      <c r="D253" s="472">
        <v>0</v>
      </c>
      <c r="E253" s="472">
        <v>0</v>
      </c>
      <c r="F253" s="472">
        <v>0</v>
      </c>
      <c r="G253" s="472">
        <v>0</v>
      </c>
      <c r="H253" s="472">
        <v>0</v>
      </c>
      <c r="I253" s="472">
        <v>0</v>
      </c>
      <c r="J253" s="472">
        <v>0</v>
      </c>
      <c r="K253" s="472">
        <v>0</v>
      </c>
      <c r="L253" s="472">
        <v>0</v>
      </c>
      <c r="M253" s="472">
        <v>0</v>
      </c>
      <c r="N253" s="242"/>
      <c r="O253" s="242"/>
      <c r="P253" s="242"/>
      <c r="Q253" s="242"/>
    </row>
    <row r="254" spans="1:17" ht="63.75">
      <c r="A254" s="214"/>
      <c r="B254" s="219" t="s">
        <v>2481</v>
      </c>
      <c r="C254" s="472">
        <v>27000</v>
      </c>
      <c r="D254" s="472">
        <v>0</v>
      </c>
      <c r="E254" s="472">
        <v>26.481842</v>
      </c>
      <c r="F254" s="472">
        <v>0</v>
      </c>
      <c r="G254" s="472">
        <v>0</v>
      </c>
      <c r="H254" s="472">
        <v>0</v>
      </c>
      <c r="I254" s="472">
        <v>0</v>
      </c>
      <c r="J254" s="472">
        <v>11.02764</v>
      </c>
      <c r="K254" s="472">
        <v>0</v>
      </c>
      <c r="L254" s="472">
        <v>0</v>
      </c>
      <c r="M254" s="472">
        <v>11.02764</v>
      </c>
      <c r="N254" s="242"/>
      <c r="O254" s="242"/>
      <c r="P254" s="242"/>
      <c r="Q254" s="242"/>
    </row>
    <row r="255" spans="1:17" ht="51">
      <c r="A255" s="214"/>
      <c r="B255" s="219" t="s">
        <v>2482</v>
      </c>
      <c r="C255" s="472">
        <v>885.41800000000001</v>
      </c>
      <c r="D255" s="472">
        <v>0</v>
      </c>
      <c r="E255" s="472">
        <v>83.334999999999994</v>
      </c>
      <c r="F255" s="472">
        <v>0</v>
      </c>
      <c r="G255" s="472">
        <v>0</v>
      </c>
      <c r="H255" s="472">
        <v>0</v>
      </c>
      <c r="I255" s="472">
        <v>0</v>
      </c>
      <c r="J255" s="472">
        <v>0</v>
      </c>
      <c r="K255" s="472">
        <v>0</v>
      </c>
      <c r="L255" s="472">
        <v>0</v>
      </c>
      <c r="M255" s="472">
        <v>0</v>
      </c>
      <c r="N255" s="242"/>
      <c r="O255" s="242"/>
      <c r="P255" s="242"/>
      <c r="Q255" s="242"/>
    </row>
    <row r="256" spans="1:17" ht="38.25">
      <c r="A256" s="214"/>
      <c r="B256" s="219" t="s">
        <v>2483</v>
      </c>
      <c r="C256" s="472">
        <v>76790</v>
      </c>
      <c r="D256" s="472">
        <v>0</v>
      </c>
      <c r="E256" s="472">
        <v>76.790000000000006</v>
      </c>
      <c r="F256" s="472">
        <v>0</v>
      </c>
      <c r="G256" s="472">
        <v>0</v>
      </c>
      <c r="H256" s="472">
        <v>0</v>
      </c>
      <c r="I256" s="472">
        <v>0</v>
      </c>
      <c r="J256" s="472">
        <v>0</v>
      </c>
      <c r="K256" s="472">
        <v>0</v>
      </c>
      <c r="L256" s="472">
        <v>0</v>
      </c>
      <c r="M256" s="472">
        <v>0</v>
      </c>
      <c r="N256" s="242"/>
      <c r="O256" s="242"/>
      <c r="P256" s="242"/>
      <c r="Q256" s="242"/>
    </row>
    <row r="257" spans="1:17" ht="51">
      <c r="A257" s="214"/>
      <c r="B257" s="219" t="s">
        <v>2484</v>
      </c>
      <c r="C257" s="472">
        <v>0</v>
      </c>
      <c r="D257" s="472">
        <v>0</v>
      </c>
      <c r="E257" s="472">
        <v>2.8000000000000001E-2</v>
      </c>
      <c r="F257" s="472">
        <v>0</v>
      </c>
      <c r="G257" s="472">
        <v>0</v>
      </c>
      <c r="H257" s="472">
        <v>0</v>
      </c>
      <c r="I257" s="472">
        <v>0</v>
      </c>
      <c r="J257" s="472">
        <v>0</v>
      </c>
      <c r="K257" s="472">
        <v>0</v>
      </c>
      <c r="L257" s="472">
        <v>0</v>
      </c>
      <c r="M257" s="472">
        <v>0</v>
      </c>
      <c r="N257" s="242"/>
      <c r="O257" s="242"/>
      <c r="P257" s="242"/>
      <c r="Q257" s="242"/>
    </row>
    <row r="258" spans="1:17" ht="63.75">
      <c r="A258" s="214"/>
      <c r="B258" s="219" t="s">
        <v>2485</v>
      </c>
      <c r="C258" s="472">
        <v>114.172</v>
      </c>
      <c r="D258" s="472">
        <v>0</v>
      </c>
      <c r="E258" s="472">
        <v>40</v>
      </c>
      <c r="F258" s="472">
        <v>0</v>
      </c>
      <c r="G258" s="472">
        <v>0</v>
      </c>
      <c r="H258" s="472">
        <v>0</v>
      </c>
      <c r="I258" s="472">
        <v>0</v>
      </c>
      <c r="J258" s="472">
        <v>40</v>
      </c>
      <c r="K258" s="472">
        <v>0</v>
      </c>
      <c r="L258" s="472">
        <v>0</v>
      </c>
      <c r="M258" s="472">
        <v>40</v>
      </c>
      <c r="N258" s="242"/>
      <c r="O258" s="242"/>
      <c r="P258" s="242"/>
      <c r="Q258" s="242"/>
    </row>
    <row r="259" spans="1:17" ht="38.25">
      <c r="A259" s="214"/>
      <c r="B259" s="219" t="s">
        <v>2486</v>
      </c>
      <c r="C259" s="472">
        <v>5330.4139999999998</v>
      </c>
      <c r="D259" s="472">
        <v>0</v>
      </c>
      <c r="E259" s="472">
        <v>7.1</v>
      </c>
      <c r="F259" s="472">
        <v>0</v>
      </c>
      <c r="G259" s="472">
        <v>0</v>
      </c>
      <c r="H259" s="472">
        <v>0</v>
      </c>
      <c r="I259" s="472">
        <v>0</v>
      </c>
      <c r="J259" s="472">
        <v>0</v>
      </c>
      <c r="K259" s="472">
        <v>0</v>
      </c>
      <c r="L259" s="472">
        <v>0</v>
      </c>
      <c r="M259" s="472">
        <v>0</v>
      </c>
      <c r="N259" s="242"/>
      <c r="O259" s="242"/>
      <c r="P259" s="242"/>
      <c r="Q259" s="242"/>
    </row>
    <row r="260" spans="1:17" ht="25.5">
      <c r="A260" s="214"/>
      <c r="B260" s="219" t="s">
        <v>2487</v>
      </c>
      <c r="C260" s="472">
        <v>157419.50640000001</v>
      </c>
      <c r="D260" s="472">
        <v>131259.736412</v>
      </c>
      <c r="E260" s="472">
        <v>131433.24241199999</v>
      </c>
      <c r="F260" s="472">
        <v>0</v>
      </c>
      <c r="G260" s="472">
        <v>0</v>
      </c>
      <c r="H260" s="472">
        <v>0</v>
      </c>
      <c r="I260" s="472">
        <v>0</v>
      </c>
      <c r="J260" s="472">
        <v>0</v>
      </c>
      <c r="K260" s="472">
        <v>0</v>
      </c>
      <c r="L260" s="472">
        <v>0</v>
      </c>
      <c r="M260" s="472">
        <v>0</v>
      </c>
      <c r="N260" s="242"/>
      <c r="O260" s="242"/>
      <c r="P260" s="242"/>
      <c r="Q260" s="242"/>
    </row>
    <row r="261" spans="1:17" ht="38.25">
      <c r="A261" s="214"/>
      <c r="B261" s="219" t="s">
        <v>2433</v>
      </c>
      <c r="C261" s="472">
        <v>210357.18</v>
      </c>
      <c r="D261" s="472">
        <v>5114.4369999999999</v>
      </c>
      <c r="E261" s="472">
        <v>5238.415</v>
      </c>
      <c r="F261" s="472">
        <v>0</v>
      </c>
      <c r="G261" s="472">
        <v>0</v>
      </c>
      <c r="H261" s="472">
        <v>0</v>
      </c>
      <c r="I261" s="472">
        <v>0</v>
      </c>
      <c r="J261" s="472">
        <v>0</v>
      </c>
      <c r="K261" s="472">
        <v>0</v>
      </c>
      <c r="L261" s="472">
        <v>0</v>
      </c>
      <c r="M261" s="472">
        <v>0</v>
      </c>
      <c r="N261" s="242"/>
      <c r="O261" s="242"/>
      <c r="P261" s="242"/>
      <c r="Q261" s="242"/>
    </row>
    <row r="262" spans="1:17" ht="51">
      <c r="A262" s="214"/>
      <c r="B262" s="219" t="s">
        <v>2488</v>
      </c>
      <c r="C262" s="472">
        <v>16768</v>
      </c>
      <c r="D262" s="472">
        <v>15397.04</v>
      </c>
      <c r="E262" s="472">
        <v>15407.376</v>
      </c>
      <c r="F262" s="472">
        <v>0</v>
      </c>
      <c r="G262" s="472">
        <v>0</v>
      </c>
      <c r="H262" s="472">
        <v>0</v>
      </c>
      <c r="I262" s="472">
        <v>0</v>
      </c>
      <c r="J262" s="472">
        <v>0</v>
      </c>
      <c r="K262" s="472">
        <v>0</v>
      </c>
      <c r="L262" s="472">
        <v>0</v>
      </c>
      <c r="M262" s="472">
        <v>0</v>
      </c>
      <c r="N262" s="242"/>
      <c r="O262" s="242"/>
      <c r="P262" s="242"/>
      <c r="Q262" s="242"/>
    </row>
    <row r="263" spans="1:17" s="471" customFormat="1">
      <c r="A263" s="211"/>
      <c r="B263" s="212" t="s">
        <v>2037</v>
      </c>
      <c r="C263" s="472">
        <v>0</v>
      </c>
      <c r="D263" s="472">
        <v>0</v>
      </c>
      <c r="E263" s="472">
        <v>0</v>
      </c>
      <c r="F263" s="472">
        <v>0</v>
      </c>
      <c r="G263" s="472">
        <v>0</v>
      </c>
      <c r="H263" s="472">
        <v>0</v>
      </c>
      <c r="I263" s="472">
        <v>0</v>
      </c>
      <c r="J263" s="472">
        <v>51.027639999999998</v>
      </c>
      <c r="K263" s="472">
        <v>0</v>
      </c>
      <c r="L263" s="472">
        <v>0</v>
      </c>
      <c r="M263" s="472">
        <v>51.027639999999998</v>
      </c>
      <c r="N263" s="241"/>
      <c r="O263" s="241"/>
      <c r="P263" s="241"/>
      <c r="Q263" s="241"/>
    </row>
    <row r="264" spans="1:17">
      <c r="A264" s="214"/>
      <c r="B264" s="219" t="s">
        <v>2489</v>
      </c>
      <c r="C264" s="472">
        <v>20000</v>
      </c>
      <c r="D264" s="472">
        <v>0</v>
      </c>
      <c r="E264" s="472">
        <v>35.99</v>
      </c>
      <c r="F264" s="472">
        <v>0</v>
      </c>
      <c r="G264" s="472">
        <v>0</v>
      </c>
      <c r="H264" s="472">
        <v>0</v>
      </c>
      <c r="I264" s="472">
        <v>0</v>
      </c>
      <c r="J264" s="472">
        <v>0</v>
      </c>
      <c r="K264" s="472">
        <v>0</v>
      </c>
      <c r="L264" s="472">
        <v>0</v>
      </c>
      <c r="M264" s="472">
        <v>0</v>
      </c>
      <c r="N264" s="242"/>
      <c r="O264" s="242"/>
      <c r="P264" s="242"/>
      <c r="Q264" s="242"/>
    </row>
    <row r="265" spans="1:17" s="471" customFormat="1">
      <c r="A265" s="211"/>
      <c r="B265" s="212" t="s">
        <v>2306</v>
      </c>
      <c r="C265" s="472">
        <v>0</v>
      </c>
      <c r="D265" s="472">
        <v>0</v>
      </c>
      <c r="E265" s="472">
        <v>0</v>
      </c>
      <c r="F265" s="472">
        <v>0</v>
      </c>
      <c r="G265" s="472">
        <v>0</v>
      </c>
      <c r="H265" s="472">
        <v>0</v>
      </c>
      <c r="I265" s="472">
        <v>0</v>
      </c>
      <c r="J265" s="472">
        <v>0</v>
      </c>
      <c r="K265" s="472">
        <v>0</v>
      </c>
      <c r="L265" s="472">
        <v>0</v>
      </c>
      <c r="M265" s="472">
        <v>0</v>
      </c>
      <c r="N265" s="241"/>
      <c r="O265" s="241"/>
      <c r="P265" s="241"/>
      <c r="Q265" s="241"/>
    </row>
    <row r="266" spans="1:17">
      <c r="A266" s="214"/>
      <c r="B266" s="219" t="s">
        <v>2490</v>
      </c>
      <c r="C266" s="472">
        <v>30000</v>
      </c>
      <c r="D266" s="472">
        <v>0</v>
      </c>
      <c r="E266" s="472">
        <v>50</v>
      </c>
      <c r="F266" s="472">
        <v>0</v>
      </c>
      <c r="G266" s="472">
        <v>0</v>
      </c>
      <c r="H266" s="472">
        <v>0</v>
      </c>
      <c r="I266" s="472">
        <v>0</v>
      </c>
      <c r="J266" s="472">
        <v>0</v>
      </c>
      <c r="K266" s="472">
        <v>0</v>
      </c>
      <c r="L266" s="472">
        <v>0</v>
      </c>
      <c r="M266" s="472">
        <v>0</v>
      </c>
      <c r="N266" s="242"/>
      <c r="O266" s="242"/>
      <c r="P266" s="242"/>
      <c r="Q266" s="242"/>
    </row>
    <row r="267" spans="1:17" s="471" customFormat="1">
      <c r="A267" s="211"/>
      <c r="B267" s="212" t="s">
        <v>2313</v>
      </c>
      <c r="C267" s="472">
        <v>0</v>
      </c>
      <c r="D267" s="472">
        <v>0</v>
      </c>
      <c r="E267" s="472">
        <v>0</v>
      </c>
      <c r="F267" s="472">
        <v>0</v>
      </c>
      <c r="G267" s="472">
        <v>0</v>
      </c>
      <c r="H267" s="472">
        <v>0</v>
      </c>
      <c r="I267" s="472">
        <v>0</v>
      </c>
      <c r="J267" s="472">
        <v>0</v>
      </c>
      <c r="K267" s="472">
        <v>0</v>
      </c>
      <c r="L267" s="472">
        <v>0</v>
      </c>
      <c r="M267" s="472">
        <v>0</v>
      </c>
      <c r="N267" s="241"/>
      <c r="O267" s="241"/>
      <c r="P267" s="241"/>
      <c r="Q267" s="241"/>
    </row>
    <row r="268" spans="1:17" ht="38.25">
      <c r="A268" s="214"/>
      <c r="B268" s="219" t="s">
        <v>2491</v>
      </c>
      <c r="C268" s="472">
        <v>22189.251</v>
      </c>
      <c r="D268" s="472">
        <v>0</v>
      </c>
      <c r="E268" s="472">
        <v>0</v>
      </c>
      <c r="F268" s="472">
        <v>671</v>
      </c>
      <c r="G268" s="472">
        <v>0</v>
      </c>
      <c r="H268" s="472">
        <v>0</v>
      </c>
      <c r="I268" s="472">
        <v>671</v>
      </c>
      <c r="J268" s="472">
        <v>671</v>
      </c>
      <c r="K268" s="472">
        <v>0</v>
      </c>
      <c r="L268" s="472">
        <v>0</v>
      </c>
      <c r="M268" s="472">
        <v>671</v>
      </c>
      <c r="N268" s="242">
        <f t="shared" ref="N268:N331" si="11">J268/F268*100</f>
        <v>100</v>
      </c>
      <c r="O268" s="242"/>
      <c r="P268" s="242"/>
      <c r="Q268" s="242">
        <f t="shared" ref="Q268:Q327" si="12">M268/I268*100</f>
        <v>100</v>
      </c>
    </row>
    <row r="269" spans="1:17" s="471" customFormat="1" ht="25.5">
      <c r="A269" s="211"/>
      <c r="B269" s="212" t="s">
        <v>2041</v>
      </c>
      <c r="C269" s="472">
        <v>0</v>
      </c>
      <c r="D269" s="472">
        <v>0</v>
      </c>
      <c r="E269" s="472">
        <v>0</v>
      </c>
      <c r="F269" s="472">
        <v>671</v>
      </c>
      <c r="G269" s="472">
        <v>0</v>
      </c>
      <c r="H269" s="472">
        <v>0</v>
      </c>
      <c r="I269" s="472">
        <v>671</v>
      </c>
      <c r="J269" s="472">
        <v>671</v>
      </c>
      <c r="K269" s="472">
        <v>0</v>
      </c>
      <c r="L269" s="472">
        <v>0</v>
      </c>
      <c r="M269" s="472">
        <v>671</v>
      </c>
      <c r="N269" s="241">
        <f t="shared" si="11"/>
        <v>100</v>
      </c>
      <c r="O269" s="241"/>
      <c r="P269" s="241"/>
      <c r="Q269" s="241">
        <f t="shared" si="12"/>
        <v>100</v>
      </c>
    </row>
    <row r="270" spans="1:17" ht="25.5">
      <c r="A270" s="214"/>
      <c r="B270" s="219" t="s">
        <v>2492</v>
      </c>
      <c r="C270" s="472">
        <v>206565.35684399999</v>
      </c>
      <c r="D270" s="472">
        <v>198011.77824000001</v>
      </c>
      <c r="E270" s="472">
        <v>198011.77824000001</v>
      </c>
      <c r="F270" s="472">
        <v>1886</v>
      </c>
      <c r="G270" s="472">
        <v>0</v>
      </c>
      <c r="H270" s="472">
        <v>0</v>
      </c>
      <c r="I270" s="472">
        <v>1886</v>
      </c>
      <c r="J270" s="472">
        <v>1886</v>
      </c>
      <c r="K270" s="472">
        <v>0</v>
      </c>
      <c r="L270" s="472">
        <v>0</v>
      </c>
      <c r="M270" s="472">
        <v>1886</v>
      </c>
      <c r="N270" s="242">
        <f t="shared" si="11"/>
        <v>100</v>
      </c>
      <c r="O270" s="242"/>
      <c r="P270" s="242"/>
      <c r="Q270" s="242">
        <f t="shared" si="12"/>
        <v>100</v>
      </c>
    </row>
    <row r="271" spans="1:17" ht="38.25">
      <c r="A271" s="214"/>
      <c r="B271" s="219" t="s">
        <v>2493</v>
      </c>
      <c r="C271" s="472">
        <v>265260.76299999998</v>
      </c>
      <c r="D271" s="472">
        <v>101.43577000000001</v>
      </c>
      <c r="E271" s="472">
        <v>119.43577000000001</v>
      </c>
      <c r="F271" s="472">
        <v>660</v>
      </c>
      <c r="G271" s="472">
        <v>0</v>
      </c>
      <c r="H271" s="472">
        <v>0</v>
      </c>
      <c r="I271" s="472">
        <v>660</v>
      </c>
      <c r="J271" s="472">
        <v>678</v>
      </c>
      <c r="K271" s="472">
        <v>0</v>
      </c>
      <c r="L271" s="472">
        <v>0</v>
      </c>
      <c r="M271" s="472">
        <v>678</v>
      </c>
      <c r="N271" s="242">
        <f t="shared" si="11"/>
        <v>102.72727272727273</v>
      </c>
      <c r="O271" s="242"/>
      <c r="P271" s="242"/>
      <c r="Q271" s="242">
        <f t="shared" si="12"/>
        <v>102.72727272727273</v>
      </c>
    </row>
    <row r="272" spans="1:17" ht="25.5">
      <c r="A272" s="214"/>
      <c r="B272" s="219" t="s">
        <v>2494</v>
      </c>
      <c r="C272" s="472">
        <v>127252.644</v>
      </c>
      <c r="D272" s="472">
        <v>121937.455</v>
      </c>
      <c r="E272" s="472">
        <v>121937.455</v>
      </c>
      <c r="F272" s="472">
        <v>1606</v>
      </c>
      <c r="G272" s="472">
        <v>0</v>
      </c>
      <c r="H272" s="472">
        <v>0</v>
      </c>
      <c r="I272" s="472">
        <v>1606</v>
      </c>
      <c r="J272" s="472">
        <v>936.42427999999995</v>
      </c>
      <c r="K272" s="472">
        <v>0</v>
      </c>
      <c r="L272" s="472">
        <v>0</v>
      </c>
      <c r="M272" s="472">
        <v>936.42427999999995</v>
      </c>
      <c r="N272" s="242">
        <f t="shared" si="11"/>
        <v>58.307863013698622</v>
      </c>
      <c r="O272" s="242"/>
      <c r="P272" s="242"/>
      <c r="Q272" s="242">
        <f t="shared" si="12"/>
        <v>58.307863013698622</v>
      </c>
    </row>
    <row r="273" spans="1:17" ht="25.5">
      <c r="A273" s="214"/>
      <c r="B273" s="219" t="s">
        <v>2495</v>
      </c>
      <c r="C273" s="472">
        <v>5199.7969999999996</v>
      </c>
      <c r="D273" s="472">
        <v>4849.42</v>
      </c>
      <c r="E273" s="472">
        <v>4850.12</v>
      </c>
      <c r="F273" s="472">
        <v>0</v>
      </c>
      <c r="G273" s="472">
        <v>0</v>
      </c>
      <c r="H273" s="472">
        <v>0</v>
      </c>
      <c r="I273" s="472">
        <v>0</v>
      </c>
      <c r="J273" s="472">
        <v>0</v>
      </c>
      <c r="K273" s="472">
        <v>0</v>
      </c>
      <c r="L273" s="472">
        <v>0</v>
      </c>
      <c r="M273" s="472">
        <v>0</v>
      </c>
      <c r="N273" s="242"/>
      <c r="O273" s="242"/>
      <c r="P273" s="242"/>
      <c r="Q273" s="242"/>
    </row>
    <row r="274" spans="1:17" s="471" customFormat="1" ht="25.5">
      <c r="A274" s="211"/>
      <c r="B274" s="212" t="s">
        <v>2042</v>
      </c>
      <c r="C274" s="472">
        <v>0</v>
      </c>
      <c r="D274" s="472">
        <v>0</v>
      </c>
      <c r="E274" s="472">
        <v>0</v>
      </c>
      <c r="F274" s="472">
        <v>4152</v>
      </c>
      <c r="G274" s="472">
        <v>0</v>
      </c>
      <c r="H274" s="472">
        <v>0</v>
      </c>
      <c r="I274" s="472">
        <v>4152</v>
      </c>
      <c r="J274" s="472">
        <v>3500.4242800000002</v>
      </c>
      <c r="K274" s="472">
        <v>0</v>
      </c>
      <c r="L274" s="472">
        <v>0</v>
      </c>
      <c r="M274" s="472">
        <v>3500.4242800000002</v>
      </c>
      <c r="N274" s="241">
        <f t="shared" si="11"/>
        <v>84.306943159922938</v>
      </c>
      <c r="O274" s="241"/>
      <c r="P274" s="241"/>
      <c r="Q274" s="241">
        <f t="shared" si="12"/>
        <v>84.306943159922938</v>
      </c>
    </row>
    <row r="275" spans="1:17" ht="63.75">
      <c r="A275" s="214"/>
      <c r="B275" s="219" t="s">
        <v>2496</v>
      </c>
      <c r="C275" s="472">
        <v>1495780.2749999999</v>
      </c>
      <c r="D275" s="472">
        <v>76713.468494999994</v>
      </c>
      <c r="E275" s="472">
        <v>76730.353795000003</v>
      </c>
      <c r="F275" s="472">
        <v>0</v>
      </c>
      <c r="G275" s="472">
        <v>0</v>
      </c>
      <c r="H275" s="472">
        <v>0</v>
      </c>
      <c r="I275" s="472">
        <v>0</v>
      </c>
      <c r="J275" s="472">
        <v>0</v>
      </c>
      <c r="K275" s="472">
        <v>0</v>
      </c>
      <c r="L275" s="472">
        <v>0</v>
      </c>
      <c r="M275" s="472">
        <v>0</v>
      </c>
      <c r="N275" s="242"/>
      <c r="O275" s="242"/>
      <c r="P275" s="242"/>
      <c r="Q275" s="242"/>
    </row>
    <row r="276" spans="1:17" ht="63.75">
      <c r="A276" s="214"/>
      <c r="B276" s="219" t="s">
        <v>2496</v>
      </c>
      <c r="C276" s="472">
        <v>1495780.2749999999</v>
      </c>
      <c r="D276" s="472">
        <v>75943.677867000006</v>
      </c>
      <c r="E276" s="472">
        <v>76730.353795000003</v>
      </c>
      <c r="F276" s="472">
        <v>0</v>
      </c>
      <c r="G276" s="472">
        <v>0</v>
      </c>
      <c r="H276" s="472">
        <v>0</v>
      </c>
      <c r="I276" s="472">
        <v>0</v>
      </c>
      <c r="J276" s="472">
        <v>0</v>
      </c>
      <c r="K276" s="472">
        <v>0</v>
      </c>
      <c r="L276" s="472">
        <v>0</v>
      </c>
      <c r="M276" s="472">
        <v>0</v>
      </c>
      <c r="N276" s="242"/>
      <c r="O276" s="242"/>
      <c r="P276" s="242"/>
      <c r="Q276" s="242"/>
    </row>
    <row r="277" spans="1:17" s="471" customFormat="1" ht="25.5">
      <c r="A277" s="211"/>
      <c r="B277" s="212" t="s">
        <v>2497</v>
      </c>
      <c r="C277" s="472">
        <v>0</v>
      </c>
      <c r="D277" s="472">
        <v>0</v>
      </c>
      <c r="E277" s="472">
        <v>0</v>
      </c>
      <c r="F277" s="472">
        <v>0</v>
      </c>
      <c r="G277" s="472">
        <v>0</v>
      </c>
      <c r="H277" s="472">
        <v>0</v>
      </c>
      <c r="I277" s="472">
        <v>0</v>
      </c>
      <c r="J277" s="472">
        <v>0</v>
      </c>
      <c r="K277" s="472">
        <v>0</v>
      </c>
      <c r="L277" s="472">
        <v>0</v>
      </c>
      <c r="M277" s="472">
        <v>0</v>
      </c>
      <c r="N277" s="241"/>
      <c r="O277" s="241"/>
      <c r="P277" s="241"/>
      <c r="Q277" s="241"/>
    </row>
    <row r="278" spans="1:17" ht="63.75">
      <c r="A278" s="214"/>
      <c r="B278" s="219" t="s">
        <v>2498</v>
      </c>
      <c r="C278" s="472">
        <v>1495780.2750009999</v>
      </c>
      <c r="D278" s="472">
        <v>65927.459401999993</v>
      </c>
      <c r="E278" s="472">
        <v>66067.362401999999</v>
      </c>
      <c r="F278" s="472">
        <v>0</v>
      </c>
      <c r="G278" s="472">
        <v>0</v>
      </c>
      <c r="H278" s="472">
        <v>0</v>
      </c>
      <c r="I278" s="472">
        <v>0</v>
      </c>
      <c r="J278" s="472">
        <v>21.957999999999998</v>
      </c>
      <c r="K278" s="472">
        <v>0</v>
      </c>
      <c r="L278" s="472">
        <v>0</v>
      </c>
      <c r="M278" s="472">
        <v>21.957999999999998</v>
      </c>
      <c r="N278" s="242"/>
      <c r="O278" s="242"/>
      <c r="P278" s="242"/>
      <c r="Q278" s="242"/>
    </row>
    <row r="279" spans="1:17" ht="63.75">
      <c r="A279" s="214"/>
      <c r="B279" s="219" t="s">
        <v>2498</v>
      </c>
      <c r="C279" s="472">
        <v>114000</v>
      </c>
      <c r="D279" s="472">
        <v>105963.6208</v>
      </c>
      <c r="E279" s="472">
        <v>106525.59510000001</v>
      </c>
      <c r="F279" s="472">
        <v>0</v>
      </c>
      <c r="G279" s="472">
        <v>0</v>
      </c>
      <c r="H279" s="472">
        <v>0</v>
      </c>
      <c r="I279" s="472">
        <v>0</v>
      </c>
      <c r="J279" s="472">
        <v>303.44499999999999</v>
      </c>
      <c r="K279" s="472">
        <v>0</v>
      </c>
      <c r="L279" s="472">
        <v>303.44499999999999</v>
      </c>
      <c r="M279" s="472">
        <v>0</v>
      </c>
      <c r="N279" s="242"/>
      <c r="O279" s="242"/>
      <c r="P279" s="242"/>
      <c r="Q279" s="242"/>
    </row>
    <row r="280" spans="1:17" s="471" customFormat="1" ht="25.5">
      <c r="A280" s="211"/>
      <c r="B280" s="212" t="s">
        <v>2043</v>
      </c>
      <c r="C280" s="472">
        <v>0</v>
      </c>
      <c r="D280" s="472">
        <v>0</v>
      </c>
      <c r="E280" s="472">
        <v>0</v>
      </c>
      <c r="F280" s="472">
        <v>0</v>
      </c>
      <c r="G280" s="472">
        <v>0</v>
      </c>
      <c r="H280" s="472">
        <v>0</v>
      </c>
      <c r="I280" s="472">
        <v>0</v>
      </c>
      <c r="J280" s="472">
        <v>325.40300000000002</v>
      </c>
      <c r="K280" s="472">
        <v>0</v>
      </c>
      <c r="L280" s="472">
        <v>303.44499999999999</v>
      </c>
      <c r="M280" s="472">
        <v>21.957999999999998</v>
      </c>
      <c r="N280" s="241"/>
      <c r="O280" s="241"/>
      <c r="P280" s="241"/>
      <c r="Q280" s="241"/>
    </row>
    <row r="281" spans="1:17" ht="63.75">
      <c r="A281" s="214"/>
      <c r="B281" s="219" t="s">
        <v>2499</v>
      </c>
      <c r="C281" s="472">
        <v>1075759.0719999999</v>
      </c>
      <c r="D281" s="472">
        <v>0</v>
      </c>
      <c r="E281" s="472">
        <v>0</v>
      </c>
      <c r="F281" s="472">
        <v>19000</v>
      </c>
      <c r="G281" s="472">
        <v>0</v>
      </c>
      <c r="H281" s="472">
        <v>0</v>
      </c>
      <c r="I281" s="472">
        <v>19000</v>
      </c>
      <c r="J281" s="472">
        <v>19000</v>
      </c>
      <c r="K281" s="472">
        <v>0</v>
      </c>
      <c r="L281" s="472">
        <v>0</v>
      </c>
      <c r="M281" s="472">
        <v>19000</v>
      </c>
      <c r="N281" s="242">
        <f t="shared" si="11"/>
        <v>100</v>
      </c>
      <c r="O281" s="242"/>
      <c r="P281" s="242"/>
      <c r="Q281" s="242">
        <f t="shared" si="12"/>
        <v>100</v>
      </c>
    </row>
    <row r="282" spans="1:17" ht="63.75">
      <c r="A282" s="214"/>
      <c r="B282" s="219" t="s">
        <v>2499</v>
      </c>
      <c r="C282" s="472">
        <v>1075759.0719999999</v>
      </c>
      <c r="D282" s="472">
        <v>0</v>
      </c>
      <c r="E282" s="472">
        <v>0</v>
      </c>
      <c r="F282" s="472">
        <v>5000</v>
      </c>
      <c r="G282" s="472">
        <v>0</v>
      </c>
      <c r="H282" s="472">
        <v>0</v>
      </c>
      <c r="I282" s="472">
        <v>5000</v>
      </c>
      <c r="J282" s="472">
        <v>5000</v>
      </c>
      <c r="K282" s="472">
        <v>0</v>
      </c>
      <c r="L282" s="472">
        <v>0</v>
      </c>
      <c r="M282" s="472">
        <v>5000</v>
      </c>
      <c r="N282" s="242">
        <f t="shared" si="11"/>
        <v>100</v>
      </c>
      <c r="O282" s="242"/>
      <c r="P282" s="242"/>
      <c r="Q282" s="242">
        <f t="shared" si="12"/>
        <v>100</v>
      </c>
    </row>
    <row r="283" spans="1:17" s="471" customFormat="1">
      <c r="A283" s="211"/>
      <c r="B283" s="212" t="s">
        <v>2046</v>
      </c>
      <c r="C283" s="472">
        <v>0</v>
      </c>
      <c r="D283" s="472">
        <v>0</v>
      </c>
      <c r="E283" s="472">
        <v>0</v>
      </c>
      <c r="F283" s="472">
        <v>24000</v>
      </c>
      <c r="G283" s="472">
        <v>0</v>
      </c>
      <c r="H283" s="472">
        <v>0</v>
      </c>
      <c r="I283" s="472">
        <v>24000</v>
      </c>
      <c r="J283" s="472">
        <v>24000</v>
      </c>
      <c r="K283" s="472">
        <v>0</v>
      </c>
      <c r="L283" s="472">
        <v>0</v>
      </c>
      <c r="M283" s="472">
        <v>24000</v>
      </c>
      <c r="N283" s="241">
        <f t="shared" si="11"/>
        <v>100</v>
      </c>
      <c r="O283" s="241"/>
      <c r="P283" s="241"/>
      <c r="Q283" s="241">
        <f t="shared" si="12"/>
        <v>100</v>
      </c>
    </row>
    <row r="284" spans="1:17">
      <c r="A284" s="214"/>
      <c r="B284" s="219" t="s">
        <v>2500</v>
      </c>
      <c r="C284" s="472">
        <v>200</v>
      </c>
      <c r="D284" s="472">
        <v>0</v>
      </c>
      <c r="E284" s="472">
        <v>200</v>
      </c>
      <c r="F284" s="472">
        <v>0</v>
      </c>
      <c r="G284" s="472">
        <v>0</v>
      </c>
      <c r="H284" s="472">
        <v>0</v>
      </c>
      <c r="I284" s="472">
        <v>0</v>
      </c>
      <c r="J284" s="472">
        <v>0</v>
      </c>
      <c r="K284" s="472">
        <v>0</v>
      </c>
      <c r="L284" s="472">
        <v>0</v>
      </c>
      <c r="M284" s="472">
        <v>0</v>
      </c>
      <c r="N284" s="242"/>
      <c r="O284" s="242"/>
      <c r="P284" s="242"/>
      <c r="Q284" s="242"/>
    </row>
    <row r="285" spans="1:17" s="471" customFormat="1" ht="25.5">
      <c r="A285" s="211"/>
      <c r="B285" s="212" t="s">
        <v>2501</v>
      </c>
      <c r="C285" s="472">
        <v>0</v>
      </c>
      <c r="D285" s="472">
        <v>0</v>
      </c>
      <c r="E285" s="472">
        <v>0</v>
      </c>
      <c r="F285" s="472">
        <v>0</v>
      </c>
      <c r="G285" s="472">
        <v>0</v>
      </c>
      <c r="H285" s="472">
        <v>0</v>
      </c>
      <c r="I285" s="472">
        <v>0</v>
      </c>
      <c r="J285" s="472">
        <v>0</v>
      </c>
      <c r="K285" s="472">
        <v>0</v>
      </c>
      <c r="L285" s="472">
        <v>0</v>
      </c>
      <c r="M285" s="472">
        <v>0</v>
      </c>
      <c r="N285" s="241"/>
      <c r="O285" s="241"/>
      <c r="P285" s="241"/>
      <c r="Q285" s="241"/>
    </row>
    <row r="286" spans="1:17" ht="25.5">
      <c r="A286" s="214"/>
      <c r="B286" s="219" t="s">
        <v>2502</v>
      </c>
      <c r="C286" s="472">
        <v>9381.017871</v>
      </c>
      <c r="D286" s="472">
        <v>7666.3028350000004</v>
      </c>
      <c r="E286" s="472">
        <v>7676.3028350000004</v>
      </c>
      <c r="F286" s="472">
        <v>0</v>
      </c>
      <c r="G286" s="472">
        <v>0</v>
      </c>
      <c r="H286" s="472">
        <v>0</v>
      </c>
      <c r="I286" s="472">
        <v>0</v>
      </c>
      <c r="J286" s="472">
        <v>0</v>
      </c>
      <c r="K286" s="472">
        <v>0</v>
      </c>
      <c r="L286" s="472">
        <v>0</v>
      </c>
      <c r="M286" s="472">
        <v>0</v>
      </c>
      <c r="N286" s="242"/>
      <c r="O286" s="242"/>
      <c r="P286" s="242"/>
      <c r="Q286" s="242"/>
    </row>
    <row r="287" spans="1:17" s="471" customFormat="1" ht="25.5">
      <c r="A287" s="211"/>
      <c r="B287" s="212" t="s">
        <v>2382</v>
      </c>
      <c r="C287" s="472">
        <v>0</v>
      </c>
      <c r="D287" s="472">
        <v>0</v>
      </c>
      <c r="E287" s="472">
        <v>0</v>
      </c>
      <c r="F287" s="472">
        <v>0</v>
      </c>
      <c r="G287" s="472">
        <v>0</v>
      </c>
      <c r="H287" s="472">
        <v>0</v>
      </c>
      <c r="I287" s="472">
        <v>0</v>
      </c>
      <c r="J287" s="472">
        <v>0</v>
      </c>
      <c r="K287" s="472">
        <v>0</v>
      </c>
      <c r="L287" s="472">
        <v>0</v>
      </c>
      <c r="M287" s="472">
        <v>0</v>
      </c>
      <c r="N287" s="241"/>
      <c r="O287" s="241"/>
      <c r="P287" s="241"/>
      <c r="Q287" s="241"/>
    </row>
    <row r="288" spans="1:17" ht="63.75">
      <c r="A288" s="214"/>
      <c r="B288" s="219" t="s">
        <v>2503</v>
      </c>
      <c r="C288" s="472">
        <v>910</v>
      </c>
      <c r="D288" s="472">
        <v>0</v>
      </c>
      <c r="E288" s="472">
        <v>10</v>
      </c>
      <c r="F288" s="472">
        <v>0</v>
      </c>
      <c r="G288" s="472">
        <v>0</v>
      </c>
      <c r="H288" s="472">
        <v>0</v>
      </c>
      <c r="I288" s="472">
        <v>0</v>
      </c>
      <c r="J288" s="472">
        <v>0</v>
      </c>
      <c r="K288" s="472">
        <v>0</v>
      </c>
      <c r="L288" s="472">
        <v>0</v>
      </c>
      <c r="M288" s="472">
        <v>0</v>
      </c>
      <c r="N288" s="242"/>
      <c r="O288" s="242"/>
      <c r="P288" s="242"/>
      <c r="Q288" s="242"/>
    </row>
    <row r="289" spans="1:17" ht="51">
      <c r="A289" s="214"/>
      <c r="B289" s="219" t="s">
        <v>2504</v>
      </c>
      <c r="C289" s="472">
        <v>24040.452000000001</v>
      </c>
      <c r="D289" s="472">
        <v>0</v>
      </c>
      <c r="E289" s="472">
        <v>266.68700000000001</v>
      </c>
      <c r="F289" s="472">
        <v>0</v>
      </c>
      <c r="G289" s="472">
        <v>0</v>
      </c>
      <c r="H289" s="472">
        <v>0</v>
      </c>
      <c r="I289" s="472">
        <v>0</v>
      </c>
      <c r="J289" s="472">
        <v>0</v>
      </c>
      <c r="K289" s="472">
        <v>0</v>
      </c>
      <c r="L289" s="472">
        <v>0</v>
      </c>
      <c r="M289" s="472">
        <v>0</v>
      </c>
      <c r="N289" s="242"/>
      <c r="O289" s="242"/>
      <c r="P289" s="242"/>
      <c r="Q289" s="242"/>
    </row>
    <row r="290" spans="1:17" s="471" customFormat="1" ht="25.5">
      <c r="A290" s="211"/>
      <c r="B290" s="212" t="s">
        <v>2505</v>
      </c>
      <c r="C290" s="472">
        <v>0</v>
      </c>
      <c r="D290" s="472">
        <v>0</v>
      </c>
      <c r="E290" s="472">
        <v>0</v>
      </c>
      <c r="F290" s="472">
        <v>0</v>
      </c>
      <c r="G290" s="472">
        <v>0</v>
      </c>
      <c r="H290" s="472">
        <v>0</v>
      </c>
      <c r="I290" s="472">
        <v>0</v>
      </c>
      <c r="J290" s="472">
        <v>0</v>
      </c>
      <c r="K290" s="472">
        <v>0</v>
      </c>
      <c r="L290" s="472">
        <v>0</v>
      </c>
      <c r="M290" s="472">
        <v>0</v>
      </c>
      <c r="N290" s="241"/>
      <c r="O290" s="241"/>
      <c r="P290" s="241"/>
      <c r="Q290" s="241"/>
    </row>
    <row r="291" spans="1:17" ht="51">
      <c r="A291" s="214"/>
      <c r="B291" s="219" t="s">
        <v>2506</v>
      </c>
      <c r="C291" s="472">
        <v>14981.163</v>
      </c>
      <c r="D291" s="472">
        <v>12501.022000000001</v>
      </c>
      <c r="E291" s="472">
        <v>12501.022000000001</v>
      </c>
      <c r="F291" s="472">
        <v>452</v>
      </c>
      <c r="G291" s="472">
        <v>0</v>
      </c>
      <c r="H291" s="472">
        <v>0</v>
      </c>
      <c r="I291" s="472">
        <v>452</v>
      </c>
      <c r="J291" s="472">
        <v>428.435</v>
      </c>
      <c r="K291" s="472">
        <v>0</v>
      </c>
      <c r="L291" s="472">
        <v>0</v>
      </c>
      <c r="M291" s="472">
        <v>428.435</v>
      </c>
      <c r="N291" s="242">
        <f t="shared" si="11"/>
        <v>94.786504424778755</v>
      </c>
      <c r="O291" s="242"/>
      <c r="P291" s="242"/>
      <c r="Q291" s="242">
        <f t="shared" si="12"/>
        <v>94.786504424778755</v>
      </c>
    </row>
    <row r="292" spans="1:17" ht="51">
      <c r="A292" s="214"/>
      <c r="B292" s="219" t="s">
        <v>2507</v>
      </c>
      <c r="C292" s="472">
        <v>14500</v>
      </c>
      <c r="D292" s="472">
        <v>588.44370000000004</v>
      </c>
      <c r="E292" s="472">
        <v>748.43100000000004</v>
      </c>
      <c r="F292" s="472">
        <v>3735</v>
      </c>
      <c r="G292" s="472">
        <v>0</v>
      </c>
      <c r="H292" s="472">
        <v>3735</v>
      </c>
      <c r="I292" s="472">
        <v>0</v>
      </c>
      <c r="J292" s="472">
        <v>11379.846</v>
      </c>
      <c r="K292" s="472">
        <v>0</v>
      </c>
      <c r="L292" s="472">
        <v>11379.846</v>
      </c>
      <c r="M292" s="472">
        <v>0</v>
      </c>
      <c r="N292" s="242">
        <f t="shared" si="11"/>
        <v>304.68128514056224</v>
      </c>
      <c r="O292" s="242"/>
      <c r="P292" s="242">
        <f t="shared" ref="P292:Q330" si="13">L292/H292*100</f>
        <v>304.68128514056224</v>
      </c>
      <c r="Q292" s="242"/>
    </row>
    <row r="293" spans="1:17" ht="63.75">
      <c r="A293" s="214"/>
      <c r="B293" s="219" t="s">
        <v>2508</v>
      </c>
      <c r="C293" s="472">
        <v>11000</v>
      </c>
      <c r="D293" s="472">
        <v>3831.2550000000001</v>
      </c>
      <c r="E293" s="472">
        <v>4813.1818000000003</v>
      </c>
      <c r="F293" s="472">
        <v>2475</v>
      </c>
      <c r="G293" s="472">
        <v>0</v>
      </c>
      <c r="H293" s="472">
        <v>2475</v>
      </c>
      <c r="I293" s="472">
        <v>0</v>
      </c>
      <c r="J293" s="472">
        <v>4035.0790000000002</v>
      </c>
      <c r="K293" s="472">
        <v>0</v>
      </c>
      <c r="L293" s="472">
        <v>4035.0790000000002</v>
      </c>
      <c r="M293" s="472">
        <v>0</v>
      </c>
      <c r="N293" s="242">
        <f t="shared" si="11"/>
        <v>163.03349494949495</v>
      </c>
      <c r="O293" s="242"/>
      <c r="P293" s="242">
        <f t="shared" si="13"/>
        <v>163.03349494949495</v>
      </c>
      <c r="Q293" s="242"/>
    </row>
    <row r="294" spans="1:17" ht="51">
      <c r="A294" s="214"/>
      <c r="B294" s="219" t="s">
        <v>2509</v>
      </c>
      <c r="C294" s="472">
        <v>14000</v>
      </c>
      <c r="D294" s="472">
        <v>606.96600000000001</v>
      </c>
      <c r="E294" s="472">
        <v>776.95500000000004</v>
      </c>
      <c r="F294" s="472">
        <v>3150</v>
      </c>
      <c r="G294" s="472">
        <v>0</v>
      </c>
      <c r="H294" s="472">
        <v>3150</v>
      </c>
      <c r="I294" s="472">
        <v>0</v>
      </c>
      <c r="J294" s="472">
        <v>8027.9340000000002</v>
      </c>
      <c r="K294" s="472">
        <v>0</v>
      </c>
      <c r="L294" s="472">
        <v>8027.9340000000002</v>
      </c>
      <c r="M294" s="472">
        <v>0</v>
      </c>
      <c r="N294" s="242">
        <f t="shared" si="11"/>
        <v>254.85504761904761</v>
      </c>
      <c r="O294" s="242"/>
      <c r="P294" s="242">
        <f t="shared" si="13"/>
        <v>254.85504761904761</v>
      </c>
      <c r="Q294" s="242"/>
    </row>
    <row r="295" spans="1:17" ht="63.75">
      <c r="A295" s="214"/>
      <c r="B295" s="219" t="s">
        <v>2510</v>
      </c>
      <c r="C295" s="472">
        <v>14400</v>
      </c>
      <c r="D295" s="472">
        <v>589.23699999999997</v>
      </c>
      <c r="E295" s="472">
        <v>764.05</v>
      </c>
      <c r="F295" s="472">
        <v>3240</v>
      </c>
      <c r="G295" s="472">
        <v>0</v>
      </c>
      <c r="H295" s="472">
        <v>3240</v>
      </c>
      <c r="I295" s="472">
        <v>0</v>
      </c>
      <c r="J295" s="472">
        <v>8728.4009999999998</v>
      </c>
      <c r="K295" s="472">
        <v>0</v>
      </c>
      <c r="L295" s="472">
        <v>8728.4009999999998</v>
      </c>
      <c r="M295" s="472">
        <v>0</v>
      </c>
      <c r="N295" s="242">
        <f t="shared" si="11"/>
        <v>269.39509259259256</v>
      </c>
      <c r="O295" s="242"/>
      <c r="P295" s="242">
        <f t="shared" si="13"/>
        <v>269.39509259259256</v>
      </c>
      <c r="Q295" s="242"/>
    </row>
    <row r="296" spans="1:17" ht="51">
      <c r="A296" s="214"/>
      <c r="B296" s="219" t="s">
        <v>2511</v>
      </c>
      <c r="C296" s="472">
        <v>8500</v>
      </c>
      <c r="D296" s="472">
        <v>0</v>
      </c>
      <c r="E296" s="472">
        <v>0</v>
      </c>
      <c r="F296" s="472">
        <v>451</v>
      </c>
      <c r="G296" s="472">
        <v>0</v>
      </c>
      <c r="H296" s="472">
        <v>451</v>
      </c>
      <c r="I296" s="472">
        <v>0</v>
      </c>
      <c r="J296" s="472">
        <v>0</v>
      </c>
      <c r="K296" s="472">
        <v>0</v>
      </c>
      <c r="L296" s="472">
        <v>0</v>
      </c>
      <c r="M296" s="472">
        <v>0</v>
      </c>
      <c r="N296" s="242">
        <f t="shared" si="11"/>
        <v>0</v>
      </c>
      <c r="O296" s="242"/>
      <c r="P296" s="242">
        <f t="shared" si="13"/>
        <v>0</v>
      </c>
      <c r="Q296" s="242"/>
    </row>
    <row r="297" spans="1:17" ht="38.25">
      <c r="A297" s="214"/>
      <c r="B297" s="219" t="s">
        <v>2512</v>
      </c>
      <c r="C297" s="472">
        <v>10630.478999999999</v>
      </c>
      <c r="D297" s="472">
        <v>0</v>
      </c>
      <c r="E297" s="472">
        <v>0</v>
      </c>
      <c r="F297" s="472">
        <v>6500</v>
      </c>
      <c r="G297" s="472">
        <v>0</v>
      </c>
      <c r="H297" s="472">
        <v>6500</v>
      </c>
      <c r="I297" s="472">
        <v>0</v>
      </c>
      <c r="J297" s="472">
        <v>581.43529999999998</v>
      </c>
      <c r="K297" s="472">
        <v>0</v>
      </c>
      <c r="L297" s="472">
        <v>581.43529999999998</v>
      </c>
      <c r="M297" s="472">
        <v>0</v>
      </c>
      <c r="N297" s="242">
        <f t="shared" si="11"/>
        <v>8.9451584615384618</v>
      </c>
      <c r="O297" s="242"/>
      <c r="P297" s="242">
        <f t="shared" si="13"/>
        <v>8.9451584615384618</v>
      </c>
      <c r="Q297" s="242"/>
    </row>
    <row r="298" spans="1:17" ht="38.25">
      <c r="A298" s="214"/>
      <c r="B298" s="219" t="s">
        <v>2513</v>
      </c>
      <c r="C298" s="472">
        <v>14500</v>
      </c>
      <c r="D298" s="472">
        <v>0</v>
      </c>
      <c r="E298" s="472">
        <v>0</v>
      </c>
      <c r="F298" s="472">
        <v>570</v>
      </c>
      <c r="G298" s="472">
        <v>0</v>
      </c>
      <c r="H298" s="472">
        <v>570</v>
      </c>
      <c r="I298" s="472">
        <v>0</v>
      </c>
      <c r="J298" s="472">
        <v>0</v>
      </c>
      <c r="K298" s="472">
        <v>0</v>
      </c>
      <c r="L298" s="472">
        <v>0</v>
      </c>
      <c r="M298" s="472">
        <v>0</v>
      </c>
      <c r="N298" s="242">
        <f t="shared" si="11"/>
        <v>0</v>
      </c>
      <c r="O298" s="242"/>
      <c r="P298" s="242">
        <f t="shared" si="13"/>
        <v>0</v>
      </c>
      <c r="Q298" s="242"/>
    </row>
    <row r="299" spans="1:17" s="471" customFormat="1" ht="25.5">
      <c r="A299" s="211"/>
      <c r="B299" s="212" t="s">
        <v>2049</v>
      </c>
      <c r="C299" s="472">
        <v>0</v>
      </c>
      <c r="D299" s="472">
        <v>0</v>
      </c>
      <c r="E299" s="472">
        <v>0</v>
      </c>
      <c r="F299" s="472">
        <v>20573</v>
      </c>
      <c r="G299" s="472">
        <v>0</v>
      </c>
      <c r="H299" s="472">
        <v>20121</v>
      </c>
      <c r="I299" s="472">
        <v>452</v>
      </c>
      <c r="J299" s="472">
        <v>33181.130299999997</v>
      </c>
      <c r="K299" s="472">
        <v>0</v>
      </c>
      <c r="L299" s="472">
        <v>32752.695299999999</v>
      </c>
      <c r="M299" s="472">
        <v>428.435</v>
      </c>
      <c r="N299" s="241">
        <f t="shared" si="11"/>
        <v>161.28484081077139</v>
      </c>
      <c r="O299" s="241"/>
      <c r="P299" s="241">
        <f t="shared" si="13"/>
        <v>162.77866557328164</v>
      </c>
      <c r="Q299" s="241">
        <f t="shared" si="12"/>
        <v>94.786504424778755</v>
      </c>
    </row>
    <row r="300" spans="1:17" ht="51">
      <c r="A300" s="214"/>
      <c r="B300" s="219" t="s">
        <v>2514</v>
      </c>
      <c r="C300" s="472">
        <v>2189</v>
      </c>
      <c r="D300" s="472">
        <v>0</v>
      </c>
      <c r="E300" s="472">
        <v>0</v>
      </c>
      <c r="F300" s="472">
        <v>0</v>
      </c>
      <c r="G300" s="472">
        <v>0</v>
      </c>
      <c r="H300" s="472">
        <v>0</v>
      </c>
      <c r="I300" s="472">
        <v>0</v>
      </c>
      <c r="J300" s="472">
        <v>0</v>
      </c>
      <c r="K300" s="472">
        <v>0</v>
      </c>
      <c r="L300" s="472">
        <v>0</v>
      </c>
      <c r="M300" s="472">
        <v>0</v>
      </c>
      <c r="N300" s="242"/>
      <c r="O300" s="242"/>
      <c r="P300" s="242"/>
      <c r="Q300" s="242"/>
    </row>
    <row r="301" spans="1:17" ht="38.25">
      <c r="A301" s="214"/>
      <c r="B301" s="219" t="s">
        <v>2515</v>
      </c>
      <c r="C301" s="472">
        <v>5247.91</v>
      </c>
      <c r="D301" s="472">
        <v>4550.2060000000001</v>
      </c>
      <c r="E301" s="472">
        <v>4550.2060000000001</v>
      </c>
      <c r="F301" s="472">
        <v>0</v>
      </c>
      <c r="G301" s="472">
        <v>0</v>
      </c>
      <c r="H301" s="472">
        <v>0</v>
      </c>
      <c r="I301" s="472">
        <v>0</v>
      </c>
      <c r="J301" s="472">
        <v>0</v>
      </c>
      <c r="K301" s="472">
        <v>0</v>
      </c>
      <c r="L301" s="472">
        <v>0</v>
      </c>
      <c r="M301" s="472">
        <v>0</v>
      </c>
      <c r="N301" s="242"/>
      <c r="O301" s="242"/>
      <c r="P301" s="242"/>
      <c r="Q301" s="242"/>
    </row>
    <row r="302" spans="1:17" ht="25.5">
      <c r="A302" s="214"/>
      <c r="B302" s="219" t="s">
        <v>2447</v>
      </c>
      <c r="C302" s="472">
        <v>17702.178464000001</v>
      </c>
      <c r="D302" s="472">
        <v>18756.339876999999</v>
      </c>
      <c r="E302" s="472">
        <v>19081.514464</v>
      </c>
      <c r="F302" s="472">
        <v>0</v>
      </c>
      <c r="G302" s="472">
        <v>0</v>
      </c>
      <c r="H302" s="472">
        <v>0</v>
      </c>
      <c r="I302" s="472">
        <v>0</v>
      </c>
      <c r="J302" s="472">
        <v>0</v>
      </c>
      <c r="K302" s="472">
        <v>0</v>
      </c>
      <c r="L302" s="472">
        <v>0</v>
      </c>
      <c r="M302" s="472">
        <v>0</v>
      </c>
      <c r="N302" s="242"/>
      <c r="O302" s="242"/>
      <c r="P302" s="242"/>
      <c r="Q302" s="242"/>
    </row>
    <row r="303" spans="1:17" ht="25.5">
      <c r="A303" s="214"/>
      <c r="B303" s="219" t="s">
        <v>2447</v>
      </c>
      <c r="C303" s="472">
        <v>5520.2560000000003</v>
      </c>
      <c r="D303" s="472">
        <v>0</v>
      </c>
      <c r="E303" s="472">
        <v>0</v>
      </c>
      <c r="F303" s="472">
        <v>4223</v>
      </c>
      <c r="G303" s="472">
        <v>0</v>
      </c>
      <c r="H303" s="472">
        <v>0</v>
      </c>
      <c r="I303" s="472">
        <v>4223</v>
      </c>
      <c r="J303" s="472">
        <v>4223</v>
      </c>
      <c r="K303" s="472">
        <v>0</v>
      </c>
      <c r="L303" s="472">
        <v>0</v>
      </c>
      <c r="M303" s="472">
        <v>4223</v>
      </c>
      <c r="N303" s="242">
        <f t="shared" si="11"/>
        <v>100</v>
      </c>
      <c r="O303" s="242"/>
      <c r="P303" s="242"/>
      <c r="Q303" s="242">
        <f t="shared" si="12"/>
        <v>100</v>
      </c>
    </row>
    <row r="304" spans="1:17" ht="25.5">
      <c r="A304" s="214"/>
      <c r="B304" s="219" t="s">
        <v>2447</v>
      </c>
      <c r="C304" s="472">
        <v>5520.2560000000003</v>
      </c>
      <c r="D304" s="472">
        <v>0</v>
      </c>
      <c r="E304" s="472">
        <v>0</v>
      </c>
      <c r="F304" s="472">
        <v>1297.2560000000001</v>
      </c>
      <c r="G304" s="472">
        <v>0</v>
      </c>
      <c r="H304" s="472">
        <v>0</v>
      </c>
      <c r="I304" s="472">
        <v>1297.2560000000001</v>
      </c>
      <c r="J304" s="472">
        <v>746.35183199999994</v>
      </c>
      <c r="K304" s="472">
        <v>0</v>
      </c>
      <c r="L304" s="472">
        <v>0</v>
      </c>
      <c r="M304" s="472">
        <v>746.35183199999994</v>
      </c>
      <c r="N304" s="242">
        <f t="shared" si="11"/>
        <v>57.533118520939574</v>
      </c>
      <c r="O304" s="242"/>
      <c r="P304" s="242"/>
      <c r="Q304" s="242">
        <f t="shared" si="12"/>
        <v>57.533118520939574</v>
      </c>
    </row>
    <row r="305" spans="1:17" ht="38.25">
      <c r="A305" s="214"/>
      <c r="B305" s="219" t="s">
        <v>2516</v>
      </c>
      <c r="C305" s="472">
        <v>1853.9290000000001</v>
      </c>
      <c r="D305" s="472">
        <v>1201.5517600000001</v>
      </c>
      <c r="E305" s="472">
        <v>1201.5517600000001</v>
      </c>
      <c r="F305" s="472">
        <v>652</v>
      </c>
      <c r="G305" s="472">
        <v>0</v>
      </c>
      <c r="H305" s="472">
        <v>0</v>
      </c>
      <c r="I305" s="472">
        <v>652</v>
      </c>
      <c r="J305" s="472">
        <v>517.02271800000005</v>
      </c>
      <c r="K305" s="472">
        <v>0</v>
      </c>
      <c r="L305" s="472">
        <v>0</v>
      </c>
      <c r="M305" s="472">
        <v>517.02271800000005</v>
      </c>
      <c r="N305" s="242">
        <f t="shared" si="11"/>
        <v>79.297962883435588</v>
      </c>
      <c r="O305" s="242"/>
      <c r="P305" s="242"/>
      <c r="Q305" s="242">
        <f t="shared" si="12"/>
        <v>79.297962883435588</v>
      </c>
    </row>
    <row r="306" spans="1:17" ht="89.25">
      <c r="A306" s="214"/>
      <c r="B306" s="219" t="s">
        <v>2517</v>
      </c>
      <c r="C306" s="472">
        <v>1127.4749999999999</v>
      </c>
      <c r="D306" s="472">
        <v>685.90153299999997</v>
      </c>
      <c r="E306" s="472">
        <v>685.90153299999997</v>
      </c>
      <c r="F306" s="472">
        <v>442</v>
      </c>
      <c r="G306" s="472">
        <v>0</v>
      </c>
      <c r="H306" s="472">
        <v>0</v>
      </c>
      <c r="I306" s="472">
        <v>442</v>
      </c>
      <c r="J306" s="472">
        <v>317.97899999999998</v>
      </c>
      <c r="K306" s="472">
        <v>0</v>
      </c>
      <c r="L306" s="472">
        <v>0</v>
      </c>
      <c r="M306" s="472">
        <v>317.97899999999998</v>
      </c>
      <c r="N306" s="242">
        <f t="shared" si="11"/>
        <v>71.94095022624434</v>
      </c>
      <c r="O306" s="242"/>
      <c r="P306" s="242"/>
      <c r="Q306" s="242">
        <f t="shared" si="12"/>
        <v>71.94095022624434</v>
      </c>
    </row>
    <row r="307" spans="1:17" s="471" customFormat="1" ht="25.5">
      <c r="A307" s="211"/>
      <c r="B307" s="212" t="s">
        <v>2050</v>
      </c>
      <c r="C307" s="472">
        <v>0</v>
      </c>
      <c r="D307" s="472">
        <v>0</v>
      </c>
      <c r="E307" s="472">
        <v>0</v>
      </c>
      <c r="F307" s="472">
        <v>6614.2560000000003</v>
      </c>
      <c r="G307" s="472">
        <v>0</v>
      </c>
      <c r="H307" s="472">
        <v>0</v>
      </c>
      <c r="I307" s="472">
        <v>6614.2560000000003</v>
      </c>
      <c r="J307" s="472">
        <v>5804.3535499999998</v>
      </c>
      <c r="K307" s="472">
        <v>0</v>
      </c>
      <c r="L307" s="472">
        <v>0</v>
      </c>
      <c r="M307" s="472">
        <v>5804.3535499999998</v>
      </c>
      <c r="N307" s="241">
        <f t="shared" si="11"/>
        <v>87.75519952659829</v>
      </c>
      <c r="O307" s="241"/>
      <c r="P307" s="241"/>
      <c r="Q307" s="241">
        <f t="shared" si="12"/>
        <v>87.75519952659829</v>
      </c>
    </row>
    <row r="308" spans="1:17" ht="38.25">
      <c r="A308" s="214"/>
      <c r="B308" s="219" t="s">
        <v>2518</v>
      </c>
      <c r="C308" s="472">
        <v>104980</v>
      </c>
      <c r="D308" s="472">
        <v>104335.606</v>
      </c>
      <c r="E308" s="472">
        <v>104335.606</v>
      </c>
      <c r="F308" s="472">
        <v>86</v>
      </c>
      <c r="G308" s="472">
        <v>0</v>
      </c>
      <c r="H308" s="472">
        <v>0</v>
      </c>
      <c r="I308" s="472">
        <v>86</v>
      </c>
      <c r="J308" s="472">
        <v>2.1</v>
      </c>
      <c r="K308" s="472">
        <v>0</v>
      </c>
      <c r="L308" s="472">
        <v>0</v>
      </c>
      <c r="M308" s="472">
        <v>2.1</v>
      </c>
      <c r="N308" s="242">
        <f t="shared" si="11"/>
        <v>2.441860465116279</v>
      </c>
      <c r="O308" s="242"/>
      <c r="P308" s="242"/>
      <c r="Q308" s="242">
        <f t="shared" si="12"/>
        <v>2.441860465116279</v>
      </c>
    </row>
    <row r="309" spans="1:17" ht="38.25">
      <c r="A309" s="214"/>
      <c r="B309" s="219" t="s">
        <v>2519</v>
      </c>
      <c r="C309" s="472">
        <v>80000</v>
      </c>
      <c r="D309" s="472">
        <v>1300</v>
      </c>
      <c r="E309" s="472">
        <v>1300</v>
      </c>
      <c r="F309" s="472">
        <v>6200</v>
      </c>
      <c r="G309" s="472">
        <v>0</v>
      </c>
      <c r="H309" s="472">
        <v>0</v>
      </c>
      <c r="I309" s="472">
        <v>6200</v>
      </c>
      <c r="J309" s="472">
        <v>439.49299999999999</v>
      </c>
      <c r="K309" s="472">
        <v>0</v>
      </c>
      <c r="L309" s="472">
        <v>0</v>
      </c>
      <c r="M309" s="472">
        <v>439.49299999999999</v>
      </c>
      <c r="N309" s="242">
        <f t="shared" si="11"/>
        <v>7.0885967741935483</v>
      </c>
      <c r="O309" s="242"/>
      <c r="P309" s="242"/>
      <c r="Q309" s="242">
        <f t="shared" si="12"/>
        <v>7.0885967741935483</v>
      </c>
    </row>
    <row r="310" spans="1:17" ht="51">
      <c r="A310" s="214"/>
      <c r="B310" s="219" t="s">
        <v>2520</v>
      </c>
      <c r="C310" s="472">
        <v>124994.141</v>
      </c>
      <c r="D310" s="472">
        <v>0</v>
      </c>
      <c r="E310" s="472">
        <v>0</v>
      </c>
      <c r="F310" s="472">
        <v>16034</v>
      </c>
      <c r="G310" s="472">
        <v>0</v>
      </c>
      <c r="H310" s="472">
        <v>0</v>
      </c>
      <c r="I310" s="472">
        <v>16034</v>
      </c>
      <c r="J310" s="472">
        <v>542.49099999999999</v>
      </c>
      <c r="K310" s="472">
        <v>0</v>
      </c>
      <c r="L310" s="472">
        <v>0</v>
      </c>
      <c r="M310" s="472">
        <v>542.49099999999999</v>
      </c>
      <c r="N310" s="242">
        <f t="shared" si="11"/>
        <v>3.3833790694773604</v>
      </c>
      <c r="O310" s="242"/>
      <c r="P310" s="242"/>
      <c r="Q310" s="242">
        <f t="shared" si="12"/>
        <v>3.3833790694773604</v>
      </c>
    </row>
    <row r="311" spans="1:17" ht="25.5">
      <c r="A311" s="214"/>
      <c r="B311" s="219" t="s">
        <v>2521</v>
      </c>
      <c r="C311" s="472">
        <v>176042</v>
      </c>
      <c r="D311" s="472">
        <v>0</v>
      </c>
      <c r="E311" s="472">
        <v>0</v>
      </c>
      <c r="F311" s="472">
        <v>47672</v>
      </c>
      <c r="G311" s="472">
        <v>0</v>
      </c>
      <c r="H311" s="472">
        <v>0</v>
      </c>
      <c r="I311" s="472">
        <v>47672</v>
      </c>
      <c r="J311" s="472">
        <v>0</v>
      </c>
      <c r="K311" s="472">
        <v>0</v>
      </c>
      <c r="L311" s="472">
        <v>0</v>
      </c>
      <c r="M311" s="472">
        <v>0</v>
      </c>
      <c r="N311" s="242">
        <f t="shared" si="11"/>
        <v>0</v>
      </c>
      <c r="O311" s="242"/>
      <c r="P311" s="242"/>
      <c r="Q311" s="242">
        <f t="shared" si="12"/>
        <v>0</v>
      </c>
    </row>
    <row r="312" spans="1:17" ht="63.75">
      <c r="A312" s="214"/>
      <c r="B312" s="219" t="s">
        <v>2522</v>
      </c>
      <c r="C312" s="472">
        <v>343238.87</v>
      </c>
      <c r="D312" s="472">
        <v>0</v>
      </c>
      <c r="E312" s="472">
        <v>60000</v>
      </c>
      <c r="F312" s="472">
        <v>31000</v>
      </c>
      <c r="G312" s="472">
        <v>0</v>
      </c>
      <c r="H312" s="472">
        <v>0</v>
      </c>
      <c r="I312" s="472">
        <v>31000</v>
      </c>
      <c r="J312" s="472">
        <v>78715.305999999997</v>
      </c>
      <c r="K312" s="472">
        <v>0</v>
      </c>
      <c r="L312" s="472">
        <v>0</v>
      </c>
      <c r="M312" s="472">
        <v>78715.305999999997</v>
      </c>
      <c r="N312" s="242">
        <f t="shared" si="11"/>
        <v>253.92034193548386</v>
      </c>
      <c r="O312" s="242"/>
      <c r="P312" s="242"/>
      <c r="Q312" s="242">
        <f t="shared" si="12"/>
        <v>253.92034193548386</v>
      </c>
    </row>
    <row r="313" spans="1:17" ht="63.75">
      <c r="A313" s="214"/>
      <c r="B313" s="219" t="s">
        <v>2522</v>
      </c>
      <c r="C313" s="472">
        <v>343238.87</v>
      </c>
      <c r="D313" s="472">
        <v>1602.3582779999999</v>
      </c>
      <c r="E313" s="472">
        <v>12000</v>
      </c>
      <c r="F313" s="472">
        <v>0</v>
      </c>
      <c r="G313" s="472">
        <v>0</v>
      </c>
      <c r="H313" s="472">
        <v>0</v>
      </c>
      <c r="I313" s="472">
        <v>0</v>
      </c>
      <c r="J313" s="472">
        <v>9861.6339520000001</v>
      </c>
      <c r="K313" s="472">
        <v>0</v>
      </c>
      <c r="L313" s="472">
        <v>0</v>
      </c>
      <c r="M313" s="472">
        <v>9861.6339520000001</v>
      </c>
      <c r="N313" s="242"/>
      <c r="O313" s="242"/>
      <c r="P313" s="242"/>
      <c r="Q313" s="242"/>
    </row>
    <row r="314" spans="1:17" ht="38.25">
      <c r="A314" s="214"/>
      <c r="B314" s="219" t="s">
        <v>2523</v>
      </c>
      <c r="C314" s="472">
        <v>120000</v>
      </c>
      <c r="D314" s="472">
        <v>0</v>
      </c>
      <c r="E314" s="472">
        <v>0</v>
      </c>
      <c r="F314" s="472">
        <v>500</v>
      </c>
      <c r="G314" s="472">
        <v>0</v>
      </c>
      <c r="H314" s="472">
        <v>0</v>
      </c>
      <c r="I314" s="472">
        <v>500</v>
      </c>
      <c r="J314" s="472">
        <v>500</v>
      </c>
      <c r="K314" s="472">
        <v>0</v>
      </c>
      <c r="L314" s="472">
        <v>0</v>
      </c>
      <c r="M314" s="472">
        <v>500</v>
      </c>
      <c r="N314" s="242">
        <f t="shared" si="11"/>
        <v>100</v>
      </c>
      <c r="O314" s="242"/>
      <c r="P314" s="242"/>
      <c r="Q314" s="242">
        <f t="shared" si="12"/>
        <v>100</v>
      </c>
    </row>
    <row r="315" spans="1:17" ht="38.25">
      <c r="A315" s="214"/>
      <c r="B315" s="219" t="s">
        <v>2524</v>
      </c>
      <c r="C315" s="472">
        <v>13110.361000000001</v>
      </c>
      <c r="D315" s="472">
        <v>528.30399999999997</v>
      </c>
      <c r="E315" s="472">
        <v>4118.3040000000001</v>
      </c>
      <c r="F315" s="472">
        <v>0</v>
      </c>
      <c r="G315" s="472">
        <v>0</v>
      </c>
      <c r="H315" s="472">
        <v>0</v>
      </c>
      <c r="I315" s="472">
        <v>0</v>
      </c>
      <c r="J315" s="472">
        <v>11298.88</v>
      </c>
      <c r="K315" s="472">
        <v>0</v>
      </c>
      <c r="L315" s="472">
        <v>0</v>
      </c>
      <c r="M315" s="472">
        <v>11298.88</v>
      </c>
      <c r="N315" s="242"/>
      <c r="O315" s="242"/>
      <c r="P315" s="242"/>
      <c r="Q315" s="242"/>
    </row>
    <row r="316" spans="1:17" ht="76.5">
      <c r="A316" s="214"/>
      <c r="B316" s="219" t="s">
        <v>2525</v>
      </c>
      <c r="C316" s="472">
        <v>33000</v>
      </c>
      <c r="D316" s="472">
        <v>0</v>
      </c>
      <c r="E316" s="472">
        <v>0</v>
      </c>
      <c r="F316" s="472">
        <v>15000</v>
      </c>
      <c r="G316" s="472">
        <v>0</v>
      </c>
      <c r="H316" s="472">
        <v>0</v>
      </c>
      <c r="I316" s="472">
        <v>15000</v>
      </c>
      <c r="J316" s="472">
        <v>980.98099999999999</v>
      </c>
      <c r="K316" s="472">
        <v>0</v>
      </c>
      <c r="L316" s="472">
        <v>0</v>
      </c>
      <c r="M316" s="472">
        <v>980.98099999999999</v>
      </c>
      <c r="N316" s="242">
        <f t="shared" si="11"/>
        <v>6.5398733333333334</v>
      </c>
      <c r="O316" s="242"/>
      <c r="P316" s="242"/>
      <c r="Q316" s="242">
        <f t="shared" si="12"/>
        <v>6.5398733333333334</v>
      </c>
    </row>
    <row r="317" spans="1:17" ht="38.25">
      <c r="A317" s="214"/>
      <c r="B317" s="219" t="s">
        <v>2519</v>
      </c>
      <c r="C317" s="472">
        <v>80000</v>
      </c>
      <c r="D317" s="472">
        <v>21293.113426</v>
      </c>
      <c r="E317" s="472">
        <v>36490.065000000002</v>
      </c>
      <c r="F317" s="472">
        <v>22000</v>
      </c>
      <c r="G317" s="472">
        <v>0</v>
      </c>
      <c r="H317" s="472">
        <v>22000</v>
      </c>
      <c r="I317" s="472">
        <v>0</v>
      </c>
      <c r="J317" s="472">
        <v>33742.219574000002</v>
      </c>
      <c r="K317" s="472">
        <v>0</v>
      </c>
      <c r="L317" s="472">
        <v>33742.219574000002</v>
      </c>
      <c r="M317" s="472">
        <v>0</v>
      </c>
      <c r="N317" s="242">
        <f t="shared" si="11"/>
        <v>153.37372533636363</v>
      </c>
      <c r="O317" s="242"/>
      <c r="P317" s="242">
        <f t="shared" si="13"/>
        <v>153.37372533636363</v>
      </c>
      <c r="Q317" s="242"/>
    </row>
    <row r="318" spans="1:17" ht="38.25">
      <c r="A318" s="214"/>
      <c r="B318" s="219" t="s">
        <v>2526</v>
      </c>
      <c r="C318" s="472">
        <v>124994.141</v>
      </c>
      <c r="D318" s="472">
        <v>57627.441599999998</v>
      </c>
      <c r="E318" s="472">
        <v>67350.354000000007</v>
      </c>
      <c r="F318" s="472">
        <v>24349</v>
      </c>
      <c r="G318" s="472">
        <v>0</v>
      </c>
      <c r="H318" s="472">
        <v>24349</v>
      </c>
      <c r="I318" s="472">
        <v>0</v>
      </c>
      <c r="J318" s="472">
        <v>26803.3374</v>
      </c>
      <c r="K318" s="472">
        <v>0</v>
      </c>
      <c r="L318" s="472">
        <v>26803.3374</v>
      </c>
      <c r="M318" s="472">
        <v>0</v>
      </c>
      <c r="N318" s="242">
        <f t="shared" si="11"/>
        <v>110.07982832970553</v>
      </c>
      <c r="O318" s="242"/>
      <c r="P318" s="242">
        <f t="shared" si="13"/>
        <v>110.07982832970553</v>
      </c>
      <c r="Q318" s="242"/>
    </row>
    <row r="319" spans="1:17" ht="38.25">
      <c r="A319" s="214"/>
      <c r="B319" s="219" t="s">
        <v>2527</v>
      </c>
      <c r="C319" s="472">
        <v>176042</v>
      </c>
      <c r="D319" s="472">
        <v>63516.811999999998</v>
      </c>
      <c r="E319" s="472">
        <v>77771.702999999994</v>
      </c>
      <c r="F319" s="472">
        <v>12228</v>
      </c>
      <c r="G319" s="472">
        <v>0</v>
      </c>
      <c r="H319" s="472">
        <v>12228</v>
      </c>
      <c r="I319" s="472">
        <v>0</v>
      </c>
      <c r="J319" s="472">
        <v>17196.872500000001</v>
      </c>
      <c r="K319" s="472">
        <v>0</v>
      </c>
      <c r="L319" s="472">
        <v>17196.872500000001</v>
      </c>
      <c r="M319" s="472">
        <v>0</v>
      </c>
      <c r="N319" s="242">
        <f t="shared" si="11"/>
        <v>140.63520199542037</v>
      </c>
      <c r="O319" s="242"/>
      <c r="P319" s="242">
        <f t="shared" si="13"/>
        <v>140.63520199542037</v>
      </c>
      <c r="Q319" s="242"/>
    </row>
    <row r="320" spans="1:17" ht="38.25">
      <c r="A320" s="214"/>
      <c r="B320" s="219" t="s">
        <v>2528</v>
      </c>
      <c r="C320" s="472">
        <v>14800</v>
      </c>
      <c r="D320" s="472">
        <v>0</v>
      </c>
      <c r="E320" s="472">
        <v>0</v>
      </c>
      <c r="F320" s="472">
        <v>0</v>
      </c>
      <c r="G320" s="472">
        <v>0</v>
      </c>
      <c r="H320" s="472">
        <v>0</v>
      </c>
      <c r="I320" s="472">
        <v>0</v>
      </c>
      <c r="J320" s="472">
        <v>9532.2189999999991</v>
      </c>
      <c r="K320" s="472">
        <v>0</v>
      </c>
      <c r="L320" s="472">
        <v>9532.2189999999991</v>
      </c>
      <c r="M320" s="472">
        <v>0</v>
      </c>
      <c r="N320" s="242"/>
      <c r="O320" s="242"/>
      <c r="P320" s="242"/>
      <c r="Q320" s="242"/>
    </row>
    <row r="321" spans="1:17" s="471" customFormat="1">
      <c r="A321" s="211"/>
      <c r="B321" s="212" t="s">
        <v>2053</v>
      </c>
      <c r="C321" s="472">
        <v>0</v>
      </c>
      <c r="D321" s="472">
        <v>0</v>
      </c>
      <c r="E321" s="472">
        <v>0</v>
      </c>
      <c r="F321" s="472">
        <v>175069</v>
      </c>
      <c r="G321" s="472">
        <v>0</v>
      </c>
      <c r="H321" s="472">
        <v>58577</v>
      </c>
      <c r="I321" s="472">
        <v>116492</v>
      </c>
      <c r="J321" s="472">
        <v>189615.53342600001</v>
      </c>
      <c r="K321" s="472">
        <v>0</v>
      </c>
      <c r="L321" s="472">
        <v>87274.648474000001</v>
      </c>
      <c r="M321" s="472">
        <v>102340.88495199999</v>
      </c>
      <c r="N321" s="241">
        <f t="shared" si="11"/>
        <v>108.30902868354764</v>
      </c>
      <c r="O321" s="241"/>
      <c r="P321" s="241">
        <f t="shared" si="13"/>
        <v>148.9913250490807</v>
      </c>
      <c r="Q321" s="241">
        <f t="shared" si="12"/>
        <v>87.852285952683445</v>
      </c>
    </row>
    <row r="322" spans="1:17" ht="51">
      <c r="A322" s="214"/>
      <c r="B322" s="219" t="s">
        <v>2529</v>
      </c>
      <c r="C322" s="472">
        <v>0</v>
      </c>
      <c r="D322" s="472">
        <v>0</v>
      </c>
      <c r="E322" s="472">
        <v>3.069</v>
      </c>
      <c r="F322" s="472">
        <v>0</v>
      </c>
      <c r="G322" s="472">
        <v>0</v>
      </c>
      <c r="H322" s="472">
        <v>0</v>
      </c>
      <c r="I322" s="472">
        <v>0</v>
      </c>
      <c r="J322" s="472">
        <v>0</v>
      </c>
      <c r="K322" s="472">
        <v>0</v>
      </c>
      <c r="L322" s="472">
        <v>0</v>
      </c>
      <c r="M322" s="472">
        <v>0</v>
      </c>
      <c r="N322" s="242"/>
      <c r="O322" s="242"/>
      <c r="P322" s="242"/>
      <c r="Q322" s="242"/>
    </row>
    <row r="323" spans="1:17" ht="38.25">
      <c r="A323" s="214"/>
      <c r="B323" s="219" t="s">
        <v>2530</v>
      </c>
      <c r="C323" s="472">
        <v>89500</v>
      </c>
      <c r="D323" s="472">
        <v>78571</v>
      </c>
      <c r="E323" s="472">
        <v>78571</v>
      </c>
      <c r="F323" s="472">
        <v>547</v>
      </c>
      <c r="G323" s="472">
        <v>0</v>
      </c>
      <c r="H323" s="472">
        <v>0</v>
      </c>
      <c r="I323" s="472">
        <v>547</v>
      </c>
      <c r="J323" s="472">
        <v>248.00800000000001</v>
      </c>
      <c r="K323" s="472">
        <v>0</v>
      </c>
      <c r="L323" s="472">
        <v>0</v>
      </c>
      <c r="M323" s="472">
        <v>248.00800000000001</v>
      </c>
      <c r="N323" s="242">
        <f t="shared" si="11"/>
        <v>45.339670932358324</v>
      </c>
      <c r="O323" s="242"/>
      <c r="P323" s="242"/>
      <c r="Q323" s="242">
        <f t="shared" si="12"/>
        <v>45.339670932358324</v>
      </c>
    </row>
    <row r="324" spans="1:17" ht="25.5">
      <c r="A324" s="214"/>
      <c r="B324" s="219" t="s">
        <v>2531</v>
      </c>
      <c r="C324" s="472">
        <v>185000</v>
      </c>
      <c r="D324" s="472">
        <v>131005.557</v>
      </c>
      <c r="E324" s="472">
        <v>145600</v>
      </c>
      <c r="F324" s="472">
        <v>9400</v>
      </c>
      <c r="G324" s="472">
        <v>0</v>
      </c>
      <c r="H324" s="472">
        <v>0</v>
      </c>
      <c r="I324" s="472">
        <v>9400</v>
      </c>
      <c r="J324" s="472">
        <v>22184.054</v>
      </c>
      <c r="K324" s="472">
        <v>0</v>
      </c>
      <c r="L324" s="472">
        <v>0</v>
      </c>
      <c r="M324" s="472">
        <v>22184.054</v>
      </c>
      <c r="N324" s="242">
        <f t="shared" si="11"/>
        <v>236.00057446808509</v>
      </c>
      <c r="O324" s="242"/>
      <c r="P324" s="242"/>
      <c r="Q324" s="242">
        <f t="shared" si="12"/>
        <v>236.00057446808509</v>
      </c>
    </row>
    <row r="325" spans="1:17" ht="38.25">
      <c r="A325" s="214"/>
      <c r="B325" s="219" t="s">
        <v>2532</v>
      </c>
      <c r="C325" s="472">
        <v>100000</v>
      </c>
      <c r="D325" s="472">
        <v>8546.6790000000001</v>
      </c>
      <c r="E325" s="472">
        <v>12000</v>
      </c>
      <c r="F325" s="472">
        <v>25000</v>
      </c>
      <c r="G325" s="472">
        <v>0</v>
      </c>
      <c r="H325" s="472">
        <v>0</v>
      </c>
      <c r="I325" s="472">
        <v>25000</v>
      </c>
      <c r="J325" s="472">
        <v>28159.773000000001</v>
      </c>
      <c r="K325" s="472">
        <v>0</v>
      </c>
      <c r="L325" s="472">
        <v>0</v>
      </c>
      <c r="M325" s="472">
        <v>28159.773000000001</v>
      </c>
      <c r="N325" s="242">
        <f t="shared" si="11"/>
        <v>112.63909199999999</v>
      </c>
      <c r="O325" s="242"/>
      <c r="P325" s="242"/>
      <c r="Q325" s="242">
        <f t="shared" si="12"/>
        <v>112.63909199999999</v>
      </c>
    </row>
    <row r="326" spans="1:17" ht="38.25">
      <c r="A326" s="214"/>
      <c r="B326" s="219" t="s">
        <v>2532</v>
      </c>
      <c r="C326" s="472">
        <v>100000</v>
      </c>
      <c r="D326" s="472">
        <v>1321.3679999999999</v>
      </c>
      <c r="E326" s="472">
        <v>22500</v>
      </c>
      <c r="F326" s="472">
        <v>6000</v>
      </c>
      <c r="G326" s="472">
        <v>0</v>
      </c>
      <c r="H326" s="472">
        <v>0</v>
      </c>
      <c r="I326" s="472">
        <v>6000</v>
      </c>
      <c r="J326" s="472">
        <v>24166.901999999998</v>
      </c>
      <c r="K326" s="472">
        <v>0</v>
      </c>
      <c r="L326" s="472">
        <v>0</v>
      </c>
      <c r="M326" s="472">
        <v>24166.901999999998</v>
      </c>
      <c r="N326" s="242">
        <f t="shared" si="11"/>
        <v>402.7817</v>
      </c>
      <c r="O326" s="242"/>
      <c r="P326" s="242"/>
      <c r="Q326" s="242">
        <f t="shared" si="12"/>
        <v>402.7817</v>
      </c>
    </row>
    <row r="327" spans="1:17" ht="51">
      <c r="A327" s="214"/>
      <c r="B327" s="219" t="s">
        <v>2533</v>
      </c>
      <c r="C327" s="472">
        <v>100000</v>
      </c>
      <c r="D327" s="472">
        <v>0</v>
      </c>
      <c r="E327" s="472">
        <v>0</v>
      </c>
      <c r="F327" s="472">
        <v>45650</v>
      </c>
      <c r="G327" s="472">
        <v>0</v>
      </c>
      <c r="H327" s="472">
        <v>0</v>
      </c>
      <c r="I327" s="472">
        <v>45650</v>
      </c>
      <c r="J327" s="472">
        <v>3818.741</v>
      </c>
      <c r="K327" s="472">
        <v>0</v>
      </c>
      <c r="L327" s="472">
        <v>0</v>
      </c>
      <c r="M327" s="472">
        <v>3818.741</v>
      </c>
      <c r="N327" s="242">
        <f t="shared" si="11"/>
        <v>8.3652595837897046</v>
      </c>
      <c r="O327" s="242"/>
      <c r="P327" s="242"/>
      <c r="Q327" s="242">
        <f t="shared" si="12"/>
        <v>8.3652595837897046</v>
      </c>
    </row>
    <row r="328" spans="1:17" ht="25.5">
      <c r="A328" s="214"/>
      <c r="B328" s="219" t="s">
        <v>2534</v>
      </c>
      <c r="C328" s="472">
        <v>185000</v>
      </c>
      <c r="D328" s="472">
        <v>121022.556</v>
      </c>
      <c r="E328" s="472">
        <v>121600</v>
      </c>
      <c r="F328" s="472">
        <v>0</v>
      </c>
      <c r="G328" s="472">
        <v>0</v>
      </c>
      <c r="H328" s="472">
        <v>0</v>
      </c>
      <c r="I328" s="472">
        <v>0</v>
      </c>
      <c r="J328" s="472">
        <v>180.535</v>
      </c>
      <c r="K328" s="472">
        <v>0</v>
      </c>
      <c r="L328" s="472">
        <v>180.535</v>
      </c>
      <c r="M328" s="472">
        <v>0</v>
      </c>
      <c r="N328" s="242"/>
      <c r="O328" s="242"/>
      <c r="P328" s="242"/>
      <c r="Q328" s="242"/>
    </row>
    <row r="329" spans="1:17" ht="63.75">
      <c r="A329" s="214"/>
      <c r="B329" s="219" t="s">
        <v>2466</v>
      </c>
      <c r="C329" s="472">
        <v>250000</v>
      </c>
      <c r="D329" s="472">
        <v>0</v>
      </c>
      <c r="E329" s="472">
        <v>0</v>
      </c>
      <c r="F329" s="472">
        <v>9395</v>
      </c>
      <c r="G329" s="472">
        <v>0</v>
      </c>
      <c r="H329" s="472">
        <v>9395</v>
      </c>
      <c r="I329" s="472">
        <v>0</v>
      </c>
      <c r="J329" s="472">
        <v>0</v>
      </c>
      <c r="K329" s="472">
        <v>0</v>
      </c>
      <c r="L329" s="472">
        <v>0</v>
      </c>
      <c r="M329" s="472">
        <v>0</v>
      </c>
      <c r="N329" s="242">
        <f t="shared" si="11"/>
        <v>0</v>
      </c>
      <c r="O329" s="242"/>
      <c r="P329" s="242">
        <f t="shared" si="13"/>
        <v>0</v>
      </c>
      <c r="Q329" s="242"/>
    </row>
    <row r="330" spans="1:17" s="471" customFormat="1">
      <c r="A330" s="211"/>
      <c r="B330" s="212" t="s">
        <v>2535</v>
      </c>
      <c r="C330" s="472">
        <v>0</v>
      </c>
      <c r="D330" s="472">
        <v>0</v>
      </c>
      <c r="E330" s="472">
        <v>0</v>
      </c>
      <c r="F330" s="472">
        <v>95992</v>
      </c>
      <c r="G330" s="472">
        <v>0</v>
      </c>
      <c r="H330" s="472">
        <v>9395</v>
      </c>
      <c r="I330" s="472">
        <v>86597</v>
      </c>
      <c r="J330" s="472">
        <v>78758.013000000006</v>
      </c>
      <c r="K330" s="472">
        <v>0</v>
      </c>
      <c r="L330" s="472">
        <v>180.535</v>
      </c>
      <c r="M330" s="472">
        <v>78577.478000000003</v>
      </c>
      <c r="N330" s="241">
        <f t="shared" si="11"/>
        <v>82.04643407783982</v>
      </c>
      <c r="O330" s="241"/>
      <c r="P330" s="241">
        <f t="shared" si="13"/>
        <v>1.9216072378924958</v>
      </c>
      <c r="Q330" s="241">
        <f t="shared" si="13"/>
        <v>90.739261175329403</v>
      </c>
    </row>
    <row r="331" spans="1:17" ht="51">
      <c r="A331" s="214"/>
      <c r="B331" s="219" t="s">
        <v>2536</v>
      </c>
      <c r="C331" s="472">
        <v>119216</v>
      </c>
      <c r="D331" s="472">
        <v>107981.28</v>
      </c>
      <c r="E331" s="472">
        <v>108081.28</v>
      </c>
      <c r="F331" s="472">
        <v>3500</v>
      </c>
      <c r="G331" s="472">
        <v>0</v>
      </c>
      <c r="H331" s="472">
        <v>0</v>
      </c>
      <c r="I331" s="472">
        <v>3500</v>
      </c>
      <c r="J331" s="472">
        <v>3300</v>
      </c>
      <c r="K331" s="472">
        <v>0</v>
      </c>
      <c r="L331" s="472">
        <v>0</v>
      </c>
      <c r="M331" s="472">
        <v>3300</v>
      </c>
      <c r="N331" s="242">
        <f t="shared" si="11"/>
        <v>94.285714285714278</v>
      </c>
      <c r="O331" s="242"/>
      <c r="P331" s="242"/>
      <c r="Q331" s="242">
        <f t="shared" ref="Q331:Q389" si="14">M331/I331*100</f>
        <v>94.285714285714278</v>
      </c>
    </row>
    <row r="332" spans="1:17" ht="51">
      <c r="A332" s="214"/>
      <c r="B332" s="219" t="s">
        <v>2537</v>
      </c>
      <c r="C332" s="472">
        <v>69105.53</v>
      </c>
      <c r="D332" s="472">
        <v>44821.879000000001</v>
      </c>
      <c r="E332" s="472">
        <v>45013.769</v>
      </c>
      <c r="F332" s="472">
        <v>0</v>
      </c>
      <c r="G332" s="472">
        <v>0</v>
      </c>
      <c r="H332" s="472">
        <v>0</v>
      </c>
      <c r="I332" s="472">
        <v>0</v>
      </c>
      <c r="J332" s="472">
        <v>191.89</v>
      </c>
      <c r="K332" s="472">
        <v>0</v>
      </c>
      <c r="L332" s="472">
        <v>0</v>
      </c>
      <c r="M332" s="472">
        <v>191.89</v>
      </c>
      <c r="N332" s="242"/>
      <c r="O332" s="242"/>
      <c r="P332" s="242"/>
      <c r="Q332" s="242"/>
    </row>
    <row r="333" spans="1:17" ht="51">
      <c r="A333" s="214"/>
      <c r="B333" s="219" t="s">
        <v>2538</v>
      </c>
      <c r="C333" s="472">
        <v>121772.38538000001</v>
      </c>
      <c r="D333" s="472">
        <v>96330.718999999997</v>
      </c>
      <c r="E333" s="472">
        <v>96563</v>
      </c>
      <c r="F333" s="472">
        <v>0</v>
      </c>
      <c r="G333" s="472">
        <v>0</v>
      </c>
      <c r="H333" s="472">
        <v>0</v>
      </c>
      <c r="I333" s="472">
        <v>0</v>
      </c>
      <c r="J333" s="472">
        <v>232.28100000000001</v>
      </c>
      <c r="K333" s="472">
        <v>0</v>
      </c>
      <c r="L333" s="472">
        <v>0</v>
      </c>
      <c r="M333" s="472">
        <v>232.28100000000001</v>
      </c>
      <c r="N333" s="242"/>
      <c r="O333" s="242"/>
      <c r="P333" s="242"/>
      <c r="Q333" s="242"/>
    </row>
    <row r="334" spans="1:17" ht="38.25">
      <c r="A334" s="214"/>
      <c r="B334" s="219" t="s">
        <v>2539</v>
      </c>
      <c r="C334" s="472">
        <v>53329.207999999999</v>
      </c>
      <c r="D334" s="472">
        <v>46171</v>
      </c>
      <c r="E334" s="472">
        <v>46171</v>
      </c>
      <c r="F334" s="472">
        <v>34</v>
      </c>
      <c r="G334" s="472">
        <v>0</v>
      </c>
      <c r="H334" s="472">
        <v>0</v>
      </c>
      <c r="I334" s="472">
        <v>34</v>
      </c>
      <c r="J334" s="472">
        <v>34</v>
      </c>
      <c r="K334" s="472">
        <v>0</v>
      </c>
      <c r="L334" s="472">
        <v>0</v>
      </c>
      <c r="M334" s="472">
        <v>34</v>
      </c>
      <c r="N334" s="242">
        <f t="shared" ref="N334:N389" si="15">J334/F334*100</f>
        <v>100</v>
      </c>
      <c r="O334" s="242"/>
      <c r="P334" s="242"/>
      <c r="Q334" s="242">
        <f t="shared" si="14"/>
        <v>100</v>
      </c>
    </row>
    <row r="335" spans="1:17" ht="38.25">
      <c r="A335" s="214"/>
      <c r="B335" s="219" t="s">
        <v>2540</v>
      </c>
      <c r="C335" s="472">
        <v>55564.792999999998</v>
      </c>
      <c r="D335" s="472">
        <v>37934.404000000002</v>
      </c>
      <c r="E335" s="472">
        <v>37934.404000000002</v>
      </c>
      <c r="F335" s="472">
        <v>3000</v>
      </c>
      <c r="G335" s="472">
        <v>0</v>
      </c>
      <c r="H335" s="472">
        <v>0</v>
      </c>
      <c r="I335" s="472">
        <v>3000</v>
      </c>
      <c r="J335" s="472">
        <v>3000</v>
      </c>
      <c r="K335" s="472">
        <v>0</v>
      </c>
      <c r="L335" s="472">
        <v>0</v>
      </c>
      <c r="M335" s="472">
        <v>3000</v>
      </c>
      <c r="N335" s="242">
        <f t="shared" si="15"/>
        <v>100</v>
      </c>
      <c r="O335" s="242"/>
      <c r="P335" s="242"/>
      <c r="Q335" s="242">
        <f t="shared" si="14"/>
        <v>100</v>
      </c>
    </row>
    <row r="336" spans="1:17" ht="38.25">
      <c r="A336" s="214"/>
      <c r="B336" s="219" t="s">
        <v>2541</v>
      </c>
      <c r="C336" s="472">
        <v>8186.64</v>
      </c>
      <c r="D336" s="472">
        <v>6837.8109999999997</v>
      </c>
      <c r="E336" s="472">
        <v>6997</v>
      </c>
      <c r="F336" s="472">
        <v>0</v>
      </c>
      <c r="G336" s="472">
        <v>0</v>
      </c>
      <c r="H336" s="472">
        <v>0</v>
      </c>
      <c r="I336" s="472">
        <v>0</v>
      </c>
      <c r="J336" s="472">
        <v>159.18899999999999</v>
      </c>
      <c r="K336" s="472">
        <v>0</v>
      </c>
      <c r="L336" s="472">
        <v>0</v>
      </c>
      <c r="M336" s="472">
        <v>159.18899999999999</v>
      </c>
      <c r="N336" s="242"/>
      <c r="O336" s="242"/>
      <c r="P336" s="242"/>
      <c r="Q336" s="242"/>
    </row>
    <row r="337" spans="1:17" ht="51">
      <c r="A337" s="214"/>
      <c r="B337" s="219" t="s">
        <v>2542</v>
      </c>
      <c r="C337" s="472">
        <v>63841.296999999999</v>
      </c>
      <c r="D337" s="472">
        <v>48511.033000000003</v>
      </c>
      <c r="E337" s="472">
        <v>48705.98</v>
      </c>
      <c r="F337" s="472">
        <v>0</v>
      </c>
      <c r="G337" s="472">
        <v>0</v>
      </c>
      <c r="H337" s="472">
        <v>0</v>
      </c>
      <c r="I337" s="472">
        <v>0</v>
      </c>
      <c r="J337" s="472">
        <v>194.947</v>
      </c>
      <c r="K337" s="472">
        <v>0</v>
      </c>
      <c r="L337" s="472">
        <v>0</v>
      </c>
      <c r="M337" s="472">
        <v>194.947</v>
      </c>
      <c r="N337" s="242"/>
      <c r="O337" s="242"/>
      <c r="P337" s="242"/>
      <c r="Q337" s="242"/>
    </row>
    <row r="338" spans="1:17" ht="51">
      <c r="A338" s="214"/>
      <c r="B338" s="219" t="s">
        <v>2543</v>
      </c>
      <c r="C338" s="472">
        <v>130000</v>
      </c>
      <c r="D338" s="472">
        <v>0</v>
      </c>
      <c r="E338" s="472">
        <v>300</v>
      </c>
      <c r="F338" s="472">
        <v>20000</v>
      </c>
      <c r="G338" s="472">
        <v>0</v>
      </c>
      <c r="H338" s="472">
        <v>0</v>
      </c>
      <c r="I338" s="472">
        <v>20000</v>
      </c>
      <c r="J338" s="472">
        <v>15173.682000000001</v>
      </c>
      <c r="K338" s="472">
        <v>0</v>
      </c>
      <c r="L338" s="472">
        <v>0</v>
      </c>
      <c r="M338" s="472">
        <v>15173.682000000001</v>
      </c>
      <c r="N338" s="242">
        <f t="shared" si="15"/>
        <v>75.868410000000011</v>
      </c>
      <c r="O338" s="242"/>
      <c r="P338" s="242"/>
      <c r="Q338" s="242">
        <f t="shared" si="14"/>
        <v>75.868410000000011</v>
      </c>
    </row>
    <row r="339" spans="1:17" ht="38.25">
      <c r="A339" s="214"/>
      <c r="B339" s="219" t="s">
        <v>2544</v>
      </c>
      <c r="C339" s="472">
        <v>10361.259</v>
      </c>
      <c r="D339" s="472">
        <v>8061.4489999999996</v>
      </c>
      <c r="E339" s="472">
        <v>8061.4489999999996</v>
      </c>
      <c r="F339" s="472">
        <v>1080</v>
      </c>
      <c r="G339" s="472">
        <v>0</v>
      </c>
      <c r="H339" s="472">
        <v>0</v>
      </c>
      <c r="I339" s="472">
        <v>1080</v>
      </c>
      <c r="J339" s="472">
        <v>1080</v>
      </c>
      <c r="K339" s="472">
        <v>0</v>
      </c>
      <c r="L339" s="472">
        <v>0</v>
      </c>
      <c r="M339" s="472">
        <v>1080</v>
      </c>
      <c r="N339" s="242">
        <f t="shared" si="15"/>
        <v>100</v>
      </c>
      <c r="O339" s="242"/>
      <c r="P339" s="242"/>
      <c r="Q339" s="242">
        <f t="shared" si="14"/>
        <v>100</v>
      </c>
    </row>
    <row r="340" spans="1:17" ht="38.25">
      <c r="A340" s="214"/>
      <c r="B340" s="219" t="s">
        <v>2545</v>
      </c>
      <c r="C340" s="472">
        <v>85000</v>
      </c>
      <c r="D340" s="472">
        <v>383.85599999999999</v>
      </c>
      <c r="E340" s="472">
        <v>1350</v>
      </c>
      <c r="F340" s="472">
        <v>0</v>
      </c>
      <c r="G340" s="472">
        <v>0</v>
      </c>
      <c r="H340" s="472">
        <v>0</v>
      </c>
      <c r="I340" s="472">
        <v>0</v>
      </c>
      <c r="J340" s="472">
        <v>966.14400000000001</v>
      </c>
      <c r="K340" s="472">
        <v>0</v>
      </c>
      <c r="L340" s="472">
        <v>0</v>
      </c>
      <c r="M340" s="472">
        <v>966.14400000000001</v>
      </c>
      <c r="N340" s="242"/>
      <c r="O340" s="242"/>
      <c r="P340" s="242"/>
      <c r="Q340" s="242"/>
    </row>
    <row r="341" spans="1:17" ht="38.25">
      <c r="A341" s="214"/>
      <c r="B341" s="219" t="s">
        <v>2546</v>
      </c>
      <c r="C341" s="472">
        <v>87000</v>
      </c>
      <c r="D341" s="472">
        <v>53799.375999999997</v>
      </c>
      <c r="E341" s="472">
        <v>54000</v>
      </c>
      <c r="F341" s="472">
        <v>20000</v>
      </c>
      <c r="G341" s="472">
        <v>0</v>
      </c>
      <c r="H341" s="472">
        <v>0</v>
      </c>
      <c r="I341" s="472">
        <v>20000</v>
      </c>
      <c r="J341" s="472">
        <v>20200.624</v>
      </c>
      <c r="K341" s="472">
        <v>0</v>
      </c>
      <c r="L341" s="472">
        <v>0</v>
      </c>
      <c r="M341" s="472">
        <v>20200.624</v>
      </c>
      <c r="N341" s="242">
        <f t="shared" si="15"/>
        <v>101.00312</v>
      </c>
      <c r="O341" s="242"/>
      <c r="P341" s="242"/>
      <c r="Q341" s="242">
        <f t="shared" si="14"/>
        <v>101.00312</v>
      </c>
    </row>
    <row r="342" spans="1:17" ht="63.75">
      <c r="A342" s="214"/>
      <c r="B342" s="219" t="s">
        <v>2466</v>
      </c>
      <c r="C342" s="472">
        <v>32403</v>
      </c>
      <c r="D342" s="472">
        <v>0</v>
      </c>
      <c r="E342" s="472">
        <v>0</v>
      </c>
      <c r="F342" s="472">
        <v>32403</v>
      </c>
      <c r="G342" s="472">
        <v>0</v>
      </c>
      <c r="H342" s="472">
        <v>32403</v>
      </c>
      <c r="I342" s="472">
        <v>0</v>
      </c>
      <c r="J342" s="472">
        <v>0</v>
      </c>
      <c r="K342" s="472">
        <v>0</v>
      </c>
      <c r="L342" s="472">
        <v>0</v>
      </c>
      <c r="M342" s="472">
        <v>0</v>
      </c>
      <c r="N342" s="242">
        <f t="shared" si="15"/>
        <v>0</v>
      </c>
      <c r="O342" s="242"/>
      <c r="P342" s="242">
        <f t="shared" ref="P342:P389" si="16">L342/H342*100</f>
        <v>0</v>
      </c>
      <c r="Q342" s="242"/>
    </row>
    <row r="343" spans="1:17" ht="38.25">
      <c r="A343" s="214"/>
      <c r="B343" s="219" t="s">
        <v>2547</v>
      </c>
      <c r="C343" s="472">
        <v>82000</v>
      </c>
      <c r="D343" s="472">
        <v>39650</v>
      </c>
      <c r="E343" s="472">
        <v>40000</v>
      </c>
      <c r="F343" s="472">
        <v>15000</v>
      </c>
      <c r="G343" s="472">
        <v>0</v>
      </c>
      <c r="H343" s="472">
        <v>15000</v>
      </c>
      <c r="I343" s="472">
        <v>0</v>
      </c>
      <c r="J343" s="472">
        <v>15350</v>
      </c>
      <c r="K343" s="472">
        <v>0</v>
      </c>
      <c r="L343" s="472">
        <v>15350</v>
      </c>
      <c r="M343" s="472">
        <v>0</v>
      </c>
      <c r="N343" s="242">
        <f t="shared" si="15"/>
        <v>102.33333333333334</v>
      </c>
      <c r="O343" s="242"/>
      <c r="P343" s="242">
        <f t="shared" si="16"/>
        <v>102.33333333333334</v>
      </c>
      <c r="Q343" s="242"/>
    </row>
    <row r="344" spans="1:17" ht="38.25">
      <c r="A344" s="214"/>
      <c r="B344" s="219" t="s">
        <v>2548</v>
      </c>
      <c r="C344" s="472">
        <v>85000</v>
      </c>
      <c r="D344" s="472">
        <v>48850</v>
      </c>
      <c r="E344" s="472">
        <v>48850</v>
      </c>
      <c r="F344" s="472">
        <v>15000</v>
      </c>
      <c r="G344" s="472">
        <v>0</v>
      </c>
      <c r="H344" s="472">
        <v>15000</v>
      </c>
      <c r="I344" s="472">
        <v>0</v>
      </c>
      <c r="J344" s="472">
        <v>15000</v>
      </c>
      <c r="K344" s="472">
        <v>0</v>
      </c>
      <c r="L344" s="472">
        <v>15000</v>
      </c>
      <c r="M344" s="472">
        <v>0</v>
      </c>
      <c r="N344" s="242">
        <f t="shared" si="15"/>
        <v>100</v>
      </c>
      <c r="O344" s="242"/>
      <c r="P344" s="242">
        <f t="shared" si="16"/>
        <v>100</v>
      </c>
      <c r="Q344" s="242"/>
    </row>
    <row r="345" spans="1:17" ht="38.25">
      <c r="A345" s="214"/>
      <c r="B345" s="219" t="s">
        <v>2549</v>
      </c>
      <c r="C345" s="472">
        <v>46280</v>
      </c>
      <c r="D345" s="472">
        <v>0</v>
      </c>
      <c r="E345" s="472">
        <v>0</v>
      </c>
      <c r="F345" s="472">
        <v>0</v>
      </c>
      <c r="G345" s="472">
        <v>0</v>
      </c>
      <c r="H345" s="472">
        <v>0</v>
      </c>
      <c r="I345" s="472">
        <v>0</v>
      </c>
      <c r="J345" s="472">
        <v>38539.97</v>
      </c>
      <c r="K345" s="472">
        <v>0</v>
      </c>
      <c r="L345" s="472">
        <v>38539.97</v>
      </c>
      <c r="M345" s="472">
        <v>0</v>
      </c>
      <c r="N345" s="242"/>
      <c r="O345" s="242"/>
      <c r="P345" s="242"/>
      <c r="Q345" s="242"/>
    </row>
    <row r="346" spans="1:17" s="471" customFormat="1">
      <c r="A346" s="211"/>
      <c r="B346" s="212" t="s">
        <v>2055</v>
      </c>
      <c r="C346" s="472">
        <v>0</v>
      </c>
      <c r="D346" s="472">
        <v>0</v>
      </c>
      <c r="E346" s="472">
        <v>0</v>
      </c>
      <c r="F346" s="472">
        <v>110017</v>
      </c>
      <c r="G346" s="472">
        <v>0</v>
      </c>
      <c r="H346" s="472">
        <v>62403</v>
      </c>
      <c r="I346" s="472">
        <v>47614</v>
      </c>
      <c r="J346" s="472">
        <v>113422.727</v>
      </c>
      <c r="K346" s="472">
        <v>0</v>
      </c>
      <c r="L346" s="472">
        <v>68889.97</v>
      </c>
      <c r="M346" s="472">
        <v>44532.756999999998</v>
      </c>
      <c r="N346" s="241">
        <f t="shared" si="15"/>
        <v>103.09563703791231</v>
      </c>
      <c r="O346" s="241"/>
      <c r="P346" s="241">
        <f t="shared" si="16"/>
        <v>110.39528548306971</v>
      </c>
      <c r="Q346" s="241">
        <f t="shared" si="14"/>
        <v>93.528703742596704</v>
      </c>
    </row>
    <row r="347" spans="1:17">
      <c r="A347" s="214"/>
      <c r="B347" s="219" t="s">
        <v>2550</v>
      </c>
      <c r="C347" s="472">
        <v>0</v>
      </c>
      <c r="D347" s="472">
        <v>0</v>
      </c>
      <c r="E347" s="472">
        <v>149</v>
      </c>
      <c r="F347" s="472">
        <v>0</v>
      </c>
      <c r="G347" s="472">
        <v>0</v>
      </c>
      <c r="H347" s="472">
        <v>0</v>
      </c>
      <c r="I347" s="472">
        <v>0</v>
      </c>
      <c r="J347" s="472">
        <v>0</v>
      </c>
      <c r="K347" s="472">
        <v>0</v>
      </c>
      <c r="L347" s="472">
        <v>0</v>
      </c>
      <c r="M347" s="472">
        <v>0</v>
      </c>
      <c r="N347" s="242"/>
      <c r="O347" s="242"/>
      <c r="P347" s="242"/>
      <c r="Q347" s="242"/>
    </row>
    <row r="348" spans="1:17" ht="25.5">
      <c r="A348" s="214"/>
      <c r="B348" s="219" t="s">
        <v>2551</v>
      </c>
      <c r="C348" s="472">
        <v>79691.642000000007</v>
      </c>
      <c r="D348" s="472">
        <v>290.21499999999997</v>
      </c>
      <c r="E348" s="472">
        <v>1348.596</v>
      </c>
      <c r="F348" s="472">
        <v>0</v>
      </c>
      <c r="G348" s="472">
        <v>0</v>
      </c>
      <c r="H348" s="472">
        <v>0</v>
      </c>
      <c r="I348" s="472">
        <v>0</v>
      </c>
      <c r="J348" s="472">
        <v>1058.3810000000001</v>
      </c>
      <c r="K348" s="472">
        <v>0</v>
      </c>
      <c r="L348" s="472">
        <v>0</v>
      </c>
      <c r="M348" s="472">
        <v>1058.3810000000001</v>
      </c>
      <c r="N348" s="242"/>
      <c r="O348" s="242"/>
      <c r="P348" s="242"/>
      <c r="Q348" s="242"/>
    </row>
    <row r="349" spans="1:17" ht="76.5">
      <c r="A349" s="214"/>
      <c r="B349" s="219" t="s">
        <v>2443</v>
      </c>
      <c r="C349" s="472">
        <v>12110.927694</v>
      </c>
      <c r="D349" s="472">
        <v>0</v>
      </c>
      <c r="E349" s="472">
        <v>0</v>
      </c>
      <c r="F349" s="472">
        <v>1512.432</v>
      </c>
      <c r="G349" s="472">
        <v>0</v>
      </c>
      <c r="H349" s="472">
        <v>0</v>
      </c>
      <c r="I349" s="472">
        <v>1512.432</v>
      </c>
      <c r="J349" s="472">
        <v>1512.4313059999999</v>
      </c>
      <c r="K349" s="472">
        <v>0</v>
      </c>
      <c r="L349" s="472">
        <v>0</v>
      </c>
      <c r="M349" s="472">
        <v>1512.4313059999999</v>
      </c>
      <c r="N349" s="242">
        <f t="shared" si="15"/>
        <v>99.99995411363949</v>
      </c>
      <c r="O349" s="242"/>
      <c r="P349" s="242"/>
      <c r="Q349" s="242">
        <f t="shared" si="14"/>
        <v>99.99995411363949</v>
      </c>
    </row>
    <row r="350" spans="1:17" ht="63.75">
      <c r="A350" s="214"/>
      <c r="B350" s="219" t="s">
        <v>2552</v>
      </c>
      <c r="C350" s="472">
        <v>229465.079</v>
      </c>
      <c r="D350" s="472">
        <v>207948.38039999999</v>
      </c>
      <c r="E350" s="472">
        <v>207948.38039999999</v>
      </c>
      <c r="F350" s="472">
        <v>0</v>
      </c>
      <c r="G350" s="472">
        <v>0</v>
      </c>
      <c r="H350" s="472">
        <v>0</v>
      </c>
      <c r="I350" s="472">
        <v>0</v>
      </c>
      <c r="J350" s="472">
        <v>2089.44</v>
      </c>
      <c r="K350" s="472">
        <v>0</v>
      </c>
      <c r="L350" s="472">
        <v>0</v>
      </c>
      <c r="M350" s="472">
        <v>2089.44</v>
      </c>
      <c r="N350" s="242"/>
      <c r="O350" s="242"/>
      <c r="P350" s="242"/>
      <c r="Q350" s="242"/>
    </row>
    <row r="351" spans="1:17" ht="51">
      <c r="A351" s="214"/>
      <c r="B351" s="219" t="s">
        <v>2553</v>
      </c>
      <c r="C351" s="472">
        <v>130573.289</v>
      </c>
      <c r="D351" s="472">
        <v>128070.471781</v>
      </c>
      <c r="E351" s="472">
        <v>128751.703781</v>
      </c>
      <c r="F351" s="472">
        <v>53</v>
      </c>
      <c r="G351" s="472">
        <v>0</v>
      </c>
      <c r="H351" s="472">
        <v>0</v>
      </c>
      <c r="I351" s="472">
        <v>53</v>
      </c>
      <c r="J351" s="472">
        <v>734.23199999999997</v>
      </c>
      <c r="K351" s="472">
        <v>0</v>
      </c>
      <c r="L351" s="472">
        <v>0</v>
      </c>
      <c r="M351" s="472">
        <v>734.23199999999997</v>
      </c>
      <c r="N351" s="242">
        <f t="shared" si="15"/>
        <v>1385.3433962264151</v>
      </c>
      <c r="O351" s="242"/>
      <c r="P351" s="242"/>
      <c r="Q351" s="242">
        <f t="shared" si="14"/>
        <v>1385.3433962264151</v>
      </c>
    </row>
    <row r="352" spans="1:17" ht="38.25">
      <c r="A352" s="214"/>
      <c r="B352" s="219" t="s">
        <v>2554</v>
      </c>
      <c r="C352" s="472">
        <v>54298.400000000001</v>
      </c>
      <c r="D352" s="472">
        <v>43539.07</v>
      </c>
      <c r="E352" s="472">
        <v>43539.07</v>
      </c>
      <c r="F352" s="472">
        <v>305</v>
      </c>
      <c r="G352" s="472">
        <v>0</v>
      </c>
      <c r="H352" s="472">
        <v>0</v>
      </c>
      <c r="I352" s="472">
        <v>305</v>
      </c>
      <c r="J352" s="472">
        <v>305</v>
      </c>
      <c r="K352" s="472">
        <v>0</v>
      </c>
      <c r="L352" s="472">
        <v>0</v>
      </c>
      <c r="M352" s="472">
        <v>305</v>
      </c>
      <c r="N352" s="242">
        <f t="shared" si="15"/>
        <v>100</v>
      </c>
      <c r="O352" s="242"/>
      <c r="P352" s="242"/>
      <c r="Q352" s="242">
        <f t="shared" si="14"/>
        <v>100</v>
      </c>
    </row>
    <row r="353" spans="1:17" ht="38.25">
      <c r="A353" s="214"/>
      <c r="B353" s="219" t="s">
        <v>2555</v>
      </c>
      <c r="C353" s="472">
        <v>48139.714</v>
      </c>
      <c r="D353" s="472">
        <v>12847.036</v>
      </c>
      <c r="E353" s="472">
        <v>13000</v>
      </c>
      <c r="F353" s="472">
        <v>0</v>
      </c>
      <c r="G353" s="472">
        <v>0</v>
      </c>
      <c r="H353" s="472">
        <v>0</v>
      </c>
      <c r="I353" s="472">
        <v>0</v>
      </c>
      <c r="J353" s="472">
        <v>0</v>
      </c>
      <c r="K353" s="472">
        <v>0</v>
      </c>
      <c r="L353" s="472">
        <v>0</v>
      </c>
      <c r="M353" s="472">
        <v>0</v>
      </c>
      <c r="N353" s="242"/>
      <c r="O353" s="242"/>
      <c r="P353" s="242"/>
      <c r="Q353" s="242"/>
    </row>
    <row r="354" spans="1:17" ht="25.5">
      <c r="A354" s="214"/>
      <c r="B354" s="219" t="s">
        <v>2556</v>
      </c>
      <c r="C354" s="472">
        <v>60000</v>
      </c>
      <c r="D354" s="472">
        <v>38654.699999999997</v>
      </c>
      <c r="E354" s="472">
        <v>38655</v>
      </c>
      <c r="F354" s="472">
        <v>0</v>
      </c>
      <c r="G354" s="472">
        <v>0</v>
      </c>
      <c r="H354" s="472">
        <v>0</v>
      </c>
      <c r="I354" s="472">
        <v>0</v>
      </c>
      <c r="J354" s="472">
        <v>0</v>
      </c>
      <c r="K354" s="472">
        <v>0</v>
      </c>
      <c r="L354" s="472">
        <v>0</v>
      </c>
      <c r="M354" s="472">
        <v>0</v>
      </c>
      <c r="N354" s="242"/>
      <c r="O354" s="242"/>
      <c r="P354" s="242"/>
      <c r="Q354" s="242"/>
    </row>
    <row r="355" spans="1:17" ht="25.5">
      <c r="A355" s="214"/>
      <c r="B355" s="219" t="s">
        <v>2557</v>
      </c>
      <c r="C355" s="472">
        <v>60000</v>
      </c>
      <c r="D355" s="472">
        <v>1746.002</v>
      </c>
      <c r="E355" s="472">
        <v>2391.002</v>
      </c>
      <c r="F355" s="472">
        <v>0</v>
      </c>
      <c r="G355" s="472">
        <v>0</v>
      </c>
      <c r="H355" s="472">
        <v>0</v>
      </c>
      <c r="I355" s="472">
        <v>0</v>
      </c>
      <c r="J355" s="472">
        <v>645</v>
      </c>
      <c r="K355" s="472">
        <v>0</v>
      </c>
      <c r="L355" s="472">
        <v>0</v>
      </c>
      <c r="M355" s="472">
        <v>645</v>
      </c>
      <c r="N355" s="242"/>
      <c r="O355" s="242"/>
      <c r="P355" s="242"/>
      <c r="Q355" s="242"/>
    </row>
    <row r="356" spans="1:17" ht="25.5">
      <c r="A356" s="214"/>
      <c r="B356" s="219" t="s">
        <v>2558</v>
      </c>
      <c r="C356" s="472">
        <v>18500</v>
      </c>
      <c r="D356" s="472">
        <v>260.97096499999998</v>
      </c>
      <c r="E356" s="472">
        <v>410.97096499999998</v>
      </c>
      <c r="F356" s="472">
        <v>0</v>
      </c>
      <c r="G356" s="472">
        <v>0</v>
      </c>
      <c r="H356" s="472">
        <v>0</v>
      </c>
      <c r="I356" s="472">
        <v>0</v>
      </c>
      <c r="J356" s="472">
        <v>150</v>
      </c>
      <c r="K356" s="472">
        <v>0</v>
      </c>
      <c r="L356" s="472">
        <v>0</v>
      </c>
      <c r="M356" s="472">
        <v>150</v>
      </c>
      <c r="N356" s="242"/>
      <c r="O356" s="242"/>
      <c r="P356" s="242"/>
      <c r="Q356" s="242"/>
    </row>
    <row r="357" spans="1:17" ht="25.5">
      <c r="A357" s="214"/>
      <c r="B357" s="219" t="s">
        <v>2559</v>
      </c>
      <c r="C357" s="472">
        <v>16000</v>
      </c>
      <c r="D357" s="472">
        <v>4183</v>
      </c>
      <c r="E357" s="472">
        <v>4513</v>
      </c>
      <c r="F357" s="472">
        <v>0</v>
      </c>
      <c r="G357" s="472">
        <v>0</v>
      </c>
      <c r="H357" s="472">
        <v>0</v>
      </c>
      <c r="I357" s="472">
        <v>0</v>
      </c>
      <c r="J357" s="472">
        <v>330</v>
      </c>
      <c r="K357" s="472">
        <v>0</v>
      </c>
      <c r="L357" s="472">
        <v>0</v>
      </c>
      <c r="M357" s="472">
        <v>330</v>
      </c>
      <c r="N357" s="242"/>
      <c r="O357" s="242"/>
      <c r="P357" s="242"/>
      <c r="Q357" s="242"/>
    </row>
    <row r="358" spans="1:17" ht="63.75">
      <c r="A358" s="214"/>
      <c r="B358" s="219" t="s">
        <v>2560</v>
      </c>
      <c r="C358" s="472">
        <v>27000</v>
      </c>
      <c r="D358" s="472">
        <v>22300</v>
      </c>
      <c r="E358" s="472">
        <v>22300</v>
      </c>
      <c r="F358" s="472">
        <v>2700</v>
      </c>
      <c r="G358" s="472">
        <v>0</v>
      </c>
      <c r="H358" s="472">
        <v>0</v>
      </c>
      <c r="I358" s="472">
        <v>2700</v>
      </c>
      <c r="J358" s="472">
        <v>2700</v>
      </c>
      <c r="K358" s="472">
        <v>0</v>
      </c>
      <c r="L358" s="472">
        <v>0</v>
      </c>
      <c r="M358" s="472">
        <v>2700</v>
      </c>
      <c r="N358" s="242">
        <f t="shared" si="15"/>
        <v>100</v>
      </c>
      <c r="O358" s="242"/>
      <c r="P358" s="242"/>
      <c r="Q358" s="242">
        <f t="shared" si="14"/>
        <v>100</v>
      </c>
    </row>
    <row r="359" spans="1:17" ht="51">
      <c r="A359" s="214"/>
      <c r="B359" s="219" t="s">
        <v>2561</v>
      </c>
      <c r="C359" s="472">
        <v>0</v>
      </c>
      <c r="D359" s="472">
        <v>0</v>
      </c>
      <c r="E359" s="472">
        <v>0</v>
      </c>
      <c r="F359" s="472">
        <v>600</v>
      </c>
      <c r="G359" s="472">
        <v>0</v>
      </c>
      <c r="H359" s="472">
        <v>0</v>
      </c>
      <c r="I359" s="472">
        <v>600</v>
      </c>
      <c r="J359" s="472">
        <v>14.335000000000001</v>
      </c>
      <c r="K359" s="472">
        <v>0</v>
      </c>
      <c r="L359" s="472">
        <v>0</v>
      </c>
      <c r="M359" s="472">
        <v>14.335000000000001</v>
      </c>
      <c r="N359" s="242">
        <f t="shared" si="15"/>
        <v>2.3891666666666667</v>
      </c>
      <c r="O359" s="242"/>
      <c r="P359" s="242"/>
      <c r="Q359" s="242">
        <f t="shared" si="14"/>
        <v>2.3891666666666667</v>
      </c>
    </row>
    <row r="360" spans="1:17" ht="38.25">
      <c r="A360" s="214"/>
      <c r="B360" s="219" t="s">
        <v>2562</v>
      </c>
      <c r="C360" s="472">
        <v>163638.753</v>
      </c>
      <c r="D360" s="472">
        <v>500</v>
      </c>
      <c r="E360" s="472">
        <v>25000</v>
      </c>
      <c r="F360" s="472">
        <v>40000</v>
      </c>
      <c r="G360" s="472">
        <v>0</v>
      </c>
      <c r="H360" s="472">
        <v>0</v>
      </c>
      <c r="I360" s="472">
        <v>40000</v>
      </c>
      <c r="J360" s="472">
        <v>64353.752</v>
      </c>
      <c r="K360" s="472">
        <v>0</v>
      </c>
      <c r="L360" s="472">
        <v>0</v>
      </c>
      <c r="M360" s="472">
        <v>64353.752</v>
      </c>
      <c r="N360" s="242">
        <f t="shared" si="15"/>
        <v>160.88437999999999</v>
      </c>
      <c r="O360" s="242"/>
      <c r="P360" s="242"/>
      <c r="Q360" s="242">
        <f t="shared" si="14"/>
        <v>160.88437999999999</v>
      </c>
    </row>
    <row r="361" spans="1:17" ht="51">
      <c r="A361" s="214"/>
      <c r="B361" s="219" t="s">
        <v>2563</v>
      </c>
      <c r="C361" s="472">
        <v>89680</v>
      </c>
      <c r="D361" s="472">
        <v>100</v>
      </c>
      <c r="E361" s="472">
        <v>15000</v>
      </c>
      <c r="F361" s="472">
        <v>20000</v>
      </c>
      <c r="G361" s="472">
        <v>0</v>
      </c>
      <c r="H361" s="472">
        <v>0</v>
      </c>
      <c r="I361" s="472">
        <v>20000</v>
      </c>
      <c r="J361" s="472">
        <v>27115.098999999998</v>
      </c>
      <c r="K361" s="472">
        <v>0</v>
      </c>
      <c r="L361" s="472">
        <v>0</v>
      </c>
      <c r="M361" s="472">
        <v>27115.098999999998</v>
      </c>
      <c r="N361" s="242">
        <f t="shared" si="15"/>
        <v>135.57549499999999</v>
      </c>
      <c r="O361" s="242"/>
      <c r="P361" s="242"/>
      <c r="Q361" s="242">
        <f t="shared" si="14"/>
        <v>135.57549499999999</v>
      </c>
    </row>
    <row r="362" spans="1:17" ht="51">
      <c r="A362" s="214"/>
      <c r="B362" s="219" t="s">
        <v>2448</v>
      </c>
      <c r="C362" s="472">
        <v>62038</v>
      </c>
      <c r="D362" s="472">
        <v>0</v>
      </c>
      <c r="E362" s="472">
        <v>0</v>
      </c>
      <c r="F362" s="472">
        <v>14132.380999999999</v>
      </c>
      <c r="G362" s="472">
        <v>0</v>
      </c>
      <c r="H362" s="472">
        <v>0</v>
      </c>
      <c r="I362" s="472">
        <v>14132.380999999999</v>
      </c>
      <c r="J362" s="472">
        <v>100</v>
      </c>
      <c r="K362" s="472">
        <v>0</v>
      </c>
      <c r="L362" s="472">
        <v>0</v>
      </c>
      <c r="M362" s="472">
        <v>100</v>
      </c>
      <c r="N362" s="242">
        <f t="shared" si="15"/>
        <v>0.70759484902084091</v>
      </c>
      <c r="O362" s="242"/>
      <c r="P362" s="242"/>
      <c r="Q362" s="242">
        <f t="shared" si="14"/>
        <v>0.70759484902084091</v>
      </c>
    </row>
    <row r="363" spans="1:17" ht="63.75">
      <c r="A363" s="214"/>
      <c r="B363" s="219" t="s">
        <v>2564</v>
      </c>
      <c r="C363" s="472">
        <v>74268</v>
      </c>
      <c r="D363" s="472">
        <v>3395.6260000000002</v>
      </c>
      <c r="E363" s="472">
        <v>12000</v>
      </c>
      <c r="F363" s="472">
        <v>25000</v>
      </c>
      <c r="G363" s="472">
        <v>0</v>
      </c>
      <c r="H363" s="472">
        <v>0</v>
      </c>
      <c r="I363" s="472">
        <v>25000</v>
      </c>
      <c r="J363" s="472">
        <v>16198.064</v>
      </c>
      <c r="K363" s="472">
        <v>0</v>
      </c>
      <c r="L363" s="472">
        <v>0</v>
      </c>
      <c r="M363" s="472">
        <v>16198.064</v>
      </c>
      <c r="N363" s="242">
        <f t="shared" si="15"/>
        <v>64.792256000000009</v>
      </c>
      <c r="O363" s="242"/>
      <c r="P363" s="242"/>
      <c r="Q363" s="242">
        <f t="shared" si="14"/>
        <v>64.792256000000009</v>
      </c>
    </row>
    <row r="364" spans="1:17" ht="63.75">
      <c r="A364" s="214"/>
      <c r="B364" s="219" t="s">
        <v>2564</v>
      </c>
      <c r="C364" s="472">
        <v>74268</v>
      </c>
      <c r="D364" s="472">
        <v>0</v>
      </c>
      <c r="E364" s="472">
        <v>3991.2930000000001</v>
      </c>
      <c r="F364" s="472">
        <v>0</v>
      </c>
      <c r="G364" s="472">
        <v>0</v>
      </c>
      <c r="H364" s="472">
        <v>0</v>
      </c>
      <c r="I364" s="472">
        <v>0</v>
      </c>
      <c r="J364" s="472">
        <v>1972.9469999999999</v>
      </c>
      <c r="K364" s="472">
        <v>0</v>
      </c>
      <c r="L364" s="472">
        <v>0</v>
      </c>
      <c r="M364" s="472">
        <v>1972.9469999999999</v>
      </c>
      <c r="N364" s="242"/>
      <c r="O364" s="242"/>
      <c r="P364" s="242"/>
      <c r="Q364" s="242"/>
    </row>
    <row r="365" spans="1:17" ht="51">
      <c r="A365" s="214"/>
      <c r="B365" s="219" t="s">
        <v>2451</v>
      </c>
      <c r="C365" s="472">
        <v>12110.927694</v>
      </c>
      <c r="D365" s="472">
        <v>10825.566314</v>
      </c>
      <c r="E365" s="472">
        <v>10900.892314000001</v>
      </c>
      <c r="F365" s="472">
        <v>0</v>
      </c>
      <c r="G365" s="472">
        <v>0</v>
      </c>
      <c r="H365" s="472">
        <v>0</v>
      </c>
      <c r="I365" s="472">
        <v>0</v>
      </c>
      <c r="J365" s="472">
        <v>0</v>
      </c>
      <c r="K365" s="472">
        <v>0</v>
      </c>
      <c r="L365" s="472">
        <v>0</v>
      </c>
      <c r="M365" s="472">
        <v>0</v>
      </c>
      <c r="N365" s="242"/>
      <c r="O365" s="242"/>
      <c r="P365" s="242"/>
      <c r="Q365" s="242"/>
    </row>
    <row r="366" spans="1:17" ht="38.25">
      <c r="A366" s="214"/>
      <c r="B366" s="219" t="s">
        <v>2555</v>
      </c>
      <c r="C366" s="472">
        <v>48139.714</v>
      </c>
      <c r="D366" s="472">
        <v>10663.49</v>
      </c>
      <c r="E366" s="472">
        <v>10664</v>
      </c>
      <c r="F366" s="472">
        <v>0</v>
      </c>
      <c r="G366" s="472">
        <v>0</v>
      </c>
      <c r="H366" s="472">
        <v>0</v>
      </c>
      <c r="I366" s="472">
        <v>0</v>
      </c>
      <c r="J366" s="472">
        <v>0</v>
      </c>
      <c r="K366" s="472">
        <v>0</v>
      </c>
      <c r="L366" s="472">
        <v>0</v>
      </c>
      <c r="M366" s="472">
        <v>0</v>
      </c>
      <c r="N366" s="242"/>
      <c r="O366" s="242"/>
      <c r="P366" s="242"/>
      <c r="Q366" s="242"/>
    </row>
    <row r="367" spans="1:17" ht="76.5">
      <c r="A367" s="214"/>
      <c r="B367" s="219" t="s">
        <v>2565</v>
      </c>
      <c r="C367" s="472">
        <v>90725.322</v>
      </c>
      <c r="D367" s="472">
        <v>84774.369000000006</v>
      </c>
      <c r="E367" s="472">
        <v>85000</v>
      </c>
      <c r="F367" s="472">
        <v>0</v>
      </c>
      <c r="G367" s="472">
        <v>0</v>
      </c>
      <c r="H367" s="472">
        <v>0</v>
      </c>
      <c r="I367" s="472">
        <v>0</v>
      </c>
      <c r="J367" s="472">
        <v>225.631</v>
      </c>
      <c r="K367" s="472">
        <v>0</v>
      </c>
      <c r="L367" s="472">
        <v>225.631</v>
      </c>
      <c r="M367" s="472">
        <v>0</v>
      </c>
      <c r="N367" s="242"/>
      <c r="O367" s="242"/>
      <c r="P367" s="242"/>
      <c r="Q367" s="242"/>
    </row>
    <row r="368" spans="1:17" ht="63.75">
      <c r="A368" s="214"/>
      <c r="B368" s="219" t="s">
        <v>2452</v>
      </c>
      <c r="C368" s="472">
        <v>62038</v>
      </c>
      <c r="D368" s="472">
        <v>23747.816350000001</v>
      </c>
      <c r="E368" s="472">
        <v>29718.97335</v>
      </c>
      <c r="F368" s="472">
        <v>18181.618999999999</v>
      </c>
      <c r="G368" s="472">
        <v>0</v>
      </c>
      <c r="H368" s="472">
        <v>18181.618999999999</v>
      </c>
      <c r="I368" s="472">
        <v>0</v>
      </c>
      <c r="J368" s="472">
        <v>1474.874</v>
      </c>
      <c r="K368" s="472">
        <v>0</v>
      </c>
      <c r="L368" s="472">
        <v>1474.874</v>
      </c>
      <c r="M368" s="472">
        <v>0</v>
      </c>
      <c r="N368" s="242">
        <f t="shared" si="15"/>
        <v>8.1118958658192106</v>
      </c>
      <c r="O368" s="242"/>
      <c r="P368" s="242">
        <f t="shared" si="16"/>
        <v>8.1118958658192106</v>
      </c>
      <c r="Q368" s="242"/>
    </row>
    <row r="369" spans="1:17" ht="51">
      <c r="A369" s="214"/>
      <c r="B369" s="219" t="s">
        <v>2566</v>
      </c>
      <c r="C369" s="472">
        <v>185000</v>
      </c>
      <c r="D369" s="472">
        <v>49479.408799999997</v>
      </c>
      <c r="E369" s="472">
        <v>70000</v>
      </c>
      <c r="F369" s="472">
        <v>35000</v>
      </c>
      <c r="G369" s="472">
        <v>0</v>
      </c>
      <c r="H369" s="472">
        <v>35000</v>
      </c>
      <c r="I369" s="472">
        <v>0</v>
      </c>
      <c r="J369" s="472">
        <v>47361.767999999996</v>
      </c>
      <c r="K369" s="472">
        <v>0</v>
      </c>
      <c r="L369" s="472">
        <v>47361.767999999996</v>
      </c>
      <c r="M369" s="472">
        <v>0</v>
      </c>
      <c r="N369" s="242">
        <f t="shared" si="15"/>
        <v>135.31933714285714</v>
      </c>
      <c r="O369" s="242"/>
      <c r="P369" s="242">
        <f t="shared" si="16"/>
        <v>135.31933714285714</v>
      </c>
      <c r="Q369" s="242"/>
    </row>
    <row r="370" spans="1:17" ht="51">
      <c r="A370" s="214"/>
      <c r="B370" s="219" t="s">
        <v>2567</v>
      </c>
      <c r="C370" s="472">
        <v>65000</v>
      </c>
      <c r="D370" s="472">
        <v>0</v>
      </c>
      <c r="E370" s="472">
        <v>0</v>
      </c>
      <c r="F370" s="472">
        <v>0</v>
      </c>
      <c r="G370" s="472">
        <v>0</v>
      </c>
      <c r="H370" s="472">
        <v>0</v>
      </c>
      <c r="I370" s="472">
        <v>0</v>
      </c>
      <c r="J370" s="472">
        <v>51139.591999999997</v>
      </c>
      <c r="K370" s="472">
        <v>0</v>
      </c>
      <c r="L370" s="472">
        <v>51139.591999999997</v>
      </c>
      <c r="M370" s="472">
        <v>0</v>
      </c>
      <c r="N370" s="242"/>
      <c r="O370" s="242"/>
      <c r="P370" s="242"/>
      <c r="Q370" s="242"/>
    </row>
    <row r="371" spans="1:17" ht="25.5">
      <c r="A371" s="214"/>
      <c r="B371" s="219" t="s">
        <v>2568</v>
      </c>
      <c r="C371" s="472">
        <v>12611.766</v>
      </c>
      <c r="D371" s="472">
        <v>0</v>
      </c>
      <c r="E371" s="472">
        <v>0</v>
      </c>
      <c r="F371" s="472">
        <v>0</v>
      </c>
      <c r="G371" s="472">
        <v>0</v>
      </c>
      <c r="H371" s="472">
        <v>0</v>
      </c>
      <c r="I371" s="472">
        <v>0</v>
      </c>
      <c r="J371" s="472">
        <v>11163.045</v>
      </c>
      <c r="K371" s="472">
        <v>0</v>
      </c>
      <c r="L371" s="472">
        <v>11163.045</v>
      </c>
      <c r="M371" s="472">
        <v>0</v>
      </c>
      <c r="N371" s="242"/>
      <c r="O371" s="242"/>
      <c r="P371" s="242"/>
      <c r="Q371" s="242"/>
    </row>
    <row r="372" spans="1:17" ht="25.5">
      <c r="A372" s="214"/>
      <c r="B372" s="219" t="s">
        <v>2569</v>
      </c>
      <c r="C372" s="472">
        <v>7058.8909999999996</v>
      </c>
      <c r="D372" s="472">
        <v>0</v>
      </c>
      <c r="E372" s="472">
        <v>0</v>
      </c>
      <c r="F372" s="472">
        <v>0</v>
      </c>
      <c r="G372" s="472">
        <v>0</v>
      </c>
      <c r="H372" s="472">
        <v>0</v>
      </c>
      <c r="I372" s="472">
        <v>0</v>
      </c>
      <c r="J372" s="472">
        <v>6251.0479999999998</v>
      </c>
      <c r="K372" s="472">
        <v>0</v>
      </c>
      <c r="L372" s="472">
        <v>6251.0479999999998</v>
      </c>
      <c r="M372" s="472">
        <v>0</v>
      </c>
      <c r="N372" s="242"/>
      <c r="O372" s="242"/>
      <c r="P372" s="242"/>
      <c r="Q372" s="242"/>
    </row>
    <row r="373" spans="1:17" s="471" customFormat="1">
      <c r="A373" s="211"/>
      <c r="B373" s="212" t="s">
        <v>2056</v>
      </c>
      <c r="C373" s="472">
        <v>0</v>
      </c>
      <c r="D373" s="472">
        <v>0</v>
      </c>
      <c r="E373" s="472">
        <v>0</v>
      </c>
      <c r="F373" s="472">
        <v>157484.432</v>
      </c>
      <c r="G373" s="472">
        <v>0</v>
      </c>
      <c r="H373" s="472">
        <v>53181.618999999999</v>
      </c>
      <c r="I373" s="472">
        <v>104302.81299999999</v>
      </c>
      <c r="J373" s="472">
        <v>236894.639306</v>
      </c>
      <c r="K373" s="472">
        <v>0</v>
      </c>
      <c r="L373" s="472">
        <v>117615.958</v>
      </c>
      <c r="M373" s="472">
        <v>119278.681306</v>
      </c>
      <c r="N373" s="241">
        <f t="shared" si="15"/>
        <v>150.42416339032167</v>
      </c>
      <c r="O373" s="241"/>
      <c r="P373" s="241">
        <f t="shared" si="16"/>
        <v>221.15903993069486</v>
      </c>
      <c r="Q373" s="241">
        <f t="shared" si="14"/>
        <v>114.35806751060491</v>
      </c>
    </row>
    <row r="374" spans="1:17" ht="51">
      <c r="A374" s="214"/>
      <c r="B374" s="219" t="s">
        <v>2570</v>
      </c>
      <c r="C374" s="472">
        <v>138000</v>
      </c>
      <c r="D374" s="472">
        <v>80374.25</v>
      </c>
      <c r="E374" s="472">
        <v>81172.881999999998</v>
      </c>
      <c r="F374" s="472">
        <v>0</v>
      </c>
      <c r="G374" s="472">
        <v>0</v>
      </c>
      <c r="H374" s="472">
        <v>0</v>
      </c>
      <c r="I374" s="472">
        <v>0</v>
      </c>
      <c r="J374" s="472">
        <v>798.63199999999995</v>
      </c>
      <c r="K374" s="472">
        <v>0</v>
      </c>
      <c r="L374" s="472">
        <v>0</v>
      </c>
      <c r="M374" s="472">
        <v>798.63199999999995</v>
      </c>
      <c r="N374" s="242"/>
      <c r="O374" s="242"/>
      <c r="P374" s="242"/>
      <c r="Q374" s="242"/>
    </row>
    <row r="375" spans="1:17" ht="38.25">
      <c r="A375" s="214"/>
      <c r="B375" s="219" t="s">
        <v>2571</v>
      </c>
      <c r="C375" s="472">
        <v>81896.807000000001</v>
      </c>
      <c r="D375" s="472">
        <v>217.077</v>
      </c>
      <c r="E375" s="472">
        <v>859</v>
      </c>
      <c r="F375" s="472">
        <v>0</v>
      </c>
      <c r="G375" s="472">
        <v>0</v>
      </c>
      <c r="H375" s="472">
        <v>0</v>
      </c>
      <c r="I375" s="472">
        <v>0</v>
      </c>
      <c r="J375" s="472">
        <v>641.923</v>
      </c>
      <c r="K375" s="472">
        <v>0</v>
      </c>
      <c r="L375" s="472">
        <v>0</v>
      </c>
      <c r="M375" s="472">
        <v>641.923</v>
      </c>
      <c r="N375" s="242"/>
      <c r="O375" s="242"/>
      <c r="P375" s="242"/>
      <c r="Q375" s="242"/>
    </row>
    <row r="376" spans="1:17" ht="25.5">
      <c r="A376" s="214"/>
      <c r="B376" s="219" t="s">
        <v>2572</v>
      </c>
      <c r="C376" s="472">
        <v>160000</v>
      </c>
      <c r="D376" s="472">
        <v>8239.0509999999995</v>
      </c>
      <c r="E376" s="472">
        <v>8239.0509999999995</v>
      </c>
      <c r="F376" s="472">
        <v>0</v>
      </c>
      <c r="G376" s="472">
        <v>0</v>
      </c>
      <c r="H376" s="472">
        <v>0</v>
      </c>
      <c r="I376" s="472">
        <v>0</v>
      </c>
      <c r="J376" s="472">
        <v>438.61399999999998</v>
      </c>
      <c r="K376" s="472">
        <v>0</v>
      </c>
      <c r="L376" s="472">
        <v>0</v>
      </c>
      <c r="M376" s="472">
        <v>438.61399999999998</v>
      </c>
      <c r="N376" s="242"/>
      <c r="O376" s="242"/>
      <c r="P376" s="242"/>
      <c r="Q376" s="242"/>
    </row>
    <row r="377" spans="1:17" ht="38.25">
      <c r="A377" s="214"/>
      <c r="B377" s="219" t="s">
        <v>2573</v>
      </c>
      <c r="C377" s="472">
        <v>140000</v>
      </c>
      <c r="D377" s="472">
        <v>0</v>
      </c>
      <c r="E377" s="472">
        <v>0</v>
      </c>
      <c r="F377" s="472">
        <v>13000</v>
      </c>
      <c r="G377" s="472">
        <v>0</v>
      </c>
      <c r="H377" s="472">
        <v>0</v>
      </c>
      <c r="I377" s="472">
        <v>13000</v>
      </c>
      <c r="J377" s="472">
        <v>1311.414</v>
      </c>
      <c r="K377" s="472">
        <v>0</v>
      </c>
      <c r="L377" s="472">
        <v>0</v>
      </c>
      <c r="M377" s="472">
        <v>1311.414</v>
      </c>
      <c r="N377" s="242">
        <f t="shared" si="15"/>
        <v>10.0878</v>
      </c>
      <c r="O377" s="242"/>
      <c r="P377" s="242"/>
      <c r="Q377" s="242">
        <f t="shared" si="14"/>
        <v>10.0878</v>
      </c>
    </row>
    <row r="378" spans="1:17" ht="38.25">
      <c r="A378" s="214"/>
      <c r="B378" s="219" t="s">
        <v>2574</v>
      </c>
      <c r="C378" s="472">
        <v>82500</v>
      </c>
      <c r="D378" s="472">
        <v>6185.6329999999998</v>
      </c>
      <c r="E378" s="472">
        <v>27500</v>
      </c>
      <c r="F378" s="472">
        <v>27500</v>
      </c>
      <c r="G378" s="472">
        <v>0</v>
      </c>
      <c r="H378" s="472">
        <v>0</v>
      </c>
      <c r="I378" s="472">
        <v>27500</v>
      </c>
      <c r="J378" s="472">
        <v>46558.082999999999</v>
      </c>
      <c r="K378" s="472">
        <v>0</v>
      </c>
      <c r="L378" s="472">
        <v>0</v>
      </c>
      <c r="M378" s="472">
        <v>46558.082999999999</v>
      </c>
      <c r="N378" s="242">
        <f t="shared" si="15"/>
        <v>169.30212</v>
      </c>
      <c r="O378" s="242"/>
      <c r="P378" s="242"/>
      <c r="Q378" s="242">
        <f t="shared" si="14"/>
        <v>169.30212</v>
      </c>
    </row>
    <row r="379" spans="1:17" ht="38.25">
      <c r="A379" s="214"/>
      <c r="B379" s="219" t="s">
        <v>2574</v>
      </c>
      <c r="C379" s="472">
        <v>82500</v>
      </c>
      <c r="D379" s="472">
        <v>0</v>
      </c>
      <c r="E379" s="472">
        <v>0</v>
      </c>
      <c r="F379" s="472">
        <v>9900</v>
      </c>
      <c r="G379" s="472">
        <v>0</v>
      </c>
      <c r="H379" s="472">
        <v>0</v>
      </c>
      <c r="I379" s="472">
        <v>9900</v>
      </c>
      <c r="J379" s="472">
        <v>9644.4009999999998</v>
      </c>
      <c r="K379" s="472">
        <v>0</v>
      </c>
      <c r="L379" s="472">
        <v>0</v>
      </c>
      <c r="M379" s="472">
        <v>9644.4009999999998</v>
      </c>
      <c r="N379" s="242">
        <f t="shared" si="15"/>
        <v>97.418191919191926</v>
      </c>
      <c r="O379" s="242"/>
      <c r="P379" s="242"/>
      <c r="Q379" s="242">
        <f t="shared" si="14"/>
        <v>97.418191919191926</v>
      </c>
    </row>
    <row r="380" spans="1:17" ht="25.5">
      <c r="A380" s="214"/>
      <c r="B380" s="219" t="s">
        <v>2575</v>
      </c>
      <c r="C380" s="472">
        <v>172000</v>
      </c>
      <c r="D380" s="472">
        <v>1030.681</v>
      </c>
      <c r="E380" s="472">
        <v>1135.981</v>
      </c>
      <c r="F380" s="472">
        <v>55500</v>
      </c>
      <c r="G380" s="472">
        <v>0</v>
      </c>
      <c r="H380" s="472">
        <v>0</v>
      </c>
      <c r="I380" s="472">
        <v>55500</v>
      </c>
      <c r="J380" s="472">
        <v>3295.79</v>
      </c>
      <c r="K380" s="472">
        <v>0</v>
      </c>
      <c r="L380" s="472">
        <v>0</v>
      </c>
      <c r="M380" s="472">
        <v>3295.79</v>
      </c>
      <c r="N380" s="242">
        <f t="shared" si="15"/>
        <v>5.9383603603603605</v>
      </c>
      <c r="O380" s="242"/>
      <c r="P380" s="242"/>
      <c r="Q380" s="242">
        <f t="shared" si="14"/>
        <v>5.9383603603603605</v>
      </c>
    </row>
    <row r="381" spans="1:17" ht="38.25">
      <c r="A381" s="214"/>
      <c r="B381" s="219" t="s">
        <v>2576</v>
      </c>
      <c r="C381" s="472">
        <v>138650</v>
      </c>
      <c r="D381" s="472">
        <v>0</v>
      </c>
      <c r="E381" s="472">
        <v>0</v>
      </c>
      <c r="F381" s="472">
        <v>1000</v>
      </c>
      <c r="G381" s="472">
        <v>0</v>
      </c>
      <c r="H381" s="472">
        <v>0</v>
      </c>
      <c r="I381" s="472">
        <v>1000</v>
      </c>
      <c r="J381" s="472">
        <v>937.00099999999998</v>
      </c>
      <c r="K381" s="472">
        <v>0</v>
      </c>
      <c r="L381" s="472">
        <v>0</v>
      </c>
      <c r="M381" s="472">
        <v>937.00099999999998</v>
      </c>
      <c r="N381" s="242">
        <f t="shared" si="15"/>
        <v>93.700099999999992</v>
      </c>
      <c r="O381" s="242"/>
      <c r="P381" s="242"/>
      <c r="Q381" s="242">
        <f t="shared" si="14"/>
        <v>93.700099999999992</v>
      </c>
    </row>
    <row r="382" spans="1:17" ht="38.25">
      <c r="A382" s="214"/>
      <c r="B382" s="219" t="s">
        <v>2573</v>
      </c>
      <c r="C382" s="472">
        <v>140000</v>
      </c>
      <c r="D382" s="472">
        <v>60471.906000000003</v>
      </c>
      <c r="E382" s="472">
        <v>62000</v>
      </c>
      <c r="F382" s="472">
        <v>18000</v>
      </c>
      <c r="G382" s="472">
        <v>0</v>
      </c>
      <c r="H382" s="472">
        <v>18000</v>
      </c>
      <c r="I382" s="472">
        <v>0</v>
      </c>
      <c r="J382" s="472">
        <v>11368.776</v>
      </c>
      <c r="K382" s="472">
        <v>0</v>
      </c>
      <c r="L382" s="472">
        <v>11368.776</v>
      </c>
      <c r="M382" s="472">
        <v>0</v>
      </c>
      <c r="N382" s="242">
        <f t="shared" si="15"/>
        <v>63.159866666666666</v>
      </c>
      <c r="O382" s="242"/>
      <c r="P382" s="242">
        <f t="shared" si="16"/>
        <v>63.159866666666666</v>
      </c>
      <c r="Q382" s="242"/>
    </row>
    <row r="383" spans="1:17" s="471" customFormat="1">
      <c r="A383" s="211"/>
      <c r="B383" s="212" t="s">
        <v>2057</v>
      </c>
      <c r="C383" s="472">
        <v>0</v>
      </c>
      <c r="D383" s="472">
        <v>0</v>
      </c>
      <c r="E383" s="472">
        <v>0</v>
      </c>
      <c r="F383" s="472">
        <v>124900</v>
      </c>
      <c r="G383" s="472">
        <v>0</v>
      </c>
      <c r="H383" s="472">
        <v>18000</v>
      </c>
      <c r="I383" s="472">
        <v>106900</v>
      </c>
      <c r="J383" s="472">
        <v>74994.634000000005</v>
      </c>
      <c r="K383" s="472">
        <v>0</v>
      </c>
      <c r="L383" s="472">
        <v>11368.776</v>
      </c>
      <c r="M383" s="472">
        <v>63625.858</v>
      </c>
      <c r="N383" s="241">
        <f t="shared" si="15"/>
        <v>60.043742193755008</v>
      </c>
      <c r="O383" s="241"/>
      <c r="P383" s="241">
        <f t="shared" si="16"/>
        <v>63.159866666666666</v>
      </c>
      <c r="Q383" s="241">
        <f t="shared" si="14"/>
        <v>59.519043966323672</v>
      </c>
    </row>
    <row r="384" spans="1:17" ht="25.5">
      <c r="A384" s="214"/>
      <c r="B384" s="219" t="s">
        <v>2577</v>
      </c>
      <c r="C384" s="472">
        <v>220319.67585100001</v>
      </c>
      <c r="D384" s="472">
        <v>217881.44473700001</v>
      </c>
      <c r="E384" s="472">
        <v>217894.9443</v>
      </c>
      <c r="F384" s="472">
        <v>0</v>
      </c>
      <c r="G384" s="472">
        <v>0</v>
      </c>
      <c r="H384" s="472">
        <v>0</v>
      </c>
      <c r="I384" s="472">
        <v>0</v>
      </c>
      <c r="J384" s="472">
        <v>0</v>
      </c>
      <c r="K384" s="472">
        <v>0</v>
      </c>
      <c r="L384" s="472">
        <v>0</v>
      </c>
      <c r="M384" s="472">
        <v>0</v>
      </c>
      <c r="N384" s="242"/>
      <c r="O384" s="242"/>
      <c r="P384" s="242"/>
      <c r="Q384" s="242"/>
    </row>
    <row r="385" spans="1:17" ht="38.25">
      <c r="A385" s="214"/>
      <c r="B385" s="219" t="s">
        <v>2578</v>
      </c>
      <c r="C385" s="472">
        <v>0</v>
      </c>
      <c r="D385" s="472">
        <v>30244.399204000001</v>
      </c>
      <c r="E385" s="472">
        <v>30244.399537000001</v>
      </c>
      <c r="F385" s="472">
        <v>0</v>
      </c>
      <c r="G385" s="472">
        <v>0</v>
      </c>
      <c r="H385" s="472">
        <v>0</v>
      </c>
      <c r="I385" s="472">
        <v>0</v>
      </c>
      <c r="J385" s="472">
        <v>0</v>
      </c>
      <c r="K385" s="472">
        <v>0</v>
      </c>
      <c r="L385" s="472">
        <v>0</v>
      </c>
      <c r="M385" s="472">
        <v>0</v>
      </c>
      <c r="N385" s="242"/>
      <c r="O385" s="242"/>
      <c r="P385" s="242"/>
      <c r="Q385" s="242"/>
    </row>
    <row r="386" spans="1:17" ht="38.25">
      <c r="A386" s="214"/>
      <c r="B386" s="219" t="s">
        <v>2579</v>
      </c>
      <c r="C386" s="472">
        <v>32460.913</v>
      </c>
      <c r="D386" s="472">
        <v>27865.979239</v>
      </c>
      <c r="E386" s="472">
        <v>28610.149797999999</v>
      </c>
      <c r="F386" s="472">
        <v>0</v>
      </c>
      <c r="G386" s="472">
        <v>0</v>
      </c>
      <c r="H386" s="472">
        <v>0</v>
      </c>
      <c r="I386" s="472">
        <v>0</v>
      </c>
      <c r="J386" s="472">
        <v>184.45540199999999</v>
      </c>
      <c r="K386" s="472">
        <v>0</v>
      </c>
      <c r="L386" s="472">
        <v>0</v>
      </c>
      <c r="M386" s="472">
        <v>184.45540199999999</v>
      </c>
      <c r="N386" s="242"/>
      <c r="O386" s="242"/>
      <c r="P386" s="242"/>
      <c r="Q386" s="242"/>
    </row>
    <row r="387" spans="1:17" ht="25.5">
      <c r="A387" s="214"/>
      <c r="B387" s="219" t="s">
        <v>2445</v>
      </c>
      <c r="C387" s="472">
        <v>32460.913</v>
      </c>
      <c r="D387" s="472">
        <v>0</v>
      </c>
      <c r="E387" s="472">
        <v>0</v>
      </c>
      <c r="F387" s="472">
        <v>1262.941</v>
      </c>
      <c r="G387" s="472">
        <v>0</v>
      </c>
      <c r="H387" s="472">
        <v>0</v>
      </c>
      <c r="I387" s="472">
        <v>1262.941</v>
      </c>
      <c r="J387" s="472">
        <v>1262.941</v>
      </c>
      <c r="K387" s="472">
        <v>0</v>
      </c>
      <c r="L387" s="472">
        <v>0</v>
      </c>
      <c r="M387" s="472">
        <v>1262.941</v>
      </c>
      <c r="N387" s="242">
        <f t="shared" si="15"/>
        <v>100</v>
      </c>
      <c r="O387" s="242"/>
      <c r="P387" s="242"/>
      <c r="Q387" s="242">
        <f t="shared" si="14"/>
        <v>100</v>
      </c>
    </row>
    <row r="388" spans="1:17" ht="51">
      <c r="A388" s="214"/>
      <c r="B388" s="219" t="s">
        <v>2467</v>
      </c>
      <c r="C388" s="472">
        <v>0</v>
      </c>
      <c r="D388" s="472">
        <v>0</v>
      </c>
      <c r="E388" s="472">
        <v>0</v>
      </c>
      <c r="F388" s="472">
        <v>34000</v>
      </c>
      <c r="G388" s="472">
        <v>0</v>
      </c>
      <c r="H388" s="472">
        <v>34000</v>
      </c>
      <c r="I388" s="472">
        <v>0</v>
      </c>
      <c r="J388" s="472">
        <v>0</v>
      </c>
      <c r="K388" s="472">
        <v>0</v>
      </c>
      <c r="L388" s="472">
        <v>0</v>
      </c>
      <c r="M388" s="472">
        <v>0</v>
      </c>
      <c r="N388" s="242">
        <f t="shared" si="15"/>
        <v>0</v>
      </c>
      <c r="O388" s="242"/>
      <c r="P388" s="242">
        <f t="shared" si="16"/>
        <v>0</v>
      </c>
      <c r="Q388" s="242"/>
    </row>
    <row r="389" spans="1:17" s="471" customFormat="1">
      <c r="A389" s="211"/>
      <c r="B389" s="212" t="s">
        <v>2058</v>
      </c>
      <c r="C389" s="472">
        <v>0</v>
      </c>
      <c r="D389" s="472">
        <v>0</v>
      </c>
      <c r="E389" s="472">
        <v>0</v>
      </c>
      <c r="F389" s="472">
        <v>35262.940999999999</v>
      </c>
      <c r="G389" s="472">
        <v>0</v>
      </c>
      <c r="H389" s="472">
        <v>34000</v>
      </c>
      <c r="I389" s="472">
        <v>1262.941</v>
      </c>
      <c r="J389" s="472">
        <v>1447.3964020000001</v>
      </c>
      <c r="K389" s="472">
        <v>0</v>
      </c>
      <c r="L389" s="472">
        <v>0</v>
      </c>
      <c r="M389" s="472">
        <v>1447.3964020000001</v>
      </c>
      <c r="N389" s="241">
        <f t="shared" si="15"/>
        <v>4.1045822071392184</v>
      </c>
      <c r="O389" s="241"/>
      <c r="P389" s="241">
        <f t="shared" si="16"/>
        <v>0</v>
      </c>
      <c r="Q389" s="241">
        <f t="shared" si="14"/>
        <v>114.60522716421433</v>
      </c>
    </row>
    <row r="390" spans="1:17" ht="25.5">
      <c r="A390" s="214"/>
      <c r="B390" s="219" t="s">
        <v>2580</v>
      </c>
      <c r="C390" s="472">
        <v>104299.44899999999</v>
      </c>
      <c r="D390" s="472">
        <v>7789.7</v>
      </c>
      <c r="E390" s="472">
        <v>7875</v>
      </c>
      <c r="F390" s="472">
        <v>0</v>
      </c>
      <c r="G390" s="472">
        <v>0</v>
      </c>
      <c r="H390" s="472">
        <v>0</v>
      </c>
      <c r="I390" s="472">
        <v>0</v>
      </c>
      <c r="J390" s="472">
        <v>0</v>
      </c>
      <c r="K390" s="472">
        <v>0</v>
      </c>
      <c r="L390" s="472">
        <v>0</v>
      </c>
      <c r="M390" s="472">
        <v>0</v>
      </c>
      <c r="N390" s="242"/>
      <c r="O390" s="242"/>
      <c r="P390" s="242"/>
      <c r="Q390" s="242"/>
    </row>
    <row r="391" spans="1:17" ht="38.25">
      <c r="A391" s="214"/>
      <c r="B391" s="219" t="s">
        <v>2581</v>
      </c>
      <c r="C391" s="472">
        <v>183743.255</v>
      </c>
      <c r="D391" s="472">
        <v>75965.342000000004</v>
      </c>
      <c r="E391" s="472">
        <v>76025.396999999997</v>
      </c>
      <c r="F391" s="472">
        <v>0</v>
      </c>
      <c r="G391" s="472">
        <v>0</v>
      </c>
      <c r="H391" s="472">
        <v>0</v>
      </c>
      <c r="I391" s="472">
        <v>0</v>
      </c>
      <c r="J391" s="472">
        <v>60.055</v>
      </c>
      <c r="K391" s="472">
        <v>0</v>
      </c>
      <c r="L391" s="472">
        <v>0</v>
      </c>
      <c r="M391" s="472">
        <v>60.055</v>
      </c>
      <c r="N391" s="242"/>
      <c r="O391" s="242"/>
      <c r="P391" s="242"/>
      <c r="Q391" s="242"/>
    </row>
    <row r="392" spans="1:17" ht="38.25">
      <c r="A392" s="214"/>
      <c r="B392" s="219" t="s">
        <v>2582</v>
      </c>
      <c r="C392" s="472">
        <v>180641.04699999999</v>
      </c>
      <c r="D392" s="472">
        <v>101622.56323</v>
      </c>
      <c r="E392" s="472">
        <v>101940.300477</v>
      </c>
      <c r="F392" s="472">
        <v>0</v>
      </c>
      <c r="G392" s="472">
        <v>0</v>
      </c>
      <c r="H392" s="472">
        <v>0</v>
      </c>
      <c r="I392" s="472">
        <v>0</v>
      </c>
      <c r="J392" s="472">
        <v>111.07134000000001</v>
      </c>
      <c r="K392" s="472">
        <v>0</v>
      </c>
      <c r="L392" s="472">
        <v>0</v>
      </c>
      <c r="M392" s="472">
        <v>111.07134000000001</v>
      </c>
      <c r="N392" s="242"/>
      <c r="O392" s="242"/>
      <c r="P392" s="242"/>
      <c r="Q392" s="242"/>
    </row>
    <row r="393" spans="1:17" ht="38.25">
      <c r="A393" s="214"/>
      <c r="B393" s="219" t="s">
        <v>2583</v>
      </c>
      <c r="C393" s="472">
        <v>311568.69400000002</v>
      </c>
      <c r="D393" s="472">
        <v>300104.59360000002</v>
      </c>
      <c r="E393" s="472">
        <v>300214.04399999999</v>
      </c>
      <c r="F393" s="472">
        <v>0</v>
      </c>
      <c r="G393" s="472">
        <v>0</v>
      </c>
      <c r="H393" s="472">
        <v>0</v>
      </c>
      <c r="I393" s="472">
        <v>0</v>
      </c>
      <c r="J393" s="472">
        <v>0</v>
      </c>
      <c r="K393" s="472">
        <v>0</v>
      </c>
      <c r="L393" s="472">
        <v>0</v>
      </c>
      <c r="M393" s="472">
        <v>0</v>
      </c>
      <c r="N393" s="242"/>
      <c r="O393" s="242"/>
      <c r="P393" s="242"/>
      <c r="Q393" s="242"/>
    </row>
    <row r="394" spans="1:17" ht="25.5">
      <c r="A394" s="214"/>
      <c r="B394" s="219" t="s">
        <v>2584</v>
      </c>
      <c r="C394" s="472">
        <v>62000</v>
      </c>
      <c r="D394" s="472">
        <v>0</v>
      </c>
      <c r="E394" s="472">
        <v>0</v>
      </c>
      <c r="F394" s="472">
        <v>2000</v>
      </c>
      <c r="G394" s="472">
        <v>0</v>
      </c>
      <c r="H394" s="472">
        <v>0</v>
      </c>
      <c r="I394" s="472">
        <v>2000</v>
      </c>
      <c r="J394" s="472">
        <v>315.01900000000001</v>
      </c>
      <c r="K394" s="472">
        <v>0</v>
      </c>
      <c r="L394" s="472">
        <v>0</v>
      </c>
      <c r="M394" s="472">
        <v>315.01900000000001</v>
      </c>
      <c r="N394" s="242">
        <f>J394/F394*100</f>
        <v>15.75095</v>
      </c>
      <c r="O394" s="242"/>
      <c r="P394" s="242"/>
      <c r="Q394" s="242">
        <f>M394/I394*100</f>
        <v>15.75095</v>
      </c>
    </row>
    <row r="395" spans="1:17" ht="38.25">
      <c r="A395" s="214"/>
      <c r="B395" s="219" t="s">
        <v>2585</v>
      </c>
      <c r="C395" s="472">
        <v>49500</v>
      </c>
      <c r="D395" s="472">
        <v>24362.456947999999</v>
      </c>
      <c r="E395" s="472">
        <v>31813</v>
      </c>
      <c r="F395" s="472">
        <v>0</v>
      </c>
      <c r="G395" s="472">
        <v>0</v>
      </c>
      <c r="H395" s="472">
        <v>0</v>
      </c>
      <c r="I395" s="472">
        <v>0</v>
      </c>
      <c r="J395" s="472">
        <v>6901.0630659999997</v>
      </c>
      <c r="K395" s="472">
        <v>0</v>
      </c>
      <c r="L395" s="472">
        <v>0</v>
      </c>
      <c r="M395" s="472">
        <v>6901.0630659999997</v>
      </c>
      <c r="N395" s="242"/>
      <c r="O395" s="242"/>
      <c r="P395" s="242"/>
      <c r="Q395" s="242"/>
    </row>
    <row r="396" spans="1:17" ht="25.5">
      <c r="A396" s="214"/>
      <c r="B396" s="219" t="s">
        <v>2586</v>
      </c>
      <c r="C396" s="472">
        <v>182290</v>
      </c>
      <c r="D396" s="472">
        <v>1087.3948</v>
      </c>
      <c r="E396" s="472">
        <v>2354.9307920000001</v>
      </c>
      <c r="F396" s="472">
        <v>0</v>
      </c>
      <c r="G396" s="472">
        <v>0</v>
      </c>
      <c r="H396" s="472">
        <v>0</v>
      </c>
      <c r="I396" s="472">
        <v>0</v>
      </c>
      <c r="J396" s="472">
        <v>1267.5359920000001</v>
      </c>
      <c r="K396" s="472">
        <v>0</v>
      </c>
      <c r="L396" s="472">
        <v>0</v>
      </c>
      <c r="M396" s="472">
        <v>1267.5359920000001</v>
      </c>
      <c r="N396" s="242"/>
      <c r="O396" s="242"/>
      <c r="P396" s="242"/>
      <c r="Q396" s="242"/>
    </row>
    <row r="397" spans="1:17" ht="25.5">
      <c r="A397" s="214"/>
      <c r="B397" s="219" t="s">
        <v>2587</v>
      </c>
      <c r="C397" s="472">
        <v>182290</v>
      </c>
      <c r="D397" s="472">
        <v>19565.387999999999</v>
      </c>
      <c r="E397" s="472">
        <v>20000</v>
      </c>
      <c r="F397" s="472">
        <v>17645</v>
      </c>
      <c r="G397" s="472">
        <v>0</v>
      </c>
      <c r="H397" s="472">
        <v>0</v>
      </c>
      <c r="I397" s="472">
        <v>17645</v>
      </c>
      <c r="J397" s="472">
        <v>8687.8292700000002</v>
      </c>
      <c r="K397" s="472">
        <v>0</v>
      </c>
      <c r="L397" s="472">
        <v>0</v>
      </c>
      <c r="M397" s="472">
        <v>8687.8292700000002</v>
      </c>
      <c r="N397" s="242">
        <f t="shared" ref="N397:N460" si="17">J397/F397*100</f>
        <v>49.236776820629075</v>
      </c>
      <c r="O397" s="242"/>
      <c r="P397" s="242"/>
      <c r="Q397" s="242">
        <f t="shared" ref="Q397:Q460" si="18">M397/I397*100</f>
        <v>49.236776820629075</v>
      </c>
    </row>
    <row r="398" spans="1:17" ht="38.25">
      <c r="A398" s="214"/>
      <c r="B398" s="219" t="s">
        <v>2588</v>
      </c>
      <c r="C398" s="472">
        <v>24959.341</v>
      </c>
      <c r="D398" s="472">
        <v>6880</v>
      </c>
      <c r="E398" s="472">
        <v>7000</v>
      </c>
      <c r="F398" s="472">
        <v>4553</v>
      </c>
      <c r="G398" s="472">
        <v>0</v>
      </c>
      <c r="H398" s="472">
        <v>0</v>
      </c>
      <c r="I398" s="472">
        <v>4553</v>
      </c>
      <c r="J398" s="472">
        <v>0</v>
      </c>
      <c r="K398" s="472">
        <v>0</v>
      </c>
      <c r="L398" s="472">
        <v>0</v>
      </c>
      <c r="M398" s="472">
        <v>0</v>
      </c>
      <c r="N398" s="242">
        <f t="shared" si="17"/>
        <v>0</v>
      </c>
      <c r="O398" s="242"/>
      <c r="P398" s="242"/>
      <c r="Q398" s="242">
        <f t="shared" si="18"/>
        <v>0</v>
      </c>
    </row>
    <row r="399" spans="1:17" ht="38.25">
      <c r="A399" s="214"/>
      <c r="B399" s="219" t="s">
        <v>2589</v>
      </c>
      <c r="C399" s="472">
        <v>94200</v>
      </c>
      <c r="D399" s="472">
        <v>0</v>
      </c>
      <c r="E399" s="472">
        <v>0</v>
      </c>
      <c r="F399" s="472">
        <v>9960</v>
      </c>
      <c r="G399" s="472">
        <v>0</v>
      </c>
      <c r="H399" s="472">
        <v>0</v>
      </c>
      <c r="I399" s="472">
        <v>9960</v>
      </c>
      <c r="J399" s="472">
        <v>0</v>
      </c>
      <c r="K399" s="472">
        <v>0</v>
      </c>
      <c r="L399" s="472">
        <v>0</v>
      </c>
      <c r="M399" s="472">
        <v>0</v>
      </c>
      <c r="N399" s="242">
        <f t="shared" si="17"/>
        <v>0</v>
      </c>
      <c r="O399" s="242"/>
      <c r="P399" s="242"/>
      <c r="Q399" s="242">
        <f t="shared" si="18"/>
        <v>0</v>
      </c>
    </row>
    <row r="400" spans="1:17" ht="38.25">
      <c r="A400" s="214"/>
      <c r="B400" s="219" t="s">
        <v>2590</v>
      </c>
      <c r="C400" s="472">
        <v>110000</v>
      </c>
      <c r="D400" s="472">
        <v>4720.183</v>
      </c>
      <c r="E400" s="472">
        <v>12198</v>
      </c>
      <c r="F400" s="472">
        <v>30000</v>
      </c>
      <c r="G400" s="472">
        <v>0</v>
      </c>
      <c r="H400" s="472">
        <v>0</v>
      </c>
      <c r="I400" s="472">
        <v>30000</v>
      </c>
      <c r="J400" s="472">
        <v>24648.766477000001</v>
      </c>
      <c r="K400" s="472">
        <v>0</v>
      </c>
      <c r="L400" s="472">
        <v>0</v>
      </c>
      <c r="M400" s="472">
        <v>24648.766477000001</v>
      </c>
      <c r="N400" s="242">
        <f t="shared" si="17"/>
        <v>82.162554923333346</v>
      </c>
      <c r="O400" s="242"/>
      <c r="P400" s="242"/>
      <c r="Q400" s="242">
        <f t="shared" si="18"/>
        <v>82.162554923333346</v>
      </c>
    </row>
    <row r="401" spans="1:17" ht="38.25">
      <c r="A401" s="214"/>
      <c r="B401" s="219" t="s">
        <v>2590</v>
      </c>
      <c r="C401" s="472">
        <v>110000</v>
      </c>
      <c r="D401" s="472">
        <v>691.624461</v>
      </c>
      <c r="E401" s="472">
        <v>15000</v>
      </c>
      <c r="F401" s="472">
        <v>20000</v>
      </c>
      <c r="G401" s="472">
        <v>0</v>
      </c>
      <c r="H401" s="472">
        <v>0</v>
      </c>
      <c r="I401" s="472">
        <v>20000</v>
      </c>
      <c r="J401" s="472">
        <v>28607.424975999998</v>
      </c>
      <c r="K401" s="472">
        <v>0</v>
      </c>
      <c r="L401" s="472">
        <v>0</v>
      </c>
      <c r="M401" s="472">
        <v>28607.424975999998</v>
      </c>
      <c r="N401" s="242">
        <f t="shared" si="17"/>
        <v>143.03712487999999</v>
      </c>
      <c r="O401" s="242"/>
      <c r="P401" s="242"/>
      <c r="Q401" s="242">
        <f t="shared" si="18"/>
        <v>143.03712487999999</v>
      </c>
    </row>
    <row r="402" spans="1:17" ht="38.25">
      <c r="A402" s="214"/>
      <c r="B402" s="219" t="s">
        <v>2591</v>
      </c>
      <c r="C402" s="472">
        <v>81262.522677000001</v>
      </c>
      <c r="D402" s="472">
        <v>70284.726999999999</v>
      </c>
      <c r="E402" s="472">
        <v>70291.626999999993</v>
      </c>
      <c r="F402" s="472">
        <v>0</v>
      </c>
      <c r="G402" s="472">
        <v>0</v>
      </c>
      <c r="H402" s="472">
        <v>0</v>
      </c>
      <c r="I402" s="472">
        <v>0</v>
      </c>
      <c r="J402" s="472">
        <v>0</v>
      </c>
      <c r="K402" s="472">
        <v>0</v>
      </c>
      <c r="L402" s="472">
        <v>0</v>
      </c>
      <c r="M402" s="472">
        <v>0</v>
      </c>
      <c r="N402" s="242"/>
      <c r="O402" s="242"/>
      <c r="P402" s="242"/>
      <c r="Q402" s="242"/>
    </row>
    <row r="403" spans="1:17" ht="38.25">
      <c r="A403" s="214"/>
      <c r="B403" s="219" t="s">
        <v>2592</v>
      </c>
      <c r="C403" s="472">
        <v>180641.04699999999</v>
      </c>
      <c r="D403" s="472">
        <v>2052.88</v>
      </c>
      <c r="E403" s="472">
        <v>2082</v>
      </c>
      <c r="F403" s="472">
        <v>0</v>
      </c>
      <c r="G403" s="472">
        <v>0</v>
      </c>
      <c r="H403" s="472">
        <v>0</v>
      </c>
      <c r="I403" s="472">
        <v>0</v>
      </c>
      <c r="J403" s="472">
        <v>0</v>
      </c>
      <c r="K403" s="472">
        <v>0</v>
      </c>
      <c r="L403" s="472">
        <v>0</v>
      </c>
      <c r="M403" s="472">
        <v>0</v>
      </c>
      <c r="N403" s="242"/>
      <c r="O403" s="242"/>
      <c r="P403" s="242"/>
      <c r="Q403" s="242"/>
    </row>
    <row r="404" spans="1:17" ht="25.5">
      <c r="A404" s="214"/>
      <c r="B404" s="219" t="s">
        <v>2593</v>
      </c>
      <c r="C404" s="472">
        <v>4967.1000000000004</v>
      </c>
      <c r="D404" s="472">
        <v>2196.6289999999999</v>
      </c>
      <c r="E404" s="472">
        <v>2231.6289999999999</v>
      </c>
      <c r="F404" s="472">
        <v>0</v>
      </c>
      <c r="G404" s="472">
        <v>0</v>
      </c>
      <c r="H404" s="472">
        <v>0</v>
      </c>
      <c r="I404" s="472">
        <v>0</v>
      </c>
      <c r="J404" s="472">
        <v>0</v>
      </c>
      <c r="K404" s="472">
        <v>0</v>
      </c>
      <c r="L404" s="472">
        <v>0</v>
      </c>
      <c r="M404" s="472">
        <v>0</v>
      </c>
      <c r="N404" s="242"/>
      <c r="O404" s="242"/>
      <c r="P404" s="242"/>
      <c r="Q404" s="242"/>
    </row>
    <row r="405" spans="1:17" ht="38.25">
      <c r="A405" s="214"/>
      <c r="B405" s="219" t="s">
        <v>2594</v>
      </c>
      <c r="C405" s="472">
        <v>13397</v>
      </c>
      <c r="D405" s="472">
        <v>12332.255637</v>
      </c>
      <c r="E405" s="472">
        <v>12425.169277000001</v>
      </c>
      <c r="F405" s="472">
        <v>0</v>
      </c>
      <c r="G405" s="472">
        <v>0</v>
      </c>
      <c r="H405" s="472">
        <v>0</v>
      </c>
      <c r="I405" s="472">
        <v>0</v>
      </c>
      <c r="J405" s="472">
        <v>0</v>
      </c>
      <c r="K405" s="472">
        <v>0</v>
      </c>
      <c r="L405" s="472">
        <v>0</v>
      </c>
      <c r="M405" s="472">
        <v>0</v>
      </c>
      <c r="N405" s="242"/>
      <c r="O405" s="242"/>
      <c r="P405" s="242"/>
      <c r="Q405" s="242"/>
    </row>
    <row r="406" spans="1:17" ht="38.25">
      <c r="A406" s="214"/>
      <c r="B406" s="219" t="s">
        <v>2595</v>
      </c>
      <c r="C406" s="472">
        <v>61315.137000000002</v>
      </c>
      <c r="D406" s="472">
        <v>24157.040179</v>
      </c>
      <c r="E406" s="472">
        <v>24916.140179000002</v>
      </c>
      <c r="F406" s="472">
        <v>0</v>
      </c>
      <c r="G406" s="472">
        <v>0</v>
      </c>
      <c r="H406" s="472">
        <v>0</v>
      </c>
      <c r="I406" s="472">
        <v>0</v>
      </c>
      <c r="J406" s="472">
        <v>751.27536499999997</v>
      </c>
      <c r="K406" s="472">
        <v>0</v>
      </c>
      <c r="L406" s="472">
        <v>751.27536499999997</v>
      </c>
      <c r="M406" s="472">
        <v>0</v>
      </c>
      <c r="N406" s="242"/>
      <c r="O406" s="242"/>
      <c r="P406" s="242"/>
      <c r="Q406" s="242"/>
    </row>
    <row r="407" spans="1:17" ht="25.5">
      <c r="A407" s="214"/>
      <c r="B407" s="219" t="s">
        <v>2596</v>
      </c>
      <c r="C407" s="472">
        <v>182290</v>
      </c>
      <c r="D407" s="472">
        <v>114775.33801599999</v>
      </c>
      <c r="E407" s="472">
        <v>115000</v>
      </c>
      <c r="F407" s="472">
        <v>0</v>
      </c>
      <c r="G407" s="472">
        <v>0</v>
      </c>
      <c r="H407" s="472">
        <v>0</v>
      </c>
      <c r="I407" s="472">
        <v>0</v>
      </c>
      <c r="J407" s="472">
        <v>33.904000000000003</v>
      </c>
      <c r="K407" s="472">
        <v>0</v>
      </c>
      <c r="L407" s="472">
        <v>33.904000000000003</v>
      </c>
      <c r="M407" s="472">
        <v>0</v>
      </c>
      <c r="N407" s="242"/>
      <c r="O407" s="242"/>
      <c r="P407" s="242"/>
      <c r="Q407" s="242"/>
    </row>
    <row r="408" spans="1:17" ht="76.5">
      <c r="A408" s="214"/>
      <c r="B408" s="219" t="s">
        <v>2446</v>
      </c>
      <c r="C408" s="472">
        <v>0</v>
      </c>
      <c r="D408" s="472">
        <v>0</v>
      </c>
      <c r="E408" s="472">
        <v>24.276700000000002</v>
      </c>
      <c r="F408" s="472">
        <v>0</v>
      </c>
      <c r="G408" s="472">
        <v>0</v>
      </c>
      <c r="H408" s="472">
        <v>0</v>
      </c>
      <c r="I408" s="472">
        <v>0</v>
      </c>
      <c r="J408" s="472">
        <v>24.276700000000002</v>
      </c>
      <c r="K408" s="472">
        <v>0</v>
      </c>
      <c r="L408" s="472">
        <v>24.276700000000002</v>
      </c>
      <c r="M408" s="472">
        <v>0</v>
      </c>
      <c r="N408" s="242"/>
      <c r="O408" s="242"/>
      <c r="P408" s="242"/>
      <c r="Q408" s="242"/>
    </row>
    <row r="409" spans="1:17" ht="38.25">
      <c r="A409" s="214"/>
      <c r="B409" s="219" t="s">
        <v>2597</v>
      </c>
      <c r="C409" s="472">
        <v>94200</v>
      </c>
      <c r="D409" s="472">
        <v>48545.497781999999</v>
      </c>
      <c r="E409" s="472">
        <v>59999.991000000002</v>
      </c>
      <c r="F409" s="472">
        <v>5000</v>
      </c>
      <c r="G409" s="472">
        <v>0</v>
      </c>
      <c r="H409" s="472">
        <v>5000</v>
      </c>
      <c r="I409" s="472">
        <v>0</v>
      </c>
      <c r="J409" s="472">
        <v>7221.6597400000001</v>
      </c>
      <c r="K409" s="472">
        <v>0</v>
      </c>
      <c r="L409" s="472">
        <v>7221.6597400000001</v>
      </c>
      <c r="M409" s="472">
        <v>0</v>
      </c>
      <c r="N409" s="242">
        <f t="shared" si="17"/>
        <v>144.4331948</v>
      </c>
      <c r="O409" s="242"/>
      <c r="P409" s="242">
        <f t="shared" ref="P409:P431" si="19">L409/H409*100</f>
        <v>144.4331948</v>
      </c>
      <c r="Q409" s="242"/>
    </row>
    <row r="410" spans="1:17" s="471" customFormat="1">
      <c r="A410" s="211"/>
      <c r="B410" s="212" t="s">
        <v>2059</v>
      </c>
      <c r="C410" s="472">
        <v>0</v>
      </c>
      <c r="D410" s="472">
        <v>0</v>
      </c>
      <c r="E410" s="472">
        <v>0</v>
      </c>
      <c r="F410" s="472">
        <v>89158</v>
      </c>
      <c r="G410" s="472">
        <v>0</v>
      </c>
      <c r="H410" s="472">
        <v>5000</v>
      </c>
      <c r="I410" s="472">
        <v>84158</v>
      </c>
      <c r="J410" s="472">
        <v>78629.880925999998</v>
      </c>
      <c r="K410" s="472">
        <v>0</v>
      </c>
      <c r="L410" s="472">
        <v>8031.1158050000004</v>
      </c>
      <c r="M410" s="472">
        <v>70598.765121000004</v>
      </c>
      <c r="N410" s="241">
        <f t="shared" si="17"/>
        <v>88.191615924538453</v>
      </c>
      <c r="O410" s="241"/>
      <c r="P410" s="241">
        <f t="shared" si="19"/>
        <v>160.62231610000001</v>
      </c>
      <c r="Q410" s="241">
        <f t="shared" si="18"/>
        <v>83.888358945079503</v>
      </c>
    </row>
    <row r="411" spans="1:17" ht="63.75">
      <c r="A411" s="214"/>
      <c r="B411" s="219" t="s">
        <v>2598</v>
      </c>
      <c r="C411" s="472">
        <v>371624.29</v>
      </c>
      <c r="D411" s="472">
        <v>140258.08199999999</v>
      </c>
      <c r="E411" s="472">
        <v>140258.08199999999</v>
      </c>
      <c r="F411" s="472">
        <v>0</v>
      </c>
      <c r="G411" s="472">
        <v>0</v>
      </c>
      <c r="H411" s="472">
        <v>0</v>
      </c>
      <c r="I411" s="472">
        <v>0</v>
      </c>
      <c r="J411" s="472">
        <v>57.946000000000026</v>
      </c>
      <c r="K411" s="472">
        <v>0</v>
      </c>
      <c r="L411" s="472">
        <v>0</v>
      </c>
      <c r="M411" s="472">
        <v>57.946000000000026</v>
      </c>
      <c r="N411" s="242"/>
      <c r="O411" s="242"/>
      <c r="P411" s="242"/>
      <c r="Q411" s="242"/>
    </row>
    <row r="412" spans="1:17" ht="38.25">
      <c r="A412" s="214"/>
      <c r="B412" s="219" t="s">
        <v>2599</v>
      </c>
      <c r="C412" s="472">
        <v>50000</v>
      </c>
      <c r="D412" s="472">
        <v>15401.807000000001</v>
      </c>
      <c r="E412" s="472">
        <v>15401.807000000001</v>
      </c>
      <c r="F412" s="472">
        <v>0</v>
      </c>
      <c r="G412" s="472">
        <v>0</v>
      </c>
      <c r="H412" s="472">
        <v>0</v>
      </c>
      <c r="I412" s="472">
        <v>0</v>
      </c>
      <c r="J412" s="472">
        <v>1719.338</v>
      </c>
      <c r="K412" s="472">
        <v>0</v>
      </c>
      <c r="L412" s="472">
        <v>0</v>
      </c>
      <c r="M412" s="472">
        <v>1719.338</v>
      </c>
      <c r="N412" s="242"/>
      <c r="O412" s="242"/>
      <c r="P412" s="242"/>
      <c r="Q412" s="242"/>
    </row>
    <row r="413" spans="1:17" ht="38.25">
      <c r="A413" s="214"/>
      <c r="B413" s="219" t="s">
        <v>2600</v>
      </c>
      <c r="C413" s="472">
        <v>138550</v>
      </c>
      <c r="D413" s="472">
        <v>0</v>
      </c>
      <c r="E413" s="472">
        <v>0</v>
      </c>
      <c r="F413" s="472">
        <v>15000</v>
      </c>
      <c r="G413" s="472">
        <v>0</v>
      </c>
      <c r="H413" s="472">
        <v>0</v>
      </c>
      <c r="I413" s="472">
        <v>15000</v>
      </c>
      <c r="J413" s="472">
        <v>1423.0319999999999</v>
      </c>
      <c r="K413" s="472">
        <v>0</v>
      </c>
      <c r="L413" s="472">
        <v>0</v>
      </c>
      <c r="M413" s="472">
        <v>1423.0319999999999</v>
      </c>
      <c r="N413" s="242">
        <f t="shared" si="17"/>
        <v>9.4868799999999993</v>
      </c>
      <c r="O413" s="242"/>
      <c r="P413" s="242"/>
      <c r="Q413" s="242">
        <f t="shared" si="18"/>
        <v>9.4868799999999993</v>
      </c>
    </row>
    <row r="414" spans="1:17" ht="25.5">
      <c r="A414" s="214"/>
      <c r="B414" s="219" t="s">
        <v>2601</v>
      </c>
      <c r="C414" s="472">
        <v>138550</v>
      </c>
      <c r="D414" s="472">
        <v>16531.952000000001</v>
      </c>
      <c r="E414" s="472">
        <v>53948</v>
      </c>
      <c r="F414" s="472">
        <v>35000</v>
      </c>
      <c r="G414" s="472">
        <v>0</v>
      </c>
      <c r="H414" s="472">
        <v>35000</v>
      </c>
      <c r="I414" s="472">
        <v>0</v>
      </c>
      <c r="J414" s="472">
        <v>27912.803</v>
      </c>
      <c r="K414" s="472">
        <v>0</v>
      </c>
      <c r="L414" s="472">
        <v>27912.803</v>
      </c>
      <c r="M414" s="472">
        <v>0</v>
      </c>
      <c r="N414" s="242">
        <f t="shared" si="17"/>
        <v>79.750865714285709</v>
      </c>
      <c r="O414" s="242"/>
      <c r="P414" s="242">
        <f t="shared" si="19"/>
        <v>79.750865714285709</v>
      </c>
      <c r="Q414" s="242"/>
    </row>
    <row r="415" spans="1:17" s="471" customFormat="1">
      <c r="A415" s="211"/>
      <c r="B415" s="212" t="s">
        <v>2060</v>
      </c>
      <c r="C415" s="472">
        <v>0</v>
      </c>
      <c r="D415" s="472">
        <v>0</v>
      </c>
      <c r="E415" s="472">
        <v>0</v>
      </c>
      <c r="F415" s="472">
        <v>50000</v>
      </c>
      <c r="G415" s="472">
        <v>0</v>
      </c>
      <c r="H415" s="472">
        <v>35000</v>
      </c>
      <c r="I415" s="472">
        <v>15000</v>
      </c>
      <c r="J415" s="472">
        <v>31113.118999999999</v>
      </c>
      <c r="K415" s="472">
        <v>0</v>
      </c>
      <c r="L415" s="472">
        <v>27912.803</v>
      </c>
      <c r="M415" s="472">
        <v>3200.3159999999998</v>
      </c>
      <c r="N415" s="241">
        <f t="shared" si="17"/>
        <v>62.226238000000002</v>
      </c>
      <c r="O415" s="241"/>
      <c r="P415" s="241">
        <f t="shared" si="19"/>
        <v>79.750865714285709</v>
      </c>
      <c r="Q415" s="241">
        <f t="shared" si="18"/>
        <v>21.335439999999998</v>
      </c>
    </row>
    <row r="416" spans="1:17" ht="38.25">
      <c r="A416" s="214"/>
      <c r="B416" s="219" t="s">
        <v>2602</v>
      </c>
      <c r="C416" s="472">
        <v>482742.24599999998</v>
      </c>
      <c r="D416" s="472">
        <v>458241.78443100001</v>
      </c>
      <c r="E416" s="472">
        <v>458560.73670000001</v>
      </c>
      <c r="F416" s="472">
        <v>0</v>
      </c>
      <c r="G416" s="472">
        <v>0</v>
      </c>
      <c r="H416" s="472">
        <v>0</v>
      </c>
      <c r="I416" s="472">
        <v>0</v>
      </c>
      <c r="J416" s="472">
        <v>255.952269</v>
      </c>
      <c r="K416" s="472">
        <v>0</v>
      </c>
      <c r="L416" s="472">
        <v>0</v>
      </c>
      <c r="M416" s="472">
        <v>255.952269</v>
      </c>
      <c r="N416" s="242"/>
      <c r="O416" s="242"/>
      <c r="P416" s="242"/>
      <c r="Q416" s="242"/>
    </row>
    <row r="417" spans="1:17" ht="38.25">
      <c r="A417" s="214"/>
      <c r="B417" s="219" t="s">
        <v>2603</v>
      </c>
      <c r="C417" s="472">
        <v>367032</v>
      </c>
      <c r="D417" s="472">
        <v>301003.28340000001</v>
      </c>
      <c r="E417" s="472">
        <v>301619.1274</v>
      </c>
      <c r="F417" s="472">
        <v>0</v>
      </c>
      <c r="G417" s="472">
        <v>0</v>
      </c>
      <c r="H417" s="472">
        <v>0</v>
      </c>
      <c r="I417" s="472">
        <v>0</v>
      </c>
      <c r="J417" s="472">
        <v>0</v>
      </c>
      <c r="K417" s="472">
        <v>0</v>
      </c>
      <c r="L417" s="472">
        <v>0</v>
      </c>
      <c r="M417" s="472">
        <v>0</v>
      </c>
      <c r="N417" s="242"/>
      <c r="O417" s="242"/>
      <c r="P417" s="242"/>
      <c r="Q417" s="242"/>
    </row>
    <row r="418" spans="1:17" ht="38.25">
      <c r="A418" s="214"/>
      <c r="B418" s="219" t="s">
        <v>2604</v>
      </c>
      <c r="C418" s="472">
        <v>137989.64199999999</v>
      </c>
      <c r="D418" s="472">
        <v>130207.823</v>
      </c>
      <c r="E418" s="472">
        <v>134782.201</v>
      </c>
      <c r="F418" s="472">
        <v>0</v>
      </c>
      <c r="G418" s="472">
        <v>0</v>
      </c>
      <c r="H418" s="472">
        <v>0</v>
      </c>
      <c r="I418" s="472">
        <v>0</v>
      </c>
      <c r="J418" s="472">
        <v>0</v>
      </c>
      <c r="K418" s="472">
        <v>0</v>
      </c>
      <c r="L418" s="472">
        <v>0</v>
      </c>
      <c r="M418" s="472">
        <v>0</v>
      </c>
      <c r="N418" s="242"/>
      <c r="O418" s="242"/>
      <c r="P418" s="242"/>
      <c r="Q418" s="242"/>
    </row>
    <row r="419" spans="1:17" ht="89.25">
      <c r="A419" s="214"/>
      <c r="B419" s="219" t="s">
        <v>2605</v>
      </c>
      <c r="C419" s="472">
        <v>459337.467</v>
      </c>
      <c r="D419" s="472">
        <v>900</v>
      </c>
      <c r="E419" s="472">
        <v>900</v>
      </c>
      <c r="F419" s="472">
        <v>522</v>
      </c>
      <c r="G419" s="472">
        <v>0</v>
      </c>
      <c r="H419" s="472">
        <v>0</v>
      </c>
      <c r="I419" s="472">
        <v>522</v>
      </c>
      <c r="J419" s="472">
        <v>521.60519399999998</v>
      </c>
      <c r="K419" s="472">
        <v>0</v>
      </c>
      <c r="L419" s="472">
        <v>0</v>
      </c>
      <c r="M419" s="472">
        <v>521.60519399999998</v>
      </c>
      <c r="N419" s="242">
        <f t="shared" si="17"/>
        <v>99.924366666666657</v>
      </c>
      <c r="O419" s="242"/>
      <c r="P419" s="242"/>
      <c r="Q419" s="242">
        <f t="shared" si="18"/>
        <v>99.924366666666657</v>
      </c>
    </row>
    <row r="420" spans="1:17" ht="51">
      <c r="A420" s="214"/>
      <c r="B420" s="219" t="s">
        <v>2606</v>
      </c>
      <c r="C420" s="472">
        <v>80400</v>
      </c>
      <c r="D420" s="472">
        <v>0</v>
      </c>
      <c r="E420" s="472">
        <v>0</v>
      </c>
      <c r="F420" s="472">
        <v>5000</v>
      </c>
      <c r="G420" s="472">
        <v>0</v>
      </c>
      <c r="H420" s="472">
        <v>0</v>
      </c>
      <c r="I420" s="472">
        <v>5000</v>
      </c>
      <c r="J420" s="472">
        <v>5000</v>
      </c>
      <c r="K420" s="472">
        <v>0</v>
      </c>
      <c r="L420" s="472">
        <v>0</v>
      </c>
      <c r="M420" s="472">
        <v>5000</v>
      </c>
      <c r="N420" s="242">
        <f t="shared" si="17"/>
        <v>100</v>
      </c>
      <c r="O420" s="242"/>
      <c r="P420" s="242"/>
      <c r="Q420" s="242">
        <f t="shared" si="18"/>
        <v>100</v>
      </c>
    </row>
    <row r="421" spans="1:17" ht="102">
      <c r="A421" s="214"/>
      <c r="B421" s="219" t="s">
        <v>2607</v>
      </c>
      <c r="C421" s="472">
        <v>118591.46400000001</v>
      </c>
      <c r="D421" s="472">
        <v>0</v>
      </c>
      <c r="E421" s="472">
        <v>0</v>
      </c>
      <c r="F421" s="472">
        <v>2277</v>
      </c>
      <c r="G421" s="472">
        <v>0</v>
      </c>
      <c r="H421" s="472">
        <v>0</v>
      </c>
      <c r="I421" s="472">
        <v>2277</v>
      </c>
      <c r="J421" s="472">
        <v>2277</v>
      </c>
      <c r="K421" s="472">
        <v>0</v>
      </c>
      <c r="L421" s="472">
        <v>0</v>
      </c>
      <c r="M421" s="472">
        <v>2277</v>
      </c>
      <c r="N421" s="242">
        <f t="shared" si="17"/>
        <v>100</v>
      </c>
      <c r="O421" s="242"/>
      <c r="P421" s="242"/>
      <c r="Q421" s="242">
        <f t="shared" si="18"/>
        <v>100</v>
      </c>
    </row>
    <row r="422" spans="1:17" ht="38.25">
      <c r="A422" s="214"/>
      <c r="B422" s="219" t="s">
        <v>2608</v>
      </c>
      <c r="C422" s="472">
        <v>130000</v>
      </c>
      <c r="D422" s="472">
        <v>0</v>
      </c>
      <c r="E422" s="472">
        <v>0</v>
      </c>
      <c r="F422" s="472">
        <v>33398</v>
      </c>
      <c r="G422" s="472">
        <v>0</v>
      </c>
      <c r="H422" s="472">
        <v>0</v>
      </c>
      <c r="I422" s="472">
        <v>33398</v>
      </c>
      <c r="J422" s="472">
        <v>17384.125700000001</v>
      </c>
      <c r="K422" s="472">
        <v>0</v>
      </c>
      <c r="L422" s="472">
        <v>0</v>
      </c>
      <c r="M422" s="472">
        <v>17384.125700000001</v>
      </c>
      <c r="N422" s="242">
        <f t="shared" si="17"/>
        <v>52.051397389065215</v>
      </c>
      <c r="O422" s="242"/>
      <c r="P422" s="242"/>
      <c r="Q422" s="242">
        <f t="shared" si="18"/>
        <v>52.051397389065215</v>
      </c>
    </row>
    <row r="423" spans="1:17" ht="51">
      <c r="A423" s="214"/>
      <c r="B423" s="219" t="s">
        <v>2609</v>
      </c>
      <c r="C423" s="472">
        <v>90000</v>
      </c>
      <c r="D423" s="472">
        <v>7659.4886839999999</v>
      </c>
      <c r="E423" s="472">
        <v>8500</v>
      </c>
      <c r="F423" s="472">
        <v>0</v>
      </c>
      <c r="G423" s="472">
        <v>0</v>
      </c>
      <c r="H423" s="472">
        <v>0</v>
      </c>
      <c r="I423" s="472">
        <v>0</v>
      </c>
      <c r="J423" s="472">
        <v>840.51131599999997</v>
      </c>
      <c r="K423" s="472">
        <v>0</v>
      </c>
      <c r="L423" s="472">
        <v>0</v>
      </c>
      <c r="M423" s="472">
        <v>840.51131599999997</v>
      </c>
      <c r="N423" s="242"/>
      <c r="O423" s="242"/>
      <c r="P423" s="242"/>
      <c r="Q423" s="242"/>
    </row>
    <row r="424" spans="1:17" ht="51">
      <c r="A424" s="214"/>
      <c r="B424" s="219" t="s">
        <v>2610</v>
      </c>
      <c r="C424" s="472">
        <v>0</v>
      </c>
      <c r="D424" s="472">
        <v>0</v>
      </c>
      <c r="E424" s="472">
        <v>0</v>
      </c>
      <c r="F424" s="472">
        <v>662</v>
      </c>
      <c r="G424" s="472">
        <v>0</v>
      </c>
      <c r="H424" s="472">
        <v>0</v>
      </c>
      <c r="I424" s="472">
        <v>662</v>
      </c>
      <c r="J424" s="472">
        <v>0</v>
      </c>
      <c r="K424" s="472">
        <v>0</v>
      </c>
      <c r="L424" s="472">
        <v>0</v>
      </c>
      <c r="M424" s="472">
        <v>0</v>
      </c>
      <c r="N424" s="242">
        <f t="shared" si="17"/>
        <v>0</v>
      </c>
      <c r="O424" s="242"/>
      <c r="P424" s="242"/>
      <c r="Q424" s="242">
        <f t="shared" si="18"/>
        <v>0</v>
      </c>
    </row>
    <row r="425" spans="1:17" ht="38.25">
      <c r="A425" s="214"/>
      <c r="B425" s="219" t="s">
        <v>2602</v>
      </c>
      <c r="C425" s="472">
        <v>482742.24599999998</v>
      </c>
      <c r="D425" s="472">
        <v>458129.59859000001</v>
      </c>
      <c r="E425" s="472">
        <v>458560.73670000001</v>
      </c>
      <c r="F425" s="472">
        <v>0</v>
      </c>
      <c r="G425" s="472">
        <v>0</v>
      </c>
      <c r="H425" s="472">
        <v>0</v>
      </c>
      <c r="I425" s="472">
        <v>0</v>
      </c>
      <c r="J425" s="472">
        <v>306.88728099999997</v>
      </c>
      <c r="K425" s="472">
        <v>0</v>
      </c>
      <c r="L425" s="472">
        <v>306.88728099999997</v>
      </c>
      <c r="M425" s="472">
        <v>0</v>
      </c>
      <c r="N425" s="242"/>
      <c r="O425" s="242"/>
      <c r="P425" s="242"/>
      <c r="Q425" s="242"/>
    </row>
    <row r="426" spans="1:17" ht="51">
      <c r="A426" s="214"/>
      <c r="B426" s="219" t="s">
        <v>2611</v>
      </c>
      <c r="C426" s="472">
        <v>80400</v>
      </c>
      <c r="D426" s="472">
        <v>55766.089096000003</v>
      </c>
      <c r="E426" s="472">
        <v>56500</v>
      </c>
      <c r="F426" s="472">
        <v>0</v>
      </c>
      <c r="G426" s="472">
        <v>0</v>
      </c>
      <c r="H426" s="472">
        <v>0</v>
      </c>
      <c r="I426" s="472">
        <v>0</v>
      </c>
      <c r="J426" s="472">
        <v>444.28386</v>
      </c>
      <c r="K426" s="472">
        <v>0</v>
      </c>
      <c r="L426" s="472">
        <v>444.28386</v>
      </c>
      <c r="M426" s="472">
        <v>0</v>
      </c>
      <c r="N426" s="242"/>
      <c r="O426" s="242"/>
      <c r="P426" s="242"/>
      <c r="Q426" s="242"/>
    </row>
    <row r="427" spans="1:17" ht="89.25">
      <c r="A427" s="214"/>
      <c r="B427" s="219" t="s">
        <v>2612</v>
      </c>
      <c r="C427" s="472">
        <v>118591.46400000001</v>
      </c>
      <c r="D427" s="472">
        <v>99798.373479000002</v>
      </c>
      <c r="E427" s="472">
        <v>100421.501539</v>
      </c>
      <c r="F427" s="472">
        <v>0</v>
      </c>
      <c r="G427" s="472">
        <v>0</v>
      </c>
      <c r="H427" s="472">
        <v>0</v>
      </c>
      <c r="I427" s="472">
        <v>0</v>
      </c>
      <c r="J427" s="472">
        <v>333.76026000000002</v>
      </c>
      <c r="K427" s="472">
        <v>0</v>
      </c>
      <c r="L427" s="472">
        <v>333.76026000000002</v>
      </c>
      <c r="M427" s="472">
        <v>0</v>
      </c>
      <c r="N427" s="242"/>
      <c r="O427" s="242"/>
      <c r="P427" s="242"/>
      <c r="Q427" s="242"/>
    </row>
    <row r="428" spans="1:17" ht="38.25">
      <c r="A428" s="214"/>
      <c r="B428" s="219" t="s">
        <v>2613</v>
      </c>
      <c r="C428" s="472">
        <v>130000</v>
      </c>
      <c r="D428" s="472">
        <v>18893.015011</v>
      </c>
      <c r="E428" s="472">
        <v>20000</v>
      </c>
      <c r="F428" s="472">
        <v>0</v>
      </c>
      <c r="G428" s="472">
        <v>0</v>
      </c>
      <c r="H428" s="472">
        <v>0</v>
      </c>
      <c r="I428" s="472">
        <v>0</v>
      </c>
      <c r="J428" s="472">
        <v>1106.984989</v>
      </c>
      <c r="K428" s="472">
        <v>0</v>
      </c>
      <c r="L428" s="472">
        <v>1106.984989</v>
      </c>
      <c r="M428" s="472">
        <v>0</v>
      </c>
      <c r="N428" s="242"/>
      <c r="O428" s="242"/>
      <c r="P428" s="242"/>
      <c r="Q428" s="242"/>
    </row>
    <row r="429" spans="1:17" ht="51">
      <c r="A429" s="214"/>
      <c r="B429" s="219" t="s">
        <v>2614</v>
      </c>
      <c r="C429" s="472">
        <v>90000</v>
      </c>
      <c r="D429" s="472">
        <v>65991.390234000006</v>
      </c>
      <c r="E429" s="472">
        <v>75000</v>
      </c>
      <c r="F429" s="472">
        <v>0</v>
      </c>
      <c r="G429" s="472">
        <v>0</v>
      </c>
      <c r="H429" s="472">
        <v>0</v>
      </c>
      <c r="I429" s="472">
        <v>0</v>
      </c>
      <c r="J429" s="472">
        <v>9008.5097659999992</v>
      </c>
      <c r="K429" s="472">
        <v>0</v>
      </c>
      <c r="L429" s="472">
        <v>9008.5097659999992</v>
      </c>
      <c r="M429" s="472">
        <v>0</v>
      </c>
      <c r="N429" s="242"/>
      <c r="O429" s="242"/>
      <c r="P429" s="242"/>
      <c r="Q429" s="242"/>
    </row>
    <row r="430" spans="1:17" ht="25.5">
      <c r="A430" s="214"/>
      <c r="B430" s="219" t="s">
        <v>2615</v>
      </c>
      <c r="C430" s="472">
        <v>164000</v>
      </c>
      <c r="D430" s="472">
        <v>1441.4170000000015</v>
      </c>
      <c r="E430" s="472">
        <v>2241.4170000000013</v>
      </c>
      <c r="F430" s="472">
        <v>69553</v>
      </c>
      <c r="G430" s="472">
        <v>0</v>
      </c>
      <c r="H430" s="472">
        <v>69553</v>
      </c>
      <c r="I430" s="472">
        <v>0</v>
      </c>
      <c r="J430" s="472">
        <v>7993.9620000000004</v>
      </c>
      <c r="K430" s="472">
        <v>0</v>
      </c>
      <c r="L430" s="472">
        <v>7993.9620000000004</v>
      </c>
      <c r="M430" s="472">
        <v>0</v>
      </c>
      <c r="N430" s="242">
        <f t="shared" si="17"/>
        <v>11.49333889264302</v>
      </c>
      <c r="O430" s="242"/>
      <c r="P430" s="242">
        <f t="shared" si="19"/>
        <v>11.49333889264302</v>
      </c>
      <c r="Q430" s="242"/>
    </row>
    <row r="431" spans="1:17" s="471" customFormat="1">
      <c r="A431" s="211"/>
      <c r="B431" s="212" t="s">
        <v>2061</v>
      </c>
      <c r="C431" s="472">
        <v>0</v>
      </c>
      <c r="D431" s="472">
        <v>0</v>
      </c>
      <c r="E431" s="472">
        <v>0</v>
      </c>
      <c r="F431" s="472">
        <v>111412</v>
      </c>
      <c r="G431" s="472">
        <v>0</v>
      </c>
      <c r="H431" s="472">
        <v>69553</v>
      </c>
      <c r="I431" s="472">
        <v>41859</v>
      </c>
      <c r="J431" s="472">
        <v>45473.582634999999</v>
      </c>
      <c r="K431" s="472">
        <v>0</v>
      </c>
      <c r="L431" s="472">
        <v>19194.388156000001</v>
      </c>
      <c r="M431" s="472">
        <v>26279.194479000002</v>
      </c>
      <c r="N431" s="241">
        <f t="shared" si="17"/>
        <v>40.815695468172187</v>
      </c>
      <c r="O431" s="241"/>
      <c r="P431" s="241">
        <f t="shared" si="19"/>
        <v>27.596779658677555</v>
      </c>
      <c r="Q431" s="241">
        <f t="shared" si="18"/>
        <v>62.780273009388665</v>
      </c>
    </row>
    <row r="432" spans="1:17" ht="25.5">
      <c r="A432" s="214"/>
      <c r="B432" s="219" t="s">
        <v>2616</v>
      </c>
      <c r="C432" s="472">
        <v>1539088.468811</v>
      </c>
      <c r="D432" s="472">
        <v>1494612.392983</v>
      </c>
      <c r="E432" s="472">
        <v>1495072.392983</v>
      </c>
      <c r="F432" s="472">
        <v>0</v>
      </c>
      <c r="G432" s="472">
        <v>0</v>
      </c>
      <c r="H432" s="472">
        <v>0</v>
      </c>
      <c r="I432" s="472">
        <v>0</v>
      </c>
      <c r="J432" s="472">
        <v>0</v>
      </c>
      <c r="K432" s="472">
        <v>0</v>
      </c>
      <c r="L432" s="472">
        <v>0</v>
      </c>
      <c r="M432" s="472">
        <v>0</v>
      </c>
      <c r="N432" s="242"/>
      <c r="O432" s="242"/>
      <c r="P432" s="242"/>
      <c r="Q432" s="242"/>
    </row>
    <row r="433" spans="1:17" ht="25.5">
      <c r="A433" s="214"/>
      <c r="B433" s="219" t="s">
        <v>2617</v>
      </c>
      <c r="C433" s="472">
        <v>14245.243</v>
      </c>
      <c r="D433" s="472">
        <v>0</v>
      </c>
      <c r="E433" s="472">
        <v>0</v>
      </c>
      <c r="F433" s="472">
        <v>22</v>
      </c>
      <c r="G433" s="472">
        <v>0</v>
      </c>
      <c r="H433" s="472">
        <v>0</v>
      </c>
      <c r="I433" s="472">
        <v>22</v>
      </c>
      <c r="J433" s="472">
        <v>22</v>
      </c>
      <c r="K433" s="472">
        <v>0</v>
      </c>
      <c r="L433" s="472">
        <v>0</v>
      </c>
      <c r="M433" s="472">
        <v>22</v>
      </c>
      <c r="N433" s="242">
        <f t="shared" si="17"/>
        <v>100</v>
      </c>
      <c r="O433" s="242"/>
      <c r="P433" s="242"/>
      <c r="Q433" s="242">
        <f t="shared" si="18"/>
        <v>100</v>
      </c>
    </row>
    <row r="434" spans="1:17" ht="76.5">
      <c r="A434" s="214"/>
      <c r="B434" s="219" t="s">
        <v>2618</v>
      </c>
      <c r="C434" s="472">
        <v>81000</v>
      </c>
      <c r="D434" s="472">
        <v>74144</v>
      </c>
      <c r="E434" s="472">
        <v>74244</v>
      </c>
      <c r="F434" s="472">
        <v>266</v>
      </c>
      <c r="G434" s="472">
        <v>0</v>
      </c>
      <c r="H434" s="472">
        <v>0</v>
      </c>
      <c r="I434" s="472">
        <v>266</v>
      </c>
      <c r="J434" s="472">
        <v>366</v>
      </c>
      <c r="K434" s="472">
        <v>0</v>
      </c>
      <c r="L434" s="472">
        <v>0</v>
      </c>
      <c r="M434" s="472">
        <v>366</v>
      </c>
      <c r="N434" s="242">
        <f t="shared" si="17"/>
        <v>137.59398496240601</v>
      </c>
      <c r="O434" s="242"/>
      <c r="P434" s="242"/>
      <c r="Q434" s="242">
        <f t="shared" si="18"/>
        <v>137.59398496240601</v>
      </c>
    </row>
    <row r="435" spans="1:17" ht="25.5">
      <c r="A435" s="214"/>
      <c r="B435" s="219" t="s">
        <v>2619</v>
      </c>
      <c r="C435" s="472">
        <v>67969.934999999998</v>
      </c>
      <c r="D435" s="472">
        <v>9691</v>
      </c>
      <c r="E435" s="472">
        <v>9891</v>
      </c>
      <c r="F435" s="472">
        <v>0</v>
      </c>
      <c r="G435" s="472">
        <v>0</v>
      </c>
      <c r="H435" s="472">
        <v>0</v>
      </c>
      <c r="I435" s="472">
        <v>0</v>
      </c>
      <c r="J435" s="472">
        <v>200</v>
      </c>
      <c r="K435" s="472">
        <v>0</v>
      </c>
      <c r="L435" s="472">
        <v>0</v>
      </c>
      <c r="M435" s="472">
        <v>200</v>
      </c>
      <c r="N435" s="242"/>
      <c r="O435" s="242"/>
      <c r="P435" s="242"/>
      <c r="Q435" s="242"/>
    </row>
    <row r="436" spans="1:17" ht="63.75">
      <c r="A436" s="214"/>
      <c r="B436" s="219" t="s">
        <v>2620</v>
      </c>
      <c r="C436" s="472">
        <v>34700</v>
      </c>
      <c r="D436" s="472">
        <v>2500</v>
      </c>
      <c r="E436" s="472">
        <v>2600</v>
      </c>
      <c r="F436" s="472">
        <v>1050</v>
      </c>
      <c r="G436" s="472">
        <v>0</v>
      </c>
      <c r="H436" s="472">
        <v>0</v>
      </c>
      <c r="I436" s="472">
        <v>1050</v>
      </c>
      <c r="J436" s="472">
        <v>1150</v>
      </c>
      <c r="K436" s="472">
        <v>0</v>
      </c>
      <c r="L436" s="472">
        <v>0</v>
      </c>
      <c r="M436" s="472">
        <v>1150</v>
      </c>
      <c r="N436" s="242">
        <f t="shared" si="17"/>
        <v>109.52380952380953</v>
      </c>
      <c r="O436" s="242"/>
      <c r="P436" s="242"/>
      <c r="Q436" s="242">
        <f t="shared" si="18"/>
        <v>109.52380952380953</v>
      </c>
    </row>
    <row r="437" spans="1:17" ht="51">
      <c r="A437" s="214"/>
      <c r="B437" s="219" t="s">
        <v>2621</v>
      </c>
      <c r="C437" s="472">
        <v>8500</v>
      </c>
      <c r="D437" s="472">
        <v>0</v>
      </c>
      <c r="E437" s="472">
        <v>0</v>
      </c>
      <c r="F437" s="472">
        <v>943</v>
      </c>
      <c r="G437" s="472">
        <v>0</v>
      </c>
      <c r="H437" s="472">
        <v>0</v>
      </c>
      <c r="I437" s="472">
        <v>943</v>
      </c>
      <c r="J437" s="472">
        <v>943</v>
      </c>
      <c r="K437" s="472">
        <v>0</v>
      </c>
      <c r="L437" s="472">
        <v>0</v>
      </c>
      <c r="M437" s="472">
        <v>943</v>
      </c>
      <c r="N437" s="242">
        <f t="shared" si="17"/>
        <v>100</v>
      </c>
      <c r="O437" s="242"/>
      <c r="P437" s="242"/>
      <c r="Q437" s="242">
        <f t="shared" si="18"/>
        <v>100</v>
      </c>
    </row>
    <row r="438" spans="1:17" ht="25.5">
      <c r="A438" s="214"/>
      <c r="B438" s="219" t="s">
        <v>2622</v>
      </c>
      <c r="C438" s="472">
        <v>120000</v>
      </c>
      <c r="D438" s="472">
        <v>1331.1210000000001</v>
      </c>
      <c r="E438" s="472">
        <v>10300</v>
      </c>
      <c r="F438" s="472">
        <v>25000</v>
      </c>
      <c r="G438" s="472">
        <v>0</v>
      </c>
      <c r="H438" s="472">
        <v>0</v>
      </c>
      <c r="I438" s="472">
        <v>25000</v>
      </c>
      <c r="J438" s="472">
        <v>33770.964999999997</v>
      </c>
      <c r="K438" s="472">
        <v>0</v>
      </c>
      <c r="L438" s="472">
        <v>0</v>
      </c>
      <c r="M438" s="472">
        <v>33770.964999999997</v>
      </c>
      <c r="N438" s="242">
        <f t="shared" si="17"/>
        <v>135.08385999999999</v>
      </c>
      <c r="O438" s="242"/>
      <c r="P438" s="242"/>
      <c r="Q438" s="242">
        <f t="shared" si="18"/>
        <v>135.08385999999999</v>
      </c>
    </row>
    <row r="439" spans="1:17" ht="25.5">
      <c r="A439" s="214"/>
      <c r="B439" s="219" t="s">
        <v>2622</v>
      </c>
      <c r="C439" s="472">
        <v>120000</v>
      </c>
      <c r="D439" s="472">
        <v>1217.5139999999999</v>
      </c>
      <c r="E439" s="472">
        <v>25000</v>
      </c>
      <c r="F439" s="472">
        <v>19000</v>
      </c>
      <c r="G439" s="472">
        <v>0</v>
      </c>
      <c r="H439" s="472">
        <v>0</v>
      </c>
      <c r="I439" s="472">
        <v>19000</v>
      </c>
      <c r="J439" s="472">
        <v>27547.273000000001</v>
      </c>
      <c r="K439" s="472">
        <v>0</v>
      </c>
      <c r="L439" s="472">
        <v>0</v>
      </c>
      <c r="M439" s="472">
        <v>27547.273000000001</v>
      </c>
      <c r="N439" s="242">
        <f t="shared" si="17"/>
        <v>144.98564736842104</v>
      </c>
      <c r="O439" s="242"/>
      <c r="P439" s="242"/>
      <c r="Q439" s="242">
        <f t="shared" si="18"/>
        <v>144.98564736842104</v>
      </c>
    </row>
    <row r="440" spans="1:17" ht="76.5">
      <c r="A440" s="214"/>
      <c r="B440" s="219" t="s">
        <v>2623</v>
      </c>
      <c r="C440" s="472">
        <v>7031.7389999999996</v>
      </c>
      <c r="D440" s="472">
        <v>0</v>
      </c>
      <c r="E440" s="472">
        <v>0</v>
      </c>
      <c r="F440" s="472">
        <v>0</v>
      </c>
      <c r="G440" s="472">
        <v>0</v>
      </c>
      <c r="H440" s="472">
        <v>0</v>
      </c>
      <c r="I440" s="472">
        <v>0</v>
      </c>
      <c r="J440" s="472">
        <v>6789.0820000000003</v>
      </c>
      <c r="K440" s="472">
        <v>0</v>
      </c>
      <c r="L440" s="472">
        <v>6789.0820000000003</v>
      </c>
      <c r="M440" s="472">
        <v>0</v>
      </c>
      <c r="N440" s="242"/>
      <c r="O440" s="242"/>
      <c r="P440" s="242"/>
      <c r="Q440" s="242"/>
    </row>
    <row r="441" spans="1:17" s="471" customFormat="1">
      <c r="A441" s="211"/>
      <c r="B441" s="212" t="s">
        <v>2062</v>
      </c>
      <c r="C441" s="472">
        <v>0</v>
      </c>
      <c r="D441" s="472">
        <v>0</v>
      </c>
      <c r="E441" s="472">
        <v>0</v>
      </c>
      <c r="F441" s="472">
        <v>46281</v>
      </c>
      <c r="G441" s="472">
        <v>0</v>
      </c>
      <c r="H441" s="472">
        <v>0</v>
      </c>
      <c r="I441" s="472">
        <v>46281</v>
      </c>
      <c r="J441" s="472">
        <v>70788.320000000007</v>
      </c>
      <c r="K441" s="472">
        <v>0</v>
      </c>
      <c r="L441" s="472">
        <v>6789.0820000000003</v>
      </c>
      <c r="M441" s="472">
        <v>63999.237999999998</v>
      </c>
      <c r="N441" s="241">
        <f t="shared" si="17"/>
        <v>152.95330697262378</v>
      </c>
      <c r="O441" s="241"/>
      <c r="P441" s="241"/>
      <c r="Q441" s="241">
        <f t="shared" si="18"/>
        <v>138.28404312784943</v>
      </c>
    </row>
    <row r="442" spans="1:17" ht="25.5">
      <c r="A442" s="214"/>
      <c r="B442" s="219" t="s">
        <v>2624</v>
      </c>
      <c r="C442" s="472">
        <v>0</v>
      </c>
      <c r="D442" s="472">
        <v>0</v>
      </c>
      <c r="E442" s="472">
        <v>336.524</v>
      </c>
      <c r="F442" s="472">
        <v>0</v>
      </c>
      <c r="G442" s="472">
        <v>0</v>
      </c>
      <c r="H442" s="472">
        <v>0</v>
      </c>
      <c r="I442" s="472">
        <v>0</v>
      </c>
      <c r="J442" s="472">
        <v>0</v>
      </c>
      <c r="K442" s="472">
        <v>0</v>
      </c>
      <c r="L442" s="472">
        <v>0</v>
      </c>
      <c r="M442" s="472">
        <v>0</v>
      </c>
      <c r="N442" s="242"/>
      <c r="O442" s="242"/>
      <c r="P442" s="242"/>
      <c r="Q442" s="242"/>
    </row>
    <row r="443" spans="1:17" ht="38.25">
      <c r="A443" s="214"/>
      <c r="B443" s="219" t="s">
        <v>2625</v>
      </c>
      <c r="C443" s="472">
        <v>151352.10999999999</v>
      </c>
      <c r="D443" s="472">
        <v>105677.94386499999</v>
      </c>
      <c r="E443" s="472">
        <v>105755.69386499999</v>
      </c>
      <c r="F443" s="472">
        <v>0</v>
      </c>
      <c r="G443" s="472">
        <v>0</v>
      </c>
      <c r="H443" s="472">
        <v>0</v>
      </c>
      <c r="I443" s="472">
        <v>0</v>
      </c>
      <c r="J443" s="472">
        <v>0</v>
      </c>
      <c r="K443" s="472">
        <v>0</v>
      </c>
      <c r="L443" s="472">
        <v>0</v>
      </c>
      <c r="M443" s="472">
        <v>0</v>
      </c>
      <c r="N443" s="242"/>
      <c r="O443" s="242"/>
      <c r="P443" s="242"/>
      <c r="Q443" s="242"/>
    </row>
    <row r="444" spans="1:17" ht="38.25">
      <c r="A444" s="214"/>
      <c r="B444" s="219" t="s">
        <v>2626</v>
      </c>
      <c r="C444" s="472">
        <v>103672.28599999999</v>
      </c>
      <c r="D444" s="472">
        <v>97738.642548000003</v>
      </c>
      <c r="E444" s="472">
        <v>98473.237548000005</v>
      </c>
      <c r="F444" s="472">
        <v>0</v>
      </c>
      <c r="G444" s="472">
        <v>0</v>
      </c>
      <c r="H444" s="472">
        <v>0</v>
      </c>
      <c r="I444" s="472">
        <v>0</v>
      </c>
      <c r="J444" s="472">
        <v>0</v>
      </c>
      <c r="K444" s="472">
        <v>0</v>
      </c>
      <c r="L444" s="472">
        <v>0</v>
      </c>
      <c r="M444" s="472">
        <v>0</v>
      </c>
      <c r="N444" s="242"/>
      <c r="O444" s="242"/>
      <c r="P444" s="242"/>
      <c r="Q444" s="242"/>
    </row>
    <row r="445" spans="1:17" ht="38.25">
      <c r="A445" s="214"/>
      <c r="B445" s="219" t="s">
        <v>2627</v>
      </c>
      <c r="C445" s="472">
        <v>876183.57499999995</v>
      </c>
      <c r="D445" s="472">
        <v>403648.10106700001</v>
      </c>
      <c r="E445" s="472">
        <v>405319.082367</v>
      </c>
      <c r="F445" s="472">
        <v>0</v>
      </c>
      <c r="G445" s="472">
        <v>0</v>
      </c>
      <c r="H445" s="472">
        <v>0</v>
      </c>
      <c r="I445" s="472">
        <v>0</v>
      </c>
      <c r="J445" s="472">
        <v>0</v>
      </c>
      <c r="K445" s="472">
        <v>0</v>
      </c>
      <c r="L445" s="472">
        <v>0</v>
      </c>
      <c r="M445" s="472">
        <v>0</v>
      </c>
      <c r="N445" s="242"/>
      <c r="O445" s="242"/>
      <c r="P445" s="242"/>
      <c r="Q445" s="242"/>
    </row>
    <row r="446" spans="1:17" ht="63.75">
      <c r="A446" s="214"/>
      <c r="B446" s="219" t="s">
        <v>2628</v>
      </c>
      <c r="C446" s="472">
        <v>64532.584999999999</v>
      </c>
      <c r="D446" s="472">
        <v>24944.617953000001</v>
      </c>
      <c r="E446" s="472">
        <v>24999.926952999998</v>
      </c>
      <c r="F446" s="472">
        <v>0</v>
      </c>
      <c r="G446" s="472">
        <v>0</v>
      </c>
      <c r="H446" s="472">
        <v>0</v>
      </c>
      <c r="I446" s="472">
        <v>0</v>
      </c>
      <c r="J446" s="472">
        <v>55.308999999999997</v>
      </c>
      <c r="K446" s="472">
        <v>0</v>
      </c>
      <c r="L446" s="472">
        <v>0</v>
      </c>
      <c r="M446" s="472">
        <v>55.308999999999997</v>
      </c>
      <c r="N446" s="242"/>
      <c r="O446" s="242"/>
      <c r="P446" s="242"/>
      <c r="Q446" s="242"/>
    </row>
    <row r="447" spans="1:17" ht="63.75">
      <c r="A447" s="214"/>
      <c r="B447" s="219" t="s">
        <v>2628</v>
      </c>
      <c r="C447" s="472">
        <v>64532.584999999999</v>
      </c>
      <c r="D447" s="472">
        <v>24999.926952999998</v>
      </c>
      <c r="E447" s="472">
        <v>24999.926952999998</v>
      </c>
      <c r="F447" s="472">
        <v>0</v>
      </c>
      <c r="G447" s="472">
        <v>0</v>
      </c>
      <c r="H447" s="472">
        <v>0</v>
      </c>
      <c r="I447" s="472">
        <v>0</v>
      </c>
      <c r="J447" s="472">
        <v>7313.9769999999999</v>
      </c>
      <c r="K447" s="472">
        <v>0</v>
      </c>
      <c r="L447" s="472">
        <v>0</v>
      </c>
      <c r="M447" s="472">
        <v>7313.9769999999999</v>
      </c>
      <c r="N447" s="242"/>
      <c r="O447" s="242"/>
      <c r="P447" s="242"/>
      <c r="Q447" s="242"/>
    </row>
    <row r="448" spans="1:17" ht="38.25">
      <c r="A448" s="214"/>
      <c r="B448" s="219" t="s">
        <v>2629</v>
      </c>
      <c r="C448" s="472">
        <v>5594.9870000000001</v>
      </c>
      <c r="D448" s="472">
        <v>3727.5277179999998</v>
      </c>
      <c r="E448" s="472">
        <v>3768.8067179999998</v>
      </c>
      <c r="F448" s="472">
        <v>0</v>
      </c>
      <c r="G448" s="472">
        <v>0</v>
      </c>
      <c r="H448" s="472">
        <v>0</v>
      </c>
      <c r="I448" s="472">
        <v>0</v>
      </c>
      <c r="J448" s="472">
        <v>41.279000000000003</v>
      </c>
      <c r="K448" s="472">
        <v>0</v>
      </c>
      <c r="L448" s="472">
        <v>0</v>
      </c>
      <c r="M448" s="472">
        <v>41.279000000000003</v>
      </c>
      <c r="N448" s="242"/>
      <c r="O448" s="242"/>
      <c r="P448" s="242"/>
      <c r="Q448" s="242"/>
    </row>
    <row r="449" spans="1:17" ht="38.25">
      <c r="A449" s="214"/>
      <c r="B449" s="219" t="s">
        <v>2630</v>
      </c>
      <c r="C449" s="472">
        <v>6813.991</v>
      </c>
      <c r="D449" s="472">
        <v>3949.2281659999999</v>
      </c>
      <c r="E449" s="472">
        <v>4000</v>
      </c>
      <c r="F449" s="472">
        <v>0</v>
      </c>
      <c r="G449" s="472">
        <v>0</v>
      </c>
      <c r="H449" s="472">
        <v>0</v>
      </c>
      <c r="I449" s="472">
        <v>0</v>
      </c>
      <c r="J449" s="472">
        <v>0</v>
      </c>
      <c r="K449" s="472">
        <v>0</v>
      </c>
      <c r="L449" s="472">
        <v>0</v>
      </c>
      <c r="M449" s="472">
        <v>0</v>
      </c>
      <c r="N449" s="242"/>
      <c r="O449" s="242"/>
      <c r="P449" s="242"/>
      <c r="Q449" s="242"/>
    </row>
    <row r="450" spans="1:17" ht="51">
      <c r="A450" s="214"/>
      <c r="B450" s="219" t="s">
        <v>2631</v>
      </c>
      <c r="C450" s="472">
        <v>10999.403</v>
      </c>
      <c r="D450" s="472">
        <v>7124.3136480000003</v>
      </c>
      <c r="E450" s="472">
        <v>7188.1536480000004</v>
      </c>
      <c r="F450" s="472">
        <v>0</v>
      </c>
      <c r="G450" s="472">
        <v>0</v>
      </c>
      <c r="H450" s="472">
        <v>0</v>
      </c>
      <c r="I450" s="472">
        <v>0</v>
      </c>
      <c r="J450" s="472">
        <v>0</v>
      </c>
      <c r="K450" s="472">
        <v>0</v>
      </c>
      <c r="L450" s="472">
        <v>0</v>
      </c>
      <c r="M450" s="472">
        <v>0</v>
      </c>
      <c r="N450" s="242"/>
      <c r="O450" s="242"/>
      <c r="P450" s="242"/>
      <c r="Q450" s="242"/>
    </row>
    <row r="451" spans="1:17" ht="38.25">
      <c r="A451" s="214"/>
      <c r="B451" s="219" t="s">
        <v>2632</v>
      </c>
      <c r="C451" s="472">
        <v>157000</v>
      </c>
      <c r="D451" s="472">
        <v>5545.4270800000004</v>
      </c>
      <c r="E451" s="472">
        <v>6316.0031570000001</v>
      </c>
      <c r="F451" s="472">
        <v>0</v>
      </c>
      <c r="G451" s="472">
        <v>0</v>
      </c>
      <c r="H451" s="472">
        <v>0</v>
      </c>
      <c r="I451" s="472">
        <v>0</v>
      </c>
      <c r="J451" s="472">
        <v>0</v>
      </c>
      <c r="K451" s="472">
        <v>0</v>
      </c>
      <c r="L451" s="472">
        <v>0</v>
      </c>
      <c r="M451" s="472">
        <v>0</v>
      </c>
      <c r="N451" s="242"/>
      <c r="O451" s="242"/>
      <c r="P451" s="242"/>
      <c r="Q451" s="242"/>
    </row>
    <row r="452" spans="1:17" ht="38.25">
      <c r="A452" s="214"/>
      <c r="B452" s="219" t="s">
        <v>2632</v>
      </c>
      <c r="C452" s="472">
        <v>157000</v>
      </c>
      <c r="D452" s="472">
        <v>1074.3699999999999</v>
      </c>
      <c r="E452" s="472">
        <v>1434.94</v>
      </c>
      <c r="F452" s="472">
        <v>0</v>
      </c>
      <c r="G452" s="472">
        <v>0</v>
      </c>
      <c r="H452" s="472">
        <v>0</v>
      </c>
      <c r="I452" s="472">
        <v>0</v>
      </c>
      <c r="J452" s="472">
        <v>0</v>
      </c>
      <c r="K452" s="472">
        <v>0</v>
      </c>
      <c r="L452" s="472">
        <v>0</v>
      </c>
      <c r="M452" s="472">
        <v>0</v>
      </c>
      <c r="N452" s="242"/>
      <c r="O452" s="242"/>
      <c r="P452" s="242"/>
      <c r="Q452" s="242"/>
    </row>
    <row r="453" spans="1:17" ht="38.25">
      <c r="A453" s="214"/>
      <c r="B453" s="219" t="s">
        <v>2633</v>
      </c>
      <c r="C453" s="472">
        <v>115000</v>
      </c>
      <c r="D453" s="472">
        <v>42071.469532000003</v>
      </c>
      <c r="E453" s="472">
        <v>42137.809531999999</v>
      </c>
      <c r="F453" s="472">
        <v>0</v>
      </c>
      <c r="G453" s="472">
        <v>0</v>
      </c>
      <c r="H453" s="472">
        <v>0</v>
      </c>
      <c r="I453" s="472">
        <v>0</v>
      </c>
      <c r="J453" s="472">
        <v>66.266000000000005</v>
      </c>
      <c r="K453" s="472">
        <v>0</v>
      </c>
      <c r="L453" s="472">
        <v>0</v>
      </c>
      <c r="M453" s="472">
        <v>66.266000000000005</v>
      </c>
      <c r="N453" s="242"/>
      <c r="O453" s="242"/>
      <c r="P453" s="242"/>
      <c r="Q453" s="242"/>
    </row>
    <row r="454" spans="1:17" ht="63.75">
      <c r="A454" s="214"/>
      <c r="B454" s="219" t="s">
        <v>2634</v>
      </c>
      <c r="C454" s="472">
        <v>49845</v>
      </c>
      <c r="D454" s="472">
        <v>43138.585097000003</v>
      </c>
      <c r="E454" s="472">
        <v>43461.444097</v>
      </c>
      <c r="F454" s="472">
        <v>0</v>
      </c>
      <c r="G454" s="472">
        <v>0</v>
      </c>
      <c r="H454" s="472">
        <v>0</v>
      </c>
      <c r="I454" s="472">
        <v>0</v>
      </c>
      <c r="J454" s="472">
        <v>0</v>
      </c>
      <c r="K454" s="472">
        <v>0</v>
      </c>
      <c r="L454" s="472">
        <v>0</v>
      </c>
      <c r="M454" s="472">
        <v>0</v>
      </c>
      <c r="N454" s="242"/>
      <c r="O454" s="242"/>
      <c r="P454" s="242"/>
      <c r="Q454" s="242"/>
    </row>
    <row r="455" spans="1:17" ht="51">
      <c r="A455" s="214"/>
      <c r="B455" s="219" t="s">
        <v>2635</v>
      </c>
      <c r="C455" s="472">
        <v>131922.35</v>
      </c>
      <c r="D455" s="472">
        <v>99546.0965</v>
      </c>
      <c r="E455" s="472">
        <v>100000</v>
      </c>
      <c r="F455" s="472">
        <v>0</v>
      </c>
      <c r="G455" s="472">
        <v>0</v>
      </c>
      <c r="H455" s="472">
        <v>0</v>
      </c>
      <c r="I455" s="472">
        <v>0</v>
      </c>
      <c r="J455" s="472">
        <v>453.90350000000001</v>
      </c>
      <c r="K455" s="472">
        <v>0</v>
      </c>
      <c r="L455" s="472">
        <v>0</v>
      </c>
      <c r="M455" s="472">
        <v>453.90350000000001</v>
      </c>
      <c r="N455" s="242"/>
      <c r="O455" s="242"/>
      <c r="P455" s="242"/>
      <c r="Q455" s="242"/>
    </row>
    <row r="456" spans="1:17" ht="51">
      <c r="A456" s="214"/>
      <c r="B456" s="219" t="s">
        <v>2636</v>
      </c>
      <c r="C456" s="472">
        <v>8271</v>
      </c>
      <c r="D456" s="472">
        <v>4959.51</v>
      </c>
      <c r="E456" s="472">
        <v>5000</v>
      </c>
      <c r="F456" s="472">
        <v>0</v>
      </c>
      <c r="G456" s="472">
        <v>0</v>
      </c>
      <c r="H456" s="472">
        <v>0</v>
      </c>
      <c r="I456" s="472">
        <v>0</v>
      </c>
      <c r="J456" s="472">
        <v>0</v>
      </c>
      <c r="K456" s="472">
        <v>0</v>
      </c>
      <c r="L456" s="472">
        <v>0</v>
      </c>
      <c r="M456" s="472">
        <v>0</v>
      </c>
      <c r="N456" s="242"/>
      <c r="O456" s="242"/>
      <c r="P456" s="242"/>
      <c r="Q456" s="242"/>
    </row>
    <row r="457" spans="1:17" ht="76.5">
      <c r="A457" s="214"/>
      <c r="B457" s="219" t="s">
        <v>2446</v>
      </c>
      <c r="C457" s="472">
        <v>13341.689806</v>
      </c>
      <c r="D457" s="472">
        <v>5224.8370860000005</v>
      </c>
      <c r="E457" s="472">
        <v>8988.9650000000001</v>
      </c>
      <c r="F457" s="472">
        <v>0</v>
      </c>
      <c r="G457" s="472">
        <v>0</v>
      </c>
      <c r="H457" s="472">
        <v>0</v>
      </c>
      <c r="I457" s="472">
        <v>0</v>
      </c>
      <c r="J457" s="472">
        <v>4422.3369140000004</v>
      </c>
      <c r="K457" s="472">
        <v>0</v>
      </c>
      <c r="L457" s="472">
        <v>0</v>
      </c>
      <c r="M457" s="472">
        <v>4422.3369140000004</v>
      </c>
      <c r="N457" s="242"/>
      <c r="O457" s="242"/>
      <c r="P457" s="242"/>
      <c r="Q457" s="242"/>
    </row>
    <row r="458" spans="1:17" ht="25.5">
      <c r="A458" s="214"/>
      <c r="B458" s="219" t="s">
        <v>2637</v>
      </c>
      <c r="C458" s="472">
        <v>950000</v>
      </c>
      <c r="D458" s="472">
        <v>0</v>
      </c>
      <c r="E458" s="472">
        <v>37196</v>
      </c>
      <c r="F458" s="472">
        <v>100000</v>
      </c>
      <c r="G458" s="472">
        <v>0</v>
      </c>
      <c r="H458" s="472">
        <v>0</v>
      </c>
      <c r="I458" s="472">
        <v>100000</v>
      </c>
      <c r="J458" s="472">
        <v>40166.570652000002</v>
      </c>
      <c r="K458" s="472">
        <v>0</v>
      </c>
      <c r="L458" s="472">
        <v>0</v>
      </c>
      <c r="M458" s="472">
        <v>40166.570652000002</v>
      </c>
      <c r="N458" s="242">
        <f t="shared" si="17"/>
        <v>40.166570651999997</v>
      </c>
      <c r="O458" s="242"/>
      <c r="P458" s="242"/>
      <c r="Q458" s="242">
        <f t="shared" si="18"/>
        <v>40.166570651999997</v>
      </c>
    </row>
    <row r="459" spans="1:17" ht="51">
      <c r="A459" s="214"/>
      <c r="B459" s="219" t="s">
        <v>2638</v>
      </c>
      <c r="C459" s="472">
        <v>235000</v>
      </c>
      <c r="D459" s="472">
        <v>11127.763095</v>
      </c>
      <c r="E459" s="472">
        <v>40625</v>
      </c>
      <c r="F459" s="472">
        <v>60895</v>
      </c>
      <c r="G459" s="472">
        <v>0</v>
      </c>
      <c r="H459" s="472">
        <v>0</v>
      </c>
      <c r="I459" s="472">
        <v>60895</v>
      </c>
      <c r="J459" s="472">
        <v>26951.758845</v>
      </c>
      <c r="K459" s="472">
        <v>0</v>
      </c>
      <c r="L459" s="472">
        <v>0</v>
      </c>
      <c r="M459" s="472">
        <v>26951.758845</v>
      </c>
      <c r="N459" s="242">
        <f t="shared" si="17"/>
        <v>44.259395426553908</v>
      </c>
      <c r="O459" s="242"/>
      <c r="P459" s="242"/>
      <c r="Q459" s="242">
        <f t="shared" si="18"/>
        <v>44.259395426553908</v>
      </c>
    </row>
    <row r="460" spans="1:17" ht="51">
      <c r="A460" s="214"/>
      <c r="B460" s="219" t="s">
        <v>2638</v>
      </c>
      <c r="C460" s="472">
        <v>235000</v>
      </c>
      <c r="D460" s="472">
        <v>33298.007904999999</v>
      </c>
      <c r="E460" s="472">
        <v>50000</v>
      </c>
      <c r="F460" s="472">
        <v>30000</v>
      </c>
      <c r="G460" s="472">
        <v>0</v>
      </c>
      <c r="H460" s="472">
        <v>0</v>
      </c>
      <c r="I460" s="472">
        <v>30000</v>
      </c>
      <c r="J460" s="472">
        <v>38034.000840000001</v>
      </c>
      <c r="K460" s="472">
        <v>0</v>
      </c>
      <c r="L460" s="472">
        <v>0</v>
      </c>
      <c r="M460" s="472">
        <v>38034.000840000001</v>
      </c>
      <c r="N460" s="242">
        <f t="shared" si="17"/>
        <v>126.78000279999999</v>
      </c>
      <c r="O460" s="242"/>
      <c r="P460" s="242"/>
      <c r="Q460" s="242">
        <f t="shared" si="18"/>
        <v>126.78000279999999</v>
      </c>
    </row>
    <row r="461" spans="1:17" ht="51">
      <c r="A461" s="214"/>
      <c r="B461" s="219" t="s">
        <v>2638</v>
      </c>
      <c r="C461" s="472">
        <v>235000</v>
      </c>
      <c r="D461" s="472">
        <v>8800</v>
      </c>
      <c r="E461" s="472">
        <v>10000</v>
      </c>
      <c r="F461" s="472">
        <v>0</v>
      </c>
      <c r="G461" s="472">
        <v>0</v>
      </c>
      <c r="H461" s="472">
        <v>0</v>
      </c>
      <c r="I461" s="472">
        <v>0</v>
      </c>
      <c r="J461" s="472">
        <v>1200</v>
      </c>
      <c r="K461" s="472">
        <v>0</v>
      </c>
      <c r="L461" s="472">
        <v>0</v>
      </c>
      <c r="M461" s="472">
        <v>1200</v>
      </c>
      <c r="N461" s="242"/>
      <c r="O461" s="242"/>
      <c r="P461" s="242"/>
      <c r="Q461" s="242"/>
    </row>
    <row r="462" spans="1:17" ht="38.25">
      <c r="A462" s="214"/>
      <c r="B462" s="219" t="s">
        <v>2639</v>
      </c>
      <c r="C462" s="472">
        <v>0</v>
      </c>
      <c r="D462" s="472">
        <v>0</v>
      </c>
      <c r="E462" s="472">
        <v>0</v>
      </c>
      <c r="F462" s="472">
        <v>35000</v>
      </c>
      <c r="G462" s="472">
        <v>0</v>
      </c>
      <c r="H462" s="472">
        <v>0</v>
      </c>
      <c r="I462" s="472">
        <v>35000</v>
      </c>
      <c r="J462" s="472">
        <v>0</v>
      </c>
      <c r="K462" s="472">
        <v>0</v>
      </c>
      <c r="L462" s="472">
        <v>0</v>
      </c>
      <c r="M462" s="472">
        <v>0</v>
      </c>
      <c r="N462" s="242">
        <f t="shared" ref="N462:O523" si="20">J462/F462*100</f>
        <v>0</v>
      </c>
      <c r="O462" s="242"/>
      <c r="P462" s="242"/>
      <c r="Q462" s="242">
        <f t="shared" ref="Q462:Q523" si="21">M462/I462*100</f>
        <v>0</v>
      </c>
    </row>
    <row r="463" spans="1:17" ht="38.25">
      <c r="A463" s="214"/>
      <c r="B463" s="219" t="s">
        <v>2625</v>
      </c>
      <c r="C463" s="472">
        <v>151352.10999999999</v>
      </c>
      <c r="D463" s="472">
        <v>105571.836865</v>
      </c>
      <c r="E463" s="472">
        <v>105755.69386499999</v>
      </c>
      <c r="F463" s="472">
        <v>0</v>
      </c>
      <c r="G463" s="472">
        <v>0</v>
      </c>
      <c r="H463" s="472">
        <v>0</v>
      </c>
      <c r="I463" s="472">
        <v>0</v>
      </c>
      <c r="J463" s="472">
        <v>0</v>
      </c>
      <c r="K463" s="472">
        <v>0</v>
      </c>
      <c r="L463" s="472">
        <v>0</v>
      </c>
      <c r="M463" s="472">
        <v>0</v>
      </c>
      <c r="N463" s="242"/>
      <c r="O463" s="242"/>
      <c r="P463" s="242"/>
      <c r="Q463" s="242"/>
    </row>
    <row r="464" spans="1:17" ht="38.25">
      <c r="A464" s="214"/>
      <c r="B464" s="219" t="s">
        <v>2640</v>
      </c>
      <c r="C464" s="472">
        <v>74255.497000000003</v>
      </c>
      <c r="D464" s="472">
        <v>1812718.5499730001</v>
      </c>
      <c r="E464" s="472">
        <v>1814157.1292129999</v>
      </c>
      <c r="F464" s="472">
        <v>0</v>
      </c>
      <c r="G464" s="472">
        <v>0</v>
      </c>
      <c r="H464" s="472">
        <v>0</v>
      </c>
      <c r="I464" s="472">
        <v>0</v>
      </c>
      <c r="J464" s="472">
        <v>48.28</v>
      </c>
      <c r="K464" s="472">
        <v>0</v>
      </c>
      <c r="L464" s="472">
        <v>48.28</v>
      </c>
      <c r="M464" s="472">
        <v>0</v>
      </c>
      <c r="N464" s="242"/>
      <c r="O464" s="242"/>
      <c r="P464" s="242"/>
      <c r="Q464" s="242"/>
    </row>
    <row r="465" spans="1:17" ht="38.25">
      <c r="A465" s="214"/>
      <c r="B465" s="219" t="s">
        <v>2627</v>
      </c>
      <c r="C465" s="472">
        <v>876183.57499999995</v>
      </c>
      <c r="D465" s="472">
        <v>19662.525914999998</v>
      </c>
      <c r="E465" s="472">
        <v>20714.483615000001</v>
      </c>
      <c r="F465" s="472">
        <v>0</v>
      </c>
      <c r="G465" s="472">
        <v>0</v>
      </c>
      <c r="H465" s="472">
        <v>0</v>
      </c>
      <c r="I465" s="472">
        <v>0</v>
      </c>
      <c r="J465" s="472">
        <v>0</v>
      </c>
      <c r="K465" s="472">
        <v>0</v>
      </c>
      <c r="L465" s="472">
        <v>0</v>
      </c>
      <c r="M465" s="472">
        <v>0</v>
      </c>
      <c r="N465" s="242"/>
      <c r="O465" s="242"/>
      <c r="P465" s="242"/>
      <c r="Q465" s="242"/>
    </row>
    <row r="466" spans="1:17" ht="38.25">
      <c r="A466" s="214"/>
      <c r="B466" s="219" t="s">
        <v>2632</v>
      </c>
      <c r="C466" s="472">
        <v>157000</v>
      </c>
      <c r="D466" s="472">
        <v>107399.41613100001</v>
      </c>
      <c r="E466" s="472">
        <v>117121.79904500001</v>
      </c>
      <c r="F466" s="472">
        <v>0</v>
      </c>
      <c r="G466" s="472">
        <v>0</v>
      </c>
      <c r="H466" s="472">
        <v>0</v>
      </c>
      <c r="I466" s="472">
        <v>0</v>
      </c>
      <c r="J466" s="472">
        <v>0</v>
      </c>
      <c r="K466" s="472">
        <v>0</v>
      </c>
      <c r="L466" s="472">
        <v>0</v>
      </c>
      <c r="M466" s="472">
        <v>0</v>
      </c>
      <c r="N466" s="242"/>
      <c r="O466" s="242"/>
      <c r="P466" s="242"/>
      <c r="Q466" s="242"/>
    </row>
    <row r="467" spans="1:17" ht="38.25">
      <c r="A467" s="214"/>
      <c r="B467" s="219" t="s">
        <v>2633</v>
      </c>
      <c r="C467" s="472">
        <v>115000</v>
      </c>
      <c r="D467" s="472">
        <v>38516.704309000001</v>
      </c>
      <c r="E467" s="472">
        <v>38559.354058999998</v>
      </c>
      <c r="F467" s="472">
        <v>0</v>
      </c>
      <c r="G467" s="472">
        <v>0</v>
      </c>
      <c r="H467" s="472">
        <v>0</v>
      </c>
      <c r="I467" s="472">
        <v>0</v>
      </c>
      <c r="J467" s="472">
        <v>42.649749999999997</v>
      </c>
      <c r="K467" s="472">
        <v>0</v>
      </c>
      <c r="L467" s="472">
        <v>42.649749999999997</v>
      </c>
      <c r="M467" s="472">
        <v>0</v>
      </c>
      <c r="N467" s="242"/>
      <c r="O467" s="242"/>
      <c r="P467" s="242"/>
      <c r="Q467" s="242"/>
    </row>
    <row r="468" spans="1:17" ht="25.5">
      <c r="A468" s="214"/>
      <c r="B468" s="219" t="s">
        <v>2637</v>
      </c>
      <c r="C468" s="472">
        <v>950000</v>
      </c>
      <c r="D468" s="472">
        <v>223370.059718</v>
      </c>
      <c r="E468" s="472">
        <v>357439.91800000001</v>
      </c>
      <c r="F468" s="472">
        <v>92560</v>
      </c>
      <c r="G468" s="472">
        <v>0</v>
      </c>
      <c r="H468" s="472">
        <v>92560</v>
      </c>
      <c r="I468" s="472">
        <v>0</v>
      </c>
      <c r="J468" s="472">
        <v>119330.95245</v>
      </c>
      <c r="K468" s="472">
        <v>0</v>
      </c>
      <c r="L468" s="472">
        <v>119330.95245</v>
      </c>
      <c r="M468" s="472">
        <v>0</v>
      </c>
      <c r="N468" s="242">
        <f t="shared" si="20"/>
        <v>128.92280947493518</v>
      </c>
      <c r="O468" s="242"/>
      <c r="P468" s="242">
        <f t="shared" ref="P468:P516" si="22">L468/H468*100</f>
        <v>128.92280947493518</v>
      </c>
      <c r="Q468" s="242"/>
    </row>
    <row r="469" spans="1:17" s="471" customFormat="1">
      <c r="A469" s="211"/>
      <c r="B469" s="212" t="s">
        <v>2063</v>
      </c>
      <c r="C469" s="472">
        <v>0</v>
      </c>
      <c r="D469" s="472">
        <v>0</v>
      </c>
      <c r="E469" s="472">
        <v>0</v>
      </c>
      <c r="F469" s="472">
        <v>318455</v>
      </c>
      <c r="G469" s="472">
        <v>0</v>
      </c>
      <c r="H469" s="472">
        <v>92560</v>
      </c>
      <c r="I469" s="472">
        <v>225895</v>
      </c>
      <c r="J469" s="472">
        <v>238127.28395099999</v>
      </c>
      <c r="K469" s="472">
        <v>0</v>
      </c>
      <c r="L469" s="472">
        <v>119421.88219999999</v>
      </c>
      <c r="M469" s="472">
        <v>118705.401751</v>
      </c>
      <c r="N469" s="241">
        <f t="shared" si="20"/>
        <v>74.775803159316069</v>
      </c>
      <c r="O469" s="241"/>
      <c r="P469" s="241">
        <f t="shared" si="22"/>
        <v>129.0210481849611</v>
      </c>
      <c r="Q469" s="241">
        <f t="shared" si="21"/>
        <v>52.548928374244674</v>
      </c>
    </row>
    <row r="470" spans="1:17" ht="38.25">
      <c r="A470" s="214"/>
      <c r="B470" s="219" t="s">
        <v>2641</v>
      </c>
      <c r="C470" s="472">
        <v>0</v>
      </c>
      <c r="D470" s="472">
        <v>0</v>
      </c>
      <c r="E470" s="472">
        <v>0</v>
      </c>
      <c r="F470" s="472">
        <v>20000</v>
      </c>
      <c r="G470" s="472">
        <v>0</v>
      </c>
      <c r="H470" s="472">
        <v>0</v>
      </c>
      <c r="I470" s="472">
        <v>20000</v>
      </c>
      <c r="J470" s="472">
        <v>3487.55</v>
      </c>
      <c r="K470" s="472">
        <v>0</v>
      </c>
      <c r="L470" s="472">
        <v>0</v>
      </c>
      <c r="M470" s="472">
        <v>3487.55</v>
      </c>
      <c r="N470" s="242">
        <f t="shared" si="20"/>
        <v>17.437750000000001</v>
      </c>
      <c r="O470" s="242"/>
      <c r="P470" s="242"/>
      <c r="Q470" s="242">
        <f t="shared" si="21"/>
        <v>17.437750000000001</v>
      </c>
    </row>
    <row r="471" spans="1:17" ht="38.25">
      <c r="A471" s="214"/>
      <c r="B471" s="219" t="s">
        <v>2642</v>
      </c>
      <c r="C471" s="472">
        <v>43579</v>
      </c>
      <c r="D471" s="472">
        <v>29735.176775</v>
      </c>
      <c r="E471" s="472">
        <v>29735.178775</v>
      </c>
      <c r="F471" s="472">
        <v>0</v>
      </c>
      <c r="G471" s="472">
        <v>0</v>
      </c>
      <c r="H471" s="472">
        <v>0</v>
      </c>
      <c r="I471" s="472">
        <v>0</v>
      </c>
      <c r="J471" s="472">
        <v>0</v>
      </c>
      <c r="K471" s="472">
        <v>0</v>
      </c>
      <c r="L471" s="472">
        <v>0</v>
      </c>
      <c r="M471" s="472">
        <v>0</v>
      </c>
      <c r="N471" s="242"/>
      <c r="O471" s="242"/>
      <c r="P471" s="242"/>
      <c r="Q471" s="242"/>
    </row>
    <row r="472" spans="1:17" ht="51">
      <c r="A472" s="214"/>
      <c r="B472" s="219" t="s">
        <v>2643</v>
      </c>
      <c r="C472" s="472">
        <v>43579</v>
      </c>
      <c r="D472" s="472">
        <v>4156.9009999999998</v>
      </c>
      <c r="E472" s="472">
        <v>5000</v>
      </c>
      <c r="F472" s="472">
        <v>6054</v>
      </c>
      <c r="G472" s="472">
        <v>0</v>
      </c>
      <c r="H472" s="472">
        <v>0</v>
      </c>
      <c r="I472" s="472">
        <v>6054</v>
      </c>
      <c r="J472" s="472">
        <v>6832.0990000000002</v>
      </c>
      <c r="K472" s="472">
        <v>0</v>
      </c>
      <c r="L472" s="472">
        <v>0</v>
      </c>
      <c r="M472" s="472">
        <v>6832.0990000000002</v>
      </c>
      <c r="N472" s="242">
        <f t="shared" si="20"/>
        <v>112.85264288074002</v>
      </c>
      <c r="O472" s="242"/>
      <c r="P472" s="242"/>
      <c r="Q472" s="242">
        <f t="shared" si="21"/>
        <v>112.85264288074002</v>
      </c>
    </row>
    <row r="473" spans="1:17" ht="63.75">
      <c r="A473" s="214"/>
      <c r="B473" s="219" t="s">
        <v>2644</v>
      </c>
      <c r="C473" s="472">
        <v>41020.548999999999</v>
      </c>
      <c r="D473" s="472">
        <v>22851.231</v>
      </c>
      <c r="E473" s="472">
        <v>24256.723000000002</v>
      </c>
      <c r="F473" s="472">
        <v>743</v>
      </c>
      <c r="G473" s="472">
        <v>0</v>
      </c>
      <c r="H473" s="472">
        <v>0</v>
      </c>
      <c r="I473" s="472">
        <v>743</v>
      </c>
      <c r="J473" s="472">
        <v>2003.78</v>
      </c>
      <c r="K473" s="472">
        <v>0</v>
      </c>
      <c r="L473" s="472">
        <v>0</v>
      </c>
      <c r="M473" s="472">
        <v>2003.78</v>
      </c>
      <c r="N473" s="242">
        <f t="shared" si="20"/>
        <v>269.68775235531626</v>
      </c>
      <c r="O473" s="242"/>
      <c r="P473" s="242"/>
      <c r="Q473" s="242">
        <f t="shared" si="21"/>
        <v>269.68775235531626</v>
      </c>
    </row>
    <row r="474" spans="1:17" ht="38.25">
      <c r="A474" s="214"/>
      <c r="B474" s="219" t="s">
        <v>2645</v>
      </c>
      <c r="C474" s="472">
        <v>0</v>
      </c>
      <c r="D474" s="472">
        <v>489.113</v>
      </c>
      <c r="E474" s="472">
        <v>489.113</v>
      </c>
      <c r="F474" s="472">
        <v>112</v>
      </c>
      <c r="G474" s="472">
        <v>0</v>
      </c>
      <c r="H474" s="472">
        <v>0</v>
      </c>
      <c r="I474" s="472">
        <v>112</v>
      </c>
      <c r="J474" s="472">
        <v>110.54300000000001</v>
      </c>
      <c r="K474" s="472">
        <v>0</v>
      </c>
      <c r="L474" s="472">
        <v>0</v>
      </c>
      <c r="M474" s="472">
        <v>110.54300000000001</v>
      </c>
      <c r="N474" s="242">
        <f t="shared" si="20"/>
        <v>98.699107142857144</v>
      </c>
      <c r="O474" s="242"/>
      <c r="P474" s="242"/>
      <c r="Q474" s="242">
        <f t="shared" si="21"/>
        <v>98.699107142857144</v>
      </c>
    </row>
    <row r="475" spans="1:17" ht="51">
      <c r="A475" s="214"/>
      <c r="B475" s="219" t="s">
        <v>2646</v>
      </c>
      <c r="C475" s="472">
        <v>42813.805999999997</v>
      </c>
      <c r="D475" s="472">
        <v>24300</v>
      </c>
      <c r="E475" s="472">
        <v>24500</v>
      </c>
      <c r="F475" s="472">
        <v>0</v>
      </c>
      <c r="G475" s="472">
        <v>0</v>
      </c>
      <c r="H475" s="472">
        <v>0</v>
      </c>
      <c r="I475" s="472">
        <v>0</v>
      </c>
      <c r="J475" s="472">
        <v>200</v>
      </c>
      <c r="K475" s="472">
        <v>0</v>
      </c>
      <c r="L475" s="472">
        <v>0</v>
      </c>
      <c r="M475" s="472">
        <v>200</v>
      </c>
      <c r="N475" s="242"/>
      <c r="O475" s="242"/>
      <c r="P475" s="242"/>
      <c r="Q475" s="242"/>
    </row>
    <row r="476" spans="1:17" ht="38.25">
      <c r="A476" s="214"/>
      <c r="B476" s="219" t="s">
        <v>2647</v>
      </c>
      <c r="C476" s="472">
        <v>150000</v>
      </c>
      <c r="D476" s="472">
        <v>0</v>
      </c>
      <c r="E476" s="472">
        <v>0</v>
      </c>
      <c r="F476" s="472">
        <v>46460</v>
      </c>
      <c r="G476" s="472">
        <v>0</v>
      </c>
      <c r="H476" s="472">
        <v>0</v>
      </c>
      <c r="I476" s="472">
        <v>46460</v>
      </c>
      <c r="J476" s="472">
        <v>31790.556</v>
      </c>
      <c r="K476" s="472">
        <v>0</v>
      </c>
      <c r="L476" s="472">
        <v>0</v>
      </c>
      <c r="M476" s="472">
        <v>31790.556</v>
      </c>
      <c r="N476" s="242">
        <f t="shared" si="20"/>
        <v>68.425647869134735</v>
      </c>
      <c r="O476" s="242"/>
      <c r="P476" s="242"/>
      <c r="Q476" s="242">
        <f t="shared" si="21"/>
        <v>68.425647869134735</v>
      </c>
    </row>
    <row r="477" spans="1:17" ht="38.25">
      <c r="A477" s="214"/>
      <c r="B477" s="219" t="s">
        <v>2648</v>
      </c>
      <c r="C477" s="472">
        <v>200000</v>
      </c>
      <c r="D477" s="472">
        <v>1721.6114</v>
      </c>
      <c r="E477" s="472">
        <v>11814.570400000001</v>
      </c>
      <c r="F477" s="472">
        <v>60000</v>
      </c>
      <c r="G477" s="472">
        <v>0</v>
      </c>
      <c r="H477" s="472">
        <v>0</v>
      </c>
      <c r="I477" s="472">
        <v>60000</v>
      </c>
      <c r="J477" s="472">
        <v>40324.463300000003</v>
      </c>
      <c r="K477" s="472">
        <v>0</v>
      </c>
      <c r="L477" s="472">
        <v>0</v>
      </c>
      <c r="M477" s="472">
        <v>40324.463300000003</v>
      </c>
      <c r="N477" s="242">
        <f t="shared" si="20"/>
        <v>67.207438833333342</v>
      </c>
      <c r="O477" s="242"/>
      <c r="P477" s="242"/>
      <c r="Q477" s="242">
        <f t="shared" si="21"/>
        <v>67.207438833333342</v>
      </c>
    </row>
    <row r="478" spans="1:17" ht="63.75">
      <c r="A478" s="214"/>
      <c r="B478" s="219" t="s">
        <v>2466</v>
      </c>
      <c r="C478" s="472">
        <v>0</v>
      </c>
      <c r="D478" s="472">
        <v>0</v>
      </c>
      <c r="E478" s="472">
        <v>0</v>
      </c>
      <c r="F478" s="472">
        <v>4080</v>
      </c>
      <c r="G478" s="472">
        <v>0</v>
      </c>
      <c r="H478" s="472">
        <v>4080</v>
      </c>
      <c r="I478" s="472">
        <v>0</v>
      </c>
      <c r="J478" s="472">
        <v>0</v>
      </c>
      <c r="K478" s="472">
        <v>0</v>
      </c>
      <c r="L478" s="472">
        <v>0</v>
      </c>
      <c r="M478" s="472">
        <v>0</v>
      </c>
      <c r="N478" s="242">
        <f t="shared" si="20"/>
        <v>0</v>
      </c>
      <c r="O478" s="242"/>
      <c r="P478" s="242">
        <f t="shared" si="22"/>
        <v>0</v>
      </c>
      <c r="Q478" s="242"/>
    </row>
    <row r="479" spans="1:17" ht="38.25">
      <c r="A479" s="214"/>
      <c r="B479" s="219" t="s">
        <v>2647</v>
      </c>
      <c r="C479" s="472">
        <v>150000</v>
      </c>
      <c r="D479" s="472">
        <v>76267.366999999998</v>
      </c>
      <c r="E479" s="472">
        <v>88000</v>
      </c>
      <c r="F479" s="472">
        <v>0</v>
      </c>
      <c r="G479" s="472">
        <v>0</v>
      </c>
      <c r="H479" s="472">
        <v>0</v>
      </c>
      <c r="I479" s="472">
        <v>0</v>
      </c>
      <c r="J479" s="472">
        <v>11732.633</v>
      </c>
      <c r="K479" s="472">
        <v>0</v>
      </c>
      <c r="L479" s="472">
        <v>11732.633</v>
      </c>
      <c r="M479" s="472">
        <v>0</v>
      </c>
      <c r="N479" s="242"/>
      <c r="O479" s="242"/>
      <c r="P479" s="242"/>
      <c r="Q479" s="242"/>
    </row>
    <row r="480" spans="1:17" ht="38.25">
      <c r="A480" s="214"/>
      <c r="B480" s="219" t="s">
        <v>2649</v>
      </c>
      <c r="C480" s="472">
        <v>0</v>
      </c>
      <c r="D480" s="472">
        <v>0</v>
      </c>
      <c r="E480" s="472">
        <v>0</v>
      </c>
      <c r="F480" s="472">
        <v>0</v>
      </c>
      <c r="G480" s="472">
        <v>0</v>
      </c>
      <c r="H480" s="472">
        <v>0</v>
      </c>
      <c r="I480" s="472">
        <v>0</v>
      </c>
      <c r="J480" s="472">
        <v>13634</v>
      </c>
      <c r="K480" s="472">
        <v>0</v>
      </c>
      <c r="L480" s="472">
        <v>13634</v>
      </c>
      <c r="M480" s="472">
        <v>0</v>
      </c>
      <c r="N480" s="242"/>
      <c r="O480" s="242"/>
      <c r="P480" s="242"/>
      <c r="Q480" s="242"/>
    </row>
    <row r="481" spans="1:17" s="471" customFormat="1">
      <c r="A481" s="211"/>
      <c r="B481" s="212" t="s">
        <v>2064</v>
      </c>
      <c r="C481" s="472">
        <v>0</v>
      </c>
      <c r="D481" s="472">
        <v>0</v>
      </c>
      <c r="E481" s="472">
        <v>0</v>
      </c>
      <c r="F481" s="472">
        <v>137449</v>
      </c>
      <c r="G481" s="472">
        <v>0</v>
      </c>
      <c r="H481" s="472">
        <v>4080</v>
      </c>
      <c r="I481" s="472">
        <v>133369</v>
      </c>
      <c r="J481" s="472">
        <v>110115.6243</v>
      </c>
      <c r="K481" s="472">
        <v>0</v>
      </c>
      <c r="L481" s="472">
        <v>25366.633000000002</v>
      </c>
      <c r="M481" s="472">
        <v>84748.991299999994</v>
      </c>
      <c r="N481" s="241">
        <f t="shared" si="20"/>
        <v>80.113805338707451</v>
      </c>
      <c r="O481" s="241"/>
      <c r="P481" s="241">
        <f t="shared" si="22"/>
        <v>621.73120098039215</v>
      </c>
      <c r="Q481" s="241">
        <f t="shared" si="21"/>
        <v>63.544745255644109</v>
      </c>
    </row>
    <row r="482" spans="1:17" ht="38.25">
      <c r="A482" s="214"/>
      <c r="B482" s="219" t="s">
        <v>2650</v>
      </c>
      <c r="C482" s="472">
        <v>282000</v>
      </c>
      <c r="D482" s="472">
        <v>36927.749172000003</v>
      </c>
      <c r="E482" s="472">
        <v>37118</v>
      </c>
      <c r="F482" s="472">
        <v>0</v>
      </c>
      <c r="G482" s="472">
        <v>0</v>
      </c>
      <c r="H482" s="472">
        <v>0</v>
      </c>
      <c r="I482" s="472">
        <v>0</v>
      </c>
      <c r="J482" s="472">
        <v>0</v>
      </c>
      <c r="K482" s="472">
        <v>0</v>
      </c>
      <c r="L482" s="472">
        <v>0</v>
      </c>
      <c r="M482" s="472">
        <v>0</v>
      </c>
      <c r="N482" s="242"/>
      <c r="O482" s="242"/>
      <c r="P482" s="242"/>
      <c r="Q482" s="242"/>
    </row>
    <row r="483" spans="1:17" ht="38.25">
      <c r="A483" s="214"/>
      <c r="B483" s="219" t="s">
        <v>2651</v>
      </c>
      <c r="C483" s="472">
        <v>1239118.5460000001</v>
      </c>
      <c r="D483" s="472">
        <v>40560.238299999997</v>
      </c>
      <c r="E483" s="472">
        <v>45500</v>
      </c>
      <c r="F483" s="472">
        <v>10500</v>
      </c>
      <c r="G483" s="472">
        <v>0</v>
      </c>
      <c r="H483" s="472">
        <v>0</v>
      </c>
      <c r="I483" s="472">
        <v>10500</v>
      </c>
      <c r="J483" s="472">
        <v>10662.340399999999</v>
      </c>
      <c r="K483" s="472">
        <v>0</v>
      </c>
      <c r="L483" s="472">
        <v>0</v>
      </c>
      <c r="M483" s="472">
        <v>10662.340399999999</v>
      </c>
      <c r="N483" s="242">
        <f t="shared" si="20"/>
        <v>101.54609904761904</v>
      </c>
      <c r="O483" s="242"/>
      <c r="P483" s="242"/>
      <c r="Q483" s="242">
        <f t="shared" si="21"/>
        <v>101.54609904761904</v>
      </c>
    </row>
    <row r="484" spans="1:17" ht="38.25">
      <c r="A484" s="214"/>
      <c r="B484" s="219" t="s">
        <v>2651</v>
      </c>
      <c r="C484" s="472">
        <v>1239118.5460000001</v>
      </c>
      <c r="D484" s="472">
        <v>0</v>
      </c>
      <c r="E484" s="472">
        <v>0</v>
      </c>
      <c r="F484" s="472">
        <v>25643</v>
      </c>
      <c r="G484" s="472">
        <v>0</v>
      </c>
      <c r="H484" s="472">
        <v>0</v>
      </c>
      <c r="I484" s="472">
        <v>25643</v>
      </c>
      <c r="J484" s="472">
        <v>5378.1526000000003</v>
      </c>
      <c r="K484" s="472">
        <v>0</v>
      </c>
      <c r="L484" s="472">
        <v>0</v>
      </c>
      <c r="M484" s="472">
        <v>5378.1526000000003</v>
      </c>
      <c r="N484" s="242">
        <f t="shared" si="20"/>
        <v>20.973180205124205</v>
      </c>
      <c r="O484" s="242"/>
      <c r="P484" s="242"/>
      <c r="Q484" s="242">
        <f t="shared" si="21"/>
        <v>20.973180205124205</v>
      </c>
    </row>
    <row r="485" spans="1:17" ht="25.5">
      <c r="A485" s="214"/>
      <c r="B485" s="219" t="s">
        <v>2652</v>
      </c>
      <c r="C485" s="472">
        <v>128618</v>
      </c>
      <c r="D485" s="472">
        <v>117731.1836</v>
      </c>
      <c r="E485" s="472">
        <v>118293.7825</v>
      </c>
      <c r="F485" s="472">
        <v>0</v>
      </c>
      <c r="G485" s="472">
        <v>0</v>
      </c>
      <c r="H485" s="472">
        <v>0</v>
      </c>
      <c r="I485" s="472">
        <v>0</v>
      </c>
      <c r="J485" s="472">
        <v>64.241500000000002</v>
      </c>
      <c r="K485" s="472">
        <v>0</v>
      </c>
      <c r="L485" s="472">
        <v>0</v>
      </c>
      <c r="M485" s="472">
        <v>64.241500000000002</v>
      </c>
      <c r="N485" s="242"/>
      <c r="O485" s="242"/>
      <c r="P485" s="242"/>
      <c r="Q485" s="242"/>
    </row>
    <row r="486" spans="1:17" ht="25.5">
      <c r="A486" s="214"/>
      <c r="B486" s="219" t="s">
        <v>2419</v>
      </c>
      <c r="C486" s="472">
        <v>0</v>
      </c>
      <c r="D486" s="472">
        <v>0</v>
      </c>
      <c r="E486" s="472">
        <v>0</v>
      </c>
      <c r="F486" s="472">
        <v>1050</v>
      </c>
      <c r="G486" s="472">
        <v>0</v>
      </c>
      <c r="H486" s="472">
        <v>0</v>
      </c>
      <c r="I486" s="472">
        <v>1050</v>
      </c>
      <c r="J486" s="472">
        <v>189.69499999999999</v>
      </c>
      <c r="K486" s="472">
        <v>0</v>
      </c>
      <c r="L486" s="472">
        <v>0</v>
      </c>
      <c r="M486" s="472">
        <v>189.69499999999999</v>
      </c>
      <c r="N486" s="242">
        <f t="shared" si="20"/>
        <v>18.066190476190474</v>
      </c>
      <c r="O486" s="242"/>
      <c r="P486" s="242"/>
      <c r="Q486" s="242">
        <f t="shared" si="21"/>
        <v>18.066190476190474</v>
      </c>
    </row>
    <row r="487" spans="1:17" ht="63.75">
      <c r="A487" s="214"/>
      <c r="B487" s="219" t="s">
        <v>2435</v>
      </c>
      <c r="C487" s="472">
        <v>278988.26699999999</v>
      </c>
      <c r="D487" s="472">
        <v>64830.661217000001</v>
      </c>
      <c r="E487" s="472">
        <v>190635.9584</v>
      </c>
      <c r="F487" s="472">
        <v>5000</v>
      </c>
      <c r="G487" s="472">
        <v>0</v>
      </c>
      <c r="H487" s="472">
        <v>0</v>
      </c>
      <c r="I487" s="472">
        <v>5000</v>
      </c>
      <c r="J487" s="472">
        <v>72444.101915000007</v>
      </c>
      <c r="K487" s="472">
        <v>0</v>
      </c>
      <c r="L487" s="472">
        <v>0</v>
      </c>
      <c r="M487" s="472">
        <v>72444.101915000007</v>
      </c>
      <c r="N487" s="242">
        <f t="shared" si="20"/>
        <v>1448.8820383000002</v>
      </c>
      <c r="O487" s="242"/>
      <c r="P487" s="242"/>
      <c r="Q487" s="242">
        <f t="shared" si="21"/>
        <v>1448.8820383000002</v>
      </c>
    </row>
    <row r="488" spans="1:17" ht="63.75">
      <c r="A488" s="214"/>
      <c r="B488" s="219" t="s">
        <v>2653</v>
      </c>
      <c r="C488" s="472">
        <v>278988.26699999999</v>
      </c>
      <c r="D488" s="472">
        <v>0</v>
      </c>
      <c r="E488" s="472">
        <v>0</v>
      </c>
      <c r="F488" s="472">
        <v>100000</v>
      </c>
      <c r="G488" s="472">
        <v>0</v>
      </c>
      <c r="H488" s="472">
        <v>0</v>
      </c>
      <c r="I488" s="472">
        <v>100000</v>
      </c>
      <c r="J488" s="472">
        <v>39954.4401</v>
      </c>
      <c r="K488" s="472">
        <v>0</v>
      </c>
      <c r="L488" s="472">
        <v>0</v>
      </c>
      <c r="M488" s="472">
        <v>39954.4401</v>
      </c>
      <c r="N488" s="242">
        <f t="shared" si="20"/>
        <v>39.954440099999999</v>
      </c>
      <c r="O488" s="242"/>
      <c r="P488" s="242"/>
      <c r="Q488" s="242">
        <f t="shared" si="21"/>
        <v>39.954440099999999</v>
      </c>
    </row>
    <row r="489" spans="1:17" ht="25.5">
      <c r="A489" s="214"/>
      <c r="B489" s="219" t="s">
        <v>2654</v>
      </c>
      <c r="C489" s="472">
        <v>125000</v>
      </c>
      <c r="D489" s="472">
        <v>2263.9456</v>
      </c>
      <c r="E489" s="472">
        <v>10000</v>
      </c>
      <c r="F489" s="472">
        <v>35000</v>
      </c>
      <c r="G489" s="472">
        <v>0</v>
      </c>
      <c r="H489" s="472">
        <v>0</v>
      </c>
      <c r="I489" s="472">
        <v>35000</v>
      </c>
      <c r="J489" s="472">
        <v>25682.3086</v>
      </c>
      <c r="K489" s="472">
        <v>0</v>
      </c>
      <c r="L489" s="472">
        <v>0</v>
      </c>
      <c r="M489" s="472">
        <v>25682.3086</v>
      </c>
      <c r="N489" s="242">
        <f t="shared" si="20"/>
        <v>73.378024571428568</v>
      </c>
      <c r="O489" s="242"/>
      <c r="P489" s="242"/>
      <c r="Q489" s="242">
        <f t="shared" si="21"/>
        <v>73.378024571428568</v>
      </c>
    </row>
    <row r="490" spans="1:17" ht="25.5">
      <c r="A490" s="214"/>
      <c r="B490" s="219" t="s">
        <v>2654</v>
      </c>
      <c r="C490" s="472">
        <v>125000</v>
      </c>
      <c r="D490" s="472">
        <v>626.93029999999999</v>
      </c>
      <c r="E490" s="472">
        <v>10000</v>
      </c>
      <c r="F490" s="472">
        <v>0</v>
      </c>
      <c r="G490" s="472">
        <v>0</v>
      </c>
      <c r="H490" s="472">
        <v>0</v>
      </c>
      <c r="I490" s="472">
        <v>0</v>
      </c>
      <c r="J490" s="472">
        <v>9373.0697</v>
      </c>
      <c r="K490" s="472">
        <v>0</v>
      </c>
      <c r="L490" s="472">
        <v>0</v>
      </c>
      <c r="M490" s="472">
        <v>9373.0697</v>
      </c>
      <c r="N490" s="242"/>
      <c r="O490" s="242"/>
      <c r="P490" s="242"/>
      <c r="Q490" s="242"/>
    </row>
    <row r="491" spans="1:17" ht="38.25">
      <c r="A491" s="214"/>
      <c r="B491" s="219" t="s">
        <v>2655</v>
      </c>
      <c r="C491" s="472">
        <v>0</v>
      </c>
      <c r="D491" s="472">
        <v>500</v>
      </c>
      <c r="E491" s="472">
        <v>500</v>
      </c>
      <c r="F491" s="472">
        <v>39500</v>
      </c>
      <c r="G491" s="472">
        <v>0</v>
      </c>
      <c r="H491" s="472">
        <v>0</v>
      </c>
      <c r="I491" s="472">
        <v>39500</v>
      </c>
      <c r="J491" s="472">
        <v>2711.8110000000001</v>
      </c>
      <c r="K491" s="472">
        <v>0</v>
      </c>
      <c r="L491" s="472">
        <v>0</v>
      </c>
      <c r="M491" s="472">
        <v>2711.8110000000001</v>
      </c>
      <c r="N491" s="242">
        <f t="shared" si="20"/>
        <v>6.8653443037974684</v>
      </c>
      <c r="O491" s="242"/>
      <c r="P491" s="242"/>
      <c r="Q491" s="242">
        <f t="shared" si="21"/>
        <v>6.8653443037974684</v>
      </c>
    </row>
    <row r="492" spans="1:17" ht="38.25">
      <c r="A492" s="214"/>
      <c r="B492" s="219" t="s">
        <v>2651</v>
      </c>
      <c r="C492" s="472">
        <v>1239118.5460000001</v>
      </c>
      <c r="D492" s="472">
        <v>162903.220133</v>
      </c>
      <c r="E492" s="472">
        <v>190261.88803100001</v>
      </c>
      <c r="F492" s="472">
        <v>80000</v>
      </c>
      <c r="G492" s="472">
        <v>0</v>
      </c>
      <c r="H492" s="472">
        <v>0</v>
      </c>
      <c r="I492" s="472">
        <v>80000</v>
      </c>
      <c r="J492" s="472">
        <v>85079.350748199999</v>
      </c>
      <c r="K492" s="472">
        <v>0</v>
      </c>
      <c r="L492" s="472">
        <v>0</v>
      </c>
      <c r="M492" s="472">
        <v>85079.350748199999</v>
      </c>
      <c r="N492" s="242">
        <f t="shared" si="20"/>
        <v>106.34918843525001</v>
      </c>
      <c r="O492" s="242"/>
      <c r="P492" s="242"/>
      <c r="Q492" s="242">
        <f t="shared" si="21"/>
        <v>106.34918843525001</v>
      </c>
    </row>
    <row r="493" spans="1:17" ht="38.25">
      <c r="A493" s="214"/>
      <c r="B493" s="219" t="s">
        <v>2656</v>
      </c>
      <c r="C493" s="472">
        <v>282000</v>
      </c>
      <c r="D493" s="472">
        <v>218852.52</v>
      </c>
      <c r="E493" s="472">
        <v>220000</v>
      </c>
      <c r="F493" s="472">
        <v>0</v>
      </c>
      <c r="G493" s="472">
        <v>0</v>
      </c>
      <c r="H493" s="472">
        <v>0</v>
      </c>
      <c r="I493" s="472">
        <v>0</v>
      </c>
      <c r="J493" s="472">
        <v>0</v>
      </c>
      <c r="K493" s="472">
        <v>0</v>
      </c>
      <c r="L493" s="472">
        <v>0</v>
      </c>
      <c r="M493" s="472">
        <v>0</v>
      </c>
      <c r="N493" s="242"/>
      <c r="O493" s="242"/>
      <c r="P493" s="242"/>
      <c r="Q493" s="242"/>
    </row>
    <row r="494" spans="1:17" ht="25.5">
      <c r="A494" s="214"/>
      <c r="B494" s="219" t="s">
        <v>2434</v>
      </c>
      <c r="C494" s="472">
        <v>0</v>
      </c>
      <c r="D494" s="472">
        <v>48072.4015</v>
      </c>
      <c r="E494" s="472">
        <v>51776.489000000001</v>
      </c>
      <c r="F494" s="472">
        <v>0</v>
      </c>
      <c r="G494" s="472">
        <v>0</v>
      </c>
      <c r="H494" s="472">
        <v>0</v>
      </c>
      <c r="I494" s="472">
        <v>0</v>
      </c>
      <c r="J494" s="472">
        <v>3032.1760599999998</v>
      </c>
      <c r="K494" s="472">
        <v>0</v>
      </c>
      <c r="L494" s="472">
        <v>3032.1760599999998</v>
      </c>
      <c r="M494" s="472">
        <v>0</v>
      </c>
      <c r="N494" s="242"/>
      <c r="O494" s="242"/>
      <c r="P494" s="242"/>
      <c r="Q494" s="242"/>
    </row>
    <row r="495" spans="1:17" ht="51">
      <c r="A495" s="214"/>
      <c r="B495" s="219" t="s">
        <v>2467</v>
      </c>
      <c r="C495" s="472">
        <v>0</v>
      </c>
      <c r="D495" s="472">
        <v>0</v>
      </c>
      <c r="E495" s="472">
        <v>0</v>
      </c>
      <c r="F495" s="472">
        <v>5000</v>
      </c>
      <c r="G495" s="472">
        <v>0</v>
      </c>
      <c r="H495" s="472">
        <v>5000</v>
      </c>
      <c r="I495" s="472">
        <v>0</v>
      </c>
      <c r="J495" s="472">
        <v>0</v>
      </c>
      <c r="K495" s="472">
        <v>0</v>
      </c>
      <c r="L495" s="472">
        <v>0</v>
      </c>
      <c r="M495" s="472">
        <v>0</v>
      </c>
      <c r="N495" s="242">
        <f t="shared" si="20"/>
        <v>0</v>
      </c>
      <c r="O495" s="242"/>
      <c r="P495" s="242">
        <f t="shared" si="22"/>
        <v>0</v>
      </c>
      <c r="Q495" s="242"/>
    </row>
    <row r="496" spans="1:17" ht="38.25">
      <c r="A496" s="214"/>
      <c r="B496" s="219" t="s">
        <v>2436</v>
      </c>
      <c r="C496" s="472">
        <v>54722.099000000002</v>
      </c>
      <c r="D496" s="472">
        <v>40930.489399999999</v>
      </c>
      <c r="E496" s="472">
        <v>43777.465400000001</v>
      </c>
      <c r="F496" s="472">
        <v>4091.6320000000001</v>
      </c>
      <c r="G496" s="472">
        <v>0</v>
      </c>
      <c r="H496" s="472">
        <v>4091.6320000000001</v>
      </c>
      <c r="I496" s="472">
        <v>0</v>
      </c>
      <c r="J496" s="472">
        <v>1658.4870619999999</v>
      </c>
      <c r="K496" s="472">
        <v>0</v>
      </c>
      <c r="L496" s="472">
        <v>1658.4870619999999</v>
      </c>
      <c r="M496" s="472">
        <v>0</v>
      </c>
      <c r="N496" s="242">
        <f t="shared" si="20"/>
        <v>40.53363210572212</v>
      </c>
      <c r="O496" s="242"/>
      <c r="P496" s="242">
        <f t="shared" si="22"/>
        <v>40.53363210572212</v>
      </c>
      <c r="Q496" s="242"/>
    </row>
    <row r="497" spans="1:17" ht="38.25">
      <c r="A497" s="214"/>
      <c r="B497" s="219" t="s">
        <v>2651</v>
      </c>
      <c r="C497" s="472">
        <v>1239118.5460000001</v>
      </c>
      <c r="D497" s="472">
        <v>244354.71849999999</v>
      </c>
      <c r="E497" s="472">
        <v>285392.72252100002</v>
      </c>
      <c r="F497" s="472">
        <v>120000</v>
      </c>
      <c r="G497" s="472">
        <v>120000</v>
      </c>
      <c r="H497" s="472">
        <v>0</v>
      </c>
      <c r="I497" s="472">
        <v>0</v>
      </c>
      <c r="J497" s="472">
        <v>127709.0258708</v>
      </c>
      <c r="K497" s="472">
        <v>127709.0258708</v>
      </c>
      <c r="L497" s="472">
        <v>0</v>
      </c>
      <c r="M497" s="472">
        <v>0</v>
      </c>
      <c r="N497" s="242">
        <f t="shared" si="20"/>
        <v>106.42418822566665</v>
      </c>
      <c r="O497" s="242">
        <f t="shared" si="20"/>
        <v>106.42418822566665</v>
      </c>
      <c r="P497" s="242"/>
      <c r="Q497" s="242"/>
    </row>
    <row r="498" spans="1:17" s="471" customFormat="1">
      <c r="A498" s="211"/>
      <c r="B498" s="212" t="s">
        <v>2065</v>
      </c>
      <c r="C498" s="472">
        <v>0</v>
      </c>
      <c r="D498" s="472">
        <v>0</v>
      </c>
      <c r="E498" s="472">
        <v>0</v>
      </c>
      <c r="F498" s="472">
        <v>425784.63199999998</v>
      </c>
      <c r="G498" s="472">
        <v>120000</v>
      </c>
      <c r="H498" s="472">
        <v>9091.6319999999996</v>
      </c>
      <c r="I498" s="472">
        <v>296693</v>
      </c>
      <c r="J498" s="472">
        <v>383939.200556</v>
      </c>
      <c r="K498" s="472">
        <v>127709.0258708</v>
      </c>
      <c r="L498" s="472">
        <v>4690.6631219999999</v>
      </c>
      <c r="M498" s="472">
        <v>251539.51156320001</v>
      </c>
      <c r="N498" s="241">
        <f t="shared" si="20"/>
        <v>90.172160219253755</v>
      </c>
      <c r="O498" s="241">
        <f t="shared" si="20"/>
        <v>106.42418822566665</v>
      </c>
      <c r="P498" s="241">
        <f t="shared" si="22"/>
        <v>51.593191651399884</v>
      </c>
      <c r="Q498" s="241">
        <f t="shared" si="21"/>
        <v>84.781073892272488</v>
      </c>
    </row>
    <row r="499" spans="1:17" ht="76.5">
      <c r="A499" s="214"/>
      <c r="B499" s="219" t="s">
        <v>2657</v>
      </c>
      <c r="C499" s="472">
        <v>7096543</v>
      </c>
      <c r="D499" s="472">
        <v>22655.4823</v>
      </c>
      <c r="E499" s="472">
        <v>24500</v>
      </c>
      <c r="F499" s="472">
        <v>0</v>
      </c>
      <c r="G499" s="472">
        <v>0</v>
      </c>
      <c r="H499" s="472">
        <v>0</v>
      </c>
      <c r="I499" s="472">
        <v>0</v>
      </c>
      <c r="J499" s="472">
        <v>1844.5177000000001</v>
      </c>
      <c r="K499" s="472">
        <v>0</v>
      </c>
      <c r="L499" s="472">
        <v>0</v>
      </c>
      <c r="M499" s="472">
        <v>1844.5177000000001</v>
      </c>
      <c r="N499" s="242"/>
      <c r="O499" s="242"/>
      <c r="P499" s="242"/>
      <c r="Q499" s="242"/>
    </row>
    <row r="500" spans="1:17" s="471" customFormat="1" ht="25.5">
      <c r="A500" s="211"/>
      <c r="B500" s="212" t="s">
        <v>2044</v>
      </c>
      <c r="C500" s="472">
        <v>0</v>
      </c>
      <c r="D500" s="472">
        <v>0</v>
      </c>
      <c r="E500" s="472">
        <v>0</v>
      </c>
      <c r="F500" s="472">
        <v>0</v>
      </c>
      <c r="G500" s="472">
        <v>0</v>
      </c>
      <c r="H500" s="472">
        <v>0</v>
      </c>
      <c r="I500" s="472">
        <v>0</v>
      </c>
      <c r="J500" s="472">
        <v>1844.5177000000001</v>
      </c>
      <c r="K500" s="472">
        <v>0</v>
      </c>
      <c r="L500" s="472">
        <v>0</v>
      </c>
      <c r="M500" s="472">
        <v>1844.5177000000001</v>
      </c>
      <c r="N500" s="241"/>
      <c r="O500" s="241"/>
      <c r="P500" s="241"/>
      <c r="Q500" s="241"/>
    </row>
    <row r="501" spans="1:17" ht="38.25">
      <c r="A501" s="214"/>
      <c r="B501" s="219" t="s">
        <v>2658</v>
      </c>
      <c r="C501" s="472">
        <v>1748</v>
      </c>
      <c r="D501" s="472">
        <v>1549.6030000000001</v>
      </c>
      <c r="E501" s="472">
        <v>1549.6030000000001</v>
      </c>
      <c r="F501" s="472">
        <v>0</v>
      </c>
      <c r="G501" s="472">
        <v>0</v>
      </c>
      <c r="H501" s="472">
        <v>0</v>
      </c>
      <c r="I501" s="472">
        <v>0</v>
      </c>
      <c r="J501" s="472">
        <v>0</v>
      </c>
      <c r="K501" s="472">
        <v>0</v>
      </c>
      <c r="L501" s="472">
        <v>0</v>
      </c>
      <c r="M501" s="472">
        <v>0</v>
      </c>
      <c r="N501" s="242"/>
      <c r="O501" s="242"/>
      <c r="P501" s="242"/>
      <c r="Q501" s="242"/>
    </row>
    <row r="502" spans="1:17" s="471" customFormat="1">
      <c r="A502" s="211"/>
      <c r="B502" s="212" t="s">
        <v>2347</v>
      </c>
      <c r="C502" s="472">
        <v>0</v>
      </c>
      <c r="D502" s="472">
        <v>0</v>
      </c>
      <c r="E502" s="472">
        <v>0</v>
      </c>
      <c r="F502" s="472">
        <v>0</v>
      </c>
      <c r="G502" s="472">
        <v>0</v>
      </c>
      <c r="H502" s="472">
        <v>0</v>
      </c>
      <c r="I502" s="472">
        <v>0</v>
      </c>
      <c r="J502" s="472">
        <v>0</v>
      </c>
      <c r="K502" s="472">
        <v>0</v>
      </c>
      <c r="L502" s="472">
        <v>0</v>
      </c>
      <c r="M502" s="472">
        <v>0</v>
      </c>
      <c r="N502" s="241"/>
      <c r="O502" s="241"/>
      <c r="P502" s="241"/>
      <c r="Q502" s="241"/>
    </row>
    <row r="503" spans="1:17" ht="38.25">
      <c r="A503" s="214"/>
      <c r="B503" s="219" t="s">
        <v>2659</v>
      </c>
      <c r="C503" s="472">
        <v>1400</v>
      </c>
      <c r="D503" s="472">
        <v>1254.289</v>
      </c>
      <c r="E503" s="472">
        <v>1254.289</v>
      </c>
      <c r="F503" s="472">
        <v>0</v>
      </c>
      <c r="G503" s="472">
        <v>0</v>
      </c>
      <c r="H503" s="472">
        <v>0</v>
      </c>
      <c r="I503" s="472">
        <v>0</v>
      </c>
      <c r="J503" s="472">
        <v>0</v>
      </c>
      <c r="K503" s="472">
        <v>0</v>
      </c>
      <c r="L503" s="472">
        <v>0</v>
      </c>
      <c r="M503" s="472">
        <v>0</v>
      </c>
      <c r="N503" s="242"/>
      <c r="O503" s="242"/>
      <c r="P503" s="242"/>
      <c r="Q503" s="242"/>
    </row>
    <row r="504" spans="1:17" s="471" customFormat="1">
      <c r="A504" s="211"/>
      <c r="B504" s="212" t="s">
        <v>2660</v>
      </c>
      <c r="C504" s="472">
        <v>0</v>
      </c>
      <c r="D504" s="472">
        <v>0</v>
      </c>
      <c r="E504" s="472">
        <v>0</v>
      </c>
      <c r="F504" s="472">
        <v>0</v>
      </c>
      <c r="G504" s="472">
        <v>0</v>
      </c>
      <c r="H504" s="472">
        <v>0</v>
      </c>
      <c r="I504" s="472">
        <v>0</v>
      </c>
      <c r="J504" s="472">
        <v>0</v>
      </c>
      <c r="K504" s="472">
        <v>0</v>
      </c>
      <c r="L504" s="472">
        <v>0</v>
      </c>
      <c r="M504" s="472">
        <v>0</v>
      </c>
      <c r="N504" s="241"/>
      <c r="O504" s="241"/>
      <c r="P504" s="241"/>
      <c r="Q504" s="241"/>
    </row>
    <row r="505" spans="1:17" ht="63.75">
      <c r="A505" s="214"/>
      <c r="B505" s="219" t="s">
        <v>2661</v>
      </c>
      <c r="C505" s="472">
        <v>5000</v>
      </c>
      <c r="D505" s="472">
        <v>4823.8900000000003</v>
      </c>
      <c r="E505" s="472">
        <v>4823.8900000000003</v>
      </c>
      <c r="F505" s="472">
        <v>0</v>
      </c>
      <c r="G505" s="472">
        <v>0</v>
      </c>
      <c r="H505" s="472">
        <v>0</v>
      </c>
      <c r="I505" s="472">
        <v>0</v>
      </c>
      <c r="J505" s="472">
        <v>27.581</v>
      </c>
      <c r="K505" s="472">
        <v>0</v>
      </c>
      <c r="L505" s="472">
        <v>0</v>
      </c>
      <c r="M505" s="472">
        <v>27.581</v>
      </c>
      <c r="N505" s="242"/>
      <c r="O505" s="242"/>
      <c r="P505" s="242"/>
      <c r="Q505" s="242"/>
    </row>
    <row r="506" spans="1:17" s="471" customFormat="1">
      <c r="A506" s="211"/>
      <c r="B506" s="212" t="s">
        <v>2067</v>
      </c>
      <c r="C506" s="472">
        <v>0</v>
      </c>
      <c r="D506" s="472">
        <v>0</v>
      </c>
      <c r="E506" s="472">
        <v>0</v>
      </c>
      <c r="F506" s="472">
        <v>0</v>
      </c>
      <c r="G506" s="472">
        <v>0</v>
      </c>
      <c r="H506" s="472">
        <v>0</v>
      </c>
      <c r="I506" s="472">
        <v>0</v>
      </c>
      <c r="J506" s="472">
        <v>27.581</v>
      </c>
      <c r="K506" s="472">
        <v>0</v>
      </c>
      <c r="L506" s="472">
        <v>0</v>
      </c>
      <c r="M506" s="472">
        <v>27.581</v>
      </c>
      <c r="N506" s="241"/>
      <c r="O506" s="241"/>
      <c r="P506" s="241"/>
      <c r="Q506" s="241"/>
    </row>
    <row r="507" spans="1:17" ht="25.5">
      <c r="A507" s="214"/>
      <c r="B507" s="219" t="s">
        <v>2662</v>
      </c>
      <c r="C507" s="472">
        <v>48995.035000000003</v>
      </c>
      <c r="D507" s="472">
        <v>41944.977824000001</v>
      </c>
      <c r="E507" s="472">
        <v>41944.977824000001</v>
      </c>
      <c r="F507" s="472">
        <v>3500</v>
      </c>
      <c r="G507" s="472">
        <v>0</v>
      </c>
      <c r="H507" s="472">
        <v>0</v>
      </c>
      <c r="I507" s="472">
        <v>3500</v>
      </c>
      <c r="J507" s="472">
        <v>2908.351361</v>
      </c>
      <c r="K507" s="472">
        <v>0</v>
      </c>
      <c r="L507" s="472">
        <v>0</v>
      </c>
      <c r="M507" s="472">
        <v>2908.351361</v>
      </c>
      <c r="N507" s="242">
        <f t="shared" si="20"/>
        <v>83.095753171428584</v>
      </c>
      <c r="O507" s="242"/>
      <c r="P507" s="242"/>
      <c r="Q507" s="242">
        <f t="shared" si="21"/>
        <v>83.095753171428584</v>
      </c>
    </row>
    <row r="508" spans="1:17" ht="25.5">
      <c r="A508" s="214"/>
      <c r="B508" s="219" t="s">
        <v>2663</v>
      </c>
      <c r="C508" s="472">
        <v>48995.035000000003</v>
      </c>
      <c r="D508" s="472">
        <v>41936.191824000001</v>
      </c>
      <c r="E508" s="472">
        <v>41944.977824000001</v>
      </c>
      <c r="F508" s="472">
        <v>0</v>
      </c>
      <c r="G508" s="472">
        <v>0</v>
      </c>
      <c r="H508" s="472">
        <v>0</v>
      </c>
      <c r="I508" s="472">
        <v>0</v>
      </c>
      <c r="J508" s="472">
        <v>0</v>
      </c>
      <c r="K508" s="472">
        <v>0</v>
      </c>
      <c r="L508" s="472">
        <v>0</v>
      </c>
      <c r="M508" s="472">
        <v>0</v>
      </c>
      <c r="N508" s="242"/>
      <c r="O508" s="242"/>
      <c r="P508" s="242"/>
      <c r="Q508" s="242"/>
    </row>
    <row r="509" spans="1:17" s="471" customFormat="1">
      <c r="A509" s="211"/>
      <c r="B509" s="212" t="s">
        <v>2068</v>
      </c>
      <c r="C509" s="472">
        <v>0</v>
      </c>
      <c r="D509" s="472">
        <v>0</v>
      </c>
      <c r="E509" s="472">
        <v>0</v>
      </c>
      <c r="F509" s="472">
        <v>3500</v>
      </c>
      <c r="G509" s="472">
        <v>0</v>
      </c>
      <c r="H509" s="472">
        <v>0</v>
      </c>
      <c r="I509" s="472">
        <v>3500</v>
      </c>
      <c r="J509" s="472">
        <v>2908.351361</v>
      </c>
      <c r="K509" s="472">
        <v>0</v>
      </c>
      <c r="L509" s="472">
        <v>0</v>
      </c>
      <c r="M509" s="472">
        <v>2908.351361</v>
      </c>
      <c r="N509" s="241">
        <f t="shared" si="20"/>
        <v>83.095753171428584</v>
      </c>
      <c r="O509" s="241"/>
      <c r="P509" s="241"/>
      <c r="Q509" s="241">
        <f t="shared" si="21"/>
        <v>83.095753171428584</v>
      </c>
    </row>
    <row r="510" spans="1:17" ht="25.5">
      <c r="A510" s="214"/>
      <c r="B510" s="219" t="s">
        <v>2664</v>
      </c>
      <c r="C510" s="472">
        <v>0</v>
      </c>
      <c r="D510" s="472">
        <v>0</v>
      </c>
      <c r="E510" s="472">
        <v>0</v>
      </c>
      <c r="F510" s="472">
        <v>0</v>
      </c>
      <c r="G510" s="472">
        <v>0</v>
      </c>
      <c r="H510" s="472">
        <v>0</v>
      </c>
      <c r="I510" s="472">
        <v>0</v>
      </c>
      <c r="J510" s="472">
        <v>16.544</v>
      </c>
      <c r="K510" s="472">
        <v>0</v>
      </c>
      <c r="L510" s="472">
        <v>0</v>
      </c>
      <c r="M510" s="472">
        <v>16.544</v>
      </c>
      <c r="N510" s="242"/>
      <c r="O510" s="242"/>
      <c r="P510" s="242"/>
      <c r="Q510" s="242"/>
    </row>
    <row r="511" spans="1:17" ht="25.5">
      <c r="A511" s="214"/>
      <c r="B511" s="219" t="s">
        <v>2665</v>
      </c>
      <c r="C511" s="472">
        <v>12800</v>
      </c>
      <c r="D511" s="472">
        <v>7765.7610000000004</v>
      </c>
      <c r="E511" s="472">
        <v>7941.7610000000004</v>
      </c>
      <c r="F511" s="472">
        <v>0</v>
      </c>
      <c r="G511" s="472">
        <v>0</v>
      </c>
      <c r="H511" s="472">
        <v>0</v>
      </c>
      <c r="I511" s="472">
        <v>0</v>
      </c>
      <c r="J511" s="472">
        <v>0</v>
      </c>
      <c r="K511" s="472">
        <v>0</v>
      </c>
      <c r="L511" s="472">
        <v>0</v>
      </c>
      <c r="M511" s="472">
        <v>0</v>
      </c>
      <c r="N511" s="242"/>
      <c r="O511" s="242"/>
      <c r="P511" s="242"/>
      <c r="Q511" s="242"/>
    </row>
    <row r="512" spans="1:17" ht="38.25">
      <c r="A512" s="214"/>
      <c r="B512" s="219" t="s">
        <v>2666</v>
      </c>
      <c r="C512" s="472">
        <v>12800</v>
      </c>
      <c r="D512" s="472">
        <v>0</v>
      </c>
      <c r="E512" s="472">
        <v>0</v>
      </c>
      <c r="F512" s="472">
        <v>1359</v>
      </c>
      <c r="G512" s="472">
        <v>0</v>
      </c>
      <c r="H512" s="472">
        <v>0</v>
      </c>
      <c r="I512" s="472">
        <v>1359</v>
      </c>
      <c r="J512" s="472">
        <v>1070.1420000000001</v>
      </c>
      <c r="K512" s="472">
        <v>0</v>
      </c>
      <c r="L512" s="472">
        <v>0</v>
      </c>
      <c r="M512" s="472">
        <v>1070.1420000000001</v>
      </c>
      <c r="N512" s="242">
        <f t="shared" si="20"/>
        <v>78.744812362030913</v>
      </c>
      <c r="O512" s="242"/>
      <c r="P512" s="242"/>
      <c r="Q512" s="242">
        <f t="shared" si="21"/>
        <v>78.744812362030913</v>
      </c>
    </row>
    <row r="513" spans="1:17" s="471" customFormat="1">
      <c r="A513" s="211"/>
      <c r="B513" s="212" t="s">
        <v>2069</v>
      </c>
      <c r="C513" s="472">
        <v>0</v>
      </c>
      <c r="D513" s="472">
        <v>0</v>
      </c>
      <c r="E513" s="472">
        <v>0</v>
      </c>
      <c r="F513" s="472">
        <v>1359</v>
      </c>
      <c r="G513" s="472">
        <v>0</v>
      </c>
      <c r="H513" s="472">
        <v>0</v>
      </c>
      <c r="I513" s="472">
        <v>1359</v>
      </c>
      <c r="J513" s="472">
        <v>1086.6859999999999</v>
      </c>
      <c r="K513" s="472">
        <v>0</v>
      </c>
      <c r="L513" s="472">
        <v>0</v>
      </c>
      <c r="M513" s="472">
        <v>1086.6859999999999</v>
      </c>
      <c r="N513" s="241">
        <f t="shared" si="20"/>
        <v>79.96217807211184</v>
      </c>
      <c r="O513" s="241"/>
      <c r="P513" s="241"/>
      <c r="Q513" s="241">
        <f t="shared" si="21"/>
        <v>79.96217807211184</v>
      </c>
    </row>
    <row r="514" spans="1:17" ht="76.5">
      <c r="A514" s="214"/>
      <c r="B514" s="219" t="s">
        <v>2667</v>
      </c>
      <c r="C514" s="472">
        <v>0</v>
      </c>
      <c r="D514" s="472">
        <v>6655.5126929999997</v>
      </c>
      <c r="E514" s="472">
        <v>6655.5126929999997</v>
      </c>
      <c r="F514" s="472">
        <v>0</v>
      </c>
      <c r="G514" s="472">
        <v>0</v>
      </c>
      <c r="H514" s="472">
        <v>0</v>
      </c>
      <c r="I514" s="472">
        <v>0</v>
      </c>
      <c r="J514" s="472">
        <v>8929.1366930000004</v>
      </c>
      <c r="K514" s="472">
        <v>0</v>
      </c>
      <c r="L514" s="472">
        <v>0</v>
      </c>
      <c r="M514" s="472">
        <v>8929.1366930000004</v>
      </c>
      <c r="N514" s="242"/>
      <c r="O514" s="242"/>
      <c r="P514" s="242"/>
      <c r="Q514" s="242"/>
    </row>
    <row r="515" spans="1:17" s="471" customFormat="1" ht="25.5">
      <c r="A515" s="211"/>
      <c r="B515" s="212" t="s">
        <v>2071</v>
      </c>
      <c r="C515" s="472">
        <v>0</v>
      </c>
      <c r="D515" s="472">
        <v>0</v>
      </c>
      <c r="E515" s="472">
        <v>0</v>
      </c>
      <c r="F515" s="472">
        <v>0</v>
      </c>
      <c r="G515" s="472">
        <v>0</v>
      </c>
      <c r="H515" s="472">
        <v>0</v>
      </c>
      <c r="I515" s="472">
        <v>0</v>
      </c>
      <c r="J515" s="472">
        <v>8929.1366930000004</v>
      </c>
      <c r="K515" s="472">
        <v>0</v>
      </c>
      <c r="L515" s="472">
        <v>0</v>
      </c>
      <c r="M515" s="472">
        <v>8929.1366930000004</v>
      </c>
      <c r="N515" s="241"/>
      <c r="O515" s="241"/>
      <c r="P515" s="241"/>
      <c r="Q515" s="241"/>
    </row>
    <row r="516" spans="1:17" s="471" customFormat="1">
      <c r="A516" s="211"/>
      <c r="B516" s="212" t="s">
        <v>2314</v>
      </c>
      <c r="C516" s="472">
        <v>0</v>
      </c>
      <c r="D516" s="472">
        <v>0</v>
      </c>
      <c r="E516" s="472">
        <v>0</v>
      </c>
      <c r="F516" s="472">
        <v>3382343</v>
      </c>
      <c r="G516" s="472">
        <v>155778</v>
      </c>
      <c r="H516" s="472">
        <v>1090189</v>
      </c>
      <c r="I516" s="472">
        <v>2136376</v>
      </c>
      <c r="J516" s="472">
        <v>2815517.1635270002</v>
      </c>
      <c r="K516" s="472">
        <v>137964.81867079998</v>
      </c>
      <c r="L516" s="472">
        <v>1214605.118856</v>
      </c>
      <c r="M516" s="472">
        <v>1462947.2260002</v>
      </c>
      <c r="N516" s="241">
        <f t="shared" si="20"/>
        <v>83.24162166660804</v>
      </c>
      <c r="O516" s="241">
        <f t="shared" si="20"/>
        <v>88.56502116524797</v>
      </c>
      <c r="P516" s="241">
        <f t="shared" si="22"/>
        <v>111.41234399319751</v>
      </c>
      <c r="Q516" s="241">
        <f t="shared" si="21"/>
        <v>68.4779844933757</v>
      </c>
    </row>
    <row r="517" spans="1:17" s="471" customFormat="1" ht="38.25">
      <c r="A517" s="211" t="s">
        <v>1856</v>
      </c>
      <c r="B517" s="212" t="s">
        <v>931</v>
      </c>
      <c r="C517" s="472">
        <v>0</v>
      </c>
      <c r="D517" s="472">
        <v>0</v>
      </c>
      <c r="E517" s="472">
        <v>0</v>
      </c>
      <c r="F517" s="472">
        <v>0</v>
      </c>
      <c r="G517" s="472">
        <v>0</v>
      </c>
      <c r="H517" s="472">
        <v>0</v>
      </c>
      <c r="I517" s="472">
        <v>0</v>
      </c>
      <c r="J517" s="472">
        <v>0</v>
      </c>
      <c r="K517" s="472">
        <v>0</v>
      </c>
      <c r="L517" s="472">
        <v>0</v>
      </c>
      <c r="M517" s="472">
        <v>0</v>
      </c>
      <c r="N517" s="241"/>
      <c r="O517" s="241"/>
      <c r="P517" s="241"/>
      <c r="Q517" s="241"/>
    </row>
    <row r="518" spans="1:17" ht="25.5">
      <c r="A518" s="214"/>
      <c r="B518" s="219" t="s">
        <v>2668</v>
      </c>
      <c r="C518" s="472">
        <v>93688.357913999993</v>
      </c>
      <c r="D518" s="472">
        <v>0</v>
      </c>
      <c r="E518" s="472">
        <v>334</v>
      </c>
      <c r="F518" s="472">
        <v>0</v>
      </c>
      <c r="G518" s="472">
        <v>0</v>
      </c>
      <c r="H518" s="472">
        <v>0</v>
      </c>
      <c r="I518" s="472">
        <v>0</v>
      </c>
      <c r="J518" s="472">
        <v>0</v>
      </c>
      <c r="K518" s="472">
        <v>0</v>
      </c>
      <c r="L518" s="472">
        <v>0</v>
      </c>
      <c r="M518" s="472">
        <v>0</v>
      </c>
      <c r="N518" s="242"/>
      <c r="O518" s="242"/>
      <c r="P518" s="242"/>
      <c r="Q518" s="242"/>
    </row>
    <row r="519" spans="1:17" ht="63.75">
      <c r="A519" s="214"/>
      <c r="B519" s="219" t="s">
        <v>2669</v>
      </c>
      <c r="C519" s="472">
        <v>6800</v>
      </c>
      <c r="D519" s="472">
        <v>329.04399999999998</v>
      </c>
      <c r="E519" s="472">
        <v>500</v>
      </c>
      <c r="F519" s="472">
        <v>6300</v>
      </c>
      <c r="G519" s="472">
        <v>0</v>
      </c>
      <c r="H519" s="472">
        <v>0</v>
      </c>
      <c r="I519" s="472">
        <v>6300</v>
      </c>
      <c r="J519" s="472">
        <v>6356.5469999999996</v>
      </c>
      <c r="K519" s="472">
        <v>0</v>
      </c>
      <c r="L519" s="472">
        <v>0</v>
      </c>
      <c r="M519" s="472">
        <v>6356.5469999999996</v>
      </c>
      <c r="N519" s="242">
        <f t="shared" si="20"/>
        <v>100.89757142857142</v>
      </c>
      <c r="O519" s="242"/>
      <c r="P519" s="242"/>
      <c r="Q519" s="242">
        <f t="shared" si="21"/>
        <v>100.89757142857142</v>
      </c>
    </row>
    <row r="520" spans="1:17" ht="25.5">
      <c r="A520" s="214"/>
      <c r="B520" s="219" t="s">
        <v>2670</v>
      </c>
      <c r="C520" s="472">
        <v>64589</v>
      </c>
      <c r="D520" s="472">
        <v>11903.8694</v>
      </c>
      <c r="E520" s="472">
        <v>11903.8694</v>
      </c>
      <c r="F520" s="472">
        <v>3859</v>
      </c>
      <c r="G520" s="472">
        <v>0</v>
      </c>
      <c r="H520" s="472">
        <v>0</v>
      </c>
      <c r="I520" s="472">
        <v>3859</v>
      </c>
      <c r="J520" s="472">
        <v>3490.14</v>
      </c>
      <c r="K520" s="472">
        <v>0</v>
      </c>
      <c r="L520" s="472">
        <v>0</v>
      </c>
      <c r="M520" s="472">
        <v>3490.14</v>
      </c>
      <c r="N520" s="242">
        <f t="shared" si="20"/>
        <v>90.441565172324431</v>
      </c>
      <c r="O520" s="242"/>
      <c r="P520" s="242"/>
      <c r="Q520" s="242">
        <f t="shared" si="21"/>
        <v>90.441565172324431</v>
      </c>
    </row>
    <row r="521" spans="1:17" s="471" customFormat="1" ht="38.25">
      <c r="A521" s="211"/>
      <c r="B521" s="212" t="s">
        <v>2033</v>
      </c>
      <c r="C521" s="472">
        <v>0</v>
      </c>
      <c r="D521" s="472">
        <v>0</v>
      </c>
      <c r="E521" s="472">
        <v>0</v>
      </c>
      <c r="F521" s="472">
        <v>10159</v>
      </c>
      <c r="G521" s="472">
        <v>0</v>
      </c>
      <c r="H521" s="472">
        <v>0</v>
      </c>
      <c r="I521" s="472">
        <v>10159</v>
      </c>
      <c r="J521" s="472">
        <v>9846.6869999999999</v>
      </c>
      <c r="K521" s="472">
        <v>0</v>
      </c>
      <c r="L521" s="472">
        <v>0</v>
      </c>
      <c r="M521" s="472">
        <v>9846.6869999999999</v>
      </c>
      <c r="N521" s="241">
        <f t="shared" si="20"/>
        <v>96.925750566000588</v>
      </c>
      <c r="O521" s="241"/>
      <c r="P521" s="241"/>
      <c r="Q521" s="241">
        <f t="shared" si="21"/>
        <v>96.925750566000588</v>
      </c>
    </row>
    <row r="522" spans="1:17" ht="38.25">
      <c r="A522" s="214"/>
      <c r="B522" s="219" t="s">
        <v>2671</v>
      </c>
      <c r="C522" s="472">
        <v>104270</v>
      </c>
      <c r="D522" s="472">
        <v>93780.594826999994</v>
      </c>
      <c r="E522" s="472">
        <v>94332.448827</v>
      </c>
      <c r="F522" s="472">
        <v>0</v>
      </c>
      <c r="G522" s="472">
        <v>0</v>
      </c>
      <c r="H522" s="472">
        <v>0</v>
      </c>
      <c r="I522" s="472">
        <v>0</v>
      </c>
      <c r="J522" s="472">
        <v>551.85400000000004</v>
      </c>
      <c r="K522" s="472">
        <v>0</v>
      </c>
      <c r="L522" s="472">
        <v>0</v>
      </c>
      <c r="M522" s="472">
        <v>551.85400000000004</v>
      </c>
      <c r="N522" s="242"/>
      <c r="O522" s="242"/>
      <c r="P522" s="242"/>
      <c r="Q522" s="242"/>
    </row>
    <row r="523" spans="1:17" ht="38.25">
      <c r="A523" s="214"/>
      <c r="B523" s="219" t="s">
        <v>2671</v>
      </c>
      <c r="C523" s="472">
        <v>104270</v>
      </c>
      <c r="D523" s="472">
        <v>6824.8737840000003</v>
      </c>
      <c r="E523" s="472">
        <v>6824.8737840000003</v>
      </c>
      <c r="F523" s="472">
        <v>800</v>
      </c>
      <c r="G523" s="472">
        <v>0</v>
      </c>
      <c r="H523" s="472">
        <v>0</v>
      </c>
      <c r="I523" s="472">
        <v>800</v>
      </c>
      <c r="J523" s="472">
        <v>671.44414900000004</v>
      </c>
      <c r="K523" s="472">
        <v>0</v>
      </c>
      <c r="L523" s="472">
        <v>0</v>
      </c>
      <c r="M523" s="472">
        <v>671.44414900000004</v>
      </c>
      <c r="N523" s="242">
        <f t="shared" si="20"/>
        <v>83.930518625000005</v>
      </c>
      <c r="O523" s="242"/>
      <c r="P523" s="242"/>
      <c r="Q523" s="242">
        <f t="shared" si="21"/>
        <v>83.930518625000005</v>
      </c>
    </row>
    <row r="524" spans="1:17" ht="102">
      <c r="A524" s="214"/>
      <c r="B524" s="219" t="s">
        <v>2672</v>
      </c>
      <c r="C524" s="472">
        <v>89616</v>
      </c>
      <c r="D524" s="472">
        <v>0</v>
      </c>
      <c r="E524" s="472">
        <v>1180.357</v>
      </c>
      <c r="F524" s="472">
        <v>0</v>
      </c>
      <c r="G524" s="472">
        <v>0</v>
      </c>
      <c r="H524" s="472">
        <v>0</v>
      </c>
      <c r="I524" s="472">
        <v>0</v>
      </c>
      <c r="J524" s="472">
        <v>836.05700000000002</v>
      </c>
      <c r="K524" s="472">
        <v>0</v>
      </c>
      <c r="L524" s="472">
        <v>0</v>
      </c>
      <c r="M524" s="472">
        <v>836.05700000000002</v>
      </c>
      <c r="N524" s="242"/>
      <c r="O524" s="242"/>
      <c r="P524" s="242"/>
      <c r="Q524" s="242"/>
    </row>
    <row r="525" spans="1:17" ht="38.25">
      <c r="A525" s="214"/>
      <c r="B525" s="219" t="s">
        <v>2673</v>
      </c>
      <c r="C525" s="472">
        <v>14962</v>
      </c>
      <c r="D525" s="472">
        <v>0</v>
      </c>
      <c r="E525" s="472">
        <v>0</v>
      </c>
      <c r="F525" s="472">
        <v>3000</v>
      </c>
      <c r="G525" s="472">
        <v>0</v>
      </c>
      <c r="H525" s="472">
        <v>0</v>
      </c>
      <c r="I525" s="472">
        <v>3000</v>
      </c>
      <c r="J525" s="472">
        <v>588.73251100000004</v>
      </c>
      <c r="K525" s="472">
        <v>0</v>
      </c>
      <c r="L525" s="472">
        <v>0</v>
      </c>
      <c r="M525" s="472">
        <v>588.73251100000004</v>
      </c>
      <c r="N525" s="242">
        <f t="shared" ref="N525:N555" si="23">J525/F525*100</f>
        <v>19.624417033333337</v>
      </c>
      <c r="O525" s="242"/>
      <c r="P525" s="242"/>
      <c r="Q525" s="242">
        <f t="shared" ref="Q525:Q555" si="24">M525/I525*100</f>
        <v>19.624417033333337</v>
      </c>
    </row>
    <row r="526" spans="1:17" s="471" customFormat="1" ht="38.25">
      <c r="A526" s="211"/>
      <c r="B526" s="212" t="s">
        <v>2442</v>
      </c>
      <c r="C526" s="472">
        <v>0</v>
      </c>
      <c r="D526" s="472">
        <v>0</v>
      </c>
      <c r="E526" s="472">
        <v>0</v>
      </c>
      <c r="F526" s="472">
        <v>3800</v>
      </c>
      <c r="G526" s="472">
        <v>0</v>
      </c>
      <c r="H526" s="472">
        <v>0</v>
      </c>
      <c r="I526" s="472">
        <v>3800</v>
      </c>
      <c r="J526" s="472">
        <v>2648.0876600000001</v>
      </c>
      <c r="K526" s="472">
        <v>0</v>
      </c>
      <c r="L526" s="472">
        <v>0</v>
      </c>
      <c r="M526" s="472">
        <v>2648.0876600000001</v>
      </c>
      <c r="N526" s="241">
        <f t="shared" si="23"/>
        <v>69.68651736842105</v>
      </c>
      <c r="O526" s="241"/>
      <c r="P526" s="241"/>
      <c r="Q526" s="241">
        <f t="shared" si="24"/>
        <v>69.68651736842105</v>
      </c>
    </row>
    <row r="527" spans="1:17" ht="38.25">
      <c r="A527" s="214"/>
      <c r="B527" s="219" t="s">
        <v>2674</v>
      </c>
      <c r="C527" s="472">
        <v>109540</v>
      </c>
      <c r="D527" s="472">
        <v>0</v>
      </c>
      <c r="E527" s="472">
        <v>0</v>
      </c>
      <c r="F527" s="472">
        <v>71</v>
      </c>
      <c r="G527" s="472">
        <v>0</v>
      </c>
      <c r="H527" s="472">
        <v>0</v>
      </c>
      <c r="I527" s="472">
        <v>71</v>
      </c>
      <c r="J527" s="472">
        <v>70.346999999999994</v>
      </c>
      <c r="K527" s="472">
        <v>0</v>
      </c>
      <c r="L527" s="472">
        <v>0</v>
      </c>
      <c r="M527" s="472">
        <v>70.346999999999994</v>
      </c>
      <c r="N527" s="242">
        <f t="shared" si="23"/>
        <v>99.080281690140836</v>
      </c>
      <c r="O527" s="242"/>
      <c r="P527" s="242"/>
      <c r="Q527" s="242">
        <f t="shared" si="24"/>
        <v>99.080281690140836</v>
      </c>
    </row>
    <row r="528" spans="1:17" s="471" customFormat="1" ht="38.25">
      <c r="A528" s="211"/>
      <c r="B528" s="212" t="s">
        <v>2036</v>
      </c>
      <c r="C528" s="472">
        <v>0</v>
      </c>
      <c r="D528" s="472">
        <v>0</v>
      </c>
      <c r="E528" s="472">
        <v>0</v>
      </c>
      <c r="F528" s="472">
        <v>71</v>
      </c>
      <c r="G528" s="472">
        <v>0</v>
      </c>
      <c r="H528" s="472">
        <v>0</v>
      </c>
      <c r="I528" s="472">
        <v>71</v>
      </c>
      <c r="J528" s="472">
        <v>70.346999999999994</v>
      </c>
      <c r="K528" s="472">
        <v>0</v>
      </c>
      <c r="L528" s="472">
        <v>0</v>
      </c>
      <c r="M528" s="472">
        <v>70.346999999999994</v>
      </c>
      <c r="N528" s="241">
        <f t="shared" si="23"/>
        <v>99.080281690140836</v>
      </c>
      <c r="O528" s="241"/>
      <c r="P528" s="241"/>
      <c r="Q528" s="241">
        <f t="shared" si="24"/>
        <v>99.080281690140836</v>
      </c>
    </row>
    <row r="529" spans="1:17" ht="25.5">
      <c r="A529" s="214"/>
      <c r="B529" s="219" t="s">
        <v>2675</v>
      </c>
      <c r="C529" s="472">
        <v>412.69099999999997</v>
      </c>
      <c r="D529" s="472">
        <v>0</v>
      </c>
      <c r="E529" s="472">
        <v>191</v>
      </c>
      <c r="F529" s="472">
        <v>0</v>
      </c>
      <c r="G529" s="472">
        <v>0</v>
      </c>
      <c r="H529" s="472">
        <v>0</v>
      </c>
      <c r="I529" s="472">
        <v>0</v>
      </c>
      <c r="J529" s="472">
        <v>0</v>
      </c>
      <c r="K529" s="472">
        <v>0</v>
      </c>
      <c r="L529" s="472">
        <v>0</v>
      </c>
      <c r="M529" s="472">
        <v>0</v>
      </c>
      <c r="N529" s="242"/>
      <c r="O529" s="242"/>
      <c r="P529" s="242"/>
      <c r="Q529" s="242"/>
    </row>
    <row r="530" spans="1:17" ht="51">
      <c r="A530" s="214"/>
      <c r="B530" s="219" t="s">
        <v>2676</v>
      </c>
      <c r="C530" s="472">
        <v>77417.66</v>
      </c>
      <c r="D530" s="472">
        <v>24191.357</v>
      </c>
      <c r="E530" s="472">
        <v>25911.578000000001</v>
      </c>
      <c r="F530" s="472">
        <v>0</v>
      </c>
      <c r="G530" s="472">
        <v>0</v>
      </c>
      <c r="H530" s="472">
        <v>0</v>
      </c>
      <c r="I530" s="472">
        <v>0</v>
      </c>
      <c r="J530" s="472">
        <v>316.60581200000001</v>
      </c>
      <c r="K530" s="472">
        <v>0</v>
      </c>
      <c r="L530" s="472">
        <v>316.60581200000001</v>
      </c>
      <c r="M530" s="472">
        <v>0</v>
      </c>
      <c r="N530" s="242"/>
      <c r="O530" s="242"/>
      <c r="P530" s="242"/>
      <c r="Q530" s="242"/>
    </row>
    <row r="531" spans="1:17" ht="76.5">
      <c r="A531" s="214"/>
      <c r="B531" s="219" t="s">
        <v>2677</v>
      </c>
      <c r="C531" s="472">
        <v>77417.66</v>
      </c>
      <c r="D531" s="472">
        <v>347.73700000000002</v>
      </c>
      <c r="E531" s="472">
        <v>498.87400000000002</v>
      </c>
      <c r="F531" s="472">
        <v>0</v>
      </c>
      <c r="G531" s="472">
        <v>0</v>
      </c>
      <c r="H531" s="472">
        <v>0</v>
      </c>
      <c r="I531" s="472">
        <v>0</v>
      </c>
      <c r="J531" s="472">
        <v>146.99100000000001</v>
      </c>
      <c r="K531" s="472">
        <v>0</v>
      </c>
      <c r="L531" s="472">
        <v>146.99100000000001</v>
      </c>
      <c r="M531" s="472">
        <v>0</v>
      </c>
      <c r="N531" s="242"/>
      <c r="O531" s="242"/>
      <c r="P531" s="242"/>
      <c r="Q531" s="242"/>
    </row>
    <row r="532" spans="1:17" s="471" customFormat="1">
      <c r="A532" s="211"/>
      <c r="B532" s="212" t="s">
        <v>2037</v>
      </c>
      <c r="C532" s="472">
        <v>0</v>
      </c>
      <c r="D532" s="472">
        <v>0</v>
      </c>
      <c r="E532" s="472">
        <v>0</v>
      </c>
      <c r="F532" s="472">
        <v>0</v>
      </c>
      <c r="G532" s="472">
        <v>0</v>
      </c>
      <c r="H532" s="472">
        <v>0</v>
      </c>
      <c r="I532" s="472">
        <v>0</v>
      </c>
      <c r="J532" s="472">
        <v>463.596812</v>
      </c>
      <c r="K532" s="472">
        <v>0</v>
      </c>
      <c r="L532" s="472">
        <v>463.596812</v>
      </c>
      <c r="M532" s="472">
        <v>0</v>
      </c>
      <c r="N532" s="241"/>
      <c r="O532" s="241"/>
      <c r="P532" s="241"/>
      <c r="Q532" s="241"/>
    </row>
    <row r="533" spans="1:17" ht="51">
      <c r="A533" s="214"/>
      <c r="B533" s="219" t="s">
        <v>2678</v>
      </c>
      <c r="C533" s="472">
        <v>0</v>
      </c>
      <c r="D533" s="472">
        <v>0</v>
      </c>
      <c r="E533" s="472">
        <v>0</v>
      </c>
      <c r="F533" s="472">
        <v>484</v>
      </c>
      <c r="G533" s="472">
        <v>0</v>
      </c>
      <c r="H533" s="472">
        <v>0</v>
      </c>
      <c r="I533" s="472">
        <v>484</v>
      </c>
      <c r="J533" s="472">
        <v>483.69200000000001</v>
      </c>
      <c r="K533" s="472">
        <v>0</v>
      </c>
      <c r="L533" s="472">
        <v>0</v>
      </c>
      <c r="M533" s="472">
        <v>483.69200000000001</v>
      </c>
      <c r="N533" s="242">
        <f t="shared" si="23"/>
        <v>99.936363636363637</v>
      </c>
      <c r="O533" s="242"/>
      <c r="P533" s="242"/>
      <c r="Q533" s="242">
        <f t="shared" si="24"/>
        <v>99.936363636363637</v>
      </c>
    </row>
    <row r="534" spans="1:17" s="471" customFormat="1">
      <c r="A534" s="211"/>
      <c r="B534" s="212" t="s">
        <v>2038</v>
      </c>
      <c r="C534" s="472">
        <v>0</v>
      </c>
      <c r="D534" s="472">
        <v>0</v>
      </c>
      <c r="E534" s="472">
        <v>0</v>
      </c>
      <c r="F534" s="472">
        <v>484</v>
      </c>
      <c r="G534" s="472">
        <v>0</v>
      </c>
      <c r="H534" s="472">
        <v>0</v>
      </c>
      <c r="I534" s="472">
        <v>484</v>
      </c>
      <c r="J534" s="472">
        <v>483.69200000000001</v>
      </c>
      <c r="K534" s="472">
        <v>0</v>
      </c>
      <c r="L534" s="472">
        <v>0</v>
      </c>
      <c r="M534" s="472">
        <v>483.69200000000001</v>
      </c>
      <c r="N534" s="241">
        <f t="shared" si="23"/>
        <v>99.936363636363637</v>
      </c>
      <c r="O534" s="241"/>
      <c r="P534" s="241"/>
      <c r="Q534" s="241">
        <f t="shared" si="24"/>
        <v>99.936363636363637</v>
      </c>
    </row>
    <row r="535" spans="1:17" ht="25.5">
      <c r="A535" s="214"/>
      <c r="B535" s="219" t="s">
        <v>2679</v>
      </c>
      <c r="C535" s="472">
        <v>7500</v>
      </c>
      <c r="D535" s="472">
        <v>3400</v>
      </c>
      <c r="E535" s="472">
        <v>3500</v>
      </c>
      <c r="F535" s="472">
        <v>0</v>
      </c>
      <c r="G535" s="472">
        <v>0</v>
      </c>
      <c r="H535" s="472">
        <v>0</v>
      </c>
      <c r="I535" s="472">
        <v>0</v>
      </c>
      <c r="J535" s="472">
        <v>100</v>
      </c>
      <c r="K535" s="472">
        <v>0</v>
      </c>
      <c r="L535" s="472">
        <v>0</v>
      </c>
      <c r="M535" s="472">
        <v>100</v>
      </c>
      <c r="N535" s="242"/>
      <c r="O535" s="242"/>
      <c r="P535" s="242"/>
      <c r="Q535" s="242"/>
    </row>
    <row r="536" spans="1:17" s="471" customFormat="1">
      <c r="A536" s="211"/>
      <c r="B536" s="212" t="s">
        <v>2045</v>
      </c>
      <c r="C536" s="472">
        <v>0</v>
      </c>
      <c r="D536" s="472">
        <v>0</v>
      </c>
      <c r="E536" s="472">
        <v>0</v>
      </c>
      <c r="F536" s="472">
        <v>0</v>
      </c>
      <c r="G536" s="472">
        <v>0</v>
      </c>
      <c r="H536" s="472">
        <v>0</v>
      </c>
      <c r="I536" s="472">
        <v>0</v>
      </c>
      <c r="J536" s="472">
        <v>100</v>
      </c>
      <c r="K536" s="472">
        <v>0</v>
      </c>
      <c r="L536" s="472">
        <v>0</v>
      </c>
      <c r="M536" s="472">
        <v>100</v>
      </c>
      <c r="N536" s="241"/>
      <c r="O536" s="241"/>
      <c r="P536" s="241"/>
      <c r="Q536" s="241"/>
    </row>
    <row r="537" spans="1:17" ht="51">
      <c r="A537" s="214"/>
      <c r="B537" s="219" t="s">
        <v>2680</v>
      </c>
      <c r="C537" s="472">
        <v>4999</v>
      </c>
      <c r="D537" s="472">
        <v>4499.5640000000003</v>
      </c>
      <c r="E537" s="472">
        <v>4499.5640000000003</v>
      </c>
      <c r="F537" s="472">
        <v>499</v>
      </c>
      <c r="G537" s="472">
        <v>0</v>
      </c>
      <c r="H537" s="472">
        <v>0</v>
      </c>
      <c r="I537" s="472">
        <v>499</v>
      </c>
      <c r="J537" s="472">
        <v>422.505</v>
      </c>
      <c r="K537" s="472">
        <v>0</v>
      </c>
      <c r="L537" s="472">
        <v>0</v>
      </c>
      <c r="M537" s="472">
        <v>422.505</v>
      </c>
      <c r="N537" s="242">
        <f t="shared" si="23"/>
        <v>84.670340681362717</v>
      </c>
      <c r="O537" s="242"/>
      <c r="P537" s="242"/>
      <c r="Q537" s="242">
        <f t="shared" si="24"/>
        <v>84.670340681362717</v>
      </c>
    </row>
    <row r="538" spans="1:17" ht="51">
      <c r="A538" s="214"/>
      <c r="B538" s="219" t="s">
        <v>2681</v>
      </c>
      <c r="C538" s="472">
        <v>4995</v>
      </c>
      <c r="D538" s="472">
        <v>4496.9350000000004</v>
      </c>
      <c r="E538" s="472">
        <v>4496.9350000000004</v>
      </c>
      <c r="F538" s="472">
        <v>498</v>
      </c>
      <c r="G538" s="472">
        <v>0</v>
      </c>
      <c r="H538" s="472">
        <v>0</v>
      </c>
      <c r="I538" s="472">
        <v>498</v>
      </c>
      <c r="J538" s="472">
        <v>462.69499999999999</v>
      </c>
      <c r="K538" s="472">
        <v>0</v>
      </c>
      <c r="L538" s="472">
        <v>0</v>
      </c>
      <c r="M538" s="472">
        <v>462.69499999999999</v>
      </c>
      <c r="N538" s="242">
        <f t="shared" si="23"/>
        <v>92.910642570281126</v>
      </c>
      <c r="O538" s="242"/>
      <c r="P538" s="242"/>
      <c r="Q538" s="242">
        <f t="shared" si="24"/>
        <v>92.910642570281126</v>
      </c>
    </row>
    <row r="539" spans="1:17" s="471" customFormat="1">
      <c r="A539" s="211"/>
      <c r="B539" s="212" t="s">
        <v>2047</v>
      </c>
      <c r="C539" s="472">
        <v>0</v>
      </c>
      <c r="D539" s="472">
        <v>0</v>
      </c>
      <c r="E539" s="472">
        <v>0</v>
      </c>
      <c r="F539" s="472">
        <v>997</v>
      </c>
      <c r="G539" s="472">
        <v>0</v>
      </c>
      <c r="H539" s="472">
        <v>0</v>
      </c>
      <c r="I539" s="472">
        <v>997</v>
      </c>
      <c r="J539" s="472">
        <v>885.2</v>
      </c>
      <c r="K539" s="472">
        <v>0</v>
      </c>
      <c r="L539" s="472">
        <v>0</v>
      </c>
      <c r="M539" s="472">
        <v>885.2</v>
      </c>
      <c r="N539" s="241">
        <f t="shared" si="23"/>
        <v>88.786359077231708</v>
      </c>
      <c r="O539" s="241"/>
      <c r="P539" s="241"/>
      <c r="Q539" s="241">
        <f t="shared" si="24"/>
        <v>88.786359077231708</v>
      </c>
    </row>
    <row r="540" spans="1:17" ht="38.25">
      <c r="A540" s="214"/>
      <c r="B540" s="219" t="s">
        <v>2682</v>
      </c>
      <c r="C540" s="472">
        <v>14895</v>
      </c>
      <c r="D540" s="472">
        <v>0</v>
      </c>
      <c r="E540" s="472">
        <v>0</v>
      </c>
      <c r="F540" s="472">
        <v>10000</v>
      </c>
      <c r="G540" s="472">
        <v>0</v>
      </c>
      <c r="H540" s="472">
        <v>0</v>
      </c>
      <c r="I540" s="472">
        <v>10000</v>
      </c>
      <c r="J540" s="472">
        <v>6369.11</v>
      </c>
      <c r="K540" s="472">
        <v>0</v>
      </c>
      <c r="L540" s="472">
        <v>0</v>
      </c>
      <c r="M540" s="472">
        <v>6369.11</v>
      </c>
      <c r="N540" s="242">
        <f t="shared" si="23"/>
        <v>63.691099999999999</v>
      </c>
      <c r="O540" s="242"/>
      <c r="P540" s="242"/>
      <c r="Q540" s="242">
        <f t="shared" si="24"/>
        <v>63.691099999999999</v>
      </c>
    </row>
    <row r="541" spans="1:17" s="471" customFormat="1">
      <c r="A541" s="211"/>
      <c r="B541" s="212" t="s">
        <v>2048</v>
      </c>
      <c r="C541" s="472">
        <v>0</v>
      </c>
      <c r="D541" s="472">
        <v>0</v>
      </c>
      <c r="E541" s="472">
        <v>0</v>
      </c>
      <c r="F541" s="472">
        <v>10000</v>
      </c>
      <c r="G541" s="472">
        <v>0</v>
      </c>
      <c r="H541" s="472">
        <v>0</v>
      </c>
      <c r="I541" s="472">
        <v>10000</v>
      </c>
      <c r="J541" s="472">
        <v>6369.11</v>
      </c>
      <c r="K541" s="472">
        <v>0</v>
      </c>
      <c r="L541" s="472">
        <v>0</v>
      </c>
      <c r="M541" s="472">
        <v>6369.11</v>
      </c>
      <c r="N541" s="241">
        <f t="shared" si="23"/>
        <v>63.691099999999999</v>
      </c>
      <c r="O541" s="241"/>
      <c r="P541" s="241"/>
      <c r="Q541" s="241">
        <f t="shared" si="24"/>
        <v>63.691099999999999</v>
      </c>
    </row>
    <row r="542" spans="1:17" ht="38.25">
      <c r="A542" s="214"/>
      <c r="B542" s="219" t="s">
        <v>2683</v>
      </c>
      <c r="C542" s="472">
        <v>417.49799999999999</v>
      </c>
      <c r="D542" s="472">
        <v>0</v>
      </c>
      <c r="E542" s="472">
        <v>197</v>
      </c>
      <c r="F542" s="472">
        <v>0</v>
      </c>
      <c r="G542" s="472">
        <v>0</v>
      </c>
      <c r="H542" s="472">
        <v>0</v>
      </c>
      <c r="I542" s="472">
        <v>0</v>
      </c>
      <c r="J542" s="472">
        <v>0</v>
      </c>
      <c r="K542" s="472">
        <v>0</v>
      </c>
      <c r="L542" s="472">
        <v>0</v>
      </c>
      <c r="M542" s="472">
        <v>0</v>
      </c>
      <c r="N542" s="242"/>
      <c r="O542" s="242"/>
      <c r="P542" s="242"/>
      <c r="Q542" s="242"/>
    </row>
    <row r="543" spans="1:17" s="471" customFormat="1">
      <c r="A543" s="211"/>
      <c r="B543" s="212" t="s">
        <v>2053</v>
      </c>
      <c r="C543" s="472">
        <v>0</v>
      </c>
      <c r="D543" s="472">
        <v>0</v>
      </c>
      <c r="E543" s="472">
        <v>0</v>
      </c>
      <c r="F543" s="472">
        <v>0</v>
      </c>
      <c r="G543" s="472">
        <v>0</v>
      </c>
      <c r="H543" s="472">
        <v>0</v>
      </c>
      <c r="I543" s="472">
        <v>0</v>
      </c>
      <c r="J543" s="472">
        <v>0</v>
      </c>
      <c r="K543" s="472">
        <v>0</v>
      </c>
      <c r="L543" s="472">
        <v>0</v>
      </c>
      <c r="M543" s="472">
        <v>0</v>
      </c>
      <c r="N543" s="241"/>
      <c r="O543" s="241"/>
      <c r="P543" s="241"/>
      <c r="Q543" s="241"/>
    </row>
    <row r="544" spans="1:17" ht="38.25">
      <c r="A544" s="214"/>
      <c r="B544" s="219" t="s">
        <v>2627</v>
      </c>
      <c r="C544" s="472">
        <v>876183.57499999995</v>
      </c>
      <c r="D544" s="472">
        <v>405299.082367</v>
      </c>
      <c r="E544" s="472">
        <v>405319.082367</v>
      </c>
      <c r="F544" s="472">
        <v>0</v>
      </c>
      <c r="G544" s="472">
        <v>0</v>
      </c>
      <c r="H544" s="472">
        <v>0</v>
      </c>
      <c r="I544" s="472">
        <v>0</v>
      </c>
      <c r="J544" s="472">
        <v>0</v>
      </c>
      <c r="K544" s="472">
        <v>0</v>
      </c>
      <c r="L544" s="472">
        <v>0</v>
      </c>
      <c r="M544" s="472">
        <v>0</v>
      </c>
      <c r="N544" s="242"/>
      <c r="O544" s="242"/>
      <c r="P544" s="242"/>
      <c r="Q544" s="242"/>
    </row>
    <row r="545" spans="1:17" ht="38.25">
      <c r="A545" s="214"/>
      <c r="B545" s="219" t="s">
        <v>2627</v>
      </c>
      <c r="C545" s="472">
        <v>876183.57499999995</v>
      </c>
      <c r="D545" s="472">
        <v>402713.13221499999</v>
      </c>
      <c r="E545" s="472">
        <v>405319.082367</v>
      </c>
      <c r="F545" s="472">
        <v>0</v>
      </c>
      <c r="G545" s="472">
        <v>0</v>
      </c>
      <c r="H545" s="472">
        <v>0</v>
      </c>
      <c r="I545" s="472">
        <v>0</v>
      </c>
      <c r="J545" s="472">
        <v>0</v>
      </c>
      <c r="K545" s="472">
        <v>0</v>
      </c>
      <c r="L545" s="472">
        <v>0</v>
      </c>
      <c r="M545" s="472">
        <v>0</v>
      </c>
      <c r="N545" s="242"/>
      <c r="O545" s="242"/>
      <c r="P545" s="242"/>
      <c r="Q545" s="242"/>
    </row>
    <row r="546" spans="1:17" ht="38.25">
      <c r="A546" s="214"/>
      <c r="B546" s="219" t="s">
        <v>2627</v>
      </c>
      <c r="C546" s="472">
        <v>876183.57499999995</v>
      </c>
      <c r="D546" s="472">
        <v>17711.372899999998</v>
      </c>
      <c r="E546" s="472">
        <v>20714.483615000001</v>
      </c>
      <c r="F546" s="472">
        <v>0</v>
      </c>
      <c r="G546" s="472">
        <v>0</v>
      </c>
      <c r="H546" s="472">
        <v>0</v>
      </c>
      <c r="I546" s="472">
        <v>0</v>
      </c>
      <c r="J546" s="472">
        <v>0</v>
      </c>
      <c r="K546" s="472">
        <v>0</v>
      </c>
      <c r="L546" s="472">
        <v>0</v>
      </c>
      <c r="M546" s="472">
        <v>0</v>
      </c>
      <c r="N546" s="242"/>
      <c r="O546" s="242"/>
      <c r="P546" s="242"/>
      <c r="Q546" s="242"/>
    </row>
    <row r="547" spans="1:17" s="471" customFormat="1">
      <c r="A547" s="211"/>
      <c r="B547" s="212" t="s">
        <v>2063</v>
      </c>
      <c r="C547" s="472">
        <v>0</v>
      </c>
      <c r="D547" s="472">
        <v>0</v>
      </c>
      <c r="E547" s="472">
        <v>0</v>
      </c>
      <c r="F547" s="472">
        <v>0</v>
      </c>
      <c r="G547" s="472">
        <v>0</v>
      </c>
      <c r="H547" s="472">
        <v>0</v>
      </c>
      <c r="I547" s="472">
        <v>0</v>
      </c>
      <c r="J547" s="472">
        <v>0</v>
      </c>
      <c r="K547" s="472">
        <v>0</v>
      </c>
      <c r="L547" s="472">
        <v>0</v>
      </c>
      <c r="M547" s="472">
        <v>0</v>
      </c>
      <c r="N547" s="241"/>
      <c r="O547" s="241"/>
      <c r="P547" s="241"/>
      <c r="Q547" s="241"/>
    </row>
    <row r="548" spans="1:17" ht="38.25">
      <c r="A548" s="214"/>
      <c r="B548" s="219" t="s">
        <v>2426</v>
      </c>
      <c r="C548" s="472">
        <v>7096543</v>
      </c>
      <c r="D548" s="472">
        <v>494495.88428499998</v>
      </c>
      <c r="E548" s="472">
        <v>499564.53610000003</v>
      </c>
      <c r="F548" s="472">
        <v>41800</v>
      </c>
      <c r="G548" s="472">
        <v>0</v>
      </c>
      <c r="H548" s="472">
        <v>0</v>
      </c>
      <c r="I548" s="472">
        <v>41800</v>
      </c>
      <c r="J548" s="472">
        <v>12400.9084</v>
      </c>
      <c r="K548" s="472">
        <v>0</v>
      </c>
      <c r="L548" s="472">
        <v>0</v>
      </c>
      <c r="M548" s="472">
        <v>12400.9084</v>
      </c>
      <c r="N548" s="242">
        <f t="shared" si="23"/>
        <v>29.667244976076557</v>
      </c>
      <c r="O548" s="242"/>
      <c r="P548" s="242"/>
      <c r="Q548" s="242">
        <f t="shared" si="24"/>
        <v>29.667244976076557</v>
      </c>
    </row>
    <row r="549" spans="1:17" ht="38.25">
      <c r="A549" s="214"/>
      <c r="B549" s="219" t="s">
        <v>2426</v>
      </c>
      <c r="C549" s="472">
        <v>7096543</v>
      </c>
      <c r="D549" s="472">
        <v>2006436.1153309999</v>
      </c>
      <c r="E549" s="472">
        <v>2025813.333294</v>
      </c>
      <c r="F549" s="472">
        <v>0</v>
      </c>
      <c r="G549" s="472">
        <v>0</v>
      </c>
      <c r="H549" s="472">
        <v>0</v>
      </c>
      <c r="I549" s="472">
        <v>0</v>
      </c>
      <c r="J549" s="472">
        <v>5331.6661329999997</v>
      </c>
      <c r="K549" s="472">
        <v>0</v>
      </c>
      <c r="L549" s="472">
        <v>5331.6661329999997</v>
      </c>
      <c r="M549" s="472">
        <v>0</v>
      </c>
      <c r="N549" s="242"/>
      <c r="O549" s="242"/>
      <c r="P549" s="242"/>
      <c r="Q549" s="242"/>
    </row>
    <row r="550" spans="1:17" s="471" customFormat="1">
      <c r="A550" s="211"/>
      <c r="B550" s="212" t="s">
        <v>2065</v>
      </c>
      <c r="C550" s="472">
        <v>0</v>
      </c>
      <c r="D550" s="472">
        <v>0</v>
      </c>
      <c r="E550" s="472">
        <v>0</v>
      </c>
      <c r="F550" s="472">
        <v>41800</v>
      </c>
      <c r="G550" s="472">
        <v>0</v>
      </c>
      <c r="H550" s="472">
        <v>0</v>
      </c>
      <c r="I550" s="472">
        <v>41800</v>
      </c>
      <c r="J550" s="472">
        <v>17732.574532999999</v>
      </c>
      <c r="K550" s="472">
        <v>0</v>
      </c>
      <c r="L550" s="472">
        <v>5331.6661329999997</v>
      </c>
      <c r="M550" s="472">
        <v>12400.9084</v>
      </c>
      <c r="N550" s="241">
        <f t="shared" si="23"/>
        <v>42.422427112440189</v>
      </c>
      <c r="O550" s="241"/>
      <c r="P550" s="241"/>
      <c r="Q550" s="241">
        <f t="shared" si="24"/>
        <v>29.667244976076557</v>
      </c>
    </row>
    <row r="551" spans="1:17" ht="25.5">
      <c r="A551" s="214"/>
      <c r="B551" s="219" t="s">
        <v>2684</v>
      </c>
      <c r="C551" s="472">
        <v>1800</v>
      </c>
      <c r="D551" s="472">
        <v>1581.33</v>
      </c>
      <c r="E551" s="472">
        <v>1581.33</v>
      </c>
      <c r="F551" s="472">
        <v>0</v>
      </c>
      <c r="G551" s="472">
        <v>0</v>
      </c>
      <c r="H551" s="472">
        <v>0</v>
      </c>
      <c r="I551" s="472">
        <v>0</v>
      </c>
      <c r="J551" s="472">
        <v>0</v>
      </c>
      <c r="K551" s="472">
        <v>0</v>
      </c>
      <c r="L551" s="472">
        <v>0</v>
      </c>
      <c r="M551" s="472">
        <v>0</v>
      </c>
      <c r="N551" s="242"/>
      <c r="O551" s="242"/>
      <c r="P551" s="242"/>
      <c r="Q551" s="242"/>
    </row>
    <row r="552" spans="1:17" s="471" customFormat="1">
      <c r="A552" s="211"/>
      <c r="B552" s="212" t="s">
        <v>2660</v>
      </c>
      <c r="C552" s="472">
        <v>0</v>
      </c>
      <c r="D552" s="472">
        <v>0</v>
      </c>
      <c r="E552" s="472">
        <v>0</v>
      </c>
      <c r="F552" s="472">
        <v>0</v>
      </c>
      <c r="G552" s="472">
        <v>0</v>
      </c>
      <c r="H552" s="472">
        <v>0</v>
      </c>
      <c r="I552" s="472">
        <v>0</v>
      </c>
      <c r="J552" s="472">
        <v>0</v>
      </c>
      <c r="K552" s="472">
        <v>0</v>
      </c>
      <c r="L552" s="472">
        <v>0</v>
      </c>
      <c r="M552" s="472">
        <v>0</v>
      </c>
      <c r="N552" s="241"/>
      <c r="O552" s="241"/>
      <c r="P552" s="241"/>
      <c r="Q552" s="241"/>
    </row>
    <row r="553" spans="1:17" ht="76.5">
      <c r="A553" s="214"/>
      <c r="B553" s="219" t="s">
        <v>2685</v>
      </c>
      <c r="C553" s="472">
        <v>48700</v>
      </c>
      <c r="D553" s="472">
        <v>0</v>
      </c>
      <c r="E553" s="472">
        <v>0</v>
      </c>
      <c r="F553" s="472">
        <v>15200</v>
      </c>
      <c r="G553" s="472">
        <v>0</v>
      </c>
      <c r="H553" s="472">
        <v>0</v>
      </c>
      <c r="I553" s="472">
        <v>15200</v>
      </c>
      <c r="J553" s="472">
        <v>894.06395999999995</v>
      </c>
      <c r="K553" s="472">
        <v>0</v>
      </c>
      <c r="L553" s="472">
        <v>0</v>
      </c>
      <c r="M553" s="472">
        <v>894.06395999999995</v>
      </c>
      <c r="N553" s="242">
        <f t="shared" si="23"/>
        <v>5.8819997368421051</v>
      </c>
      <c r="O553" s="242"/>
      <c r="P553" s="242"/>
      <c r="Q553" s="242">
        <f t="shared" si="24"/>
        <v>5.8819997368421051</v>
      </c>
    </row>
    <row r="554" spans="1:17" s="471" customFormat="1">
      <c r="A554" s="211"/>
      <c r="B554" s="212" t="s">
        <v>2072</v>
      </c>
      <c r="C554" s="472">
        <v>0</v>
      </c>
      <c r="D554" s="472">
        <v>0</v>
      </c>
      <c r="E554" s="472">
        <v>0</v>
      </c>
      <c r="F554" s="472">
        <v>15200</v>
      </c>
      <c r="G554" s="472">
        <v>0</v>
      </c>
      <c r="H554" s="472">
        <v>0</v>
      </c>
      <c r="I554" s="472">
        <v>15200</v>
      </c>
      <c r="J554" s="472">
        <v>894.06395999999995</v>
      </c>
      <c r="K554" s="472">
        <v>0</v>
      </c>
      <c r="L554" s="472">
        <v>0</v>
      </c>
      <c r="M554" s="472">
        <v>894.06395999999995</v>
      </c>
      <c r="N554" s="241">
        <f t="shared" si="23"/>
        <v>5.8819997368421051</v>
      </c>
      <c r="O554" s="241"/>
      <c r="P554" s="241"/>
      <c r="Q554" s="241">
        <f t="shared" si="24"/>
        <v>5.8819997368421051</v>
      </c>
    </row>
    <row r="555" spans="1:17" s="471" customFormat="1">
      <c r="A555" s="211"/>
      <c r="B555" s="212" t="s">
        <v>2314</v>
      </c>
      <c r="C555" s="472">
        <v>0</v>
      </c>
      <c r="D555" s="472">
        <v>0</v>
      </c>
      <c r="E555" s="472">
        <v>0</v>
      </c>
      <c r="F555" s="472">
        <v>82511</v>
      </c>
      <c r="G555" s="472">
        <v>0</v>
      </c>
      <c r="H555" s="472">
        <v>0</v>
      </c>
      <c r="I555" s="472">
        <v>82511</v>
      </c>
      <c r="J555" s="472">
        <v>39493.358964999999</v>
      </c>
      <c r="K555" s="472">
        <v>0</v>
      </c>
      <c r="L555" s="472">
        <v>5795.2629450000004</v>
      </c>
      <c r="M555" s="472">
        <v>33698.096019999997</v>
      </c>
      <c r="N555" s="241">
        <f t="shared" si="23"/>
        <v>47.864356225230573</v>
      </c>
      <c r="O555" s="241"/>
      <c r="P555" s="241"/>
      <c r="Q555" s="241">
        <f t="shared" si="24"/>
        <v>40.840731563064317</v>
      </c>
    </row>
    <row r="556" spans="1:17" s="471" customFormat="1">
      <c r="A556" s="211" t="s">
        <v>1858</v>
      </c>
      <c r="B556" s="212" t="s">
        <v>1210</v>
      </c>
      <c r="C556" s="472">
        <v>0</v>
      </c>
      <c r="D556" s="472">
        <v>0</v>
      </c>
      <c r="E556" s="472">
        <v>0</v>
      </c>
      <c r="F556" s="472">
        <v>0</v>
      </c>
      <c r="G556" s="472">
        <v>0</v>
      </c>
      <c r="H556" s="472">
        <v>0</v>
      </c>
      <c r="I556" s="472">
        <v>0</v>
      </c>
      <c r="J556" s="472">
        <v>0</v>
      </c>
      <c r="K556" s="472">
        <v>0</v>
      </c>
      <c r="L556" s="472">
        <v>0</v>
      </c>
      <c r="M556" s="472">
        <v>0</v>
      </c>
      <c r="N556" s="241"/>
      <c r="O556" s="241"/>
      <c r="P556" s="241"/>
      <c r="Q556" s="241"/>
    </row>
    <row r="557" spans="1:17" ht="38.25">
      <c r="A557" s="214"/>
      <c r="B557" s="219" t="s">
        <v>2686</v>
      </c>
      <c r="C557" s="472">
        <v>19675</v>
      </c>
      <c r="D557" s="472">
        <v>7793.9861360000004</v>
      </c>
      <c r="E557" s="472">
        <v>9110.1606790000005</v>
      </c>
      <c r="F557" s="472">
        <v>0</v>
      </c>
      <c r="G557" s="472">
        <v>0</v>
      </c>
      <c r="H557" s="472">
        <v>0</v>
      </c>
      <c r="I557" s="472">
        <v>0</v>
      </c>
      <c r="J557" s="472">
        <v>8792.310872</v>
      </c>
      <c r="K557" s="472">
        <v>0</v>
      </c>
      <c r="L557" s="472">
        <v>0</v>
      </c>
      <c r="M557" s="472">
        <v>8792.310872</v>
      </c>
      <c r="N557" s="242"/>
      <c r="O557" s="242"/>
      <c r="P557" s="242"/>
      <c r="Q557" s="242"/>
    </row>
    <row r="558" spans="1:17" s="471" customFormat="1" ht="38.25">
      <c r="A558" s="211"/>
      <c r="B558" s="212" t="s">
        <v>2034</v>
      </c>
      <c r="C558" s="472">
        <v>0</v>
      </c>
      <c r="D558" s="472">
        <v>0</v>
      </c>
      <c r="E558" s="472">
        <v>0</v>
      </c>
      <c r="F558" s="472">
        <v>0</v>
      </c>
      <c r="G558" s="472">
        <v>0</v>
      </c>
      <c r="H558" s="472">
        <v>0</v>
      </c>
      <c r="I558" s="472">
        <v>0</v>
      </c>
      <c r="J558" s="472">
        <v>8792.310872</v>
      </c>
      <c r="K558" s="472">
        <v>0</v>
      </c>
      <c r="L558" s="472">
        <v>0</v>
      </c>
      <c r="M558" s="472">
        <v>8792.310872</v>
      </c>
      <c r="N558" s="241"/>
      <c r="O558" s="241"/>
      <c r="P558" s="241"/>
      <c r="Q558" s="241"/>
    </row>
    <row r="559" spans="1:17" s="471" customFormat="1">
      <c r="A559" s="211"/>
      <c r="B559" s="212" t="s">
        <v>2314</v>
      </c>
      <c r="C559" s="472">
        <v>0</v>
      </c>
      <c r="D559" s="472">
        <v>0</v>
      </c>
      <c r="E559" s="472">
        <v>0</v>
      </c>
      <c r="F559" s="472">
        <v>0</v>
      </c>
      <c r="G559" s="472">
        <v>0</v>
      </c>
      <c r="H559" s="472">
        <v>0</v>
      </c>
      <c r="I559" s="472">
        <v>0</v>
      </c>
      <c r="J559" s="472">
        <v>8792.310872</v>
      </c>
      <c r="K559" s="472">
        <v>0</v>
      </c>
      <c r="L559" s="472">
        <v>0</v>
      </c>
      <c r="M559" s="472">
        <v>8792.310872</v>
      </c>
      <c r="N559" s="241"/>
      <c r="O559" s="241"/>
      <c r="P559" s="241"/>
      <c r="Q559" s="241"/>
    </row>
    <row r="560" spans="1:17" s="471" customFormat="1">
      <c r="A560" s="211" t="s">
        <v>1860</v>
      </c>
      <c r="B560" s="212" t="s">
        <v>511</v>
      </c>
      <c r="C560" s="472">
        <v>0</v>
      </c>
      <c r="D560" s="472">
        <v>0</v>
      </c>
      <c r="E560" s="472">
        <v>0</v>
      </c>
      <c r="F560" s="472">
        <v>0</v>
      </c>
      <c r="G560" s="472">
        <v>0</v>
      </c>
      <c r="H560" s="472">
        <v>0</v>
      </c>
      <c r="I560" s="472">
        <v>0</v>
      </c>
      <c r="J560" s="472">
        <v>0</v>
      </c>
      <c r="K560" s="472">
        <v>0</v>
      </c>
      <c r="L560" s="472">
        <v>0</v>
      </c>
      <c r="M560" s="472">
        <v>0</v>
      </c>
      <c r="N560" s="241"/>
      <c r="O560" s="241"/>
      <c r="P560" s="241"/>
      <c r="Q560" s="241"/>
    </row>
    <row r="561" spans="1:17" ht="38.25">
      <c r="A561" s="214"/>
      <c r="B561" s="219" t="s">
        <v>2602</v>
      </c>
      <c r="C561" s="472">
        <v>482742.24599999998</v>
      </c>
      <c r="D561" s="472">
        <v>458241.78443100001</v>
      </c>
      <c r="E561" s="472">
        <v>458560.73670000001</v>
      </c>
      <c r="F561" s="472">
        <v>0</v>
      </c>
      <c r="G561" s="472">
        <v>0</v>
      </c>
      <c r="H561" s="472">
        <v>0</v>
      </c>
      <c r="I561" s="472">
        <v>0</v>
      </c>
      <c r="J561" s="472">
        <v>63</v>
      </c>
      <c r="K561" s="472">
        <v>0</v>
      </c>
      <c r="L561" s="472">
        <v>0</v>
      </c>
      <c r="M561" s="472">
        <v>63</v>
      </c>
      <c r="N561" s="242"/>
      <c r="O561" s="242"/>
      <c r="P561" s="242"/>
      <c r="Q561" s="242"/>
    </row>
    <row r="562" spans="1:17">
      <c r="A562" s="473"/>
      <c r="B562" s="212" t="s">
        <v>2061</v>
      </c>
      <c r="C562" s="472">
        <v>0</v>
      </c>
      <c r="D562" s="472">
        <v>0</v>
      </c>
      <c r="E562" s="472">
        <v>0</v>
      </c>
      <c r="F562" s="472">
        <v>0</v>
      </c>
      <c r="G562" s="472">
        <v>0</v>
      </c>
      <c r="H562" s="472">
        <v>0</v>
      </c>
      <c r="I562" s="472">
        <v>0</v>
      </c>
      <c r="J562" s="472">
        <v>63</v>
      </c>
      <c r="K562" s="472">
        <v>0</v>
      </c>
      <c r="L562" s="472">
        <v>0</v>
      </c>
      <c r="M562" s="472">
        <v>63</v>
      </c>
      <c r="N562" s="474"/>
      <c r="O562" s="474"/>
      <c r="P562" s="474"/>
      <c r="Q562" s="474"/>
    </row>
    <row r="563" spans="1:17">
      <c r="A563" s="473"/>
      <c r="B563" s="212" t="s">
        <v>2314</v>
      </c>
      <c r="C563" s="472">
        <v>0</v>
      </c>
      <c r="D563" s="472">
        <v>0</v>
      </c>
      <c r="E563" s="472">
        <v>0</v>
      </c>
      <c r="F563" s="472">
        <v>0</v>
      </c>
      <c r="G563" s="472">
        <v>0</v>
      </c>
      <c r="H563" s="472">
        <v>0</v>
      </c>
      <c r="I563" s="472">
        <v>0</v>
      </c>
      <c r="J563" s="472">
        <v>63</v>
      </c>
      <c r="K563" s="472">
        <v>0</v>
      </c>
      <c r="L563" s="472">
        <v>0</v>
      </c>
      <c r="M563" s="472">
        <v>63</v>
      </c>
      <c r="N563" s="474"/>
      <c r="O563" s="474"/>
      <c r="P563" s="474"/>
      <c r="Q563" s="474"/>
    </row>
    <row r="565" spans="1:17" ht="15.75">
      <c r="O565" s="560" t="s">
        <v>3019</v>
      </c>
    </row>
  </sheetData>
  <autoFilter ref="A8:R563" xr:uid="{00000000-0009-0000-0000-00000C000000}"/>
  <mergeCells count="18">
    <mergeCell ref="G7:I7"/>
    <mergeCell ref="J7:J8"/>
    <mergeCell ref="K7:M7"/>
    <mergeCell ref="N7:N8"/>
    <mergeCell ref="O7:Q7"/>
    <mergeCell ref="A1:Q1"/>
    <mergeCell ref="A2:Q2"/>
    <mergeCell ref="A3:Q3"/>
    <mergeCell ref="A4:Q4"/>
    <mergeCell ref="A5:A8"/>
    <mergeCell ref="B5:B8"/>
    <mergeCell ref="C5:C8"/>
    <mergeCell ref="D5:D8"/>
    <mergeCell ref="E5:E8"/>
    <mergeCell ref="F5:I6"/>
    <mergeCell ref="J5:M6"/>
    <mergeCell ref="N5:Q6"/>
    <mergeCell ref="F7:F8"/>
  </mergeCells>
  <pageMargins left="0.4" right="0.35" top="0.45" bottom="0.52" header="0.3" footer="0.22"/>
  <pageSetup paperSize="9" scale="77" fitToHeight="0" orientation="landscape" verticalDpi="0"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77DDE-97D7-4364-8041-C123D8B1DE61}">
  <sheetPr>
    <tabColor rgb="FFFFFF00"/>
    <pageSetUpPr fitToPage="1"/>
  </sheetPr>
  <dimension ref="A1:N28"/>
  <sheetViews>
    <sheetView workbookViewId="0">
      <selection activeCell="J28" sqref="J28"/>
    </sheetView>
  </sheetViews>
  <sheetFormatPr defaultColWidth="9.140625" defaultRowHeight="16.5"/>
  <cols>
    <col min="1" max="1" width="6.140625" style="243" customWidth="1"/>
    <col min="2" max="2" width="32.5703125" style="243" customWidth="1"/>
    <col min="3" max="3" width="13.140625" style="243" customWidth="1"/>
    <col min="4" max="4" width="10.7109375" style="243" bestFit="1" customWidth="1"/>
    <col min="5" max="6" width="9.28515625" style="243" bestFit="1" customWidth="1"/>
    <col min="7" max="7" width="11.7109375" style="243" customWidth="1"/>
    <col min="8" max="8" width="11.140625" style="243" bestFit="1" customWidth="1"/>
    <col min="9" max="10" width="9.85546875" style="243" bestFit="1" customWidth="1"/>
    <col min="11" max="11" width="11.140625" style="243" bestFit="1" customWidth="1"/>
    <col min="12" max="12" width="15" style="243" customWidth="1"/>
    <col min="13" max="13" width="13.28515625" style="243" hidden="1" customWidth="1"/>
    <col min="14" max="16384" width="9.140625" style="243"/>
  </cols>
  <sheetData>
    <row r="1" spans="1:13">
      <c r="A1" s="486" t="s">
        <v>3015</v>
      </c>
      <c r="B1" s="486"/>
      <c r="C1" s="486"/>
      <c r="D1" s="486"/>
      <c r="E1" s="486"/>
      <c r="F1" s="486"/>
      <c r="G1" s="486"/>
      <c r="H1" s="486"/>
      <c r="I1" s="486"/>
      <c r="J1" s="486"/>
      <c r="K1" s="486"/>
      <c r="L1" s="486"/>
    </row>
    <row r="2" spans="1:13">
      <c r="A2" s="486" t="s">
        <v>2926</v>
      </c>
      <c r="B2" s="486"/>
      <c r="C2" s="486"/>
      <c r="D2" s="486"/>
      <c r="E2" s="486"/>
      <c r="F2" s="486"/>
      <c r="G2" s="486"/>
      <c r="H2" s="486"/>
      <c r="I2" s="486"/>
      <c r="J2" s="486"/>
      <c r="K2" s="486"/>
      <c r="L2" s="486"/>
    </row>
    <row r="3" spans="1:13">
      <c r="A3" s="489" t="str">
        <f>+'Biểu 62'!A3:Q3</f>
        <v>(Kèm theo Nghị quyết số             /NQ-HĐND ngày 27/6/2025 của HĐND tỉnh Hà Tĩnh)</v>
      </c>
      <c r="B3" s="489"/>
      <c r="C3" s="489"/>
      <c r="D3" s="489"/>
      <c r="E3" s="489"/>
      <c r="F3" s="489"/>
      <c r="G3" s="489"/>
      <c r="H3" s="489"/>
      <c r="I3" s="489"/>
      <c r="J3" s="489"/>
      <c r="K3" s="489"/>
      <c r="L3" s="489"/>
    </row>
    <row r="4" spans="1:13">
      <c r="A4" s="519" t="s">
        <v>917</v>
      </c>
      <c r="B4" s="519"/>
      <c r="C4" s="519"/>
      <c r="D4" s="519"/>
      <c r="E4" s="519"/>
      <c r="F4" s="519"/>
      <c r="G4" s="519"/>
      <c r="H4" s="519"/>
      <c r="I4" s="519"/>
      <c r="J4" s="519"/>
      <c r="K4" s="519"/>
      <c r="L4" s="519"/>
    </row>
    <row r="5" spans="1:13" ht="24" customHeight="1">
      <c r="A5" s="492" t="s">
        <v>35</v>
      </c>
      <c r="B5" s="492" t="s">
        <v>2710</v>
      </c>
      <c r="C5" s="492" t="s">
        <v>2711</v>
      </c>
      <c r="D5" s="492" t="s">
        <v>2712</v>
      </c>
      <c r="E5" s="492"/>
      <c r="F5" s="492"/>
      <c r="G5" s="492"/>
      <c r="H5" s="492" t="s">
        <v>2713</v>
      </c>
      <c r="I5" s="492"/>
      <c r="J5" s="492"/>
      <c r="K5" s="492"/>
      <c r="L5" s="492" t="s">
        <v>2714</v>
      </c>
    </row>
    <row r="6" spans="1:13" ht="48" customHeight="1">
      <c r="A6" s="492"/>
      <c r="B6" s="492"/>
      <c r="C6" s="492"/>
      <c r="D6" s="492" t="s">
        <v>2715</v>
      </c>
      <c r="E6" s="492"/>
      <c r="F6" s="492" t="s">
        <v>2716</v>
      </c>
      <c r="G6" s="492" t="s">
        <v>2717</v>
      </c>
      <c r="H6" s="492" t="s">
        <v>2715</v>
      </c>
      <c r="I6" s="492"/>
      <c r="J6" s="492" t="s">
        <v>2716</v>
      </c>
      <c r="K6" s="492" t="s">
        <v>2717</v>
      </c>
      <c r="L6" s="492"/>
    </row>
    <row r="7" spans="1:13" ht="99">
      <c r="A7" s="492"/>
      <c r="B7" s="492"/>
      <c r="C7" s="492"/>
      <c r="D7" s="1" t="s">
        <v>3</v>
      </c>
      <c r="E7" s="1" t="s">
        <v>2718</v>
      </c>
      <c r="F7" s="492"/>
      <c r="G7" s="492"/>
      <c r="H7" s="1" t="s">
        <v>3</v>
      </c>
      <c r="I7" s="1" t="s">
        <v>2718</v>
      </c>
      <c r="J7" s="492"/>
      <c r="K7" s="492"/>
      <c r="L7" s="492"/>
    </row>
    <row r="8" spans="1:13" ht="18.95" customHeight="1">
      <c r="A8" s="1" t="s">
        <v>44</v>
      </c>
      <c r="B8" s="1" t="s">
        <v>45</v>
      </c>
      <c r="C8" s="1">
        <v>1</v>
      </c>
      <c r="D8" s="1">
        <v>2</v>
      </c>
      <c r="E8" s="1">
        <v>3</v>
      </c>
      <c r="F8" s="1">
        <v>4</v>
      </c>
      <c r="G8" s="1" t="s">
        <v>2719</v>
      </c>
      <c r="H8" s="1">
        <v>6</v>
      </c>
      <c r="I8" s="1">
        <v>7</v>
      </c>
      <c r="J8" s="1">
        <v>8</v>
      </c>
      <c r="K8" s="1" t="s">
        <v>2720</v>
      </c>
      <c r="L8" s="1" t="s">
        <v>2721</v>
      </c>
    </row>
    <row r="9" spans="1:13" s="246" customFormat="1" ht="21.95" customHeight="1">
      <c r="A9" s="244">
        <v>1</v>
      </c>
      <c r="B9" s="475" t="s">
        <v>2722</v>
      </c>
      <c r="C9" s="245">
        <v>404446</v>
      </c>
      <c r="D9" s="245">
        <v>148623</v>
      </c>
      <c r="E9" s="245">
        <v>19696</v>
      </c>
      <c r="F9" s="245">
        <v>92546</v>
      </c>
      <c r="G9" s="245">
        <v>56077</v>
      </c>
      <c r="H9" s="245">
        <v>147638</v>
      </c>
      <c r="I9" s="245">
        <v>19696</v>
      </c>
      <c r="J9" s="245">
        <v>46164</v>
      </c>
      <c r="K9" s="245">
        <v>101474</v>
      </c>
      <c r="L9" s="245">
        <v>505920</v>
      </c>
      <c r="M9" s="476"/>
    </row>
    <row r="10" spans="1:13" s="246" customFormat="1" ht="20.100000000000001" customHeight="1">
      <c r="A10" s="244">
        <v>2</v>
      </c>
      <c r="B10" s="475" t="s">
        <v>2723</v>
      </c>
      <c r="C10" s="245">
        <v>151778</v>
      </c>
      <c r="D10" s="245">
        <v>70234</v>
      </c>
      <c r="E10" s="245">
        <v>50000</v>
      </c>
      <c r="F10" s="245">
        <v>6666</v>
      </c>
      <c r="G10" s="245">
        <v>63568</v>
      </c>
      <c r="H10" s="245">
        <v>72678</v>
      </c>
      <c r="I10" s="245">
        <v>50000</v>
      </c>
      <c r="J10" s="245">
        <v>14680</v>
      </c>
      <c r="K10" s="245">
        <v>57998</v>
      </c>
      <c r="L10" s="245">
        <v>209776</v>
      </c>
      <c r="M10" s="476"/>
    </row>
    <row r="11" spans="1:13" s="246" customFormat="1" ht="21" customHeight="1">
      <c r="A11" s="244">
        <v>3</v>
      </c>
      <c r="B11" s="475" t="s">
        <v>2724</v>
      </c>
      <c r="C11" s="245">
        <v>183174</v>
      </c>
      <c r="D11" s="245">
        <v>58123</v>
      </c>
      <c r="E11" s="245"/>
      <c r="F11" s="245">
        <v>35665</v>
      </c>
      <c r="G11" s="245">
        <v>22458</v>
      </c>
      <c r="H11" s="245">
        <v>62399</v>
      </c>
      <c r="I11" s="245"/>
      <c r="J11" s="245">
        <v>36805</v>
      </c>
      <c r="K11" s="245">
        <v>25594</v>
      </c>
      <c r="L11" s="245">
        <v>208768</v>
      </c>
      <c r="M11" s="476"/>
    </row>
    <row r="12" spans="1:13" s="246" customFormat="1" ht="21" customHeight="1">
      <c r="A12" s="244">
        <v>4</v>
      </c>
      <c r="B12" s="475" t="s">
        <v>2725</v>
      </c>
      <c r="C12" s="245">
        <v>10227</v>
      </c>
      <c r="D12" s="245">
        <v>5264</v>
      </c>
      <c r="E12" s="245">
        <v>5000</v>
      </c>
      <c r="F12" s="245">
        <v>2</v>
      </c>
      <c r="G12" s="245">
        <v>5262</v>
      </c>
      <c r="H12" s="245">
        <v>5443</v>
      </c>
      <c r="I12" s="245">
        <v>5000</v>
      </c>
      <c r="J12" s="245">
        <v>1967</v>
      </c>
      <c r="K12" s="245">
        <v>3476</v>
      </c>
      <c r="L12" s="245">
        <v>13703</v>
      </c>
      <c r="M12" s="476"/>
    </row>
    <row r="13" spans="1:13" ht="26.1" customHeight="1">
      <c r="A13" s="247">
        <v>5</v>
      </c>
      <c r="B13" s="475" t="s">
        <v>2726</v>
      </c>
      <c r="C13" s="245">
        <v>14140</v>
      </c>
      <c r="D13" s="245">
        <v>823</v>
      </c>
      <c r="E13" s="245"/>
      <c r="F13" s="245">
        <v>639</v>
      </c>
      <c r="G13" s="245">
        <v>184</v>
      </c>
      <c r="H13" s="245">
        <v>886</v>
      </c>
      <c r="I13" s="245"/>
      <c r="J13" s="245">
        <v>40</v>
      </c>
      <c r="K13" s="245">
        <v>846</v>
      </c>
      <c r="L13" s="248">
        <v>14986</v>
      </c>
      <c r="M13" s="476"/>
    </row>
    <row r="14" spans="1:13" ht="20.45" customHeight="1">
      <c r="A14" s="249">
        <v>6</v>
      </c>
      <c r="B14" s="477" t="s">
        <v>2727</v>
      </c>
      <c r="C14" s="251">
        <v>148337.11738099999</v>
      </c>
      <c r="D14" s="251">
        <v>23585</v>
      </c>
      <c r="E14" s="251">
        <v>0</v>
      </c>
      <c r="F14" s="251">
        <v>54937</v>
      </c>
      <c r="G14" s="251">
        <v>-31352</v>
      </c>
      <c r="H14" s="251">
        <v>24047</v>
      </c>
      <c r="I14" s="251">
        <v>0</v>
      </c>
      <c r="J14" s="251">
        <v>68067</v>
      </c>
      <c r="K14" s="251">
        <v>-44020</v>
      </c>
      <c r="L14" s="251">
        <v>104317.17703799999</v>
      </c>
      <c r="M14" s="476"/>
    </row>
    <row r="15" spans="1:13" ht="20.100000000000001" customHeight="1">
      <c r="A15" s="252">
        <v>7</v>
      </c>
      <c r="B15" s="477" t="s">
        <v>2728</v>
      </c>
      <c r="C15" s="251">
        <v>4566</v>
      </c>
      <c r="D15" s="251">
        <v>40747</v>
      </c>
      <c r="E15" s="251"/>
      <c r="F15" s="251">
        <v>15407</v>
      </c>
      <c r="G15" s="251">
        <v>25340</v>
      </c>
      <c r="H15" s="251">
        <v>40747</v>
      </c>
      <c r="I15" s="251"/>
      <c r="J15" s="251">
        <v>15407</v>
      </c>
      <c r="K15" s="251">
        <v>25340</v>
      </c>
      <c r="L15" s="251">
        <v>29906</v>
      </c>
      <c r="M15" s="476"/>
    </row>
    <row r="16" spans="1:13" ht="20.100000000000001" customHeight="1">
      <c r="A16" s="252">
        <v>8</v>
      </c>
      <c r="B16" s="477" t="s">
        <v>2729</v>
      </c>
      <c r="C16" s="251">
        <f>SUM(C17:C18)</f>
        <v>59905</v>
      </c>
      <c r="D16" s="251">
        <f t="shared" ref="D16:L16" si="0">SUM(D17:D18)</f>
        <v>54835</v>
      </c>
      <c r="E16" s="251">
        <f t="shared" si="0"/>
        <v>0</v>
      </c>
      <c r="F16" s="251">
        <f t="shared" si="0"/>
        <v>54257</v>
      </c>
      <c r="G16" s="251">
        <f t="shared" si="0"/>
        <v>578</v>
      </c>
      <c r="H16" s="251">
        <f t="shared" si="0"/>
        <v>54835</v>
      </c>
      <c r="I16" s="251">
        <f t="shared" si="0"/>
        <v>0</v>
      </c>
      <c r="J16" s="251">
        <f t="shared" si="0"/>
        <v>54257</v>
      </c>
      <c r="K16" s="251">
        <f t="shared" si="0"/>
        <v>578</v>
      </c>
      <c r="L16" s="251">
        <f t="shared" si="0"/>
        <v>60483</v>
      </c>
      <c r="M16" s="476"/>
    </row>
    <row r="17" spans="1:14" ht="20.45" customHeight="1">
      <c r="A17" s="253" t="s">
        <v>920</v>
      </c>
      <c r="B17" s="478" t="s">
        <v>2729</v>
      </c>
      <c r="C17" s="479">
        <v>6170</v>
      </c>
      <c r="D17" s="479">
        <v>54835</v>
      </c>
      <c r="E17" s="479"/>
      <c r="F17" s="479">
        <v>54257</v>
      </c>
      <c r="G17" s="479">
        <v>578</v>
      </c>
      <c r="H17" s="479">
        <v>54835</v>
      </c>
      <c r="I17" s="479"/>
      <c r="J17" s="479">
        <v>54257</v>
      </c>
      <c r="K17" s="479">
        <v>578</v>
      </c>
      <c r="L17" s="479">
        <v>6748</v>
      </c>
      <c r="M17" s="476"/>
    </row>
    <row r="18" spans="1:14" ht="20.100000000000001" customHeight="1">
      <c r="A18" s="253" t="s">
        <v>920</v>
      </c>
      <c r="B18" s="478" t="s">
        <v>2730</v>
      </c>
      <c r="C18" s="479">
        <v>53735</v>
      </c>
      <c r="D18" s="479">
        <v>0</v>
      </c>
      <c r="E18" s="479"/>
      <c r="F18" s="479">
        <v>0</v>
      </c>
      <c r="G18" s="479">
        <v>0</v>
      </c>
      <c r="H18" s="479">
        <v>0</v>
      </c>
      <c r="I18" s="479"/>
      <c r="J18" s="479">
        <v>0</v>
      </c>
      <c r="K18" s="479">
        <v>0</v>
      </c>
      <c r="L18" s="479">
        <v>53735</v>
      </c>
      <c r="M18" s="476"/>
    </row>
    <row r="19" spans="1:14" ht="21" customHeight="1">
      <c r="A19" s="252">
        <v>9</v>
      </c>
      <c r="B19" s="480" t="s">
        <v>2731</v>
      </c>
      <c r="C19" s="251">
        <v>4692</v>
      </c>
      <c r="D19" s="251">
        <v>234</v>
      </c>
      <c r="E19" s="251">
        <v>0</v>
      </c>
      <c r="F19" s="251">
        <v>96</v>
      </c>
      <c r="G19" s="251">
        <v>138</v>
      </c>
      <c r="H19" s="251">
        <v>234</v>
      </c>
      <c r="I19" s="251">
        <v>0</v>
      </c>
      <c r="J19" s="251">
        <v>96</v>
      </c>
      <c r="K19" s="251">
        <v>138</v>
      </c>
      <c r="L19" s="251">
        <v>4829</v>
      </c>
      <c r="M19" s="476"/>
    </row>
    <row r="20" spans="1:14" ht="21.6" customHeight="1">
      <c r="A20" s="252">
        <v>10</v>
      </c>
      <c r="B20" s="481" t="s">
        <v>2732</v>
      </c>
      <c r="C20" s="254">
        <v>44401.389580000003</v>
      </c>
      <c r="D20" s="255">
        <v>2182.7354030000001</v>
      </c>
      <c r="E20" s="255"/>
      <c r="F20" s="255">
        <v>0.82499999999999996</v>
      </c>
      <c r="G20" s="255">
        <v>2181.9104030000003</v>
      </c>
      <c r="H20" s="255">
        <v>2182.7354030000001</v>
      </c>
      <c r="I20" s="255"/>
      <c r="J20" s="255">
        <v>0.82499999999999996</v>
      </c>
      <c r="K20" s="255">
        <v>2181.9104030000003</v>
      </c>
      <c r="L20" s="255">
        <v>46583.299983000004</v>
      </c>
      <c r="M20" s="476"/>
    </row>
    <row r="21" spans="1:14" ht="20.100000000000001" customHeight="1">
      <c r="A21" s="252">
        <v>11</v>
      </c>
      <c r="B21" s="480" t="s">
        <v>2733</v>
      </c>
      <c r="C21" s="251">
        <v>46681.578271999999</v>
      </c>
      <c r="D21" s="251">
        <v>2350</v>
      </c>
      <c r="E21" s="251">
        <v>0</v>
      </c>
      <c r="F21" s="251">
        <v>1000</v>
      </c>
      <c r="G21" s="251">
        <v>1350</v>
      </c>
      <c r="H21" s="251">
        <v>1248.450975</v>
      </c>
      <c r="I21" s="251">
        <v>0</v>
      </c>
      <c r="J21" s="251">
        <v>0</v>
      </c>
      <c r="K21" s="251">
        <v>1248.450975</v>
      </c>
      <c r="L21" s="251">
        <v>47930.029246999999</v>
      </c>
      <c r="M21" s="476"/>
    </row>
    <row r="22" spans="1:14">
      <c r="A22" s="252">
        <v>12</v>
      </c>
      <c r="B22" s="480" t="s">
        <v>2734</v>
      </c>
      <c r="C22" s="482">
        <v>23821</v>
      </c>
      <c r="D22" s="251">
        <v>18679</v>
      </c>
      <c r="E22" s="251">
        <v>3000</v>
      </c>
      <c r="F22" s="251">
        <v>4611</v>
      </c>
      <c r="G22" s="251">
        <f>D22-F22</f>
        <v>14068</v>
      </c>
      <c r="H22" s="251">
        <v>18679</v>
      </c>
      <c r="I22" s="251">
        <v>3000</v>
      </c>
      <c r="J22" s="251">
        <v>4611</v>
      </c>
      <c r="K22" s="251">
        <f>H22-J22</f>
        <v>14068</v>
      </c>
      <c r="L22" s="251">
        <f>C22+H22-J22</f>
        <v>37889</v>
      </c>
      <c r="M22" s="476"/>
      <c r="N22" s="483"/>
    </row>
    <row r="23" spans="1:14" ht="20.45" customHeight="1">
      <c r="A23" s="252">
        <v>13</v>
      </c>
      <c r="B23" s="480" t="s">
        <v>2735</v>
      </c>
      <c r="C23" s="251">
        <v>947.82229500000005</v>
      </c>
      <c r="D23" s="251">
        <v>1424.432548</v>
      </c>
      <c r="E23" s="251">
        <v>0</v>
      </c>
      <c r="F23" s="251">
        <v>1398.6061910000001</v>
      </c>
      <c r="G23" s="251">
        <v>0</v>
      </c>
      <c r="H23" s="251">
        <v>1424.432548</v>
      </c>
      <c r="I23" s="251">
        <v>0</v>
      </c>
      <c r="J23" s="251">
        <v>1398.6061910000001</v>
      </c>
      <c r="K23" s="251">
        <v>0</v>
      </c>
      <c r="L23" s="251">
        <v>973.64865199999997</v>
      </c>
      <c r="M23" s="476"/>
    </row>
    <row r="24" spans="1:14" ht="21.6" customHeight="1">
      <c r="A24" s="256">
        <v>14</v>
      </c>
      <c r="B24" s="480" t="s">
        <v>2736</v>
      </c>
      <c r="C24" s="251">
        <v>25445</v>
      </c>
      <c r="D24" s="251">
        <v>7770</v>
      </c>
      <c r="E24" s="251">
        <v>2000</v>
      </c>
      <c r="F24" s="251">
        <v>6040</v>
      </c>
      <c r="G24" s="251">
        <v>1730</v>
      </c>
      <c r="H24" s="251">
        <v>7770</v>
      </c>
      <c r="I24" s="251">
        <v>2000</v>
      </c>
      <c r="J24" s="251">
        <v>4040</v>
      </c>
      <c r="K24" s="251">
        <v>3730</v>
      </c>
      <c r="L24" s="251">
        <v>29175</v>
      </c>
      <c r="M24" s="476"/>
    </row>
    <row r="25" spans="1:14" ht="34.5" customHeight="1">
      <c r="A25" s="257">
        <v>15</v>
      </c>
      <c r="B25" s="480" t="s">
        <v>2737</v>
      </c>
      <c r="C25" s="251">
        <v>356</v>
      </c>
      <c r="D25" s="251"/>
      <c r="E25" s="251"/>
      <c r="F25" s="251"/>
      <c r="G25" s="251"/>
      <c r="H25" s="251">
        <v>734</v>
      </c>
      <c r="I25" s="251"/>
      <c r="J25" s="251">
        <v>520</v>
      </c>
      <c r="K25" s="251">
        <v>214</v>
      </c>
      <c r="L25" s="251">
        <v>570</v>
      </c>
      <c r="M25" s="476"/>
    </row>
    <row r="26" spans="1:14" ht="26.1" customHeight="1">
      <c r="A26" s="258">
        <v>16</v>
      </c>
      <c r="B26" s="484" t="s">
        <v>2738</v>
      </c>
      <c r="C26" s="259">
        <v>15798</v>
      </c>
      <c r="D26" s="259">
        <v>18000</v>
      </c>
      <c r="E26" s="259">
        <v>5000</v>
      </c>
      <c r="F26" s="259">
        <v>16800</v>
      </c>
      <c r="G26" s="259">
        <f>+D26-F26</f>
        <v>1200</v>
      </c>
      <c r="H26" s="259">
        <v>13218</v>
      </c>
      <c r="I26" s="259">
        <v>5000</v>
      </c>
      <c r="J26" s="259">
        <v>2300</v>
      </c>
      <c r="K26" s="259">
        <f>SUM(H26-J26)</f>
        <v>10918</v>
      </c>
      <c r="L26" s="259">
        <f>SUM(C26+H26-J26)</f>
        <v>26716</v>
      </c>
      <c r="M26" s="476"/>
    </row>
    <row r="28" spans="1:14">
      <c r="J28" s="560" t="s">
        <v>3019</v>
      </c>
    </row>
  </sheetData>
  <mergeCells count="16">
    <mergeCell ref="K6:K7"/>
    <mergeCell ref="A1:L1"/>
    <mergeCell ref="A2:L2"/>
    <mergeCell ref="A3:L3"/>
    <mergeCell ref="A4:L4"/>
    <mergeCell ref="A5:A7"/>
    <mergeCell ref="B5:B7"/>
    <mergeCell ref="C5:C7"/>
    <mergeCell ref="D5:G5"/>
    <mergeCell ref="H5:K5"/>
    <mergeCell ref="L5:L7"/>
    <mergeCell ref="D6:E6"/>
    <mergeCell ref="F6:F7"/>
    <mergeCell ref="G6:G7"/>
    <mergeCell ref="H6:I6"/>
    <mergeCell ref="J6:J7"/>
  </mergeCells>
  <pageMargins left="0.7" right="0.7" top="0.75" bottom="0.75" header="0.3" footer="0.3"/>
  <pageSetup paperSize="9" scale="87" fitToHeight="0" orientation="landscape"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3E9E-3C9F-4C3D-BD9E-E58D5F82B95B}">
  <sheetPr>
    <tabColor rgb="FF00B050"/>
    <pageSetUpPr fitToPage="1"/>
  </sheetPr>
  <dimension ref="A1:I19"/>
  <sheetViews>
    <sheetView workbookViewId="0">
      <selection activeCell="G19" sqref="G19"/>
    </sheetView>
  </sheetViews>
  <sheetFormatPr defaultRowHeight="15.75"/>
  <cols>
    <col min="1" max="1" width="9.140625" style="458"/>
    <col min="2" max="2" width="38.85546875" style="458" customWidth="1"/>
    <col min="3" max="9" width="13.28515625" style="458" customWidth="1"/>
    <col min="10" max="11" width="9.140625" style="458"/>
    <col min="12" max="15" width="28.7109375" style="458" customWidth="1"/>
    <col min="16" max="16384" width="9.140625" style="458"/>
  </cols>
  <sheetData>
    <row r="1" spans="1:9">
      <c r="A1" s="523" t="s">
        <v>2927</v>
      </c>
      <c r="B1" s="523"/>
      <c r="C1" s="523"/>
      <c r="D1" s="523"/>
      <c r="E1" s="523"/>
      <c r="F1" s="523"/>
      <c r="G1" s="523"/>
      <c r="H1" s="523"/>
      <c r="I1" s="523"/>
    </row>
    <row r="2" spans="1:9">
      <c r="A2" s="523" t="s">
        <v>3006</v>
      </c>
      <c r="B2" s="523"/>
      <c r="C2" s="523"/>
      <c r="D2" s="523"/>
      <c r="E2" s="523"/>
      <c r="F2" s="523"/>
      <c r="G2" s="523"/>
      <c r="H2" s="523"/>
      <c r="I2" s="523"/>
    </row>
    <row r="3" spans="1:9">
      <c r="A3" s="523" t="s">
        <v>3007</v>
      </c>
      <c r="B3" s="523"/>
      <c r="C3" s="523"/>
      <c r="D3" s="523"/>
      <c r="E3" s="523"/>
      <c r="F3" s="523"/>
      <c r="G3" s="523"/>
      <c r="H3" s="523"/>
      <c r="I3" s="523"/>
    </row>
    <row r="4" spans="1:9">
      <c r="A4" s="524" t="str">
        <f>+'B63-NĐ31'!A3:L3</f>
        <v>(Kèm theo Nghị quyết số             /NQ-HĐND ngày 27/6/2025 của HĐND tỉnh Hà Tĩnh)</v>
      </c>
      <c r="B4" s="524"/>
      <c r="C4" s="524"/>
      <c r="D4" s="524"/>
      <c r="E4" s="524"/>
      <c r="F4" s="524"/>
      <c r="G4" s="524"/>
      <c r="H4" s="524"/>
      <c r="I4" s="524"/>
    </row>
    <row r="5" spans="1:9">
      <c r="A5" s="525" t="s">
        <v>917</v>
      </c>
      <c r="B5" s="525"/>
      <c r="C5" s="525"/>
      <c r="D5" s="525"/>
      <c r="E5" s="525"/>
      <c r="F5" s="525"/>
      <c r="G5" s="525"/>
      <c r="H5" s="525"/>
      <c r="I5" s="525"/>
    </row>
    <row r="6" spans="1:9" ht="30.75" customHeight="1">
      <c r="A6" s="520" t="s">
        <v>35</v>
      </c>
      <c r="B6" s="520" t="s">
        <v>36</v>
      </c>
      <c r="C6" s="522" t="s">
        <v>2712</v>
      </c>
      <c r="D6" s="522"/>
      <c r="E6" s="522"/>
      <c r="F6" s="522" t="s">
        <v>2713</v>
      </c>
      <c r="G6" s="522"/>
      <c r="H6" s="522"/>
      <c r="I6" s="459" t="s">
        <v>1931</v>
      </c>
    </row>
    <row r="7" spans="1:9" ht="41.25" customHeight="1">
      <c r="A7" s="521"/>
      <c r="B7" s="521"/>
      <c r="C7" s="459" t="s">
        <v>2032</v>
      </c>
      <c r="D7" s="459" t="s">
        <v>1666</v>
      </c>
      <c r="E7" s="459" t="s">
        <v>3008</v>
      </c>
      <c r="F7" s="459" t="s">
        <v>2032</v>
      </c>
      <c r="G7" s="459" t="s">
        <v>1666</v>
      </c>
      <c r="H7" s="459" t="s">
        <v>3008</v>
      </c>
      <c r="I7" s="459"/>
    </row>
    <row r="8" spans="1:9">
      <c r="A8" s="459" t="s">
        <v>44</v>
      </c>
      <c r="B8" s="459" t="s">
        <v>45</v>
      </c>
      <c r="C8" s="459"/>
      <c r="D8" s="459">
        <v>1</v>
      </c>
      <c r="E8" s="459"/>
      <c r="F8" s="459"/>
      <c r="G8" s="459">
        <v>2</v>
      </c>
      <c r="H8" s="459"/>
      <c r="I8" s="459" t="s">
        <v>1978</v>
      </c>
    </row>
    <row r="9" spans="1:9">
      <c r="A9" s="247"/>
      <c r="B9" s="460" t="s">
        <v>2080</v>
      </c>
      <c r="C9" s="461">
        <f t="shared" ref="C9:H9" si="0">+C10+SUM(C11:C17)</f>
        <v>2186224.3950429996</v>
      </c>
      <c r="D9" s="461">
        <f t="shared" si="0"/>
        <v>1518398.542814</v>
      </c>
      <c r="E9" s="461">
        <f t="shared" si="0"/>
        <v>667825.85222899995</v>
      </c>
      <c r="F9" s="461">
        <f t="shared" si="0"/>
        <v>2183379.2340699998</v>
      </c>
      <c r="G9" s="461">
        <f t="shared" si="0"/>
        <v>1532961.4882629998</v>
      </c>
      <c r="H9" s="461">
        <f t="shared" si="0"/>
        <v>650417.74580699997</v>
      </c>
      <c r="I9" s="250"/>
    </row>
    <row r="10" spans="1:9" ht="33.75" customHeight="1">
      <c r="A10" s="247">
        <v>1</v>
      </c>
      <c r="B10" s="250" t="s">
        <v>3009</v>
      </c>
      <c r="C10" s="462">
        <f>+D10+E10</f>
        <v>484760.44895999995</v>
      </c>
      <c r="D10" s="462">
        <v>376277.31099699996</v>
      </c>
      <c r="E10" s="462">
        <v>108483.137963</v>
      </c>
      <c r="F10" s="462">
        <f>+G10+H10</f>
        <v>496969.52608699992</v>
      </c>
      <c r="G10" s="462">
        <v>390769.34851399995</v>
      </c>
      <c r="H10" s="463">
        <v>106200.17757299999</v>
      </c>
      <c r="I10" s="464">
        <f>+F10/C10</f>
        <v>1.0251857946604208</v>
      </c>
    </row>
    <row r="11" spans="1:9" ht="33.75" customHeight="1">
      <c r="A11" s="247">
        <v>2</v>
      </c>
      <c r="B11" s="250" t="s">
        <v>3010</v>
      </c>
      <c r="C11" s="462">
        <f t="shared" ref="C11:C17" si="1">+D11+E11</f>
        <v>18500</v>
      </c>
      <c r="D11" s="462">
        <v>18500</v>
      </c>
      <c r="E11" s="462"/>
      <c r="F11" s="462">
        <f t="shared" ref="F11:F17" si="2">+G11+H11</f>
        <v>15273</v>
      </c>
      <c r="G11" s="462">
        <v>15273</v>
      </c>
      <c r="H11" s="462"/>
      <c r="I11" s="464">
        <f t="shared" ref="I11:I17" si="3">+F11/C11</f>
        <v>0.82556756756756755</v>
      </c>
    </row>
    <row r="12" spans="1:9" ht="33.75" customHeight="1">
      <c r="A12" s="247">
        <v>3</v>
      </c>
      <c r="B12" s="250" t="s">
        <v>1647</v>
      </c>
      <c r="C12" s="462">
        <f t="shared" si="1"/>
        <v>1499498.02284</v>
      </c>
      <c r="D12" s="462">
        <v>948983.04057399998</v>
      </c>
      <c r="E12" s="463">
        <v>550514.98226600001</v>
      </c>
      <c r="F12" s="462">
        <f t="shared" si="2"/>
        <v>1484579.3326079999</v>
      </c>
      <c r="G12" s="462">
        <v>948983.04057399998</v>
      </c>
      <c r="H12" s="463">
        <v>535596.29203400004</v>
      </c>
      <c r="I12" s="464">
        <f t="shared" si="3"/>
        <v>0.99005087702366923</v>
      </c>
    </row>
    <row r="13" spans="1:9" ht="33.75" customHeight="1">
      <c r="A13" s="247">
        <v>4</v>
      </c>
      <c r="B13" s="250" t="s">
        <v>3011</v>
      </c>
      <c r="C13" s="462">
        <f t="shared" si="1"/>
        <v>3924</v>
      </c>
      <c r="D13" s="462">
        <v>2685</v>
      </c>
      <c r="E13" s="463">
        <v>1239</v>
      </c>
      <c r="F13" s="462">
        <f t="shared" si="2"/>
        <v>4618.6450000000004</v>
      </c>
      <c r="G13" s="462">
        <v>3490.1350000000002</v>
      </c>
      <c r="H13" s="463">
        <v>1128.51</v>
      </c>
      <c r="I13" s="464">
        <f t="shared" si="3"/>
        <v>1.1770247196738024</v>
      </c>
    </row>
    <row r="14" spans="1:9" ht="33.75" customHeight="1">
      <c r="A14" s="247">
        <v>5</v>
      </c>
      <c r="B14" s="250" t="s">
        <v>3012</v>
      </c>
      <c r="C14" s="462">
        <f t="shared" si="1"/>
        <v>14072</v>
      </c>
      <c r="D14" s="462">
        <v>14000</v>
      </c>
      <c r="E14" s="463">
        <v>72</v>
      </c>
      <c r="F14" s="462">
        <f t="shared" si="2"/>
        <v>14833</v>
      </c>
      <c r="G14" s="462">
        <v>14792</v>
      </c>
      <c r="H14" s="463">
        <v>41</v>
      </c>
      <c r="I14" s="464">
        <f t="shared" si="3"/>
        <v>1.0540790221716885</v>
      </c>
    </row>
    <row r="15" spans="1:9" ht="33.75" customHeight="1">
      <c r="A15" s="247">
        <v>6</v>
      </c>
      <c r="B15" s="250" t="s">
        <v>3013</v>
      </c>
      <c r="C15" s="462">
        <f t="shared" si="1"/>
        <v>555</v>
      </c>
      <c r="D15" s="462">
        <v>500</v>
      </c>
      <c r="E15" s="463">
        <v>55</v>
      </c>
      <c r="F15" s="462">
        <f t="shared" si="2"/>
        <v>622</v>
      </c>
      <c r="G15" s="462">
        <v>569</v>
      </c>
      <c r="H15" s="463">
        <v>53</v>
      </c>
      <c r="I15" s="464">
        <f t="shared" si="3"/>
        <v>1.1207207207207208</v>
      </c>
    </row>
    <row r="16" spans="1:9" ht="33.75" customHeight="1">
      <c r="A16" s="247">
        <v>7</v>
      </c>
      <c r="B16" s="250" t="s">
        <v>1695</v>
      </c>
      <c r="C16" s="462">
        <f t="shared" si="1"/>
        <v>149414.92324299997</v>
      </c>
      <c r="D16" s="462">
        <v>141953.19124299998</v>
      </c>
      <c r="E16" s="463">
        <v>7461.732</v>
      </c>
      <c r="F16" s="462">
        <f t="shared" si="2"/>
        <v>147259.82682300001</v>
      </c>
      <c r="G16" s="462">
        <v>139861.060623</v>
      </c>
      <c r="H16" s="463">
        <v>7398.7662</v>
      </c>
      <c r="I16" s="464">
        <f t="shared" si="3"/>
        <v>0.98557643123441541</v>
      </c>
    </row>
    <row r="17" spans="1:9" ht="33.75" customHeight="1">
      <c r="A17" s="247">
        <v>8</v>
      </c>
      <c r="B17" s="250" t="s">
        <v>3014</v>
      </c>
      <c r="C17" s="462">
        <f t="shared" si="1"/>
        <v>15500</v>
      </c>
      <c r="D17" s="463">
        <v>15500</v>
      </c>
      <c r="E17" s="463"/>
      <c r="F17" s="462">
        <f t="shared" si="2"/>
        <v>19223.903552</v>
      </c>
      <c r="G17" s="463">
        <v>19223.903552</v>
      </c>
      <c r="H17" s="463"/>
      <c r="I17" s="464">
        <f t="shared" si="3"/>
        <v>1.2402518420645161</v>
      </c>
    </row>
    <row r="19" spans="1:9">
      <c r="G19" s="560" t="s">
        <v>3019</v>
      </c>
    </row>
  </sheetData>
  <mergeCells count="9">
    <mergeCell ref="A6:A7"/>
    <mergeCell ref="B6:B7"/>
    <mergeCell ref="C6:E6"/>
    <mergeCell ref="F6:H6"/>
    <mergeCell ref="A1:I1"/>
    <mergeCell ref="A2:I2"/>
    <mergeCell ref="A3:I3"/>
    <mergeCell ref="A4:I4"/>
    <mergeCell ref="A5:I5"/>
  </mergeCells>
  <pageMargins left="0.7" right="0.7" top="0.74" bottom="0.48" header="0.3" footer="0.3"/>
  <pageSetup paperSize="9" scale="93" fitToHeight="100"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38AA0-FC1C-4F26-847A-C9F445BCB470}">
  <sheetPr>
    <pageSetUpPr fitToPage="1"/>
  </sheetPr>
  <dimension ref="A1:I242"/>
  <sheetViews>
    <sheetView topLeftCell="A229" zoomScale="85" zoomScaleNormal="85" workbookViewId="0">
      <selection activeCell="H242" sqref="H242"/>
    </sheetView>
  </sheetViews>
  <sheetFormatPr defaultRowHeight="15"/>
  <cols>
    <col min="1" max="1" width="8.28515625" style="152" customWidth="1"/>
    <col min="2" max="2" width="49.85546875" style="152" customWidth="1"/>
    <col min="3" max="3" width="9.28515625" style="152" customWidth="1"/>
    <col min="4" max="4" width="16.28515625" style="152" customWidth="1"/>
    <col min="5" max="5" width="7.140625" style="152" customWidth="1"/>
    <col min="6" max="6" width="15.5703125" style="152" customWidth="1"/>
    <col min="7" max="7" width="7.7109375" style="152" customWidth="1"/>
    <col min="8" max="8" width="17.140625" style="152" customWidth="1"/>
    <col min="9" max="9" width="27" style="152" customWidth="1"/>
    <col min="10" max="16384" width="9.140625" style="152"/>
  </cols>
  <sheetData>
    <row r="1" spans="1:9">
      <c r="A1" s="509" t="s">
        <v>3016</v>
      </c>
      <c r="B1" s="509"/>
      <c r="C1" s="509"/>
      <c r="D1" s="509"/>
      <c r="E1" s="509"/>
      <c r="F1" s="509"/>
      <c r="G1" s="509"/>
      <c r="H1" s="509"/>
      <c r="I1" s="509"/>
    </row>
    <row r="2" spans="1:9" ht="15.75">
      <c r="A2" s="523" t="s">
        <v>2739</v>
      </c>
      <c r="B2" s="523"/>
      <c r="C2" s="523"/>
      <c r="D2" s="523"/>
      <c r="E2" s="523"/>
      <c r="F2" s="523"/>
      <c r="G2" s="523"/>
      <c r="H2" s="523"/>
      <c r="I2" s="523"/>
    </row>
    <row r="3" spans="1:9">
      <c r="A3" s="505" t="str">
        <f>+'Biểu 64'!A4:I4</f>
        <v>(Kèm theo Nghị quyết số             /NQ-HĐND ngày 27/6/2025 của HĐND tỉnh Hà Tĩnh)</v>
      </c>
      <c r="B3" s="505"/>
      <c r="C3" s="505"/>
      <c r="D3" s="505"/>
      <c r="E3" s="505"/>
      <c r="F3" s="505"/>
      <c r="G3" s="505"/>
      <c r="H3" s="505"/>
      <c r="I3" s="505"/>
    </row>
    <row r="4" spans="1:9">
      <c r="I4" s="205" t="s">
        <v>2975</v>
      </c>
    </row>
    <row r="5" spans="1:9" ht="24.6" customHeight="1">
      <c r="A5" s="502" t="s">
        <v>35</v>
      </c>
      <c r="B5" s="502" t="s">
        <v>36</v>
      </c>
      <c r="C5" s="502" t="s">
        <v>2740</v>
      </c>
      <c r="D5" s="502"/>
      <c r="E5" s="502" t="s">
        <v>2741</v>
      </c>
      <c r="F5" s="502"/>
      <c r="G5" s="502" t="s">
        <v>2742</v>
      </c>
      <c r="H5" s="502"/>
      <c r="I5" s="502" t="s">
        <v>2743</v>
      </c>
    </row>
    <row r="6" spans="1:9" ht="35.25" customHeight="1">
      <c r="A6" s="502"/>
      <c r="B6" s="502"/>
      <c r="C6" s="153" t="s">
        <v>2744</v>
      </c>
      <c r="D6" s="153" t="s">
        <v>2745</v>
      </c>
      <c r="E6" s="153" t="s">
        <v>2744</v>
      </c>
      <c r="F6" s="153" t="s">
        <v>2745</v>
      </c>
      <c r="G6" s="153" t="s">
        <v>2744</v>
      </c>
      <c r="H6" s="153" t="s">
        <v>2745</v>
      </c>
      <c r="I6" s="502"/>
    </row>
    <row r="7" spans="1:9" ht="30" customHeight="1">
      <c r="A7" s="260"/>
      <c r="B7" s="261" t="s">
        <v>2696</v>
      </c>
      <c r="C7" s="260"/>
      <c r="D7" s="262">
        <v>94667364222.492432</v>
      </c>
      <c r="E7" s="260"/>
      <c r="F7" s="262">
        <v>19674490160</v>
      </c>
      <c r="G7" s="260"/>
      <c r="H7" s="262">
        <v>74992874062.492416</v>
      </c>
      <c r="I7" s="260"/>
    </row>
    <row r="8" spans="1:9" ht="29.45" customHeight="1">
      <c r="A8" s="260"/>
      <c r="B8" s="261" t="s">
        <v>2746</v>
      </c>
      <c r="C8" s="260"/>
      <c r="D8" s="262">
        <v>69079819396.462128</v>
      </c>
      <c r="E8" s="260"/>
      <c r="F8" s="262">
        <v>19674490160</v>
      </c>
      <c r="G8" s="260"/>
      <c r="H8" s="262">
        <v>49405329236.46212</v>
      </c>
      <c r="I8" s="260"/>
    </row>
    <row r="9" spans="1:9" ht="24" customHeight="1">
      <c r="A9" s="261"/>
      <c r="B9" s="261" t="s">
        <v>2747</v>
      </c>
      <c r="C9" s="159"/>
      <c r="D9" s="262">
        <v>54019753274</v>
      </c>
      <c r="E9" s="159"/>
      <c r="F9" s="262">
        <v>17592232050</v>
      </c>
      <c r="G9" s="159"/>
      <c r="H9" s="262">
        <v>36427521224</v>
      </c>
      <c r="I9" s="159"/>
    </row>
    <row r="10" spans="1:9" ht="29.25" customHeight="1">
      <c r="A10" s="263" t="s">
        <v>51</v>
      </c>
      <c r="B10" s="264" t="s">
        <v>2748</v>
      </c>
      <c r="C10" s="159"/>
      <c r="D10" s="265">
        <v>44697156274</v>
      </c>
      <c r="E10" s="159"/>
      <c r="F10" s="265">
        <v>13941635050</v>
      </c>
      <c r="G10" s="159"/>
      <c r="H10" s="265">
        <v>30755521224</v>
      </c>
      <c r="I10" s="159"/>
    </row>
    <row r="11" spans="1:9" ht="26.25" customHeight="1">
      <c r="A11" s="206">
        <v>1</v>
      </c>
      <c r="B11" s="266" t="s">
        <v>2749</v>
      </c>
      <c r="C11" s="267"/>
      <c r="D11" s="265">
        <v>44697156274</v>
      </c>
      <c r="E11" s="267"/>
      <c r="F11" s="265">
        <v>13941635050</v>
      </c>
      <c r="G11" s="267"/>
      <c r="H11" s="265">
        <v>30755521224</v>
      </c>
      <c r="I11" s="159"/>
    </row>
    <row r="12" spans="1:9" ht="28.5">
      <c r="A12" s="268" t="s">
        <v>920</v>
      </c>
      <c r="B12" s="269" t="s">
        <v>2750</v>
      </c>
      <c r="C12" s="267"/>
      <c r="D12" s="270">
        <v>2563412607</v>
      </c>
      <c r="E12" s="267"/>
      <c r="F12" s="270">
        <v>1654107</v>
      </c>
      <c r="G12" s="267"/>
      <c r="H12" s="270">
        <v>2561758500</v>
      </c>
      <c r="I12" s="159"/>
    </row>
    <row r="13" spans="1:9" ht="30" customHeight="1">
      <c r="A13" s="271"/>
      <c r="B13" s="272" t="s">
        <v>2751</v>
      </c>
      <c r="C13" s="159"/>
      <c r="D13" s="273">
        <v>2522378500</v>
      </c>
      <c r="E13" s="159"/>
      <c r="F13" s="273">
        <v>0</v>
      </c>
      <c r="G13" s="159"/>
      <c r="H13" s="273">
        <v>2522378500</v>
      </c>
      <c r="I13" s="159"/>
    </row>
    <row r="14" spans="1:9" ht="30.95" customHeight="1">
      <c r="A14" s="271"/>
      <c r="B14" s="272" t="s">
        <v>2752</v>
      </c>
      <c r="C14" s="159"/>
      <c r="D14" s="273">
        <v>41034107</v>
      </c>
      <c r="E14" s="159"/>
      <c r="F14" s="273">
        <v>1654107</v>
      </c>
      <c r="G14" s="159"/>
      <c r="H14" s="273">
        <v>39380000</v>
      </c>
      <c r="I14" s="159"/>
    </row>
    <row r="15" spans="1:9" ht="46.5" customHeight="1">
      <c r="A15" s="268" t="s">
        <v>920</v>
      </c>
      <c r="B15" s="269" t="s">
        <v>2753</v>
      </c>
      <c r="C15" s="159"/>
      <c r="D15" s="270">
        <v>12020395000</v>
      </c>
      <c r="E15" s="159"/>
      <c r="F15" s="270">
        <v>4382659715</v>
      </c>
      <c r="G15" s="159"/>
      <c r="H15" s="270">
        <v>7637735285</v>
      </c>
      <c r="I15" s="159"/>
    </row>
    <row r="16" spans="1:9" ht="46.5" customHeight="1">
      <c r="A16" s="271"/>
      <c r="B16" s="272" t="s">
        <v>2754</v>
      </c>
      <c r="C16" s="159"/>
      <c r="D16" s="273">
        <v>6125346600</v>
      </c>
      <c r="E16" s="159"/>
      <c r="F16" s="274">
        <v>0</v>
      </c>
      <c r="G16" s="159"/>
      <c r="H16" s="273">
        <v>6125346600</v>
      </c>
      <c r="I16" s="159"/>
    </row>
    <row r="17" spans="1:9" ht="30">
      <c r="A17" s="271"/>
      <c r="B17" s="272" t="s">
        <v>2755</v>
      </c>
      <c r="C17" s="159"/>
      <c r="D17" s="273">
        <v>5398942800</v>
      </c>
      <c r="E17" s="159"/>
      <c r="F17" s="273">
        <v>4068867115</v>
      </c>
      <c r="G17" s="159"/>
      <c r="H17" s="273">
        <v>1330075685</v>
      </c>
      <c r="I17" s="159"/>
    </row>
    <row r="18" spans="1:9" ht="30">
      <c r="A18" s="271"/>
      <c r="B18" s="272" t="s">
        <v>2756</v>
      </c>
      <c r="C18" s="159"/>
      <c r="D18" s="273">
        <v>313792600</v>
      </c>
      <c r="E18" s="159"/>
      <c r="F18" s="273">
        <v>313792600</v>
      </c>
      <c r="G18" s="159"/>
      <c r="H18" s="273">
        <v>0</v>
      </c>
      <c r="I18" s="159"/>
    </row>
    <row r="19" spans="1:9" ht="30">
      <c r="A19" s="271"/>
      <c r="B19" s="272" t="s">
        <v>2757</v>
      </c>
      <c r="C19" s="159"/>
      <c r="D19" s="273">
        <v>182313000</v>
      </c>
      <c r="E19" s="159"/>
      <c r="F19" s="273">
        <v>0</v>
      </c>
      <c r="G19" s="159"/>
      <c r="H19" s="273">
        <v>182313000</v>
      </c>
      <c r="I19" s="159"/>
    </row>
    <row r="20" spans="1:9">
      <c r="A20" s="268" t="s">
        <v>920</v>
      </c>
      <c r="B20" s="269" t="s">
        <v>2758</v>
      </c>
      <c r="C20" s="159"/>
      <c r="D20" s="270">
        <v>645159000</v>
      </c>
      <c r="E20" s="159"/>
      <c r="F20" s="270">
        <v>0</v>
      </c>
      <c r="G20" s="159"/>
      <c r="H20" s="270">
        <v>645159000</v>
      </c>
      <c r="I20" s="159"/>
    </row>
    <row r="21" spans="1:9">
      <c r="A21" s="271"/>
      <c r="B21" s="272" t="s">
        <v>2309</v>
      </c>
      <c r="C21" s="159"/>
      <c r="D21" s="273">
        <v>246000000</v>
      </c>
      <c r="E21" s="159"/>
      <c r="F21" s="273">
        <v>0</v>
      </c>
      <c r="G21" s="159"/>
      <c r="H21" s="273">
        <v>246000000</v>
      </c>
      <c r="I21" s="159"/>
    </row>
    <row r="22" spans="1:9">
      <c r="A22" s="271"/>
      <c r="B22" s="272" t="s">
        <v>2759</v>
      </c>
      <c r="C22" s="159"/>
      <c r="D22" s="273">
        <v>399159000</v>
      </c>
      <c r="E22" s="159"/>
      <c r="F22" s="273">
        <v>0</v>
      </c>
      <c r="G22" s="159"/>
      <c r="H22" s="273">
        <v>399159000</v>
      </c>
      <c r="I22" s="159"/>
    </row>
    <row r="23" spans="1:9" ht="46.5" customHeight="1">
      <c r="A23" s="268" t="s">
        <v>920</v>
      </c>
      <c r="B23" s="269" t="s">
        <v>2760</v>
      </c>
      <c r="C23" s="159"/>
      <c r="D23" s="270">
        <v>6013924647</v>
      </c>
      <c r="E23" s="159"/>
      <c r="F23" s="270">
        <v>3683297687</v>
      </c>
      <c r="G23" s="159"/>
      <c r="H23" s="270">
        <v>2330626960</v>
      </c>
      <c r="I23" s="159"/>
    </row>
    <row r="24" spans="1:9" ht="62.1" customHeight="1">
      <c r="A24" s="271"/>
      <c r="B24" s="272" t="s">
        <v>2761</v>
      </c>
      <c r="C24" s="159"/>
      <c r="D24" s="273">
        <v>85300000</v>
      </c>
      <c r="E24" s="159"/>
      <c r="F24" s="273">
        <v>0</v>
      </c>
      <c r="G24" s="159"/>
      <c r="H24" s="273">
        <v>85300000</v>
      </c>
      <c r="I24" s="159"/>
    </row>
    <row r="25" spans="1:9" ht="30.95" customHeight="1">
      <c r="A25" s="271"/>
      <c r="B25" s="272" t="s">
        <v>2762</v>
      </c>
      <c r="C25" s="159"/>
      <c r="D25" s="273">
        <v>346857247</v>
      </c>
      <c r="E25" s="159"/>
      <c r="F25" s="273">
        <v>309980687</v>
      </c>
      <c r="G25" s="159"/>
      <c r="H25" s="273">
        <v>36876560</v>
      </c>
      <c r="I25" s="159"/>
    </row>
    <row r="26" spans="1:9" ht="45">
      <c r="A26" s="271"/>
      <c r="B26" s="272" t="s">
        <v>2763</v>
      </c>
      <c r="C26" s="159"/>
      <c r="D26" s="273">
        <v>109450400</v>
      </c>
      <c r="E26" s="159"/>
      <c r="F26" s="273">
        <v>0</v>
      </c>
      <c r="G26" s="159"/>
      <c r="H26" s="273">
        <v>109450400</v>
      </c>
      <c r="I26" s="159"/>
    </row>
    <row r="27" spans="1:9" ht="46.5" customHeight="1">
      <c r="A27" s="271"/>
      <c r="B27" s="272" t="s">
        <v>2764</v>
      </c>
      <c r="C27" s="159"/>
      <c r="D27" s="273">
        <v>5472317000</v>
      </c>
      <c r="E27" s="159"/>
      <c r="F27" s="273">
        <v>3373317000</v>
      </c>
      <c r="G27" s="159"/>
      <c r="H27" s="273">
        <v>2099000000</v>
      </c>
      <c r="I27" s="159"/>
    </row>
    <row r="28" spans="1:9">
      <c r="A28" s="268" t="s">
        <v>920</v>
      </c>
      <c r="B28" s="269" t="s">
        <v>2765</v>
      </c>
      <c r="C28" s="159"/>
      <c r="D28" s="270">
        <v>4055907.9999999995</v>
      </c>
      <c r="E28" s="159"/>
      <c r="F28" s="270">
        <v>4055907.9999999995</v>
      </c>
      <c r="G28" s="159"/>
      <c r="H28" s="270">
        <v>0</v>
      </c>
      <c r="I28" s="159"/>
    </row>
    <row r="29" spans="1:9" ht="30.95" customHeight="1">
      <c r="A29" s="268"/>
      <c r="B29" s="272" t="s">
        <v>2766</v>
      </c>
      <c r="C29" s="159"/>
      <c r="D29" s="273">
        <v>4055907.9999999995</v>
      </c>
      <c r="E29" s="159"/>
      <c r="F29" s="273">
        <v>4055907.9999999995</v>
      </c>
      <c r="G29" s="159"/>
      <c r="H29" s="273">
        <v>0</v>
      </c>
      <c r="I29" s="159"/>
    </row>
    <row r="30" spans="1:9" ht="25.5" customHeight="1">
      <c r="A30" s="268" t="s">
        <v>920</v>
      </c>
      <c r="B30" s="269" t="s">
        <v>2767</v>
      </c>
      <c r="C30" s="159"/>
      <c r="D30" s="270">
        <v>11101964334</v>
      </c>
      <c r="E30" s="159"/>
      <c r="F30" s="270">
        <v>453903500</v>
      </c>
      <c r="G30" s="159"/>
      <c r="H30" s="270">
        <v>10648060834</v>
      </c>
      <c r="I30" s="159"/>
    </row>
    <row r="31" spans="1:9" ht="46.5" customHeight="1">
      <c r="A31" s="271"/>
      <c r="B31" s="272" t="s">
        <v>2768</v>
      </c>
      <c r="C31" s="159"/>
      <c r="D31" s="273">
        <v>50771834</v>
      </c>
      <c r="E31" s="159"/>
      <c r="F31" s="273">
        <v>0</v>
      </c>
      <c r="G31" s="159"/>
      <c r="H31" s="273">
        <v>50771834</v>
      </c>
      <c r="I31" s="159"/>
    </row>
    <row r="32" spans="1:9" ht="62.1" customHeight="1">
      <c r="A32" s="275"/>
      <c r="B32" s="276" t="s">
        <v>2769</v>
      </c>
      <c r="C32" s="159"/>
      <c r="D32" s="277">
        <v>63840000</v>
      </c>
      <c r="E32" s="159"/>
      <c r="F32" s="277">
        <v>0</v>
      </c>
      <c r="G32" s="159"/>
      <c r="H32" s="273">
        <v>63840000</v>
      </c>
      <c r="I32" s="159"/>
    </row>
    <row r="33" spans="1:9" ht="46.5" customHeight="1">
      <c r="A33" s="278"/>
      <c r="B33" s="276" t="s">
        <v>2770</v>
      </c>
      <c r="C33" s="159"/>
      <c r="D33" s="279">
        <v>10492959000</v>
      </c>
      <c r="E33" s="159"/>
      <c r="F33" s="279">
        <v>0</v>
      </c>
      <c r="G33" s="159"/>
      <c r="H33" s="273">
        <v>10492959000</v>
      </c>
      <c r="I33" s="159"/>
    </row>
    <row r="34" spans="1:9" ht="45">
      <c r="A34" s="280"/>
      <c r="B34" s="276" t="s">
        <v>2771</v>
      </c>
      <c r="C34" s="159"/>
      <c r="D34" s="281">
        <v>453903500</v>
      </c>
      <c r="E34" s="159"/>
      <c r="F34" s="281">
        <v>453903500</v>
      </c>
      <c r="G34" s="159"/>
      <c r="H34" s="273">
        <v>0</v>
      </c>
      <c r="I34" s="159"/>
    </row>
    <row r="35" spans="1:9" ht="30">
      <c r="A35" s="280"/>
      <c r="B35" s="276" t="s">
        <v>2772</v>
      </c>
      <c r="C35" s="159"/>
      <c r="D35" s="281">
        <v>40490000</v>
      </c>
      <c r="E35" s="159"/>
      <c r="F35" s="281">
        <v>0</v>
      </c>
      <c r="G35" s="159"/>
      <c r="H35" s="273">
        <v>40490000</v>
      </c>
      <c r="I35" s="159"/>
    </row>
    <row r="36" spans="1:9" ht="21" customHeight="1">
      <c r="A36" s="268" t="s">
        <v>920</v>
      </c>
      <c r="B36" s="282" t="s">
        <v>2773</v>
      </c>
      <c r="C36" s="159"/>
      <c r="D36" s="283">
        <v>11722869778</v>
      </c>
      <c r="E36" s="159"/>
      <c r="F36" s="283">
        <v>5332166133</v>
      </c>
      <c r="G36" s="159"/>
      <c r="H36" s="283">
        <v>6390703645</v>
      </c>
      <c r="I36" s="159"/>
    </row>
    <row r="37" spans="1:9" ht="46.5" customHeight="1">
      <c r="A37" s="280"/>
      <c r="B37" s="284" t="s">
        <v>2774</v>
      </c>
      <c r="C37" s="159"/>
      <c r="D37" s="281">
        <v>11722869778</v>
      </c>
      <c r="E37" s="159"/>
      <c r="F37" s="285">
        <v>5332166133</v>
      </c>
      <c r="G37" s="159"/>
      <c r="H37" s="281">
        <v>6390703645</v>
      </c>
      <c r="I37" s="159"/>
    </row>
    <row r="38" spans="1:9">
      <c r="A38" s="268" t="s">
        <v>920</v>
      </c>
      <c r="B38" s="282" t="s">
        <v>2775</v>
      </c>
      <c r="C38" s="159"/>
      <c r="D38" s="283">
        <v>83898000</v>
      </c>
      <c r="E38" s="159"/>
      <c r="F38" s="283">
        <v>83898000</v>
      </c>
      <c r="G38" s="159"/>
      <c r="H38" s="283">
        <v>0</v>
      </c>
      <c r="I38" s="159"/>
    </row>
    <row r="39" spans="1:9" ht="46.5" customHeight="1">
      <c r="A39" s="280"/>
      <c r="B39" s="286" t="s">
        <v>2776</v>
      </c>
      <c r="C39" s="159"/>
      <c r="D39" s="281">
        <v>83898000</v>
      </c>
      <c r="E39" s="159"/>
      <c r="F39" s="281">
        <v>83898000</v>
      </c>
      <c r="G39" s="159"/>
      <c r="H39" s="281">
        <v>0</v>
      </c>
      <c r="I39" s="159"/>
    </row>
    <row r="40" spans="1:9">
      <c r="A40" s="268" t="s">
        <v>920</v>
      </c>
      <c r="B40" s="282" t="s">
        <v>2777</v>
      </c>
      <c r="C40" s="159"/>
      <c r="D40" s="283">
        <v>541477000</v>
      </c>
      <c r="E40" s="159"/>
      <c r="F40" s="283">
        <v>0</v>
      </c>
      <c r="G40" s="159"/>
      <c r="H40" s="283">
        <v>541477000</v>
      </c>
      <c r="I40" s="159"/>
    </row>
    <row r="41" spans="1:9" ht="30">
      <c r="A41" s="280"/>
      <c r="B41" s="286" t="s">
        <v>2778</v>
      </c>
      <c r="C41" s="159"/>
      <c r="D41" s="281">
        <v>541477000</v>
      </c>
      <c r="E41" s="159"/>
      <c r="F41" s="281">
        <v>0</v>
      </c>
      <c r="G41" s="159"/>
      <c r="H41" s="281">
        <v>541477000</v>
      </c>
      <c r="I41" s="159"/>
    </row>
    <row r="42" spans="1:9">
      <c r="A42" s="287" t="s">
        <v>88</v>
      </c>
      <c r="B42" s="288" t="s">
        <v>2779</v>
      </c>
      <c r="C42" s="159"/>
      <c r="D42" s="289">
        <v>9322597000</v>
      </c>
      <c r="E42" s="159"/>
      <c r="F42" s="289">
        <v>3650597000</v>
      </c>
      <c r="G42" s="159"/>
      <c r="H42" s="289">
        <v>5672000000</v>
      </c>
      <c r="I42" s="159"/>
    </row>
    <row r="43" spans="1:9">
      <c r="A43" s="287" t="s">
        <v>1672</v>
      </c>
      <c r="B43" s="288" t="s">
        <v>2015</v>
      </c>
      <c r="C43" s="159"/>
      <c r="D43" s="289">
        <v>5672000000</v>
      </c>
      <c r="E43" s="159"/>
      <c r="F43" s="289">
        <v>0</v>
      </c>
      <c r="G43" s="159"/>
      <c r="H43" s="289">
        <v>5672000000</v>
      </c>
      <c r="I43" s="159"/>
    </row>
    <row r="44" spans="1:9">
      <c r="A44" s="287" t="s">
        <v>2780</v>
      </c>
      <c r="B44" s="290" t="s">
        <v>2781</v>
      </c>
      <c r="C44" s="159"/>
      <c r="D44" s="289">
        <v>5672000000</v>
      </c>
      <c r="E44" s="159"/>
      <c r="F44" s="289">
        <v>0</v>
      </c>
      <c r="G44" s="159"/>
      <c r="H44" s="289">
        <v>5672000000</v>
      </c>
      <c r="I44" s="159"/>
    </row>
    <row r="45" spans="1:9" ht="30">
      <c r="A45" s="287"/>
      <c r="B45" s="286" t="s">
        <v>2782</v>
      </c>
      <c r="C45" s="159"/>
      <c r="D45" s="291">
        <v>5672000000</v>
      </c>
      <c r="E45" s="159"/>
      <c r="F45" s="262"/>
      <c r="G45" s="159"/>
      <c r="H45" s="292">
        <v>5672000000</v>
      </c>
      <c r="I45" s="159"/>
    </row>
    <row r="46" spans="1:9">
      <c r="A46" s="287" t="s">
        <v>1674</v>
      </c>
      <c r="B46" s="290" t="s">
        <v>1667</v>
      </c>
      <c r="C46" s="159"/>
      <c r="D46" s="289">
        <v>3650597000</v>
      </c>
      <c r="E46" s="159"/>
      <c r="F46" s="289">
        <v>3650597000</v>
      </c>
      <c r="G46" s="159"/>
      <c r="H46" s="289">
        <v>0</v>
      </c>
      <c r="I46" s="159"/>
    </row>
    <row r="47" spans="1:9" ht="30">
      <c r="A47" s="293" t="s">
        <v>2780</v>
      </c>
      <c r="B47" s="294" t="s">
        <v>2782</v>
      </c>
      <c r="C47" s="159"/>
      <c r="D47" s="295">
        <v>3650597000</v>
      </c>
      <c r="E47" s="159"/>
      <c r="F47" s="262">
        <v>3650597000</v>
      </c>
      <c r="G47" s="159"/>
      <c r="H47" s="262">
        <v>0</v>
      </c>
      <c r="I47" s="159"/>
    </row>
    <row r="48" spans="1:9">
      <c r="A48" s="261"/>
      <c r="B48" s="261" t="s">
        <v>2783</v>
      </c>
      <c r="C48" s="296"/>
      <c r="D48" s="262">
        <v>1056123631.462122</v>
      </c>
      <c r="E48" s="296"/>
      <c r="F48" s="262">
        <v>22376000</v>
      </c>
      <c r="G48" s="296"/>
      <c r="H48" s="262">
        <v>1033747631.462122</v>
      </c>
      <c r="I48" s="296"/>
    </row>
    <row r="49" spans="1:9" ht="30" customHeight="1">
      <c r="A49" s="153" t="s">
        <v>44</v>
      </c>
      <c r="B49" s="297" t="s">
        <v>2784</v>
      </c>
      <c r="C49" s="296"/>
      <c r="D49" s="207">
        <v>700000000</v>
      </c>
      <c r="E49" s="296"/>
      <c r="F49" s="262">
        <v>0</v>
      </c>
      <c r="G49" s="296"/>
      <c r="H49" s="207">
        <v>700000000</v>
      </c>
      <c r="I49" s="296"/>
    </row>
    <row r="50" spans="1:9" ht="30.95" customHeight="1">
      <c r="A50" s="206">
        <v>1</v>
      </c>
      <c r="B50" s="298" t="s">
        <v>2781</v>
      </c>
      <c r="C50" s="296"/>
      <c r="D50" s="207">
        <v>700000000</v>
      </c>
      <c r="E50" s="296"/>
      <c r="F50" s="262">
        <v>0</v>
      </c>
      <c r="G50" s="296"/>
      <c r="H50" s="207">
        <v>700000000</v>
      </c>
      <c r="I50" s="296"/>
    </row>
    <row r="51" spans="1:9">
      <c r="A51" s="206" t="s">
        <v>142</v>
      </c>
      <c r="B51" s="298" t="s">
        <v>2785</v>
      </c>
      <c r="C51" s="296"/>
      <c r="D51" s="207">
        <v>700000000</v>
      </c>
      <c r="E51" s="296"/>
      <c r="F51" s="262">
        <v>0</v>
      </c>
      <c r="G51" s="296"/>
      <c r="H51" s="207">
        <v>700000000</v>
      </c>
      <c r="I51" s="296"/>
    </row>
    <row r="52" spans="1:9" ht="30" customHeight="1">
      <c r="A52" s="268" t="s">
        <v>920</v>
      </c>
      <c r="B52" s="299" t="s">
        <v>2786</v>
      </c>
      <c r="C52" s="296"/>
      <c r="D52" s="300">
        <v>700000000</v>
      </c>
      <c r="E52" s="296"/>
      <c r="F52" s="262"/>
      <c r="G52" s="296"/>
      <c r="H52" s="300">
        <v>700000000</v>
      </c>
      <c r="I52" s="296"/>
    </row>
    <row r="53" spans="1:9" ht="45" customHeight="1">
      <c r="A53" s="301" t="s">
        <v>45</v>
      </c>
      <c r="B53" s="297" t="s">
        <v>2787</v>
      </c>
      <c r="C53" s="296"/>
      <c r="D53" s="207">
        <v>356123631.46212202</v>
      </c>
      <c r="E53" s="296"/>
      <c r="F53" s="262">
        <v>22376000</v>
      </c>
      <c r="G53" s="296"/>
      <c r="H53" s="207">
        <v>333747631.46212202</v>
      </c>
      <c r="I53" s="296"/>
    </row>
    <row r="54" spans="1:9" ht="139.5" customHeight="1">
      <c r="A54" s="301">
        <v>1</v>
      </c>
      <c r="B54" s="290" t="s">
        <v>2788</v>
      </c>
      <c r="C54" s="296"/>
      <c r="D54" s="207">
        <v>356123631.46212202</v>
      </c>
      <c r="E54" s="296"/>
      <c r="F54" s="262">
        <v>22376000</v>
      </c>
      <c r="G54" s="296"/>
      <c r="H54" s="207">
        <v>333747631.46212202</v>
      </c>
      <c r="I54" s="296"/>
    </row>
    <row r="55" spans="1:9" ht="93" customHeight="1">
      <c r="A55" s="301" t="s">
        <v>142</v>
      </c>
      <c r="B55" s="302" t="s">
        <v>2789</v>
      </c>
      <c r="C55" s="296"/>
      <c r="D55" s="207">
        <v>356123631.46212202</v>
      </c>
      <c r="E55" s="296"/>
      <c r="F55" s="262">
        <v>22376000</v>
      </c>
      <c r="G55" s="296"/>
      <c r="H55" s="207">
        <v>333747631.46212202</v>
      </c>
      <c r="I55" s="296"/>
    </row>
    <row r="56" spans="1:9" ht="90">
      <c r="A56" s="303" t="s">
        <v>920</v>
      </c>
      <c r="B56" s="208" t="s">
        <v>2790</v>
      </c>
      <c r="C56" s="296"/>
      <c r="D56" s="300">
        <v>22376000</v>
      </c>
      <c r="E56" s="296"/>
      <c r="F56" s="292">
        <v>22376000</v>
      </c>
      <c r="G56" s="296"/>
      <c r="H56" s="300">
        <v>0</v>
      </c>
      <c r="I56" s="296"/>
    </row>
    <row r="57" spans="1:9" ht="60">
      <c r="A57" s="303" t="s">
        <v>920</v>
      </c>
      <c r="B57" s="208" t="s">
        <v>2791</v>
      </c>
      <c r="C57" s="296"/>
      <c r="D57" s="291">
        <v>333747631.46212202</v>
      </c>
      <c r="E57" s="296"/>
      <c r="F57" s="262"/>
      <c r="G57" s="296"/>
      <c r="H57" s="300">
        <v>333747631.46212202</v>
      </c>
      <c r="I57" s="296"/>
    </row>
    <row r="58" spans="1:9">
      <c r="A58" s="261"/>
      <c r="B58" s="261" t="s">
        <v>2792</v>
      </c>
      <c r="C58" s="296"/>
      <c r="D58" s="262">
        <v>796619467</v>
      </c>
      <c r="E58" s="296"/>
      <c r="F58" s="262">
        <v>767212000</v>
      </c>
      <c r="G58" s="296"/>
      <c r="H58" s="262">
        <v>29407467</v>
      </c>
      <c r="I58" s="296"/>
    </row>
    <row r="59" spans="1:9">
      <c r="A59" s="304" t="s">
        <v>44</v>
      </c>
      <c r="B59" s="305" t="s">
        <v>2793</v>
      </c>
      <c r="C59" s="296"/>
      <c r="D59" s="306">
        <v>29407467</v>
      </c>
      <c r="E59" s="296"/>
      <c r="F59" s="262">
        <v>0</v>
      </c>
      <c r="G59" s="296"/>
      <c r="H59" s="306">
        <v>29407467</v>
      </c>
      <c r="I59" s="296"/>
    </row>
    <row r="60" spans="1:9">
      <c r="A60" s="304">
        <v>1</v>
      </c>
      <c r="B60" s="305" t="s">
        <v>2794</v>
      </c>
      <c r="C60" s="296"/>
      <c r="D60" s="306">
        <v>5852647</v>
      </c>
      <c r="E60" s="296"/>
      <c r="F60" s="262">
        <v>0</v>
      </c>
      <c r="G60" s="296"/>
      <c r="H60" s="306">
        <v>5852647</v>
      </c>
      <c r="I60" s="296"/>
    </row>
    <row r="61" spans="1:9">
      <c r="A61" s="307" t="s">
        <v>920</v>
      </c>
      <c r="B61" s="308" t="s">
        <v>2795</v>
      </c>
      <c r="C61" s="296"/>
      <c r="D61" s="309">
        <v>5852647</v>
      </c>
      <c r="E61" s="296"/>
      <c r="F61" s="262"/>
      <c r="G61" s="296"/>
      <c r="H61" s="309">
        <v>5852647</v>
      </c>
      <c r="I61" s="296"/>
    </row>
    <row r="62" spans="1:9">
      <c r="A62" s="304">
        <v>2</v>
      </c>
      <c r="B62" s="310" t="s">
        <v>2796</v>
      </c>
      <c r="C62" s="296"/>
      <c r="D62" s="306">
        <v>23554820</v>
      </c>
      <c r="E62" s="296"/>
      <c r="F62" s="262">
        <v>0</v>
      </c>
      <c r="G62" s="296"/>
      <c r="H62" s="306">
        <v>23554820</v>
      </c>
      <c r="I62" s="296"/>
    </row>
    <row r="63" spans="1:9" ht="30" customHeight="1">
      <c r="A63" s="307" t="s">
        <v>920</v>
      </c>
      <c r="B63" s="308" t="s">
        <v>2795</v>
      </c>
      <c r="C63" s="296"/>
      <c r="D63" s="309">
        <v>23554820</v>
      </c>
      <c r="E63" s="296"/>
      <c r="F63" s="262"/>
      <c r="G63" s="296"/>
      <c r="H63" s="309">
        <v>23554820</v>
      </c>
      <c r="I63" s="296"/>
    </row>
    <row r="64" spans="1:9" ht="30" customHeight="1">
      <c r="A64" s="301" t="s">
        <v>45</v>
      </c>
      <c r="B64" s="298" t="s">
        <v>2797</v>
      </c>
      <c r="C64" s="296"/>
      <c r="D64" s="306">
        <v>219383000</v>
      </c>
      <c r="E64" s="296"/>
      <c r="F64" s="262">
        <v>219383000</v>
      </c>
      <c r="G64" s="296"/>
      <c r="H64" s="306">
        <v>0</v>
      </c>
      <c r="I64" s="296"/>
    </row>
    <row r="65" spans="1:9">
      <c r="A65" s="311" t="s">
        <v>2780</v>
      </c>
      <c r="B65" s="312" t="s">
        <v>2798</v>
      </c>
      <c r="C65" s="296"/>
      <c r="D65" s="306">
        <v>219383000</v>
      </c>
      <c r="E65" s="296"/>
      <c r="F65" s="262">
        <v>219383000</v>
      </c>
      <c r="G65" s="296"/>
      <c r="H65" s="306">
        <v>0</v>
      </c>
      <c r="I65" s="296"/>
    </row>
    <row r="66" spans="1:9">
      <c r="A66" s="304">
        <v>1</v>
      </c>
      <c r="B66" s="313" t="s">
        <v>2799</v>
      </c>
      <c r="C66" s="296"/>
      <c r="D66" s="314">
        <v>219383000</v>
      </c>
      <c r="E66" s="296"/>
      <c r="F66" s="262">
        <v>219383000</v>
      </c>
      <c r="G66" s="296"/>
      <c r="H66" s="314">
        <v>0</v>
      </c>
      <c r="I66" s="296"/>
    </row>
    <row r="67" spans="1:9" ht="30">
      <c r="A67" s="315" t="s">
        <v>920</v>
      </c>
      <c r="B67" s="316" t="s">
        <v>2800</v>
      </c>
      <c r="C67" s="296"/>
      <c r="D67" s="209">
        <v>219383000</v>
      </c>
      <c r="E67" s="296"/>
      <c r="F67" s="209">
        <v>219383000</v>
      </c>
      <c r="G67" s="296"/>
      <c r="H67" s="309">
        <v>0</v>
      </c>
      <c r="I67" s="296"/>
    </row>
    <row r="68" spans="1:9">
      <c r="A68" s="304" t="s">
        <v>119</v>
      </c>
      <c r="B68" s="313" t="s">
        <v>2801</v>
      </c>
      <c r="C68" s="296"/>
      <c r="D68" s="317">
        <v>547829000</v>
      </c>
      <c r="E68" s="296"/>
      <c r="F68" s="262">
        <v>547829000</v>
      </c>
      <c r="G68" s="296"/>
      <c r="H68" s="317">
        <v>0</v>
      </c>
      <c r="I68" s="296"/>
    </row>
    <row r="69" spans="1:9">
      <c r="A69" s="304" t="s">
        <v>2780</v>
      </c>
      <c r="B69" s="318" t="s">
        <v>2748</v>
      </c>
      <c r="C69" s="296"/>
      <c r="D69" s="317">
        <v>414569000</v>
      </c>
      <c r="E69" s="296"/>
      <c r="F69" s="262">
        <v>414569000</v>
      </c>
      <c r="G69" s="296"/>
      <c r="H69" s="317">
        <v>0</v>
      </c>
      <c r="I69" s="296"/>
    </row>
    <row r="70" spans="1:9">
      <c r="A70" s="319">
        <v>1</v>
      </c>
      <c r="B70" s="320" t="s">
        <v>2802</v>
      </c>
      <c r="C70" s="296"/>
      <c r="D70" s="317">
        <v>14569000</v>
      </c>
      <c r="E70" s="296"/>
      <c r="F70" s="262">
        <v>14569000</v>
      </c>
      <c r="G70" s="296"/>
      <c r="H70" s="317">
        <v>0</v>
      </c>
      <c r="I70" s="296"/>
    </row>
    <row r="71" spans="1:9" ht="30">
      <c r="A71" s="304" t="s">
        <v>920</v>
      </c>
      <c r="B71" s="321" t="s">
        <v>2803</v>
      </c>
      <c r="C71" s="296"/>
      <c r="D71" s="309">
        <v>14569000</v>
      </c>
      <c r="E71" s="296"/>
      <c r="F71" s="309">
        <v>14569000</v>
      </c>
      <c r="G71" s="296"/>
      <c r="H71" s="309">
        <v>0</v>
      </c>
      <c r="I71" s="296"/>
    </row>
    <row r="72" spans="1:9" ht="30" customHeight="1">
      <c r="A72" s="322">
        <v>2</v>
      </c>
      <c r="B72" s="323" t="s">
        <v>2804</v>
      </c>
      <c r="C72" s="296"/>
      <c r="D72" s="317">
        <v>400000000</v>
      </c>
      <c r="E72" s="296"/>
      <c r="F72" s="262">
        <v>400000000</v>
      </c>
      <c r="G72" s="296"/>
      <c r="H72" s="317">
        <v>0</v>
      </c>
      <c r="I72" s="296"/>
    </row>
    <row r="73" spans="1:9">
      <c r="A73" s="304" t="s">
        <v>920</v>
      </c>
      <c r="B73" s="324" t="s">
        <v>2805</v>
      </c>
      <c r="C73" s="296"/>
      <c r="D73" s="309">
        <v>400000000</v>
      </c>
      <c r="E73" s="296"/>
      <c r="F73" s="309">
        <v>400000000</v>
      </c>
      <c r="G73" s="296"/>
      <c r="H73" s="309">
        <v>0</v>
      </c>
      <c r="I73" s="296"/>
    </row>
    <row r="74" spans="1:9" ht="62.1" customHeight="1">
      <c r="A74" s="304" t="s">
        <v>2780</v>
      </c>
      <c r="B74" s="325" t="s">
        <v>2806</v>
      </c>
      <c r="C74" s="296"/>
      <c r="D74" s="306">
        <v>113170000</v>
      </c>
      <c r="E74" s="296"/>
      <c r="F74" s="262">
        <v>113170000</v>
      </c>
      <c r="G74" s="296"/>
      <c r="H74" s="306">
        <v>0</v>
      </c>
      <c r="I74" s="296"/>
    </row>
    <row r="75" spans="1:9">
      <c r="A75" s="319">
        <v>1</v>
      </c>
      <c r="B75" s="326" t="s">
        <v>2807</v>
      </c>
      <c r="C75" s="296"/>
      <c r="D75" s="317">
        <v>113170000</v>
      </c>
      <c r="E75" s="296"/>
      <c r="F75" s="262">
        <v>113170000</v>
      </c>
      <c r="G75" s="296"/>
      <c r="H75" s="317">
        <v>0</v>
      </c>
      <c r="I75" s="296"/>
    </row>
    <row r="76" spans="1:9" ht="30" customHeight="1">
      <c r="A76" s="319" t="s">
        <v>920</v>
      </c>
      <c r="B76" s="327" t="s">
        <v>2808</v>
      </c>
      <c r="C76" s="296"/>
      <c r="D76" s="300">
        <v>113170000</v>
      </c>
      <c r="E76" s="296"/>
      <c r="F76" s="262">
        <v>113170000</v>
      </c>
      <c r="G76" s="296"/>
      <c r="H76" s="309">
        <v>0</v>
      </c>
      <c r="I76" s="296"/>
    </row>
    <row r="77" spans="1:9" ht="28.5">
      <c r="A77" s="304" t="s">
        <v>2780</v>
      </c>
      <c r="B77" s="325" t="s">
        <v>2809</v>
      </c>
      <c r="C77" s="296"/>
      <c r="D77" s="306">
        <v>20090000</v>
      </c>
      <c r="E77" s="296"/>
      <c r="F77" s="262">
        <v>20090000</v>
      </c>
      <c r="G77" s="296"/>
      <c r="H77" s="306">
        <v>0</v>
      </c>
      <c r="I77" s="296"/>
    </row>
    <row r="78" spans="1:9">
      <c r="A78" s="263">
        <v>1</v>
      </c>
      <c r="B78" s="328" t="s">
        <v>2810</v>
      </c>
      <c r="C78" s="296"/>
      <c r="D78" s="306">
        <v>20090000</v>
      </c>
      <c r="E78" s="296"/>
      <c r="F78" s="262">
        <v>20090000</v>
      </c>
      <c r="G78" s="296"/>
      <c r="H78" s="306">
        <v>0</v>
      </c>
      <c r="I78" s="296"/>
    </row>
    <row r="79" spans="1:9" ht="30">
      <c r="A79" s="319" t="s">
        <v>920</v>
      </c>
      <c r="B79" s="208" t="s">
        <v>2811</v>
      </c>
      <c r="C79" s="296"/>
      <c r="D79" s="329">
        <v>20090000</v>
      </c>
      <c r="E79" s="296"/>
      <c r="F79" s="292">
        <v>20090000</v>
      </c>
      <c r="G79" s="296"/>
      <c r="H79" s="309">
        <v>0</v>
      </c>
      <c r="I79" s="296"/>
    </row>
    <row r="80" spans="1:9">
      <c r="A80" s="261"/>
      <c r="B80" s="261" t="s">
        <v>2812</v>
      </c>
      <c r="C80" s="296"/>
      <c r="D80" s="262">
        <v>5776727472</v>
      </c>
      <c r="E80" s="296"/>
      <c r="F80" s="262">
        <v>815987000</v>
      </c>
      <c r="G80" s="296"/>
      <c r="H80" s="262">
        <v>4960740472</v>
      </c>
      <c r="I80" s="296"/>
    </row>
    <row r="81" spans="1:9">
      <c r="A81" s="304" t="s">
        <v>44</v>
      </c>
      <c r="B81" s="305" t="s">
        <v>2813</v>
      </c>
      <c r="C81" s="296"/>
      <c r="D81" s="330">
        <v>20202472</v>
      </c>
      <c r="E81" s="296"/>
      <c r="F81" s="262">
        <v>0</v>
      </c>
      <c r="G81" s="296"/>
      <c r="H81" s="330">
        <v>20202472</v>
      </c>
      <c r="I81" s="296"/>
    </row>
    <row r="82" spans="1:9">
      <c r="A82" s="304">
        <v>1</v>
      </c>
      <c r="B82" s="331" t="s">
        <v>2794</v>
      </c>
      <c r="C82" s="296"/>
      <c r="D82" s="330">
        <v>962727</v>
      </c>
      <c r="E82" s="296"/>
      <c r="F82" s="262">
        <v>0</v>
      </c>
      <c r="G82" s="296"/>
      <c r="H82" s="330">
        <v>962727</v>
      </c>
      <c r="I82" s="296"/>
    </row>
    <row r="83" spans="1:9">
      <c r="A83" s="315" t="s">
        <v>920</v>
      </c>
      <c r="B83" s="332" t="s">
        <v>2814</v>
      </c>
      <c r="C83" s="296"/>
      <c r="D83" s="309">
        <v>962727</v>
      </c>
      <c r="E83" s="296"/>
      <c r="F83" s="262"/>
      <c r="G83" s="296"/>
      <c r="H83" s="309">
        <v>962727</v>
      </c>
      <c r="I83" s="296"/>
    </row>
    <row r="84" spans="1:9">
      <c r="A84" s="304">
        <v>2</v>
      </c>
      <c r="B84" s="305" t="s">
        <v>2815</v>
      </c>
      <c r="C84" s="296"/>
      <c r="D84" s="330">
        <v>19239745</v>
      </c>
      <c r="E84" s="296"/>
      <c r="F84" s="262">
        <v>0</v>
      </c>
      <c r="G84" s="296"/>
      <c r="H84" s="330">
        <v>19239745</v>
      </c>
      <c r="I84" s="296"/>
    </row>
    <row r="85" spans="1:9">
      <c r="A85" s="315" t="s">
        <v>920</v>
      </c>
      <c r="B85" s="332" t="s">
        <v>2814</v>
      </c>
      <c r="C85" s="296"/>
      <c r="D85" s="309">
        <v>19239745</v>
      </c>
      <c r="E85" s="296"/>
      <c r="F85" s="262"/>
      <c r="G85" s="296"/>
      <c r="H85" s="309">
        <v>19239745</v>
      </c>
      <c r="I85" s="296"/>
    </row>
    <row r="86" spans="1:9">
      <c r="A86" s="304" t="s">
        <v>45</v>
      </c>
      <c r="B86" s="331" t="s">
        <v>2816</v>
      </c>
      <c r="C86" s="296"/>
      <c r="D86" s="330"/>
      <c r="E86" s="296"/>
      <c r="F86" s="262"/>
      <c r="G86" s="296"/>
      <c r="H86" s="330"/>
      <c r="I86" s="296"/>
    </row>
    <row r="87" spans="1:9">
      <c r="A87" s="304" t="s">
        <v>2817</v>
      </c>
      <c r="B87" s="310" t="s">
        <v>2818</v>
      </c>
      <c r="C87" s="296"/>
      <c r="D87" s="330">
        <v>815622000</v>
      </c>
      <c r="E87" s="296"/>
      <c r="F87" s="262">
        <v>689473000</v>
      </c>
      <c r="G87" s="296"/>
      <c r="H87" s="330">
        <v>126149000</v>
      </c>
      <c r="I87" s="296"/>
    </row>
    <row r="88" spans="1:9" ht="46.5" customHeight="1">
      <c r="A88" s="304" t="s">
        <v>51</v>
      </c>
      <c r="B88" s="310" t="s">
        <v>2819</v>
      </c>
      <c r="C88" s="296"/>
      <c r="D88" s="330">
        <v>51259000</v>
      </c>
      <c r="E88" s="296"/>
      <c r="F88" s="262">
        <v>51259000</v>
      </c>
      <c r="G88" s="296"/>
      <c r="H88" s="330">
        <v>0</v>
      </c>
      <c r="I88" s="296"/>
    </row>
    <row r="89" spans="1:9" ht="30" customHeight="1">
      <c r="A89" s="304">
        <v>1</v>
      </c>
      <c r="B89" s="331" t="s">
        <v>2820</v>
      </c>
      <c r="C89" s="296"/>
      <c r="D89" s="330">
        <v>51259000</v>
      </c>
      <c r="E89" s="296"/>
      <c r="F89" s="262">
        <v>51259000</v>
      </c>
      <c r="G89" s="296"/>
      <c r="H89" s="330">
        <v>0</v>
      </c>
      <c r="I89" s="296"/>
    </row>
    <row r="90" spans="1:9" ht="30">
      <c r="A90" s="304"/>
      <c r="B90" s="316" t="s">
        <v>2821</v>
      </c>
      <c r="C90" s="296"/>
      <c r="D90" s="333">
        <v>51259000</v>
      </c>
      <c r="E90" s="296"/>
      <c r="F90" s="292">
        <v>51259000</v>
      </c>
      <c r="G90" s="296"/>
      <c r="H90" s="333">
        <v>0</v>
      </c>
      <c r="I90" s="296"/>
    </row>
    <row r="91" spans="1:9" ht="46.5" customHeight="1">
      <c r="A91" s="304" t="s">
        <v>88</v>
      </c>
      <c r="B91" s="313" t="s">
        <v>2798</v>
      </c>
      <c r="C91" s="296"/>
      <c r="D91" s="330">
        <v>315768000</v>
      </c>
      <c r="E91" s="296"/>
      <c r="F91" s="262">
        <v>189619000</v>
      </c>
      <c r="G91" s="296"/>
      <c r="H91" s="330">
        <v>126149000</v>
      </c>
      <c r="I91" s="296"/>
    </row>
    <row r="92" spans="1:9" ht="30">
      <c r="A92" s="315">
        <v>1</v>
      </c>
      <c r="B92" s="316" t="s">
        <v>2822</v>
      </c>
      <c r="C92" s="296"/>
      <c r="D92" s="333">
        <v>189619000</v>
      </c>
      <c r="E92" s="296"/>
      <c r="F92" s="292">
        <v>189619000</v>
      </c>
      <c r="G92" s="296"/>
      <c r="H92" s="333">
        <v>0</v>
      </c>
      <c r="I92" s="296"/>
    </row>
    <row r="93" spans="1:9" ht="45" customHeight="1">
      <c r="A93" s="315">
        <v>2</v>
      </c>
      <c r="B93" s="334" t="s">
        <v>2823</v>
      </c>
      <c r="C93" s="296"/>
      <c r="D93" s="309">
        <v>126149000</v>
      </c>
      <c r="E93" s="296"/>
      <c r="F93" s="262"/>
      <c r="G93" s="296"/>
      <c r="H93" s="309">
        <v>126149000</v>
      </c>
      <c r="I93" s="296"/>
    </row>
    <row r="94" spans="1:9">
      <c r="A94" s="304" t="s">
        <v>88</v>
      </c>
      <c r="B94" s="305" t="s">
        <v>2824</v>
      </c>
      <c r="C94" s="296"/>
      <c r="D94" s="330">
        <v>448595000</v>
      </c>
      <c r="E94" s="296"/>
      <c r="F94" s="262">
        <v>448595000</v>
      </c>
      <c r="G94" s="296"/>
      <c r="H94" s="330">
        <v>0</v>
      </c>
      <c r="I94" s="296"/>
    </row>
    <row r="95" spans="1:9" ht="28.5">
      <c r="A95" s="315">
        <v>1</v>
      </c>
      <c r="B95" s="335" t="s">
        <v>2825</v>
      </c>
      <c r="C95" s="296"/>
      <c r="D95" s="330">
        <v>448595000</v>
      </c>
      <c r="E95" s="296"/>
      <c r="F95" s="262">
        <v>448595000</v>
      </c>
      <c r="G95" s="296"/>
      <c r="H95" s="330">
        <v>0</v>
      </c>
      <c r="I95" s="296"/>
    </row>
    <row r="96" spans="1:9" ht="45">
      <c r="A96" s="315" t="s">
        <v>920</v>
      </c>
      <c r="B96" s="334" t="s">
        <v>2826</v>
      </c>
      <c r="C96" s="296"/>
      <c r="D96" s="309">
        <v>448595000</v>
      </c>
      <c r="E96" s="296"/>
      <c r="F96" s="292">
        <v>448595000</v>
      </c>
      <c r="G96" s="296"/>
      <c r="H96" s="309">
        <v>0</v>
      </c>
      <c r="I96" s="296"/>
    </row>
    <row r="97" spans="1:9">
      <c r="A97" s="304" t="s">
        <v>129</v>
      </c>
      <c r="B97" s="331" t="s">
        <v>2827</v>
      </c>
      <c r="C97" s="296"/>
      <c r="D97" s="265">
        <v>4940903000</v>
      </c>
      <c r="E97" s="296"/>
      <c r="F97" s="262">
        <v>126514000</v>
      </c>
      <c r="G97" s="296"/>
      <c r="H97" s="265">
        <v>4814389000</v>
      </c>
      <c r="I97" s="296"/>
    </row>
    <row r="98" spans="1:9">
      <c r="A98" s="336">
        <v>1</v>
      </c>
      <c r="B98" s="337" t="s">
        <v>2828</v>
      </c>
      <c r="C98" s="296"/>
      <c r="D98" s="338">
        <v>4797989000</v>
      </c>
      <c r="E98" s="296"/>
      <c r="F98" s="262">
        <v>0</v>
      </c>
      <c r="G98" s="296"/>
      <c r="H98" s="338">
        <v>4797989000</v>
      </c>
      <c r="I98" s="296"/>
    </row>
    <row r="99" spans="1:9" ht="30" customHeight="1">
      <c r="A99" s="339" t="s">
        <v>920</v>
      </c>
      <c r="B99" s="332" t="s">
        <v>2829</v>
      </c>
      <c r="C99" s="296"/>
      <c r="D99" s="309">
        <v>4797989000</v>
      </c>
      <c r="E99" s="296"/>
      <c r="F99" s="262"/>
      <c r="G99" s="296"/>
      <c r="H99" s="309">
        <v>4797989000</v>
      </c>
      <c r="I99" s="296"/>
    </row>
    <row r="100" spans="1:9">
      <c r="A100" s="261">
        <v>2</v>
      </c>
      <c r="B100" s="305" t="s">
        <v>2830</v>
      </c>
      <c r="C100" s="296"/>
      <c r="D100" s="340">
        <v>142914000</v>
      </c>
      <c r="E100" s="296"/>
      <c r="F100" s="262">
        <v>126514000</v>
      </c>
      <c r="G100" s="296"/>
      <c r="H100" s="340">
        <v>16399999.999999998</v>
      </c>
      <c r="I100" s="296"/>
    </row>
    <row r="101" spans="1:9">
      <c r="A101" s="261" t="s">
        <v>2780</v>
      </c>
      <c r="B101" s="341" t="s">
        <v>2831</v>
      </c>
      <c r="C101" s="296"/>
      <c r="D101" s="338">
        <v>142914000</v>
      </c>
      <c r="E101" s="296"/>
      <c r="F101" s="262">
        <v>126514000</v>
      </c>
      <c r="G101" s="296"/>
      <c r="H101" s="338">
        <v>16399999.999999998</v>
      </c>
      <c r="I101" s="296"/>
    </row>
    <row r="102" spans="1:9">
      <c r="A102" s="342" t="s">
        <v>920</v>
      </c>
      <c r="B102" s="343" t="s">
        <v>2832</v>
      </c>
      <c r="C102" s="296"/>
      <c r="D102" s="309">
        <v>23214000</v>
      </c>
      <c r="E102" s="296"/>
      <c r="F102" s="309">
        <v>6814000.0000000019</v>
      </c>
      <c r="G102" s="296"/>
      <c r="H102" s="309">
        <v>16399999.999999998</v>
      </c>
      <c r="I102" s="296"/>
    </row>
    <row r="103" spans="1:9">
      <c r="A103" s="342" t="s">
        <v>920</v>
      </c>
      <c r="B103" s="344" t="s">
        <v>2833</v>
      </c>
      <c r="C103" s="296"/>
      <c r="D103" s="309">
        <v>119700000</v>
      </c>
      <c r="E103" s="296"/>
      <c r="F103" s="309">
        <v>119700000</v>
      </c>
      <c r="G103" s="296"/>
      <c r="H103" s="309">
        <v>0</v>
      </c>
      <c r="I103" s="296"/>
    </row>
    <row r="104" spans="1:9" ht="30" customHeight="1">
      <c r="A104" s="261"/>
      <c r="B104" s="261" t="s">
        <v>2834</v>
      </c>
      <c r="C104" s="296"/>
      <c r="D104" s="262">
        <v>374718110</v>
      </c>
      <c r="E104" s="296"/>
      <c r="F104" s="262">
        <v>374718110</v>
      </c>
      <c r="G104" s="296"/>
      <c r="H104" s="262">
        <v>0</v>
      </c>
      <c r="I104" s="296"/>
    </row>
    <row r="105" spans="1:9">
      <c r="A105" s="261" t="s">
        <v>44</v>
      </c>
      <c r="B105" s="313" t="s">
        <v>2835</v>
      </c>
      <c r="C105" s="296"/>
      <c r="D105" s="345">
        <v>374718110</v>
      </c>
      <c r="E105" s="296"/>
      <c r="F105" s="262">
        <v>374718110</v>
      </c>
      <c r="G105" s="296"/>
      <c r="H105" s="345">
        <v>0</v>
      </c>
      <c r="I105" s="296"/>
    </row>
    <row r="106" spans="1:9" ht="46.5" customHeight="1">
      <c r="A106" s="261" t="s">
        <v>51</v>
      </c>
      <c r="B106" s="313" t="s">
        <v>2798</v>
      </c>
      <c r="C106" s="296"/>
      <c r="D106" s="345">
        <v>252232110</v>
      </c>
      <c r="E106" s="296"/>
      <c r="F106" s="262">
        <v>252232110</v>
      </c>
      <c r="G106" s="296"/>
      <c r="H106" s="345">
        <v>0</v>
      </c>
      <c r="I106" s="296"/>
    </row>
    <row r="107" spans="1:9" ht="28.5">
      <c r="A107" s="261">
        <v>1</v>
      </c>
      <c r="B107" s="313" t="s">
        <v>2836</v>
      </c>
      <c r="C107" s="296"/>
      <c r="D107" s="345">
        <v>30318000</v>
      </c>
      <c r="E107" s="296"/>
      <c r="F107" s="262">
        <v>30318000</v>
      </c>
      <c r="G107" s="296"/>
      <c r="H107" s="345">
        <v>0</v>
      </c>
      <c r="I107" s="296"/>
    </row>
    <row r="108" spans="1:9" ht="30">
      <c r="A108" s="342"/>
      <c r="B108" s="316" t="s">
        <v>2837</v>
      </c>
      <c r="C108" s="296"/>
      <c r="D108" s="309">
        <v>30318000</v>
      </c>
      <c r="E108" s="296"/>
      <c r="F108" s="292">
        <v>30318000</v>
      </c>
      <c r="G108" s="296"/>
      <c r="H108" s="309">
        <v>0</v>
      </c>
      <c r="I108" s="296"/>
    </row>
    <row r="109" spans="1:9" ht="30.95" customHeight="1">
      <c r="A109" s="261">
        <v>2</v>
      </c>
      <c r="B109" s="346" t="s">
        <v>2838</v>
      </c>
      <c r="C109" s="296"/>
      <c r="D109" s="345">
        <v>221914110</v>
      </c>
      <c r="E109" s="296"/>
      <c r="F109" s="262">
        <v>221914110</v>
      </c>
      <c r="G109" s="296"/>
      <c r="H109" s="345">
        <v>0</v>
      </c>
      <c r="I109" s="296"/>
    </row>
    <row r="110" spans="1:9" ht="28.5">
      <c r="A110" s="261" t="s">
        <v>109</v>
      </c>
      <c r="B110" s="305" t="s">
        <v>2839</v>
      </c>
      <c r="C110" s="296"/>
      <c r="D110" s="306">
        <v>221914110</v>
      </c>
      <c r="E110" s="296"/>
      <c r="F110" s="262">
        <v>221914110</v>
      </c>
      <c r="G110" s="296"/>
      <c r="H110" s="306">
        <v>0</v>
      </c>
      <c r="I110" s="296"/>
    </row>
    <row r="111" spans="1:9">
      <c r="A111" s="342" t="s">
        <v>920</v>
      </c>
      <c r="B111" s="343" t="s">
        <v>2840</v>
      </c>
      <c r="C111" s="296"/>
      <c r="D111" s="309">
        <v>221914110</v>
      </c>
      <c r="E111" s="296"/>
      <c r="F111" s="292">
        <v>221914110</v>
      </c>
      <c r="G111" s="296"/>
      <c r="H111" s="309">
        <v>0</v>
      </c>
      <c r="I111" s="296"/>
    </row>
    <row r="112" spans="1:9" ht="30.95" customHeight="1">
      <c r="A112" s="261" t="s">
        <v>88</v>
      </c>
      <c r="B112" s="313" t="s">
        <v>2824</v>
      </c>
      <c r="C112" s="296"/>
      <c r="D112" s="345">
        <v>122486000</v>
      </c>
      <c r="E112" s="296"/>
      <c r="F112" s="262">
        <v>122486000</v>
      </c>
      <c r="G112" s="296"/>
      <c r="H112" s="345">
        <v>0</v>
      </c>
      <c r="I112" s="296"/>
    </row>
    <row r="113" spans="1:9" ht="77.45" customHeight="1">
      <c r="A113" s="261">
        <v>1</v>
      </c>
      <c r="B113" s="346" t="s">
        <v>2836</v>
      </c>
      <c r="C113" s="296"/>
      <c r="D113" s="345">
        <v>65055000</v>
      </c>
      <c r="E113" s="296"/>
      <c r="F113" s="262">
        <v>65055000</v>
      </c>
      <c r="G113" s="296"/>
      <c r="H113" s="345">
        <v>0</v>
      </c>
      <c r="I113" s="296"/>
    </row>
    <row r="114" spans="1:9">
      <c r="A114" s="342" t="s">
        <v>920</v>
      </c>
      <c r="B114" s="347" t="s">
        <v>2841</v>
      </c>
      <c r="C114" s="296"/>
      <c r="D114" s="309">
        <v>40889000</v>
      </c>
      <c r="E114" s="296"/>
      <c r="F114" s="292">
        <v>40889000</v>
      </c>
      <c r="G114" s="296"/>
      <c r="H114" s="309">
        <v>0</v>
      </c>
      <c r="I114" s="296"/>
    </row>
    <row r="115" spans="1:9" ht="45">
      <c r="A115" s="342" t="s">
        <v>920</v>
      </c>
      <c r="B115" s="316" t="s">
        <v>2842</v>
      </c>
      <c r="C115" s="296"/>
      <c r="D115" s="348">
        <v>24166000</v>
      </c>
      <c r="E115" s="296"/>
      <c r="F115" s="292">
        <v>24166000</v>
      </c>
      <c r="G115" s="296"/>
      <c r="H115" s="309">
        <v>0</v>
      </c>
      <c r="I115" s="296"/>
    </row>
    <row r="116" spans="1:9" ht="28.5">
      <c r="A116" s="304">
        <v>2</v>
      </c>
      <c r="B116" s="313" t="s">
        <v>2839</v>
      </c>
      <c r="C116" s="296"/>
      <c r="D116" s="345">
        <v>57431000</v>
      </c>
      <c r="E116" s="296"/>
      <c r="F116" s="262">
        <v>57431000</v>
      </c>
      <c r="G116" s="296"/>
      <c r="H116" s="345">
        <v>0</v>
      </c>
      <c r="I116" s="296"/>
    </row>
    <row r="117" spans="1:9" ht="30">
      <c r="A117" s="342" t="s">
        <v>920</v>
      </c>
      <c r="B117" s="349" t="s">
        <v>2843</v>
      </c>
      <c r="C117" s="296"/>
      <c r="D117" s="348">
        <v>57431000</v>
      </c>
      <c r="E117" s="296"/>
      <c r="F117" s="292">
        <v>57431000</v>
      </c>
      <c r="G117" s="296"/>
      <c r="H117" s="348">
        <v>0</v>
      </c>
      <c r="I117" s="296"/>
    </row>
    <row r="118" spans="1:9" ht="30" customHeight="1">
      <c r="A118" s="261"/>
      <c r="B118" s="261" t="s">
        <v>2844</v>
      </c>
      <c r="C118" s="296"/>
      <c r="D118" s="345">
        <v>387360867</v>
      </c>
      <c r="E118" s="296"/>
      <c r="F118" s="262">
        <v>95756000</v>
      </c>
      <c r="G118" s="296"/>
      <c r="H118" s="345">
        <v>291604867</v>
      </c>
      <c r="I118" s="296"/>
    </row>
    <row r="119" spans="1:9">
      <c r="A119" s="261" t="s">
        <v>44</v>
      </c>
      <c r="B119" s="305" t="s">
        <v>2835</v>
      </c>
      <c r="C119" s="296"/>
      <c r="D119" s="345">
        <v>350497867</v>
      </c>
      <c r="E119" s="296"/>
      <c r="F119" s="262">
        <v>58893000</v>
      </c>
      <c r="G119" s="296"/>
      <c r="H119" s="345">
        <v>291604867</v>
      </c>
      <c r="I119" s="296"/>
    </row>
    <row r="120" spans="1:9" ht="62.1" customHeight="1">
      <c r="A120" s="261" t="s">
        <v>51</v>
      </c>
      <c r="B120" s="305" t="s">
        <v>2845</v>
      </c>
      <c r="C120" s="296"/>
      <c r="D120" s="345">
        <v>310362867</v>
      </c>
      <c r="E120" s="296"/>
      <c r="F120" s="262">
        <v>18758000</v>
      </c>
      <c r="G120" s="296"/>
      <c r="H120" s="345">
        <v>291604867</v>
      </c>
      <c r="I120" s="296"/>
    </row>
    <row r="121" spans="1:9">
      <c r="A121" s="261">
        <v>1</v>
      </c>
      <c r="B121" s="305" t="s">
        <v>2846</v>
      </c>
      <c r="C121" s="296"/>
      <c r="D121" s="345">
        <v>45708000</v>
      </c>
      <c r="E121" s="296"/>
      <c r="F121" s="262">
        <v>0</v>
      </c>
      <c r="G121" s="296"/>
      <c r="H121" s="345">
        <v>45708000</v>
      </c>
      <c r="I121" s="296"/>
    </row>
    <row r="122" spans="1:9" ht="45">
      <c r="A122" s="342"/>
      <c r="B122" s="343" t="s">
        <v>2847</v>
      </c>
      <c r="C122" s="296"/>
      <c r="D122" s="348">
        <v>45708000</v>
      </c>
      <c r="E122" s="296"/>
      <c r="F122" s="262"/>
      <c r="G122" s="296"/>
      <c r="H122" s="348">
        <v>45708000</v>
      </c>
      <c r="I122" s="296"/>
    </row>
    <row r="123" spans="1:9" ht="30.95" customHeight="1">
      <c r="A123" s="261">
        <v>2</v>
      </c>
      <c r="B123" s="305" t="s">
        <v>2848</v>
      </c>
      <c r="C123" s="296"/>
      <c r="D123" s="345">
        <v>245896867</v>
      </c>
      <c r="E123" s="296"/>
      <c r="F123" s="262">
        <v>0</v>
      </c>
      <c r="G123" s="296"/>
      <c r="H123" s="345">
        <v>245896867</v>
      </c>
      <c r="I123" s="296"/>
    </row>
    <row r="124" spans="1:9" ht="30">
      <c r="A124" s="342"/>
      <c r="B124" s="343" t="s">
        <v>2849</v>
      </c>
      <c r="C124" s="296"/>
      <c r="D124" s="348">
        <v>221200553</v>
      </c>
      <c r="E124" s="296"/>
      <c r="F124" s="262"/>
      <c r="G124" s="296"/>
      <c r="H124" s="348">
        <v>221200553</v>
      </c>
      <c r="I124" s="296"/>
    </row>
    <row r="125" spans="1:9" ht="46.5" customHeight="1">
      <c r="A125" s="342"/>
      <c r="B125" s="343" t="s">
        <v>2850</v>
      </c>
      <c r="C125" s="296"/>
      <c r="D125" s="348">
        <v>24696314</v>
      </c>
      <c r="E125" s="296"/>
      <c r="F125" s="262"/>
      <c r="G125" s="296"/>
      <c r="H125" s="348">
        <v>24696314</v>
      </c>
      <c r="I125" s="296"/>
    </row>
    <row r="126" spans="1:9">
      <c r="A126" s="261">
        <v>3</v>
      </c>
      <c r="B126" s="350" t="s">
        <v>2851</v>
      </c>
      <c r="C126" s="296"/>
      <c r="D126" s="345">
        <v>18758000</v>
      </c>
      <c r="E126" s="296"/>
      <c r="F126" s="262">
        <v>18758000</v>
      </c>
      <c r="G126" s="296"/>
      <c r="H126" s="345">
        <v>0</v>
      </c>
      <c r="I126" s="296"/>
    </row>
    <row r="127" spans="1:9" ht="45" customHeight="1">
      <c r="A127" s="261"/>
      <c r="B127" s="343" t="s">
        <v>2852</v>
      </c>
      <c r="C127" s="296"/>
      <c r="D127" s="351">
        <v>18758000</v>
      </c>
      <c r="E127" s="296"/>
      <c r="F127" s="292">
        <v>18758000</v>
      </c>
      <c r="G127" s="296"/>
      <c r="H127" s="351">
        <v>0</v>
      </c>
      <c r="I127" s="296"/>
    </row>
    <row r="128" spans="1:9">
      <c r="A128" s="261" t="s">
        <v>88</v>
      </c>
      <c r="B128" s="305" t="s">
        <v>2824</v>
      </c>
      <c r="C128" s="296"/>
      <c r="D128" s="352">
        <v>40135000</v>
      </c>
      <c r="E128" s="296"/>
      <c r="F128" s="262">
        <v>40135000</v>
      </c>
      <c r="G128" s="296"/>
      <c r="H128" s="352">
        <v>0</v>
      </c>
      <c r="I128" s="296"/>
    </row>
    <row r="129" spans="1:9" ht="28.5">
      <c r="A129" s="261">
        <v>1</v>
      </c>
      <c r="B129" s="305" t="s">
        <v>2853</v>
      </c>
      <c r="C129" s="296"/>
      <c r="D129" s="270">
        <v>40135000</v>
      </c>
      <c r="E129" s="296"/>
      <c r="F129" s="262">
        <v>40135000</v>
      </c>
      <c r="G129" s="296"/>
      <c r="H129" s="270">
        <v>0</v>
      </c>
      <c r="I129" s="296"/>
    </row>
    <row r="130" spans="1:9" ht="60" customHeight="1">
      <c r="A130" s="261"/>
      <c r="B130" s="343" t="s">
        <v>2854</v>
      </c>
      <c r="C130" s="296"/>
      <c r="D130" s="351">
        <v>40135000</v>
      </c>
      <c r="E130" s="296"/>
      <c r="F130" s="292">
        <v>40135000</v>
      </c>
      <c r="G130" s="296"/>
      <c r="H130" s="351">
        <v>0</v>
      </c>
      <c r="I130" s="296"/>
    </row>
    <row r="131" spans="1:9">
      <c r="A131" s="261" t="s">
        <v>45</v>
      </c>
      <c r="B131" s="305" t="s">
        <v>2855</v>
      </c>
      <c r="C131" s="296"/>
      <c r="D131" s="352">
        <v>36863000</v>
      </c>
      <c r="E131" s="296"/>
      <c r="F131" s="262">
        <v>36863000</v>
      </c>
      <c r="G131" s="296"/>
      <c r="H131" s="352">
        <v>0</v>
      </c>
      <c r="I131" s="296"/>
    </row>
    <row r="132" spans="1:9" ht="42.75">
      <c r="A132" s="261" t="s">
        <v>51</v>
      </c>
      <c r="B132" s="305" t="s">
        <v>2856</v>
      </c>
      <c r="C132" s="296"/>
      <c r="D132" s="270">
        <v>36863000</v>
      </c>
      <c r="E132" s="296"/>
      <c r="F132" s="262">
        <v>36863000</v>
      </c>
      <c r="G132" s="296"/>
      <c r="H132" s="270">
        <v>0</v>
      </c>
      <c r="I132" s="296"/>
    </row>
    <row r="133" spans="1:9" ht="23.25" customHeight="1">
      <c r="A133" s="261">
        <v>1</v>
      </c>
      <c r="B133" s="350" t="s">
        <v>2851</v>
      </c>
      <c r="C133" s="296"/>
      <c r="D133" s="345">
        <v>36863000</v>
      </c>
      <c r="E133" s="296"/>
      <c r="F133" s="262">
        <v>36863000</v>
      </c>
      <c r="G133" s="296"/>
      <c r="H133" s="345">
        <v>0</v>
      </c>
      <c r="I133" s="296"/>
    </row>
    <row r="134" spans="1:9" ht="39" customHeight="1">
      <c r="A134" s="342"/>
      <c r="B134" s="353" t="s">
        <v>2857</v>
      </c>
      <c r="C134" s="296"/>
      <c r="D134" s="348">
        <v>36863000</v>
      </c>
      <c r="E134" s="296"/>
      <c r="F134" s="292">
        <v>36863000</v>
      </c>
      <c r="G134" s="296"/>
      <c r="H134" s="348">
        <v>0</v>
      </c>
      <c r="I134" s="296"/>
    </row>
    <row r="135" spans="1:9" ht="40.5" customHeight="1">
      <c r="A135" s="261"/>
      <c r="B135" s="261" t="s">
        <v>2858</v>
      </c>
      <c r="C135" s="296"/>
      <c r="D135" s="262">
        <v>1957256135</v>
      </c>
      <c r="E135" s="296"/>
      <c r="F135" s="262">
        <v>0</v>
      </c>
      <c r="G135" s="296"/>
      <c r="H135" s="262">
        <v>1957256135</v>
      </c>
      <c r="I135" s="296"/>
    </row>
    <row r="136" spans="1:9" ht="23.25" customHeight="1">
      <c r="A136" s="261" t="s">
        <v>44</v>
      </c>
      <c r="B136" s="313" t="s">
        <v>2835</v>
      </c>
      <c r="C136" s="296"/>
      <c r="D136" s="345">
        <v>1823002689</v>
      </c>
      <c r="E136" s="296"/>
      <c r="F136" s="262">
        <v>0</v>
      </c>
      <c r="G136" s="296"/>
      <c r="H136" s="345">
        <v>1823002689</v>
      </c>
      <c r="I136" s="296"/>
    </row>
    <row r="137" spans="1:9" ht="23.25" customHeight="1">
      <c r="A137" s="261" t="s">
        <v>51</v>
      </c>
      <c r="B137" s="313" t="s">
        <v>2845</v>
      </c>
      <c r="C137" s="296"/>
      <c r="D137" s="345">
        <v>1762631689</v>
      </c>
      <c r="E137" s="296"/>
      <c r="F137" s="354">
        <v>0</v>
      </c>
      <c r="G137" s="296"/>
      <c r="H137" s="345">
        <v>1762631689</v>
      </c>
      <c r="I137" s="296"/>
    </row>
    <row r="138" spans="1:9" ht="42.75">
      <c r="A138" s="261">
        <v>1</v>
      </c>
      <c r="B138" s="313" t="s">
        <v>2859</v>
      </c>
      <c r="C138" s="296"/>
      <c r="D138" s="345">
        <v>98157000</v>
      </c>
      <c r="E138" s="296"/>
      <c r="F138" s="262">
        <v>0</v>
      </c>
      <c r="G138" s="296"/>
      <c r="H138" s="345">
        <v>98157000</v>
      </c>
      <c r="I138" s="296"/>
    </row>
    <row r="139" spans="1:9" ht="30.95" customHeight="1">
      <c r="A139" s="342"/>
      <c r="B139" s="316" t="s">
        <v>2860</v>
      </c>
      <c r="C139" s="296"/>
      <c r="D139" s="309">
        <v>98157000</v>
      </c>
      <c r="E139" s="296"/>
      <c r="F139" s="262"/>
      <c r="G139" s="296"/>
      <c r="H139" s="309">
        <v>98157000</v>
      </c>
      <c r="I139" s="296"/>
    </row>
    <row r="140" spans="1:9" ht="30" customHeight="1">
      <c r="A140" s="261">
        <v>2</v>
      </c>
      <c r="B140" s="313" t="s">
        <v>2861</v>
      </c>
      <c r="C140" s="296"/>
      <c r="D140" s="345">
        <v>1000774000</v>
      </c>
      <c r="E140" s="296"/>
      <c r="F140" s="262">
        <v>0</v>
      </c>
      <c r="G140" s="296"/>
      <c r="H140" s="345">
        <v>1000774000</v>
      </c>
      <c r="I140" s="296"/>
    </row>
    <row r="141" spans="1:9" ht="46.5" customHeight="1">
      <c r="A141" s="342"/>
      <c r="B141" s="316" t="s">
        <v>2862</v>
      </c>
      <c r="C141" s="296"/>
      <c r="D141" s="309">
        <v>1000774000</v>
      </c>
      <c r="E141" s="296"/>
      <c r="F141" s="262"/>
      <c r="G141" s="296"/>
      <c r="H141" s="309">
        <v>1000774000</v>
      </c>
      <c r="I141" s="296"/>
    </row>
    <row r="142" spans="1:9">
      <c r="A142" s="261">
        <v>3</v>
      </c>
      <c r="B142" s="313" t="s">
        <v>2863</v>
      </c>
      <c r="C142" s="296"/>
      <c r="D142" s="345">
        <v>33854000</v>
      </c>
      <c r="E142" s="296"/>
      <c r="F142" s="262">
        <v>0</v>
      </c>
      <c r="G142" s="296"/>
      <c r="H142" s="345">
        <v>33854000</v>
      </c>
      <c r="I142" s="296"/>
    </row>
    <row r="143" spans="1:9" ht="30.95" customHeight="1">
      <c r="A143" s="342"/>
      <c r="B143" s="316" t="s">
        <v>2864</v>
      </c>
      <c r="C143" s="296"/>
      <c r="D143" s="309">
        <v>33854000</v>
      </c>
      <c r="E143" s="296"/>
      <c r="F143" s="262"/>
      <c r="G143" s="296"/>
      <c r="H143" s="309">
        <v>33854000</v>
      </c>
      <c r="I143" s="296"/>
    </row>
    <row r="144" spans="1:9">
      <c r="A144" s="261">
        <v>4</v>
      </c>
      <c r="B144" s="313" t="s">
        <v>2865</v>
      </c>
      <c r="C144" s="296"/>
      <c r="D144" s="345">
        <v>629846689</v>
      </c>
      <c r="E144" s="296"/>
      <c r="F144" s="262">
        <v>0</v>
      </c>
      <c r="G144" s="296"/>
      <c r="H144" s="345">
        <v>629846689</v>
      </c>
      <c r="I144" s="296"/>
    </row>
    <row r="145" spans="1:9">
      <c r="A145" s="342"/>
      <c r="B145" s="316" t="s">
        <v>2866</v>
      </c>
      <c r="C145" s="296"/>
      <c r="D145" s="309">
        <v>629846689</v>
      </c>
      <c r="E145" s="296"/>
      <c r="F145" s="262"/>
      <c r="G145" s="296"/>
      <c r="H145" s="309">
        <v>629846689</v>
      </c>
      <c r="I145" s="296"/>
    </row>
    <row r="146" spans="1:9" ht="30.95" customHeight="1">
      <c r="A146" s="261" t="s">
        <v>45</v>
      </c>
      <c r="B146" s="313" t="s">
        <v>2855</v>
      </c>
      <c r="C146" s="296"/>
      <c r="D146" s="345">
        <v>60371000</v>
      </c>
      <c r="E146" s="296"/>
      <c r="F146" s="262">
        <v>0</v>
      </c>
      <c r="G146" s="296"/>
      <c r="H146" s="345">
        <v>60371000</v>
      </c>
      <c r="I146" s="296"/>
    </row>
    <row r="147" spans="1:9" ht="28.5">
      <c r="A147" s="261">
        <v>1</v>
      </c>
      <c r="B147" s="313" t="s">
        <v>2861</v>
      </c>
      <c r="C147" s="296"/>
      <c r="D147" s="345">
        <v>60371000</v>
      </c>
      <c r="E147" s="296"/>
      <c r="F147" s="262">
        <v>0</v>
      </c>
      <c r="G147" s="296"/>
      <c r="H147" s="345">
        <v>60371000</v>
      </c>
      <c r="I147" s="296"/>
    </row>
    <row r="148" spans="1:9">
      <c r="A148" s="342"/>
      <c r="B148" s="316" t="s">
        <v>2862</v>
      </c>
      <c r="C148" s="296"/>
      <c r="D148" s="309">
        <v>60371000</v>
      </c>
      <c r="E148" s="296"/>
      <c r="F148" s="262"/>
      <c r="G148" s="296"/>
      <c r="H148" s="309">
        <v>60371000</v>
      </c>
      <c r="I148" s="296"/>
    </row>
    <row r="149" spans="1:9">
      <c r="A149" s="304">
        <v>2</v>
      </c>
      <c r="B149" s="313" t="s">
        <v>2867</v>
      </c>
      <c r="C149" s="296"/>
      <c r="D149" s="345">
        <v>134253446</v>
      </c>
      <c r="E149" s="296"/>
      <c r="F149" s="262">
        <v>0</v>
      </c>
      <c r="G149" s="296"/>
      <c r="H149" s="345">
        <v>134253446</v>
      </c>
      <c r="I149" s="296"/>
    </row>
    <row r="150" spans="1:9">
      <c r="A150" s="315"/>
      <c r="B150" s="355" t="s">
        <v>2868</v>
      </c>
      <c r="C150" s="296"/>
      <c r="D150" s="309">
        <v>134253446</v>
      </c>
      <c r="E150" s="296"/>
      <c r="F150" s="262"/>
      <c r="G150" s="296"/>
      <c r="H150" s="309">
        <v>134253446</v>
      </c>
      <c r="I150" s="296"/>
    </row>
    <row r="151" spans="1:9">
      <c r="A151" s="261"/>
      <c r="B151" s="261" t="s">
        <v>2869</v>
      </c>
      <c r="C151" s="296"/>
      <c r="D151" s="262">
        <v>505136516</v>
      </c>
      <c r="E151" s="296"/>
      <c r="F151" s="262">
        <v>0</v>
      </c>
      <c r="G151" s="296"/>
      <c r="H151" s="262">
        <v>505136516</v>
      </c>
      <c r="I151" s="296"/>
    </row>
    <row r="152" spans="1:9" ht="30.95" customHeight="1">
      <c r="A152" s="304" t="s">
        <v>44</v>
      </c>
      <c r="B152" s="331" t="s">
        <v>2793</v>
      </c>
      <c r="C152" s="296"/>
      <c r="D152" s="345">
        <v>53197226</v>
      </c>
      <c r="E152" s="296"/>
      <c r="F152" s="262">
        <v>0</v>
      </c>
      <c r="G152" s="296"/>
      <c r="H152" s="345">
        <v>53197226</v>
      </c>
      <c r="I152" s="296"/>
    </row>
    <row r="153" spans="1:9">
      <c r="A153" s="261">
        <v>1</v>
      </c>
      <c r="B153" s="313" t="s">
        <v>2794</v>
      </c>
      <c r="C153" s="296"/>
      <c r="D153" s="345">
        <v>5631325</v>
      </c>
      <c r="E153" s="296"/>
      <c r="F153" s="262">
        <v>0</v>
      </c>
      <c r="G153" s="296"/>
      <c r="H153" s="345">
        <v>5631325</v>
      </c>
      <c r="I153" s="296"/>
    </row>
    <row r="154" spans="1:9" ht="30.95" customHeight="1">
      <c r="A154" s="342"/>
      <c r="B154" s="316" t="s">
        <v>2870</v>
      </c>
      <c r="C154" s="296"/>
      <c r="D154" s="309">
        <v>5631325</v>
      </c>
      <c r="E154" s="296"/>
      <c r="F154" s="262"/>
      <c r="G154" s="296"/>
      <c r="H154" s="309">
        <v>5631325</v>
      </c>
      <c r="I154" s="296"/>
    </row>
    <row r="155" spans="1:9">
      <c r="A155" s="261">
        <v>2</v>
      </c>
      <c r="B155" s="313" t="s">
        <v>296</v>
      </c>
      <c r="C155" s="296"/>
      <c r="D155" s="345">
        <v>2275000</v>
      </c>
      <c r="E155" s="296"/>
      <c r="F155" s="262">
        <v>0</v>
      </c>
      <c r="G155" s="296"/>
      <c r="H155" s="345">
        <v>2275000</v>
      </c>
      <c r="I155" s="296"/>
    </row>
    <row r="156" spans="1:9" ht="30.95" customHeight="1">
      <c r="A156" s="342"/>
      <c r="B156" s="316" t="s">
        <v>2871</v>
      </c>
      <c r="C156" s="296"/>
      <c r="D156" s="309">
        <v>2275000</v>
      </c>
      <c r="E156" s="296"/>
      <c r="F156" s="262"/>
      <c r="G156" s="296"/>
      <c r="H156" s="309">
        <v>2275000</v>
      </c>
      <c r="I156" s="296"/>
    </row>
    <row r="157" spans="1:9">
      <c r="A157" s="261">
        <v>3</v>
      </c>
      <c r="B157" s="313" t="s">
        <v>2872</v>
      </c>
      <c r="C157" s="296"/>
      <c r="D157" s="345">
        <v>29758030</v>
      </c>
      <c r="E157" s="296"/>
      <c r="F157" s="262">
        <v>0</v>
      </c>
      <c r="G157" s="296"/>
      <c r="H157" s="345">
        <v>29758030</v>
      </c>
      <c r="I157" s="296"/>
    </row>
    <row r="158" spans="1:9" ht="30.95" customHeight="1">
      <c r="A158" s="342"/>
      <c r="B158" s="316" t="s">
        <v>2871</v>
      </c>
      <c r="C158" s="296"/>
      <c r="D158" s="309">
        <v>29758030</v>
      </c>
      <c r="E158" s="296"/>
      <c r="F158" s="262"/>
      <c r="G158" s="296"/>
      <c r="H158" s="309">
        <v>29758030</v>
      </c>
      <c r="I158" s="296"/>
    </row>
    <row r="159" spans="1:9" ht="30.95" customHeight="1">
      <c r="A159" s="304">
        <v>4</v>
      </c>
      <c r="B159" s="331" t="s">
        <v>2873</v>
      </c>
      <c r="C159" s="296"/>
      <c r="D159" s="345">
        <v>15532871</v>
      </c>
      <c r="E159" s="296"/>
      <c r="F159" s="262">
        <v>0</v>
      </c>
      <c r="G159" s="296"/>
      <c r="H159" s="345">
        <v>15532871</v>
      </c>
      <c r="I159" s="296"/>
    </row>
    <row r="160" spans="1:9">
      <c r="A160" s="315"/>
      <c r="B160" s="316" t="s">
        <v>2870</v>
      </c>
      <c r="C160" s="296"/>
      <c r="D160" s="309">
        <v>9126265</v>
      </c>
      <c r="E160" s="296"/>
      <c r="F160" s="262"/>
      <c r="G160" s="296"/>
      <c r="H160" s="309">
        <v>9126265</v>
      </c>
      <c r="I160" s="296"/>
    </row>
    <row r="161" spans="1:9">
      <c r="A161" s="315"/>
      <c r="B161" s="316" t="s">
        <v>2871</v>
      </c>
      <c r="C161" s="296"/>
      <c r="D161" s="309">
        <v>6406606</v>
      </c>
      <c r="E161" s="296"/>
      <c r="F161" s="262"/>
      <c r="G161" s="296"/>
      <c r="H161" s="309">
        <v>6406606</v>
      </c>
      <c r="I161" s="296"/>
    </row>
    <row r="162" spans="1:9">
      <c r="A162" s="304" t="s">
        <v>45</v>
      </c>
      <c r="B162" s="331" t="s">
        <v>2874</v>
      </c>
      <c r="C162" s="296"/>
      <c r="D162" s="345">
        <v>451939290</v>
      </c>
      <c r="E162" s="296"/>
      <c r="F162" s="262">
        <v>0</v>
      </c>
      <c r="G162" s="296"/>
      <c r="H162" s="345">
        <v>451939290</v>
      </c>
      <c r="I162" s="296"/>
    </row>
    <row r="163" spans="1:9" ht="62.1" customHeight="1">
      <c r="A163" s="304" t="s">
        <v>51</v>
      </c>
      <c r="B163" s="331" t="s">
        <v>2875</v>
      </c>
      <c r="C163" s="296"/>
      <c r="D163" s="345">
        <v>277482290</v>
      </c>
      <c r="E163" s="296"/>
      <c r="F163" s="262">
        <v>0</v>
      </c>
      <c r="G163" s="296"/>
      <c r="H163" s="345">
        <v>277482290</v>
      </c>
      <c r="I163" s="296"/>
    </row>
    <row r="164" spans="1:9" ht="28.5">
      <c r="A164" s="304">
        <v>1</v>
      </c>
      <c r="B164" s="313" t="s">
        <v>2876</v>
      </c>
      <c r="C164" s="296"/>
      <c r="D164" s="345">
        <v>277482290</v>
      </c>
      <c r="E164" s="296"/>
      <c r="F164" s="262">
        <v>0</v>
      </c>
      <c r="G164" s="296"/>
      <c r="H164" s="345">
        <v>277482290</v>
      </c>
      <c r="I164" s="296"/>
    </row>
    <row r="165" spans="1:9" ht="45">
      <c r="A165" s="315" t="s">
        <v>920</v>
      </c>
      <c r="B165" s="316" t="s">
        <v>2877</v>
      </c>
      <c r="C165" s="296"/>
      <c r="D165" s="309">
        <v>68890290</v>
      </c>
      <c r="E165" s="296"/>
      <c r="F165" s="262"/>
      <c r="G165" s="296"/>
      <c r="H165" s="309">
        <v>68890290</v>
      </c>
      <c r="I165" s="296"/>
    </row>
    <row r="166" spans="1:9" ht="30">
      <c r="A166" s="315" t="s">
        <v>920</v>
      </c>
      <c r="B166" s="316" t="s">
        <v>2878</v>
      </c>
      <c r="C166" s="296"/>
      <c r="D166" s="309">
        <v>208592000</v>
      </c>
      <c r="E166" s="296"/>
      <c r="F166" s="262"/>
      <c r="G166" s="296"/>
      <c r="H166" s="309">
        <v>208592000</v>
      </c>
      <c r="I166" s="296"/>
    </row>
    <row r="167" spans="1:9">
      <c r="A167" s="304" t="s">
        <v>88</v>
      </c>
      <c r="B167" s="331" t="s">
        <v>2798</v>
      </c>
      <c r="C167" s="296"/>
      <c r="D167" s="345">
        <v>148147000</v>
      </c>
      <c r="E167" s="296"/>
      <c r="F167" s="262">
        <v>0</v>
      </c>
      <c r="G167" s="296"/>
      <c r="H167" s="345">
        <v>148147000</v>
      </c>
      <c r="I167" s="296"/>
    </row>
    <row r="168" spans="1:9" ht="28.5">
      <c r="A168" s="304">
        <v>1</v>
      </c>
      <c r="B168" s="313" t="s">
        <v>2879</v>
      </c>
      <c r="C168" s="296"/>
      <c r="D168" s="345">
        <v>143229000</v>
      </c>
      <c r="E168" s="296"/>
      <c r="F168" s="262">
        <v>0</v>
      </c>
      <c r="G168" s="296"/>
      <c r="H168" s="345">
        <v>143229000</v>
      </c>
      <c r="I168" s="296"/>
    </row>
    <row r="169" spans="1:9" ht="30">
      <c r="A169" s="315" t="s">
        <v>920</v>
      </c>
      <c r="B169" s="316" t="s">
        <v>2880</v>
      </c>
      <c r="C169" s="296"/>
      <c r="D169" s="309">
        <v>143229000</v>
      </c>
      <c r="E169" s="296"/>
      <c r="F169" s="262"/>
      <c r="G169" s="296"/>
      <c r="H169" s="309">
        <v>143229000</v>
      </c>
      <c r="I169" s="296"/>
    </row>
    <row r="170" spans="1:9" ht="28.5">
      <c r="A170" s="304">
        <v>2</v>
      </c>
      <c r="B170" s="313" t="s">
        <v>2876</v>
      </c>
      <c r="C170" s="296"/>
      <c r="D170" s="345">
        <v>4918000</v>
      </c>
      <c r="E170" s="296"/>
      <c r="F170" s="262">
        <v>0</v>
      </c>
      <c r="G170" s="296"/>
      <c r="H170" s="345">
        <v>4918000</v>
      </c>
      <c r="I170" s="296"/>
    </row>
    <row r="171" spans="1:9" ht="30">
      <c r="A171" s="315" t="s">
        <v>920</v>
      </c>
      <c r="B171" s="316" t="s">
        <v>2878</v>
      </c>
      <c r="C171" s="296"/>
      <c r="D171" s="309">
        <v>4918000</v>
      </c>
      <c r="E171" s="296"/>
      <c r="F171" s="262"/>
      <c r="G171" s="296"/>
      <c r="H171" s="309">
        <v>4918000</v>
      </c>
      <c r="I171" s="296"/>
    </row>
    <row r="172" spans="1:9">
      <c r="A172" s="304" t="s">
        <v>90</v>
      </c>
      <c r="B172" s="331" t="s">
        <v>2824</v>
      </c>
      <c r="C172" s="296"/>
      <c r="D172" s="345">
        <v>26310000</v>
      </c>
      <c r="E172" s="296"/>
      <c r="F172" s="262">
        <v>0</v>
      </c>
      <c r="G172" s="296"/>
      <c r="H172" s="345">
        <v>26310000</v>
      </c>
      <c r="I172" s="296"/>
    </row>
    <row r="173" spans="1:9" ht="28.5">
      <c r="A173" s="304">
        <v>1</v>
      </c>
      <c r="B173" s="313" t="s">
        <v>2879</v>
      </c>
      <c r="C173" s="296"/>
      <c r="D173" s="345">
        <v>26310000</v>
      </c>
      <c r="E173" s="296"/>
      <c r="F173" s="262">
        <v>0</v>
      </c>
      <c r="G173" s="296"/>
      <c r="H173" s="345">
        <v>26310000</v>
      </c>
      <c r="I173" s="296"/>
    </row>
    <row r="174" spans="1:9" ht="30">
      <c r="A174" s="304" t="s">
        <v>920</v>
      </c>
      <c r="B174" s="316" t="s">
        <v>2880</v>
      </c>
      <c r="C174" s="296"/>
      <c r="D174" s="356">
        <v>26310000</v>
      </c>
      <c r="E174" s="296"/>
      <c r="F174" s="262"/>
      <c r="G174" s="296"/>
      <c r="H174" s="309">
        <v>26310000</v>
      </c>
      <c r="I174" s="296"/>
    </row>
    <row r="175" spans="1:9">
      <c r="A175" s="261"/>
      <c r="B175" s="261" t="s">
        <v>2881</v>
      </c>
      <c r="C175" s="296"/>
      <c r="D175" s="354">
        <v>2159154728</v>
      </c>
      <c r="E175" s="296"/>
      <c r="F175" s="262">
        <v>0</v>
      </c>
      <c r="G175" s="296"/>
      <c r="H175" s="354">
        <v>2159154728</v>
      </c>
      <c r="I175" s="296"/>
    </row>
    <row r="176" spans="1:9">
      <c r="A176" s="261" t="s">
        <v>44</v>
      </c>
      <c r="B176" s="313" t="s">
        <v>2882</v>
      </c>
      <c r="C176" s="296"/>
      <c r="D176" s="352">
        <v>667283226</v>
      </c>
      <c r="E176" s="296"/>
      <c r="F176" s="262">
        <v>0</v>
      </c>
      <c r="G176" s="296"/>
      <c r="H176" s="352">
        <v>667283226</v>
      </c>
      <c r="I176" s="296"/>
    </row>
    <row r="177" spans="1:9">
      <c r="A177" s="261" t="s">
        <v>51</v>
      </c>
      <c r="B177" s="313" t="s">
        <v>2883</v>
      </c>
      <c r="C177" s="296"/>
      <c r="D177" s="352">
        <v>667283226</v>
      </c>
      <c r="E177" s="296"/>
      <c r="F177" s="262">
        <v>0</v>
      </c>
      <c r="G177" s="296"/>
      <c r="H177" s="352">
        <v>667283226</v>
      </c>
      <c r="I177" s="296"/>
    </row>
    <row r="178" spans="1:9">
      <c r="A178" s="261">
        <v>1</v>
      </c>
      <c r="B178" s="331" t="s">
        <v>2884</v>
      </c>
      <c r="C178" s="296"/>
      <c r="D178" s="352">
        <v>418981144</v>
      </c>
      <c r="E178" s="296"/>
      <c r="F178" s="262">
        <v>0</v>
      </c>
      <c r="G178" s="296"/>
      <c r="H178" s="352">
        <v>418981144</v>
      </c>
      <c r="I178" s="296"/>
    </row>
    <row r="179" spans="1:9">
      <c r="A179" s="261"/>
      <c r="B179" s="316" t="s">
        <v>2794</v>
      </c>
      <c r="C179" s="296"/>
      <c r="D179" s="309">
        <v>327532000</v>
      </c>
      <c r="E179" s="296"/>
      <c r="F179" s="262"/>
      <c r="G179" s="296"/>
      <c r="H179" s="309">
        <v>327532000</v>
      </c>
      <c r="I179" s="296"/>
    </row>
    <row r="180" spans="1:9">
      <c r="A180" s="261"/>
      <c r="B180" s="316" t="s">
        <v>2796</v>
      </c>
      <c r="C180" s="296"/>
      <c r="D180" s="309">
        <v>21618953</v>
      </c>
      <c r="E180" s="296"/>
      <c r="F180" s="262"/>
      <c r="G180" s="296"/>
      <c r="H180" s="309">
        <v>21618953</v>
      </c>
      <c r="I180" s="296"/>
    </row>
    <row r="181" spans="1:9">
      <c r="A181" s="261"/>
      <c r="B181" s="316" t="s">
        <v>2885</v>
      </c>
      <c r="C181" s="296"/>
      <c r="D181" s="309">
        <v>69830191</v>
      </c>
      <c r="E181" s="296"/>
      <c r="F181" s="262"/>
      <c r="G181" s="296"/>
      <c r="H181" s="309">
        <v>69830191</v>
      </c>
      <c r="I181" s="296"/>
    </row>
    <row r="182" spans="1:9">
      <c r="A182" s="261">
        <v>2</v>
      </c>
      <c r="B182" s="331" t="s">
        <v>2886</v>
      </c>
      <c r="C182" s="296"/>
      <c r="D182" s="352">
        <v>58702747</v>
      </c>
      <c r="E182" s="296"/>
      <c r="F182" s="262">
        <v>0</v>
      </c>
      <c r="G182" s="296"/>
      <c r="H182" s="352">
        <v>58702747</v>
      </c>
      <c r="I182" s="296"/>
    </row>
    <row r="183" spans="1:9" ht="30" customHeight="1">
      <c r="A183" s="261"/>
      <c r="B183" s="316" t="s">
        <v>2796</v>
      </c>
      <c r="C183" s="296"/>
      <c r="D183" s="309">
        <v>48918956</v>
      </c>
      <c r="E183" s="296"/>
      <c r="F183" s="262"/>
      <c r="G183" s="296"/>
      <c r="H183" s="309">
        <v>48918956</v>
      </c>
      <c r="I183" s="296"/>
    </row>
    <row r="184" spans="1:9">
      <c r="A184" s="261"/>
      <c r="B184" s="316" t="s">
        <v>2885</v>
      </c>
      <c r="C184" s="296"/>
      <c r="D184" s="309">
        <v>9783791</v>
      </c>
      <c r="E184" s="296"/>
      <c r="F184" s="262"/>
      <c r="G184" s="296"/>
      <c r="H184" s="309">
        <v>9783791</v>
      </c>
      <c r="I184" s="296"/>
    </row>
    <row r="185" spans="1:9">
      <c r="A185" s="261">
        <v>3</v>
      </c>
      <c r="B185" s="313" t="s">
        <v>2887</v>
      </c>
      <c r="C185" s="296"/>
      <c r="D185" s="352">
        <v>122784685</v>
      </c>
      <c r="E185" s="296"/>
      <c r="F185" s="262">
        <v>0</v>
      </c>
      <c r="G185" s="296"/>
      <c r="H185" s="352">
        <v>122784685</v>
      </c>
      <c r="I185" s="296"/>
    </row>
    <row r="186" spans="1:9">
      <c r="A186" s="261"/>
      <c r="B186" s="316" t="s">
        <v>2796</v>
      </c>
      <c r="C186" s="296"/>
      <c r="D186" s="309">
        <v>43855919</v>
      </c>
      <c r="E186" s="296"/>
      <c r="F186" s="262"/>
      <c r="G186" s="296"/>
      <c r="H186" s="309">
        <v>43855919</v>
      </c>
      <c r="I186" s="296"/>
    </row>
    <row r="187" spans="1:9">
      <c r="A187" s="261"/>
      <c r="B187" s="316" t="s">
        <v>2885</v>
      </c>
      <c r="C187" s="296"/>
      <c r="D187" s="309">
        <v>78928766</v>
      </c>
      <c r="E187" s="296"/>
      <c r="F187" s="262"/>
      <c r="G187" s="296"/>
      <c r="H187" s="309">
        <v>78928766</v>
      </c>
      <c r="I187" s="296"/>
    </row>
    <row r="188" spans="1:9">
      <c r="A188" s="261">
        <v>4</v>
      </c>
      <c r="B188" s="313" t="s">
        <v>2888</v>
      </c>
      <c r="C188" s="296"/>
      <c r="D188" s="352">
        <v>66814650</v>
      </c>
      <c r="E188" s="296"/>
      <c r="F188" s="262">
        <v>0</v>
      </c>
      <c r="G188" s="296"/>
      <c r="H188" s="352">
        <v>66814650</v>
      </c>
      <c r="I188" s="296"/>
    </row>
    <row r="189" spans="1:9">
      <c r="A189" s="261"/>
      <c r="B189" s="316" t="s">
        <v>2889</v>
      </c>
      <c r="C189" s="296"/>
      <c r="D189" s="309">
        <v>37119250</v>
      </c>
      <c r="E189" s="296"/>
      <c r="F189" s="262"/>
      <c r="G189" s="296"/>
      <c r="H189" s="309">
        <v>37119250</v>
      </c>
      <c r="I189" s="296"/>
    </row>
    <row r="190" spans="1:9" ht="30" customHeight="1">
      <c r="A190" s="261"/>
      <c r="B190" s="316" t="s">
        <v>2890</v>
      </c>
      <c r="C190" s="296"/>
      <c r="D190" s="309">
        <v>18559625</v>
      </c>
      <c r="E190" s="296"/>
      <c r="F190" s="262"/>
      <c r="G190" s="296"/>
      <c r="H190" s="309">
        <v>18559625</v>
      </c>
      <c r="I190" s="296"/>
    </row>
    <row r="191" spans="1:9">
      <c r="A191" s="261"/>
      <c r="B191" s="316" t="s">
        <v>2885</v>
      </c>
      <c r="C191" s="296"/>
      <c r="D191" s="309">
        <v>11135775</v>
      </c>
      <c r="E191" s="296"/>
      <c r="F191" s="262"/>
      <c r="G191" s="296"/>
      <c r="H191" s="309">
        <v>11135775</v>
      </c>
      <c r="I191" s="296"/>
    </row>
    <row r="192" spans="1:9">
      <c r="A192" s="261">
        <v>5</v>
      </c>
      <c r="B192" s="313" t="s">
        <v>2891</v>
      </c>
      <c r="C192" s="296"/>
      <c r="D192" s="306">
        <v>15878260</v>
      </c>
      <c r="E192" s="296"/>
      <c r="F192" s="262">
        <v>0</v>
      </c>
      <c r="G192" s="296"/>
      <c r="H192" s="306">
        <v>15878260</v>
      </c>
      <c r="I192" s="296"/>
    </row>
    <row r="193" spans="1:9">
      <c r="A193" s="261"/>
      <c r="B193" s="316" t="s">
        <v>2889</v>
      </c>
      <c r="C193" s="296"/>
      <c r="D193" s="309">
        <v>2180800</v>
      </c>
      <c r="E193" s="296"/>
      <c r="F193" s="262"/>
      <c r="G193" s="296"/>
      <c r="H193" s="309">
        <v>2180800</v>
      </c>
      <c r="I193" s="296"/>
    </row>
    <row r="194" spans="1:9">
      <c r="A194" s="261"/>
      <c r="B194" s="316" t="s">
        <v>2885</v>
      </c>
      <c r="C194" s="296"/>
      <c r="D194" s="309">
        <v>13697460</v>
      </c>
      <c r="E194" s="296"/>
      <c r="F194" s="262"/>
      <c r="G194" s="296"/>
      <c r="H194" s="309">
        <v>13697460</v>
      </c>
      <c r="I194" s="296"/>
    </row>
    <row r="195" spans="1:9">
      <c r="A195" s="304" t="s">
        <v>45</v>
      </c>
      <c r="B195" s="331" t="s">
        <v>2892</v>
      </c>
      <c r="C195" s="296"/>
      <c r="D195" s="352">
        <v>1475993242</v>
      </c>
      <c r="E195" s="296"/>
      <c r="F195" s="262">
        <v>0</v>
      </c>
      <c r="G195" s="296"/>
      <c r="H195" s="352">
        <v>1475993242</v>
      </c>
      <c r="I195" s="296"/>
    </row>
    <row r="196" spans="1:9">
      <c r="A196" s="304" t="s">
        <v>51</v>
      </c>
      <c r="B196" s="331" t="s">
        <v>2784</v>
      </c>
      <c r="C196" s="296"/>
      <c r="D196" s="352">
        <v>1425600000</v>
      </c>
      <c r="E196" s="296"/>
      <c r="F196" s="262">
        <v>0</v>
      </c>
      <c r="G196" s="296"/>
      <c r="H196" s="352">
        <v>1425600000</v>
      </c>
      <c r="I196" s="296"/>
    </row>
    <row r="197" spans="1:9">
      <c r="A197" s="304">
        <v>1</v>
      </c>
      <c r="B197" s="355" t="s">
        <v>2819</v>
      </c>
      <c r="C197" s="296"/>
      <c r="D197" s="352">
        <v>1425600000</v>
      </c>
      <c r="E197" s="296"/>
      <c r="F197" s="262">
        <v>0</v>
      </c>
      <c r="G197" s="296"/>
      <c r="H197" s="352">
        <v>1425600000</v>
      </c>
      <c r="I197" s="296"/>
    </row>
    <row r="198" spans="1:9">
      <c r="A198" s="315" t="s">
        <v>920</v>
      </c>
      <c r="B198" s="355" t="s">
        <v>2893</v>
      </c>
      <c r="C198" s="296"/>
      <c r="D198" s="309">
        <v>511300000</v>
      </c>
      <c r="E198" s="296"/>
      <c r="F198" s="262"/>
      <c r="G198" s="296"/>
      <c r="H198" s="309">
        <v>511300000</v>
      </c>
      <c r="I198" s="296"/>
    </row>
    <row r="199" spans="1:9">
      <c r="A199" s="315" t="s">
        <v>920</v>
      </c>
      <c r="B199" s="355" t="s">
        <v>2894</v>
      </c>
      <c r="C199" s="296"/>
      <c r="D199" s="309">
        <v>914300000</v>
      </c>
      <c r="E199" s="296"/>
      <c r="F199" s="262"/>
      <c r="G199" s="296"/>
      <c r="H199" s="309">
        <v>914300000</v>
      </c>
      <c r="I199" s="296"/>
    </row>
    <row r="200" spans="1:9">
      <c r="A200" s="304" t="s">
        <v>88</v>
      </c>
      <c r="B200" s="331" t="s">
        <v>2797</v>
      </c>
      <c r="C200" s="296"/>
      <c r="D200" s="352">
        <v>50393242</v>
      </c>
      <c r="E200" s="296"/>
      <c r="F200" s="262">
        <v>0</v>
      </c>
      <c r="G200" s="296"/>
      <c r="H200" s="352">
        <v>50393242</v>
      </c>
      <c r="I200" s="296"/>
    </row>
    <row r="201" spans="1:9">
      <c r="A201" s="304">
        <v>1</v>
      </c>
      <c r="B201" s="355" t="s">
        <v>2845</v>
      </c>
      <c r="C201" s="296"/>
      <c r="D201" s="351">
        <v>50393242</v>
      </c>
      <c r="E201" s="296"/>
      <c r="F201" s="262"/>
      <c r="G201" s="296"/>
      <c r="H201" s="351">
        <v>50393242</v>
      </c>
      <c r="I201" s="296"/>
    </row>
    <row r="202" spans="1:9">
      <c r="A202" s="315" t="s">
        <v>920</v>
      </c>
      <c r="B202" s="355" t="s">
        <v>2895</v>
      </c>
      <c r="C202" s="296"/>
      <c r="D202" s="309">
        <v>50393242</v>
      </c>
      <c r="E202" s="296"/>
      <c r="F202" s="262"/>
      <c r="G202" s="296"/>
      <c r="H202" s="309">
        <v>50393242</v>
      </c>
      <c r="I202" s="296"/>
    </row>
    <row r="203" spans="1:9">
      <c r="A203" s="261"/>
      <c r="B203" s="261" t="s">
        <v>2896</v>
      </c>
      <c r="C203" s="296"/>
      <c r="D203" s="354">
        <v>2046969196</v>
      </c>
      <c r="E203" s="296"/>
      <c r="F203" s="262">
        <v>6209000</v>
      </c>
      <c r="G203" s="296"/>
      <c r="H203" s="354">
        <v>2040760196</v>
      </c>
      <c r="I203" s="296"/>
    </row>
    <row r="204" spans="1:9">
      <c r="A204" s="304" t="s">
        <v>51</v>
      </c>
      <c r="B204" s="331" t="s">
        <v>2797</v>
      </c>
      <c r="C204" s="296"/>
      <c r="D204" s="352">
        <v>399712520</v>
      </c>
      <c r="E204" s="296"/>
      <c r="F204" s="262">
        <v>6209000</v>
      </c>
      <c r="G204" s="296"/>
      <c r="H204" s="352">
        <v>393503520</v>
      </c>
      <c r="I204" s="296"/>
    </row>
    <row r="205" spans="1:9">
      <c r="A205" s="304">
        <v>1</v>
      </c>
      <c r="B205" s="331" t="s">
        <v>2845</v>
      </c>
      <c r="C205" s="296"/>
      <c r="D205" s="352">
        <v>393503520</v>
      </c>
      <c r="E205" s="296"/>
      <c r="F205" s="262">
        <v>0</v>
      </c>
      <c r="G205" s="296"/>
      <c r="H205" s="352">
        <v>393503520</v>
      </c>
      <c r="I205" s="296"/>
    </row>
    <row r="206" spans="1:9">
      <c r="A206" s="342" t="s">
        <v>142</v>
      </c>
      <c r="B206" s="357" t="s">
        <v>2897</v>
      </c>
      <c r="C206" s="296"/>
      <c r="D206" s="351">
        <v>393503520</v>
      </c>
      <c r="E206" s="296"/>
      <c r="F206" s="262">
        <v>0</v>
      </c>
      <c r="G206" s="296"/>
      <c r="H206" s="351">
        <v>393503520</v>
      </c>
      <c r="I206" s="296"/>
    </row>
    <row r="207" spans="1:9">
      <c r="A207" s="261"/>
      <c r="B207" s="357" t="s">
        <v>2898</v>
      </c>
      <c r="C207" s="296"/>
      <c r="D207" s="351">
        <v>393503520</v>
      </c>
      <c r="E207" s="296"/>
      <c r="F207" s="262"/>
      <c r="G207" s="296"/>
      <c r="H207" s="351">
        <v>393503520</v>
      </c>
      <c r="I207" s="296"/>
    </row>
    <row r="208" spans="1:9" ht="30">
      <c r="A208" s="261"/>
      <c r="B208" s="357" t="s">
        <v>2899</v>
      </c>
      <c r="C208" s="296"/>
      <c r="D208" s="309">
        <v>340745600</v>
      </c>
      <c r="E208" s="296"/>
      <c r="F208" s="262"/>
      <c r="G208" s="296"/>
      <c r="H208" s="309">
        <v>340745600</v>
      </c>
      <c r="I208" s="296"/>
    </row>
    <row r="209" spans="1:9">
      <c r="A209" s="261"/>
      <c r="B209" s="357" t="s">
        <v>2900</v>
      </c>
      <c r="C209" s="296"/>
      <c r="D209" s="309">
        <v>52757920</v>
      </c>
      <c r="E209" s="296"/>
      <c r="F209" s="262"/>
      <c r="G209" s="296"/>
      <c r="H209" s="309">
        <v>52757920</v>
      </c>
      <c r="I209" s="296"/>
    </row>
    <row r="210" spans="1:9">
      <c r="A210" s="304">
        <v>2</v>
      </c>
      <c r="B210" s="331" t="s">
        <v>2788</v>
      </c>
      <c r="C210" s="296"/>
      <c r="D210" s="352">
        <v>6209000</v>
      </c>
      <c r="E210" s="296"/>
      <c r="F210" s="262">
        <v>6209000</v>
      </c>
      <c r="G210" s="296"/>
      <c r="H210" s="352">
        <v>0</v>
      </c>
      <c r="I210" s="296"/>
    </row>
    <row r="211" spans="1:9" ht="30" customHeight="1">
      <c r="A211" s="342" t="s">
        <v>109</v>
      </c>
      <c r="B211" s="357" t="s">
        <v>2901</v>
      </c>
      <c r="C211" s="296"/>
      <c r="D211" s="358">
        <v>6209000</v>
      </c>
      <c r="E211" s="296"/>
      <c r="F211" s="262">
        <v>6209000</v>
      </c>
      <c r="G211" s="296"/>
      <c r="H211" s="351">
        <v>0</v>
      </c>
      <c r="I211" s="296"/>
    </row>
    <row r="212" spans="1:9" ht="30.95" customHeight="1">
      <c r="A212" s="342"/>
      <c r="B212" s="357" t="s">
        <v>2902</v>
      </c>
      <c r="C212" s="296"/>
      <c r="D212" s="309">
        <v>6209000</v>
      </c>
      <c r="E212" s="296"/>
      <c r="F212" s="292">
        <v>6209000</v>
      </c>
      <c r="G212" s="296"/>
      <c r="H212" s="309">
        <v>0</v>
      </c>
      <c r="I212" s="296"/>
    </row>
    <row r="213" spans="1:9">
      <c r="A213" s="304" t="s">
        <v>88</v>
      </c>
      <c r="B213" s="313" t="s">
        <v>2903</v>
      </c>
      <c r="C213" s="296"/>
      <c r="D213" s="352">
        <v>1647256676</v>
      </c>
      <c r="E213" s="296"/>
      <c r="F213" s="262">
        <v>0</v>
      </c>
      <c r="G213" s="296"/>
      <c r="H213" s="352">
        <v>1647256676</v>
      </c>
      <c r="I213" s="296"/>
    </row>
    <row r="214" spans="1:9" ht="45" customHeight="1">
      <c r="A214" s="315"/>
      <c r="B214" s="357" t="s">
        <v>2904</v>
      </c>
      <c r="C214" s="296"/>
      <c r="D214" s="309">
        <v>1647256676</v>
      </c>
      <c r="E214" s="296"/>
      <c r="F214" s="262"/>
      <c r="G214" s="296"/>
      <c r="H214" s="309">
        <v>1647256676</v>
      </c>
      <c r="I214" s="296"/>
    </row>
    <row r="215" spans="1:9">
      <c r="A215" s="304"/>
      <c r="B215" s="261" t="s">
        <v>2905</v>
      </c>
      <c r="C215" s="296"/>
      <c r="D215" s="354">
        <v>26042030658.0303</v>
      </c>
      <c r="E215" s="296"/>
      <c r="F215" s="262">
        <v>0</v>
      </c>
      <c r="G215" s="296"/>
      <c r="H215" s="354">
        <v>26042030658.0303</v>
      </c>
      <c r="I215" s="296"/>
    </row>
    <row r="216" spans="1:9" ht="30" customHeight="1">
      <c r="A216" s="261" t="s">
        <v>51</v>
      </c>
      <c r="B216" s="261" t="s">
        <v>2906</v>
      </c>
      <c r="C216" s="296"/>
      <c r="D216" s="354">
        <v>79449000</v>
      </c>
      <c r="E216" s="296"/>
      <c r="F216" s="262">
        <v>0</v>
      </c>
      <c r="G216" s="296"/>
      <c r="H216" s="354">
        <v>79449000</v>
      </c>
      <c r="I216" s="296"/>
    </row>
    <row r="217" spans="1:9">
      <c r="A217" s="359">
        <v>1</v>
      </c>
      <c r="B217" s="360" t="s">
        <v>2797</v>
      </c>
      <c r="C217" s="296"/>
      <c r="D217" s="361">
        <v>79449000</v>
      </c>
      <c r="E217" s="296"/>
      <c r="F217" s="262">
        <v>0</v>
      </c>
      <c r="G217" s="296"/>
      <c r="H217" s="361">
        <v>79449000</v>
      </c>
      <c r="I217" s="296"/>
    </row>
    <row r="218" spans="1:9" ht="60" customHeight="1">
      <c r="A218" s="359"/>
      <c r="B218" s="360" t="s">
        <v>2798</v>
      </c>
      <c r="C218" s="296"/>
      <c r="D218" s="362">
        <v>79449000</v>
      </c>
      <c r="E218" s="296"/>
      <c r="F218" s="262">
        <v>0</v>
      </c>
      <c r="G218" s="296"/>
      <c r="H218" s="362">
        <v>79449000</v>
      </c>
      <c r="I218" s="296"/>
    </row>
    <row r="219" spans="1:9" ht="30" customHeight="1">
      <c r="A219" s="363" t="s">
        <v>920</v>
      </c>
      <c r="B219" s="364" t="s">
        <v>2907</v>
      </c>
      <c r="C219" s="296"/>
      <c r="D219" s="365">
        <v>79449000</v>
      </c>
      <c r="E219" s="296"/>
      <c r="F219" s="262"/>
      <c r="G219" s="296"/>
      <c r="H219" s="309">
        <v>79449000</v>
      </c>
      <c r="I219" s="296"/>
    </row>
    <row r="220" spans="1:9" ht="42.75">
      <c r="A220" s="261" t="s">
        <v>88</v>
      </c>
      <c r="B220" s="305" t="s">
        <v>2908</v>
      </c>
      <c r="C220" s="296"/>
      <c r="D220" s="354">
        <v>2522726000</v>
      </c>
      <c r="E220" s="296"/>
      <c r="F220" s="262">
        <v>0</v>
      </c>
      <c r="G220" s="296"/>
      <c r="H220" s="354">
        <v>2522726000</v>
      </c>
      <c r="I220" s="296"/>
    </row>
    <row r="221" spans="1:9" ht="93" customHeight="1">
      <c r="A221" s="359">
        <v>1</v>
      </c>
      <c r="B221" s="366" t="s">
        <v>2909</v>
      </c>
      <c r="C221" s="296"/>
      <c r="D221" s="367">
        <v>2522726000</v>
      </c>
      <c r="E221" s="296"/>
      <c r="F221" s="262">
        <v>0</v>
      </c>
      <c r="G221" s="296"/>
      <c r="H221" s="367">
        <v>2522726000</v>
      </c>
      <c r="I221" s="296"/>
    </row>
    <row r="222" spans="1:9" ht="45" customHeight="1">
      <c r="A222" s="368" t="s">
        <v>142</v>
      </c>
      <c r="B222" s="366" t="s">
        <v>2910</v>
      </c>
      <c r="C222" s="296"/>
      <c r="D222" s="367">
        <v>2522726000</v>
      </c>
      <c r="E222" s="296"/>
      <c r="F222" s="262">
        <v>0</v>
      </c>
      <c r="G222" s="296"/>
      <c r="H222" s="367">
        <v>2522726000</v>
      </c>
      <c r="I222" s="296"/>
    </row>
    <row r="223" spans="1:9" ht="60" customHeight="1">
      <c r="A223" s="363" t="s">
        <v>920</v>
      </c>
      <c r="B223" s="369" t="s">
        <v>2911</v>
      </c>
      <c r="C223" s="296"/>
      <c r="D223" s="370">
        <v>2522726000</v>
      </c>
      <c r="E223" s="296"/>
      <c r="F223" s="262"/>
      <c r="G223" s="296"/>
      <c r="H223" s="309">
        <v>2522726000</v>
      </c>
      <c r="I223" s="296"/>
    </row>
    <row r="224" spans="1:9" ht="28.5">
      <c r="A224" s="261" t="s">
        <v>90</v>
      </c>
      <c r="B224" s="305" t="s">
        <v>2912</v>
      </c>
      <c r="C224" s="296"/>
      <c r="D224" s="354">
        <v>6653249826.0303001</v>
      </c>
      <c r="E224" s="296"/>
      <c r="F224" s="262">
        <v>0</v>
      </c>
      <c r="G224" s="296"/>
      <c r="H224" s="354">
        <v>6653249826.0303001</v>
      </c>
      <c r="I224" s="296"/>
    </row>
    <row r="225" spans="1:9" ht="42.75">
      <c r="A225" s="368" t="s">
        <v>2780</v>
      </c>
      <c r="B225" s="366" t="s">
        <v>2913</v>
      </c>
      <c r="C225" s="296"/>
      <c r="D225" s="354">
        <v>6653249826.0303001</v>
      </c>
      <c r="E225" s="296"/>
      <c r="F225" s="262">
        <v>0</v>
      </c>
      <c r="G225" s="296"/>
      <c r="H225" s="354">
        <v>6653249826.0303001</v>
      </c>
      <c r="I225" s="296"/>
    </row>
    <row r="226" spans="1:9">
      <c r="A226" s="363" t="s">
        <v>920</v>
      </c>
      <c r="B226" s="369" t="s">
        <v>2875</v>
      </c>
      <c r="C226" s="296"/>
      <c r="D226" s="371">
        <v>1260089438</v>
      </c>
      <c r="E226" s="296"/>
      <c r="F226" s="262"/>
      <c r="G226" s="296"/>
      <c r="H226" s="309">
        <v>1260089438</v>
      </c>
      <c r="I226" s="296"/>
    </row>
    <row r="227" spans="1:9" ht="45" customHeight="1">
      <c r="A227" s="363" t="s">
        <v>920</v>
      </c>
      <c r="B227" s="369" t="s">
        <v>2914</v>
      </c>
      <c r="C227" s="296"/>
      <c r="D227" s="371">
        <v>76090000.03030014</v>
      </c>
      <c r="E227" s="296"/>
      <c r="F227" s="262"/>
      <c r="G227" s="296"/>
      <c r="H227" s="309">
        <v>76090000.03030014</v>
      </c>
      <c r="I227" s="296"/>
    </row>
    <row r="228" spans="1:9">
      <c r="A228" s="363" t="s">
        <v>920</v>
      </c>
      <c r="B228" s="369" t="s">
        <v>2915</v>
      </c>
      <c r="C228" s="296"/>
      <c r="D228" s="371">
        <v>5317070388</v>
      </c>
      <c r="E228" s="296"/>
      <c r="F228" s="262"/>
      <c r="G228" s="296"/>
      <c r="H228" s="309">
        <v>5317070388</v>
      </c>
      <c r="I228" s="296"/>
    </row>
    <row r="229" spans="1:9" ht="75" customHeight="1">
      <c r="A229" s="304" t="s">
        <v>99</v>
      </c>
      <c r="B229" s="325" t="s">
        <v>2916</v>
      </c>
      <c r="C229" s="296"/>
      <c r="D229" s="372">
        <v>16332120000</v>
      </c>
      <c r="E229" s="296"/>
      <c r="F229" s="262">
        <v>0</v>
      </c>
      <c r="G229" s="296"/>
      <c r="H229" s="372">
        <v>16332120000</v>
      </c>
      <c r="I229" s="296"/>
    </row>
    <row r="230" spans="1:9" ht="25.5" customHeight="1">
      <c r="A230" s="373" t="s">
        <v>920</v>
      </c>
      <c r="B230" s="374" t="s">
        <v>2917</v>
      </c>
      <c r="C230" s="296"/>
      <c r="D230" s="375">
        <v>16332120000</v>
      </c>
      <c r="E230" s="296"/>
      <c r="F230" s="262"/>
      <c r="G230" s="296"/>
      <c r="H230" s="375">
        <v>16332120000</v>
      </c>
      <c r="I230" s="296"/>
    </row>
    <row r="231" spans="1:9" ht="57">
      <c r="A231" s="376" t="s">
        <v>101</v>
      </c>
      <c r="B231" s="266" t="s">
        <v>2918</v>
      </c>
      <c r="C231" s="296"/>
      <c r="D231" s="283">
        <v>454485832</v>
      </c>
      <c r="E231" s="296"/>
      <c r="F231" s="283">
        <f>+D231</f>
        <v>454485832</v>
      </c>
      <c r="G231" s="296"/>
      <c r="H231" s="283">
        <f>+D231-F231</f>
        <v>0</v>
      </c>
      <c r="I231" s="296"/>
    </row>
    <row r="232" spans="1:9" ht="24" customHeight="1">
      <c r="A232" s="377">
        <v>1</v>
      </c>
      <c r="B232" s="208" t="s">
        <v>2919</v>
      </c>
      <c r="C232" s="296"/>
      <c r="D232" s="378">
        <v>46305246</v>
      </c>
      <c r="E232" s="296"/>
      <c r="F232" s="428">
        <f>+D232</f>
        <v>46305246</v>
      </c>
      <c r="G232" s="296"/>
      <c r="H232" s="432">
        <f t="shared" ref="H232" si="0">+D232-F232</f>
        <v>0</v>
      </c>
      <c r="I232" s="296"/>
    </row>
    <row r="233" spans="1:9" ht="24" customHeight="1">
      <c r="A233" s="379"/>
      <c r="B233" s="380" t="s">
        <v>2920</v>
      </c>
      <c r="C233" s="296"/>
      <c r="D233" s="381">
        <v>408180586</v>
      </c>
      <c r="E233" s="296"/>
      <c r="F233" s="429">
        <f>+D233</f>
        <v>408180586</v>
      </c>
      <c r="G233" s="296"/>
      <c r="H233" s="430">
        <f>+D233-F233</f>
        <v>0</v>
      </c>
      <c r="I233" s="296"/>
    </row>
    <row r="234" spans="1:9" ht="24" customHeight="1">
      <c r="A234" s="382">
        <v>2</v>
      </c>
      <c r="B234" s="208" t="s">
        <v>2919</v>
      </c>
      <c r="C234" s="296"/>
      <c r="D234" s="383"/>
      <c r="E234" s="296"/>
      <c r="F234" s="240"/>
      <c r="G234" s="296"/>
      <c r="H234" s="431"/>
      <c r="I234" s="296"/>
    </row>
    <row r="235" spans="1:9">
      <c r="A235" s="382" t="s">
        <v>109</v>
      </c>
      <c r="B235" s="208" t="s">
        <v>2921</v>
      </c>
      <c r="C235" s="296"/>
      <c r="D235" s="384">
        <v>100000000</v>
      </c>
      <c r="E235" s="296"/>
      <c r="F235" s="428">
        <f>+D235</f>
        <v>100000000</v>
      </c>
      <c r="G235" s="296"/>
      <c r="H235" s="432">
        <f t="shared" ref="H235:H240" si="1">+D235-F235</f>
        <v>0</v>
      </c>
      <c r="I235" s="296"/>
    </row>
    <row r="236" spans="1:9">
      <c r="A236" s="382" t="s">
        <v>111</v>
      </c>
      <c r="B236" s="208" t="s">
        <v>2922</v>
      </c>
      <c r="C236" s="296"/>
      <c r="D236" s="384">
        <v>6750000</v>
      </c>
      <c r="E236" s="296"/>
      <c r="F236" s="428">
        <f t="shared" ref="F236:F240" si="2">+D236</f>
        <v>6750000</v>
      </c>
      <c r="G236" s="296"/>
      <c r="H236" s="432">
        <f t="shared" si="1"/>
        <v>0</v>
      </c>
      <c r="I236" s="296"/>
    </row>
    <row r="237" spans="1:9">
      <c r="A237" s="382" t="s">
        <v>171</v>
      </c>
      <c r="B237" s="208" t="s">
        <v>2923</v>
      </c>
      <c r="C237" s="296"/>
      <c r="D237" s="384">
        <v>110000000</v>
      </c>
      <c r="E237" s="296"/>
      <c r="F237" s="428">
        <f t="shared" si="2"/>
        <v>110000000</v>
      </c>
      <c r="G237" s="296"/>
      <c r="H237" s="432">
        <f t="shared" si="1"/>
        <v>0</v>
      </c>
      <c r="I237" s="296"/>
    </row>
    <row r="238" spans="1:9">
      <c r="A238" s="382" t="s">
        <v>172</v>
      </c>
      <c r="B238" s="208" t="s">
        <v>2924</v>
      </c>
      <c r="C238" s="296"/>
      <c r="D238" s="384">
        <v>3078586</v>
      </c>
      <c r="E238" s="296"/>
      <c r="F238" s="428">
        <f t="shared" si="2"/>
        <v>3078586</v>
      </c>
      <c r="G238" s="296"/>
      <c r="H238" s="432">
        <f t="shared" si="1"/>
        <v>0</v>
      </c>
      <c r="I238" s="296"/>
    </row>
    <row r="239" spans="1:9">
      <c r="A239" s="382" t="s">
        <v>173</v>
      </c>
      <c r="B239" s="208" t="s">
        <v>2925</v>
      </c>
      <c r="C239" s="296"/>
      <c r="D239" s="384">
        <v>88352000</v>
      </c>
      <c r="E239" s="296"/>
      <c r="F239" s="428">
        <f t="shared" si="2"/>
        <v>88352000</v>
      </c>
      <c r="G239" s="296"/>
      <c r="H239" s="432">
        <f t="shared" si="1"/>
        <v>0</v>
      </c>
      <c r="I239" s="296"/>
    </row>
    <row r="240" spans="1:9">
      <c r="A240" s="382" t="s">
        <v>174</v>
      </c>
      <c r="B240" s="208" t="s">
        <v>2897</v>
      </c>
      <c r="C240" s="296"/>
      <c r="D240" s="384">
        <v>100000000</v>
      </c>
      <c r="E240" s="296"/>
      <c r="F240" s="428">
        <f t="shared" si="2"/>
        <v>100000000</v>
      </c>
      <c r="G240" s="296"/>
      <c r="H240" s="432">
        <f t="shared" si="1"/>
        <v>0</v>
      </c>
      <c r="I240" s="296"/>
    </row>
    <row r="242" spans="8:8" ht="15.75">
      <c r="H242" s="560" t="s">
        <v>3019</v>
      </c>
    </row>
  </sheetData>
  <mergeCells count="9">
    <mergeCell ref="A1:I1"/>
    <mergeCell ref="A2:I2"/>
    <mergeCell ref="A3:I3"/>
    <mergeCell ref="A5:A6"/>
    <mergeCell ref="B5:B6"/>
    <mergeCell ref="C5:D5"/>
    <mergeCell ref="E5:F5"/>
    <mergeCell ref="G5:H5"/>
    <mergeCell ref="I5:I6"/>
  </mergeCells>
  <pageMargins left="0.7" right="0.7" top="0.45" bottom="0.53" header="0.3" footer="0.3"/>
  <pageSetup paperSize="9" scale="5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85E25-CC71-4655-864B-81211D28D15C}">
  <sheetPr>
    <pageSetUpPr fitToPage="1"/>
  </sheetPr>
  <dimension ref="A1:O20"/>
  <sheetViews>
    <sheetView workbookViewId="0">
      <selection activeCell="J17" sqref="J17"/>
    </sheetView>
  </sheetViews>
  <sheetFormatPr defaultColWidth="9.140625" defaultRowHeight="15.75"/>
  <cols>
    <col min="1" max="1" width="6.5703125" style="224" customWidth="1"/>
    <col min="2" max="2" width="63.85546875" style="224" customWidth="1"/>
    <col min="3" max="3" width="12.42578125" style="224" customWidth="1"/>
    <col min="4" max="4" width="11.7109375" style="224" customWidth="1"/>
    <col min="5" max="5" width="12" style="224" customWidth="1"/>
    <col min="6" max="6" width="9.85546875" style="224" customWidth="1"/>
    <col min="7" max="7" width="12.140625" style="224" customWidth="1"/>
    <col min="8" max="8" width="11.7109375" style="224" customWidth="1"/>
    <col min="9" max="9" width="11.85546875" style="224" customWidth="1"/>
    <col min="10" max="10" width="10.42578125" style="224" customWidth="1"/>
    <col min="11" max="12" width="12.7109375" style="224" customWidth="1"/>
    <col min="13" max="15" width="9.140625" style="230"/>
    <col min="16" max="16384" width="9.140625" style="224"/>
  </cols>
  <sheetData>
    <row r="1" spans="1:15">
      <c r="A1" s="490" t="s">
        <v>3017</v>
      </c>
      <c r="B1" s="490"/>
      <c r="C1" s="490"/>
      <c r="D1" s="490"/>
      <c r="E1" s="490"/>
      <c r="F1" s="490"/>
      <c r="G1" s="490"/>
      <c r="H1" s="490"/>
      <c r="I1" s="490"/>
      <c r="J1" s="490"/>
      <c r="K1" s="490"/>
      <c r="L1" s="490"/>
      <c r="M1" s="224"/>
      <c r="N1" s="224"/>
      <c r="O1" s="224"/>
    </row>
    <row r="2" spans="1:15">
      <c r="A2" s="490" t="s">
        <v>2687</v>
      </c>
      <c r="B2" s="490"/>
      <c r="C2" s="490"/>
      <c r="D2" s="490"/>
      <c r="E2" s="490"/>
      <c r="F2" s="490"/>
      <c r="G2" s="490"/>
      <c r="H2" s="490"/>
      <c r="I2" s="490"/>
      <c r="J2" s="490"/>
      <c r="K2" s="490"/>
      <c r="L2" s="490"/>
      <c r="M2" s="224"/>
      <c r="N2" s="224"/>
      <c r="O2" s="224"/>
    </row>
    <row r="3" spans="1:15">
      <c r="A3" s="531" t="str">
        <f>+'B69'!A3:I3</f>
        <v>(Kèm theo Nghị quyết số             /NQ-HĐND ngày 27/6/2025 của HĐND tỉnh Hà Tĩnh)</v>
      </c>
      <c r="B3" s="531"/>
      <c r="C3" s="531"/>
      <c r="D3" s="531"/>
      <c r="E3" s="531"/>
      <c r="F3" s="531"/>
      <c r="G3" s="531"/>
      <c r="H3" s="531"/>
      <c r="I3" s="531"/>
      <c r="J3" s="531"/>
      <c r="K3" s="531"/>
      <c r="L3" s="531"/>
      <c r="M3" s="224"/>
      <c r="N3" s="224"/>
      <c r="O3" s="224"/>
    </row>
    <row r="4" spans="1:15">
      <c r="C4" s="226"/>
      <c r="D4" s="227"/>
      <c r="G4" s="225"/>
      <c r="H4" s="225"/>
      <c r="I4" s="225"/>
      <c r="J4" s="225"/>
      <c r="K4" s="532" t="s">
        <v>2688</v>
      </c>
      <c r="L4" s="532"/>
      <c r="M4" s="224"/>
      <c r="N4" s="224"/>
      <c r="O4" s="224"/>
    </row>
    <row r="5" spans="1:15">
      <c r="A5" s="533" t="s">
        <v>35</v>
      </c>
      <c r="B5" s="533" t="s">
        <v>36</v>
      </c>
      <c r="C5" s="533" t="s">
        <v>2689</v>
      </c>
      <c r="D5" s="533" t="s">
        <v>2028</v>
      </c>
      <c r="E5" s="533"/>
      <c r="F5" s="533"/>
      <c r="G5" s="533" t="s">
        <v>2690</v>
      </c>
      <c r="H5" s="528" t="s">
        <v>2028</v>
      </c>
      <c r="I5" s="529"/>
      <c r="J5" s="530"/>
      <c r="K5" s="526" t="s">
        <v>1896</v>
      </c>
      <c r="L5" s="526"/>
    </row>
    <row r="6" spans="1:15" ht="31.5">
      <c r="A6" s="533"/>
      <c r="B6" s="533"/>
      <c r="C6" s="533"/>
      <c r="D6" s="228" t="s">
        <v>2691</v>
      </c>
      <c r="E6" s="228" t="s">
        <v>2692</v>
      </c>
      <c r="F6" s="228" t="s">
        <v>2693</v>
      </c>
      <c r="G6" s="533"/>
      <c r="H6" s="228" t="s">
        <v>2691</v>
      </c>
      <c r="I6" s="228" t="s">
        <v>2692</v>
      </c>
      <c r="J6" s="228" t="s">
        <v>2693</v>
      </c>
      <c r="K6" s="229" t="s">
        <v>2694</v>
      </c>
      <c r="L6" s="229" t="s">
        <v>2695</v>
      </c>
    </row>
    <row r="7" spans="1:15" s="233" customFormat="1" ht="22.5" customHeight="1">
      <c r="A7" s="228"/>
      <c r="B7" s="228" t="s">
        <v>2696</v>
      </c>
      <c r="C7" s="231">
        <f t="shared" ref="C7:F7" si="0">+SUM(C8:C15)</f>
        <v>12202784.794528</v>
      </c>
      <c r="D7" s="231">
        <f t="shared" si="0"/>
        <v>8987496.2113240007</v>
      </c>
      <c r="E7" s="231">
        <f t="shared" si="0"/>
        <v>2926722.5759099997</v>
      </c>
      <c r="F7" s="231">
        <f t="shared" si="0"/>
        <v>288566.00729399995</v>
      </c>
      <c r="G7" s="231">
        <f t="shared" ref="G7:J7" si="1">+SUM(G8:G15)</f>
        <v>11152401.69682</v>
      </c>
      <c r="H7" s="231">
        <f t="shared" si="1"/>
        <v>8393561.5253759995</v>
      </c>
      <c r="I7" s="231">
        <f t="shared" si="1"/>
        <v>2345528.7427309998</v>
      </c>
      <c r="J7" s="231">
        <f t="shared" si="1"/>
        <v>413311.42871300003</v>
      </c>
      <c r="K7" s="232"/>
      <c r="L7" s="232"/>
    </row>
    <row r="8" spans="1:15" ht="78.75">
      <c r="A8" s="234">
        <v>1</v>
      </c>
      <c r="B8" s="235" t="s">
        <v>2697</v>
      </c>
      <c r="C8" s="236">
        <f t="shared" ref="C8:C15" si="2">SUM(D8:F8)</f>
        <v>3816207.5526800002</v>
      </c>
      <c r="D8" s="236">
        <v>2448917.8989559999</v>
      </c>
      <c r="E8" s="236">
        <v>1252040.999056</v>
      </c>
      <c r="F8" s="236">
        <v>115248.654668</v>
      </c>
      <c r="G8" s="236">
        <f>+H8+I8+J8</f>
        <v>4313296.8661699994</v>
      </c>
      <c r="H8" s="237">
        <v>2976066.0035089999</v>
      </c>
      <c r="I8" s="237">
        <v>1145370.1652929999</v>
      </c>
      <c r="J8" s="237">
        <v>191860.69736799999</v>
      </c>
      <c r="K8" s="236">
        <f>+G8-C8</f>
        <v>497089.31348999916</v>
      </c>
      <c r="L8" s="238">
        <f>+G8/C8</f>
        <v>1.1302574104337981</v>
      </c>
      <c r="M8" s="224"/>
      <c r="N8" s="224"/>
      <c r="O8" s="224"/>
    </row>
    <row r="9" spans="1:15" ht="31.5">
      <c r="A9" s="234">
        <v>2</v>
      </c>
      <c r="B9" s="235" t="s">
        <v>2698</v>
      </c>
      <c r="C9" s="236">
        <f>SUM(D9:F9)</f>
        <v>11265.518</v>
      </c>
      <c r="D9" s="236">
        <v>5787</v>
      </c>
      <c r="E9" s="236">
        <v>5478.518</v>
      </c>
      <c r="F9" s="236">
        <v>0</v>
      </c>
      <c r="G9" s="236">
        <f t="shared" ref="G9:G15" si="3">+H9+I9+J9</f>
        <v>7698.991</v>
      </c>
      <c r="H9" s="237">
        <v>3438.991</v>
      </c>
      <c r="I9" s="237">
        <v>3760</v>
      </c>
      <c r="J9" s="237">
        <v>500</v>
      </c>
      <c r="K9" s="236">
        <f t="shared" ref="K9:K15" si="4">+G9-C9</f>
        <v>-3566.527</v>
      </c>
      <c r="L9" s="238">
        <f t="shared" ref="L9:L15" si="5">+G9/C9</f>
        <v>0.68341207213019406</v>
      </c>
      <c r="M9" s="224"/>
      <c r="N9" s="224"/>
      <c r="O9" s="224"/>
    </row>
    <row r="10" spans="1:15" ht="31.5">
      <c r="A10" s="234">
        <v>3</v>
      </c>
      <c r="B10" s="235" t="s">
        <v>2699</v>
      </c>
      <c r="C10" s="236">
        <f t="shared" si="2"/>
        <v>2829511.3860920002</v>
      </c>
      <c r="D10" s="236">
        <v>2404173</v>
      </c>
      <c r="E10" s="236">
        <v>388984.68706600001</v>
      </c>
      <c r="F10" s="236">
        <v>36353.699026000002</v>
      </c>
      <c r="G10" s="236">
        <f t="shared" si="3"/>
        <v>2333973.9890200002</v>
      </c>
      <c r="H10" s="237">
        <v>2051312.605183</v>
      </c>
      <c r="I10" s="237">
        <v>248560.04486200001</v>
      </c>
      <c r="J10" s="237">
        <v>34101.338974999999</v>
      </c>
      <c r="K10" s="236">
        <f t="shared" si="4"/>
        <v>-495537.39707199996</v>
      </c>
      <c r="L10" s="238">
        <f t="shared" si="5"/>
        <v>0.82486820886894718</v>
      </c>
      <c r="M10" s="224"/>
      <c r="N10" s="224"/>
      <c r="O10" s="224"/>
    </row>
    <row r="11" spans="1:15" ht="47.25">
      <c r="A11" s="234">
        <v>4</v>
      </c>
      <c r="B11" s="235" t="s">
        <v>2700</v>
      </c>
      <c r="C11" s="236">
        <f t="shared" si="2"/>
        <v>18868.738634000001</v>
      </c>
      <c r="D11" s="236">
        <v>8156.6103670000002</v>
      </c>
      <c r="E11" s="236">
        <v>3846.1692119999998</v>
      </c>
      <c r="F11" s="236">
        <v>6865.9590550000003</v>
      </c>
      <c r="G11" s="236">
        <f t="shared" si="3"/>
        <v>20234.380853999999</v>
      </c>
      <c r="H11" s="237">
        <v>5953.1417890000002</v>
      </c>
      <c r="I11" s="237">
        <v>2616.3399260000001</v>
      </c>
      <c r="J11" s="237">
        <v>11664.899138999999</v>
      </c>
      <c r="K11" s="236">
        <f t="shared" si="4"/>
        <v>1365.6422199999979</v>
      </c>
      <c r="L11" s="238">
        <f t="shared" si="5"/>
        <v>1.0723759148128331</v>
      </c>
      <c r="M11" s="224"/>
      <c r="N11" s="224"/>
      <c r="O11" s="224"/>
    </row>
    <row r="12" spans="1:15" ht="63">
      <c r="A12" s="234">
        <v>5</v>
      </c>
      <c r="B12" s="235" t="s">
        <v>2701</v>
      </c>
      <c r="C12" s="236">
        <f t="shared" si="2"/>
        <v>972376.04427299998</v>
      </c>
      <c r="D12" s="236">
        <v>502121.45387299999</v>
      </c>
      <c r="E12" s="236">
        <v>406107.18950899999</v>
      </c>
      <c r="F12" s="236">
        <v>64147.400890999998</v>
      </c>
      <c r="G12" s="236">
        <f t="shared" si="3"/>
        <v>1045734.043408</v>
      </c>
      <c r="H12" s="237">
        <v>696197.13541300001</v>
      </c>
      <c r="I12" s="237">
        <v>293054.59444100002</v>
      </c>
      <c r="J12" s="237">
        <v>56482.313554</v>
      </c>
      <c r="K12" s="236">
        <f t="shared" si="4"/>
        <v>73357.999135000049</v>
      </c>
      <c r="L12" s="238">
        <f t="shared" si="5"/>
        <v>1.0754420057621292</v>
      </c>
      <c r="M12" s="224"/>
      <c r="N12" s="224"/>
      <c r="O12" s="224"/>
    </row>
    <row r="13" spans="1:15" ht="47.25">
      <c r="A13" s="234">
        <v>6</v>
      </c>
      <c r="B13" s="235" t="s">
        <v>2702</v>
      </c>
      <c r="C13" s="236">
        <f t="shared" si="2"/>
        <v>40983.561369000003</v>
      </c>
      <c r="D13" s="236">
        <v>40983.561369000003</v>
      </c>
      <c r="E13" s="236">
        <v>0</v>
      </c>
      <c r="F13" s="236">
        <v>0</v>
      </c>
      <c r="G13" s="236">
        <f t="shared" si="3"/>
        <v>54314.455957999999</v>
      </c>
      <c r="H13" s="237">
        <v>54314.455957999999</v>
      </c>
      <c r="I13" s="237">
        <v>0</v>
      </c>
      <c r="J13" s="237">
        <v>0</v>
      </c>
      <c r="K13" s="236">
        <f t="shared" si="4"/>
        <v>13330.894588999996</v>
      </c>
      <c r="L13" s="238">
        <f t="shared" si="5"/>
        <v>1.3252741866177471</v>
      </c>
      <c r="M13" s="224"/>
      <c r="N13" s="224"/>
      <c r="O13" s="224"/>
    </row>
    <row r="14" spans="1:15" ht="47.25">
      <c r="A14" s="234">
        <v>7</v>
      </c>
      <c r="B14" s="235" t="s">
        <v>2703</v>
      </c>
      <c r="C14" s="236">
        <f t="shared" si="2"/>
        <v>4414645.2337659998</v>
      </c>
      <c r="D14" s="236">
        <v>3529968.423287</v>
      </c>
      <c r="E14" s="236">
        <v>843735.83747899998</v>
      </c>
      <c r="F14" s="236">
        <v>40940.972999999998</v>
      </c>
      <c r="G14" s="236">
        <f t="shared" si="3"/>
        <v>3256563.5801819996</v>
      </c>
      <c r="H14" s="237">
        <v>2547507</v>
      </c>
      <c r="I14" s="237">
        <v>614518.37662600004</v>
      </c>
      <c r="J14" s="237">
        <v>94538.203555999993</v>
      </c>
      <c r="K14" s="236">
        <f t="shared" si="4"/>
        <v>-1158081.6535840002</v>
      </c>
      <c r="L14" s="238">
        <f t="shared" si="5"/>
        <v>0.73767277045814261</v>
      </c>
      <c r="M14" s="224"/>
      <c r="N14" s="224"/>
      <c r="O14" s="224"/>
    </row>
    <row r="15" spans="1:15" ht="28.5" customHeight="1">
      <c r="A15" s="234">
        <v>8</v>
      </c>
      <c r="B15" s="235" t="s">
        <v>2704</v>
      </c>
      <c r="C15" s="236">
        <f t="shared" si="2"/>
        <v>98926.759714</v>
      </c>
      <c r="D15" s="236">
        <v>47388.263471999999</v>
      </c>
      <c r="E15" s="236">
        <v>26529.175587999998</v>
      </c>
      <c r="F15" s="236">
        <v>25009.320653999999</v>
      </c>
      <c r="G15" s="236">
        <f t="shared" si="3"/>
        <v>120585.39022799999</v>
      </c>
      <c r="H15" s="237">
        <v>58772.192523999998</v>
      </c>
      <c r="I15" s="237">
        <v>37649.221582999999</v>
      </c>
      <c r="J15" s="237">
        <v>24163.976121</v>
      </c>
      <c r="K15" s="236">
        <f t="shared" si="4"/>
        <v>21658.630513999989</v>
      </c>
      <c r="L15" s="238">
        <f t="shared" si="5"/>
        <v>1.2189360146497843</v>
      </c>
      <c r="M15" s="224"/>
      <c r="N15" s="224"/>
      <c r="O15" s="224"/>
    </row>
    <row r="17" spans="4:10">
      <c r="E17" s="490"/>
      <c r="F17" s="527"/>
      <c r="G17" s="239"/>
      <c r="H17" s="239"/>
      <c r="I17" s="239"/>
      <c r="J17" s="560" t="s">
        <v>3019</v>
      </c>
    </row>
    <row r="19" spans="4:10">
      <c r="D19" s="227"/>
      <c r="E19" s="227"/>
      <c r="F19" s="227"/>
      <c r="G19" s="227"/>
      <c r="H19" s="227"/>
      <c r="I19" s="227"/>
      <c r="J19" s="227"/>
    </row>
    <row r="20" spans="4:10">
      <c r="F20" s="227"/>
      <c r="G20" s="227"/>
      <c r="H20" s="227"/>
      <c r="I20" s="227"/>
      <c r="J20" s="227"/>
    </row>
  </sheetData>
  <mergeCells count="12">
    <mergeCell ref="K5:L5"/>
    <mergeCell ref="E17:F17"/>
    <mergeCell ref="A1:L1"/>
    <mergeCell ref="H5:J5"/>
    <mergeCell ref="A2:L2"/>
    <mergeCell ref="A3:L3"/>
    <mergeCell ref="K4:L4"/>
    <mergeCell ref="A5:A6"/>
    <mergeCell ref="B5:B6"/>
    <mergeCell ref="C5:C6"/>
    <mergeCell ref="D5:F5"/>
    <mergeCell ref="G5:G6"/>
  </mergeCells>
  <pageMargins left="0.41" right="0.4" top="0.6" bottom="0.75" header="0.3" footer="0.3"/>
  <pageSetup paperSize="9" scale="73" fitToHeight="0" orientation="landscape"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DD91E-D862-4B06-B0AB-388747A5E081}">
  <sheetPr>
    <pageSetUpPr fitToPage="1"/>
  </sheetPr>
  <dimension ref="A1:V104"/>
  <sheetViews>
    <sheetView workbookViewId="0">
      <selection activeCell="B16" sqref="B16"/>
    </sheetView>
  </sheetViews>
  <sheetFormatPr defaultRowHeight="15.75"/>
  <cols>
    <col min="1" max="1" width="6.42578125" style="400" customWidth="1"/>
    <col min="2" max="2" width="28.5703125" style="401" customWidth="1"/>
    <col min="3" max="3" width="9.85546875" style="401" customWidth="1"/>
    <col min="4" max="4" width="8.5703125" style="401" customWidth="1"/>
    <col min="5" max="5" width="9" style="401" customWidth="1"/>
    <col min="6" max="6" width="17.42578125" style="401" customWidth="1"/>
    <col min="7" max="7" width="12.7109375" style="401" customWidth="1"/>
    <col min="8" max="8" width="15.85546875" style="401" customWidth="1"/>
    <col min="9" max="9" width="15" style="401" customWidth="1"/>
    <col min="10" max="10" width="14.85546875" style="401" customWidth="1"/>
    <col min="11" max="11" width="13" style="401" customWidth="1"/>
    <col min="12" max="12" width="13.5703125" style="401" customWidth="1"/>
    <col min="13" max="13" width="14.5703125" style="401" customWidth="1"/>
    <col min="14" max="14" width="17.28515625" style="401" customWidth="1"/>
    <col min="15" max="15" width="13.140625" style="401" customWidth="1"/>
    <col min="16" max="18" width="8" style="401" hidden="1" customWidth="1"/>
    <col min="19" max="19" width="8.5703125" style="401" hidden="1" customWidth="1"/>
    <col min="20" max="20" width="8" style="401" hidden="1" customWidth="1"/>
    <col min="21" max="21" width="15.42578125" style="401" bestFit="1" customWidth="1"/>
    <col min="22" max="22" width="20.140625" style="401" bestFit="1" customWidth="1"/>
    <col min="23" max="16384" width="9.140625" style="401"/>
  </cols>
  <sheetData>
    <row r="1" spans="1:22">
      <c r="A1" s="540" t="s">
        <v>3018</v>
      </c>
      <c r="B1" s="540"/>
      <c r="C1" s="540"/>
      <c r="D1" s="540"/>
      <c r="E1" s="540"/>
      <c r="F1" s="540"/>
      <c r="G1" s="540"/>
      <c r="H1" s="540"/>
      <c r="I1" s="540"/>
      <c r="J1" s="540"/>
      <c r="K1" s="540"/>
      <c r="L1" s="540"/>
      <c r="M1" s="540"/>
      <c r="N1" s="540"/>
      <c r="O1" s="540"/>
      <c r="P1" s="540"/>
      <c r="R1" s="538" t="s">
        <v>2928</v>
      </c>
      <c r="S1" s="538"/>
      <c r="T1" s="538"/>
    </row>
    <row r="2" spans="1:22">
      <c r="A2" s="539" t="s">
        <v>2974</v>
      </c>
      <c r="B2" s="539"/>
      <c r="C2" s="539"/>
      <c r="D2" s="539"/>
      <c r="E2" s="539"/>
      <c r="F2" s="539"/>
      <c r="G2" s="539"/>
      <c r="H2" s="539"/>
      <c r="I2" s="539"/>
      <c r="J2" s="539"/>
      <c r="K2" s="539"/>
      <c r="L2" s="539"/>
      <c r="M2" s="539"/>
      <c r="N2" s="539"/>
      <c r="O2" s="539"/>
      <c r="P2" s="539"/>
      <c r="Q2" s="539"/>
      <c r="R2" s="539"/>
      <c r="S2" s="539"/>
      <c r="T2" s="539"/>
    </row>
    <row r="3" spans="1:22">
      <c r="A3" s="538" t="str">
        <f>+'Biểu 70'!A3:L3</f>
        <v>(Kèm theo Nghị quyết số             /NQ-HĐND ngày 27/6/2025 của HĐND tỉnh Hà Tĩnh)</v>
      </c>
      <c r="B3" s="538"/>
      <c r="C3" s="538"/>
      <c r="D3" s="538"/>
      <c r="E3" s="538"/>
      <c r="F3" s="538"/>
      <c r="G3" s="538"/>
      <c r="H3" s="538"/>
      <c r="I3" s="538"/>
      <c r="J3" s="538"/>
      <c r="K3" s="538"/>
      <c r="L3" s="538"/>
      <c r="M3" s="538"/>
      <c r="N3" s="538"/>
      <c r="O3" s="538"/>
      <c r="P3" s="538"/>
      <c r="Q3" s="538"/>
      <c r="R3" s="538"/>
      <c r="S3" s="538"/>
      <c r="T3" s="538"/>
    </row>
    <row r="4" spans="1:22">
      <c r="N4" s="538" t="s">
        <v>2929</v>
      </c>
      <c r="O4" s="538"/>
      <c r="P4" s="538"/>
      <c r="R4" s="538" t="s">
        <v>2929</v>
      </c>
      <c r="S4" s="538"/>
      <c r="T4" s="538"/>
    </row>
    <row r="5" spans="1:22">
      <c r="F5" s="403"/>
      <c r="G5" s="403"/>
      <c r="J5" s="404"/>
      <c r="V5" s="397"/>
    </row>
    <row r="6" spans="1:22" s="406" customFormat="1" ht="21" customHeight="1">
      <c r="A6" s="535" t="s">
        <v>35</v>
      </c>
      <c r="B6" s="534" t="s">
        <v>2930</v>
      </c>
      <c r="C6" s="534" t="s">
        <v>2931</v>
      </c>
      <c r="D6" s="534" t="s">
        <v>2932</v>
      </c>
      <c r="E6" s="536" t="s">
        <v>2933</v>
      </c>
      <c r="F6" s="534" t="s">
        <v>2934</v>
      </c>
      <c r="G6" s="534" t="s">
        <v>2935</v>
      </c>
      <c r="H6" s="534" t="s">
        <v>2936</v>
      </c>
      <c r="I6" s="534" t="s">
        <v>2937</v>
      </c>
      <c r="J6" s="534"/>
      <c r="K6" s="534"/>
      <c r="L6" s="534"/>
      <c r="M6" s="534"/>
      <c r="N6" s="534" t="s">
        <v>2938</v>
      </c>
      <c r="O6" s="534" t="s">
        <v>2939</v>
      </c>
      <c r="P6" s="534" t="s">
        <v>2940</v>
      </c>
      <c r="Q6" s="534"/>
      <c r="R6" s="534"/>
      <c r="S6" s="534"/>
      <c r="T6" s="534"/>
      <c r="V6" s="407"/>
    </row>
    <row r="7" spans="1:22" s="406" customFormat="1" ht="42" customHeight="1">
      <c r="A7" s="535"/>
      <c r="B7" s="534"/>
      <c r="C7" s="534"/>
      <c r="D7" s="534"/>
      <c r="E7" s="537"/>
      <c r="F7" s="534"/>
      <c r="G7" s="534"/>
      <c r="H7" s="534"/>
      <c r="I7" s="405" t="s">
        <v>2941</v>
      </c>
      <c r="J7" s="405" t="s">
        <v>2942</v>
      </c>
      <c r="K7" s="405" t="s">
        <v>2943</v>
      </c>
      <c r="L7" s="405" t="s">
        <v>2944</v>
      </c>
      <c r="M7" s="405" t="s">
        <v>2945</v>
      </c>
      <c r="N7" s="534"/>
      <c r="O7" s="534"/>
      <c r="P7" s="405" t="s">
        <v>2941</v>
      </c>
      <c r="Q7" s="405" t="s">
        <v>2942</v>
      </c>
      <c r="R7" s="405" t="s">
        <v>2943</v>
      </c>
      <c r="S7" s="405" t="s">
        <v>2944</v>
      </c>
      <c r="T7" s="405" t="s">
        <v>2945</v>
      </c>
      <c r="V7" s="407"/>
    </row>
    <row r="8" spans="1:22" s="413" customFormat="1" ht="110.25" customHeight="1">
      <c r="A8" s="408">
        <v>1</v>
      </c>
      <c r="B8" s="409" t="s">
        <v>2946</v>
      </c>
      <c r="C8" s="408" t="s">
        <v>2947</v>
      </c>
      <c r="D8" s="408" t="s">
        <v>2948</v>
      </c>
      <c r="E8" s="410">
        <f>+$E$27</f>
        <v>25898</v>
      </c>
      <c r="F8" s="385">
        <v>3495621.1455769232</v>
      </c>
      <c r="G8" s="386">
        <f>F8*E8/1000000</f>
        <v>90529.596428151155</v>
      </c>
      <c r="H8" s="385">
        <v>0</v>
      </c>
      <c r="I8" s="385">
        <v>279649.64684615377</v>
      </c>
      <c r="J8" s="385">
        <v>9240.0710753749991</v>
      </c>
      <c r="K8" s="385"/>
      <c r="L8" s="385"/>
      <c r="M8" s="385">
        <f>+I8+J8+K8+L8</f>
        <v>288889.71792152879</v>
      </c>
      <c r="N8" s="385">
        <f>+F8+H8-I8</f>
        <v>3215971.4987307694</v>
      </c>
      <c r="O8" s="386">
        <f>N8*E8/1000000</f>
        <v>83287.229874129465</v>
      </c>
      <c r="P8" s="385"/>
      <c r="Q8" s="385"/>
      <c r="R8" s="385"/>
      <c r="S8" s="385"/>
      <c r="T8" s="385">
        <f>+P8+Q8+R8+S8</f>
        <v>0</v>
      </c>
      <c r="U8" s="411"/>
      <c r="V8" s="412"/>
    </row>
    <row r="9" spans="1:22" s="413" customFormat="1" ht="45">
      <c r="A9" s="414">
        <v>2</v>
      </c>
      <c r="B9" s="415" t="s">
        <v>2949</v>
      </c>
      <c r="C9" s="416" t="s">
        <v>2950</v>
      </c>
      <c r="D9" s="414" t="s">
        <v>2951</v>
      </c>
      <c r="E9" s="417">
        <f>+$E$28</f>
        <v>6457</v>
      </c>
      <c r="F9" s="387">
        <v>10468958.229333334</v>
      </c>
      <c r="G9" s="386">
        <f t="shared" ref="G9:G21" si="0">F9*E9/1000000</f>
        <v>67598.063286805336</v>
      </c>
      <c r="H9" s="385">
        <v>0</v>
      </c>
      <c r="I9" s="387">
        <v>747782.73066666676</v>
      </c>
      <c r="J9" s="387">
        <v>209046.81670637036</v>
      </c>
      <c r="K9" s="387"/>
      <c r="L9" s="387">
        <v>26130.852088296295</v>
      </c>
      <c r="M9" s="385">
        <f t="shared" ref="M9:M21" si="1">+I9+J9+K9+L9</f>
        <v>982960.39946133341</v>
      </c>
      <c r="N9" s="385">
        <f t="shared" ref="N9:N21" si="2">+F9+H9-I9</f>
        <v>9721175.4986666664</v>
      </c>
      <c r="O9" s="386">
        <f t="shared" ref="O9:O21" si="3">N9*E9/1000000</f>
        <v>62769.630194890662</v>
      </c>
      <c r="P9" s="387"/>
      <c r="Q9" s="387"/>
      <c r="R9" s="387"/>
      <c r="S9" s="387"/>
      <c r="T9" s="385">
        <f t="shared" ref="T9:T16" si="4">+P9+Q9+R9+S9</f>
        <v>0</v>
      </c>
      <c r="U9" s="411"/>
      <c r="V9" s="412"/>
    </row>
    <row r="10" spans="1:22" s="413" customFormat="1" ht="30">
      <c r="A10" s="408">
        <v>3</v>
      </c>
      <c r="B10" s="415" t="s">
        <v>2952</v>
      </c>
      <c r="C10" s="416" t="s">
        <v>2953</v>
      </c>
      <c r="D10" s="418" t="s">
        <v>2954</v>
      </c>
      <c r="E10" s="392">
        <f>+$E$26</f>
        <v>24277</v>
      </c>
      <c r="F10" s="387">
        <f>+F11+F12</f>
        <v>8880703.2454355694</v>
      </c>
      <c r="G10" s="387">
        <f t="shared" ref="G10:O10" si="5">+G11+G12</f>
        <v>215596.83268943935</v>
      </c>
      <c r="H10" s="387">
        <f t="shared" si="5"/>
        <v>1471902.33</v>
      </c>
      <c r="I10" s="387">
        <f t="shared" si="5"/>
        <v>370920.877573259</v>
      </c>
      <c r="J10" s="387">
        <f t="shared" si="5"/>
        <v>324355.59735953499</v>
      </c>
      <c r="K10" s="387">
        <f t="shared" si="5"/>
        <v>13984.775615999999</v>
      </c>
      <c r="L10" s="387">
        <f t="shared" si="5"/>
        <v>0</v>
      </c>
      <c r="M10" s="387">
        <f t="shared" si="5"/>
        <v>709261.25054879393</v>
      </c>
      <c r="N10" s="387">
        <f t="shared" si="5"/>
        <v>9981684.6978623122</v>
      </c>
      <c r="O10" s="387">
        <f t="shared" si="5"/>
        <v>242325.35941000335</v>
      </c>
      <c r="P10" s="387"/>
      <c r="Q10" s="387"/>
      <c r="R10" s="387"/>
      <c r="S10" s="387"/>
      <c r="T10" s="385">
        <f t="shared" si="4"/>
        <v>0</v>
      </c>
      <c r="U10" s="411"/>
      <c r="V10" s="412"/>
    </row>
    <row r="11" spans="1:22" s="413" customFormat="1" ht="23.25" customHeight="1">
      <c r="A11" s="408" t="s">
        <v>920</v>
      </c>
      <c r="B11" s="415" t="s">
        <v>2955</v>
      </c>
      <c r="C11" s="416" t="s">
        <v>2953</v>
      </c>
      <c r="D11" s="418" t="s">
        <v>2954</v>
      </c>
      <c r="E11" s="392">
        <f t="shared" ref="E11:E19" si="6">+$E$26</f>
        <v>24277</v>
      </c>
      <c r="F11" s="387">
        <v>4306098.6412848616</v>
      </c>
      <c r="G11" s="386">
        <f t="shared" ref="G11:G12" si="7">F11*E11/1000000</f>
        <v>104539.15671447259</v>
      </c>
      <c r="H11" s="385">
        <v>1471902.33</v>
      </c>
      <c r="I11" s="387">
        <v>130152.21419690587</v>
      </c>
      <c r="J11" s="387">
        <v>230769.50232110068</v>
      </c>
      <c r="K11" s="387">
        <v>13984.775615999999</v>
      </c>
      <c r="L11" s="387"/>
      <c r="M11" s="385">
        <f t="shared" si="1"/>
        <v>374906.49213400652</v>
      </c>
      <c r="N11" s="385">
        <f t="shared" ref="N11:N12" si="8">+F11+H11-I11</f>
        <v>5647848.7570879562</v>
      </c>
      <c r="O11" s="386">
        <f t="shared" ref="O11:O12" si="9">N11*E11/1000000</f>
        <v>137112.8242758243</v>
      </c>
      <c r="P11" s="387"/>
      <c r="Q11" s="387"/>
      <c r="R11" s="387"/>
      <c r="S11" s="387"/>
      <c r="T11" s="385"/>
      <c r="U11" s="411"/>
      <c r="V11" s="412"/>
    </row>
    <row r="12" spans="1:22" s="413" customFormat="1" ht="25.5" customHeight="1">
      <c r="A12" s="408" t="s">
        <v>920</v>
      </c>
      <c r="B12" s="415" t="s">
        <v>2956</v>
      </c>
      <c r="C12" s="416" t="s">
        <v>2953</v>
      </c>
      <c r="D12" s="418" t="s">
        <v>2954</v>
      </c>
      <c r="E12" s="392">
        <f t="shared" si="6"/>
        <v>24277</v>
      </c>
      <c r="F12" s="387">
        <v>4574604.6041507088</v>
      </c>
      <c r="G12" s="386">
        <f t="shared" si="7"/>
        <v>111057.67597496675</v>
      </c>
      <c r="H12" s="385"/>
      <c r="I12" s="387">
        <v>240768.66337635313</v>
      </c>
      <c r="J12" s="387">
        <v>93586.095038434316</v>
      </c>
      <c r="K12" s="387"/>
      <c r="L12" s="387"/>
      <c r="M12" s="385">
        <f t="shared" si="1"/>
        <v>334354.75841478747</v>
      </c>
      <c r="N12" s="385">
        <f t="shared" si="8"/>
        <v>4333835.940774356</v>
      </c>
      <c r="O12" s="386">
        <f t="shared" si="9"/>
        <v>105212.53513417905</v>
      </c>
      <c r="P12" s="387"/>
      <c r="Q12" s="387"/>
      <c r="R12" s="387"/>
      <c r="S12" s="387"/>
      <c r="T12" s="385"/>
      <c r="U12" s="411"/>
      <c r="V12" s="412"/>
    </row>
    <row r="13" spans="1:22" ht="45">
      <c r="A13" s="414">
        <v>4</v>
      </c>
      <c r="B13" s="415" t="s">
        <v>2957</v>
      </c>
      <c r="C13" s="416" t="s">
        <v>2953</v>
      </c>
      <c r="D13" s="418" t="s">
        <v>2954</v>
      </c>
      <c r="E13" s="392">
        <f t="shared" si="6"/>
        <v>24277</v>
      </c>
      <c r="F13" s="387">
        <v>189904.29752977053</v>
      </c>
      <c r="G13" s="386">
        <f t="shared" si="0"/>
        <v>4610.3066311302391</v>
      </c>
      <c r="H13" s="385">
        <v>0</v>
      </c>
      <c r="I13" s="388">
        <v>12660.286501984701</v>
      </c>
      <c r="J13" s="388">
        <v>1898.5154633601228</v>
      </c>
      <c r="K13" s="388"/>
      <c r="L13" s="388"/>
      <c r="M13" s="385">
        <f t="shared" si="1"/>
        <v>14558.801965344825</v>
      </c>
      <c r="N13" s="385">
        <f t="shared" si="2"/>
        <v>177244.01102778583</v>
      </c>
      <c r="O13" s="386">
        <f t="shared" si="3"/>
        <v>4302.9528557215563</v>
      </c>
      <c r="P13" s="388"/>
      <c r="Q13" s="388"/>
      <c r="R13" s="388"/>
      <c r="S13" s="388"/>
      <c r="T13" s="385">
        <f t="shared" si="4"/>
        <v>0</v>
      </c>
      <c r="U13" s="411"/>
    </row>
    <row r="14" spans="1:22" ht="60">
      <c r="A14" s="408">
        <v>5</v>
      </c>
      <c r="B14" s="415" t="s">
        <v>2958</v>
      </c>
      <c r="C14" s="418" t="s">
        <v>2959</v>
      </c>
      <c r="D14" s="418" t="s">
        <v>2954</v>
      </c>
      <c r="E14" s="392">
        <f t="shared" si="6"/>
        <v>24277</v>
      </c>
      <c r="F14" s="388">
        <v>2293872.9121717932</v>
      </c>
      <c r="G14" s="386">
        <f t="shared" si="0"/>
        <v>55688.352688794621</v>
      </c>
      <c r="H14" s="385">
        <v>0</v>
      </c>
      <c r="I14" s="388">
        <v>148897.58460198325</v>
      </c>
      <c r="J14" s="388">
        <v>45872.488185459486</v>
      </c>
      <c r="K14" s="388"/>
      <c r="L14" s="388"/>
      <c r="M14" s="385">
        <f t="shared" si="1"/>
        <v>194770.07278744274</v>
      </c>
      <c r="N14" s="385">
        <f t="shared" si="2"/>
        <v>2144975.3275698097</v>
      </c>
      <c r="O14" s="386">
        <f t="shared" si="3"/>
        <v>52073.566027412271</v>
      </c>
      <c r="P14" s="388"/>
      <c r="Q14" s="388"/>
      <c r="R14" s="388"/>
      <c r="S14" s="388"/>
      <c r="T14" s="385">
        <f t="shared" si="4"/>
        <v>0</v>
      </c>
      <c r="U14" s="411"/>
    </row>
    <row r="15" spans="1:22" ht="44.25" customHeight="1">
      <c r="A15" s="414">
        <v>6</v>
      </c>
      <c r="B15" s="415" t="s">
        <v>2960</v>
      </c>
      <c r="C15" s="418" t="s">
        <v>2959</v>
      </c>
      <c r="D15" s="418" t="s">
        <v>2954</v>
      </c>
      <c r="E15" s="392">
        <f t="shared" si="6"/>
        <v>24277</v>
      </c>
      <c r="F15" s="388">
        <v>615157.50999999989</v>
      </c>
      <c r="G15" s="386">
        <f t="shared" si="0"/>
        <v>14934.178870269996</v>
      </c>
      <c r="H15" s="385">
        <v>-21207.119999999999</v>
      </c>
      <c r="I15" s="388">
        <v>20184.489999999998</v>
      </c>
      <c r="J15" s="388">
        <v>12272.36</v>
      </c>
      <c r="K15" s="388">
        <v>12170.24</v>
      </c>
      <c r="L15" s="388"/>
      <c r="M15" s="385">
        <f t="shared" si="1"/>
        <v>44627.09</v>
      </c>
      <c r="N15" s="385">
        <f t="shared" si="2"/>
        <v>573765.89999999991</v>
      </c>
      <c r="O15" s="386">
        <f t="shared" si="3"/>
        <v>13929.314754299998</v>
      </c>
      <c r="P15" s="388"/>
      <c r="Q15" s="388"/>
      <c r="R15" s="388"/>
      <c r="S15" s="388"/>
      <c r="T15" s="385">
        <f t="shared" si="4"/>
        <v>0</v>
      </c>
      <c r="U15" s="411"/>
    </row>
    <row r="16" spans="1:22" ht="60" customHeight="1">
      <c r="A16" s="408">
        <v>7</v>
      </c>
      <c r="B16" s="415" t="s">
        <v>2961</v>
      </c>
      <c r="C16" s="418" t="s">
        <v>2959</v>
      </c>
      <c r="D16" s="418" t="s">
        <v>2954</v>
      </c>
      <c r="E16" s="392">
        <f t="shared" si="6"/>
        <v>24277</v>
      </c>
      <c r="F16" s="388">
        <v>642832.166875</v>
      </c>
      <c r="G16" s="386">
        <f t="shared" si="0"/>
        <v>15606.036515224374</v>
      </c>
      <c r="H16" s="385">
        <v>-10648.281999999999</v>
      </c>
      <c r="I16" s="388">
        <v>22161.439999999999</v>
      </c>
      <c r="J16" s="388">
        <v>49.44</v>
      </c>
      <c r="K16" s="388">
        <v>3374.39</v>
      </c>
      <c r="L16" s="388">
        <v>39.549999999999997</v>
      </c>
      <c r="M16" s="385">
        <f t="shared" si="1"/>
        <v>25624.819999999996</v>
      </c>
      <c r="N16" s="385">
        <f t="shared" si="2"/>
        <v>610022.44487500004</v>
      </c>
      <c r="O16" s="386">
        <f t="shared" si="3"/>
        <v>14809.514894230375</v>
      </c>
      <c r="P16" s="388"/>
      <c r="Q16" s="388"/>
      <c r="R16" s="388"/>
      <c r="S16" s="388"/>
      <c r="T16" s="385">
        <f t="shared" si="4"/>
        <v>0</v>
      </c>
      <c r="U16" s="411"/>
    </row>
    <row r="17" spans="1:21" ht="30">
      <c r="A17" s="414">
        <v>8</v>
      </c>
      <c r="B17" s="415" t="s">
        <v>2962</v>
      </c>
      <c r="C17" s="418" t="s">
        <v>2959</v>
      </c>
      <c r="D17" s="418" t="s">
        <v>2954</v>
      </c>
      <c r="E17" s="392">
        <f t="shared" si="6"/>
        <v>24277</v>
      </c>
      <c r="F17" s="388">
        <v>792244.35332426359</v>
      </c>
      <c r="G17" s="386">
        <f t="shared" si="0"/>
        <v>19233.316165653148</v>
      </c>
      <c r="H17" s="385">
        <v>-3489.21</v>
      </c>
      <c r="I17" s="388">
        <v>51198.885108321265</v>
      </c>
      <c r="J17" s="388">
        <v>9723.3250050049719</v>
      </c>
      <c r="K17" s="388">
        <v>5833.9950030029831</v>
      </c>
      <c r="L17" s="388"/>
      <c r="M17" s="385">
        <f t="shared" si="1"/>
        <v>66756.20511632922</v>
      </c>
      <c r="N17" s="385">
        <f t="shared" si="2"/>
        <v>737556.25821594242</v>
      </c>
      <c r="O17" s="386">
        <f t="shared" si="3"/>
        <v>17905.653280708437</v>
      </c>
      <c r="P17" s="388"/>
      <c r="Q17" s="388"/>
      <c r="R17" s="388"/>
      <c r="S17" s="388"/>
      <c r="T17" s="385"/>
      <c r="U17" s="411"/>
    </row>
    <row r="18" spans="1:21" ht="45">
      <c r="A18" s="408">
        <v>9</v>
      </c>
      <c r="B18" s="415" t="s">
        <v>2963</v>
      </c>
      <c r="C18" s="418" t="s">
        <v>2964</v>
      </c>
      <c r="D18" s="418" t="s">
        <v>2954</v>
      </c>
      <c r="E18" s="392">
        <f t="shared" si="6"/>
        <v>24277</v>
      </c>
      <c r="F18" s="388">
        <v>1239985.7</v>
      </c>
      <c r="G18" s="386">
        <f t="shared" si="0"/>
        <v>30103.132838899997</v>
      </c>
      <c r="H18" s="388">
        <v>0</v>
      </c>
      <c r="I18" s="388">
        <v>42034</v>
      </c>
      <c r="J18" s="388">
        <v>9374.7636499999971</v>
      </c>
      <c r="K18" s="388"/>
      <c r="L18" s="388"/>
      <c r="M18" s="385">
        <f t="shared" si="1"/>
        <v>51408.763649999994</v>
      </c>
      <c r="N18" s="385">
        <f t="shared" si="2"/>
        <v>1197951.7</v>
      </c>
      <c r="O18" s="386">
        <f t="shared" si="3"/>
        <v>29082.673420899999</v>
      </c>
      <c r="P18" s="388"/>
      <c r="Q18" s="388"/>
      <c r="R18" s="388"/>
      <c r="S18" s="388"/>
      <c r="T18" s="385"/>
      <c r="U18" s="411"/>
    </row>
    <row r="19" spans="1:21" ht="45">
      <c r="A19" s="414">
        <v>10</v>
      </c>
      <c r="B19" s="415" t="s">
        <v>2965</v>
      </c>
      <c r="C19" s="418" t="s">
        <v>2959</v>
      </c>
      <c r="D19" s="418" t="s">
        <v>2954</v>
      </c>
      <c r="E19" s="392">
        <f t="shared" si="6"/>
        <v>24277</v>
      </c>
      <c r="F19" s="388">
        <v>8105126.4000000004</v>
      </c>
      <c r="G19" s="386">
        <f t="shared" si="0"/>
        <v>196768.15361280003</v>
      </c>
      <c r="H19" s="388">
        <v>4082014.8000000003</v>
      </c>
      <c r="I19" s="388">
        <v>446994.8</v>
      </c>
      <c r="J19" s="388">
        <v>205760.39200000005</v>
      </c>
      <c r="K19" s="388">
        <v>58317.19</v>
      </c>
      <c r="L19" s="388">
        <v>30640.844000000001</v>
      </c>
      <c r="M19" s="385">
        <f t="shared" si="1"/>
        <v>741713.22600000002</v>
      </c>
      <c r="N19" s="385">
        <f t="shared" si="2"/>
        <v>11740146.4</v>
      </c>
      <c r="O19" s="386">
        <f t="shared" si="3"/>
        <v>285015.53415279998</v>
      </c>
      <c r="P19" s="388"/>
      <c r="Q19" s="388"/>
      <c r="R19" s="388"/>
      <c r="S19" s="388"/>
      <c r="T19" s="385"/>
      <c r="U19" s="411"/>
    </row>
    <row r="20" spans="1:21" ht="60">
      <c r="A20" s="408">
        <v>11</v>
      </c>
      <c r="B20" s="415" t="s">
        <v>2966</v>
      </c>
      <c r="C20" s="418" t="s">
        <v>2947</v>
      </c>
      <c r="D20" s="408" t="s">
        <v>2948</v>
      </c>
      <c r="E20" s="410">
        <f>+$E$27</f>
        <v>25898</v>
      </c>
      <c r="F20" s="388">
        <v>0</v>
      </c>
      <c r="G20" s="386">
        <f t="shared" si="0"/>
        <v>0</v>
      </c>
      <c r="H20" s="388">
        <v>3041392.7879022877</v>
      </c>
      <c r="I20" s="388"/>
      <c r="J20" s="388">
        <v>4371.0926069535999</v>
      </c>
      <c r="K20" s="388"/>
      <c r="L20" s="388">
        <v>4371.0926069535999</v>
      </c>
      <c r="M20" s="385">
        <f t="shared" si="1"/>
        <v>8742.1852139071998</v>
      </c>
      <c r="N20" s="385">
        <f t="shared" si="2"/>
        <v>3041392.7879022877</v>
      </c>
      <c r="O20" s="386">
        <f t="shared" si="3"/>
        <v>78765.990421093447</v>
      </c>
      <c r="P20" s="388"/>
      <c r="Q20" s="388"/>
      <c r="R20" s="388"/>
      <c r="S20" s="388"/>
      <c r="T20" s="385"/>
      <c r="U20" s="411"/>
    </row>
    <row r="21" spans="1:21" ht="60">
      <c r="A21" s="414">
        <v>12</v>
      </c>
      <c r="B21" s="415" t="s">
        <v>2967</v>
      </c>
      <c r="C21" s="418" t="s">
        <v>2947</v>
      </c>
      <c r="D21" s="408" t="s">
        <v>2948</v>
      </c>
      <c r="E21" s="410">
        <f>+$E$27</f>
        <v>25898</v>
      </c>
      <c r="F21" s="388">
        <v>0</v>
      </c>
      <c r="G21" s="386">
        <f t="shared" si="0"/>
        <v>0</v>
      </c>
      <c r="H21" s="388">
        <v>2217200</v>
      </c>
      <c r="I21" s="388"/>
      <c r="J21" s="388">
        <v>1933.3333333333333</v>
      </c>
      <c r="K21" s="388"/>
      <c r="L21" s="388">
        <v>1933.3333333333333</v>
      </c>
      <c r="M21" s="385">
        <f t="shared" si="1"/>
        <v>3866.6666666666665</v>
      </c>
      <c r="N21" s="385">
        <f t="shared" si="2"/>
        <v>2217200</v>
      </c>
      <c r="O21" s="386">
        <f t="shared" si="3"/>
        <v>57421.045599999998</v>
      </c>
      <c r="P21" s="388"/>
      <c r="Q21" s="388"/>
      <c r="R21" s="388"/>
      <c r="S21" s="388"/>
      <c r="T21" s="385"/>
      <c r="U21" s="411"/>
    </row>
    <row r="22" spans="1:21" s="402" customFormat="1" ht="18.75" customHeight="1">
      <c r="A22" s="419"/>
      <c r="B22" s="419" t="s">
        <v>2032</v>
      </c>
      <c r="C22" s="419"/>
      <c r="D22" s="419"/>
      <c r="E22" s="419"/>
      <c r="F22" s="389"/>
      <c r="G22" s="390">
        <f>SUM(G23:G25)</f>
        <v>710667.96972716821</v>
      </c>
      <c r="H22" s="389"/>
      <c r="I22" s="389"/>
      <c r="J22" s="389"/>
      <c r="K22" s="390"/>
      <c r="L22" s="389"/>
      <c r="M22" s="389"/>
      <c r="N22" s="389"/>
      <c r="O22" s="390">
        <f>SUM(O23:O25)</f>
        <v>941688.46488618944</v>
      </c>
      <c r="P22" s="389"/>
      <c r="Q22" s="389"/>
      <c r="R22" s="389"/>
      <c r="S22" s="389"/>
      <c r="T22" s="389"/>
    </row>
    <row r="23" spans="1:21" s="403" customFormat="1" ht="18.75" customHeight="1">
      <c r="A23" s="418"/>
      <c r="B23" s="418" t="s">
        <v>2954</v>
      </c>
      <c r="C23" s="418"/>
      <c r="D23" s="418"/>
      <c r="E23" s="418"/>
      <c r="F23" s="391">
        <f>+F10+F13+F14+F15+F16+F17+F18+F19</f>
        <v>22759826.585336395</v>
      </c>
      <c r="G23" s="392">
        <f>+G10+G13+G14+G15+G16+G17+G18+G19</f>
        <v>552540.31001221179</v>
      </c>
      <c r="H23" s="392">
        <f t="shared" ref="H23:M23" si="10">+H10+H13+H14+H15+H16+H17+H18+H19</f>
        <v>5518572.5180000002</v>
      </c>
      <c r="I23" s="392">
        <f t="shared" si="10"/>
        <v>1115052.3637855481</v>
      </c>
      <c r="J23" s="392">
        <f t="shared" si="10"/>
        <v>609306.88166335959</v>
      </c>
      <c r="K23" s="392">
        <f t="shared" si="10"/>
        <v>93680.590619002978</v>
      </c>
      <c r="L23" s="392">
        <f t="shared" si="10"/>
        <v>30680.394</v>
      </c>
      <c r="M23" s="392">
        <f t="shared" si="10"/>
        <v>1848720.2300679106</v>
      </c>
      <c r="N23" s="391">
        <f>+N10+N13+N14+N15+N16+N17+N18+N19</f>
        <v>27163346.739550851</v>
      </c>
      <c r="O23" s="392">
        <f>+O10+O13+O14+O15+O16+O17+O18+O19</f>
        <v>659444.56879607588</v>
      </c>
      <c r="P23" s="391">
        <f>+P10+P13+P14+P15+P16+P17+P18</f>
        <v>0</v>
      </c>
      <c r="Q23" s="391">
        <f>+Q10+Q13+Q14+Q15+Q16+Q17+Q18</f>
        <v>0</v>
      </c>
      <c r="R23" s="391">
        <f>+R10+R13+R14+R15+R16+R17+R18</f>
        <v>0</v>
      </c>
      <c r="S23" s="391">
        <f>+S10+S13+S14+S15+S16+S17+S18</f>
        <v>0</v>
      </c>
      <c r="T23" s="391">
        <f>+T10+T13+T14+T15+T16+T17+T18</f>
        <v>0</v>
      </c>
    </row>
    <row r="24" spans="1:21" s="403" customFormat="1" ht="18.75" customHeight="1">
      <c r="A24" s="418"/>
      <c r="B24" s="418" t="s">
        <v>2948</v>
      </c>
      <c r="C24" s="418"/>
      <c r="D24" s="418"/>
      <c r="E24" s="418"/>
      <c r="F24" s="391">
        <f>+F8+F20+F21</f>
        <v>3495621.1455769232</v>
      </c>
      <c r="G24" s="392">
        <f>+G8+G20+G21</f>
        <v>90529.596428151155</v>
      </c>
      <c r="H24" s="391">
        <f t="shared" ref="H24:K24" si="11">+H8+H20+H21</f>
        <v>5258592.7879022881</v>
      </c>
      <c r="I24" s="391">
        <f t="shared" si="11"/>
        <v>279649.64684615377</v>
      </c>
      <c r="J24" s="391">
        <f t="shared" si="11"/>
        <v>15544.497015661933</v>
      </c>
      <c r="K24" s="391">
        <f t="shared" si="11"/>
        <v>0</v>
      </c>
      <c r="L24" s="391">
        <f>+L8+L20+L21</f>
        <v>6304.4259402869329</v>
      </c>
      <c r="M24" s="391">
        <f>+M8+M20+M21</f>
        <v>301498.56980210269</v>
      </c>
      <c r="N24" s="391">
        <f>+N8+N20+N21</f>
        <v>8474564.2866330575</v>
      </c>
      <c r="O24" s="392">
        <f>+O8+O20+O21</f>
        <v>219474.2658952229</v>
      </c>
      <c r="P24" s="391">
        <f t="shared" ref="P24:T25" si="12">+P8</f>
        <v>0</v>
      </c>
      <c r="Q24" s="391">
        <f t="shared" si="12"/>
        <v>0</v>
      </c>
      <c r="R24" s="391">
        <f t="shared" si="12"/>
        <v>0</v>
      </c>
      <c r="S24" s="391">
        <f t="shared" si="12"/>
        <v>0</v>
      </c>
      <c r="T24" s="391">
        <f t="shared" si="12"/>
        <v>0</v>
      </c>
    </row>
    <row r="25" spans="1:21" s="403" customFormat="1" ht="18.75" customHeight="1">
      <c r="A25" s="420"/>
      <c r="B25" s="420" t="s">
        <v>2951</v>
      </c>
      <c r="C25" s="420"/>
      <c r="D25" s="420"/>
      <c r="E25" s="420"/>
      <c r="F25" s="391">
        <f>+F9</f>
        <v>10468958.229333334</v>
      </c>
      <c r="G25" s="392">
        <f>+G9</f>
        <v>67598.063286805336</v>
      </c>
      <c r="H25" s="392">
        <f t="shared" ref="H25:M25" si="13">+H9</f>
        <v>0</v>
      </c>
      <c r="I25" s="392">
        <f t="shared" si="13"/>
        <v>747782.73066666676</v>
      </c>
      <c r="J25" s="392">
        <f t="shared" si="13"/>
        <v>209046.81670637036</v>
      </c>
      <c r="K25" s="392">
        <f t="shared" si="13"/>
        <v>0</v>
      </c>
      <c r="L25" s="392">
        <f t="shared" si="13"/>
        <v>26130.852088296295</v>
      </c>
      <c r="M25" s="392">
        <f t="shared" si="13"/>
        <v>982960.39946133341</v>
      </c>
      <c r="N25" s="391">
        <f>+N9</f>
        <v>9721175.4986666664</v>
      </c>
      <c r="O25" s="392">
        <f>+O9</f>
        <v>62769.630194890662</v>
      </c>
      <c r="P25" s="392">
        <f t="shared" si="12"/>
        <v>0</v>
      </c>
      <c r="Q25" s="392">
        <f t="shared" si="12"/>
        <v>0</v>
      </c>
      <c r="R25" s="392">
        <f t="shared" si="12"/>
        <v>0</v>
      </c>
      <c r="S25" s="392">
        <f t="shared" si="12"/>
        <v>0</v>
      </c>
      <c r="T25" s="392">
        <f t="shared" si="12"/>
        <v>0</v>
      </c>
    </row>
    <row r="26" spans="1:21" s="403" customFormat="1" ht="18.75" customHeight="1">
      <c r="A26" s="420"/>
      <c r="B26" s="420" t="s">
        <v>2968</v>
      </c>
      <c r="C26" s="420"/>
      <c r="D26" s="420"/>
      <c r="E26" s="392">
        <v>24277</v>
      </c>
      <c r="F26" s="393">
        <f>+F23+F24*$E$27/$E$26+F25*$E$28/$E$26</f>
        <v>29273302.703265153</v>
      </c>
      <c r="G26" s="393"/>
      <c r="H26" s="393">
        <f t="shared" ref="H26:M26" si="14">+H23+H24*25790/23993+H25*6398/23993</f>
        <v>11171017.314398952</v>
      </c>
      <c r="I26" s="393">
        <f t="shared" si="14"/>
        <v>1615051.4594787769</v>
      </c>
      <c r="J26" s="393">
        <f t="shared" si="14"/>
        <v>681760.26853958506</v>
      </c>
      <c r="K26" s="393">
        <f t="shared" si="14"/>
        <v>93680.590619002978</v>
      </c>
      <c r="L26" s="393">
        <f t="shared" si="14"/>
        <v>44425.083561993903</v>
      </c>
      <c r="M26" s="393">
        <f t="shared" si="14"/>
        <v>2434917.4021993591</v>
      </c>
      <c r="N26" s="393">
        <f>+N23+N24*$E$27/$E$26+N25*$E$28/$E$26</f>
        <v>38789325.900489748</v>
      </c>
      <c r="O26" s="393"/>
      <c r="P26" s="393"/>
      <c r="Q26" s="393"/>
      <c r="R26" s="393"/>
      <c r="S26" s="393"/>
      <c r="T26" s="393"/>
    </row>
    <row r="27" spans="1:21" s="403" customFormat="1" ht="18.75" customHeight="1">
      <c r="A27" s="420"/>
      <c r="B27" s="420" t="s">
        <v>2969</v>
      </c>
      <c r="C27" s="420"/>
      <c r="D27" s="420"/>
      <c r="E27" s="410">
        <v>25898</v>
      </c>
      <c r="F27" s="393">
        <f>+F24+F23*$E$26/$E$27+F25*$E$28/$E$27</f>
        <v>27441036.749060478</v>
      </c>
      <c r="G27" s="393"/>
      <c r="H27" s="393">
        <f t="shared" ref="H27:M27" si="15">+H24+H23*0.930321830166731+H25*0.248080651415277</f>
        <v>10392641.272755872</v>
      </c>
      <c r="I27" s="393">
        <f t="shared" si="15"/>
        <v>1502517.6295957458</v>
      </c>
      <c r="J27" s="393">
        <f t="shared" si="15"/>
        <v>634256.4607627088</v>
      </c>
      <c r="K27" s="393">
        <f t="shared" si="15"/>
        <v>87153.09851577114</v>
      </c>
      <c r="L27" s="393">
        <f t="shared" si="15"/>
        <v>41329.625044704124</v>
      </c>
      <c r="M27" s="393">
        <f t="shared" si="15"/>
        <v>2265256.8139189295</v>
      </c>
      <c r="N27" s="393">
        <f>+N24+N23*$E$26/$E$27+N25*$E$28/$E$27</f>
        <v>36361435.820765682</v>
      </c>
      <c r="O27" s="393"/>
      <c r="P27" s="393"/>
      <c r="Q27" s="393"/>
      <c r="R27" s="393"/>
      <c r="S27" s="393"/>
      <c r="T27" s="393"/>
    </row>
    <row r="28" spans="1:21" s="403" customFormat="1" ht="18.75" customHeight="1">
      <c r="A28" s="420"/>
      <c r="B28" s="420" t="s">
        <v>2970</v>
      </c>
      <c r="C28" s="420"/>
      <c r="D28" s="420"/>
      <c r="E28" s="417">
        <v>6457</v>
      </c>
      <c r="F28" s="393">
        <f>+F25+F23*$E$26/$E$28+F24*$E$27/$E$28</f>
        <v>110061633.84345177</v>
      </c>
      <c r="G28" s="394"/>
      <c r="H28" s="393">
        <f t="shared" ref="H28:M28" si="16">+H25+H23*3.75007814942169+H24*4.03094717099093</f>
        <v>41892187.937538877</v>
      </c>
      <c r="I28" s="393">
        <f t="shared" si="16"/>
        <v>6056569.188382973</v>
      </c>
      <c r="J28" s="393">
        <f t="shared" si="16"/>
        <v>2556654.2861941624</v>
      </c>
      <c r="K28" s="393">
        <f t="shared" si="16"/>
        <v>351309.53590524162</v>
      </c>
      <c r="L28" s="393">
        <f t="shared" si="16"/>
        <v>166597.53515206606</v>
      </c>
      <c r="M28" s="393">
        <f t="shared" si="16"/>
        <v>9131130.5456344411</v>
      </c>
      <c r="N28" s="393">
        <f>+N25+N23*$E$26/$E$28+N24*$E$27/$E$28</f>
        <v>145839935.71104068</v>
      </c>
      <c r="O28" s="394"/>
      <c r="P28" s="393"/>
      <c r="Q28" s="393"/>
      <c r="R28" s="393"/>
      <c r="S28" s="393"/>
      <c r="T28" s="393"/>
    </row>
    <row r="29" spans="1:21" s="403" customFormat="1" ht="18.75" customHeight="1">
      <c r="A29" s="420"/>
      <c r="B29" s="420" t="s">
        <v>2971</v>
      </c>
      <c r="C29" s="420"/>
      <c r="D29" s="420"/>
      <c r="E29" s="420"/>
      <c r="F29" s="393">
        <f>+(F23*$E$26+F24*$E$27+F25*$E$28)/1000000</f>
        <v>710667.96972716809</v>
      </c>
      <c r="G29" s="394"/>
      <c r="H29" s="393">
        <f>+(H23*23993+H24*25790+H25*6398)/1000000</f>
        <v>268026.218424374</v>
      </c>
      <c r="I29" s="393">
        <f t="shared" ref="I29:L29" si="17">+(I23*23993+I24*25790+I25*6398)/1000000</f>
        <v>38749.9296672743</v>
      </c>
      <c r="J29" s="393">
        <f t="shared" si="17"/>
        <v>16357.474123070268</v>
      </c>
      <c r="K29" s="393">
        <f t="shared" si="17"/>
        <v>2247.6784107217381</v>
      </c>
      <c r="L29" s="393">
        <f t="shared" si="17"/>
        <v>1065.8910299029196</v>
      </c>
      <c r="M29" s="393">
        <f>+(M23*23993+M24*25790+M25*6398)/1000000</f>
        <v>58420.973230969219</v>
      </c>
      <c r="N29" s="393">
        <f>+(N23*$E$26+N24*$E$27+N25*$E$28)/1000000</f>
        <v>941688.46488618955</v>
      </c>
      <c r="O29" s="394"/>
      <c r="P29" s="393"/>
      <c r="Q29" s="393"/>
      <c r="R29" s="393"/>
      <c r="S29" s="393"/>
      <c r="T29" s="393"/>
    </row>
    <row r="30" spans="1:21">
      <c r="A30" s="421"/>
      <c r="B30" s="422"/>
      <c r="C30" s="422"/>
      <c r="D30" s="422"/>
      <c r="E30" s="422"/>
      <c r="F30" s="395"/>
      <c r="G30" s="395"/>
      <c r="H30" s="395"/>
      <c r="I30" s="395"/>
      <c r="J30" s="395"/>
      <c r="K30" s="395"/>
      <c r="L30" s="395"/>
      <c r="M30" s="395"/>
      <c r="N30" s="395"/>
      <c r="O30" s="395"/>
      <c r="P30" s="395"/>
      <c r="Q30" s="395"/>
      <c r="R30" s="395"/>
      <c r="S30" s="395"/>
      <c r="T30" s="395"/>
    </row>
    <row r="31" spans="1:21" ht="23.25" customHeight="1">
      <c r="B31" s="401" t="s">
        <v>2972</v>
      </c>
      <c r="F31" s="396"/>
      <c r="G31" s="396"/>
      <c r="H31" s="396"/>
      <c r="I31" s="397"/>
      <c r="J31" s="396"/>
      <c r="K31" s="396"/>
      <c r="L31" s="396"/>
      <c r="M31" s="396"/>
      <c r="N31" s="396"/>
      <c r="O31" s="396"/>
      <c r="P31" s="396"/>
      <c r="Q31" s="396"/>
      <c r="R31" s="396"/>
      <c r="S31" s="396"/>
      <c r="T31" s="396"/>
    </row>
    <row r="32" spans="1:21">
      <c r="B32" s="401" t="s">
        <v>2973</v>
      </c>
      <c r="C32" s="423"/>
      <c r="D32" s="424"/>
      <c r="E32" s="424"/>
      <c r="F32" s="397"/>
      <c r="G32" s="397"/>
      <c r="H32" s="396"/>
      <c r="I32" s="396"/>
      <c r="J32" s="396"/>
      <c r="K32" s="396"/>
      <c r="L32" s="396"/>
      <c r="M32" s="396"/>
      <c r="N32" s="396"/>
      <c r="O32" s="396"/>
      <c r="P32" s="396"/>
      <c r="Q32" s="396"/>
      <c r="R32" s="396"/>
      <c r="S32" s="396"/>
      <c r="T32" s="396"/>
    </row>
    <row r="33" spans="1:22">
      <c r="F33" s="397"/>
      <c r="G33" s="397"/>
      <c r="H33" s="398"/>
      <c r="I33" s="396"/>
      <c r="J33" s="396"/>
      <c r="K33" s="396"/>
      <c r="L33" s="396"/>
      <c r="M33" s="560" t="s">
        <v>3019</v>
      </c>
      <c r="N33" s="396"/>
      <c r="O33" s="396"/>
      <c r="P33" s="396"/>
      <c r="Q33" s="396"/>
      <c r="R33" s="396"/>
      <c r="S33" s="396"/>
      <c r="T33" s="396"/>
    </row>
    <row r="34" spans="1:22" s="426" customFormat="1" ht="12.75">
      <c r="A34" s="425"/>
      <c r="F34" s="398"/>
      <c r="G34" s="398"/>
      <c r="H34" s="398"/>
      <c r="I34" s="398"/>
      <c r="J34" s="399"/>
      <c r="K34" s="399"/>
      <c r="L34" s="399"/>
      <c r="M34" s="399"/>
      <c r="N34" s="399"/>
      <c r="O34" s="399"/>
      <c r="P34" s="398"/>
      <c r="Q34" s="398"/>
      <c r="R34" s="398"/>
      <c r="S34" s="398"/>
      <c r="T34" s="398"/>
    </row>
    <row r="35" spans="1:22">
      <c r="F35" s="396"/>
      <c r="G35" s="396"/>
      <c r="H35" s="398"/>
      <c r="I35" s="396"/>
      <c r="J35" s="396"/>
      <c r="K35" s="396"/>
      <c r="L35" s="396"/>
      <c r="M35" s="396"/>
      <c r="N35" s="396"/>
      <c r="O35" s="396"/>
      <c r="P35" s="396"/>
      <c r="Q35" s="396"/>
      <c r="R35" s="396"/>
      <c r="S35" s="396"/>
      <c r="T35" s="396"/>
      <c r="V35" s="427"/>
    </row>
    <row r="36" spans="1:22">
      <c r="F36" s="396"/>
      <c r="G36" s="396"/>
      <c r="H36" s="398"/>
      <c r="I36" s="396"/>
      <c r="J36" s="396"/>
      <c r="K36" s="396"/>
      <c r="L36" s="396"/>
      <c r="M36" s="396"/>
      <c r="N36" s="396"/>
      <c r="O36" s="396"/>
      <c r="P36" s="396"/>
      <c r="Q36" s="396"/>
      <c r="R36" s="396"/>
      <c r="S36" s="396"/>
      <c r="T36" s="396"/>
      <c r="V36" s="427"/>
    </row>
    <row r="37" spans="1:22">
      <c r="F37" s="396"/>
      <c r="G37" s="396"/>
      <c r="H37" s="398"/>
      <c r="I37" s="396"/>
      <c r="J37" s="396"/>
      <c r="K37" s="396"/>
      <c r="L37" s="396"/>
      <c r="M37" s="396"/>
      <c r="N37" s="396"/>
      <c r="O37" s="396"/>
      <c r="P37" s="396"/>
      <c r="Q37" s="396"/>
      <c r="R37" s="396"/>
      <c r="S37" s="396"/>
      <c r="T37" s="396"/>
      <c r="V37" s="427"/>
    </row>
    <row r="38" spans="1:22">
      <c r="F38" s="396"/>
      <c r="G38" s="396"/>
      <c r="H38" s="396"/>
      <c r="I38" s="396"/>
      <c r="J38" s="396"/>
      <c r="K38" s="396"/>
      <c r="L38" s="396"/>
      <c r="M38" s="396"/>
      <c r="N38" s="396"/>
      <c r="O38" s="396"/>
      <c r="P38" s="396"/>
      <c r="Q38" s="396"/>
      <c r="R38" s="396"/>
      <c r="S38" s="396"/>
      <c r="T38" s="396"/>
    </row>
    <row r="39" spans="1:22">
      <c r="F39" s="396"/>
      <c r="G39" s="396"/>
      <c r="H39" s="396"/>
      <c r="I39" s="396"/>
      <c r="J39" s="396"/>
      <c r="K39" s="396"/>
      <c r="L39" s="396"/>
      <c r="M39" s="396"/>
      <c r="N39" s="396"/>
      <c r="O39" s="396"/>
      <c r="P39" s="396"/>
      <c r="Q39" s="396"/>
      <c r="R39" s="396"/>
      <c r="S39" s="396"/>
      <c r="T39" s="396"/>
    </row>
    <row r="40" spans="1:22">
      <c r="F40" s="396"/>
      <c r="G40" s="396"/>
      <c r="H40" s="396"/>
      <c r="I40" s="396"/>
      <c r="J40" s="396"/>
      <c r="K40" s="396"/>
      <c r="L40" s="396"/>
      <c r="M40" s="396"/>
      <c r="N40" s="396"/>
      <c r="O40" s="396"/>
      <c r="P40" s="396"/>
      <c r="Q40" s="396"/>
      <c r="R40" s="396"/>
      <c r="S40" s="396"/>
      <c r="T40" s="396"/>
      <c r="V40" s="427"/>
    </row>
    <row r="41" spans="1:22">
      <c r="F41" s="396"/>
      <c r="G41" s="396"/>
      <c r="H41" s="396"/>
      <c r="I41" s="396"/>
      <c r="J41" s="396"/>
      <c r="K41" s="396"/>
      <c r="L41" s="396"/>
      <c r="M41" s="396"/>
      <c r="N41" s="396"/>
      <c r="O41" s="396"/>
      <c r="P41" s="396"/>
      <c r="Q41" s="396"/>
      <c r="R41" s="396"/>
      <c r="S41" s="396"/>
      <c r="T41" s="396"/>
    </row>
    <row r="42" spans="1:22">
      <c r="F42" s="396"/>
      <c r="G42" s="396"/>
      <c r="H42" s="396"/>
      <c r="I42" s="396"/>
      <c r="J42" s="396"/>
      <c r="K42" s="396"/>
      <c r="L42" s="396"/>
      <c r="M42" s="396"/>
      <c r="N42" s="396"/>
      <c r="O42" s="396"/>
      <c r="P42" s="396"/>
      <c r="Q42" s="396"/>
      <c r="R42" s="396"/>
      <c r="S42" s="396"/>
      <c r="T42" s="396"/>
    </row>
    <row r="43" spans="1:22">
      <c r="F43" s="396"/>
      <c r="G43" s="396"/>
      <c r="H43" s="396"/>
      <c r="I43" s="396"/>
      <c r="J43" s="396"/>
      <c r="K43" s="396"/>
      <c r="L43" s="396"/>
      <c r="M43" s="396"/>
      <c r="N43" s="396"/>
      <c r="O43" s="396"/>
      <c r="P43" s="396"/>
      <c r="Q43" s="396"/>
      <c r="R43" s="396"/>
      <c r="S43" s="396"/>
      <c r="T43" s="396"/>
    </row>
    <row r="44" spans="1:22">
      <c r="F44" s="396"/>
      <c r="G44" s="396"/>
      <c r="H44" s="396"/>
      <c r="I44" s="396"/>
      <c r="J44" s="396"/>
      <c r="K44" s="396"/>
      <c r="L44" s="396"/>
      <c r="M44" s="396"/>
      <c r="N44" s="396"/>
      <c r="O44" s="396"/>
      <c r="P44" s="396"/>
      <c r="Q44" s="396"/>
      <c r="R44" s="396"/>
      <c r="S44" s="396"/>
      <c r="T44" s="396"/>
    </row>
    <row r="45" spans="1:22">
      <c r="F45" s="396"/>
      <c r="G45" s="396"/>
      <c r="H45" s="396"/>
      <c r="I45" s="396"/>
      <c r="J45" s="396"/>
      <c r="K45" s="396"/>
      <c r="L45" s="396"/>
      <c r="M45" s="396"/>
      <c r="N45" s="396"/>
      <c r="O45" s="396"/>
      <c r="P45" s="396"/>
      <c r="Q45" s="396"/>
      <c r="R45" s="396"/>
      <c r="S45" s="396"/>
      <c r="T45" s="396"/>
    </row>
    <row r="46" spans="1:22">
      <c r="F46" s="396"/>
      <c r="G46" s="396"/>
      <c r="H46" s="396"/>
      <c r="I46" s="396"/>
      <c r="J46" s="396"/>
      <c r="K46" s="396"/>
      <c r="L46" s="396"/>
      <c r="M46" s="396"/>
      <c r="N46" s="396"/>
      <c r="O46" s="396"/>
      <c r="P46" s="396"/>
      <c r="Q46" s="396"/>
      <c r="R46" s="396"/>
      <c r="S46" s="396"/>
      <c r="T46" s="396"/>
    </row>
    <row r="47" spans="1:22">
      <c r="F47" s="396"/>
      <c r="G47" s="396"/>
      <c r="H47" s="396"/>
      <c r="I47" s="396"/>
      <c r="J47" s="396"/>
      <c r="K47" s="396"/>
      <c r="L47" s="396"/>
      <c r="M47" s="396"/>
      <c r="N47" s="396"/>
      <c r="O47" s="396"/>
      <c r="P47" s="396"/>
      <c r="Q47" s="396"/>
      <c r="R47" s="396"/>
      <c r="S47" s="396"/>
      <c r="T47" s="396"/>
    </row>
    <row r="48" spans="1:22">
      <c r="F48" s="396"/>
      <c r="G48" s="396"/>
      <c r="H48" s="396"/>
      <c r="I48" s="396"/>
      <c r="J48" s="396"/>
      <c r="K48" s="396"/>
      <c r="L48" s="396"/>
      <c r="M48" s="396"/>
      <c r="N48" s="396"/>
      <c r="O48" s="396"/>
      <c r="P48" s="396"/>
      <c r="Q48" s="396"/>
      <c r="R48" s="396"/>
      <c r="S48" s="396"/>
      <c r="T48" s="396"/>
    </row>
    <row r="49" spans="6:20">
      <c r="F49" s="396"/>
      <c r="G49" s="396"/>
      <c r="H49" s="396"/>
      <c r="I49" s="396"/>
      <c r="J49" s="396"/>
      <c r="K49" s="396"/>
      <c r="L49" s="396"/>
      <c r="M49" s="396"/>
      <c r="N49" s="396"/>
      <c r="O49" s="396"/>
      <c r="P49" s="396"/>
      <c r="Q49" s="396"/>
      <c r="R49" s="396"/>
      <c r="S49" s="396"/>
      <c r="T49" s="396"/>
    </row>
    <row r="50" spans="6:20">
      <c r="F50" s="396"/>
      <c r="G50" s="396"/>
      <c r="H50" s="396"/>
      <c r="I50" s="396"/>
      <c r="J50" s="396"/>
      <c r="K50" s="396"/>
      <c r="L50" s="396"/>
      <c r="M50" s="396"/>
      <c r="N50" s="396"/>
      <c r="O50" s="396"/>
      <c r="P50" s="396"/>
      <c r="Q50" s="396"/>
      <c r="R50" s="396"/>
      <c r="S50" s="396"/>
      <c r="T50" s="396"/>
    </row>
    <row r="51" spans="6:20">
      <c r="F51" s="396"/>
      <c r="G51" s="396"/>
      <c r="H51" s="396"/>
      <c r="I51" s="396"/>
      <c r="J51" s="396"/>
      <c r="K51" s="396"/>
      <c r="L51" s="396"/>
      <c r="M51" s="396"/>
      <c r="N51" s="396"/>
      <c r="O51" s="396"/>
      <c r="P51" s="396"/>
      <c r="Q51" s="396"/>
      <c r="R51" s="396"/>
      <c r="S51" s="396"/>
      <c r="T51" s="396"/>
    </row>
    <row r="52" spans="6:20">
      <c r="F52" s="396"/>
      <c r="G52" s="396"/>
      <c r="H52" s="396"/>
      <c r="I52" s="396"/>
      <c r="J52" s="396"/>
      <c r="K52" s="396"/>
      <c r="L52" s="396"/>
      <c r="M52" s="396"/>
      <c r="N52" s="396"/>
      <c r="O52" s="396"/>
      <c r="P52" s="396"/>
      <c r="Q52" s="396"/>
      <c r="R52" s="396"/>
      <c r="S52" s="396"/>
      <c r="T52" s="396"/>
    </row>
    <row r="53" spans="6:20">
      <c r="F53" s="396"/>
      <c r="G53" s="396"/>
      <c r="H53" s="396"/>
      <c r="I53" s="396"/>
      <c r="J53" s="396"/>
      <c r="K53" s="396"/>
      <c r="L53" s="396"/>
      <c r="M53" s="396"/>
      <c r="N53" s="396"/>
      <c r="O53" s="396"/>
      <c r="P53" s="396"/>
      <c r="Q53" s="396"/>
      <c r="R53" s="396"/>
      <c r="S53" s="396"/>
      <c r="T53" s="396"/>
    </row>
    <row r="54" spans="6:20">
      <c r="F54" s="396"/>
      <c r="G54" s="396"/>
      <c r="H54" s="396"/>
      <c r="I54" s="396"/>
      <c r="J54" s="396"/>
      <c r="K54" s="396"/>
      <c r="L54" s="396"/>
      <c r="M54" s="396"/>
      <c r="N54" s="396"/>
      <c r="O54" s="396"/>
      <c r="P54" s="396"/>
      <c r="Q54" s="396"/>
      <c r="R54" s="396"/>
      <c r="S54" s="396"/>
      <c r="T54" s="396"/>
    </row>
    <row r="55" spans="6:20">
      <c r="F55" s="396"/>
      <c r="G55" s="396"/>
      <c r="H55" s="396"/>
      <c r="I55" s="396"/>
      <c r="J55" s="396"/>
      <c r="K55" s="396"/>
      <c r="L55" s="396"/>
      <c r="M55" s="396"/>
      <c r="N55" s="396"/>
      <c r="O55" s="396"/>
      <c r="P55" s="396"/>
      <c r="Q55" s="396"/>
      <c r="R55" s="396"/>
      <c r="S55" s="396"/>
      <c r="T55" s="396"/>
    </row>
    <row r="56" spans="6:20">
      <c r="F56" s="396"/>
      <c r="G56" s="396"/>
      <c r="H56" s="396"/>
      <c r="I56" s="396"/>
      <c r="J56" s="396"/>
      <c r="K56" s="396"/>
      <c r="L56" s="396"/>
      <c r="M56" s="396"/>
      <c r="N56" s="396"/>
      <c r="O56" s="396"/>
      <c r="P56" s="396"/>
      <c r="Q56" s="396"/>
      <c r="R56" s="396"/>
      <c r="S56" s="396"/>
      <c r="T56" s="396"/>
    </row>
    <row r="57" spans="6:20">
      <c r="F57" s="396"/>
      <c r="G57" s="396"/>
      <c r="H57" s="396"/>
      <c r="I57" s="396"/>
      <c r="J57" s="396"/>
      <c r="K57" s="396"/>
      <c r="L57" s="396"/>
      <c r="M57" s="396"/>
      <c r="N57" s="396"/>
      <c r="O57" s="396"/>
      <c r="P57" s="396"/>
      <c r="Q57" s="396"/>
      <c r="R57" s="396"/>
      <c r="S57" s="396"/>
      <c r="T57" s="396"/>
    </row>
    <row r="58" spans="6:20">
      <c r="F58" s="396"/>
      <c r="G58" s="396"/>
      <c r="H58" s="396"/>
      <c r="I58" s="396"/>
      <c r="J58" s="396"/>
      <c r="K58" s="396"/>
      <c r="L58" s="396"/>
      <c r="M58" s="396"/>
      <c r="N58" s="396"/>
      <c r="O58" s="396"/>
      <c r="P58" s="396"/>
      <c r="Q58" s="396"/>
      <c r="R58" s="396"/>
      <c r="S58" s="396"/>
      <c r="T58" s="396"/>
    </row>
    <row r="59" spans="6:20">
      <c r="F59" s="396"/>
      <c r="G59" s="396"/>
      <c r="H59" s="396"/>
      <c r="I59" s="396"/>
      <c r="J59" s="396"/>
      <c r="K59" s="396"/>
      <c r="L59" s="396"/>
      <c r="M59" s="396"/>
      <c r="N59" s="396"/>
      <c r="O59" s="396"/>
      <c r="P59" s="396"/>
      <c r="Q59" s="396"/>
      <c r="R59" s="396"/>
      <c r="S59" s="396"/>
      <c r="T59" s="396"/>
    </row>
    <row r="60" spans="6:20">
      <c r="F60" s="396"/>
      <c r="G60" s="396"/>
      <c r="H60" s="396"/>
      <c r="I60" s="396"/>
      <c r="J60" s="396"/>
      <c r="K60" s="396"/>
      <c r="L60" s="396"/>
      <c r="M60" s="396"/>
      <c r="N60" s="396"/>
      <c r="O60" s="396"/>
      <c r="P60" s="396"/>
      <c r="Q60" s="396"/>
      <c r="R60" s="396"/>
      <c r="S60" s="396"/>
      <c r="T60" s="396"/>
    </row>
    <row r="61" spans="6:20">
      <c r="F61" s="396"/>
      <c r="G61" s="396"/>
      <c r="H61" s="396"/>
      <c r="I61" s="396"/>
      <c r="J61" s="396"/>
      <c r="K61" s="396"/>
      <c r="L61" s="396"/>
      <c r="M61" s="396"/>
      <c r="N61" s="396"/>
      <c r="O61" s="396"/>
      <c r="P61" s="396"/>
      <c r="Q61" s="396"/>
      <c r="R61" s="396"/>
      <c r="S61" s="396"/>
      <c r="T61" s="396"/>
    </row>
    <row r="62" spans="6:20">
      <c r="F62" s="396"/>
      <c r="G62" s="396"/>
      <c r="H62" s="396"/>
      <c r="I62" s="396"/>
      <c r="J62" s="396"/>
      <c r="K62" s="396"/>
      <c r="L62" s="396"/>
      <c r="M62" s="396"/>
      <c r="N62" s="396"/>
      <c r="O62" s="396"/>
      <c r="P62" s="396"/>
      <c r="Q62" s="396"/>
      <c r="R62" s="396"/>
      <c r="S62" s="396"/>
      <c r="T62" s="396"/>
    </row>
    <row r="63" spans="6:20">
      <c r="F63" s="396"/>
      <c r="G63" s="396"/>
      <c r="H63" s="396"/>
      <c r="I63" s="396"/>
      <c r="J63" s="396"/>
      <c r="K63" s="396"/>
      <c r="L63" s="396"/>
      <c r="M63" s="396"/>
      <c r="N63" s="396"/>
      <c r="O63" s="396"/>
      <c r="P63" s="396"/>
      <c r="Q63" s="396"/>
      <c r="R63" s="396"/>
      <c r="S63" s="396"/>
      <c r="T63" s="396"/>
    </row>
    <row r="64" spans="6:20">
      <c r="F64" s="396"/>
      <c r="G64" s="396"/>
      <c r="H64" s="396"/>
      <c r="I64" s="396"/>
      <c r="J64" s="396"/>
      <c r="K64" s="396"/>
      <c r="L64" s="396"/>
      <c r="M64" s="396"/>
      <c r="N64" s="396"/>
      <c r="O64" s="396"/>
      <c r="P64" s="396"/>
      <c r="Q64" s="396"/>
      <c r="R64" s="396"/>
      <c r="S64" s="396"/>
      <c r="T64" s="396"/>
    </row>
    <row r="65" spans="6:20">
      <c r="F65" s="396"/>
      <c r="G65" s="396"/>
      <c r="H65" s="396"/>
      <c r="I65" s="396"/>
      <c r="J65" s="396"/>
      <c r="K65" s="396"/>
      <c r="L65" s="396"/>
      <c r="M65" s="396"/>
      <c r="N65" s="396"/>
      <c r="O65" s="396"/>
      <c r="P65" s="396"/>
      <c r="Q65" s="396"/>
      <c r="R65" s="396"/>
      <c r="S65" s="396"/>
      <c r="T65" s="396"/>
    </row>
    <row r="66" spans="6:20">
      <c r="F66" s="396"/>
      <c r="G66" s="396"/>
      <c r="H66" s="396"/>
      <c r="I66" s="396"/>
      <c r="J66" s="396"/>
      <c r="K66" s="396"/>
      <c r="L66" s="396"/>
      <c r="M66" s="396"/>
      <c r="N66" s="396"/>
      <c r="O66" s="396"/>
      <c r="P66" s="396"/>
      <c r="Q66" s="396"/>
      <c r="R66" s="396"/>
      <c r="S66" s="396"/>
      <c r="T66" s="396"/>
    </row>
    <row r="67" spans="6:20">
      <c r="F67" s="396"/>
      <c r="G67" s="396"/>
      <c r="H67" s="396"/>
      <c r="I67" s="396"/>
      <c r="J67" s="396"/>
      <c r="K67" s="396"/>
      <c r="L67" s="396"/>
      <c r="M67" s="396"/>
      <c r="N67" s="396"/>
      <c r="O67" s="396"/>
      <c r="P67" s="396"/>
      <c r="Q67" s="396"/>
      <c r="R67" s="396"/>
      <c r="S67" s="396"/>
      <c r="T67" s="396"/>
    </row>
    <row r="68" spans="6:20">
      <c r="F68" s="396"/>
      <c r="G68" s="396"/>
      <c r="H68" s="396"/>
      <c r="I68" s="396"/>
      <c r="J68" s="396"/>
      <c r="K68" s="396"/>
      <c r="L68" s="396"/>
      <c r="M68" s="396"/>
      <c r="N68" s="396"/>
      <c r="O68" s="396"/>
      <c r="P68" s="396"/>
      <c r="Q68" s="396"/>
      <c r="R68" s="396"/>
      <c r="S68" s="396"/>
      <c r="T68" s="396"/>
    </row>
    <row r="69" spans="6:20">
      <c r="F69" s="396"/>
      <c r="G69" s="396"/>
      <c r="H69" s="396"/>
      <c r="I69" s="396"/>
      <c r="J69" s="396"/>
      <c r="K69" s="396"/>
      <c r="L69" s="396"/>
      <c r="M69" s="396"/>
      <c r="N69" s="396"/>
      <c r="O69" s="396"/>
      <c r="P69" s="396"/>
      <c r="Q69" s="396"/>
      <c r="R69" s="396"/>
      <c r="S69" s="396"/>
      <c r="T69" s="396"/>
    </row>
    <row r="70" spans="6:20">
      <c r="F70" s="396"/>
      <c r="G70" s="396"/>
      <c r="H70" s="396"/>
      <c r="I70" s="396"/>
      <c r="J70" s="396"/>
      <c r="K70" s="396"/>
      <c r="L70" s="396"/>
      <c r="M70" s="396"/>
      <c r="N70" s="396"/>
      <c r="O70" s="396"/>
      <c r="P70" s="396"/>
      <c r="Q70" s="396"/>
      <c r="R70" s="396"/>
      <c r="S70" s="396"/>
      <c r="T70" s="396"/>
    </row>
    <row r="71" spans="6:20">
      <c r="F71" s="396"/>
      <c r="G71" s="396"/>
      <c r="H71" s="396"/>
      <c r="I71" s="396"/>
      <c r="J71" s="396"/>
      <c r="K71" s="396"/>
      <c r="L71" s="396"/>
      <c r="M71" s="396"/>
      <c r="N71" s="396"/>
      <c r="O71" s="396"/>
      <c r="P71" s="396"/>
      <c r="Q71" s="396"/>
      <c r="R71" s="396"/>
      <c r="S71" s="396"/>
      <c r="T71" s="396"/>
    </row>
    <row r="72" spans="6:20">
      <c r="F72" s="396"/>
      <c r="G72" s="396"/>
      <c r="H72" s="396"/>
      <c r="I72" s="396"/>
      <c r="J72" s="396"/>
      <c r="K72" s="396"/>
      <c r="L72" s="396"/>
      <c r="M72" s="396"/>
      <c r="N72" s="396"/>
      <c r="O72" s="396"/>
      <c r="P72" s="396"/>
      <c r="Q72" s="396"/>
      <c r="R72" s="396"/>
      <c r="S72" s="396"/>
      <c r="T72" s="396"/>
    </row>
    <row r="73" spans="6:20">
      <c r="F73" s="396"/>
      <c r="G73" s="396"/>
      <c r="H73" s="396"/>
      <c r="I73" s="396"/>
      <c r="J73" s="396"/>
      <c r="K73" s="396"/>
      <c r="L73" s="396"/>
      <c r="M73" s="396"/>
      <c r="N73" s="396"/>
      <c r="O73" s="396"/>
      <c r="P73" s="396"/>
      <c r="Q73" s="396"/>
      <c r="R73" s="396"/>
      <c r="S73" s="396"/>
      <c r="T73" s="396"/>
    </row>
    <row r="74" spans="6:20">
      <c r="F74" s="396"/>
      <c r="G74" s="396"/>
      <c r="H74" s="396"/>
      <c r="I74" s="396"/>
      <c r="J74" s="396"/>
      <c r="K74" s="396"/>
      <c r="L74" s="396"/>
      <c r="M74" s="396"/>
      <c r="N74" s="396"/>
      <c r="O74" s="396"/>
      <c r="P74" s="396"/>
      <c r="Q74" s="396"/>
      <c r="R74" s="396"/>
      <c r="S74" s="396"/>
      <c r="T74" s="396"/>
    </row>
    <row r="75" spans="6:20">
      <c r="F75" s="396"/>
      <c r="G75" s="396"/>
      <c r="H75" s="396"/>
      <c r="I75" s="396"/>
      <c r="J75" s="396"/>
      <c r="K75" s="396"/>
      <c r="L75" s="396"/>
      <c r="M75" s="396"/>
      <c r="N75" s="396"/>
      <c r="O75" s="396"/>
      <c r="P75" s="396"/>
      <c r="Q75" s="396"/>
      <c r="R75" s="396"/>
      <c r="S75" s="396"/>
      <c r="T75" s="396"/>
    </row>
    <row r="76" spans="6:20">
      <c r="F76" s="396"/>
      <c r="G76" s="396"/>
      <c r="H76" s="396"/>
      <c r="I76" s="396"/>
      <c r="J76" s="396"/>
      <c r="K76" s="396"/>
      <c r="L76" s="396"/>
      <c r="M76" s="396"/>
      <c r="N76" s="396"/>
      <c r="O76" s="396"/>
      <c r="P76" s="396"/>
      <c r="Q76" s="396"/>
      <c r="R76" s="396"/>
      <c r="S76" s="396"/>
      <c r="T76" s="396"/>
    </row>
    <row r="77" spans="6:20">
      <c r="F77" s="396"/>
      <c r="G77" s="396"/>
      <c r="H77" s="396"/>
      <c r="I77" s="396"/>
      <c r="J77" s="396"/>
      <c r="K77" s="396"/>
      <c r="L77" s="396"/>
      <c r="M77" s="396"/>
      <c r="N77" s="396"/>
      <c r="O77" s="396"/>
      <c r="P77" s="396"/>
      <c r="Q77" s="396"/>
      <c r="R77" s="396"/>
      <c r="S77" s="396"/>
      <c r="T77" s="396"/>
    </row>
    <row r="78" spans="6:20">
      <c r="F78" s="396"/>
      <c r="G78" s="396"/>
      <c r="H78" s="396"/>
      <c r="I78" s="396"/>
      <c r="J78" s="396"/>
      <c r="K78" s="396"/>
      <c r="L78" s="396"/>
      <c r="M78" s="396"/>
      <c r="N78" s="396"/>
      <c r="O78" s="396"/>
      <c r="P78" s="396"/>
      <c r="Q78" s="396"/>
      <c r="R78" s="396"/>
      <c r="S78" s="396"/>
      <c r="T78" s="396"/>
    </row>
    <row r="79" spans="6:20">
      <c r="F79" s="396"/>
      <c r="G79" s="396"/>
      <c r="H79" s="396"/>
      <c r="I79" s="396"/>
      <c r="J79" s="396"/>
      <c r="K79" s="396"/>
      <c r="L79" s="396"/>
      <c r="M79" s="396"/>
      <c r="N79" s="396"/>
      <c r="O79" s="396"/>
      <c r="P79" s="396"/>
      <c r="Q79" s="396"/>
      <c r="R79" s="396"/>
      <c r="S79" s="396"/>
      <c r="T79" s="396"/>
    </row>
    <row r="80" spans="6:20">
      <c r="F80" s="396"/>
      <c r="G80" s="396"/>
      <c r="H80" s="396"/>
      <c r="I80" s="396"/>
      <c r="J80" s="396"/>
      <c r="K80" s="396"/>
      <c r="L80" s="396"/>
      <c r="M80" s="396"/>
      <c r="N80" s="396"/>
      <c r="O80" s="396"/>
      <c r="P80" s="396"/>
      <c r="Q80" s="396"/>
      <c r="R80" s="396"/>
      <c r="S80" s="396"/>
      <c r="T80" s="396"/>
    </row>
    <row r="81" spans="6:20">
      <c r="F81" s="396"/>
      <c r="G81" s="396"/>
      <c r="H81" s="396"/>
      <c r="I81" s="396"/>
      <c r="J81" s="396"/>
      <c r="K81" s="396"/>
      <c r="L81" s="396"/>
      <c r="M81" s="396"/>
      <c r="N81" s="396"/>
      <c r="O81" s="396"/>
      <c r="P81" s="396"/>
      <c r="Q81" s="396"/>
      <c r="R81" s="396"/>
      <c r="S81" s="396"/>
      <c r="T81" s="396"/>
    </row>
    <row r="82" spans="6:20">
      <c r="F82" s="396"/>
      <c r="G82" s="396"/>
      <c r="H82" s="396"/>
      <c r="I82" s="396"/>
      <c r="J82" s="396"/>
      <c r="K82" s="396"/>
      <c r="L82" s="396"/>
      <c r="M82" s="396"/>
      <c r="N82" s="396"/>
      <c r="O82" s="396"/>
      <c r="P82" s="396"/>
      <c r="Q82" s="396"/>
      <c r="R82" s="396"/>
      <c r="S82" s="396"/>
      <c r="T82" s="396"/>
    </row>
    <row r="83" spans="6:20">
      <c r="F83" s="396"/>
      <c r="G83" s="396"/>
      <c r="H83" s="396"/>
      <c r="I83" s="396"/>
      <c r="J83" s="396"/>
      <c r="K83" s="396"/>
      <c r="L83" s="396"/>
      <c r="M83" s="396"/>
      <c r="N83" s="396"/>
      <c r="O83" s="396"/>
      <c r="P83" s="396"/>
      <c r="Q83" s="396"/>
      <c r="R83" s="396"/>
      <c r="S83" s="396"/>
      <c r="T83" s="396"/>
    </row>
    <row r="84" spans="6:20">
      <c r="F84" s="396"/>
      <c r="G84" s="396"/>
      <c r="H84" s="396"/>
      <c r="I84" s="396"/>
      <c r="J84" s="396"/>
      <c r="K84" s="396"/>
      <c r="L84" s="396"/>
      <c r="M84" s="396"/>
      <c r="N84" s="396"/>
      <c r="O84" s="396"/>
      <c r="P84" s="396"/>
      <c r="Q84" s="396"/>
      <c r="R84" s="396"/>
      <c r="S84" s="396"/>
      <c r="T84" s="396"/>
    </row>
    <row r="85" spans="6:20">
      <c r="F85" s="396"/>
      <c r="G85" s="396"/>
      <c r="H85" s="396"/>
      <c r="I85" s="396"/>
      <c r="J85" s="396"/>
      <c r="K85" s="396"/>
      <c r="L85" s="396"/>
      <c r="M85" s="396"/>
      <c r="N85" s="396"/>
      <c r="O85" s="396"/>
      <c r="P85" s="396"/>
      <c r="Q85" s="396"/>
      <c r="R85" s="396"/>
      <c r="S85" s="396"/>
      <c r="T85" s="396"/>
    </row>
    <row r="86" spans="6:20">
      <c r="F86" s="396"/>
      <c r="G86" s="396"/>
      <c r="H86" s="396"/>
      <c r="I86" s="396"/>
      <c r="J86" s="396"/>
      <c r="K86" s="396"/>
      <c r="L86" s="396"/>
      <c r="M86" s="396"/>
      <c r="N86" s="396"/>
      <c r="O86" s="396"/>
      <c r="P86" s="396"/>
      <c r="Q86" s="396"/>
      <c r="R86" s="396"/>
      <c r="S86" s="396"/>
      <c r="T86" s="396"/>
    </row>
    <row r="87" spans="6:20">
      <c r="F87" s="396"/>
      <c r="G87" s="396"/>
      <c r="H87" s="396"/>
      <c r="I87" s="396"/>
      <c r="J87" s="396"/>
      <c r="K87" s="396"/>
      <c r="L87" s="396"/>
      <c r="M87" s="396"/>
      <c r="N87" s="396"/>
      <c r="O87" s="396"/>
      <c r="P87" s="396"/>
      <c r="Q87" s="396"/>
      <c r="R87" s="396"/>
      <c r="S87" s="396"/>
      <c r="T87" s="396"/>
    </row>
    <row r="88" spans="6:20">
      <c r="F88" s="396"/>
      <c r="G88" s="396"/>
      <c r="H88" s="396"/>
      <c r="I88" s="396"/>
      <c r="J88" s="396"/>
      <c r="K88" s="396"/>
      <c r="L88" s="396"/>
      <c r="M88" s="396"/>
      <c r="N88" s="396"/>
      <c r="O88" s="396"/>
      <c r="P88" s="396"/>
      <c r="Q88" s="396"/>
      <c r="R88" s="396"/>
      <c r="S88" s="396"/>
      <c r="T88" s="396"/>
    </row>
    <row r="89" spans="6:20">
      <c r="F89" s="396"/>
      <c r="G89" s="396"/>
      <c r="H89" s="396"/>
      <c r="I89" s="396"/>
      <c r="J89" s="396"/>
      <c r="K89" s="396"/>
      <c r="L89" s="396"/>
      <c r="M89" s="396"/>
      <c r="N89" s="396"/>
      <c r="O89" s="396"/>
      <c r="P89" s="396"/>
      <c r="Q89" s="396"/>
      <c r="R89" s="396"/>
      <c r="S89" s="396"/>
      <c r="T89" s="396"/>
    </row>
    <row r="90" spans="6:20">
      <c r="F90" s="396"/>
      <c r="G90" s="396"/>
      <c r="H90" s="396"/>
      <c r="I90" s="396"/>
      <c r="J90" s="396"/>
      <c r="K90" s="396"/>
      <c r="L90" s="396"/>
      <c r="M90" s="396"/>
      <c r="N90" s="396"/>
      <c r="O90" s="396"/>
      <c r="P90" s="396"/>
      <c r="Q90" s="396"/>
      <c r="R90" s="396"/>
      <c r="S90" s="396"/>
      <c r="T90" s="396"/>
    </row>
    <row r="91" spans="6:20">
      <c r="F91" s="396"/>
      <c r="G91" s="396"/>
      <c r="H91" s="396"/>
      <c r="I91" s="396"/>
      <c r="J91" s="396"/>
      <c r="K91" s="396"/>
      <c r="L91" s="396"/>
      <c r="M91" s="396"/>
      <c r="N91" s="396"/>
      <c r="O91" s="396"/>
      <c r="P91" s="396"/>
      <c r="Q91" s="396"/>
      <c r="R91" s="396"/>
      <c r="S91" s="396"/>
      <c r="T91" s="396"/>
    </row>
    <row r="92" spans="6:20">
      <c r="F92" s="396"/>
      <c r="G92" s="396"/>
      <c r="H92" s="396"/>
      <c r="I92" s="396"/>
      <c r="J92" s="396"/>
      <c r="K92" s="396"/>
      <c r="L92" s="396"/>
      <c r="M92" s="396"/>
      <c r="N92" s="396"/>
      <c r="O92" s="396"/>
      <c r="P92" s="396"/>
      <c r="Q92" s="396"/>
      <c r="R92" s="396"/>
      <c r="S92" s="396"/>
      <c r="T92" s="396"/>
    </row>
    <row r="93" spans="6:20">
      <c r="F93" s="396"/>
      <c r="G93" s="396"/>
      <c r="H93" s="396"/>
      <c r="I93" s="396"/>
      <c r="J93" s="396"/>
      <c r="K93" s="396"/>
      <c r="L93" s="396"/>
      <c r="M93" s="396"/>
      <c r="N93" s="396"/>
      <c r="O93" s="396"/>
      <c r="P93" s="396"/>
      <c r="Q93" s="396"/>
      <c r="R93" s="396"/>
      <c r="S93" s="396"/>
      <c r="T93" s="396"/>
    </row>
    <row r="94" spans="6:20">
      <c r="F94" s="396"/>
      <c r="G94" s="396"/>
      <c r="H94" s="396"/>
      <c r="I94" s="396"/>
      <c r="J94" s="396"/>
      <c r="K94" s="396"/>
      <c r="L94" s="396"/>
      <c r="M94" s="396"/>
      <c r="N94" s="396"/>
      <c r="O94" s="396"/>
      <c r="P94" s="396"/>
      <c r="Q94" s="396"/>
      <c r="R94" s="396"/>
      <c r="S94" s="396"/>
      <c r="T94" s="396"/>
    </row>
    <row r="95" spans="6:20">
      <c r="F95" s="396"/>
      <c r="G95" s="396"/>
      <c r="H95" s="396"/>
      <c r="I95" s="396"/>
      <c r="J95" s="396"/>
      <c r="K95" s="396"/>
      <c r="L95" s="396"/>
      <c r="M95" s="396"/>
      <c r="N95" s="396"/>
      <c r="O95" s="396"/>
      <c r="P95" s="396"/>
      <c r="Q95" s="396"/>
      <c r="R95" s="396"/>
      <c r="S95" s="396"/>
      <c r="T95" s="396"/>
    </row>
    <row r="96" spans="6:20">
      <c r="F96" s="396"/>
      <c r="G96" s="396"/>
      <c r="H96" s="396"/>
      <c r="I96" s="396"/>
      <c r="J96" s="396"/>
      <c r="K96" s="396"/>
      <c r="L96" s="396"/>
      <c r="M96" s="396"/>
      <c r="N96" s="396"/>
      <c r="O96" s="396"/>
      <c r="P96" s="396"/>
      <c r="Q96" s="396"/>
      <c r="R96" s="396"/>
      <c r="S96" s="396"/>
      <c r="T96" s="396"/>
    </row>
    <row r="97" spans="6:20">
      <c r="F97" s="396"/>
      <c r="G97" s="396"/>
      <c r="H97" s="396"/>
      <c r="I97" s="396"/>
      <c r="J97" s="396"/>
      <c r="K97" s="396"/>
      <c r="L97" s="396"/>
      <c r="M97" s="396"/>
      <c r="N97" s="396"/>
      <c r="O97" s="396"/>
      <c r="P97" s="396"/>
      <c r="Q97" s="396"/>
      <c r="R97" s="396"/>
      <c r="S97" s="396"/>
      <c r="T97" s="396"/>
    </row>
    <row r="98" spans="6:20">
      <c r="F98" s="396"/>
      <c r="G98" s="396"/>
      <c r="H98" s="396"/>
      <c r="I98" s="396"/>
      <c r="J98" s="396"/>
      <c r="K98" s="396"/>
      <c r="L98" s="396"/>
      <c r="M98" s="396"/>
      <c r="N98" s="396"/>
      <c r="O98" s="396"/>
      <c r="P98" s="396"/>
      <c r="Q98" s="396"/>
      <c r="R98" s="396"/>
      <c r="S98" s="396"/>
      <c r="T98" s="396"/>
    </row>
    <row r="99" spans="6:20">
      <c r="F99" s="396"/>
      <c r="G99" s="396"/>
      <c r="H99" s="396"/>
      <c r="I99" s="396"/>
      <c r="J99" s="396"/>
      <c r="K99" s="396"/>
      <c r="L99" s="396"/>
      <c r="M99" s="396"/>
      <c r="N99" s="396"/>
      <c r="O99" s="396"/>
      <c r="P99" s="396"/>
      <c r="Q99" s="396"/>
      <c r="R99" s="396"/>
      <c r="S99" s="396"/>
      <c r="T99" s="396"/>
    </row>
    <row r="100" spans="6:20">
      <c r="F100" s="396"/>
      <c r="G100" s="396"/>
      <c r="H100" s="396"/>
      <c r="I100" s="396"/>
      <c r="J100" s="396"/>
      <c r="K100" s="396"/>
      <c r="L100" s="396"/>
      <c r="M100" s="396"/>
      <c r="N100" s="396"/>
      <c r="O100" s="396"/>
      <c r="P100" s="396"/>
      <c r="Q100" s="396"/>
      <c r="R100" s="396"/>
      <c r="S100" s="396"/>
      <c r="T100" s="396"/>
    </row>
    <row r="101" spans="6:20">
      <c r="F101" s="396"/>
      <c r="G101" s="396"/>
      <c r="H101" s="396"/>
      <c r="I101" s="396"/>
      <c r="J101" s="396"/>
      <c r="K101" s="396"/>
      <c r="L101" s="396"/>
      <c r="M101" s="396"/>
      <c r="N101" s="396"/>
      <c r="O101" s="396"/>
      <c r="P101" s="396"/>
      <c r="Q101" s="396"/>
      <c r="R101" s="396"/>
      <c r="S101" s="396"/>
      <c r="T101" s="396"/>
    </row>
    <row r="102" spans="6:20">
      <c r="F102" s="396"/>
      <c r="G102" s="396"/>
      <c r="H102" s="396"/>
      <c r="I102" s="396"/>
      <c r="J102" s="396"/>
      <c r="K102" s="396"/>
      <c r="L102" s="396"/>
      <c r="M102" s="396"/>
      <c r="N102" s="396"/>
      <c r="O102" s="396"/>
      <c r="P102" s="396"/>
      <c r="Q102" s="396"/>
      <c r="R102" s="396"/>
      <c r="S102" s="396"/>
      <c r="T102" s="396"/>
    </row>
    <row r="103" spans="6:20">
      <c r="F103" s="396"/>
      <c r="G103" s="396"/>
      <c r="H103" s="396"/>
      <c r="I103" s="396"/>
      <c r="J103" s="396"/>
      <c r="K103" s="396"/>
      <c r="L103" s="396"/>
      <c r="M103" s="396"/>
      <c r="N103" s="396"/>
      <c r="O103" s="396"/>
      <c r="P103" s="396"/>
      <c r="Q103" s="396"/>
      <c r="R103" s="396"/>
      <c r="S103" s="396"/>
      <c r="T103" s="396"/>
    </row>
    <row r="104" spans="6:20">
      <c r="F104" s="396"/>
      <c r="G104" s="396"/>
      <c r="H104" s="396"/>
      <c r="I104" s="396"/>
      <c r="J104" s="396"/>
      <c r="K104" s="396"/>
      <c r="L104" s="396"/>
      <c r="M104" s="396"/>
      <c r="N104" s="396"/>
      <c r="O104" s="396"/>
      <c r="P104" s="396"/>
      <c r="Q104" s="396"/>
      <c r="R104" s="396"/>
      <c r="S104" s="396"/>
      <c r="T104" s="396"/>
    </row>
  </sheetData>
  <autoFilter ref="A7:T28" xr:uid="{00000000-0009-0000-0000-000000000000}"/>
  <mergeCells count="18">
    <mergeCell ref="N4:P4"/>
    <mergeCell ref="R4:T4"/>
    <mergeCell ref="R1:T1"/>
    <mergeCell ref="A2:T2"/>
    <mergeCell ref="A3:T3"/>
    <mergeCell ref="A1:P1"/>
    <mergeCell ref="P6:T6"/>
    <mergeCell ref="A6:A7"/>
    <mergeCell ref="B6:B7"/>
    <mergeCell ref="C6:C7"/>
    <mergeCell ref="D6:D7"/>
    <mergeCell ref="E6:E7"/>
    <mergeCell ref="F6:F7"/>
    <mergeCell ref="G6:G7"/>
    <mergeCell ref="H6:H7"/>
    <mergeCell ref="I6:M6"/>
    <mergeCell ref="N6:N7"/>
    <mergeCell ref="O6:O7"/>
  </mergeCells>
  <pageMargins left="0.2" right="0.2" top="0.3" bottom="0.4" header="0.2" footer="0.2"/>
  <pageSetup paperSize="9" scale="68" fitToHeight="0" orientation="landscape"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52F3F-D23C-4E94-98A5-93A2AF600F7A}">
  <sheetPr>
    <pageSetUpPr fitToPage="1"/>
  </sheetPr>
  <dimension ref="A1:J210"/>
  <sheetViews>
    <sheetView topLeftCell="A6" zoomScaleNormal="100" workbookViewId="0">
      <pane xSplit="2" ySplit="4" topLeftCell="C43" activePane="bottomRight" state="frozen"/>
      <selection activeCell="A6" sqref="A6"/>
      <selection pane="topRight" activeCell="C6" sqref="C6"/>
      <selection pane="bottomLeft" activeCell="A10" sqref="A10"/>
      <selection pane="bottomRight" activeCell="D172" sqref="D172"/>
    </sheetView>
  </sheetViews>
  <sheetFormatPr defaultColWidth="10.28515625" defaultRowHeight="12.75"/>
  <cols>
    <col min="1" max="1" width="6.140625" style="104" customWidth="1"/>
    <col min="2" max="2" width="55.140625" style="73" customWidth="1"/>
    <col min="3" max="6" width="11.5703125" style="73" customWidth="1"/>
    <col min="7" max="7" width="15.28515625" style="140" customWidth="1"/>
    <col min="8" max="8" width="14.42578125" style="73" customWidth="1"/>
    <col min="9" max="16384" width="10.28515625" style="73"/>
  </cols>
  <sheetData>
    <row r="1" spans="1:7" ht="19.5" customHeight="1">
      <c r="A1" s="543" t="s">
        <v>1661</v>
      </c>
      <c r="B1" s="543"/>
      <c r="C1" s="543"/>
      <c r="D1" s="543"/>
      <c r="E1" s="543"/>
      <c r="F1" s="543"/>
    </row>
    <row r="2" spans="1:7" ht="17.25" customHeight="1">
      <c r="A2" s="544" t="s">
        <v>1662</v>
      </c>
      <c r="B2" s="544"/>
      <c r="C2" s="544"/>
      <c r="D2" s="544"/>
      <c r="E2" s="544"/>
      <c r="F2" s="544"/>
    </row>
    <row r="3" spans="1:7" ht="17.25" customHeight="1">
      <c r="A3" s="545" t="s">
        <v>1889</v>
      </c>
      <c r="B3" s="545"/>
      <c r="C3" s="545"/>
      <c r="D3" s="545"/>
      <c r="E3" s="545"/>
      <c r="F3" s="545"/>
    </row>
    <row r="4" spans="1:7" ht="17.25" customHeight="1">
      <c r="A4" s="75"/>
      <c r="B4" s="76"/>
      <c r="C4" s="74"/>
      <c r="D4" s="74"/>
      <c r="E4" s="74"/>
      <c r="F4" s="74"/>
    </row>
    <row r="5" spans="1:7" ht="18" customHeight="1">
      <c r="A5" s="77"/>
      <c r="B5" s="78"/>
      <c r="C5" s="79"/>
      <c r="D5" s="546" t="s">
        <v>917</v>
      </c>
      <c r="E5" s="546"/>
      <c r="F5" s="546"/>
    </row>
    <row r="6" spans="1:7" s="81" customFormat="1" ht="27" customHeight="1">
      <c r="A6" s="547" t="s">
        <v>918</v>
      </c>
      <c r="B6" s="541" t="s">
        <v>1663</v>
      </c>
      <c r="C6" s="541" t="s">
        <v>1664</v>
      </c>
      <c r="D6" s="541"/>
      <c r="E6" s="541"/>
      <c r="F6" s="541"/>
      <c r="G6" s="141"/>
    </row>
    <row r="7" spans="1:7" s="81" customFormat="1" ht="22.5" customHeight="1">
      <c r="A7" s="547"/>
      <c r="B7" s="541"/>
      <c r="C7" s="541" t="s">
        <v>3</v>
      </c>
      <c r="D7" s="550" t="s">
        <v>1651</v>
      </c>
      <c r="E7" s="550"/>
      <c r="F7" s="550"/>
      <c r="G7" s="141"/>
    </row>
    <row r="8" spans="1:7" s="81" customFormat="1" ht="20.25" customHeight="1">
      <c r="A8" s="548"/>
      <c r="B8" s="549" t="s">
        <v>1665</v>
      </c>
      <c r="C8" s="541"/>
      <c r="D8" s="541" t="s">
        <v>1666</v>
      </c>
      <c r="E8" s="541" t="s">
        <v>1667</v>
      </c>
      <c r="F8" s="541" t="s">
        <v>1668</v>
      </c>
      <c r="G8" s="141"/>
    </row>
    <row r="9" spans="1:7" s="81" customFormat="1" ht="18.75" customHeight="1">
      <c r="A9" s="548"/>
      <c r="B9" s="549"/>
      <c r="C9" s="541"/>
      <c r="D9" s="541"/>
      <c r="E9" s="541"/>
      <c r="F9" s="541"/>
      <c r="G9" s="141"/>
    </row>
    <row r="10" spans="1:7" s="81" customFormat="1" ht="25.5" customHeight="1">
      <c r="A10" s="82"/>
      <c r="B10" s="62" t="s">
        <v>1669</v>
      </c>
      <c r="C10" s="83">
        <f>SUM(C11,C26,C193,C194,C195,C196,C197,C198,C199,C200,C201,C202,C203,C204,C205,C206)</f>
        <v>20277144.229026001</v>
      </c>
      <c r="D10" s="83">
        <f>SUM(D11,D26,D193,D194,D195,D196,D197,D198,D199,D200,D201,D202,D203,D204,D205,D206)</f>
        <v>10052056.229026001</v>
      </c>
      <c r="E10" s="83">
        <f>SUM(E11,E26,E193,E194,E195,E196,E197,E198,E199,E200,E201,E202,E203,E204,E205,E206)</f>
        <v>8191012</v>
      </c>
      <c r="F10" s="83">
        <f>SUM(F11,F26,F193,F194,F195,F196,F197,F198,F199,F200,F201,F202,F203,F204,F205,F206)</f>
        <v>2034076</v>
      </c>
      <c r="G10" s="141"/>
    </row>
    <row r="11" spans="1:7" s="81" customFormat="1" ht="26.25" customHeight="1">
      <c r="A11" s="80" t="s">
        <v>51</v>
      </c>
      <c r="B11" s="63" t="s">
        <v>1670</v>
      </c>
      <c r="C11" s="63">
        <f>C12+C16+C17+C25</f>
        <v>4615719</v>
      </c>
      <c r="D11" s="63">
        <f>D12+D16+D17+D25</f>
        <v>3079079</v>
      </c>
      <c r="E11" s="63">
        <f>E12+E16+E17+E25</f>
        <v>1094750</v>
      </c>
      <c r="F11" s="63">
        <f>F12+F16+F17+F25</f>
        <v>441890</v>
      </c>
      <c r="G11" s="141"/>
    </row>
    <row r="12" spans="1:7" s="81" customFormat="1" ht="24.95" customHeight="1">
      <c r="A12" s="80">
        <v>1</v>
      </c>
      <c r="B12" s="63" t="s">
        <v>1671</v>
      </c>
      <c r="C12" s="63">
        <f>SUM(C13:C15)</f>
        <v>2223481</v>
      </c>
      <c r="D12" s="63">
        <f>SUM(D13:D15)</f>
        <v>2223481</v>
      </c>
      <c r="E12" s="63"/>
      <c r="F12" s="63"/>
      <c r="G12" s="141"/>
    </row>
    <row r="13" spans="1:7" s="81" customFormat="1" ht="24.95" customHeight="1">
      <c r="A13" s="82" t="s">
        <v>1672</v>
      </c>
      <c r="B13" s="61" t="s">
        <v>1673</v>
      </c>
      <c r="C13" s="61">
        <f>D13+E13+F13</f>
        <v>611991</v>
      </c>
      <c r="D13" s="61">
        <v>611991</v>
      </c>
      <c r="E13" s="61"/>
      <c r="F13" s="61"/>
      <c r="G13" s="141"/>
    </row>
    <row r="14" spans="1:7" s="81" customFormat="1" ht="24.95" customHeight="1">
      <c r="A14" s="82" t="s">
        <v>1674</v>
      </c>
      <c r="B14" s="61" t="s">
        <v>1675</v>
      </c>
      <c r="C14" s="61">
        <f>D14+E14+F14</f>
        <v>475000</v>
      </c>
      <c r="D14" s="61">
        <v>475000</v>
      </c>
      <c r="E14" s="61"/>
      <c r="F14" s="61"/>
      <c r="G14" s="141"/>
    </row>
    <row r="15" spans="1:7" s="81" customFormat="1" ht="24.95" customHeight="1">
      <c r="A15" s="82" t="s">
        <v>1676</v>
      </c>
      <c r="B15" s="61" t="s">
        <v>1677</v>
      </c>
      <c r="C15" s="61">
        <f>D15+E15+F15</f>
        <v>1136490</v>
      </c>
      <c r="D15" s="61">
        <v>1136490</v>
      </c>
      <c r="E15" s="61"/>
      <c r="F15" s="61"/>
      <c r="G15" s="141"/>
    </row>
    <row r="16" spans="1:7" s="84" customFormat="1" ht="24.95" customHeight="1">
      <c r="A16" s="80" t="s">
        <v>506</v>
      </c>
      <c r="B16" s="63" t="s">
        <v>1678</v>
      </c>
      <c r="C16" s="63">
        <f>D16+E16+F16</f>
        <v>263838</v>
      </c>
      <c r="D16" s="63">
        <v>263838</v>
      </c>
      <c r="E16" s="63"/>
      <c r="F16" s="63"/>
      <c r="G16" s="142"/>
    </row>
    <row r="17" spans="1:7" s="84" customFormat="1" ht="24.95" customHeight="1">
      <c r="A17" s="80" t="s">
        <v>811</v>
      </c>
      <c r="B17" s="63" t="s">
        <v>1679</v>
      </c>
      <c r="C17" s="63">
        <f>C18+C19</f>
        <v>1922000</v>
      </c>
      <c r="D17" s="63">
        <f>D18+D19</f>
        <v>385360</v>
      </c>
      <c r="E17" s="63">
        <f>E18+E19</f>
        <v>1094750</v>
      </c>
      <c r="F17" s="63">
        <f>F18+F19</f>
        <v>441890</v>
      </c>
      <c r="G17" s="142"/>
    </row>
    <row r="18" spans="1:7" s="81" customFormat="1" ht="24.95" customHeight="1">
      <c r="A18" s="82" t="s">
        <v>1672</v>
      </c>
      <c r="B18" s="61" t="s">
        <v>1680</v>
      </c>
      <c r="C18" s="61">
        <v>22000</v>
      </c>
      <c r="D18" s="61">
        <v>22000</v>
      </c>
      <c r="E18" s="61"/>
      <c r="F18" s="61"/>
      <c r="G18" s="141"/>
    </row>
    <row r="19" spans="1:7" s="81" customFormat="1" ht="24.95" customHeight="1">
      <c r="A19" s="82" t="s">
        <v>1674</v>
      </c>
      <c r="B19" s="61" t="s">
        <v>72</v>
      </c>
      <c r="C19" s="61">
        <v>1900000</v>
      </c>
      <c r="D19" s="61">
        <v>363360</v>
      </c>
      <c r="E19" s="61">
        <v>1094750</v>
      </c>
      <c r="F19" s="61">
        <v>441890</v>
      </c>
      <c r="G19" s="141"/>
    </row>
    <row r="20" spans="1:7" s="81" customFormat="1" ht="24.95" customHeight="1">
      <c r="A20" s="82"/>
      <c r="B20" s="85" t="s">
        <v>1681</v>
      </c>
      <c r="C20" s="63"/>
      <c r="D20" s="63"/>
      <c r="E20" s="63"/>
      <c r="F20" s="63"/>
      <c r="G20" s="141"/>
    </row>
    <row r="21" spans="1:7" s="81" customFormat="1" ht="36" customHeight="1">
      <c r="A21" s="82" t="s">
        <v>920</v>
      </c>
      <c r="B21" s="61" t="s">
        <v>1682</v>
      </c>
      <c r="C21" s="61"/>
      <c r="D21" s="61">
        <v>31350</v>
      </c>
      <c r="E21" s="61"/>
      <c r="F21" s="61"/>
      <c r="G21" s="141"/>
    </row>
    <row r="22" spans="1:7" s="81" customFormat="1" ht="43.5" customHeight="1">
      <c r="A22" s="82" t="s">
        <v>920</v>
      </c>
      <c r="B22" s="86" t="s">
        <v>1683</v>
      </c>
      <c r="C22" s="61"/>
      <c r="D22" s="61">
        <v>36336</v>
      </c>
      <c r="E22" s="61"/>
      <c r="F22" s="61"/>
      <c r="G22" s="141"/>
    </row>
    <row r="23" spans="1:7" s="81" customFormat="1" ht="40.5" customHeight="1">
      <c r="A23" s="82" t="s">
        <v>920</v>
      </c>
      <c r="B23" s="86" t="s">
        <v>1684</v>
      </c>
      <c r="C23" s="61"/>
      <c r="D23" s="61">
        <v>95000</v>
      </c>
      <c r="E23" s="61"/>
      <c r="F23" s="61"/>
      <c r="G23" s="141"/>
    </row>
    <row r="24" spans="1:7" s="81" customFormat="1" ht="30" customHeight="1">
      <c r="A24" s="82" t="s">
        <v>920</v>
      </c>
      <c r="B24" s="86" t="s">
        <v>1685</v>
      </c>
      <c r="C24" s="61"/>
      <c r="D24" s="61">
        <v>200674</v>
      </c>
      <c r="E24" s="61"/>
      <c r="F24" s="61"/>
      <c r="G24" s="141"/>
    </row>
    <row r="25" spans="1:7" s="81" customFormat="1" ht="24.95" customHeight="1">
      <c r="A25" s="80" t="s">
        <v>892</v>
      </c>
      <c r="B25" s="63" t="s">
        <v>1686</v>
      </c>
      <c r="C25" s="63">
        <f>D25+E25+F25</f>
        <v>206400</v>
      </c>
      <c r="D25" s="63">
        <v>206400</v>
      </c>
      <c r="E25" s="63"/>
      <c r="F25" s="63"/>
      <c r="G25" s="141"/>
    </row>
    <row r="26" spans="1:7" s="81" customFormat="1" ht="24.95" customHeight="1">
      <c r="A26" s="80" t="s">
        <v>88</v>
      </c>
      <c r="B26" s="63" t="s">
        <v>1687</v>
      </c>
      <c r="C26" s="63">
        <f>SUM(C27,C51,C71,C79,C82,C86,C90,C94,C111,C129,C138,C166,C172,C173,C174,C175,C176,C177,C178,C179,C180,C185)</f>
        <v>13417558.229026001</v>
      </c>
      <c r="D26" s="63">
        <f>SUM(D27,D51,D71,D79,D82,D86,D90,D94,D111,D129,D138,D166,D172,D173,D174,D175,D176,D177,D178,D179,D180,D185)</f>
        <v>5129480.229026</v>
      </c>
      <c r="E26" s="63">
        <f>SUM(E27,E51,E71,E79,E82,E86,E90,E94,E111,E129,E138,E166,E172,E173,E174,E175,E176,E177,E178,E179,E180,E185)</f>
        <v>6728984</v>
      </c>
      <c r="F26" s="63">
        <f>SUM(F27,F51,F71,F79,F82,F86,F90,F94,F111,F129,F138,F166,F172,F173,F174,F175,F176,F177,F178,F179,F180,F185)</f>
        <v>1559094</v>
      </c>
      <c r="G26" s="141"/>
    </row>
    <row r="27" spans="1:7" s="84" customFormat="1" ht="25.9" customHeight="1">
      <c r="A27" s="80">
        <v>1</v>
      </c>
      <c r="B27" s="63" t="s">
        <v>1688</v>
      </c>
      <c r="C27" s="63">
        <f>SUM(D27:F27)</f>
        <v>2496255.229026</v>
      </c>
      <c r="D27" s="63">
        <f>SUM(D28:D38,D41:D50)</f>
        <v>812769.22902600002</v>
      </c>
      <c r="E27" s="63">
        <v>451195</v>
      </c>
      <c r="F27" s="63">
        <v>1232291</v>
      </c>
      <c r="G27" s="142"/>
    </row>
    <row r="28" spans="1:7" s="81" customFormat="1" ht="29.25" customHeight="1">
      <c r="A28" s="82" t="s">
        <v>920</v>
      </c>
      <c r="B28" s="61" t="s">
        <v>1689</v>
      </c>
      <c r="C28" s="61"/>
      <c r="D28" s="61">
        <v>344446</v>
      </c>
      <c r="E28" s="61"/>
      <c r="F28" s="61"/>
      <c r="G28" s="141"/>
    </row>
    <row r="29" spans="1:7" s="81" customFormat="1" ht="63.75" customHeight="1">
      <c r="A29" s="82" t="s">
        <v>920</v>
      </c>
      <c r="B29" s="61" t="s">
        <v>1690</v>
      </c>
      <c r="C29" s="61"/>
      <c r="D29" s="61">
        <f>24500+2500</f>
        <v>27000</v>
      </c>
      <c r="E29" s="61"/>
      <c r="F29" s="61"/>
      <c r="G29" s="141"/>
    </row>
    <row r="30" spans="1:7" s="81" customFormat="1" ht="31.15" customHeight="1">
      <c r="A30" s="82" t="s">
        <v>920</v>
      </c>
      <c r="B30" s="61" t="s">
        <v>1691</v>
      </c>
      <c r="C30" s="61"/>
      <c r="D30" s="61">
        <v>10000</v>
      </c>
      <c r="E30" s="61"/>
      <c r="F30" s="61"/>
      <c r="G30" s="141"/>
    </row>
    <row r="31" spans="1:7" s="81" customFormat="1" ht="65.25" customHeight="1">
      <c r="A31" s="82" t="s">
        <v>920</v>
      </c>
      <c r="B31" s="87" t="s">
        <v>1692</v>
      </c>
      <c r="C31" s="61"/>
      <c r="D31" s="61">
        <v>155278.22902600002</v>
      </c>
      <c r="E31" s="61"/>
      <c r="F31" s="61"/>
      <c r="G31" s="141"/>
    </row>
    <row r="32" spans="1:7" s="81" customFormat="1" ht="39" customHeight="1">
      <c r="A32" s="82" t="s">
        <v>920</v>
      </c>
      <c r="B32" s="61" t="s">
        <v>1693</v>
      </c>
      <c r="C32" s="61"/>
      <c r="D32" s="61">
        <v>30500</v>
      </c>
      <c r="E32" s="61"/>
      <c r="F32" s="61"/>
      <c r="G32" s="141" t="s">
        <v>1873</v>
      </c>
    </row>
    <row r="33" spans="1:7" s="81" customFormat="1" ht="30" customHeight="1">
      <c r="A33" s="82" t="s">
        <v>920</v>
      </c>
      <c r="B33" s="61" t="s">
        <v>1694</v>
      </c>
      <c r="C33" s="61"/>
      <c r="D33" s="61">
        <v>34398</v>
      </c>
      <c r="E33" s="61"/>
      <c r="F33" s="61"/>
      <c r="G33" s="141"/>
    </row>
    <row r="34" spans="1:7" s="81" customFormat="1" ht="30" customHeight="1">
      <c r="A34" s="82" t="s">
        <v>920</v>
      </c>
      <c r="B34" s="61" t="s">
        <v>1695</v>
      </c>
      <c r="C34" s="61"/>
      <c r="D34" s="61">
        <v>37572</v>
      </c>
      <c r="E34" s="61"/>
      <c r="F34" s="61"/>
      <c r="G34" s="141"/>
    </row>
    <row r="35" spans="1:7" s="81" customFormat="1" ht="30" customHeight="1">
      <c r="A35" s="82" t="s">
        <v>920</v>
      </c>
      <c r="B35" s="61" t="s">
        <v>1696</v>
      </c>
      <c r="C35" s="61"/>
      <c r="D35" s="61">
        <v>15000</v>
      </c>
      <c r="E35" s="61"/>
      <c r="F35" s="61"/>
      <c r="G35" s="141"/>
    </row>
    <row r="36" spans="1:7" s="81" customFormat="1" ht="30" customHeight="1">
      <c r="A36" s="82" t="s">
        <v>920</v>
      </c>
      <c r="B36" s="61" t="s">
        <v>1697</v>
      </c>
      <c r="C36" s="61"/>
      <c r="D36" s="61">
        <v>24025</v>
      </c>
      <c r="E36" s="61"/>
      <c r="F36" s="61"/>
      <c r="G36" s="141"/>
    </row>
    <row r="37" spans="1:7" s="81" customFormat="1" ht="39" customHeight="1">
      <c r="A37" s="82" t="s">
        <v>920</v>
      </c>
      <c r="B37" s="87" t="s">
        <v>1698</v>
      </c>
      <c r="C37" s="61"/>
      <c r="D37" s="61">
        <v>5000</v>
      </c>
      <c r="E37" s="61"/>
      <c r="F37" s="61"/>
      <c r="G37" s="141"/>
    </row>
    <row r="38" spans="1:7" s="81" customFormat="1" ht="24.95" customHeight="1">
      <c r="A38" s="82" t="s">
        <v>920</v>
      </c>
      <c r="B38" s="61" t="s">
        <v>1699</v>
      </c>
      <c r="C38" s="61"/>
      <c r="D38" s="61">
        <v>1200</v>
      </c>
      <c r="E38" s="61"/>
      <c r="F38" s="61"/>
      <c r="G38" s="141"/>
    </row>
    <row r="39" spans="1:7" s="89" customFormat="1" ht="24.95" customHeight="1">
      <c r="A39" s="82" t="s">
        <v>1700</v>
      </c>
      <c r="B39" s="88" t="s">
        <v>1701</v>
      </c>
      <c r="C39" s="88"/>
      <c r="D39" s="88">
        <v>850</v>
      </c>
      <c r="E39" s="88"/>
      <c r="F39" s="88"/>
      <c r="G39" s="143"/>
    </row>
    <row r="40" spans="1:7" s="89" customFormat="1" ht="24.95" customHeight="1">
      <c r="A40" s="82" t="s">
        <v>1700</v>
      </c>
      <c r="B40" s="88" t="s">
        <v>1702</v>
      </c>
      <c r="C40" s="88"/>
      <c r="D40" s="88">
        <v>350</v>
      </c>
      <c r="E40" s="88"/>
      <c r="F40" s="88"/>
      <c r="G40" s="143"/>
    </row>
    <row r="41" spans="1:7" s="81" customFormat="1" ht="63.75" customHeight="1">
      <c r="A41" s="82" t="s">
        <v>920</v>
      </c>
      <c r="B41" s="61" t="s">
        <v>1703</v>
      </c>
      <c r="C41" s="61"/>
      <c r="D41" s="61">
        <v>6500</v>
      </c>
      <c r="E41" s="61"/>
      <c r="F41" s="61"/>
      <c r="G41" s="141"/>
    </row>
    <row r="42" spans="1:7" s="81" customFormat="1" ht="24.95" customHeight="1">
      <c r="A42" s="82" t="s">
        <v>920</v>
      </c>
      <c r="B42" s="61" t="s">
        <v>1704</v>
      </c>
      <c r="C42" s="61"/>
      <c r="D42" s="61">
        <v>1000</v>
      </c>
      <c r="E42" s="61"/>
      <c r="F42" s="61"/>
      <c r="G42" s="141"/>
    </row>
    <row r="43" spans="1:7" s="81" customFormat="1" ht="24.95" customHeight="1">
      <c r="A43" s="82" t="s">
        <v>920</v>
      </c>
      <c r="B43" s="61" t="s">
        <v>1705</v>
      </c>
      <c r="C43" s="61"/>
      <c r="D43" s="61">
        <v>2350</v>
      </c>
      <c r="E43" s="61"/>
      <c r="F43" s="61"/>
      <c r="G43" s="141"/>
    </row>
    <row r="44" spans="1:7" s="81" customFormat="1" ht="24.95" customHeight="1">
      <c r="A44" s="82" t="s">
        <v>920</v>
      </c>
      <c r="B44" s="61" t="s">
        <v>1706</v>
      </c>
      <c r="C44" s="61"/>
      <c r="D44" s="61">
        <v>40000</v>
      </c>
      <c r="E44" s="61"/>
      <c r="F44" s="61"/>
      <c r="G44" s="141"/>
    </row>
    <row r="45" spans="1:7" s="81" customFormat="1" ht="24.95" customHeight="1">
      <c r="A45" s="82" t="s">
        <v>920</v>
      </c>
      <c r="B45" s="61" t="s">
        <v>1707</v>
      </c>
      <c r="C45" s="61"/>
      <c r="D45" s="61">
        <v>2000</v>
      </c>
      <c r="E45" s="61"/>
      <c r="F45" s="61"/>
      <c r="G45" s="141" t="s">
        <v>1873</v>
      </c>
    </row>
    <row r="46" spans="1:7" s="81" customFormat="1" ht="34.5" customHeight="1">
      <c r="A46" s="82" t="s">
        <v>920</v>
      </c>
      <c r="B46" s="61" t="s">
        <v>1708</v>
      </c>
      <c r="C46" s="61"/>
      <c r="D46" s="61">
        <v>5000</v>
      </c>
      <c r="E46" s="61"/>
      <c r="F46" s="61"/>
      <c r="G46" s="141"/>
    </row>
    <row r="47" spans="1:7" s="81" customFormat="1" ht="24.95" customHeight="1">
      <c r="A47" s="82" t="s">
        <v>920</v>
      </c>
      <c r="B47" s="61" t="s">
        <v>1709</v>
      </c>
      <c r="C47" s="61"/>
      <c r="D47" s="61">
        <v>1500</v>
      </c>
      <c r="E47" s="61"/>
      <c r="F47" s="61"/>
      <c r="G47" s="141"/>
    </row>
    <row r="48" spans="1:7" s="81" customFormat="1" ht="39.75" customHeight="1">
      <c r="A48" s="82" t="s">
        <v>920</v>
      </c>
      <c r="B48" s="90" t="s">
        <v>1710</v>
      </c>
      <c r="C48" s="61"/>
      <c r="D48" s="61">
        <v>10000</v>
      </c>
      <c r="E48" s="61"/>
      <c r="F48" s="61"/>
      <c r="G48" s="141"/>
    </row>
    <row r="49" spans="1:8" s="81" customFormat="1" ht="24.95" customHeight="1">
      <c r="A49" s="82" t="s">
        <v>920</v>
      </c>
      <c r="B49" s="61" t="s">
        <v>1711</v>
      </c>
      <c r="C49" s="61"/>
      <c r="D49" s="61">
        <v>15000</v>
      </c>
      <c r="E49" s="61"/>
      <c r="F49" s="61"/>
      <c r="G49" s="141"/>
    </row>
    <row r="50" spans="1:8" s="81" customFormat="1" ht="67.5" customHeight="1">
      <c r="A50" s="82" t="s">
        <v>920</v>
      </c>
      <c r="B50" s="61" t="s">
        <v>1712</v>
      </c>
      <c r="C50" s="61"/>
      <c r="D50" s="61">
        <v>45000</v>
      </c>
      <c r="E50" s="61"/>
      <c r="F50" s="61"/>
      <c r="G50" s="141" t="s">
        <v>1873</v>
      </c>
    </row>
    <row r="51" spans="1:8" s="84" customFormat="1" ht="24.95" customHeight="1">
      <c r="A51" s="80">
        <v>2</v>
      </c>
      <c r="B51" s="63" t="s">
        <v>1713</v>
      </c>
      <c r="C51" s="63">
        <f>SUM(D51:F51)</f>
        <v>4962007</v>
      </c>
      <c r="D51" s="63">
        <f>SUM(D52,D63,D69:D70)</f>
        <v>1239884</v>
      </c>
      <c r="E51" s="63">
        <f>SUM(E52,E63)</f>
        <v>3722123</v>
      </c>
      <c r="F51" s="63"/>
      <c r="G51" s="142"/>
    </row>
    <row r="52" spans="1:8" s="81" customFormat="1" ht="24.95" customHeight="1">
      <c r="A52" s="82" t="s">
        <v>920</v>
      </c>
      <c r="B52" s="61" t="s">
        <v>1646</v>
      </c>
      <c r="C52" s="61"/>
      <c r="D52" s="61">
        <f>SUM(D54:D62)</f>
        <v>761149</v>
      </c>
      <c r="E52" s="61">
        <v>3673584</v>
      </c>
      <c r="F52" s="61"/>
      <c r="G52" s="141"/>
    </row>
    <row r="53" spans="1:8" s="81" customFormat="1" ht="24.95" customHeight="1">
      <c r="A53" s="82"/>
      <c r="B53" s="88" t="s">
        <v>1651</v>
      </c>
      <c r="C53" s="88"/>
      <c r="D53" s="88"/>
      <c r="E53" s="88"/>
      <c r="F53" s="88"/>
      <c r="G53" s="141"/>
    </row>
    <row r="54" spans="1:8" s="81" customFormat="1" ht="24.95" customHeight="1">
      <c r="A54" s="82" t="s">
        <v>1700</v>
      </c>
      <c r="B54" s="61" t="s">
        <v>1714</v>
      </c>
      <c r="C54" s="61"/>
      <c r="D54" s="61">
        <v>599899</v>
      </c>
      <c r="E54" s="61"/>
      <c r="F54" s="61"/>
      <c r="G54" s="141"/>
    </row>
    <row r="55" spans="1:8" s="92" customFormat="1" ht="28.5" customHeight="1">
      <c r="A55" s="82" t="s">
        <v>1700</v>
      </c>
      <c r="B55" s="91" t="s">
        <v>1715</v>
      </c>
      <c r="C55" s="61"/>
      <c r="D55" s="61">
        <f>9000-1000</f>
        <v>8000</v>
      </c>
      <c r="E55" s="61"/>
      <c r="F55" s="61"/>
      <c r="G55" s="144"/>
    </row>
    <row r="56" spans="1:8" s="81" customFormat="1" ht="24.95" customHeight="1">
      <c r="A56" s="82" t="s">
        <v>1700</v>
      </c>
      <c r="B56" s="91" t="s">
        <v>1716</v>
      </c>
      <c r="C56" s="61"/>
      <c r="D56" s="61">
        <v>2500</v>
      </c>
      <c r="E56" s="61"/>
      <c r="F56" s="61"/>
      <c r="G56" s="141"/>
    </row>
    <row r="57" spans="1:8" s="81" customFormat="1" ht="24.95" customHeight="1">
      <c r="A57" s="82" t="s">
        <v>1700</v>
      </c>
      <c r="B57" s="91" t="s">
        <v>1717</v>
      </c>
      <c r="C57" s="61"/>
      <c r="D57" s="61">
        <v>300</v>
      </c>
      <c r="E57" s="61"/>
      <c r="F57" s="61"/>
      <c r="G57" s="141"/>
    </row>
    <row r="58" spans="1:8" s="92" customFormat="1" ht="54" customHeight="1">
      <c r="A58" s="82" t="s">
        <v>1700</v>
      </c>
      <c r="B58" s="91" t="s">
        <v>1718</v>
      </c>
      <c r="C58" s="61"/>
      <c r="D58" s="61">
        <f>10450-2000</f>
        <v>8450</v>
      </c>
      <c r="E58" s="61"/>
      <c r="F58" s="61"/>
      <c r="G58" s="144"/>
    </row>
    <row r="59" spans="1:8" s="81" customFormat="1" ht="36" customHeight="1">
      <c r="A59" s="82" t="s">
        <v>1700</v>
      </c>
      <c r="B59" s="61" t="s">
        <v>1719</v>
      </c>
      <c r="C59" s="61"/>
      <c r="D59" s="61">
        <v>65000</v>
      </c>
      <c r="E59" s="61"/>
      <c r="F59" s="61"/>
      <c r="G59" s="141"/>
    </row>
    <row r="60" spans="1:8" s="81" customFormat="1" ht="66.75" customHeight="1">
      <c r="A60" s="82" t="s">
        <v>1700</v>
      </c>
      <c r="B60" s="61" t="s">
        <v>1720</v>
      </c>
      <c r="C60" s="61"/>
      <c r="D60" s="61">
        <v>25000</v>
      </c>
      <c r="E60" s="61"/>
      <c r="F60" s="61"/>
      <c r="G60" s="141"/>
    </row>
    <row r="61" spans="1:8" s="81" customFormat="1" ht="27.75" customHeight="1">
      <c r="A61" s="82" t="s">
        <v>1700</v>
      </c>
      <c r="B61" s="61" t="s">
        <v>1721</v>
      </c>
      <c r="C61" s="61"/>
      <c r="D61" s="61">
        <v>10000</v>
      </c>
      <c r="E61" s="61"/>
      <c r="F61" s="61"/>
      <c r="G61" s="141"/>
    </row>
    <row r="62" spans="1:8" s="108" customFormat="1" ht="34.5" customHeight="1">
      <c r="A62" s="105" t="s">
        <v>1700</v>
      </c>
      <c r="B62" s="106" t="s">
        <v>1722</v>
      </c>
      <c r="C62" s="107"/>
      <c r="D62" s="107">
        <v>42000</v>
      </c>
      <c r="E62" s="107"/>
      <c r="F62" s="107"/>
      <c r="G62" s="145" t="s">
        <v>1877</v>
      </c>
      <c r="H62" s="108" t="s">
        <v>1878</v>
      </c>
    </row>
    <row r="63" spans="1:8" s="81" customFormat="1" ht="24.95" customHeight="1">
      <c r="A63" s="82" t="s">
        <v>920</v>
      </c>
      <c r="B63" s="61" t="s">
        <v>1723</v>
      </c>
      <c r="C63" s="61"/>
      <c r="D63" s="61">
        <f>SUM(D64:D68)</f>
        <v>301735</v>
      </c>
      <c r="E63" s="61">
        <v>48539</v>
      </c>
      <c r="F63" s="61"/>
      <c r="G63" s="141"/>
    </row>
    <row r="64" spans="1:8" s="81" customFormat="1" ht="51" customHeight="1">
      <c r="A64" s="82" t="s">
        <v>1700</v>
      </c>
      <c r="B64" s="87" t="s">
        <v>1724</v>
      </c>
      <c r="C64" s="61"/>
      <c r="D64" s="61">
        <v>262025</v>
      </c>
      <c r="E64" s="61"/>
      <c r="F64" s="61"/>
      <c r="G64" s="141"/>
    </row>
    <row r="65" spans="1:8" s="81" customFormat="1" ht="27.75" customHeight="1">
      <c r="A65" s="82" t="s">
        <v>1700</v>
      </c>
      <c r="B65" s="61" t="s">
        <v>1725</v>
      </c>
      <c r="C65" s="61"/>
      <c r="D65" s="61">
        <v>20000</v>
      </c>
      <c r="E65" s="61"/>
      <c r="F65" s="61"/>
      <c r="G65" s="141"/>
    </row>
    <row r="66" spans="1:8" s="81" customFormat="1" ht="37.5" customHeight="1">
      <c r="A66" s="82" t="s">
        <v>1700</v>
      </c>
      <c r="B66" s="61" t="s">
        <v>1726</v>
      </c>
      <c r="C66" s="61"/>
      <c r="D66" s="61">
        <v>12060</v>
      </c>
      <c r="E66" s="61"/>
      <c r="F66" s="61"/>
      <c r="G66" s="141"/>
    </row>
    <row r="67" spans="1:8" s="81" customFormat="1" ht="24.95" customHeight="1">
      <c r="A67" s="82" t="s">
        <v>1700</v>
      </c>
      <c r="B67" s="61" t="s">
        <v>1727</v>
      </c>
      <c r="C67" s="61"/>
      <c r="D67" s="61">
        <v>2450</v>
      </c>
      <c r="E67" s="61"/>
      <c r="F67" s="61"/>
      <c r="G67" s="141" t="s">
        <v>1874</v>
      </c>
    </row>
    <row r="68" spans="1:8" s="81" customFormat="1" ht="36" customHeight="1">
      <c r="A68" s="82" t="s">
        <v>1700</v>
      </c>
      <c r="B68" s="61" t="s">
        <v>1728</v>
      </c>
      <c r="C68" s="61"/>
      <c r="D68" s="61">
        <v>5200</v>
      </c>
      <c r="E68" s="61"/>
      <c r="F68" s="61"/>
      <c r="G68" s="141" t="s">
        <v>1874</v>
      </c>
    </row>
    <row r="69" spans="1:8" s="81" customFormat="1" ht="30">
      <c r="A69" s="82" t="s">
        <v>920</v>
      </c>
      <c r="B69" s="87" t="s">
        <v>1729</v>
      </c>
      <c r="C69" s="61"/>
      <c r="D69" s="61">
        <v>25000</v>
      </c>
      <c r="E69" s="61"/>
      <c r="F69" s="61"/>
      <c r="G69" s="141"/>
    </row>
    <row r="70" spans="1:8" s="81" customFormat="1" ht="52.5" customHeight="1">
      <c r="A70" s="82" t="s">
        <v>920</v>
      </c>
      <c r="B70" s="87" t="s">
        <v>1730</v>
      </c>
      <c r="C70" s="61"/>
      <c r="D70" s="61">
        <v>152000</v>
      </c>
      <c r="E70" s="61"/>
      <c r="F70" s="61"/>
      <c r="G70" s="141"/>
    </row>
    <row r="71" spans="1:8" s="84" customFormat="1" ht="24.95" customHeight="1">
      <c r="A71" s="80">
        <v>3</v>
      </c>
      <c r="B71" s="63" t="s">
        <v>1647</v>
      </c>
      <c r="C71" s="63">
        <f>SUM(D71:F71)</f>
        <v>1314926</v>
      </c>
      <c r="D71" s="63">
        <f>SUM(D72:D78)</f>
        <v>860176</v>
      </c>
      <c r="E71" s="63">
        <v>454750</v>
      </c>
      <c r="F71" s="63"/>
      <c r="G71" s="142"/>
    </row>
    <row r="72" spans="1:8" s="81" customFormat="1" ht="24.95" customHeight="1">
      <c r="A72" s="82" t="s">
        <v>920</v>
      </c>
      <c r="B72" s="61" t="s">
        <v>1714</v>
      </c>
      <c r="C72" s="61"/>
      <c r="D72" s="61">
        <v>69676</v>
      </c>
      <c r="E72" s="61"/>
      <c r="F72" s="61"/>
      <c r="G72" s="141"/>
    </row>
    <row r="73" spans="1:8" s="81" customFormat="1" ht="29.25" customHeight="1">
      <c r="A73" s="82" t="s">
        <v>920</v>
      </c>
      <c r="B73" s="91" t="s">
        <v>1731</v>
      </c>
      <c r="C73" s="61"/>
      <c r="D73" s="61">
        <v>5000</v>
      </c>
      <c r="E73" s="61"/>
      <c r="F73" s="61"/>
      <c r="G73" s="141"/>
    </row>
    <row r="74" spans="1:8" s="81" customFormat="1" ht="37.5" customHeight="1">
      <c r="A74" s="82" t="s">
        <v>920</v>
      </c>
      <c r="B74" s="91" t="s">
        <v>1732</v>
      </c>
      <c r="C74" s="61"/>
      <c r="D74" s="61">
        <v>15000</v>
      </c>
      <c r="E74" s="61"/>
      <c r="F74" s="61"/>
      <c r="G74" s="141"/>
    </row>
    <row r="75" spans="1:8" s="81" customFormat="1" ht="54" customHeight="1">
      <c r="A75" s="82" t="s">
        <v>920</v>
      </c>
      <c r="B75" s="61" t="s">
        <v>1733</v>
      </c>
      <c r="C75" s="61"/>
      <c r="D75" s="61">
        <v>20000</v>
      </c>
      <c r="E75" s="61"/>
      <c r="F75" s="61"/>
      <c r="G75" s="141"/>
    </row>
    <row r="76" spans="1:8" s="81" customFormat="1" ht="42" customHeight="1">
      <c r="A76" s="82" t="s">
        <v>920</v>
      </c>
      <c r="B76" s="61" t="s">
        <v>1734</v>
      </c>
      <c r="C76" s="61"/>
      <c r="D76" s="61">
        <v>10000</v>
      </c>
      <c r="E76" s="61"/>
      <c r="F76" s="61"/>
      <c r="G76" s="141"/>
    </row>
    <row r="77" spans="1:8" s="81" customFormat="1" ht="46.5" customHeight="1">
      <c r="A77" s="82" t="s">
        <v>920</v>
      </c>
      <c r="B77" s="90" t="s">
        <v>1735</v>
      </c>
      <c r="C77" s="61"/>
      <c r="D77" s="61">
        <v>102000</v>
      </c>
      <c r="E77" s="61"/>
      <c r="F77" s="61"/>
      <c r="G77" s="141"/>
    </row>
    <row r="78" spans="1:8" s="108" customFormat="1" ht="64.5" customHeight="1">
      <c r="A78" s="105" t="s">
        <v>920</v>
      </c>
      <c r="B78" s="109" t="s">
        <v>1736</v>
      </c>
      <c r="C78" s="107"/>
      <c r="D78" s="107">
        <v>638500</v>
      </c>
      <c r="E78" s="107"/>
      <c r="F78" s="107"/>
      <c r="G78" s="145" t="s">
        <v>1877</v>
      </c>
      <c r="H78" s="108" t="s">
        <v>1878</v>
      </c>
    </row>
    <row r="79" spans="1:8" s="81" customFormat="1" ht="30" customHeight="1">
      <c r="A79" s="80">
        <v>4</v>
      </c>
      <c r="B79" s="63" t="s">
        <v>1737</v>
      </c>
      <c r="C79" s="63">
        <f>SUM(D79:F79)</f>
        <v>230239</v>
      </c>
      <c r="D79" s="63">
        <f>SUM(D80:D81)</f>
        <v>132057</v>
      </c>
      <c r="E79" s="63">
        <v>55622</v>
      </c>
      <c r="F79" s="63">
        <v>42560</v>
      </c>
      <c r="G79" s="141"/>
    </row>
    <row r="80" spans="1:8" s="84" customFormat="1" ht="43.5" customHeight="1">
      <c r="A80" s="82" t="s">
        <v>920</v>
      </c>
      <c r="B80" s="61" t="s">
        <v>1738</v>
      </c>
      <c r="C80" s="61"/>
      <c r="D80" s="61">
        <v>44357</v>
      </c>
      <c r="E80" s="61"/>
      <c r="F80" s="61"/>
      <c r="G80" s="142"/>
    </row>
    <row r="81" spans="1:8" s="81" customFormat="1" ht="30.75" customHeight="1">
      <c r="A81" s="82" t="s">
        <v>920</v>
      </c>
      <c r="B81" s="93" t="s">
        <v>1739</v>
      </c>
      <c r="C81" s="61"/>
      <c r="D81" s="61">
        <v>87700</v>
      </c>
      <c r="E81" s="61"/>
      <c r="F81" s="61"/>
      <c r="G81" s="141"/>
    </row>
    <row r="82" spans="1:8" s="81" customFormat="1" ht="24.95" customHeight="1">
      <c r="A82" s="80">
        <v>5</v>
      </c>
      <c r="B82" s="63" t="s">
        <v>1740</v>
      </c>
      <c r="C82" s="63">
        <f>SUM(D82:F82)</f>
        <v>40852</v>
      </c>
      <c r="D82" s="63">
        <f>SUM(D83:D85)</f>
        <v>40852</v>
      </c>
      <c r="E82" s="63"/>
      <c r="F82" s="63"/>
      <c r="G82" s="141"/>
    </row>
    <row r="83" spans="1:8" s="84" customFormat="1" ht="50.25" customHeight="1">
      <c r="A83" s="82" t="s">
        <v>920</v>
      </c>
      <c r="B83" s="61" t="s">
        <v>1741</v>
      </c>
      <c r="C83" s="61"/>
      <c r="D83" s="61">
        <v>33502</v>
      </c>
      <c r="E83" s="61"/>
      <c r="F83" s="61"/>
      <c r="G83" s="142"/>
    </row>
    <row r="84" spans="1:8" s="84" customFormat="1" ht="36" customHeight="1">
      <c r="A84" s="82" t="s">
        <v>920</v>
      </c>
      <c r="B84" s="61" t="s">
        <v>1742</v>
      </c>
      <c r="C84" s="61"/>
      <c r="D84" s="61">
        <v>3150</v>
      </c>
      <c r="E84" s="61"/>
      <c r="F84" s="61"/>
      <c r="G84" s="142"/>
    </row>
    <row r="85" spans="1:8" s="81" customFormat="1" ht="35.25" customHeight="1">
      <c r="A85" s="82" t="s">
        <v>920</v>
      </c>
      <c r="B85" s="91" t="s">
        <v>1743</v>
      </c>
      <c r="C85" s="61"/>
      <c r="D85" s="61">
        <v>4200</v>
      </c>
      <c r="E85" s="61"/>
      <c r="F85" s="61"/>
      <c r="G85" s="141"/>
    </row>
    <row r="86" spans="1:8" s="81" customFormat="1" ht="24.95" customHeight="1">
      <c r="A86" s="80">
        <v>6</v>
      </c>
      <c r="B86" s="63" t="s">
        <v>1744</v>
      </c>
      <c r="C86" s="63">
        <f>SUM(C87:C89)</f>
        <v>46760</v>
      </c>
      <c r="D86" s="63">
        <f>SUM(D87:D89)</f>
        <v>46760</v>
      </c>
      <c r="E86" s="63"/>
      <c r="F86" s="63"/>
      <c r="G86" s="141"/>
    </row>
    <row r="87" spans="1:8" s="84" customFormat="1" ht="24.95" customHeight="1">
      <c r="A87" s="82" t="s">
        <v>920</v>
      </c>
      <c r="B87" s="61" t="s">
        <v>1745</v>
      </c>
      <c r="C87" s="61">
        <f t="shared" ref="C87:C89" si="0">D87+E87+F87</f>
        <v>4760</v>
      </c>
      <c r="D87" s="61">
        <v>4760</v>
      </c>
      <c r="E87" s="61"/>
      <c r="F87" s="61"/>
      <c r="G87" s="142"/>
    </row>
    <row r="88" spans="1:8" s="84" customFormat="1" ht="36" customHeight="1">
      <c r="A88" s="82" t="s">
        <v>920</v>
      </c>
      <c r="B88" s="91" t="s">
        <v>1746</v>
      </c>
      <c r="C88" s="61">
        <f t="shared" si="0"/>
        <v>7000</v>
      </c>
      <c r="D88" s="61">
        <v>7000</v>
      </c>
      <c r="E88" s="61"/>
      <c r="F88" s="61"/>
      <c r="G88" s="142"/>
    </row>
    <row r="89" spans="1:8" s="84" customFormat="1" ht="65.25" customHeight="1">
      <c r="A89" s="82" t="s">
        <v>920</v>
      </c>
      <c r="B89" s="91" t="s">
        <v>1747</v>
      </c>
      <c r="C89" s="61">
        <f t="shared" si="0"/>
        <v>35000</v>
      </c>
      <c r="D89" s="61">
        <v>35000</v>
      </c>
      <c r="E89" s="61"/>
      <c r="F89" s="61"/>
      <c r="G89" s="142"/>
    </row>
    <row r="90" spans="1:8" s="81" customFormat="1" ht="24.95" customHeight="1">
      <c r="A90" s="80">
        <v>7</v>
      </c>
      <c r="B90" s="63" t="s">
        <v>1748</v>
      </c>
      <c r="C90" s="63">
        <f>SUM(D90:F90)</f>
        <v>53620</v>
      </c>
      <c r="D90" s="63">
        <f>SUM(D91:D93)</f>
        <v>53620</v>
      </c>
      <c r="E90" s="63"/>
      <c r="F90" s="63"/>
      <c r="G90" s="141"/>
    </row>
    <row r="91" spans="1:8" s="110" customFormat="1" ht="34.5" customHeight="1">
      <c r="A91" s="105" t="s">
        <v>920</v>
      </c>
      <c r="B91" s="107" t="s">
        <v>1749</v>
      </c>
      <c r="C91" s="107">
        <f t="shared" ref="C91:C93" si="1">D91+E91+F91</f>
        <v>38110</v>
      </c>
      <c r="D91" s="107">
        <v>38110</v>
      </c>
      <c r="E91" s="107"/>
      <c r="F91" s="107"/>
      <c r="G91" s="146" t="s">
        <v>1873</v>
      </c>
      <c r="H91" s="110" t="s">
        <v>1879</v>
      </c>
    </row>
    <row r="92" spans="1:8" s="81" customFormat="1" ht="35.25" customHeight="1">
      <c r="A92" s="82" t="s">
        <v>920</v>
      </c>
      <c r="B92" s="94" t="s">
        <v>1750</v>
      </c>
      <c r="C92" s="61">
        <f t="shared" si="1"/>
        <v>510</v>
      </c>
      <c r="D92" s="61">
        <v>510</v>
      </c>
      <c r="E92" s="61"/>
      <c r="F92" s="61"/>
      <c r="G92" s="141"/>
    </row>
    <row r="93" spans="1:8" s="81" customFormat="1" ht="24.95" customHeight="1">
      <c r="A93" s="82" t="s">
        <v>920</v>
      </c>
      <c r="B93" s="93" t="s">
        <v>1751</v>
      </c>
      <c r="C93" s="61">
        <f t="shared" si="1"/>
        <v>15000</v>
      </c>
      <c r="D93" s="61">
        <v>15000</v>
      </c>
      <c r="E93" s="61"/>
      <c r="F93" s="61"/>
      <c r="G93" s="141"/>
    </row>
    <row r="94" spans="1:8" s="81" customFormat="1" ht="24.95" customHeight="1">
      <c r="A94" s="80">
        <v>8</v>
      </c>
      <c r="B94" s="63" t="s">
        <v>1648</v>
      </c>
      <c r="C94" s="63">
        <f>SUM(D94:F94)</f>
        <v>715071</v>
      </c>
      <c r="D94" s="63">
        <f>SUM(D95:D96,D101:D110)</f>
        <v>156122</v>
      </c>
      <c r="E94" s="63">
        <v>474609</v>
      </c>
      <c r="F94" s="63">
        <v>84340</v>
      </c>
      <c r="G94" s="141"/>
    </row>
    <row r="95" spans="1:8" s="84" customFormat="1" ht="24.95" customHeight="1">
      <c r="A95" s="82" t="s">
        <v>920</v>
      </c>
      <c r="B95" s="61" t="s">
        <v>1752</v>
      </c>
      <c r="C95" s="61"/>
      <c r="D95" s="61">
        <v>33222</v>
      </c>
      <c r="E95" s="61"/>
      <c r="F95" s="61"/>
      <c r="G95" s="142"/>
    </row>
    <row r="96" spans="1:8" s="81" customFormat="1" ht="24.95" customHeight="1">
      <c r="A96" s="82" t="s">
        <v>920</v>
      </c>
      <c r="B96" s="61" t="s">
        <v>1753</v>
      </c>
      <c r="C96" s="61"/>
      <c r="D96" s="61">
        <v>1200</v>
      </c>
      <c r="E96" s="61"/>
      <c r="F96" s="61"/>
      <c r="G96" s="141"/>
    </row>
    <row r="97" spans="1:7" s="81" customFormat="1" ht="24.95" customHeight="1">
      <c r="A97" s="82"/>
      <c r="B97" s="61" t="s">
        <v>1651</v>
      </c>
      <c r="C97" s="61"/>
      <c r="D97" s="61"/>
      <c r="E97" s="61"/>
      <c r="F97" s="61"/>
      <c r="G97" s="141"/>
    </row>
    <row r="98" spans="1:7" s="81" customFormat="1" ht="24.95" customHeight="1">
      <c r="A98" s="95" t="s">
        <v>1700</v>
      </c>
      <c r="B98" s="88" t="s">
        <v>1754</v>
      </c>
      <c r="C98" s="88"/>
      <c r="D98" s="88">
        <v>600</v>
      </c>
      <c r="E98" s="88"/>
      <c r="F98" s="88"/>
      <c r="G98" s="141"/>
    </row>
    <row r="99" spans="1:7" s="89" customFormat="1" ht="24.95" customHeight="1">
      <c r="A99" s="95" t="s">
        <v>1700</v>
      </c>
      <c r="B99" s="88" t="s">
        <v>1755</v>
      </c>
      <c r="C99" s="88"/>
      <c r="D99" s="88">
        <v>600</v>
      </c>
      <c r="E99" s="88"/>
      <c r="F99" s="88"/>
      <c r="G99" s="143"/>
    </row>
    <row r="100" spans="1:7" s="81" customFormat="1" ht="24.95" customHeight="1">
      <c r="A100" s="82" t="s">
        <v>920</v>
      </c>
      <c r="B100" s="61" t="s">
        <v>1756</v>
      </c>
      <c r="C100" s="61"/>
      <c r="D100" s="61">
        <v>2050</v>
      </c>
      <c r="E100" s="61"/>
      <c r="F100" s="61"/>
      <c r="G100" s="141"/>
    </row>
    <row r="101" spans="1:7" s="89" customFormat="1" ht="52.5" customHeight="1">
      <c r="A101" s="95" t="s">
        <v>1700</v>
      </c>
      <c r="B101" s="88" t="s">
        <v>1757</v>
      </c>
      <c r="C101" s="88"/>
      <c r="D101" s="88">
        <v>1300</v>
      </c>
      <c r="E101" s="88"/>
      <c r="F101" s="88"/>
      <c r="G101" s="143"/>
    </row>
    <row r="102" spans="1:7" s="89" customFormat="1" ht="35.25" customHeight="1">
      <c r="A102" s="95" t="s">
        <v>1700</v>
      </c>
      <c r="B102" s="88" t="s">
        <v>1758</v>
      </c>
      <c r="C102" s="88"/>
      <c r="D102" s="88">
        <v>750</v>
      </c>
      <c r="E102" s="88"/>
      <c r="F102" s="88"/>
      <c r="G102" s="143"/>
    </row>
    <row r="103" spans="1:7" s="81" customFormat="1" ht="41.25" customHeight="1">
      <c r="A103" s="82" t="s">
        <v>920</v>
      </c>
      <c r="B103" s="96" t="s">
        <v>1759</v>
      </c>
      <c r="C103" s="61"/>
      <c r="D103" s="61">
        <v>300</v>
      </c>
      <c r="E103" s="61"/>
      <c r="F103" s="61"/>
      <c r="G103" s="141"/>
    </row>
    <row r="104" spans="1:7" s="81" customFormat="1" ht="40.5" customHeight="1">
      <c r="A104" s="82" t="s">
        <v>920</v>
      </c>
      <c r="B104" s="96" t="s">
        <v>1760</v>
      </c>
      <c r="C104" s="61"/>
      <c r="D104" s="61">
        <v>1650</v>
      </c>
      <c r="E104" s="61"/>
      <c r="F104" s="61"/>
      <c r="G104" s="141"/>
    </row>
    <row r="105" spans="1:7" s="81" customFormat="1" ht="42" customHeight="1">
      <c r="A105" s="82" t="s">
        <v>920</v>
      </c>
      <c r="B105" s="61" t="s">
        <v>1761</v>
      </c>
      <c r="C105" s="61"/>
      <c r="D105" s="61">
        <v>42000</v>
      </c>
      <c r="E105" s="61"/>
      <c r="F105" s="61"/>
      <c r="G105" s="141"/>
    </row>
    <row r="106" spans="1:7" s="81" customFormat="1" ht="41.25" customHeight="1">
      <c r="A106" s="82" t="s">
        <v>920</v>
      </c>
      <c r="B106" s="61" t="s">
        <v>1762</v>
      </c>
      <c r="C106" s="61"/>
      <c r="D106" s="61">
        <v>10000</v>
      </c>
      <c r="E106" s="61"/>
      <c r="F106" s="61"/>
      <c r="G106" s="141"/>
    </row>
    <row r="107" spans="1:7" s="81" customFormat="1" ht="60" customHeight="1">
      <c r="A107" s="82" t="s">
        <v>920</v>
      </c>
      <c r="B107" s="61" t="s">
        <v>1763</v>
      </c>
      <c r="C107" s="61"/>
      <c r="D107" s="61">
        <v>11200</v>
      </c>
      <c r="E107" s="61"/>
      <c r="F107" s="61"/>
      <c r="G107" s="141"/>
    </row>
    <row r="108" spans="1:7" s="81" customFormat="1" ht="67.5" customHeight="1">
      <c r="A108" s="82" t="s">
        <v>920</v>
      </c>
      <c r="B108" s="61" t="s">
        <v>1764</v>
      </c>
      <c r="C108" s="61"/>
      <c r="D108" s="61">
        <v>12000</v>
      </c>
      <c r="E108" s="61"/>
      <c r="F108" s="61"/>
      <c r="G108" s="141"/>
    </row>
    <row r="109" spans="1:7" s="81" customFormat="1" ht="52.5" customHeight="1">
      <c r="A109" s="82"/>
      <c r="B109" s="96" t="s">
        <v>1765</v>
      </c>
      <c r="C109" s="61"/>
      <c r="D109" s="61">
        <v>2500</v>
      </c>
      <c r="E109" s="61"/>
      <c r="F109" s="61"/>
      <c r="G109" s="141"/>
    </row>
    <row r="110" spans="1:7" s="81" customFormat="1" ht="47.25" customHeight="1">
      <c r="A110" s="82" t="s">
        <v>920</v>
      </c>
      <c r="B110" s="61" t="s">
        <v>1766</v>
      </c>
      <c r="C110" s="61"/>
      <c r="D110" s="61">
        <f>40000</f>
        <v>40000</v>
      </c>
      <c r="E110" s="61"/>
      <c r="F110" s="61"/>
      <c r="G110" s="141"/>
    </row>
    <row r="111" spans="1:7" s="84" customFormat="1" ht="24.95" customHeight="1">
      <c r="A111" s="80">
        <v>9</v>
      </c>
      <c r="B111" s="63" t="s">
        <v>143</v>
      </c>
      <c r="C111" s="63">
        <f>SUM(D111:F111)</f>
        <v>235281</v>
      </c>
      <c r="D111" s="63">
        <f>SUM(D112,D127,D128)</f>
        <v>140400</v>
      </c>
      <c r="E111" s="63">
        <v>25363</v>
      </c>
      <c r="F111" s="63">
        <v>69518</v>
      </c>
      <c r="G111" s="142"/>
    </row>
    <row r="112" spans="1:7" s="81" customFormat="1" ht="24.95" customHeight="1">
      <c r="A112" s="82" t="s">
        <v>920</v>
      </c>
      <c r="B112" s="61" t="s">
        <v>1767</v>
      </c>
      <c r="C112" s="61"/>
      <c r="D112" s="61">
        <f>SUM(D113:D126)</f>
        <v>79400</v>
      </c>
      <c r="E112" s="61"/>
      <c r="F112" s="61"/>
      <c r="G112" s="141"/>
    </row>
    <row r="113" spans="1:7" s="81" customFormat="1" ht="24.95" customHeight="1">
      <c r="A113" s="82" t="s">
        <v>1700</v>
      </c>
      <c r="B113" s="61" t="s">
        <v>1768</v>
      </c>
      <c r="C113" s="61"/>
      <c r="D113" s="61">
        <v>14000</v>
      </c>
      <c r="E113" s="61"/>
      <c r="F113" s="61"/>
      <c r="G113" s="141"/>
    </row>
    <row r="114" spans="1:7" s="81" customFormat="1" ht="46.5" customHeight="1">
      <c r="A114" s="82" t="s">
        <v>1700</v>
      </c>
      <c r="B114" s="61" t="s">
        <v>1769</v>
      </c>
      <c r="C114" s="61"/>
      <c r="D114" s="61">
        <v>18000</v>
      </c>
      <c r="E114" s="61"/>
      <c r="F114" s="61"/>
      <c r="G114" s="141"/>
    </row>
    <row r="115" spans="1:7" s="81" customFormat="1" ht="33.75" customHeight="1">
      <c r="A115" s="82" t="s">
        <v>1700</v>
      </c>
      <c r="B115" s="61" t="s">
        <v>1770</v>
      </c>
      <c r="C115" s="61"/>
      <c r="D115" s="61">
        <v>1000</v>
      </c>
      <c r="E115" s="61"/>
      <c r="F115" s="61"/>
      <c r="G115" s="141"/>
    </row>
    <row r="116" spans="1:7" s="81" customFormat="1" ht="73.5" customHeight="1">
      <c r="A116" s="82" t="s">
        <v>1700</v>
      </c>
      <c r="B116" s="61" t="s">
        <v>1771</v>
      </c>
      <c r="C116" s="61"/>
      <c r="D116" s="61">
        <v>6000</v>
      </c>
      <c r="E116" s="61"/>
      <c r="F116" s="61"/>
      <c r="G116" s="141"/>
    </row>
    <row r="117" spans="1:7" s="81" customFormat="1" ht="24.95" customHeight="1">
      <c r="A117" s="82" t="s">
        <v>1700</v>
      </c>
      <c r="B117" s="61" t="s">
        <v>1772</v>
      </c>
      <c r="C117" s="61"/>
      <c r="D117" s="61">
        <v>600</v>
      </c>
      <c r="E117" s="61"/>
      <c r="F117" s="61"/>
      <c r="G117" s="141"/>
    </row>
    <row r="118" spans="1:7" s="81" customFormat="1" ht="24.95" customHeight="1">
      <c r="A118" s="82" t="s">
        <v>1700</v>
      </c>
      <c r="B118" s="61" t="s">
        <v>1773</v>
      </c>
      <c r="C118" s="61"/>
      <c r="D118" s="61">
        <v>400</v>
      </c>
      <c r="E118" s="61"/>
      <c r="F118" s="61"/>
      <c r="G118" s="141"/>
    </row>
    <row r="119" spans="1:7" s="81" customFormat="1" ht="39" customHeight="1">
      <c r="A119" s="82" t="s">
        <v>1700</v>
      </c>
      <c r="B119" s="61" t="s">
        <v>1774</v>
      </c>
      <c r="C119" s="61"/>
      <c r="D119" s="61">
        <v>1000</v>
      </c>
      <c r="E119" s="61"/>
      <c r="F119" s="61"/>
      <c r="G119" s="141"/>
    </row>
    <row r="120" spans="1:7" s="81" customFormat="1" ht="80.25" customHeight="1">
      <c r="A120" s="82" t="s">
        <v>1700</v>
      </c>
      <c r="B120" s="61" t="s">
        <v>1775</v>
      </c>
      <c r="C120" s="61"/>
      <c r="D120" s="61">
        <v>350</v>
      </c>
      <c r="E120" s="61"/>
      <c r="F120" s="61"/>
      <c r="G120" s="141"/>
    </row>
    <row r="121" spans="1:7" s="81" customFormat="1" ht="48" customHeight="1">
      <c r="A121" s="82" t="s">
        <v>1700</v>
      </c>
      <c r="B121" s="61" t="s">
        <v>1776</v>
      </c>
      <c r="C121" s="61"/>
      <c r="D121" s="61">
        <v>1000</v>
      </c>
      <c r="E121" s="61"/>
      <c r="F121" s="61"/>
      <c r="G121" s="141"/>
    </row>
    <row r="122" spans="1:7" s="81" customFormat="1" ht="70.5" customHeight="1">
      <c r="A122" s="82" t="s">
        <v>1700</v>
      </c>
      <c r="B122" s="87" t="s">
        <v>1777</v>
      </c>
      <c r="C122" s="61"/>
      <c r="D122" s="61">
        <v>3000</v>
      </c>
      <c r="E122" s="61"/>
      <c r="F122" s="61"/>
      <c r="G122" s="141"/>
    </row>
    <row r="123" spans="1:7" s="81" customFormat="1" ht="30.75" customHeight="1">
      <c r="A123" s="82" t="s">
        <v>1700</v>
      </c>
      <c r="B123" s="61" t="s">
        <v>1778</v>
      </c>
      <c r="C123" s="61"/>
      <c r="D123" s="61">
        <v>4000</v>
      </c>
      <c r="E123" s="61"/>
      <c r="F123" s="61"/>
      <c r="G123" s="141" t="s">
        <v>1873</v>
      </c>
    </row>
    <row r="124" spans="1:7" s="81" customFormat="1" ht="40.5" customHeight="1">
      <c r="A124" s="82" t="s">
        <v>1700</v>
      </c>
      <c r="B124" s="61" t="s">
        <v>1779</v>
      </c>
      <c r="C124" s="61"/>
      <c r="D124" s="61">
        <v>5000</v>
      </c>
      <c r="E124" s="61"/>
      <c r="F124" s="61"/>
      <c r="G124" s="141"/>
    </row>
    <row r="125" spans="1:7" s="81" customFormat="1" ht="50.25" customHeight="1">
      <c r="A125" s="82" t="s">
        <v>1700</v>
      </c>
      <c r="B125" s="61" t="s">
        <v>1780</v>
      </c>
      <c r="C125" s="61"/>
      <c r="D125" s="61">
        <v>3050</v>
      </c>
      <c r="E125" s="61"/>
      <c r="F125" s="61"/>
      <c r="G125" s="141"/>
    </row>
    <row r="126" spans="1:7" s="81" customFormat="1" ht="67.5" customHeight="1">
      <c r="A126" s="82" t="s">
        <v>1700</v>
      </c>
      <c r="B126" s="61" t="s">
        <v>1781</v>
      </c>
      <c r="C126" s="61"/>
      <c r="D126" s="61">
        <v>22000</v>
      </c>
      <c r="E126" s="61"/>
      <c r="F126" s="61"/>
      <c r="G126" s="141"/>
    </row>
    <row r="127" spans="1:7" s="81" customFormat="1" ht="30" customHeight="1">
      <c r="A127" s="82" t="s">
        <v>920</v>
      </c>
      <c r="B127" s="61" t="s">
        <v>1782</v>
      </c>
      <c r="C127" s="61"/>
      <c r="D127" s="61">
        <v>26000</v>
      </c>
      <c r="E127" s="61"/>
      <c r="F127" s="61"/>
      <c r="G127" s="141"/>
    </row>
    <row r="128" spans="1:7" s="81" customFormat="1" ht="30" customHeight="1">
      <c r="A128" s="82" t="s">
        <v>920</v>
      </c>
      <c r="B128" s="61" t="s">
        <v>1783</v>
      </c>
      <c r="C128" s="61"/>
      <c r="D128" s="61">
        <v>35000</v>
      </c>
      <c r="E128" s="61"/>
      <c r="F128" s="61"/>
      <c r="G128" s="141"/>
    </row>
    <row r="129" spans="1:7" s="84" customFormat="1" ht="24.95" customHeight="1">
      <c r="A129" s="80">
        <v>10</v>
      </c>
      <c r="B129" s="63" t="s">
        <v>1784</v>
      </c>
      <c r="C129" s="63">
        <f>SUM(D129:F129)</f>
        <v>139970</v>
      </c>
      <c r="D129" s="63">
        <f>SUM(D130:D137)</f>
        <v>104000</v>
      </c>
      <c r="E129" s="63">
        <v>21500</v>
      </c>
      <c r="F129" s="63">
        <v>14470</v>
      </c>
      <c r="G129" s="142"/>
    </row>
    <row r="130" spans="1:7" s="81" customFormat="1" ht="68.25" customHeight="1">
      <c r="A130" s="82" t="s">
        <v>920</v>
      </c>
      <c r="B130" s="60" t="s">
        <v>1785</v>
      </c>
      <c r="C130" s="61"/>
      <c r="D130" s="61">
        <v>55000</v>
      </c>
      <c r="E130" s="61"/>
      <c r="F130" s="61"/>
      <c r="G130" s="141"/>
    </row>
    <row r="131" spans="1:7" s="81" customFormat="1" ht="37.5" customHeight="1">
      <c r="A131" s="82" t="s">
        <v>920</v>
      </c>
      <c r="B131" s="60" t="s">
        <v>1786</v>
      </c>
      <c r="C131" s="61"/>
      <c r="D131" s="61">
        <v>4000</v>
      </c>
      <c r="E131" s="61"/>
      <c r="F131" s="61"/>
      <c r="G131" s="141"/>
    </row>
    <row r="132" spans="1:7" s="81" customFormat="1" ht="34.5" customHeight="1">
      <c r="A132" s="82" t="s">
        <v>920</v>
      </c>
      <c r="B132" s="60" t="s">
        <v>1787</v>
      </c>
      <c r="C132" s="61"/>
      <c r="D132" s="61">
        <v>2000</v>
      </c>
      <c r="E132" s="61"/>
      <c r="F132" s="61"/>
      <c r="G132" s="141"/>
    </row>
    <row r="133" spans="1:7" s="81" customFormat="1" ht="53.25" customHeight="1">
      <c r="A133" s="82" t="s">
        <v>920</v>
      </c>
      <c r="B133" s="60" t="s">
        <v>1788</v>
      </c>
      <c r="C133" s="61"/>
      <c r="D133" s="61">
        <v>1000</v>
      </c>
      <c r="E133" s="61"/>
      <c r="F133" s="61"/>
      <c r="G133" s="141"/>
    </row>
    <row r="134" spans="1:7" s="81" customFormat="1" ht="41.25" customHeight="1">
      <c r="A134" s="82" t="s">
        <v>920</v>
      </c>
      <c r="B134" s="60" t="s">
        <v>1789</v>
      </c>
      <c r="C134" s="61"/>
      <c r="D134" s="61">
        <v>12000</v>
      </c>
      <c r="E134" s="61"/>
      <c r="F134" s="61"/>
      <c r="G134" s="141" t="s">
        <v>1873</v>
      </c>
    </row>
    <row r="135" spans="1:7" s="81" customFormat="1" ht="49.5" customHeight="1">
      <c r="A135" s="82" t="s">
        <v>920</v>
      </c>
      <c r="B135" s="60" t="s">
        <v>1790</v>
      </c>
      <c r="C135" s="61"/>
      <c r="D135" s="61">
        <v>2500</v>
      </c>
      <c r="E135" s="61"/>
      <c r="F135" s="61"/>
      <c r="G135" s="141"/>
    </row>
    <row r="136" spans="1:7" s="81" customFormat="1" ht="49.5" customHeight="1">
      <c r="A136" s="82" t="s">
        <v>920</v>
      </c>
      <c r="B136" s="60" t="s">
        <v>1791</v>
      </c>
      <c r="C136" s="61"/>
      <c r="D136" s="61">
        <v>2500</v>
      </c>
      <c r="E136" s="61"/>
      <c r="F136" s="61"/>
      <c r="G136" s="141"/>
    </row>
    <row r="137" spans="1:7" s="81" customFormat="1" ht="35.25" customHeight="1">
      <c r="A137" s="82" t="s">
        <v>920</v>
      </c>
      <c r="B137" s="61" t="s">
        <v>1792</v>
      </c>
      <c r="C137" s="61"/>
      <c r="D137" s="61">
        <v>25000</v>
      </c>
      <c r="E137" s="61"/>
      <c r="F137" s="61"/>
      <c r="G137" s="141"/>
    </row>
    <row r="138" spans="1:7" s="81" customFormat="1" ht="24.95" customHeight="1">
      <c r="A138" s="80">
        <v>11</v>
      </c>
      <c r="B138" s="63" t="s">
        <v>1793</v>
      </c>
      <c r="C138" s="63">
        <f>SUM(D138:F138)</f>
        <v>2242380</v>
      </c>
      <c r="D138" s="63">
        <f>SUM(D139:D145,D148:D165)</f>
        <v>848170</v>
      </c>
      <c r="E138" s="63">
        <f>1365438-50000</f>
        <v>1315438</v>
      </c>
      <c r="F138" s="63">
        <v>78772</v>
      </c>
      <c r="G138" s="141"/>
    </row>
    <row r="139" spans="1:7" s="81" customFormat="1" ht="24.95" customHeight="1">
      <c r="A139" s="82" t="s">
        <v>920</v>
      </c>
      <c r="B139" s="87" t="s">
        <v>1794</v>
      </c>
      <c r="C139" s="61"/>
      <c r="D139" s="61">
        <v>70945</v>
      </c>
      <c r="E139" s="61"/>
      <c r="F139" s="61"/>
      <c r="G139" s="141"/>
    </row>
    <row r="140" spans="1:7" s="81" customFormat="1" ht="27.75" customHeight="1">
      <c r="A140" s="82" t="s">
        <v>920</v>
      </c>
      <c r="B140" s="61" t="s">
        <v>1795</v>
      </c>
      <c r="C140" s="61"/>
      <c r="D140" s="61">
        <v>15423</v>
      </c>
      <c r="E140" s="61"/>
      <c r="F140" s="61"/>
      <c r="G140" s="141"/>
    </row>
    <row r="141" spans="1:7" s="81" customFormat="1" ht="34.5" customHeight="1">
      <c r="A141" s="82" t="s">
        <v>920</v>
      </c>
      <c r="B141" s="61" t="s">
        <v>1796</v>
      </c>
      <c r="C141" s="61"/>
      <c r="D141" s="61">
        <v>10014</v>
      </c>
      <c r="E141" s="61"/>
      <c r="F141" s="61"/>
      <c r="G141" s="141"/>
    </row>
    <row r="142" spans="1:7" s="81" customFormat="1" ht="24.95" customHeight="1">
      <c r="A142" s="82" t="s">
        <v>920</v>
      </c>
      <c r="B142" s="61" t="s">
        <v>1797</v>
      </c>
      <c r="C142" s="61"/>
      <c r="D142" s="61">
        <v>3000</v>
      </c>
      <c r="E142" s="61"/>
      <c r="F142" s="61"/>
      <c r="G142" s="141"/>
    </row>
    <row r="143" spans="1:7" s="81" customFormat="1" ht="24.95" customHeight="1">
      <c r="A143" s="82" t="s">
        <v>920</v>
      </c>
      <c r="B143" s="61" t="s">
        <v>1798</v>
      </c>
      <c r="C143" s="61"/>
      <c r="D143" s="61">
        <v>1200</v>
      </c>
      <c r="E143" s="61"/>
      <c r="F143" s="61"/>
      <c r="G143" s="141"/>
    </row>
    <row r="144" spans="1:7" s="81" customFormat="1" ht="39" customHeight="1">
      <c r="A144" s="82" t="s">
        <v>920</v>
      </c>
      <c r="B144" s="61" t="s">
        <v>1799</v>
      </c>
      <c r="C144" s="61"/>
      <c r="D144" s="61">
        <v>450</v>
      </c>
      <c r="E144" s="61"/>
      <c r="F144" s="61"/>
      <c r="G144" s="141"/>
    </row>
    <row r="145" spans="1:7" s="81" customFormat="1" ht="30.75" customHeight="1">
      <c r="A145" s="82" t="s">
        <v>920</v>
      </c>
      <c r="B145" s="61" t="s">
        <v>1800</v>
      </c>
      <c r="C145" s="61"/>
      <c r="D145" s="61">
        <f>SUM(D146:D147)</f>
        <v>15372</v>
      </c>
      <c r="E145" s="61"/>
      <c r="F145" s="61"/>
      <c r="G145" s="141"/>
    </row>
    <row r="146" spans="1:7" s="89" customFormat="1" ht="26.25" customHeight="1">
      <c r="A146" s="95" t="s">
        <v>1700</v>
      </c>
      <c r="B146" s="88" t="s">
        <v>1801</v>
      </c>
      <c r="C146" s="88"/>
      <c r="D146" s="88">
        <v>5372</v>
      </c>
      <c r="E146" s="88"/>
      <c r="F146" s="88"/>
      <c r="G146" s="143"/>
    </row>
    <row r="147" spans="1:7" s="89" customFormat="1" ht="39.75" customHeight="1">
      <c r="A147" s="95" t="s">
        <v>1700</v>
      </c>
      <c r="B147" s="88" t="s">
        <v>1802</v>
      </c>
      <c r="C147" s="88"/>
      <c r="D147" s="88">
        <v>10000</v>
      </c>
      <c r="E147" s="88"/>
      <c r="F147" s="88"/>
      <c r="G147" s="143"/>
    </row>
    <row r="148" spans="1:7" s="81" customFormat="1" ht="24.95" customHeight="1">
      <c r="A148" s="82" t="s">
        <v>920</v>
      </c>
      <c r="B148" s="61" t="s">
        <v>1649</v>
      </c>
      <c r="C148" s="61"/>
      <c r="D148" s="61">
        <v>2000</v>
      </c>
      <c r="E148" s="61"/>
      <c r="F148" s="61"/>
      <c r="G148" s="141"/>
    </row>
    <row r="149" spans="1:7" s="81" customFormat="1" ht="30" customHeight="1">
      <c r="A149" s="82" t="s">
        <v>920</v>
      </c>
      <c r="B149" s="61" t="s">
        <v>1803</v>
      </c>
      <c r="C149" s="61"/>
      <c r="D149" s="61">
        <v>3500</v>
      </c>
      <c r="E149" s="61"/>
      <c r="F149" s="61"/>
      <c r="G149" s="141"/>
    </row>
    <row r="150" spans="1:7" s="81" customFormat="1" ht="69.75" customHeight="1">
      <c r="A150" s="82" t="s">
        <v>920</v>
      </c>
      <c r="B150" s="61" t="s">
        <v>1804</v>
      </c>
      <c r="C150" s="61"/>
      <c r="D150" s="61">
        <v>7088</v>
      </c>
      <c r="E150" s="61"/>
      <c r="F150" s="61"/>
      <c r="G150" s="141"/>
    </row>
    <row r="151" spans="1:7" s="81" customFormat="1" ht="41.25" customHeight="1">
      <c r="A151" s="82" t="s">
        <v>920</v>
      </c>
      <c r="B151" s="61" t="s">
        <v>1805</v>
      </c>
      <c r="C151" s="61"/>
      <c r="D151" s="61">
        <v>35000</v>
      </c>
      <c r="E151" s="61"/>
      <c r="F151" s="61"/>
      <c r="G151" s="141"/>
    </row>
    <row r="152" spans="1:7" s="81" customFormat="1" ht="36" customHeight="1">
      <c r="A152" s="82" t="s">
        <v>920</v>
      </c>
      <c r="B152" s="61" t="s">
        <v>1806</v>
      </c>
      <c r="C152" s="61"/>
      <c r="D152" s="61">
        <v>4000</v>
      </c>
      <c r="E152" s="61"/>
      <c r="F152" s="61"/>
      <c r="G152" s="141"/>
    </row>
    <row r="153" spans="1:7" s="81" customFormat="1" ht="24.95" customHeight="1">
      <c r="A153" s="82" t="s">
        <v>920</v>
      </c>
      <c r="B153" s="61" t="s">
        <v>1807</v>
      </c>
      <c r="C153" s="61">
        <v>141667</v>
      </c>
      <c r="D153" s="61">
        <v>93478</v>
      </c>
      <c r="E153" s="61">
        <v>48189</v>
      </c>
      <c r="F153" s="61"/>
      <c r="G153" s="141"/>
    </row>
    <row r="154" spans="1:7" s="81" customFormat="1" ht="24.95" customHeight="1">
      <c r="A154" s="82" t="s">
        <v>920</v>
      </c>
      <c r="B154" s="61" t="s">
        <v>1808</v>
      </c>
      <c r="C154" s="61"/>
      <c r="D154" s="61">
        <v>37500</v>
      </c>
      <c r="E154" s="61">
        <v>63464</v>
      </c>
      <c r="F154" s="61"/>
      <c r="G154" s="141"/>
    </row>
    <row r="155" spans="1:7" s="81" customFormat="1" ht="23.25" customHeight="1">
      <c r="A155" s="82" t="s">
        <v>920</v>
      </c>
      <c r="B155" s="61" t="s">
        <v>1809</v>
      </c>
      <c r="C155" s="61"/>
      <c r="D155" s="61">
        <v>10000</v>
      </c>
      <c r="E155" s="61"/>
      <c r="F155" s="61"/>
      <c r="G155" s="141"/>
    </row>
    <row r="156" spans="1:7" s="81" customFormat="1" ht="24.95" customHeight="1">
      <c r="A156" s="82" t="s">
        <v>920</v>
      </c>
      <c r="B156" s="87" t="s">
        <v>1810</v>
      </c>
      <c r="C156" s="61"/>
      <c r="D156" s="61">
        <v>114000</v>
      </c>
      <c r="E156" s="61"/>
      <c r="F156" s="61"/>
      <c r="G156" s="141"/>
    </row>
    <row r="157" spans="1:7" s="81" customFormat="1" ht="39.75" customHeight="1">
      <c r="A157" s="82" t="s">
        <v>920</v>
      </c>
      <c r="B157" s="87" t="s">
        <v>1811</v>
      </c>
      <c r="C157" s="61"/>
      <c r="D157" s="61">
        <v>222000</v>
      </c>
      <c r="E157" s="61"/>
      <c r="F157" s="61"/>
      <c r="G157" s="141"/>
    </row>
    <row r="158" spans="1:7" s="81" customFormat="1" ht="41.25" customHeight="1">
      <c r="A158" s="82" t="s">
        <v>920</v>
      </c>
      <c r="B158" s="87" t="s">
        <v>1812</v>
      </c>
      <c r="C158" s="61"/>
      <c r="D158" s="61">
        <v>5200</v>
      </c>
      <c r="E158" s="61"/>
      <c r="F158" s="61"/>
      <c r="G158" s="141"/>
    </row>
    <row r="159" spans="1:7" s="81" customFormat="1" ht="25.5" customHeight="1">
      <c r="A159" s="82" t="s">
        <v>920</v>
      </c>
      <c r="B159" s="61" t="s">
        <v>1813</v>
      </c>
      <c r="C159" s="61"/>
      <c r="D159" s="61">
        <v>70000</v>
      </c>
      <c r="E159" s="61"/>
      <c r="F159" s="61"/>
      <c r="G159" s="141"/>
    </row>
    <row r="160" spans="1:7" s="81" customFormat="1" ht="33" customHeight="1">
      <c r="A160" s="82" t="s">
        <v>920</v>
      </c>
      <c r="B160" s="61" t="s">
        <v>1814</v>
      </c>
      <c r="C160" s="61"/>
      <c r="D160" s="61">
        <v>16500</v>
      </c>
      <c r="E160" s="61"/>
      <c r="F160" s="61"/>
      <c r="G160" s="141" t="s">
        <v>1876</v>
      </c>
    </row>
    <row r="161" spans="1:7" s="81" customFormat="1" ht="48" customHeight="1">
      <c r="A161" s="82" t="s">
        <v>920</v>
      </c>
      <c r="B161" s="90" t="s">
        <v>1815</v>
      </c>
      <c r="C161" s="61"/>
      <c r="D161" s="61">
        <v>3000</v>
      </c>
      <c r="E161" s="61"/>
      <c r="F161" s="61"/>
      <c r="G161" s="141"/>
    </row>
    <row r="162" spans="1:7" s="81" customFormat="1" ht="61.5" customHeight="1">
      <c r="A162" s="82" t="s">
        <v>920</v>
      </c>
      <c r="B162" s="90" t="s">
        <v>1816</v>
      </c>
      <c r="C162" s="61"/>
      <c r="D162" s="61">
        <v>15000</v>
      </c>
      <c r="E162" s="61"/>
      <c r="F162" s="61"/>
      <c r="G162" s="141"/>
    </row>
    <row r="163" spans="1:7" s="81" customFormat="1" ht="54.75" customHeight="1">
      <c r="A163" s="82" t="s">
        <v>920</v>
      </c>
      <c r="B163" s="90" t="s">
        <v>1817</v>
      </c>
      <c r="C163" s="61"/>
      <c r="D163" s="61">
        <v>3500</v>
      </c>
      <c r="E163" s="61"/>
      <c r="F163" s="61"/>
      <c r="G163" s="141"/>
    </row>
    <row r="164" spans="1:7" s="81" customFormat="1" ht="36.75" customHeight="1">
      <c r="A164" s="82" t="s">
        <v>920</v>
      </c>
      <c r="B164" s="61" t="s">
        <v>1818</v>
      </c>
      <c r="C164" s="61"/>
      <c r="D164" s="61">
        <v>80000</v>
      </c>
      <c r="E164" s="61"/>
      <c r="F164" s="61"/>
      <c r="G164" s="141" t="s">
        <v>1873</v>
      </c>
    </row>
    <row r="165" spans="1:7" s="81" customFormat="1" ht="24.95" customHeight="1">
      <c r="A165" s="82" t="s">
        <v>920</v>
      </c>
      <c r="B165" s="61" t="s">
        <v>1819</v>
      </c>
      <c r="C165" s="61"/>
      <c r="D165" s="61">
        <v>10000</v>
      </c>
      <c r="E165" s="61"/>
      <c r="F165" s="61"/>
      <c r="G165" s="141" t="s">
        <v>1873</v>
      </c>
    </row>
    <row r="166" spans="1:7" s="81" customFormat="1" ht="24.95" customHeight="1">
      <c r="A166" s="80">
        <v>12</v>
      </c>
      <c r="B166" s="63" t="s">
        <v>1820</v>
      </c>
      <c r="C166" s="63">
        <f>SUM(D166:F166)</f>
        <v>190518</v>
      </c>
      <c r="D166" s="63">
        <f>SUM(D167:D171)</f>
        <v>89750</v>
      </c>
      <c r="E166" s="63">
        <v>84350</v>
      </c>
      <c r="F166" s="63">
        <v>16418</v>
      </c>
      <c r="G166" s="141"/>
    </row>
    <row r="167" spans="1:7" s="81" customFormat="1" ht="32.25" customHeight="1">
      <c r="A167" s="82" t="s">
        <v>920</v>
      </c>
      <c r="B167" s="61" t="s">
        <v>1745</v>
      </c>
      <c r="C167" s="61"/>
      <c r="D167" s="61">
        <v>11750</v>
      </c>
      <c r="E167" s="61"/>
      <c r="F167" s="61"/>
      <c r="G167" s="141"/>
    </row>
    <row r="168" spans="1:7" s="81" customFormat="1" ht="46.5" customHeight="1">
      <c r="A168" s="82" t="s">
        <v>920</v>
      </c>
      <c r="B168" s="97" t="s">
        <v>1821</v>
      </c>
      <c r="C168" s="61"/>
      <c r="D168" s="61">
        <v>2000</v>
      </c>
      <c r="E168" s="61"/>
      <c r="F168" s="61"/>
      <c r="G168" s="141"/>
    </row>
    <row r="169" spans="1:7" s="81" customFormat="1" ht="24.95" customHeight="1">
      <c r="A169" s="82" t="s">
        <v>920</v>
      </c>
      <c r="B169" s="61" t="s">
        <v>1822</v>
      </c>
      <c r="C169" s="61"/>
      <c r="D169" s="61">
        <v>5000</v>
      </c>
      <c r="E169" s="61"/>
      <c r="F169" s="61"/>
      <c r="G169" s="141" t="s">
        <v>1873</v>
      </c>
    </row>
    <row r="170" spans="1:7" s="81" customFormat="1" ht="30" customHeight="1">
      <c r="A170" s="82" t="s">
        <v>920</v>
      </c>
      <c r="B170" s="61" t="s">
        <v>1823</v>
      </c>
      <c r="C170" s="61"/>
      <c r="D170" s="61">
        <v>36000</v>
      </c>
      <c r="E170" s="61"/>
      <c r="F170" s="61"/>
      <c r="G170" s="141"/>
    </row>
    <row r="171" spans="1:7" s="81" customFormat="1" ht="24.95" customHeight="1">
      <c r="A171" s="82" t="s">
        <v>920</v>
      </c>
      <c r="B171" s="61" t="s">
        <v>1824</v>
      </c>
      <c r="C171" s="61"/>
      <c r="D171" s="61">
        <v>35000</v>
      </c>
      <c r="E171" s="61"/>
      <c r="F171" s="61"/>
      <c r="G171" s="141"/>
    </row>
    <row r="172" spans="1:7" s="84" customFormat="1" ht="40.5" customHeight="1">
      <c r="A172" s="80">
        <v>13</v>
      </c>
      <c r="B172" s="63" t="s">
        <v>1825</v>
      </c>
      <c r="C172" s="63">
        <f>SUM(D172:F172)</f>
        <v>100000</v>
      </c>
      <c r="D172" s="63">
        <v>50000</v>
      </c>
      <c r="E172" s="63">
        <v>50000</v>
      </c>
      <c r="F172" s="63"/>
      <c r="G172" s="142" t="s">
        <v>1881</v>
      </c>
    </row>
    <row r="173" spans="1:7" s="84" customFormat="1" ht="24.95" customHeight="1">
      <c r="A173" s="80">
        <v>14</v>
      </c>
      <c r="B173" s="63" t="s">
        <v>1826</v>
      </c>
      <c r="C173" s="63">
        <f>SUM(D173:F173)</f>
        <v>40000</v>
      </c>
      <c r="D173" s="63">
        <v>40000</v>
      </c>
      <c r="E173" s="63"/>
      <c r="F173" s="63"/>
      <c r="G173" s="142" t="s">
        <v>1881</v>
      </c>
    </row>
    <row r="174" spans="1:7" s="84" customFormat="1" ht="35.25" customHeight="1">
      <c r="A174" s="80">
        <v>15</v>
      </c>
      <c r="B174" s="63" t="s">
        <v>1827</v>
      </c>
      <c r="C174" s="63">
        <f t="shared" ref="C174:C180" si="2">SUM(D174:F174)</f>
        <v>10000</v>
      </c>
      <c r="D174" s="63">
        <v>10000</v>
      </c>
      <c r="E174" s="63"/>
      <c r="F174" s="63"/>
      <c r="G174" s="142" t="s">
        <v>511</v>
      </c>
    </row>
    <row r="175" spans="1:7" s="84" customFormat="1" ht="78.75" customHeight="1">
      <c r="A175" s="80">
        <v>16</v>
      </c>
      <c r="B175" s="63" t="s">
        <v>1828</v>
      </c>
      <c r="C175" s="63">
        <f t="shared" si="2"/>
        <v>3300</v>
      </c>
      <c r="D175" s="63">
        <f>800*3+200+700</f>
        <v>3300</v>
      </c>
      <c r="E175" s="63"/>
      <c r="F175" s="63"/>
      <c r="G175" s="142" t="s">
        <v>511</v>
      </c>
    </row>
    <row r="176" spans="1:7" s="84" customFormat="1" ht="38.25" customHeight="1">
      <c r="A176" s="80">
        <v>17</v>
      </c>
      <c r="B176" s="63" t="s">
        <v>1829</v>
      </c>
      <c r="C176" s="63">
        <f t="shared" si="2"/>
        <v>5000</v>
      </c>
      <c r="D176" s="63">
        <v>5000</v>
      </c>
      <c r="E176" s="63"/>
      <c r="F176" s="63"/>
      <c r="G176" s="142" t="s">
        <v>1888</v>
      </c>
    </row>
    <row r="177" spans="1:10" s="84" customFormat="1" ht="37.5" customHeight="1">
      <c r="A177" s="80">
        <v>18</v>
      </c>
      <c r="B177" s="63" t="s">
        <v>1830</v>
      </c>
      <c r="C177" s="63">
        <f t="shared" si="2"/>
        <v>35000</v>
      </c>
      <c r="D177" s="63">
        <v>35000</v>
      </c>
      <c r="E177" s="63"/>
      <c r="F177" s="63"/>
      <c r="G177" s="142" t="s">
        <v>1882</v>
      </c>
    </row>
    <row r="178" spans="1:10" s="84" customFormat="1" ht="52.5" customHeight="1">
      <c r="A178" s="80" t="s">
        <v>1831</v>
      </c>
      <c r="B178" s="63" t="s">
        <v>1832</v>
      </c>
      <c r="C178" s="63">
        <f t="shared" si="2"/>
        <v>60000</v>
      </c>
      <c r="D178" s="63">
        <v>60000</v>
      </c>
      <c r="E178" s="63"/>
      <c r="F178" s="63"/>
      <c r="G178" s="142" t="s">
        <v>1873</v>
      </c>
      <c r="H178" s="84" t="s">
        <v>1880</v>
      </c>
    </row>
    <row r="179" spans="1:10" s="84" customFormat="1" ht="24.95" customHeight="1">
      <c r="A179" s="80" t="s">
        <v>1833</v>
      </c>
      <c r="B179" s="63" t="s">
        <v>1834</v>
      </c>
      <c r="C179" s="63">
        <f t="shared" si="2"/>
        <v>152519</v>
      </c>
      <c r="D179" s="63">
        <v>57760</v>
      </c>
      <c r="E179" s="63">
        <v>74034</v>
      </c>
      <c r="F179" s="63">
        <v>20725</v>
      </c>
      <c r="G179" s="142"/>
      <c r="J179" s="138">
        <f>+C179+C175+C174</f>
        <v>165819</v>
      </c>
    </row>
    <row r="180" spans="1:10" s="84" customFormat="1" ht="36" customHeight="1">
      <c r="A180" s="80" t="s">
        <v>1835</v>
      </c>
      <c r="B180" s="63" t="s">
        <v>1836</v>
      </c>
      <c r="C180" s="63">
        <f t="shared" si="2"/>
        <v>74400</v>
      </c>
      <c r="D180" s="63">
        <f>SUM(D181:D184)</f>
        <v>74400</v>
      </c>
      <c r="E180" s="63"/>
      <c r="F180" s="63"/>
      <c r="G180" s="142" t="s">
        <v>1874</v>
      </c>
    </row>
    <row r="181" spans="1:10" s="84" customFormat="1" ht="48.75" customHeight="1">
      <c r="A181" s="80" t="s">
        <v>920</v>
      </c>
      <c r="B181" s="61" t="s">
        <v>1837</v>
      </c>
      <c r="C181" s="63"/>
      <c r="D181" s="61">
        <v>21000</v>
      </c>
      <c r="E181" s="63"/>
      <c r="F181" s="63"/>
      <c r="G181" s="142"/>
    </row>
    <row r="182" spans="1:10" s="84" customFormat="1" ht="24.95" customHeight="1">
      <c r="A182" s="80" t="s">
        <v>920</v>
      </c>
      <c r="B182" s="61" t="s">
        <v>1838</v>
      </c>
      <c r="C182" s="63"/>
      <c r="D182" s="61">
        <v>26100</v>
      </c>
      <c r="E182" s="63"/>
      <c r="F182" s="63"/>
      <c r="G182" s="142"/>
    </row>
    <row r="183" spans="1:10" s="81" customFormat="1" ht="24.95" customHeight="1">
      <c r="A183" s="80" t="s">
        <v>920</v>
      </c>
      <c r="B183" s="61" t="s">
        <v>1839</v>
      </c>
      <c r="C183" s="61"/>
      <c r="D183" s="61">
        <v>16300</v>
      </c>
      <c r="E183" s="61"/>
      <c r="F183" s="61"/>
      <c r="G183" s="141"/>
    </row>
    <row r="184" spans="1:10" s="81" customFormat="1" ht="24.95" customHeight="1">
      <c r="A184" s="80" t="s">
        <v>920</v>
      </c>
      <c r="B184" s="61" t="s">
        <v>1840</v>
      </c>
      <c r="C184" s="61"/>
      <c r="D184" s="61">
        <v>11000</v>
      </c>
      <c r="E184" s="61"/>
      <c r="F184" s="61"/>
      <c r="G184" s="141"/>
    </row>
    <row r="185" spans="1:10" s="84" customFormat="1" ht="36.75" customHeight="1">
      <c r="A185" s="80" t="s">
        <v>1841</v>
      </c>
      <c r="B185" s="98" t="s">
        <v>1842</v>
      </c>
      <c r="C185" s="63">
        <f>D185</f>
        <v>269460</v>
      </c>
      <c r="D185" s="83">
        <f>SUM(D186:D188,D192)</f>
        <v>269460</v>
      </c>
      <c r="E185" s="63"/>
      <c r="F185" s="63"/>
      <c r="G185" s="142"/>
    </row>
    <row r="186" spans="1:10" s="81" customFormat="1" ht="24.95" customHeight="1">
      <c r="A186" s="82" t="s">
        <v>920</v>
      </c>
      <c r="B186" s="96" t="s">
        <v>1843</v>
      </c>
      <c r="C186" s="61"/>
      <c r="D186" s="61">
        <v>25000</v>
      </c>
      <c r="E186" s="61"/>
      <c r="F186" s="61"/>
      <c r="G186" s="141" t="s">
        <v>1874</v>
      </c>
    </row>
    <row r="187" spans="1:10" s="81" customFormat="1" ht="24.95" customHeight="1">
      <c r="A187" s="82" t="s">
        <v>920</v>
      </c>
      <c r="B187" s="61" t="s">
        <v>1844</v>
      </c>
      <c r="C187" s="61"/>
      <c r="D187" s="61">
        <v>43555</v>
      </c>
      <c r="E187" s="61"/>
      <c r="F187" s="61"/>
      <c r="G187" s="141" t="s">
        <v>1880</v>
      </c>
      <c r="H187" s="139">
        <f>+D187+D188+D192</f>
        <v>244460</v>
      </c>
    </row>
    <row r="188" spans="1:10" s="81" customFormat="1" ht="24.95" customHeight="1">
      <c r="A188" s="82" t="s">
        <v>920</v>
      </c>
      <c r="B188" s="61" t="s">
        <v>1845</v>
      </c>
      <c r="C188" s="61"/>
      <c r="D188" s="61">
        <v>142271</v>
      </c>
      <c r="E188" s="61"/>
      <c r="F188" s="61"/>
      <c r="G188" s="141" t="s">
        <v>1880</v>
      </c>
    </row>
    <row r="189" spans="1:10" s="89" customFormat="1" ht="35.25" customHeight="1">
      <c r="A189" s="95" t="s">
        <v>1700</v>
      </c>
      <c r="B189" s="88" t="s">
        <v>1846</v>
      </c>
      <c r="C189" s="88"/>
      <c r="D189" s="88">
        <v>2775</v>
      </c>
      <c r="E189" s="88"/>
      <c r="F189" s="88"/>
      <c r="G189" s="143"/>
    </row>
    <row r="190" spans="1:10" s="89" customFormat="1" ht="24.95" customHeight="1">
      <c r="A190" s="95" t="s">
        <v>1700</v>
      </c>
      <c r="B190" s="88" t="s">
        <v>921</v>
      </c>
      <c r="C190" s="88"/>
      <c r="D190" s="88">
        <v>86274</v>
      </c>
      <c r="E190" s="88"/>
      <c r="F190" s="88"/>
      <c r="G190" s="143"/>
    </row>
    <row r="191" spans="1:10" s="89" customFormat="1" ht="24.95" customHeight="1">
      <c r="A191" s="95" t="s">
        <v>1700</v>
      </c>
      <c r="B191" s="88" t="s">
        <v>919</v>
      </c>
      <c r="C191" s="88"/>
      <c r="D191" s="88">
        <v>53222</v>
      </c>
      <c r="E191" s="88"/>
      <c r="F191" s="88"/>
      <c r="G191" s="143"/>
    </row>
    <row r="192" spans="1:10" s="81" customFormat="1" ht="35.25" customHeight="1">
      <c r="A192" s="82" t="s">
        <v>920</v>
      </c>
      <c r="B192" s="96" t="s">
        <v>1847</v>
      </c>
      <c r="C192" s="61"/>
      <c r="D192" s="61">
        <v>58634</v>
      </c>
      <c r="E192" s="61"/>
      <c r="F192" s="61"/>
      <c r="G192" s="141" t="s">
        <v>1880</v>
      </c>
    </row>
    <row r="193" spans="1:8" s="84" customFormat="1" ht="42" customHeight="1">
      <c r="A193" s="80" t="s">
        <v>90</v>
      </c>
      <c r="B193" s="63" t="s">
        <v>1848</v>
      </c>
      <c r="C193" s="63">
        <f t="shared" ref="C193:C206" si="3">SUM(D193:F193)</f>
        <v>260000</v>
      </c>
      <c r="D193" s="63"/>
      <c r="E193" s="63">
        <v>260000</v>
      </c>
      <c r="F193" s="63"/>
      <c r="G193" s="142" t="s">
        <v>1880</v>
      </c>
      <c r="H193" s="138">
        <f>+C193+C194+C199</f>
        <v>450000</v>
      </c>
    </row>
    <row r="194" spans="1:8" s="84" customFormat="1" ht="43.5" customHeight="1">
      <c r="A194" s="80" t="s">
        <v>99</v>
      </c>
      <c r="B194" s="63" t="s">
        <v>1849</v>
      </c>
      <c r="C194" s="63">
        <f t="shared" si="3"/>
        <v>140000</v>
      </c>
      <c r="D194" s="63">
        <v>140000</v>
      </c>
      <c r="E194" s="63"/>
      <c r="F194" s="63"/>
      <c r="G194" s="142" t="s">
        <v>1880</v>
      </c>
    </row>
    <row r="195" spans="1:8" s="84" customFormat="1" ht="27" customHeight="1">
      <c r="A195" s="80" t="s">
        <v>101</v>
      </c>
      <c r="B195" s="63" t="s">
        <v>1850</v>
      </c>
      <c r="C195" s="63">
        <f t="shared" si="3"/>
        <v>354742</v>
      </c>
      <c r="D195" s="63">
        <v>214372</v>
      </c>
      <c r="E195" s="63">
        <v>107278</v>
      </c>
      <c r="F195" s="63">
        <v>33092</v>
      </c>
      <c r="G195" s="142"/>
    </row>
    <row r="196" spans="1:8" s="84" customFormat="1" ht="27" customHeight="1">
      <c r="A196" s="80" t="s">
        <v>105</v>
      </c>
      <c r="B196" s="63" t="s">
        <v>1851</v>
      </c>
      <c r="C196" s="63">
        <f t="shared" si="3"/>
        <v>1340</v>
      </c>
      <c r="D196" s="63">
        <v>1340</v>
      </c>
      <c r="E196" s="63"/>
      <c r="F196" s="63"/>
      <c r="G196" s="142"/>
    </row>
    <row r="197" spans="1:8" s="84" customFormat="1" ht="36" customHeight="1">
      <c r="A197" s="80" t="s">
        <v>1852</v>
      </c>
      <c r="B197" s="63" t="s">
        <v>1853</v>
      </c>
      <c r="C197" s="63">
        <f t="shared" si="3"/>
        <v>65000</v>
      </c>
      <c r="D197" s="63">
        <v>65000</v>
      </c>
      <c r="E197" s="63"/>
      <c r="F197" s="63"/>
      <c r="G197" s="142" t="s">
        <v>1873</v>
      </c>
    </row>
    <row r="198" spans="1:8" s="84" customFormat="1" ht="51.75" customHeight="1">
      <c r="A198" s="80" t="s">
        <v>1854</v>
      </c>
      <c r="B198" s="63" t="s">
        <v>1855</v>
      </c>
      <c r="C198" s="63">
        <f t="shared" si="3"/>
        <v>180000</v>
      </c>
      <c r="D198" s="63">
        <v>180000</v>
      </c>
      <c r="E198" s="63"/>
      <c r="F198" s="63"/>
      <c r="G198" s="142" t="s">
        <v>1881</v>
      </c>
      <c r="H198" s="138">
        <f>+C198+C202</f>
        <v>360000</v>
      </c>
    </row>
    <row r="199" spans="1:8" s="84" customFormat="1" ht="51.75" customHeight="1">
      <c r="A199" s="80" t="s">
        <v>1856</v>
      </c>
      <c r="B199" s="63" t="s">
        <v>1857</v>
      </c>
      <c r="C199" s="63">
        <f t="shared" si="3"/>
        <v>50000</v>
      </c>
      <c r="D199" s="63">
        <v>50000</v>
      </c>
      <c r="E199" s="63"/>
      <c r="F199" s="63"/>
      <c r="G199" s="142" t="s">
        <v>1880</v>
      </c>
    </row>
    <row r="200" spans="1:8" s="84" customFormat="1" ht="44.25" customHeight="1">
      <c r="A200" s="80" t="s">
        <v>1858</v>
      </c>
      <c r="B200" s="63" t="s">
        <v>1859</v>
      </c>
      <c r="C200" s="63">
        <f t="shared" si="3"/>
        <v>30000</v>
      </c>
      <c r="D200" s="63">
        <v>30000</v>
      </c>
      <c r="E200" s="63"/>
      <c r="F200" s="63"/>
      <c r="G200" s="142" t="s">
        <v>1873</v>
      </c>
    </row>
    <row r="201" spans="1:8" s="84" customFormat="1" ht="67.5" customHeight="1">
      <c r="A201" s="80" t="s">
        <v>1860</v>
      </c>
      <c r="B201" s="99" t="s">
        <v>1861</v>
      </c>
      <c r="C201" s="63">
        <f t="shared" si="3"/>
        <v>347385</v>
      </c>
      <c r="D201" s="63">
        <f>997672-580743-69544</f>
        <v>347385</v>
      </c>
      <c r="E201" s="63"/>
      <c r="F201" s="63"/>
      <c r="G201" s="142" t="s">
        <v>1881</v>
      </c>
    </row>
    <row r="202" spans="1:8" s="84" customFormat="1" ht="27" customHeight="1">
      <c r="A202" s="80" t="s">
        <v>1862</v>
      </c>
      <c r="B202" s="99" t="s">
        <v>1863</v>
      </c>
      <c r="C202" s="63">
        <f t="shared" si="3"/>
        <v>180000</v>
      </c>
      <c r="D202" s="63">
        <v>180000</v>
      </c>
      <c r="E202" s="63"/>
      <c r="F202" s="63"/>
      <c r="G202" s="142" t="s">
        <v>1881</v>
      </c>
    </row>
    <row r="203" spans="1:8" s="84" customFormat="1" ht="27" customHeight="1">
      <c r="A203" s="80" t="s">
        <v>1864</v>
      </c>
      <c r="B203" s="99" t="s">
        <v>1865</v>
      </c>
      <c r="C203" s="63">
        <f t="shared" si="3"/>
        <v>5000</v>
      </c>
      <c r="D203" s="63">
        <v>5000</v>
      </c>
      <c r="E203" s="63"/>
      <c r="F203" s="63"/>
      <c r="G203" s="142" t="s">
        <v>1877</v>
      </c>
    </row>
    <row r="204" spans="1:8" s="84" customFormat="1" ht="51" customHeight="1">
      <c r="A204" s="80" t="s">
        <v>1866</v>
      </c>
      <c r="B204" s="99" t="s">
        <v>1867</v>
      </c>
      <c r="C204" s="63">
        <f t="shared" si="3"/>
        <v>50000</v>
      </c>
      <c r="D204" s="63">
        <v>50000</v>
      </c>
      <c r="E204" s="63"/>
      <c r="F204" s="63"/>
      <c r="G204" s="142" t="s">
        <v>1873</v>
      </c>
    </row>
    <row r="205" spans="1:8" s="84" customFormat="1" ht="50.25" customHeight="1">
      <c r="A205" s="80" t="s">
        <v>1868</v>
      </c>
      <c r="B205" s="99" t="s">
        <v>1869</v>
      </c>
      <c r="C205" s="63">
        <f t="shared" si="3"/>
        <v>30400</v>
      </c>
      <c r="D205" s="63">
        <v>30400</v>
      </c>
      <c r="E205" s="63"/>
      <c r="F205" s="63"/>
      <c r="G205" s="142"/>
    </row>
    <row r="206" spans="1:8" s="84" customFormat="1" ht="37.5" customHeight="1">
      <c r="A206" s="80" t="s">
        <v>1870</v>
      </c>
      <c r="B206" s="99" t="s">
        <v>1871</v>
      </c>
      <c r="C206" s="63">
        <f t="shared" si="3"/>
        <v>550000</v>
      </c>
      <c r="D206" s="63">
        <v>550000</v>
      </c>
      <c r="E206" s="63"/>
      <c r="F206" s="63"/>
      <c r="G206" s="142" t="s">
        <v>1873</v>
      </c>
    </row>
    <row r="207" spans="1:8" s="101" customFormat="1" ht="33.75" customHeight="1">
      <c r="A207" s="100"/>
      <c r="C207" s="542" t="s">
        <v>1872</v>
      </c>
      <c r="D207" s="542"/>
      <c r="E207" s="542"/>
      <c r="F207" s="542"/>
      <c r="G207" s="147"/>
    </row>
    <row r="208" spans="1:8" s="103" customFormat="1" ht="11.25" customHeight="1">
      <c r="A208" s="102"/>
      <c r="G208" s="148"/>
    </row>
    <row r="209" spans="1:7" s="103" customFormat="1" ht="15">
      <c r="A209" s="102"/>
      <c r="G209" s="148"/>
    </row>
    <row r="210" spans="1:7" s="103" customFormat="1" ht="15">
      <c r="A210" s="102"/>
      <c r="G210" s="148"/>
    </row>
  </sheetData>
  <autoFilter ref="A9:N207" xr:uid="{E3F52F3F-D23C-4E94-98A5-93A2AF600F7A}"/>
  <mergeCells count="13">
    <mergeCell ref="E8:E9"/>
    <mergeCell ref="F8:F9"/>
    <mergeCell ref="C207:F207"/>
    <mergeCell ref="A1:F1"/>
    <mergeCell ref="A2:F2"/>
    <mergeCell ref="A3:F3"/>
    <mergeCell ref="D5:F5"/>
    <mergeCell ref="A6:A9"/>
    <mergeCell ref="B6:B9"/>
    <mergeCell ref="C6:F6"/>
    <mergeCell ref="C7:C9"/>
    <mergeCell ref="D7:F7"/>
    <mergeCell ref="D8:D9"/>
  </mergeCells>
  <printOptions horizontalCentered="1"/>
  <pageMargins left="0.25" right="0.5" top="0.5" bottom="0.5" header="0.31496062992126" footer="0.31496062992126"/>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G109"/>
  <sheetViews>
    <sheetView zoomScale="85" zoomScaleNormal="85" workbookViewId="0">
      <selection activeCell="A4" sqref="A4:K4"/>
    </sheetView>
  </sheetViews>
  <sheetFormatPr defaultColWidth="9.140625" defaultRowHeight="16.5"/>
  <cols>
    <col min="1" max="1" width="7.140625" style="11" customWidth="1"/>
    <col min="2" max="2" width="54.7109375" style="11" customWidth="1"/>
    <col min="3" max="3" width="14.85546875" style="11" customWidth="1"/>
    <col min="4" max="4" width="14.7109375" style="11" customWidth="1"/>
    <col min="5" max="5" width="14.85546875" style="11" customWidth="1"/>
    <col min="6" max="6" width="12.85546875" style="11" customWidth="1"/>
    <col min="7" max="7" width="15.140625" style="11" customWidth="1"/>
    <col min="8" max="8" width="14.28515625" style="11" customWidth="1"/>
    <col min="9" max="9" width="13.5703125" style="11" customWidth="1"/>
    <col min="10" max="11" width="12" style="11" customWidth="1"/>
    <col min="12" max="12" width="17.42578125" style="11" hidden="1" customWidth="1"/>
    <col min="13" max="13" width="26" style="11" hidden="1" customWidth="1"/>
    <col min="14" max="14" width="22.42578125" style="13" hidden="1" customWidth="1"/>
    <col min="15" max="17" width="25.85546875" style="13" hidden="1" customWidth="1"/>
    <col min="18" max="19" width="17.7109375" style="11" hidden="1" customWidth="1"/>
    <col min="20" max="20" width="32.85546875" style="11" hidden="1" customWidth="1"/>
    <col min="21" max="24" width="31.85546875" style="11" hidden="1" customWidth="1"/>
    <col min="25" max="25" width="19.42578125" style="11" hidden="1" customWidth="1"/>
    <col min="26" max="31" width="31.85546875" style="11" hidden="1" customWidth="1"/>
    <col min="32" max="34" width="31.85546875" style="11" customWidth="1"/>
    <col min="35" max="16384" width="9.140625" style="11"/>
  </cols>
  <sheetData>
    <row r="1" spans="1:33">
      <c r="A1" s="490" t="s">
        <v>3022</v>
      </c>
      <c r="B1" s="490"/>
      <c r="C1" s="490"/>
      <c r="D1" s="490"/>
      <c r="E1" s="490"/>
      <c r="F1" s="490"/>
      <c r="G1" s="490"/>
      <c r="H1" s="490"/>
      <c r="I1" s="490"/>
      <c r="J1" s="490"/>
      <c r="K1" s="490"/>
      <c r="L1" s="12"/>
      <c r="M1" s="122"/>
      <c r="N1" s="122"/>
      <c r="O1" s="122"/>
      <c r="P1" s="122"/>
      <c r="Q1" s="122"/>
      <c r="R1" s="64"/>
    </row>
    <row r="2" spans="1:33">
      <c r="A2" s="491" t="s">
        <v>1891</v>
      </c>
      <c r="B2" s="491"/>
      <c r="C2" s="491"/>
      <c r="D2" s="491"/>
      <c r="E2" s="491"/>
      <c r="F2" s="491"/>
      <c r="G2" s="491"/>
      <c r="H2" s="491"/>
      <c r="I2" s="491"/>
      <c r="J2" s="491"/>
      <c r="K2" s="491"/>
      <c r="L2" s="434"/>
      <c r="M2" s="120"/>
      <c r="R2" s="64"/>
    </row>
    <row r="3" spans="1:33">
      <c r="A3" s="491" t="s">
        <v>0</v>
      </c>
      <c r="B3" s="491"/>
      <c r="C3" s="491"/>
      <c r="D3" s="491"/>
      <c r="E3" s="491"/>
      <c r="F3" s="491"/>
      <c r="G3" s="491"/>
      <c r="H3" s="491"/>
      <c r="I3" s="491"/>
      <c r="J3" s="491"/>
      <c r="K3" s="491"/>
      <c r="L3" s="434"/>
      <c r="M3" s="121"/>
      <c r="N3" s="121"/>
      <c r="O3" s="121"/>
      <c r="P3" s="121"/>
      <c r="Q3" s="121"/>
      <c r="R3" s="64"/>
    </row>
    <row r="4" spans="1:33">
      <c r="A4" s="493" t="str">
        <f>+'60 cân đối TT 342'!A4:J4</f>
        <v>(Kèm theo Nghị quyết số             /NQ-HĐND ngày 27/6/2025 của HĐND tỉnh Hà Tĩnh)</v>
      </c>
      <c r="B4" s="493"/>
      <c r="C4" s="493"/>
      <c r="D4" s="493"/>
      <c r="E4" s="493"/>
      <c r="F4" s="493"/>
      <c r="G4" s="493"/>
      <c r="H4" s="493"/>
      <c r="I4" s="493"/>
      <c r="J4" s="493"/>
      <c r="K4" s="493"/>
      <c r="L4" s="435"/>
      <c r="M4" s="119"/>
      <c r="R4" s="64"/>
    </row>
    <row r="5" spans="1:33">
      <c r="B5" s="13"/>
      <c r="C5" s="14"/>
      <c r="D5" s="14"/>
      <c r="E5" s="14"/>
      <c r="F5" s="14"/>
      <c r="G5" s="14"/>
      <c r="H5" s="14"/>
      <c r="I5" s="14"/>
      <c r="K5" s="15" t="s">
        <v>1</v>
      </c>
      <c r="L5" s="15"/>
      <c r="M5" s="119"/>
      <c r="R5" s="64"/>
    </row>
    <row r="6" spans="1:33" ht="28.5" customHeight="1">
      <c r="A6" s="492" t="s">
        <v>35</v>
      </c>
      <c r="B6" s="492" t="s">
        <v>36</v>
      </c>
      <c r="C6" s="492" t="s">
        <v>37</v>
      </c>
      <c r="D6" s="492"/>
      <c r="E6" s="492" t="s">
        <v>38</v>
      </c>
      <c r="F6" s="492" t="s">
        <v>39</v>
      </c>
      <c r="G6" s="492"/>
      <c r="H6" s="492"/>
      <c r="I6" s="492"/>
      <c r="J6" s="492" t="s">
        <v>40</v>
      </c>
      <c r="K6" s="492"/>
      <c r="L6" s="434"/>
      <c r="M6" s="444">
        <f>18105/17961</f>
        <v>1.0080173709704359</v>
      </c>
      <c r="N6" s="116"/>
      <c r="O6" s="116"/>
      <c r="P6" s="116"/>
      <c r="Q6" s="116"/>
      <c r="R6" s="64"/>
    </row>
    <row r="7" spans="1:33" ht="49.5">
      <c r="A7" s="492"/>
      <c r="B7" s="492"/>
      <c r="C7" s="1" t="s">
        <v>41</v>
      </c>
      <c r="D7" s="1" t="s">
        <v>42</v>
      </c>
      <c r="E7" s="492"/>
      <c r="F7" s="1" t="s">
        <v>43</v>
      </c>
      <c r="G7" s="1" t="s">
        <v>4</v>
      </c>
      <c r="H7" s="1" t="s">
        <v>5</v>
      </c>
      <c r="I7" s="1" t="s">
        <v>6</v>
      </c>
      <c r="J7" s="1" t="s">
        <v>41</v>
      </c>
      <c r="K7" s="1" t="s">
        <v>42</v>
      </c>
      <c r="L7" s="434"/>
      <c r="M7" s="120"/>
      <c r="R7" s="64"/>
    </row>
    <row r="8" spans="1:33" s="45" customFormat="1">
      <c r="A8" s="44" t="s">
        <v>44</v>
      </c>
      <c r="B8" s="44" t="s">
        <v>45</v>
      </c>
      <c r="C8" s="44">
        <v>1</v>
      </c>
      <c r="D8" s="44">
        <v>2</v>
      </c>
      <c r="E8" s="44" t="s">
        <v>46</v>
      </c>
      <c r="F8" s="44">
        <v>4</v>
      </c>
      <c r="G8" s="44">
        <v>5</v>
      </c>
      <c r="H8" s="44">
        <v>6</v>
      </c>
      <c r="I8" s="44">
        <v>7</v>
      </c>
      <c r="J8" s="44" t="s">
        <v>47</v>
      </c>
      <c r="K8" s="44" t="s">
        <v>48</v>
      </c>
      <c r="L8" s="114"/>
      <c r="M8" s="114"/>
      <c r="N8" s="112"/>
      <c r="O8" s="112"/>
      <c r="P8" s="112"/>
      <c r="Q8" s="112"/>
      <c r="R8" s="64"/>
      <c r="T8" s="450">
        <f>+T10-M10</f>
        <v>0</v>
      </c>
    </row>
    <row r="9" spans="1:33" s="17" customFormat="1" ht="25.5" customHeight="1">
      <c r="A9" s="1"/>
      <c r="B9" s="1" t="s">
        <v>49</v>
      </c>
      <c r="C9" s="3">
        <f t="shared" ref="C9:I9" si="0">+C10+C89+C96+C103+C104</f>
        <v>27486544</v>
      </c>
      <c r="D9" s="3">
        <f t="shared" si="0"/>
        <v>29536544</v>
      </c>
      <c r="E9" s="3">
        <f t="shared" si="0"/>
        <v>54702713</v>
      </c>
      <c r="F9" s="3">
        <f t="shared" si="0"/>
        <v>8570160</v>
      </c>
      <c r="G9" s="3">
        <f t="shared" si="0"/>
        <v>25983643</v>
      </c>
      <c r="H9" s="3">
        <f t="shared" si="0"/>
        <v>15558753</v>
      </c>
      <c r="I9" s="3">
        <f t="shared" si="0"/>
        <v>4590157</v>
      </c>
      <c r="J9" s="25">
        <f>+E9/C9</f>
        <v>1.9901633686650457</v>
      </c>
      <c r="K9" s="25">
        <f>+E9/D9</f>
        <v>1.8520349909589964</v>
      </c>
      <c r="L9" s="25"/>
      <c r="M9" s="3">
        <f>+M10+M89+M96+M103+M104</f>
        <v>54702713090126</v>
      </c>
      <c r="N9" s="3">
        <f t="shared" ref="N9:Q9" si="1">+N10+N89+N96+N103+N104</f>
        <v>8570160342778</v>
      </c>
      <c r="O9" s="3">
        <f t="shared" si="1"/>
        <v>25983642746325</v>
      </c>
      <c r="P9" s="3">
        <f>+P10+P89+P96+P103+P104</f>
        <v>15558752605451</v>
      </c>
      <c r="Q9" s="3">
        <f t="shared" si="1"/>
        <v>4590157395572</v>
      </c>
      <c r="R9" s="64">
        <f>+E9-H98-I98-H99-I99-H102-G102</f>
        <v>41935861</v>
      </c>
      <c r="T9" s="449">
        <v>54702713090126</v>
      </c>
      <c r="U9" s="449">
        <v>8570160342778</v>
      </c>
      <c r="V9" s="449">
        <v>25983642746325</v>
      </c>
      <c r="W9" s="449">
        <v>15558752605451</v>
      </c>
      <c r="X9" s="449">
        <v>4590157395572</v>
      </c>
      <c r="Y9" s="449"/>
      <c r="Z9" s="64">
        <f t="shared" ref="Z9" si="2">+T9-M9</f>
        <v>0</v>
      </c>
      <c r="AA9" s="64">
        <f t="shared" ref="AA9" si="3">+U9-N9</f>
        <v>0</v>
      </c>
      <c r="AB9" s="64">
        <f t="shared" ref="AB9" si="4">+V9-O9</f>
        <v>0</v>
      </c>
      <c r="AC9" s="64">
        <f t="shared" ref="AC9" si="5">+W9-P9</f>
        <v>0</v>
      </c>
      <c r="AD9" s="64">
        <f t="shared" ref="AD9" si="6">+X9-Q9</f>
        <v>0</v>
      </c>
      <c r="AF9" s="64"/>
      <c r="AG9" s="64"/>
    </row>
    <row r="10" spans="1:33" s="17" customFormat="1" ht="21.75" customHeight="1">
      <c r="A10" s="1" t="s">
        <v>44</v>
      </c>
      <c r="B10" s="4" t="s">
        <v>50</v>
      </c>
      <c r="C10" s="3">
        <f t="shared" ref="C10:I10" si="7">+C11+C69+C70+C79+C80+C83</f>
        <v>15450000</v>
      </c>
      <c r="D10" s="3">
        <f t="shared" si="7"/>
        <v>17500000</v>
      </c>
      <c r="E10" s="3">
        <f t="shared" si="7"/>
        <v>18105982</v>
      </c>
      <c r="F10" s="3">
        <f t="shared" si="7"/>
        <v>8563033</v>
      </c>
      <c r="G10" s="3">
        <f t="shared" si="7"/>
        <v>5541617</v>
      </c>
      <c r="H10" s="3">
        <f t="shared" si="7"/>
        <v>2762208</v>
      </c>
      <c r="I10" s="3">
        <f t="shared" si="7"/>
        <v>1239124</v>
      </c>
      <c r="J10" s="25">
        <f t="shared" ref="J10:J65" si="8">+E10/C10</f>
        <v>1.1719082200647248</v>
      </c>
      <c r="K10" s="25">
        <f t="shared" ref="K10:K65" si="9">+E10/D10</f>
        <v>1.0346275428571428</v>
      </c>
      <c r="L10" s="25"/>
      <c r="M10" s="3">
        <f t="shared" ref="M10:Q10" si="10">+M11+M69+M70+M79+M80+M83</f>
        <v>18105982438758</v>
      </c>
      <c r="N10" s="3">
        <f t="shared" si="10"/>
        <v>8563033814778</v>
      </c>
      <c r="O10" s="3">
        <f t="shared" si="10"/>
        <v>5541616189851</v>
      </c>
      <c r="P10" s="3">
        <f t="shared" si="10"/>
        <v>2762207478774</v>
      </c>
      <c r="Q10" s="3">
        <f t="shared" si="10"/>
        <v>1239124955355</v>
      </c>
      <c r="R10" s="436">
        <f>+R9/C9</f>
        <v>1.5256869324859466</v>
      </c>
      <c r="S10" s="436">
        <f>+R9/D9</f>
        <v>1.4197957960145913</v>
      </c>
      <c r="T10" s="449">
        <v>18105982438758</v>
      </c>
      <c r="U10" s="449">
        <v>8563033814778</v>
      </c>
      <c r="V10" s="449">
        <v>5541616189851</v>
      </c>
      <c r="W10" s="449">
        <v>2762207478774</v>
      </c>
      <c r="X10" s="449">
        <v>1239124955355</v>
      </c>
      <c r="Y10" s="449"/>
      <c r="Z10" s="64">
        <f t="shared" ref="Z10" si="11">+T10-M10</f>
        <v>0</v>
      </c>
      <c r="AA10" s="64">
        <f t="shared" ref="AA10" si="12">+U10-N10</f>
        <v>0</v>
      </c>
      <c r="AB10" s="64">
        <f t="shared" ref="AB10" si="13">+V10-O10</f>
        <v>0</v>
      </c>
      <c r="AC10" s="64">
        <f t="shared" ref="AC10" si="14">+W10-P10</f>
        <v>0</v>
      </c>
      <c r="AD10" s="64">
        <f t="shared" ref="AD10" si="15">+X10-Q10</f>
        <v>0</v>
      </c>
      <c r="AG10" s="64"/>
    </row>
    <row r="11" spans="1:33" s="17" customFormat="1" ht="26.25" customHeight="1">
      <c r="A11" s="1" t="s">
        <v>51</v>
      </c>
      <c r="B11" s="4" t="s">
        <v>52</v>
      </c>
      <c r="C11" s="3">
        <f t="shared" ref="C11:I11" si="16">+C12+C17+C22+C29+C34+C35+C36+C37+C38+C41+C47+C48+C49+C52+C55+C58+C59+C63+C66+C67+C68</f>
        <v>6050000</v>
      </c>
      <c r="D11" s="3">
        <f t="shared" si="16"/>
        <v>8100000</v>
      </c>
      <c r="E11" s="3">
        <f t="shared" si="16"/>
        <v>10268750</v>
      </c>
      <c r="F11" s="3">
        <f t="shared" si="16"/>
        <v>844349</v>
      </c>
      <c r="G11" s="3">
        <f t="shared" si="16"/>
        <v>5453778</v>
      </c>
      <c r="H11" s="3">
        <f t="shared" si="16"/>
        <v>2758641</v>
      </c>
      <c r="I11" s="3">
        <f t="shared" si="16"/>
        <v>1211982</v>
      </c>
      <c r="J11" s="25">
        <f t="shared" si="8"/>
        <v>1.6973140495867769</v>
      </c>
      <c r="K11" s="25">
        <f t="shared" si="9"/>
        <v>1.2677469135802468</v>
      </c>
      <c r="L11" s="447">
        <f>+E11-D11</f>
        <v>2168750</v>
      </c>
      <c r="M11" s="3">
        <f t="shared" ref="M11:Q11" si="17">+M12+M17+M22+M29+M34+M35+M36+M37+M38+M41+M47+M48+M49+M52+M55+M58+M59+M63+M66+M67+M68</f>
        <v>10268750136721</v>
      </c>
      <c r="N11" s="3">
        <f t="shared" si="17"/>
        <v>844349276979</v>
      </c>
      <c r="O11" s="3">
        <f t="shared" si="17"/>
        <v>5453777406851</v>
      </c>
      <c r="P11" s="3">
        <f t="shared" si="17"/>
        <v>2758640372173</v>
      </c>
      <c r="Q11" s="3">
        <f t="shared" si="17"/>
        <v>1211983080718</v>
      </c>
      <c r="R11" s="64">
        <v>42060000</v>
      </c>
      <c r="T11" s="449">
        <v>10268750136721</v>
      </c>
      <c r="U11" s="449">
        <v>844349276979</v>
      </c>
      <c r="V11" s="449">
        <v>5453777406851</v>
      </c>
      <c r="W11" s="449">
        <v>2758640372173</v>
      </c>
      <c r="X11" s="449">
        <v>1211983080718</v>
      </c>
      <c r="Y11" s="449"/>
      <c r="Z11" s="64">
        <f t="shared" ref="Z11" si="18">+T11-M11</f>
        <v>0</v>
      </c>
      <c r="AA11" s="64">
        <f t="shared" ref="AA11" si="19">+U11-N11</f>
        <v>0</v>
      </c>
      <c r="AB11" s="64">
        <f t="shared" ref="AB11" si="20">+V11-O11</f>
        <v>0</v>
      </c>
      <c r="AC11" s="64">
        <f t="shared" ref="AC11" si="21">+W11-P11</f>
        <v>0</v>
      </c>
      <c r="AD11" s="64">
        <f t="shared" ref="AD11" si="22">+X11-Q11</f>
        <v>0</v>
      </c>
      <c r="AF11" s="64"/>
      <c r="AG11" s="64"/>
    </row>
    <row r="12" spans="1:33" s="17" customFormat="1" ht="33">
      <c r="A12" s="1">
        <v>1</v>
      </c>
      <c r="B12" s="4" t="s">
        <v>53</v>
      </c>
      <c r="C12" s="3">
        <f>SUM(C13:C16)</f>
        <v>995000</v>
      </c>
      <c r="D12" s="3">
        <v>1075370</v>
      </c>
      <c r="E12" s="3">
        <f>SUM(E13:E16)</f>
        <v>1227177</v>
      </c>
      <c r="F12" s="3">
        <f t="shared" ref="F12:I12" si="23">SUM(F13:F16)</f>
        <v>0</v>
      </c>
      <c r="G12" s="3">
        <f t="shared" si="23"/>
        <v>1215909</v>
      </c>
      <c r="H12" s="3">
        <f t="shared" si="23"/>
        <v>10299</v>
      </c>
      <c r="I12" s="3">
        <f t="shared" si="23"/>
        <v>969</v>
      </c>
      <c r="J12" s="25">
        <f t="shared" si="8"/>
        <v>1.2333437185929648</v>
      </c>
      <c r="K12" s="25">
        <f t="shared" si="9"/>
        <v>1.141167226164018</v>
      </c>
      <c r="L12" s="447">
        <f>+E12-D12</f>
        <v>151807</v>
      </c>
      <c r="M12" s="3">
        <f t="shared" ref="M12:Q12" si="24">SUM(M13:M16)</f>
        <v>1227176835519</v>
      </c>
      <c r="N12" s="3">
        <f t="shared" si="24"/>
        <v>0</v>
      </c>
      <c r="O12" s="3">
        <f t="shared" si="24"/>
        <v>1215907614639</v>
      </c>
      <c r="P12" s="3">
        <f t="shared" si="24"/>
        <v>10299981252</v>
      </c>
      <c r="Q12" s="3">
        <f t="shared" si="24"/>
        <v>969239628</v>
      </c>
      <c r="R12" s="437">
        <f>+R9/R11</f>
        <v>0.99704852591535897</v>
      </c>
      <c r="T12" s="449">
        <v>1227176835519</v>
      </c>
      <c r="V12" s="449">
        <v>1215907614639</v>
      </c>
      <c r="W12" s="449">
        <v>10299981252</v>
      </c>
      <c r="X12" s="449">
        <v>969239628</v>
      </c>
      <c r="Y12" s="449"/>
      <c r="Z12" s="64">
        <f t="shared" ref="Z12" si="25">+T12-M12</f>
        <v>0</v>
      </c>
      <c r="AA12" s="64">
        <f t="shared" ref="AA12" si="26">+U12-N12</f>
        <v>0</v>
      </c>
      <c r="AB12" s="64">
        <f t="shared" ref="AB12" si="27">+V12-O12</f>
        <v>0</v>
      </c>
      <c r="AC12" s="64">
        <f t="shared" ref="AC12" si="28">+W12-P12</f>
        <v>0</v>
      </c>
      <c r="AD12" s="64">
        <f t="shared" ref="AD12" si="29">+X12-Q12</f>
        <v>0</v>
      </c>
    </row>
    <row r="13" spans="1:33" ht="24.75" customHeight="1">
      <c r="A13" s="18"/>
      <c r="B13" s="6" t="s">
        <v>54</v>
      </c>
      <c r="C13" s="8">
        <v>391110</v>
      </c>
      <c r="D13" s="5"/>
      <c r="E13" s="8">
        <v>384799</v>
      </c>
      <c r="F13" s="8"/>
      <c r="G13" s="8">
        <f>379589+1</f>
        <v>379590</v>
      </c>
      <c r="H13" s="8">
        <f>5210-1</f>
        <v>5209</v>
      </c>
      <c r="I13" s="8">
        <f>+E13-F13-G13-H13</f>
        <v>0</v>
      </c>
      <c r="J13" s="16">
        <f t="shared" si="8"/>
        <v>0.98386387461328018</v>
      </c>
      <c r="K13" s="16"/>
      <c r="L13" s="445"/>
      <c r="M13" s="115">
        <f>SUM(N13:Q13)</f>
        <v>384799166778</v>
      </c>
      <c r="O13" s="13">
        <v>379588989406</v>
      </c>
      <c r="P13" s="13">
        <v>5210177372</v>
      </c>
      <c r="R13" s="64"/>
    </row>
    <row r="14" spans="1:33" ht="25.5" customHeight="1">
      <c r="A14" s="18"/>
      <c r="B14" s="6" t="s">
        <v>55</v>
      </c>
      <c r="C14" s="8">
        <v>48890</v>
      </c>
      <c r="D14" s="5"/>
      <c r="E14" s="8">
        <v>123985</v>
      </c>
      <c r="F14" s="8"/>
      <c r="G14" s="8">
        <v>122772</v>
      </c>
      <c r="H14" s="8">
        <v>1213</v>
      </c>
      <c r="I14" s="8">
        <f t="shared" ref="I14:I15" si="30">+E14-F14-G14-H14</f>
        <v>0</v>
      </c>
      <c r="J14" s="16">
        <f t="shared" si="8"/>
        <v>2.5359991818367766</v>
      </c>
      <c r="K14" s="16"/>
      <c r="L14" s="445"/>
      <c r="M14" s="115">
        <f t="shared" ref="M14:M16" si="31">SUM(N14:Q14)</f>
        <v>123984889317</v>
      </c>
      <c r="O14" s="13">
        <v>122772043949</v>
      </c>
      <c r="P14" s="13">
        <v>1212845368</v>
      </c>
      <c r="R14" s="64"/>
    </row>
    <row r="15" spans="1:33" ht="24.75" customHeight="1">
      <c r="A15" s="18"/>
      <c r="B15" s="6" t="s">
        <v>56</v>
      </c>
      <c r="C15" s="8">
        <v>555000</v>
      </c>
      <c r="D15" s="5"/>
      <c r="E15" s="8">
        <v>713547</v>
      </c>
      <c r="F15" s="8"/>
      <c r="G15" s="8">
        <v>713547</v>
      </c>
      <c r="H15" s="8"/>
      <c r="I15" s="8">
        <f t="shared" si="30"/>
        <v>0</v>
      </c>
      <c r="J15" s="16">
        <f t="shared" si="8"/>
        <v>1.2856702702702703</v>
      </c>
      <c r="K15" s="16"/>
      <c r="L15" s="445"/>
      <c r="M15" s="115">
        <f t="shared" si="31"/>
        <v>713546581284</v>
      </c>
      <c r="O15" s="13">
        <v>713546581284</v>
      </c>
      <c r="R15" s="64"/>
    </row>
    <row r="16" spans="1:33" ht="21.75" customHeight="1">
      <c r="A16" s="18"/>
      <c r="B16" s="6" t="s">
        <v>57</v>
      </c>
      <c r="C16" s="8">
        <v>0</v>
      </c>
      <c r="D16" s="5"/>
      <c r="E16" s="8">
        <v>4846</v>
      </c>
      <c r="F16" s="8"/>
      <c r="G16" s="8"/>
      <c r="H16" s="8">
        <v>3877</v>
      </c>
      <c r="I16" s="8">
        <f>+E16-F16-G16-H16</f>
        <v>969</v>
      </c>
      <c r="J16" s="16"/>
      <c r="K16" s="16"/>
      <c r="L16" s="445"/>
      <c r="M16" s="115">
        <f t="shared" si="31"/>
        <v>4846198140</v>
      </c>
      <c r="P16" s="13">
        <v>3876958512</v>
      </c>
      <c r="Q16" s="13">
        <v>969239628</v>
      </c>
      <c r="R16" s="64"/>
    </row>
    <row r="17" spans="1:32" s="17" customFormat="1" ht="33">
      <c r="A17" s="1">
        <v>2</v>
      </c>
      <c r="B17" s="4" t="s">
        <v>58</v>
      </c>
      <c r="C17" s="3">
        <f>SUM(C18:C21)</f>
        <v>85000</v>
      </c>
      <c r="D17" s="5">
        <v>104630</v>
      </c>
      <c r="E17" s="3">
        <f>+E18+E19+E20+E21</f>
        <v>85637</v>
      </c>
      <c r="F17" s="3">
        <f>+F18+F19+F20+F21</f>
        <v>0</v>
      </c>
      <c r="G17" s="3">
        <f>+G18+G19+G20+G21</f>
        <v>80860</v>
      </c>
      <c r="H17" s="3">
        <f>+H18+H19+H20+H21</f>
        <v>4690</v>
      </c>
      <c r="I17" s="3">
        <f>+I18+I19+I20+I21</f>
        <v>87</v>
      </c>
      <c r="J17" s="25">
        <f t="shared" si="8"/>
        <v>1.0074941176470589</v>
      </c>
      <c r="K17" s="25">
        <f t="shared" si="9"/>
        <v>0.81847462486858458</v>
      </c>
      <c r="L17" s="447">
        <f>+E17-D17</f>
        <v>-18993</v>
      </c>
      <c r="M17" s="3">
        <f>SUM(M18:M21)</f>
        <v>85637359226</v>
      </c>
      <c r="N17" s="3">
        <f t="shared" ref="N17:Q17" si="32">SUM(N18:N21)</f>
        <v>0</v>
      </c>
      <c r="O17" s="3">
        <f t="shared" si="32"/>
        <v>80860522987</v>
      </c>
      <c r="P17" s="3">
        <f t="shared" si="32"/>
        <v>4689562451</v>
      </c>
      <c r="Q17" s="3">
        <f t="shared" si="32"/>
        <v>87273788</v>
      </c>
      <c r="R17" s="64"/>
      <c r="T17" s="449">
        <v>85637359226</v>
      </c>
      <c r="V17" s="449">
        <v>80860522987</v>
      </c>
      <c r="W17" s="449">
        <v>4689562451</v>
      </c>
      <c r="X17" s="449">
        <v>87273788</v>
      </c>
      <c r="Y17" s="449"/>
      <c r="Z17" s="64">
        <f t="shared" ref="Z17" si="33">+T17-M17</f>
        <v>0</v>
      </c>
      <c r="AA17" s="64">
        <f t="shared" ref="AA17" si="34">+U17-N17</f>
        <v>0</v>
      </c>
      <c r="AB17" s="64">
        <f t="shared" ref="AB17" si="35">+V17-O17</f>
        <v>0</v>
      </c>
      <c r="AC17" s="64">
        <f t="shared" ref="AC17" si="36">+W17-P17</f>
        <v>0</v>
      </c>
      <c r="AD17" s="64">
        <f t="shared" ref="AD17" si="37">+X17-Q17</f>
        <v>0</v>
      </c>
      <c r="AF17" s="64"/>
    </row>
    <row r="18" spans="1:32" ht="23.25" customHeight="1">
      <c r="A18" s="18"/>
      <c r="B18" s="6" t="s">
        <v>54</v>
      </c>
      <c r="C18" s="8">
        <v>57890</v>
      </c>
      <c r="D18" s="5"/>
      <c r="E18" s="8">
        <v>37501</v>
      </c>
      <c r="F18" s="8"/>
      <c r="G18" s="8">
        <v>35566</v>
      </c>
      <c r="H18" s="8">
        <v>1935</v>
      </c>
      <c r="I18" s="8">
        <f>+E18-F18-G18-H18</f>
        <v>0</v>
      </c>
      <c r="J18" s="16">
        <f t="shared" si="8"/>
        <v>0.64779754707203319</v>
      </c>
      <c r="K18" s="16"/>
      <c r="L18" s="445"/>
      <c r="M18" s="115">
        <f>SUM(N18:Q18)</f>
        <v>37501149115</v>
      </c>
      <c r="O18" s="13">
        <v>35566419698</v>
      </c>
      <c r="P18" s="13">
        <v>1934729417</v>
      </c>
      <c r="R18" s="64"/>
    </row>
    <row r="19" spans="1:32" ht="23.25" customHeight="1">
      <c r="A19" s="18"/>
      <c r="B19" s="6" t="s">
        <v>55</v>
      </c>
      <c r="C19" s="8">
        <v>21000</v>
      </c>
      <c r="D19" s="5"/>
      <c r="E19" s="8">
        <v>37271</v>
      </c>
      <c r="F19" s="8"/>
      <c r="G19" s="8">
        <v>34865</v>
      </c>
      <c r="H19" s="8">
        <v>2406</v>
      </c>
      <c r="I19" s="8">
        <f t="shared" ref="I19:I20" si="38">+E19-F19-G19-H19</f>
        <v>0</v>
      </c>
      <c r="J19" s="16">
        <f t="shared" si="8"/>
        <v>1.7748095238095238</v>
      </c>
      <c r="K19" s="16"/>
      <c r="L19" s="445"/>
      <c r="M19" s="115">
        <f t="shared" ref="M19:M28" si="39">SUM(N19:Q19)</f>
        <v>37270863739</v>
      </c>
      <c r="O19" s="13">
        <v>34865125850</v>
      </c>
      <c r="P19" s="13">
        <v>2405737889</v>
      </c>
      <c r="R19" s="64"/>
    </row>
    <row r="20" spans="1:32" ht="23.25" customHeight="1">
      <c r="A20" s="18"/>
      <c r="B20" s="6" t="s">
        <v>56</v>
      </c>
      <c r="C20" s="8">
        <v>410</v>
      </c>
      <c r="D20" s="5"/>
      <c r="E20" s="8">
        <v>286</v>
      </c>
      <c r="F20" s="8"/>
      <c r="G20" s="8">
        <v>286</v>
      </c>
      <c r="H20" s="8"/>
      <c r="I20" s="8">
        <f t="shared" si="38"/>
        <v>0</v>
      </c>
      <c r="J20" s="16">
        <f t="shared" si="8"/>
        <v>0.69756097560975605</v>
      </c>
      <c r="K20" s="16"/>
      <c r="L20" s="445"/>
      <c r="M20" s="115">
        <f t="shared" si="39"/>
        <v>285638001</v>
      </c>
      <c r="O20" s="13">
        <v>285638001</v>
      </c>
      <c r="R20" s="64"/>
    </row>
    <row r="21" spans="1:32" ht="26.25" customHeight="1">
      <c r="A21" s="18"/>
      <c r="B21" s="6" t="s">
        <v>57</v>
      </c>
      <c r="C21" s="8">
        <v>5700</v>
      </c>
      <c r="D21" s="5"/>
      <c r="E21" s="8">
        <v>10579</v>
      </c>
      <c r="F21" s="8"/>
      <c r="G21" s="8">
        <v>10143</v>
      </c>
      <c r="H21" s="8">
        <v>349</v>
      </c>
      <c r="I21" s="8">
        <f>+E21-F21-G21-H21</f>
        <v>87</v>
      </c>
      <c r="J21" s="16">
        <f t="shared" si="8"/>
        <v>1.8559649122807018</v>
      </c>
      <c r="K21" s="16"/>
      <c r="L21" s="445"/>
      <c r="M21" s="115">
        <f t="shared" si="39"/>
        <v>10579708371</v>
      </c>
      <c r="O21" s="13">
        <v>10143339438</v>
      </c>
      <c r="P21" s="13">
        <v>349095145</v>
      </c>
      <c r="Q21" s="13">
        <v>87273788</v>
      </c>
      <c r="R21" s="64"/>
    </row>
    <row r="22" spans="1:32" s="17" customFormat="1" ht="33">
      <c r="A22" s="1">
        <v>3</v>
      </c>
      <c r="B22" s="4" t="s">
        <v>59</v>
      </c>
      <c r="C22" s="3">
        <f>SUM(C23:C28)</f>
        <v>516000</v>
      </c>
      <c r="D22" s="3">
        <v>1950000</v>
      </c>
      <c r="E22" s="3">
        <f>+E23+E24+E25+E26+E27+E28</f>
        <v>1087406</v>
      </c>
      <c r="F22" s="3">
        <f>+F23+F24+F25+F26+F27+F28</f>
        <v>0</v>
      </c>
      <c r="G22" s="3">
        <f>+G23+G24+G25+G26+G27+G28</f>
        <v>1080614</v>
      </c>
      <c r="H22" s="3">
        <f>+H23+H24+H25+H26+H27+H28</f>
        <v>6792</v>
      </c>
      <c r="I22" s="3">
        <f>+I23+I24+I25+I26+I27+I28</f>
        <v>0</v>
      </c>
      <c r="J22" s="25">
        <f t="shared" si="8"/>
        <v>2.107375968992248</v>
      </c>
      <c r="K22" s="25">
        <f t="shared" si="9"/>
        <v>0.55764410256410257</v>
      </c>
      <c r="L22" s="447">
        <f>+E22-D22</f>
        <v>-862594</v>
      </c>
      <c r="M22" s="3">
        <f>+M23+M24+M25+M26+M27+M28</f>
        <v>1087406347419</v>
      </c>
      <c r="N22" s="3">
        <f t="shared" ref="N22:Q22" si="40">+N23+N24+N25+N26+N27+N28</f>
        <v>0</v>
      </c>
      <c r="O22" s="3">
        <f t="shared" si="40"/>
        <v>1080613978558</v>
      </c>
      <c r="P22" s="3">
        <f t="shared" si="40"/>
        <v>6792368861</v>
      </c>
      <c r="Q22" s="3">
        <f t="shared" si="40"/>
        <v>0</v>
      </c>
      <c r="R22" s="64"/>
      <c r="T22" s="449">
        <v>1087406347419</v>
      </c>
      <c r="V22" s="449">
        <v>1080613978558</v>
      </c>
      <c r="W22" s="449">
        <v>6792368861</v>
      </c>
      <c r="Z22" s="64">
        <f t="shared" ref="Z22" si="41">+T22-M22</f>
        <v>0</v>
      </c>
      <c r="AA22" s="64">
        <f t="shared" ref="AA22" si="42">+U22-N22</f>
        <v>0</v>
      </c>
      <c r="AB22" s="64">
        <f t="shared" ref="AB22" si="43">+V22-O22</f>
        <v>0</v>
      </c>
      <c r="AC22" s="64">
        <f t="shared" ref="AC22" si="44">+W22-P22</f>
        <v>0</v>
      </c>
      <c r="AD22" s="64">
        <f t="shared" ref="AD22" si="45">+X22-Q22</f>
        <v>0</v>
      </c>
      <c r="AF22" s="64"/>
    </row>
    <row r="23" spans="1:32">
      <c r="A23" s="18"/>
      <c r="B23" s="6" t="s">
        <v>54</v>
      </c>
      <c r="C23" s="8">
        <v>166000</v>
      </c>
      <c r="D23" s="7"/>
      <c r="E23" s="8">
        <v>265192</v>
      </c>
      <c r="F23" s="8"/>
      <c r="G23" s="8">
        <v>258448</v>
      </c>
      <c r="H23" s="8">
        <v>6744</v>
      </c>
      <c r="I23" s="8">
        <f>+E23-F23-G23-H23</f>
        <v>0</v>
      </c>
      <c r="J23" s="16">
        <f t="shared" si="8"/>
        <v>1.5975421686746989</v>
      </c>
      <c r="K23" s="16"/>
      <c r="L23" s="445"/>
      <c r="M23" s="115">
        <f t="shared" si="39"/>
        <v>265192737923</v>
      </c>
      <c r="O23" s="13">
        <v>258448340275</v>
      </c>
      <c r="P23" s="13">
        <v>6744397648</v>
      </c>
      <c r="R23" s="64"/>
    </row>
    <row r="24" spans="1:32">
      <c r="A24" s="18"/>
      <c r="B24" s="6" t="s">
        <v>55</v>
      </c>
      <c r="C24" s="8">
        <v>350000</v>
      </c>
      <c r="D24" s="7"/>
      <c r="E24" s="8">
        <v>821547</v>
      </c>
      <c r="F24" s="8"/>
      <c r="G24" s="8">
        <v>821499</v>
      </c>
      <c r="H24" s="8">
        <v>48</v>
      </c>
      <c r="I24" s="8">
        <f>+E24-F24-G24-H24</f>
        <v>0</v>
      </c>
      <c r="J24" s="16">
        <f t="shared" si="8"/>
        <v>2.3472771428571431</v>
      </c>
      <c r="K24" s="16"/>
      <c r="L24" s="445"/>
      <c r="M24" s="115">
        <f t="shared" si="39"/>
        <v>821546593246</v>
      </c>
      <c r="O24" s="13">
        <v>821498622033</v>
      </c>
      <c r="P24" s="13">
        <v>47971213</v>
      </c>
      <c r="R24" s="64"/>
    </row>
    <row r="25" spans="1:32" hidden="1">
      <c r="A25" s="18"/>
      <c r="B25" s="6" t="s">
        <v>60</v>
      </c>
      <c r="C25" s="8">
        <v>0</v>
      </c>
      <c r="D25" s="7"/>
      <c r="E25" s="8">
        <v>0</v>
      </c>
      <c r="F25" s="8"/>
      <c r="G25" s="8"/>
      <c r="H25" s="8"/>
      <c r="I25" s="8">
        <f t="shared" ref="I25:I26" si="46">+E25-F25-G25-H25</f>
        <v>0</v>
      </c>
      <c r="J25" s="16"/>
      <c r="K25" s="16"/>
      <c r="L25" s="445"/>
      <c r="M25" s="115">
        <f t="shared" si="39"/>
        <v>0</v>
      </c>
      <c r="R25" s="64"/>
    </row>
    <row r="26" spans="1:32" hidden="1">
      <c r="A26" s="18"/>
      <c r="B26" s="6" t="s">
        <v>56</v>
      </c>
      <c r="C26" s="8">
        <v>0</v>
      </c>
      <c r="D26" s="7"/>
      <c r="E26" s="8">
        <v>0</v>
      </c>
      <c r="F26" s="8"/>
      <c r="G26" s="8"/>
      <c r="H26" s="8"/>
      <c r="I26" s="8">
        <f t="shared" si="46"/>
        <v>0</v>
      </c>
      <c r="J26" s="16"/>
      <c r="K26" s="16"/>
      <c r="L26" s="445"/>
      <c r="M26" s="115">
        <f t="shared" si="39"/>
        <v>0</v>
      </c>
      <c r="R26" s="64"/>
    </row>
    <row r="27" spans="1:32">
      <c r="A27" s="18"/>
      <c r="B27" s="6" t="s">
        <v>57</v>
      </c>
      <c r="C27" s="8">
        <v>0</v>
      </c>
      <c r="D27" s="7"/>
      <c r="E27" s="8">
        <v>667</v>
      </c>
      <c r="F27" s="8"/>
      <c r="G27" s="8">
        <v>667</v>
      </c>
      <c r="H27" s="8"/>
      <c r="I27" s="8">
        <f>+E27-F27-G27-H27</f>
        <v>0</v>
      </c>
      <c r="J27" s="16"/>
      <c r="K27" s="16"/>
      <c r="L27" s="445"/>
      <c r="M27" s="115">
        <f t="shared" si="39"/>
        <v>667016250</v>
      </c>
      <c r="O27" s="13">
        <v>667016250</v>
      </c>
      <c r="R27" s="64"/>
    </row>
    <row r="28" spans="1:32" hidden="1">
      <c r="A28" s="18"/>
      <c r="B28" s="6" t="s">
        <v>61</v>
      </c>
      <c r="C28" s="8">
        <v>0</v>
      </c>
      <c r="D28" s="7"/>
      <c r="E28" s="8">
        <v>0</v>
      </c>
      <c r="F28" s="8"/>
      <c r="G28" s="8"/>
      <c r="H28" s="8"/>
      <c r="I28" s="8">
        <f>+E28-F28-G28-H28</f>
        <v>0</v>
      </c>
      <c r="J28" s="16"/>
      <c r="K28" s="16"/>
      <c r="L28" s="445"/>
      <c r="M28" s="115">
        <f t="shared" si="39"/>
        <v>0</v>
      </c>
      <c r="R28" s="64"/>
    </row>
    <row r="29" spans="1:32" s="17" customFormat="1" ht="22.5" customHeight="1">
      <c r="A29" s="1">
        <v>4</v>
      </c>
      <c r="B29" s="4" t="s">
        <v>62</v>
      </c>
      <c r="C29" s="3">
        <f>SUM(C30:C33)</f>
        <v>970000</v>
      </c>
      <c r="D29" s="3">
        <v>1181000</v>
      </c>
      <c r="E29" s="3">
        <f>+E30+E31+E32+E33</f>
        <v>1570312</v>
      </c>
      <c r="F29" s="3">
        <f>+F30+F31+F32+F33</f>
        <v>1</v>
      </c>
      <c r="G29" s="3">
        <f>+G30+G31+G32+G33</f>
        <v>904627</v>
      </c>
      <c r="H29" s="3">
        <f>+H30+H31+H32+H33</f>
        <v>527122</v>
      </c>
      <c r="I29" s="3">
        <f>+I30+I31+I32+I33</f>
        <v>138562</v>
      </c>
      <c r="J29" s="25">
        <f t="shared" si="8"/>
        <v>1.618878350515464</v>
      </c>
      <c r="K29" s="25">
        <f t="shared" si="9"/>
        <v>1.3296460626587638</v>
      </c>
      <c r="L29" s="447">
        <f>+E29-D29</f>
        <v>389312</v>
      </c>
      <c r="M29" s="3">
        <f>SUM(M30:M33)</f>
        <v>1570311687639</v>
      </c>
      <c r="N29" s="3">
        <f t="shared" ref="N29:Q29" si="47">SUM(N30:N33)</f>
        <v>503600</v>
      </c>
      <c r="O29" s="3">
        <f t="shared" si="47"/>
        <v>904627396818</v>
      </c>
      <c r="P29" s="3">
        <f t="shared" si="47"/>
        <v>527122039888</v>
      </c>
      <c r="Q29" s="3">
        <f t="shared" si="47"/>
        <v>138561747333</v>
      </c>
      <c r="R29" s="64"/>
      <c r="T29" s="449">
        <v>1570311687639</v>
      </c>
      <c r="U29" s="449">
        <v>503600</v>
      </c>
      <c r="V29" s="449">
        <v>904627396818</v>
      </c>
      <c r="W29" s="449">
        <v>527122039888</v>
      </c>
      <c r="X29" s="449">
        <v>138561747333</v>
      </c>
      <c r="Y29" s="449"/>
      <c r="Z29" s="64">
        <f t="shared" ref="Z29" si="48">+T29-M29</f>
        <v>0</v>
      </c>
      <c r="AA29" s="64">
        <f t="shared" ref="AA29" si="49">+U29-N29</f>
        <v>0</v>
      </c>
      <c r="AB29" s="64">
        <f t="shared" ref="AB29" si="50">+V29-O29</f>
        <v>0</v>
      </c>
      <c r="AC29" s="64">
        <f t="shared" ref="AC29" si="51">+W29-P29</f>
        <v>0</v>
      </c>
      <c r="AD29" s="64">
        <f t="shared" ref="AD29" si="52">+X29-Q29</f>
        <v>0</v>
      </c>
      <c r="AF29" s="64"/>
    </row>
    <row r="30" spans="1:32" ht="22.5" customHeight="1">
      <c r="A30" s="18"/>
      <c r="B30" s="6" t="s">
        <v>54</v>
      </c>
      <c r="C30" s="8">
        <v>706000</v>
      </c>
      <c r="D30" s="7"/>
      <c r="E30" s="8">
        <v>1167289</v>
      </c>
      <c r="F30" s="8"/>
      <c r="G30" s="8">
        <v>620660</v>
      </c>
      <c r="H30" s="8">
        <v>429728</v>
      </c>
      <c r="I30" s="8">
        <f t="shared" ref="I30:I32" si="53">+E30-F30-G30-H30</f>
        <v>116901</v>
      </c>
      <c r="J30" s="16">
        <f t="shared" si="8"/>
        <v>1.6533838526912181</v>
      </c>
      <c r="K30" s="16"/>
      <c r="L30" s="445"/>
      <c r="M30" s="115">
        <f>SUM(N30:Q30)</f>
        <v>1167289106400</v>
      </c>
      <c r="O30" s="13">
        <v>620660181137</v>
      </c>
      <c r="P30" s="13">
        <v>429727788183</v>
      </c>
      <c r="Q30" s="13">
        <v>116901137080</v>
      </c>
      <c r="R30" s="64"/>
    </row>
    <row r="31" spans="1:32" ht="22.5" customHeight="1">
      <c r="A31" s="18"/>
      <c r="B31" s="6" t="s">
        <v>55</v>
      </c>
      <c r="C31" s="8">
        <v>190000</v>
      </c>
      <c r="D31" s="7"/>
      <c r="E31" s="8">
        <v>212084</v>
      </c>
      <c r="F31" s="8"/>
      <c r="G31" s="8">
        <v>164525</v>
      </c>
      <c r="H31" s="8">
        <v>41453</v>
      </c>
      <c r="I31" s="8">
        <f t="shared" si="53"/>
        <v>6106</v>
      </c>
      <c r="J31" s="16">
        <f t="shared" si="8"/>
        <v>1.1162315789473685</v>
      </c>
      <c r="K31" s="16"/>
      <c r="L31" s="445"/>
      <c r="M31" s="115">
        <f t="shared" ref="M31:M36" si="54">SUM(N31:Q31)</f>
        <v>212084089444</v>
      </c>
      <c r="O31" s="13">
        <v>164524662843</v>
      </c>
      <c r="P31" s="13">
        <v>41453110325</v>
      </c>
      <c r="Q31" s="13">
        <v>6106316276</v>
      </c>
      <c r="R31" s="64"/>
    </row>
    <row r="32" spans="1:32" ht="22.5" customHeight="1">
      <c r="A32" s="18"/>
      <c r="B32" s="6" t="s">
        <v>56</v>
      </c>
      <c r="C32" s="8">
        <v>21000</v>
      </c>
      <c r="D32" s="7"/>
      <c r="E32" s="8">
        <v>83886</v>
      </c>
      <c r="F32" s="8">
        <v>1</v>
      </c>
      <c r="G32" s="8">
        <v>81681</v>
      </c>
      <c r="H32" s="8">
        <v>1203</v>
      </c>
      <c r="I32" s="8">
        <f t="shared" si="53"/>
        <v>1001</v>
      </c>
      <c r="J32" s="16">
        <f t="shared" si="8"/>
        <v>3.9945714285714287</v>
      </c>
      <c r="K32" s="16"/>
      <c r="L32" s="445"/>
      <c r="M32" s="115">
        <f t="shared" si="54"/>
        <v>83885506570</v>
      </c>
      <c r="N32" s="13">
        <v>503600</v>
      </c>
      <c r="O32" s="13">
        <v>81681344779</v>
      </c>
      <c r="P32" s="13">
        <v>1202739946</v>
      </c>
      <c r="Q32" s="13">
        <v>1000918245</v>
      </c>
      <c r="R32" s="64"/>
    </row>
    <row r="33" spans="1:33" ht="21" customHeight="1">
      <c r="A33" s="18"/>
      <c r="B33" s="6" t="s">
        <v>57</v>
      </c>
      <c r="C33" s="8">
        <v>53000</v>
      </c>
      <c r="D33" s="7"/>
      <c r="E33" s="8">
        <v>107053</v>
      </c>
      <c r="F33" s="8"/>
      <c r="G33" s="8">
        <v>37761</v>
      </c>
      <c r="H33" s="8">
        <v>54738</v>
      </c>
      <c r="I33" s="8">
        <f>+E33-F33-G33-H33</f>
        <v>14554</v>
      </c>
      <c r="J33" s="16">
        <f t="shared" si="8"/>
        <v>2.019867924528302</v>
      </c>
      <c r="K33" s="16"/>
      <c r="L33" s="445"/>
      <c r="M33" s="115">
        <f t="shared" si="54"/>
        <v>107052985225</v>
      </c>
      <c r="O33" s="13">
        <v>37761208059</v>
      </c>
      <c r="P33" s="13">
        <v>54738401434</v>
      </c>
      <c r="Q33" s="13">
        <v>14553375732</v>
      </c>
      <c r="R33" s="64"/>
    </row>
    <row r="34" spans="1:33" s="17" customFormat="1" ht="23.25" customHeight="1">
      <c r="A34" s="1">
        <v>5</v>
      </c>
      <c r="B34" s="4" t="s">
        <v>63</v>
      </c>
      <c r="C34" s="3">
        <v>350000</v>
      </c>
      <c r="D34" s="3">
        <v>360000</v>
      </c>
      <c r="E34" s="3">
        <v>535972</v>
      </c>
      <c r="F34" s="3"/>
      <c r="G34" s="3">
        <v>89573</v>
      </c>
      <c r="H34" s="3">
        <v>375913</v>
      </c>
      <c r="I34" s="3">
        <f t="shared" ref="I34:I68" si="55">+E34-F34-G34-H34</f>
        <v>70486</v>
      </c>
      <c r="J34" s="25">
        <f t="shared" si="8"/>
        <v>1.5313485714285715</v>
      </c>
      <c r="K34" s="25">
        <f t="shared" si="9"/>
        <v>1.4888111111111111</v>
      </c>
      <c r="L34" s="447">
        <f>+E34-D34</f>
        <v>175972</v>
      </c>
      <c r="M34" s="117">
        <f t="shared" si="54"/>
        <v>535971932727</v>
      </c>
      <c r="N34" s="113"/>
      <c r="O34" s="113">
        <v>89572566137</v>
      </c>
      <c r="P34" s="113">
        <v>375912528011</v>
      </c>
      <c r="Q34" s="113">
        <v>70486838579</v>
      </c>
      <c r="R34" s="64"/>
      <c r="T34" s="449">
        <v>535971932727</v>
      </c>
      <c r="V34" s="449">
        <v>89572566137</v>
      </c>
      <c r="W34" s="449">
        <v>375912528011</v>
      </c>
      <c r="X34" s="449">
        <v>70486838579</v>
      </c>
      <c r="Y34" s="449"/>
      <c r="Z34" s="64">
        <f t="shared" ref="Z34:Z46" si="56">+T34-M34</f>
        <v>0</v>
      </c>
      <c r="AA34" s="64">
        <f t="shared" ref="AA34:AA46" si="57">+U34-N34</f>
        <v>0</v>
      </c>
      <c r="AB34" s="64">
        <f t="shared" ref="AB34:AB46" si="58">+V34-O34</f>
        <v>0</v>
      </c>
      <c r="AC34" s="64">
        <f t="shared" ref="AC34:AC46" si="59">+W34-P34</f>
        <v>0</v>
      </c>
      <c r="AD34" s="64">
        <f t="shared" ref="AD34:AD46" si="60">+X34-Q34</f>
        <v>0</v>
      </c>
    </row>
    <row r="35" spans="1:33" s="17" customFormat="1" ht="24.75" customHeight="1">
      <c r="A35" s="1">
        <v>6</v>
      </c>
      <c r="B35" s="4" t="s">
        <v>64</v>
      </c>
      <c r="C35" s="3"/>
      <c r="D35" s="3"/>
      <c r="E35" s="3"/>
      <c r="F35" s="3"/>
      <c r="G35" s="3"/>
      <c r="H35" s="3"/>
      <c r="I35" s="3">
        <f t="shared" si="55"/>
        <v>0</v>
      </c>
      <c r="J35" s="25"/>
      <c r="K35" s="25"/>
      <c r="L35" s="443"/>
      <c r="M35" s="117">
        <f t="shared" si="54"/>
        <v>0</v>
      </c>
      <c r="N35" s="113"/>
      <c r="O35" s="113"/>
      <c r="P35" s="113"/>
      <c r="Q35" s="113"/>
      <c r="R35" s="64"/>
      <c r="Z35" s="64">
        <f t="shared" si="56"/>
        <v>0</v>
      </c>
      <c r="AA35" s="64">
        <f t="shared" si="57"/>
        <v>0</v>
      </c>
      <c r="AB35" s="64">
        <f t="shared" si="58"/>
        <v>0</v>
      </c>
      <c r="AC35" s="64">
        <f t="shared" si="59"/>
        <v>0</v>
      </c>
      <c r="AD35" s="64">
        <f t="shared" si="60"/>
        <v>0</v>
      </c>
    </row>
    <row r="36" spans="1:33" s="17" customFormat="1" ht="23.25" customHeight="1">
      <c r="A36" s="1">
        <v>7</v>
      </c>
      <c r="B36" s="4" t="s">
        <v>65</v>
      </c>
      <c r="C36" s="3">
        <v>17000</v>
      </c>
      <c r="D36" s="3">
        <v>17170</v>
      </c>
      <c r="E36" s="3">
        <v>26158</v>
      </c>
      <c r="F36" s="3"/>
      <c r="G36" s="3"/>
      <c r="H36" s="3"/>
      <c r="I36" s="3">
        <f t="shared" si="55"/>
        <v>26158</v>
      </c>
      <c r="J36" s="25">
        <f t="shared" si="8"/>
        <v>1.5387058823529411</v>
      </c>
      <c r="K36" s="25">
        <f t="shared" si="9"/>
        <v>1.5234711706464763</v>
      </c>
      <c r="L36" s="447">
        <f>+E36-D36</f>
        <v>8988</v>
      </c>
      <c r="M36" s="117">
        <f t="shared" si="54"/>
        <v>26158160995</v>
      </c>
      <c r="N36" s="113"/>
      <c r="O36" s="113"/>
      <c r="P36" s="113"/>
      <c r="Q36" s="113">
        <v>26158160995</v>
      </c>
      <c r="R36" s="64"/>
      <c r="T36" s="449">
        <v>26158160995</v>
      </c>
      <c r="X36" s="449">
        <v>26158160995</v>
      </c>
      <c r="Y36" s="449"/>
      <c r="Z36" s="64">
        <f t="shared" si="56"/>
        <v>0</v>
      </c>
      <c r="AA36" s="64">
        <f t="shared" si="57"/>
        <v>0</v>
      </c>
      <c r="AB36" s="64">
        <f t="shared" si="58"/>
        <v>0</v>
      </c>
      <c r="AC36" s="64">
        <f t="shared" si="59"/>
        <v>0</v>
      </c>
      <c r="AD36" s="64">
        <f t="shared" si="60"/>
        <v>0</v>
      </c>
    </row>
    <row r="37" spans="1:33" s="17" customFormat="1" ht="23.25" customHeight="1">
      <c r="A37" s="1">
        <v>8</v>
      </c>
      <c r="B37" s="4" t="s">
        <v>66</v>
      </c>
      <c r="C37" s="3">
        <v>355000</v>
      </c>
      <c r="D37" s="3">
        <v>355000</v>
      </c>
      <c r="E37" s="3">
        <v>539557</v>
      </c>
      <c r="F37" s="3"/>
      <c r="G37" s="3">
        <v>377789</v>
      </c>
      <c r="H37" s="3">
        <v>161768</v>
      </c>
      <c r="I37" s="3">
        <f t="shared" si="55"/>
        <v>0</v>
      </c>
      <c r="J37" s="25">
        <f t="shared" si="8"/>
        <v>1.5198788732394366</v>
      </c>
      <c r="K37" s="25">
        <f t="shared" si="9"/>
        <v>1.5198788732394366</v>
      </c>
      <c r="L37" s="447">
        <f>+E37-D37</f>
        <v>184557</v>
      </c>
      <c r="M37" s="117">
        <f t="shared" ref="M37:M100" si="61">SUM(N37:Q37)</f>
        <v>539556816543</v>
      </c>
      <c r="N37" s="113"/>
      <c r="O37" s="113">
        <v>377789113965</v>
      </c>
      <c r="P37" s="113">
        <v>161767702578</v>
      </c>
      <c r="Q37" s="113"/>
      <c r="R37" s="64"/>
      <c r="T37" s="449">
        <v>539556816543</v>
      </c>
      <c r="V37" s="449">
        <v>377789113965</v>
      </c>
      <c r="W37" s="449">
        <v>161767702578</v>
      </c>
      <c r="Z37" s="64">
        <f t="shared" si="56"/>
        <v>0</v>
      </c>
      <c r="AA37" s="64">
        <f t="shared" si="57"/>
        <v>0</v>
      </c>
      <c r="AB37" s="64">
        <f t="shared" si="58"/>
        <v>0</v>
      </c>
      <c r="AC37" s="64">
        <f t="shared" si="59"/>
        <v>0</v>
      </c>
      <c r="AD37" s="64">
        <f t="shared" si="60"/>
        <v>0</v>
      </c>
    </row>
    <row r="38" spans="1:33" s="17" customFormat="1" ht="23.25" customHeight="1">
      <c r="A38" s="1">
        <v>9</v>
      </c>
      <c r="B38" s="4" t="s">
        <v>67</v>
      </c>
      <c r="C38" s="3">
        <v>575000</v>
      </c>
      <c r="D38" s="3">
        <v>660000</v>
      </c>
      <c r="E38" s="3">
        <v>1122685</v>
      </c>
      <c r="F38" s="3">
        <v>447199</v>
      </c>
      <c r="G38" s="3">
        <v>675468</v>
      </c>
      <c r="H38" s="3">
        <v>13</v>
      </c>
      <c r="I38" s="3">
        <f t="shared" si="55"/>
        <v>5</v>
      </c>
      <c r="J38" s="25">
        <f t="shared" si="8"/>
        <v>1.952495652173913</v>
      </c>
      <c r="K38" s="25">
        <f t="shared" si="9"/>
        <v>1.7010378787878788</v>
      </c>
      <c r="L38" s="447">
        <f>+E38-D38</f>
        <v>462685</v>
      </c>
      <c r="M38" s="117">
        <f t="shared" ref="M38" si="62">SUM(N38:Q38)</f>
        <v>1122684947397</v>
      </c>
      <c r="N38" s="118">
        <v>447199147057</v>
      </c>
      <c r="O38" s="118">
        <v>675467722359</v>
      </c>
      <c r="P38" s="118">
        <v>12654583</v>
      </c>
      <c r="Q38" s="118">
        <v>5423398</v>
      </c>
      <c r="R38" s="64"/>
      <c r="T38" s="449">
        <v>1122684947397</v>
      </c>
      <c r="U38" s="449">
        <v>447199147057</v>
      </c>
      <c r="V38" s="449">
        <v>675467722359</v>
      </c>
      <c r="W38" s="449">
        <v>12654583</v>
      </c>
      <c r="X38" s="449">
        <v>5423398</v>
      </c>
      <c r="Y38" s="449"/>
      <c r="Z38" s="64">
        <f t="shared" si="56"/>
        <v>0</v>
      </c>
      <c r="AA38" s="64">
        <f t="shared" si="57"/>
        <v>0</v>
      </c>
      <c r="AB38" s="64">
        <f t="shared" si="58"/>
        <v>0</v>
      </c>
      <c r="AC38" s="64">
        <f t="shared" si="59"/>
        <v>0</v>
      </c>
      <c r="AD38" s="64">
        <f t="shared" si="60"/>
        <v>0</v>
      </c>
      <c r="AF38" s="64"/>
    </row>
    <row r="39" spans="1:33" s="23" customFormat="1" hidden="1">
      <c r="A39" s="20"/>
      <c r="B39" s="19" t="s">
        <v>68</v>
      </c>
      <c r="C39" s="21">
        <v>230000</v>
      </c>
      <c r="D39" s="21">
        <v>264000</v>
      </c>
      <c r="E39" s="21">
        <v>0</v>
      </c>
      <c r="F39" s="21">
        <v>0</v>
      </c>
      <c r="G39" s="21">
        <v>0</v>
      </c>
      <c r="H39" s="21">
        <v>0</v>
      </c>
      <c r="I39" s="21">
        <f t="shared" si="55"/>
        <v>0</v>
      </c>
      <c r="J39" s="22">
        <f t="shared" si="8"/>
        <v>0</v>
      </c>
      <c r="K39" s="22">
        <f t="shared" si="9"/>
        <v>0</v>
      </c>
      <c r="L39" s="446"/>
      <c r="M39" s="117">
        <f t="shared" si="61"/>
        <v>0</v>
      </c>
      <c r="N39" s="71"/>
      <c r="O39" s="71"/>
      <c r="P39" s="71"/>
      <c r="Q39" s="71"/>
      <c r="R39" s="64"/>
      <c r="Z39" s="64">
        <f t="shared" si="56"/>
        <v>0</v>
      </c>
      <c r="AA39" s="64">
        <f t="shared" si="57"/>
        <v>0</v>
      </c>
      <c r="AB39" s="64">
        <f t="shared" si="58"/>
        <v>0</v>
      </c>
      <c r="AC39" s="64">
        <f t="shared" si="59"/>
        <v>0</v>
      </c>
      <c r="AD39" s="64">
        <f t="shared" si="60"/>
        <v>0</v>
      </c>
    </row>
    <row r="40" spans="1:33" s="23" customFormat="1" hidden="1">
      <c r="A40" s="20"/>
      <c r="B40" s="19" t="s">
        <v>69</v>
      </c>
      <c r="C40" s="21">
        <v>345000</v>
      </c>
      <c r="D40" s="21">
        <f>+D38-D39</f>
        <v>396000</v>
      </c>
      <c r="E40" s="21">
        <v>0</v>
      </c>
      <c r="F40" s="21">
        <v>0</v>
      </c>
      <c r="G40" s="21">
        <v>0</v>
      </c>
      <c r="H40" s="21">
        <v>0</v>
      </c>
      <c r="I40" s="21">
        <f t="shared" si="55"/>
        <v>0</v>
      </c>
      <c r="J40" s="22">
        <f t="shared" si="8"/>
        <v>0</v>
      </c>
      <c r="K40" s="22">
        <f t="shared" si="9"/>
        <v>0</v>
      </c>
      <c r="L40" s="446"/>
      <c r="M40" s="117">
        <f t="shared" si="61"/>
        <v>0</v>
      </c>
      <c r="N40" s="71"/>
      <c r="O40" s="71"/>
      <c r="P40" s="71"/>
      <c r="Q40" s="71"/>
      <c r="R40" s="64"/>
      <c r="Z40" s="64">
        <f t="shared" si="56"/>
        <v>0</v>
      </c>
      <c r="AA40" s="64">
        <f t="shared" si="57"/>
        <v>0</v>
      </c>
      <c r="AB40" s="64">
        <f t="shared" si="58"/>
        <v>0</v>
      </c>
      <c r="AC40" s="64">
        <f t="shared" si="59"/>
        <v>0</v>
      </c>
      <c r="AD40" s="64">
        <f t="shared" si="60"/>
        <v>0</v>
      </c>
    </row>
    <row r="41" spans="1:33" s="17" customFormat="1" ht="23.25" customHeight="1">
      <c r="A41" s="1">
        <v>10</v>
      </c>
      <c r="B41" s="4" t="s">
        <v>70</v>
      </c>
      <c r="C41" s="3">
        <v>147000</v>
      </c>
      <c r="D41" s="3">
        <v>150000</v>
      </c>
      <c r="E41" s="3">
        <v>211077</v>
      </c>
      <c r="F41" s="3">
        <v>81742</v>
      </c>
      <c r="G41" s="3">
        <v>62685</v>
      </c>
      <c r="H41" s="3">
        <v>44332</v>
      </c>
      <c r="I41" s="3">
        <f t="shared" si="55"/>
        <v>22318</v>
      </c>
      <c r="J41" s="25">
        <f t="shared" si="8"/>
        <v>1.4358979591836736</v>
      </c>
      <c r="K41" s="25">
        <f t="shared" si="9"/>
        <v>1.4071800000000001</v>
      </c>
      <c r="L41" s="447">
        <f>+E41-D41</f>
        <v>61077</v>
      </c>
      <c r="M41" s="117">
        <f t="shared" si="61"/>
        <v>211076576191</v>
      </c>
      <c r="N41" s="113">
        <v>81742714369</v>
      </c>
      <c r="O41" s="113">
        <v>62685017730</v>
      </c>
      <c r="P41" s="113">
        <v>44331693020</v>
      </c>
      <c r="Q41" s="113">
        <v>22317151072</v>
      </c>
      <c r="R41" s="64"/>
      <c r="T41" s="449">
        <v>211076576191</v>
      </c>
      <c r="U41" s="449">
        <v>81742714369</v>
      </c>
      <c r="V41" s="449">
        <v>62685017730</v>
      </c>
      <c r="W41" s="449">
        <v>44331693020</v>
      </c>
      <c r="X41" s="449">
        <v>22317151072</v>
      </c>
      <c r="Y41" s="449"/>
      <c r="Z41" s="64">
        <f t="shared" si="56"/>
        <v>0</v>
      </c>
      <c r="AA41" s="64">
        <f t="shared" si="57"/>
        <v>0</v>
      </c>
      <c r="AB41" s="64">
        <f t="shared" si="58"/>
        <v>0</v>
      </c>
      <c r="AC41" s="64">
        <f t="shared" si="59"/>
        <v>0</v>
      </c>
      <c r="AD41" s="64">
        <f t="shared" si="60"/>
        <v>0</v>
      </c>
    </row>
    <row r="42" spans="1:33" s="23" customFormat="1" ht="33" hidden="1">
      <c r="A42" s="20"/>
      <c r="B42" s="19" t="s">
        <v>71</v>
      </c>
      <c r="C42" s="21">
        <v>65000</v>
      </c>
      <c r="D42" s="21">
        <v>65000</v>
      </c>
      <c r="E42" s="21">
        <v>0</v>
      </c>
      <c r="F42" s="21">
        <v>0</v>
      </c>
      <c r="G42" s="21">
        <v>0</v>
      </c>
      <c r="H42" s="21">
        <v>0</v>
      </c>
      <c r="I42" s="21">
        <f t="shared" si="55"/>
        <v>0</v>
      </c>
      <c r="J42" s="22">
        <f t="shared" si="8"/>
        <v>0</v>
      </c>
      <c r="K42" s="22">
        <f t="shared" si="9"/>
        <v>0</v>
      </c>
      <c r="L42" s="446"/>
      <c r="M42" s="117">
        <f t="shared" si="61"/>
        <v>0</v>
      </c>
      <c r="N42" s="71"/>
      <c r="O42" s="71"/>
      <c r="P42" s="71"/>
      <c r="Q42" s="71"/>
      <c r="R42" s="64"/>
      <c r="Z42" s="64">
        <f t="shared" si="56"/>
        <v>0</v>
      </c>
      <c r="AA42" s="64">
        <f t="shared" si="57"/>
        <v>0</v>
      </c>
      <c r="AB42" s="64">
        <f t="shared" si="58"/>
        <v>0</v>
      </c>
      <c r="AC42" s="64">
        <f t="shared" si="59"/>
        <v>0</v>
      </c>
      <c r="AD42" s="64">
        <f t="shared" si="60"/>
        <v>0</v>
      </c>
    </row>
    <row r="43" spans="1:33" s="23" customFormat="1" ht="33" hidden="1">
      <c r="A43" s="20"/>
      <c r="B43" s="19" t="s">
        <v>1655</v>
      </c>
      <c r="C43" s="21">
        <f>+C41-C42</f>
        <v>82000</v>
      </c>
      <c r="D43" s="21">
        <f>+D41-D42</f>
        <v>85000</v>
      </c>
      <c r="E43" s="21">
        <v>211077</v>
      </c>
      <c r="F43" s="21">
        <v>0</v>
      </c>
      <c r="G43" s="21">
        <v>0</v>
      </c>
      <c r="H43" s="21">
        <v>0</v>
      </c>
      <c r="I43" s="21">
        <f t="shared" si="55"/>
        <v>211077</v>
      </c>
      <c r="J43" s="22">
        <f t="shared" si="8"/>
        <v>2.574109756097561</v>
      </c>
      <c r="K43" s="22">
        <f t="shared" si="9"/>
        <v>2.483258823529412</v>
      </c>
      <c r="L43" s="446"/>
      <c r="M43" s="117">
        <f>+M41-M42</f>
        <v>211076576191</v>
      </c>
      <c r="N43" s="71"/>
      <c r="O43" s="71"/>
      <c r="P43" s="71"/>
      <c r="Q43" s="71"/>
      <c r="R43" s="64"/>
      <c r="Z43" s="64">
        <f t="shared" si="56"/>
        <v>-211076576191</v>
      </c>
      <c r="AA43" s="64">
        <f t="shared" si="57"/>
        <v>0</v>
      </c>
      <c r="AB43" s="64">
        <f t="shared" si="58"/>
        <v>0</v>
      </c>
      <c r="AC43" s="64">
        <f t="shared" si="59"/>
        <v>0</v>
      </c>
      <c r="AD43" s="64">
        <f t="shared" si="60"/>
        <v>0</v>
      </c>
    </row>
    <row r="44" spans="1:33" s="23" customFormat="1" ht="30" hidden="1" customHeight="1">
      <c r="A44" s="20"/>
      <c r="B44" s="70" t="s">
        <v>1656</v>
      </c>
      <c r="C44" s="21">
        <v>16000</v>
      </c>
      <c r="D44" s="21"/>
      <c r="E44" s="21">
        <v>0</v>
      </c>
      <c r="F44" s="21">
        <v>0</v>
      </c>
      <c r="G44" s="21">
        <v>0</v>
      </c>
      <c r="H44" s="21">
        <v>0</v>
      </c>
      <c r="I44" s="21"/>
      <c r="J44" s="22"/>
      <c r="K44" s="22"/>
      <c r="L44" s="446"/>
      <c r="M44" s="117"/>
      <c r="N44" s="71"/>
      <c r="O44" s="71"/>
      <c r="P44" s="71"/>
      <c r="Q44" s="71"/>
      <c r="R44" s="64"/>
      <c r="Z44" s="64">
        <f t="shared" si="56"/>
        <v>0</v>
      </c>
      <c r="AA44" s="64">
        <f t="shared" si="57"/>
        <v>0</v>
      </c>
      <c r="AB44" s="64">
        <f t="shared" si="58"/>
        <v>0</v>
      </c>
      <c r="AC44" s="64">
        <f t="shared" si="59"/>
        <v>0</v>
      </c>
      <c r="AD44" s="64">
        <f t="shared" si="60"/>
        <v>0</v>
      </c>
    </row>
    <row r="45" spans="1:33" s="23" customFormat="1" ht="30" hidden="1" customHeight="1">
      <c r="A45" s="20"/>
      <c r="B45" s="19" t="s">
        <v>1658</v>
      </c>
      <c r="C45" s="21">
        <v>17000</v>
      </c>
      <c r="D45" s="21"/>
      <c r="E45" s="21">
        <v>0</v>
      </c>
      <c r="F45" s="21">
        <v>0</v>
      </c>
      <c r="G45" s="21">
        <v>0</v>
      </c>
      <c r="H45" s="21">
        <v>0</v>
      </c>
      <c r="I45" s="21"/>
      <c r="J45" s="22"/>
      <c r="K45" s="22"/>
      <c r="L45" s="446"/>
      <c r="M45" s="117"/>
      <c r="N45" s="71"/>
      <c r="O45" s="71"/>
      <c r="P45" s="71"/>
      <c r="Q45" s="71"/>
      <c r="R45" s="64"/>
      <c r="Z45" s="64">
        <f t="shared" si="56"/>
        <v>0</v>
      </c>
      <c r="AA45" s="64">
        <f t="shared" si="57"/>
        <v>0</v>
      </c>
      <c r="AB45" s="64">
        <f t="shared" si="58"/>
        <v>0</v>
      </c>
      <c r="AC45" s="64">
        <f t="shared" si="59"/>
        <v>0</v>
      </c>
      <c r="AD45" s="64">
        <f t="shared" si="60"/>
        <v>0</v>
      </c>
    </row>
    <row r="46" spans="1:33" s="23" customFormat="1" ht="49.5" hidden="1">
      <c r="A46" s="20"/>
      <c r="B46" s="19" t="s">
        <v>1657</v>
      </c>
      <c r="C46" s="21">
        <v>170</v>
      </c>
      <c r="D46" s="21"/>
      <c r="E46" s="21">
        <v>0</v>
      </c>
      <c r="F46" s="21">
        <v>0</v>
      </c>
      <c r="G46" s="21">
        <v>0</v>
      </c>
      <c r="H46" s="21">
        <v>0</v>
      </c>
      <c r="I46" s="21"/>
      <c r="J46" s="22"/>
      <c r="K46" s="22"/>
      <c r="L46" s="446"/>
      <c r="M46" s="117"/>
      <c r="N46" s="71"/>
      <c r="O46" s="71"/>
      <c r="P46" s="71"/>
      <c r="Q46" s="71"/>
      <c r="R46" s="64"/>
      <c r="Z46" s="64">
        <f t="shared" si="56"/>
        <v>0</v>
      </c>
      <c r="AA46" s="64">
        <f t="shared" si="57"/>
        <v>0</v>
      </c>
      <c r="AB46" s="64">
        <f t="shared" si="58"/>
        <v>0</v>
      </c>
      <c r="AC46" s="64">
        <f t="shared" si="59"/>
        <v>0</v>
      </c>
      <c r="AD46" s="64">
        <f t="shared" si="60"/>
        <v>0</v>
      </c>
    </row>
    <row r="47" spans="1:33" s="17" customFormat="1" ht="25.5" customHeight="1">
      <c r="A47" s="1">
        <v>11</v>
      </c>
      <c r="B47" s="4" t="s">
        <v>72</v>
      </c>
      <c r="C47" s="3">
        <v>1700000</v>
      </c>
      <c r="D47" s="3">
        <v>1900000</v>
      </c>
      <c r="E47" s="3">
        <v>3073006</v>
      </c>
      <c r="F47" s="3"/>
      <c r="G47" s="3">
        <v>656267</v>
      </c>
      <c r="H47" s="3">
        <v>1523072</v>
      </c>
      <c r="I47" s="3">
        <f t="shared" si="55"/>
        <v>893667</v>
      </c>
      <c r="J47" s="25">
        <f t="shared" si="8"/>
        <v>1.807650588235294</v>
      </c>
      <c r="K47" s="25">
        <f t="shared" si="9"/>
        <v>1.6173715789473684</v>
      </c>
      <c r="L47" s="447">
        <f>+E47-D47</f>
        <v>1173006</v>
      </c>
      <c r="M47" s="117">
        <f t="shared" si="61"/>
        <v>3073006151595</v>
      </c>
      <c r="N47" s="113"/>
      <c r="O47" s="113">
        <v>656267017461</v>
      </c>
      <c r="P47" s="113">
        <v>1523072371880</v>
      </c>
      <c r="Q47" s="113">
        <v>893666762254</v>
      </c>
      <c r="R47" s="64"/>
      <c r="T47" s="449">
        <v>3073006151595</v>
      </c>
      <c r="V47" s="449">
        <v>656267017461</v>
      </c>
      <c r="W47" s="449">
        <v>1523072371880</v>
      </c>
      <c r="X47" s="449">
        <v>893666762254</v>
      </c>
      <c r="Y47" s="449"/>
      <c r="Z47" s="64">
        <f>+T47-M47</f>
        <v>0</v>
      </c>
      <c r="AA47" s="64">
        <f t="shared" ref="AA47:AD47" si="63">+U47-N47</f>
        <v>0</v>
      </c>
      <c r="AB47" s="64">
        <f t="shared" si="63"/>
        <v>0</v>
      </c>
      <c r="AC47" s="64">
        <f t="shared" si="63"/>
        <v>0</v>
      </c>
      <c r="AD47" s="64">
        <f t="shared" si="63"/>
        <v>0</v>
      </c>
      <c r="AF47" s="64"/>
      <c r="AG47" s="64"/>
    </row>
    <row r="48" spans="1:33" s="17" customFormat="1" ht="31.5" customHeight="1">
      <c r="A48" s="1" t="s">
        <v>73</v>
      </c>
      <c r="B48" s="4" t="s">
        <v>74</v>
      </c>
      <c r="C48" s="3">
        <v>70000</v>
      </c>
      <c r="D48" s="3">
        <v>71500</v>
      </c>
      <c r="E48" s="3">
        <v>100076</v>
      </c>
      <c r="F48" s="3"/>
      <c r="G48" s="3">
        <v>59050</v>
      </c>
      <c r="H48" s="3">
        <v>30023</v>
      </c>
      <c r="I48" s="3">
        <f t="shared" si="55"/>
        <v>11003</v>
      </c>
      <c r="J48" s="25">
        <f t="shared" si="8"/>
        <v>1.429657142857143</v>
      </c>
      <c r="K48" s="25">
        <f t="shared" si="9"/>
        <v>1.3996643356643357</v>
      </c>
      <c r="L48" s="447">
        <f>+E48-D48</f>
        <v>28576</v>
      </c>
      <c r="M48" s="117">
        <f t="shared" si="61"/>
        <v>100076511041</v>
      </c>
      <c r="N48" s="113"/>
      <c r="O48" s="113">
        <v>59050220898</v>
      </c>
      <c r="P48" s="113">
        <v>30022953572</v>
      </c>
      <c r="Q48" s="113">
        <v>11003336571</v>
      </c>
      <c r="R48" s="64"/>
      <c r="T48" s="449">
        <v>100076511041</v>
      </c>
      <c r="V48" s="449">
        <v>59050220898</v>
      </c>
      <c r="W48" s="449">
        <v>30022953572</v>
      </c>
      <c r="X48" s="449">
        <v>11003336571</v>
      </c>
      <c r="Y48" s="449"/>
      <c r="Z48" s="64">
        <f>+T48-M48</f>
        <v>0</v>
      </c>
      <c r="AA48" s="64">
        <f t="shared" ref="AA48:AA49" si="64">+U48-N48</f>
        <v>0</v>
      </c>
      <c r="AB48" s="64">
        <f t="shared" ref="AB48:AB49" si="65">+V48-O48</f>
        <v>0</v>
      </c>
      <c r="AC48" s="64">
        <f t="shared" ref="AC48:AC49" si="66">+W48-P48</f>
        <v>0</v>
      </c>
      <c r="AD48" s="64">
        <f t="shared" ref="AD48:AD49" si="67">+X48-Q48</f>
        <v>0</v>
      </c>
    </row>
    <row r="49" spans="1:32" s="17" customFormat="1" ht="27.75" customHeight="1">
      <c r="A49" s="1">
        <v>13</v>
      </c>
      <c r="B49" s="4" t="s">
        <v>75</v>
      </c>
      <c r="C49" s="3">
        <v>1200</v>
      </c>
      <c r="D49" s="3">
        <v>1200</v>
      </c>
      <c r="E49" s="3">
        <v>33958</v>
      </c>
      <c r="F49" s="3">
        <v>33958</v>
      </c>
      <c r="G49" s="3"/>
      <c r="H49" s="3"/>
      <c r="I49" s="3">
        <f t="shared" si="55"/>
        <v>0</v>
      </c>
      <c r="J49" s="25">
        <f t="shared" si="8"/>
        <v>28.298333333333332</v>
      </c>
      <c r="K49" s="25">
        <f t="shared" si="9"/>
        <v>28.298333333333332</v>
      </c>
      <c r="L49" s="447">
        <f>+E49-D49</f>
        <v>32758</v>
      </c>
      <c r="M49" s="117">
        <f t="shared" si="61"/>
        <v>0</v>
      </c>
      <c r="N49" s="113"/>
      <c r="O49" s="113"/>
      <c r="P49" s="113"/>
      <c r="Q49" s="113"/>
      <c r="R49" s="64"/>
      <c r="Z49" s="64">
        <f>+T49-M49</f>
        <v>0</v>
      </c>
      <c r="AA49" s="64">
        <f t="shared" si="64"/>
        <v>0</v>
      </c>
      <c r="AB49" s="64">
        <f t="shared" si="65"/>
        <v>0</v>
      </c>
      <c r="AC49" s="64">
        <f t="shared" si="66"/>
        <v>0</v>
      </c>
      <c r="AD49" s="64">
        <f t="shared" si="67"/>
        <v>0</v>
      </c>
    </row>
    <row r="50" spans="1:32" hidden="1">
      <c r="A50" s="6"/>
      <c r="B50" s="19" t="s">
        <v>1659</v>
      </c>
      <c r="C50" s="8">
        <v>1200</v>
      </c>
      <c r="D50" s="8">
        <v>1200</v>
      </c>
      <c r="E50" s="8"/>
      <c r="F50" s="8"/>
      <c r="G50" s="8"/>
      <c r="H50" s="8"/>
      <c r="I50" s="8">
        <f t="shared" si="55"/>
        <v>0</v>
      </c>
      <c r="J50" s="16">
        <f t="shared" si="8"/>
        <v>0</v>
      </c>
      <c r="K50" s="16">
        <f t="shared" si="9"/>
        <v>0</v>
      </c>
      <c r="L50" s="445"/>
      <c r="M50" s="117">
        <f t="shared" si="61"/>
        <v>0</v>
      </c>
      <c r="R50" s="64"/>
    </row>
    <row r="51" spans="1:32" hidden="1">
      <c r="A51" s="6"/>
      <c r="B51" s="19" t="s">
        <v>1660</v>
      </c>
      <c r="C51" s="8">
        <v>0</v>
      </c>
      <c r="D51" s="8"/>
      <c r="E51" s="8"/>
      <c r="F51" s="8"/>
      <c r="G51" s="8"/>
      <c r="H51" s="8"/>
      <c r="I51" s="8">
        <f t="shared" si="55"/>
        <v>0</v>
      </c>
      <c r="J51" s="16" t="e">
        <f t="shared" si="8"/>
        <v>#DIV/0!</v>
      </c>
      <c r="K51" s="16"/>
      <c r="L51" s="445"/>
      <c r="M51" s="117">
        <f t="shared" si="61"/>
        <v>0</v>
      </c>
      <c r="R51" s="64"/>
    </row>
    <row r="52" spans="1:32" s="17" customFormat="1" ht="26.25" customHeight="1">
      <c r="A52" s="1">
        <v>14</v>
      </c>
      <c r="B52" s="4" t="s">
        <v>76</v>
      </c>
      <c r="C52" s="3"/>
      <c r="D52" s="3"/>
      <c r="E52" s="3"/>
      <c r="F52" s="3"/>
      <c r="G52" s="3"/>
      <c r="H52" s="3"/>
      <c r="I52" s="3">
        <f t="shared" si="55"/>
        <v>0</v>
      </c>
      <c r="J52" s="25"/>
      <c r="K52" s="25"/>
      <c r="L52" s="443"/>
      <c r="M52" s="117">
        <f t="shared" si="61"/>
        <v>0</v>
      </c>
      <c r="N52" s="113"/>
      <c r="O52" s="113"/>
      <c r="P52" s="113"/>
      <c r="Q52" s="113"/>
      <c r="R52" s="64"/>
      <c r="Z52" s="64">
        <f>+T52-M52</f>
        <v>0</v>
      </c>
      <c r="AA52" s="64">
        <f t="shared" ref="AA52" si="68">+U52-N52</f>
        <v>0</v>
      </c>
      <c r="AB52" s="64">
        <f t="shared" ref="AB52" si="69">+V52-O52</f>
        <v>0</v>
      </c>
      <c r="AC52" s="64">
        <f t="shared" ref="AC52" si="70">+W52-P52</f>
        <v>0</v>
      </c>
      <c r="AD52" s="64">
        <f t="shared" ref="AD52" si="71">+X52-Q52</f>
        <v>0</v>
      </c>
    </row>
    <row r="53" spans="1:32" hidden="1">
      <c r="A53" s="18"/>
      <c r="B53" s="19" t="s">
        <v>77</v>
      </c>
      <c r="C53" s="8"/>
      <c r="D53" s="8"/>
      <c r="E53" s="8"/>
      <c r="F53" s="8"/>
      <c r="G53" s="8"/>
      <c r="H53" s="8"/>
      <c r="I53" s="8">
        <f t="shared" si="55"/>
        <v>0</v>
      </c>
      <c r="J53" s="16"/>
      <c r="K53" s="16"/>
      <c r="L53" s="445"/>
      <c r="M53" s="117">
        <f t="shared" si="61"/>
        <v>0</v>
      </c>
      <c r="R53" s="64"/>
    </row>
    <row r="54" spans="1:32" hidden="1">
      <c r="A54" s="6"/>
      <c r="B54" s="19" t="s">
        <v>78</v>
      </c>
      <c r="C54" s="8"/>
      <c r="D54" s="8"/>
      <c r="E54" s="8"/>
      <c r="F54" s="8"/>
      <c r="G54" s="8"/>
      <c r="H54" s="8"/>
      <c r="I54" s="8">
        <f t="shared" si="55"/>
        <v>0</v>
      </c>
      <c r="J54" s="16"/>
      <c r="K54" s="16"/>
      <c r="L54" s="445"/>
      <c r="M54" s="117">
        <f t="shared" si="61"/>
        <v>0</v>
      </c>
      <c r="R54" s="64"/>
    </row>
    <row r="55" spans="1:32" s="17" customFormat="1" ht="33">
      <c r="A55" s="1">
        <v>15</v>
      </c>
      <c r="B55" s="4" t="s">
        <v>79</v>
      </c>
      <c r="C55" s="3"/>
      <c r="D55" s="3"/>
      <c r="E55" s="3"/>
      <c r="F55" s="3"/>
      <c r="G55" s="3"/>
      <c r="H55" s="3"/>
      <c r="I55" s="3">
        <f t="shared" si="55"/>
        <v>0</v>
      </c>
      <c r="J55" s="25"/>
      <c r="K55" s="25"/>
      <c r="L55" s="443"/>
      <c r="M55" s="117"/>
      <c r="N55" s="113"/>
      <c r="O55" s="113"/>
      <c r="P55" s="113"/>
      <c r="Q55" s="113"/>
      <c r="R55" s="64"/>
      <c r="Z55" s="64">
        <f>+T55-M55</f>
        <v>0</v>
      </c>
      <c r="AA55" s="64">
        <f t="shared" ref="AA55" si="72">+U55-N55</f>
        <v>0</v>
      </c>
      <c r="AB55" s="64">
        <f t="shared" ref="AB55" si="73">+V55-O55</f>
        <v>0</v>
      </c>
      <c r="AC55" s="64">
        <f t="shared" ref="AC55" si="74">+W55-P55</f>
        <v>0</v>
      </c>
      <c r="AD55" s="64">
        <f t="shared" ref="AD55" si="75">+X55-Q55</f>
        <v>0</v>
      </c>
    </row>
    <row r="56" spans="1:32" s="23" customFormat="1" hidden="1">
      <c r="A56" s="19"/>
      <c r="B56" s="19" t="s">
        <v>80</v>
      </c>
      <c r="C56" s="21"/>
      <c r="D56" s="21"/>
      <c r="E56" s="21"/>
      <c r="F56" s="21"/>
      <c r="G56" s="21"/>
      <c r="H56" s="21"/>
      <c r="I56" s="21">
        <f t="shared" si="55"/>
        <v>0</v>
      </c>
      <c r="J56" s="22"/>
      <c r="K56" s="22"/>
      <c r="L56" s="446"/>
      <c r="M56" s="117"/>
      <c r="N56" s="71"/>
      <c r="O56" s="71"/>
      <c r="P56" s="71"/>
      <c r="Q56" s="71"/>
      <c r="R56" s="64"/>
    </row>
    <row r="57" spans="1:32" s="23" customFormat="1" hidden="1">
      <c r="A57" s="19"/>
      <c r="B57" s="19" t="s">
        <v>81</v>
      </c>
      <c r="C57" s="21"/>
      <c r="D57" s="21"/>
      <c r="E57" s="21"/>
      <c r="F57" s="21"/>
      <c r="G57" s="21"/>
      <c r="H57" s="21"/>
      <c r="I57" s="21">
        <f t="shared" si="55"/>
        <v>0</v>
      </c>
      <c r="J57" s="22"/>
      <c r="K57" s="22"/>
      <c r="L57" s="446"/>
      <c r="M57" s="117"/>
      <c r="N57" s="71"/>
      <c r="O57" s="71"/>
      <c r="P57" s="71"/>
      <c r="Q57" s="71"/>
      <c r="R57" s="64"/>
    </row>
    <row r="58" spans="1:32" s="17" customFormat="1" ht="33">
      <c r="A58" s="1">
        <v>16</v>
      </c>
      <c r="B58" s="4" t="s">
        <v>82</v>
      </c>
      <c r="C58" s="3">
        <v>0</v>
      </c>
      <c r="D58" s="3">
        <v>0</v>
      </c>
      <c r="E58" s="3"/>
      <c r="F58" s="3"/>
      <c r="G58" s="3"/>
      <c r="H58" s="3"/>
      <c r="I58" s="3">
        <f t="shared" si="55"/>
        <v>0</v>
      </c>
      <c r="J58" s="25"/>
      <c r="K58" s="25"/>
      <c r="L58" s="443"/>
      <c r="M58" s="117"/>
      <c r="N58" s="113"/>
      <c r="O58" s="113"/>
      <c r="P58" s="113"/>
      <c r="Q58" s="113"/>
      <c r="R58" s="64"/>
      <c r="Z58" s="64">
        <f>+T58-M58</f>
        <v>0</v>
      </c>
      <c r="AA58" s="64">
        <f t="shared" ref="AA58:AA59" si="76">+U58-N58</f>
        <v>0</v>
      </c>
      <c r="AB58" s="64">
        <f t="shared" ref="AB58:AB59" si="77">+V58-O58</f>
        <v>0</v>
      </c>
      <c r="AC58" s="64">
        <f t="shared" ref="AC58:AC59" si="78">+W58-P58</f>
        <v>0</v>
      </c>
      <c r="AD58" s="64">
        <f t="shared" ref="AD58:AD59" si="79">+X58-Q58</f>
        <v>0</v>
      </c>
    </row>
    <row r="59" spans="1:32" s="17" customFormat="1" ht="34.5" customHeight="1">
      <c r="A59" s="1">
        <v>17</v>
      </c>
      <c r="B59" s="4" t="s">
        <v>83</v>
      </c>
      <c r="C59" s="3">
        <v>200000</v>
      </c>
      <c r="D59" s="3">
        <v>200000</v>
      </c>
      <c r="E59" s="3">
        <f>561359+1290</f>
        <v>562649</v>
      </c>
      <c r="F59" s="3">
        <v>278725</v>
      </c>
      <c r="G59" s="3">
        <f>212071+1290</f>
        <v>213361</v>
      </c>
      <c r="H59" s="3">
        <v>52518</v>
      </c>
      <c r="I59" s="3">
        <f t="shared" si="55"/>
        <v>18045</v>
      </c>
      <c r="J59" s="25">
        <f t="shared" si="8"/>
        <v>2.8132450000000002</v>
      </c>
      <c r="K59" s="25">
        <f t="shared" si="9"/>
        <v>2.8132450000000002</v>
      </c>
      <c r="L59" s="447">
        <f>+E59-D59</f>
        <v>362649</v>
      </c>
      <c r="M59" s="117">
        <v>562649187190</v>
      </c>
      <c r="N59" s="113">
        <v>278725024013</v>
      </c>
      <c r="O59" s="113">
        <v>213360959122</v>
      </c>
      <c r="P59" s="113">
        <v>52517918291</v>
      </c>
      <c r="Q59" s="113">
        <v>18045285764</v>
      </c>
      <c r="R59" s="64"/>
      <c r="T59" s="449">
        <v>562649187190</v>
      </c>
      <c r="U59" s="449">
        <v>278725024013</v>
      </c>
      <c r="V59" s="449">
        <v>213360959122</v>
      </c>
      <c r="W59" s="449">
        <v>52517918291</v>
      </c>
      <c r="X59" s="449">
        <v>18045285764</v>
      </c>
      <c r="Z59" s="64">
        <f>+T59-M59</f>
        <v>0</v>
      </c>
      <c r="AA59" s="64">
        <f t="shared" si="76"/>
        <v>0</v>
      </c>
      <c r="AB59" s="64">
        <f t="shared" si="77"/>
        <v>0</v>
      </c>
      <c r="AC59" s="64">
        <f t="shared" si="78"/>
        <v>0</v>
      </c>
      <c r="AD59" s="64">
        <f t="shared" si="79"/>
        <v>0</v>
      </c>
      <c r="AF59" s="64"/>
    </row>
    <row r="60" spans="1:32" s="23" customFormat="1" ht="25.5" hidden="1" customHeight="1">
      <c r="A60" s="19"/>
      <c r="B60" s="19" t="s">
        <v>1652</v>
      </c>
      <c r="C60" s="21">
        <v>75000</v>
      </c>
      <c r="D60" s="21">
        <v>75000</v>
      </c>
      <c r="E60" s="21">
        <f t="shared" ref="E60:E68" si="80">ROUND(M60/1000000,0)</f>
        <v>0</v>
      </c>
      <c r="F60" s="21">
        <f t="shared" ref="F60:F65" si="81">ROUND(N60/1000000,0)</f>
        <v>0</v>
      </c>
      <c r="G60" s="21">
        <f t="shared" ref="G60:G68" si="82">ROUND(O60/1000000,0)</f>
        <v>0</v>
      </c>
      <c r="H60" s="21">
        <f t="shared" ref="H60:H68" si="83">ROUND(P60/1000000,0)</f>
        <v>0</v>
      </c>
      <c r="I60" s="21">
        <f t="shared" si="55"/>
        <v>0</v>
      </c>
      <c r="J60" s="22">
        <f t="shared" si="8"/>
        <v>0</v>
      </c>
      <c r="K60" s="22">
        <f t="shared" si="9"/>
        <v>0</v>
      </c>
      <c r="L60" s="446"/>
      <c r="M60" s="117">
        <f t="shared" si="61"/>
        <v>0</v>
      </c>
      <c r="N60" s="71"/>
      <c r="O60" s="71"/>
      <c r="P60" s="71"/>
      <c r="Q60" s="71"/>
      <c r="R60" s="64"/>
    </row>
    <row r="61" spans="1:32" s="23" customFormat="1" ht="25.5" hidden="1" customHeight="1">
      <c r="A61" s="19"/>
      <c r="B61" s="19" t="s">
        <v>1653</v>
      </c>
      <c r="C61" s="21">
        <v>125000</v>
      </c>
      <c r="D61" s="21">
        <f>+D59-D60</f>
        <v>125000</v>
      </c>
      <c r="E61" s="21">
        <f t="shared" si="80"/>
        <v>0</v>
      </c>
      <c r="F61" s="21">
        <f t="shared" si="81"/>
        <v>0</v>
      </c>
      <c r="G61" s="21">
        <f t="shared" si="82"/>
        <v>0</v>
      </c>
      <c r="H61" s="21">
        <f t="shared" si="83"/>
        <v>0</v>
      </c>
      <c r="I61" s="21"/>
      <c r="J61" s="22"/>
      <c r="K61" s="22"/>
      <c r="L61" s="446"/>
      <c r="M61" s="117">
        <f t="shared" si="61"/>
        <v>0</v>
      </c>
      <c r="N61" s="71"/>
      <c r="O61" s="71"/>
      <c r="P61" s="71"/>
      <c r="Q61" s="71"/>
      <c r="R61" s="64"/>
    </row>
    <row r="62" spans="1:32" s="23" customFormat="1" ht="25.5" hidden="1" customHeight="1">
      <c r="A62" s="19"/>
      <c r="B62" s="70" t="s">
        <v>1654</v>
      </c>
      <c r="C62" s="21">
        <v>10000</v>
      </c>
      <c r="D62" s="21">
        <v>37500</v>
      </c>
      <c r="E62" s="21">
        <f t="shared" si="80"/>
        <v>0</v>
      </c>
      <c r="F62" s="21">
        <f t="shared" si="81"/>
        <v>0</v>
      </c>
      <c r="G62" s="21">
        <f t="shared" si="82"/>
        <v>0</v>
      </c>
      <c r="H62" s="21">
        <f t="shared" si="83"/>
        <v>0</v>
      </c>
      <c r="I62" s="21"/>
      <c r="J62" s="22"/>
      <c r="K62" s="22"/>
      <c r="L62" s="446"/>
      <c r="M62" s="117">
        <f t="shared" si="61"/>
        <v>0</v>
      </c>
      <c r="N62" s="71"/>
      <c r="O62" s="71"/>
      <c r="P62" s="71"/>
      <c r="Q62" s="71"/>
      <c r="R62" s="64"/>
    </row>
    <row r="63" spans="1:32" s="17" customFormat="1" ht="31.5" customHeight="1">
      <c r="A63" s="1">
        <v>18</v>
      </c>
      <c r="B63" s="4" t="s">
        <v>84</v>
      </c>
      <c r="C63" s="3">
        <v>40000</v>
      </c>
      <c r="D63" s="3">
        <v>41330</v>
      </c>
      <c r="E63" s="3">
        <f>92223-33958</f>
        <v>58265</v>
      </c>
      <c r="F63" s="3">
        <f>36682-33958</f>
        <v>2724</v>
      </c>
      <c r="G63" s="3">
        <v>16664</v>
      </c>
      <c r="H63" s="3">
        <v>22099</v>
      </c>
      <c r="I63" s="3">
        <f t="shared" si="55"/>
        <v>16778</v>
      </c>
      <c r="J63" s="25">
        <f t="shared" si="8"/>
        <v>1.4566250000000001</v>
      </c>
      <c r="K63" s="25">
        <f t="shared" si="9"/>
        <v>1.4097507863537382</v>
      </c>
      <c r="L63" s="447">
        <f>+E63-D63</f>
        <v>16935</v>
      </c>
      <c r="M63" s="117">
        <f t="shared" si="61"/>
        <v>92222490617</v>
      </c>
      <c r="N63" s="113">
        <v>36681887940</v>
      </c>
      <c r="O63" s="113">
        <v>16663905056</v>
      </c>
      <c r="P63" s="113">
        <v>22098597786</v>
      </c>
      <c r="Q63" s="113">
        <v>16778099835</v>
      </c>
      <c r="R63" s="448" t="s">
        <v>2976</v>
      </c>
      <c r="T63" s="449">
        <v>92222490617</v>
      </c>
      <c r="U63" s="449">
        <v>36681887940</v>
      </c>
      <c r="V63" s="449">
        <v>16663905056</v>
      </c>
      <c r="W63" s="449">
        <v>22098597786</v>
      </c>
      <c r="X63" s="449">
        <v>16778099835</v>
      </c>
      <c r="Z63" s="64">
        <f>+T63-M63</f>
        <v>0</v>
      </c>
      <c r="AA63" s="64">
        <f t="shared" ref="AA63" si="84">+U63-N63</f>
        <v>0</v>
      </c>
      <c r="AB63" s="64">
        <f t="shared" ref="AB63" si="85">+V63-O63</f>
        <v>0</v>
      </c>
      <c r="AC63" s="64">
        <f t="shared" ref="AC63" si="86">+W63-P63</f>
        <v>0</v>
      </c>
      <c r="AD63" s="64">
        <f t="shared" ref="AD63" si="87">+X63-Q63</f>
        <v>0</v>
      </c>
    </row>
    <row r="64" spans="1:32" s="23" customFormat="1" ht="27.75" hidden="1" customHeight="1">
      <c r="A64" s="19"/>
      <c r="B64" s="19" t="s">
        <v>1659</v>
      </c>
      <c r="C64" s="21">
        <v>6000</v>
      </c>
      <c r="D64" s="21">
        <v>6000</v>
      </c>
      <c r="E64" s="21">
        <f t="shared" si="80"/>
        <v>0</v>
      </c>
      <c r="F64" s="21">
        <f t="shared" si="81"/>
        <v>0</v>
      </c>
      <c r="G64" s="21">
        <f t="shared" si="82"/>
        <v>0</v>
      </c>
      <c r="H64" s="21">
        <f t="shared" si="83"/>
        <v>0</v>
      </c>
      <c r="I64" s="21">
        <f t="shared" si="55"/>
        <v>0</v>
      </c>
      <c r="J64" s="22">
        <f t="shared" si="8"/>
        <v>0</v>
      </c>
      <c r="K64" s="22">
        <f t="shared" si="9"/>
        <v>0</v>
      </c>
      <c r="L64" s="446"/>
      <c r="M64" s="117">
        <f t="shared" si="61"/>
        <v>0</v>
      </c>
      <c r="N64" s="71"/>
      <c r="O64" s="71"/>
      <c r="P64" s="71"/>
      <c r="Q64" s="71"/>
      <c r="R64" s="64"/>
    </row>
    <row r="65" spans="1:32" s="23" customFormat="1" ht="27.75" hidden="1" customHeight="1">
      <c r="A65" s="20"/>
      <c r="B65" s="19" t="s">
        <v>1660</v>
      </c>
      <c r="C65" s="21">
        <v>34000</v>
      </c>
      <c r="D65" s="21">
        <f>+D63-D64</f>
        <v>35330</v>
      </c>
      <c r="E65" s="21">
        <f t="shared" si="80"/>
        <v>0</v>
      </c>
      <c r="F65" s="21">
        <f t="shared" si="81"/>
        <v>0</v>
      </c>
      <c r="G65" s="21">
        <f t="shared" si="82"/>
        <v>0</v>
      </c>
      <c r="H65" s="21">
        <f t="shared" si="83"/>
        <v>0</v>
      </c>
      <c r="I65" s="21">
        <f t="shared" si="55"/>
        <v>0</v>
      </c>
      <c r="J65" s="22">
        <f t="shared" si="8"/>
        <v>0</v>
      </c>
      <c r="K65" s="22">
        <f t="shared" si="9"/>
        <v>0</v>
      </c>
      <c r="L65" s="446"/>
      <c r="M65" s="117">
        <f t="shared" si="61"/>
        <v>0</v>
      </c>
      <c r="N65" s="71"/>
      <c r="O65" s="71"/>
      <c r="P65" s="71"/>
      <c r="Q65" s="71"/>
      <c r="R65" s="64"/>
    </row>
    <row r="66" spans="1:32" s="17" customFormat="1" ht="33">
      <c r="A66" s="1">
        <v>19</v>
      </c>
      <c r="B66" s="4" t="s">
        <v>85</v>
      </c>
      <c r="C66" s="3">
        <v>9500</v>
      </c>
      <c r="D66" s="3">
        <v>9500</v>
      </c>
      <c r="E66" s="3">
        <f t="shared" si="80"/>
        <v>13904</v>
      </c>
      <c r="F66" s="3"/>
      <c r="G66" s="3"/>
      <c r="H66" s="3"/>
      <c r="I66" s="3">
        <f t="shared" si="55"/>
        <v>13904</v>
      </c>
      <c r="J66" s="25">
        <f t="shared" ref="J66:J101" si="88">+E66/C66</f>
        <v>1.4635789473684211</v>
      </c>
      <c r="K66" s="25">
        <f t="shared" ref="K66:K103" si="89">+E66/D66</f>
        <v>1.4635789473684211</v>
      </c>
      <c r="L66" s="447">
        <f>+E66-D66</f>
        <v>4404</v>
      </c>
      <c r="M66" s="117">
        <f t="shared" si="61"/>
        <v>13903761501</v>
      </c>
      <c r="N66" s="113"/>
      <c r="O66" s="113"/>
      <c r="P66" s="113"/>
      <c r="Q66" s="113">
        <v>13903761501</v>
      </c>
      <c r="R66" s="64"/>
      <c r="T66" s="449">
        <v>13903761501</v>
      </c>
      <c r="X66" s="449">
        <v>13903761501</v>
      </c>
      <c r="Z66" s="64">
        <f>+T66-M66</f>
        <v>0</v>
      </c>
      <c r="AA66" s="64">
        <f t="shared" ref="AA66:AA69" si="90">+U66-N66</f>
        <v>0</v>
      </c>
      <c r="AB66" s="64">
        <f t="shared" ref="AB66:AB69" si="91">+V66-O66</f>
        <v>0</v>
      </c>
      <c r="AC66" s="64">
        <f t="shared" ref="AC66:AC69" si="92">+W66-P66</f>
        <v>0</v>
      </c>
      <c r="AD66" s="64">
        <f t="shared" ref="AD66:AD69" si="93">+X66-Q66</f>
        <v>0</v>
      </c>
    </row>
    <row r="67" spans="1:32" s="17" customFormat="1" ht="21.75" customHeight="1">
      <c r="A67" s="1">
        <v>20</v>
      </c>
      <c r="B67" s="4" t="s">
        <v>86</v>
      </c>
      <c r="C67" s="3">
        <v>1300</v>
      </c>
      <c r="D67" s="3">
        <v>1300</v>
      </c>
      <c r="E67" s="3">
        <f t="shared" si="80"/>
        <v>3373</v>
      </c>
      <c r="F67" s="3"/>
      <c r="G67" s="3">
        <f t="shared" si="82"/>
        <v>3373</v>
      </c>
      <c r="H67" s="3"/>
      <c r="I67" s="3">
        <f t="shared" si="55"/>
        <v>0</v>
      </c>
      <c r="J67" s="25">
        <f t="shared" si="88"/>
        <v>2.5946153846153845</v>
      </c>
      <c r="K67" s="25">
        <f t="shared" si="89"/>
        <v>2.5946153846153845</v>
      </c>
      <c r="L67" s="447">
        <f>+E67-D67</f>
        <v>2073</v>
      </c>
      <c r="M67" s="117">
        <f t="shared" si="61"/>
        <v>3372972704</v>
      </c>
      <c r="N67" s="113"/>
      <c r="O67" s="113">
        <v>3372972704</v>
      </c>
      <c r="P67" s="113"/>
      <c r="Q67" s="113"/>
      <c r="R67" s="64"/>
      <c r="T67" s="449">
        <v>3372972704</v>
      </c>
      <c r="V67" s="449">
        <v>3372972704</v>
      </c>
      <c r="Z67" s="64">
        <f>+T67-M67</f>
        <v>0</v>
      </c>
      <c r="AA67" s="64">
        <f t="shared" si="90"/>
        <v>0</v>
      </c>
      <c r="AB67" s="64">
        <f t="shared" si="91"/>
        <v>0</v>
      </c>
      <c r="AC67" s="64">
        <f t="shared" si="92"/>
        <v>0</v>
      </c>
      <c r="AD67" s="64">
        <f t="shared" si="93"/>
        <v>0</v>
      </c>
    </row>
    <row r="68" spans="1:32" s="17" customFormat="1" ht="33">
      <c r="A68" s="1">
        <v>21</v>
      </c>
      <c r="B68" s="4" t="s">
        <v>87</v>
      </c>
      <c r="C68" s="3">
        <v>18000</v>
      </c>
      <c r="D68" s="3">
        <v>22000</v>
      </c>
      <c r="E68" s="3">
        <f t="shared" si="80"/>
        <v>17538</v>
      </c>
      <c r="F68" s="3"/>
      <c r="G68" s="3">
        <f t="shared" si="82"/>
        <v>17538</v>
      </c>
      <c r="H68" s="3">
        <f t="shared" si="83"/>
        <v>0</v>
      </c>
      <c r="I68" s="3">
        <f t="shared" si="55"/>
        <v>0</v>
      </c>
      <c r="J68" s="25">
        <f t="shared" si="88"/>
        <v>0.97433333333333338</v>
      </c>
      <c r="K68" s="25">
        <f t="shared" si="89"/>
        <v>0.79718181818181821</v>
      </c>
      <c r="L68" s="447">
        <f>+E68-D68</f>
        <v>-4462</v>
      </c>
      <c r="M68" s="117">
        <f t="shared" si="61"/>
        <v>17538398417</v>
      </c>
      <c r="N68" s="113"/>
      <c r="O68" s="113">
        <v>17538398417</v>
      </c>
      <c r="P68" s="113"/>
      <c r="Q68" s="113"/>
      <c r="R68" s="64"/>
      <c r="T68" s="449">
        <v>17538398417</v>
      </c>
      <c r="V68" s="449">
        <v>17538398417</v>
      </c>
      <c r="Z68" s="64">
        <f>+T68-M68</f>
        <v>0</v>
      </c>
      <c r="AA68" s="64">
        <f t="shared" si="90"/>
        <v>0</v>
      </c>
      <c r="AB68" s="64">
        <f t="shared" si="91"/>
        <v>0</v>
      </c>
      <c r="AC68" s="64">
        <f t="shared" si="92"/>
        <v>0</v>
      </c>
      <c r="AD68" s="64">
        <f t="shared" si="93"/>
        <v>0</v>
      </c>
      <c r="AF68" s="64"/>
    </row>
    <row r="69" spans="1:32" s="17" customFormat="1" ht="21.75" customHeight="1">
      <c r="A69" s="1" t="s">
        <v>88</v>
      </c>
      <c r="B69" s="4" t="s">
        <v>89</v>
      </c>
      <c r="C69" s="3"/>
      <c r="D69" s="3"/>
      <c r="E69" s="3"/>
      <c r="F69" s="3"/>
      <c r="G69" s="3"/>
      <c r="H69" s="3"/>
      <c r="I69" s="3"/>
      <c r="J69" s="25"/>
      <c r="K69" s="25"/>
      <c r="L69" s="443"/>
      <c r="M69" s="117">
        <f t="shared" si="61"/>
        <v>0</v>
      </c>
      <c r="N69" s="113"/>
      <c r="O69" s="113"/>
      <c r="P69" s="113"/>
      <c r="Q69" s="113"/>
      <c r="R69" s="64"/>
      <c r="Z69" s="64">
        <f>+T69-M69</f>
        <v>0</v>
      </c>
      <c r="AA69" s="64">
        <f t="shared" si="90"/>
        <v>0</v>
      </c>
      <c r="AB69" s="64">
        <f t="shared" si="91"/>
        <v>0</v>
      </c>
      <c r="AC69" s="64">
        <f t="shared" si="92"/>
        <v>0</v>
      </c>
      <c r="AD69" s="64">
        <f t="shared" si="93"/>
        <v>0</v>
      </c>
    </row>
    <row r="70" spans="1:32" s="17" customFormat="1" ht="26.25" customHeight="1">
      <c r="A70" s="1" t="s">
        <v>90</v>
      </c>
      <c r="B70" s="4" t="s">
        <v>191</v>
      </c>
      <c r="C70" s="3">
        <f>SUM(C71:C78)</f>
        <v>9400000</v>
      </c>
      <c r="D70" s="3">
        <f>SUM(D71:D78)</f>
        <v>9400000</v>
      </c>
      <c r="E70" s="3">
        <f>SUM(E71:E78)</f>
        <v>7706738</v>
      </c>
      <c r="F70" s="3">
        <f t="shared" ref="F70:I70" si="94">SUM(F71:F78)</f>
        <v>7706737</v>
      </c>
      <c r="G70" s="3">
        <f t="shared" si="94"/>
        <v>1</v>
      </c>
      <c r="H70" s="3">
        <f t="shared" si="94"/>
        <v>0</v>
      </c>
      <c r="I70" s="3">
        <f t="shared" si="94"/>
        <v>0</v>
      </c>
      <c r="J70" s="25">
        <f t="shared" si="88"/>
        <v>0.81986574468085105</v>
      </c>
      <c r="K70" s="25">
        <f t="shared" si="89"/>
        <v>0.81986574468085105</v>
      </c>
      <c r="L70" s="447">
        <f>+E70-D70</f>
        <v>-1693262</v>
      </c>
      <c r="M70" s="3">
        <f t="shared" ref="M70:Q70" si="95">SUM(M71:M78)</f>
        <v>7706737552007</v>
      </c>
      <c r="N70" s="3">
        <f t="shared" si="95"/>
        <v>7706737172007</v>
      </c>
      <c r="O70" s="3">
        <f t="shared" si="95"/>
        <v>380000</v>
      </c>
      <c r="P70" s="3">
        <f t="shared" si="95"/>
        <v>0</v>
      </c>
      <c r="Q70" s="3">
        <f t="shared" si="95"/>
        <v>0</v>
      </c>
      <c r="R70" s="64"/>
      <c r="Z70" s="64"/>
      <c r="AA70" s="64"/>
      <c r="AB70" s="64"/>
      <c r="AC70" s="64"/>
      <c r="AD70" s="64"/>
      <c r="AF70" s="64"/>
    </row>
    <row r="71" spans="1:32" ht="26.25" customHeight="1">
      <c r="A71" s="18">
        <v>1</v>
      </c>
      <c r="B71" s="6" t="s">
        <v>91</v>
      </c>
      <c r="C71" s="8">
        <v>10000</v>
      </c>
      <c r="D71" s="7">
        <v>10000</v>
      </c>
      <c r="E71" s="8">
        <v>97278</v>
      </c>
      <c r="F71" s="8">
        <v>97278</v>
      </c>
      <c r="G71" s="8"/>
      <c r="H71" s="8"/>
      <c r="I71" s="8">
        <f t="shared" ref="I71:I79" si="96">+E71-F71-G71-H71</f>
        <v>0</v>
      </c>
      <c r="J71" s="16"/>
      <c r="K71" s="16">
        <f t="shared" si="89"/>
        <v>9.7278000000000002</v>
      </c>
      <c r="L71" s="445"/>
      <c r="M71" s="117">
        <f t="shared" si="61"/>
        <v>97278217008</v>
      </c>
      <c r="N71" s="13">
        <v>97278217008</v>
      </c>
      <c r="R71" s="64"/>
      <c r="Z71" s="64"/>
      <c r="AA71" s="64"/>
      <c r="AB71" s="64"/>
      <c r="AC71" s="64"/>
      <c r="AD71" s="64"/>
    </row>
    <row r="72" spans="1:32" ht="26.25" customHeight="1">
      <c r="A72" s="18">
        <v>2</v>
      </c>
      <c r="B72" s="6" t="s">
        <v>92</v>
      </c>
      <c r="C72" s="8">
        <v>380000</v>
      </c>
      <c r="D72" s="7">
        <v>380000</v>
      </c>
      <c r="E72" s="8">
        <v>117139</v>
      </c>
      <c r="F72" s="8">
        <v>117139</v>
      </c>
      <c r="G72" s="8"/>
      <c r="H72" s="8"/>
      <c r="I72" s="8">
        <f t="shared" si="96"/>
        <v>0</v>
      </c>
      <c r="J72" s="16">
        <f t="shared" si="88"/>
        <v>0.30826052631578948</v>
      </c>
      <c r="K72" s="16">
        <f t="shared" si="89"/>
        <v>0.30826052631578948</v>
      </c>
      <c r="L72" s="445"/>
      <c r="M72" s="117">
        <f t="shared" si="61"/>
        <v>117138707098</v>
      </c>
      <c r="N72" s="13">
        <v>117138707098</v>
      </c>
      <c r="R72" s="64"/>
      <c r="Z72" s="64"/>
      <c r="AA72" s="64"/>
      <c r="AB72" s="64"/>
      <c r="AC72" s="64"/>
      <c r="AD72" s="64"/>
    </row>
    <row r="73" spans="1:32" ht="26.25" customHeight="1">
      <c r="A73" s="18">
        <v>3</v>
      </c>
      <c r="B73" s="6" t="s">
        <v>93</v>
      </c>
      <c r="C73" s="8"/>
      <c r="D73" s="7"/>
      <c r="E73" s="8">
        <v>859</v>
      </c>
      <c r="F73" s="8">
        <v>859</v>
      </c>
      <c r="G73" s="8"/>
      <c r="H73" s="8"/>
      <c r="I73" s="8">
        <f t="shared" si="96"/>
        <v>0</v>
      </c>
      <c r="J73" s="16"/>
      <c r="K73" s="16"/>
      <c r="L73" s="445"/>
      <c r="M73" s="117">
        <f t="shared" si="61"/>
        <v>859465826</v>
      </c>
      <c r="N73" s="13">
        <v>859465826</v>
      </c>
      <c r="R73" s="64"/>
      <c r="Z73" s="64"/>
      <c r="AA73" s="64"/>
      <c r="AB73" s="64"/>
      <c r="AC73" s="64"/>
      <c r="AD73" s="64"/>
    </row>
    <row r="74" spans="1:32" ht="26.25" customHeight="1">
      <c r="A74" s="18">
        <v>4</v>
      </c>
      <c r="B74" s="6" t="s">
        <v>94</v>
      </c>
      <c r="C74" s="8">
        <v>8926000</v>
      </c>
      <c r="D74" s="7">
        <v>8926000</v>
      </c>
      <c r="E74" s="8">
        <v>7395450</v>
      </c>
      <c r="F74" s="8">
        <v>7395450</v>
      </c>
      <c r="G74" s="8"/>
      <c r="H74" s="8"/>
      <c r="I74" s="8">
        <f t="shared" si="96"/>
        <v>0</v>
      </c>
      <c r="J74" s="16">
        <f t="shared" si="88"/>
        <v>0.82852901635671072</v>
      </c>
      <c r="K74" s="16">
        <f t="shared" si="89"/>
        <v>0.82852901635671072</v>
      </c>
      <c r="L74" s="445"/>
      <c r="M74" s="117">
        <f t="shared" si="61"/>
        <v>7395449883157</v>
      </c>
      <c r="N74" s="13">
        <v>7395449883157</v>
      </c>
      <c r="R74" s="64"/>
      <c r="Z74" s="64"/>
      <c r="AA74" s="64"/>
      <c r="AB74" s="64"/>
      <c r="AC74" s="64"/>
      <c r="AD74" s="64"/>
    </row>
    <row r="75" spans="1:32" ht="33">
      <c r="A75" s="18">
        <v>5</v>
      </c>
      <c r="B75" s="6" t="s">
        <v>95</v>
      </c>
      <c r="C75" s="8"/>
      <c r="D75" s="7"/>
      <c r="E75" s="8">
        <v>629</v>
      </c>
      <c r="F75" s="8">
        <v>629</v>
      </c>
      <c r="G75" s="8"/>
      <c r="H75" s="8"/>
      <c r="I75" s="8">
        <f t="shared" si="96"/>
        <v>0</v>
      </c>
      <c r="J75" s="16"/>
      <c r="K75" s="16"/>
      <c r="L75" s="445"/>
      <c r="M75" s="117">
        <f t="shared" si="61"/>
        <v>629161970</v>
      </c>
      <c r="N75" s="13">
        <v>629161970</v>
      </c>
      <c r="R75" s="64"/>
      <c r="Z75" s="64"/>
      <c r="AA75" s="64"/>
      <c r="AB75" s="64"/>
      <c r="AC75" s="64"/>
      <c r="AD75" s="64"/>
    </row>
    <row r="76" spans="1:32" ht="26.25" customHeight="1">
      <c r="A76" s="18">
        <v>6</v>
      </c>
      <c r="B76" s="6" t="s">
        <v>96</v>
      </c>
      <c r="C76" s="8">
        <v>82000</v>
      </c>
      <c r="D76" s="7">
        <v>82000</v>
      </c>
      <c r="E76" s="8">
        <v>93186</v>
      </c>
      <c r="F76" s="8">
        <v>93186</v>
      </c>
      <c r="G76" s="8"/>
      <c r="H76" s="8"/>
      <c r="I76" s="8">
        <f>+E76-F76-G76-H76</f>
        <v>0</v>
      </c>
      <c r="J76" s="16">
        <f t="shared" si="88"/>
        <v>1.1364146341463415</v>
      </c>
      <c r="K76" s="16">
        <f t="shared" si="89"/>
        <v>1.1364146341463415</v>
      </c>
      <c r="L76" s="445"/>
      <c r="M76" s="117">
        <f t="shared" si="61"/>
        <v>93185509350</v>
      </c>
      <c r="N76" s="13">
        <v>93185509350</v>
      </c>
      <c r="R76" s="64"/>
      <c r="Z76" s="64"/>
      <c r="AA76" s="64"/>
      <c r="AB76" s="64"/>
      <c r="AC76" s="64"/>
      <c r="AD76" s="64"/>
    </row>
    <row r="77" spans="1:32" ht="26.25" hidden="1" customHeight="1">
      <c r="A77" s="18">
        <v>7</v>
      </c>
      <c r="B77" s="6" t="s">
        <v>97</v>
      </c>
      <c r="C77" s="8"/>
      <c r="D77" s="7"/>
      <c r="E77" s="8">
        <v>0</v>
      </c>
      <c r="F77" s="8">
        <v>0</v>
      </c>
      <c r="G77" s="8">
        <v>0</v>
      </c>
      <c r="H77" s="8"/>
      <c r="I77" s="8">
        <f t="shared" si="96"/>
        <v>0</v>
      </c>
      <c r="J77" s="16" t="e">
        <f t="shared" si="88"/>
        <v>#DIV/0!</v>
      </c>
      <c r="K77" s="16" t="e">
        <f t="shared" si="89"/>
        <v>#DIV/0!</v>
      </c>
      <c r="L77" s="445"/>
      <c r="M77" s="117">
        <f t="shared" si="61"/>
        <v>0</v>
      </c>
      <c r="R77" s="64"/>
    </row>
    <row r="78" spans="1:32" ht="26.25" customHeight="1">
      <c r="A78" s="18">
        <v>7</v>
      </c>
      <c r="B78" s="6" t="s">
        <v>98</v>
      </c>
      <c r="C78" s="8">
        <v>2000</v>
      </c>
      <c r="D78" s="7">
        <v>2000</v>
      </c>
      <c r="E78" s="8">
        <v>2197</v>
      </c>
      <c r="F78" s="8">
        <v>2196</v>
      </c>
      <c r="G78" s="8">
        <v>1</v>
      </c>
      <c r="H78" s="8"/>
      <c r="I78" s="8">
        <f t="shared" si="96"/>
        <v>0</v>
      </c>
      <c r="J78" s="16"/>
      <c r="K78" s="16"/>
      <c r="L78" s="445"/>
      <c r="M78" s="117">
        <f t="shared" si="61"/>
        <v>2196607598</v>
      </c>
      <c r="N78" s="13">
        <v>2196227598</v>
      </c>
      <c r="O78" s="13">
        <v>380000</v>
      </c>
      <c r="R78" s="64"/>
      <c r="Z78" s="64"/>
      <c r="AA78" s="64"/>
      <c r="AB78" s="64"/>
      <c r="AC78" s="64"/>
      <c r="AD78" s="64"/>
    </row>
    <row r="79" spans="1:32" s="17" customFormat="1" ht="27.75" customHeight="1">
      <c r="A79" s="1" t="s">
        <v>99</v>
      </c>
      <c r="B79" s="4" t="s">
        <v>100</v>
      </c>
      <c r="C79" s="3"/>
      <c r="D79" s="3"/>
      <c r="E79" s="3">
        <v>11947</v>
      </c>
      <c r="F79" s="3">
        <v>11947</v>
      </c>
      <c r="G79" s="3"/>
      <c r="H79" s="3"/>
      <c r="I79" s="3">
        <f t="shared" si="96"/>
        <v>0</v>
      </c>
      <c r="J79" s="25"/>
      <c r="K79" s="25"/>
      <c r="L79" s="443"/>
      <c r="M79" s="117">
        <f t="shared" si="61"/>
        <v>11947365792</v>
      </c>
      <c r="N79" s="113">
        <v>11947365792</v>
      </c>
      <c r="O79" s="113"/>
      <c r="P79" s="113"/>
      <c r="Q79" s="113"/>
      <c r="R79" s="64"/>
      <c r="Z79" s="64"/>
      <c r="AA79" s="64"/>
      <c r="AB79" s="64"/>
      <c r="AC79" s="64"/>
      <c r="AD79" s="64"/>
    </row>
    <row r="80" spans="1:32" s="17" customFormat="1" ht="24" customHeight="1">
      <c r="A80" s="1" t="s">
        <v>101</v>
      </c>
      <c r="B80" s="24" t="s">
        <v>102</v>
      </c>
      <c r="C80" s="3"/>
      <c r="D80" s="3"/>
      <c r="E80" s="3">
        <f t="shared" ref="E80:I80" si="97">+E81+E82</f>
        <v>118547</v>
      </c>
      <c r="F80" s="3">
        <f t="shared" si="97"/>
        <v>0</v>
      </c>
      <c r="G80" s="3">
        <f t="shared" si="97"/>
        <v>87838</v>
      </c>
      <c r="H80" s="3">
        <f t="shared" si="97"/>
        <v>3567</v>
      </c>
      <c r="I80" s="3">
        <f t="shared" si="97"/>
        <v>27142</v>
      </c>
      <c r="J80" s="25"/>
      <c r="K80" s="25"/>
      <c r="L80" s="443"/>
      <c r="M80" s="117">
        <f>+M81+M82</f>
        <v>118547384238</v>
      </c>
      <c r="N80" s="117">
        <f t="shared" ref="N80:Q80" si="98">+N81+N82</f>
        <v>0</v>
      </c>
      <c r="O80" s="117">
        <f t="shared" si="98"/>
        <v>87838403000</v>
      </c>
      <c r="P80" s="117">
        <f t="shared" si="98"/>
        <v>3567106601</v>
      </c>
      <c r="Q80" s="117">
        <f t="shared" si="98"/>
        <v>27141874637</v>
      </c>
      <c r="R80" s="64"/>
      <c r="Z80" s="64"/>
      <c r="AA80" s="64"/>
      <c r="AB80" s="64"/>
      <c r="AC80" s="64"/>
      <c r="AD80" s="64"/>
    </row>
    <row r="81" spans="1:30" ht="24" customHeight="1">
      <c r="A81" s="18">
        <v>1</v>
      </c>
      <c r="B81" s="6" t="s">
        <v>103</v>
      </c>
      <c r="C81" s="8"/>
      <c r="D81" s="8"/>
      <c r="E81" s="8">
        <v>23096</v>
      </c>
      <c r="F81" s="8"/>
      <c r="G81" s="8"/>
      <c r="H81" s="8">
        <v>37</v>
      </c>
      <c r="I81" s="8">
        <f t="shared" ref="I81:I82" si="99">+E81-F81-G81-H81</f>
        <v>23059</v>
      </c>
      <c r="J81" s="16"/>
      <c r="K81" s="16"/>
      <c r="L81" s="445"/>
      <c r="M81" s="117">
        <f t="shared" si="61"/>
        <v>23096433637</v>
      </c>
      <c r="P81" s="13">
        <v>37120000</v>
      </c>
      <c r="Q81" s="13">
        <v>23059313637</v>
      </c>
      <c r="R81" s="64"/>
      <c r="Z81" s="64"/>
      <c r="AA81" s="64"/>
      <c r="AB81" s="64"/>
      <c r="AC81" s="64"/>
      <c r="AD81" s="64"/>
    </row>
    <row r="82" spans="1:30" ht="24" customHeight="1">
      <c r="A82" s="18">
        <v>2</v>
      </c>
      <c r="B82" s="6" t="s">
        <v>104</v>
      </c>
      <c r="C82" s="8"/>
      <c r="D82" s="8"/>
      <c r="E82" s="8">
        <v>95451</v>
      </c>
      <c r="F82" s="8"/>
      <c r="G82" s="8">
        <v>87838</v>
      </c>
      <c r="H82" s="8">
        <v>3530</v>
      </c>
      <c r="I82" s="8">
        <f t="shared" si="99"/>
        <v>4083</v>
      </c>
      <c r="J82" s="16"/>
      <c r="K82" s="16"/>
      <c r="L82" s="445"/>
      <c r="M82" s="117">
        <f t="shared" si="61"/>
        <v>95450950601</v>
      </c>
      <c r="O82" s="13">
        <v>87838403000</v>
      </c>
      <c r="P82" s="13">
        <v>3529986601</v>
      </c>
      <c r="Q82" s="13">
        <v>4082561000</v>
      </c>
      <c r="R82" s="64"/>
      <c r="Z82" s="64"/>
      <c r="AA82" s="64"/>
      <c r="AB82" s="64"/>
      <c r="AC82" s="64"/>
      <c r="AD82" s="64"/>
    </row>
    <row r="83" spans="1:30" s="17" customFormat="1" ht="33">
      <c r="A83" s="1" t="s">
        <v>105</v>
      </c>
      <c r="B83" s="4" t="s">
        <v>106</v>
      </c>
      <c r="C83" s="3"/>
      <c r="D83" s="3"/>
      <c r="E83" s="3"/>
      <c r="F83" s="3"/>
      <c r="G83" s="3"/>
      <c r="H83" s="3"/>
      <c r="I83" s="3">
        <f t="shared" ref="I83" si="100">+I84+I85</f>
        <v>0</v>
      </c>
      <c r="J83" s="25"/>
      <c r="K83" s="25"/>
      <c r="L83" s="443"/>
      <c r="M83" s="117">
        <f t="shared" si="61"/>
        <v>0</v>
      </c>
      <c r="N83" s="113"/>
      <c r="O83" s="113"/>
      <c r="P83" s="113"/>
      <c r="Q83" s="113"/>
      <c r="R83" s="64"/>
      <c r="Z83" s="64"/>
      <c r="AA83" s="64"/>
      <c r="AB83" s="64"/>
      <c r="AC83" s="64"/>
      <c r="AD83" s="64"/>
    </row>
    <row r="84" spans="1:30" s="17" customFormat="1" ht="34.5" hidden="1">
      <c r="A84" s="26">
        <v>1</v>
      </c>
      <c r="B84" s="24" t="s">
        <v>107</v>
      </c>
      <c r="C84" s="3"/>
      <c r="D84" s="3"/>
      <c r="E84" s="3">
        <v>0</v>
      </c>
      <c r="F84" s="3">
        <v>0</v>
      </c>
      <c r="G84" s="3">
        <v>0</v>
      </c>
      <c r="H84" s="3">
        <v>0</v>
      </c>
      <c r="I84" s="3">
        <f t="shared" ref="I84:I88" si="101">+E84-F84-G84-H84</f>
        <v>0</v>
      </c>
      <c r="J84" s="25"/>
      <c r="K84" s="25"/>
      <c r="L84" s="443"/>
      <c r="M84" s="117">
        <f t="shared" si="61"/>
        <v>0</v>
      </c>
      <c r="N84" s="113"/>
      <c r="O84" s="113"/>
      <c r="P84" s="113"/>
      <c r="Q84" s="113"/>
      <c r="R84" s="64"/>
    </row>
    <row r="85" spans="1:30" s="17" customFormat="1" ht="17.25" hidden="1">
      <c r="A85" s="26">
        <v>2</v>
      </c>
      <c r="B85" s="24" t="s">
        <v>108</v>
      </c>
      <c r="C85" s="3"/>
      <c r="D85" s="3"/>
      <c r="E85" s="3">
        <f>+E86+E87</f>
        <v>0</v>
      </c>
      <c r="F85" s="3">
        <f t="shared" ref="F85:H85" si="102">+F86+F87</f>
        <v>0</v>
      </c>
      <c r="G85" s="3">
        <f t="shared" si="102"/>
        <v>0</v>
      </c>
      <c r="H85" s="3">
        <f t="shared" si="102"/>
        <v>0</v>
      </c>
      <c r="I85" s="3">
        <f>+I86+I87</f>
        <v>0</v>
      </c>
      <c r="J85" s="25"/>
      <c r="K85" s="25"/>
      <c r="L85" s="443"/>
      <c r="M85" s="117">
        <f t="shared" si="61"/>
        <v>0</v>
      </c>
      <c r="N85" s="113"/>
      <c r="O85" s="113"/>
      <c r="P85" s="113"/>
      <c r="Q85" s="113"/>
      <c r="R85" s="64"/>
    </row>
    <row r="86" spans="1:30" hidden="1">
      <c r="A86" s="18" t="s">
        <v>109</v>
      </c>
      <c r="B86" s="6" t="s">
        <v>110</v>
      </c>
      <c r="C86" s="8"/>
      <c r="D86" s="8"/>
      <c r="E86" s="8">
        <v>0</v>
      </c>
      <c r="F86" s="8">
        <v>0</v>
      </c>
      <c r="G86" s="8">
        <v>0</v>
      </c>
      <c r="H86" s="8">
        <v>0</v>
      </c>
      <c r="I86" s="8">
        <f t="shared" si="101"/>
        <v>0</v>
      </c>
      <c r="J86" s="16"/>
      <c r="K86" s="16"/>
      <c r="L86" s="445"/>
      <c r="M86" s="117">
        <f t="shared" si="61"/>
        <v>0</v>
      </c>
      <c r="R86" s="64"/>
    </row>
    <row r="87" spans="1:30" hidden="1">
      <c r="A87" s="18" t="s">
        <v>111</v>
      </c>
      <c r="B87" s="6" t="s">
        <v>112</v>
      </c>
      <c r="C87" s="8"/>
      <c r="D87" s="8"/>
      <c r="E87" s="8">
        <v>0</v>
      </c>
      <c r="F87" s="8">
        <v>0</v>
      </c>
      <c r="G87" s="8">
        <v>0</v>
      </c>
      <c r="H87" s="8">
        <v>0</v>
      </c>
      <c r="I87" s="8">
        <f t="shared" si="101"/>
        <v>0</v>
      </c>
      <c r="J87" s="16"/>
      <c r="K87" s="16"/>
      <c r="L87" s="445"/>
      <c r="M87" s="117">
        <f t="shared" si="61"/>
        <v>0</v>
      </c>
      <c r="R87" s="64"/>
    </row>
    <row r="88" spans="1:30" ht="17.25" hidden="1">
      <c r="A88" s="26">
        <v>3</v>
      </c>
      <c r="B88" s="24" t="s">
        <v>113</v>
      </c>
      <c r="C88" s="8"/>
      <c r="D88" s="8"/>
      <c r="E88" s="8">
        <v>0</v>
      </c>
      <c r="F88" s="8">
        <v>0</v>
      </c>
      <c r="G88" s="8">
        <v>0</v>
      </c>
      <c r="H88" s="8">
        <v>0</v>
      </c>
      <c r="I88" s="8">
        <f t="shared" si="101"/>
        <v>0</v>
      </c>
      <c r="J88" s="16"/>
      <c r="K88" s="16"/>
      <c r="L88" s="445"/>
      <c r="M88" s="117">
        <f t="shared" si="61"/>
        <v>0</v>
      </c>
      <c r="R88" s="64"/>
    </row>
    <row r="89" spans="1:30" s="17" customFormat="1">
      <c r="A89" s="1" t="s">
        <v>45</v>
      </c>
      <c r="B89" s="4" t="s">
        <v>114</v>
      </c>
      <c r="C89" s="3">
        <f>+C90+C93</f>
        <v>236800</v>
      </c>
      <c r="D89" s="3">
        <f>+D90+D93</f>
        <v>236800</v>
      </c>
      <c r="E89" s="3">
        <f t="shared" ref="E89:I89" si="103">+E90+E93</f>
        <v>193387</v>
      </c>
      <c r="F89" s="3">
        <f t="shared" si="103"/>
        <v>0</v>
      </c>
      <c r="G89" s="3">
        <f t="shared" si="103"/>
        <v>193387</v>
      </c>
      <c r="H89" s="3">
        <f t="shared" si="103"/>
        <v>0</v>
      </c>
      <c r="I89" s="3">
        <f t="shared" si="103"/>
        <v>0</v>
      </c>
      <c r="J89" s="25">
        <f t="shared" si="88"/>
        <v>0.81666807432432431</v>
      </c>
      <c r="K89" s="25">
        <f t="shared" si="89"/>
        <v>0.81666807432432431</v>
      </c>
      <c r="L89" s="25"/>
      <c r="M89" s="3">
        <f t="shared" ref="M89:Q89" si="104">+M90+M93</f>
        <v>193386767302</v>
      </c>
      <c r="N89" s="3">
        <f t="shared" si="104"/>
        <v>0</v>
      </c>
      <c r="O89" s="3">
        <f t="shared" si="104"/>
        <v>193386767302</v>
      </c>
      <c r="P89" s="3">
        <f t="shared" si="104"/>
        <v>0</v>
      </c>
      <c r="Q89" s="3">
        <f t="shared" si="104"/>
        <v>0</v>
      </c>
      <c r="R89" s="64"/>
      <c r="Z89" s="64"/>
      <c r="AA89" s="64"/>
      <c r="AB89" s="64"/>
      <c r="AC89" s="64"/>
      <c r="AD89" s="64"/>
    </row>
    <row r="90" spans="1:30" s="17" customFormat="1">
      <c r="A90" s="1" t="s">
        <v>51</v>
      </c>
      <c r="B90" s="4" t="s">
        <v>115</v>
      </c>
      <c r="C90" s="3">
        <f>SUM(C91:C92)</f>
        <v>206400</v>
      </c>
      <c r="D90" s="3">
        <f>SUM(D91:D92)</f>
        <v>206400</v>
      </c>
      <c r="E90" s="3">
        <f t="shared" ref="E90:I90" si="105">+E91+E92</f>
        <v>193387</v>
      </c>
      <c r="F90" s="3">
        <f t="shared" si="105"/>
        <v>0</v>
      </c>
      <c r="G90" s="3">
        <f t="shared" si="105"/>
        <v>193387</v>
      </c>
      <c r="H90" s="3">
        <f t="shared" si="105"/>
        <v>0</v>
      </c>
      <c r="I90" s="3">
        <f t="shared" si="105"/>
        <v>0</v>
      </c>
      <c r="J90" s="25">
        <f t="shared" si="88"/>
        <v>0.93695251937984492</v>
      </c>
      <c r="K90" s="25">
        <f t="shared" si="89"/>
        <v>0.93695251937984492</v>
      </c>
      <c r="L90" s="25"/>
      <c r="M90" s="3">
        <f t="shared" ref="M90:Q90" si="106">SUM(M91:M92)</f>
        <v>193386767302</v>
      </c>
      <c r="N90" s="3">
        <f t="shared" si="106"/>
        <v>0</v>
      </c>
      <c r="O90" s="3">
        <f t="shared" si="106"/>
        <v>193386767302</v>
      </c>
      <c r="P90" s="3">
        <f t="shared" si="106"/>
        <v>0</v>
      </c>
      <c r="Q90" s="3">
        <f t="shared" si="106"/>
        <v>0</v>
      </c>
      <c r="R90" s="64"/>
      <c r="Z90" s="64"/>
      <c r="AA90" s="64"/>
      <c r="AB90" s="64"/>
      <c r="AC90" s="64"/>
      <c r="AD90" s="64"/>
    </row>
    <row r="91" spans="1:30">
      <c r="A91" s="18">
        <v>1</v>
      </c>
      <c r="B91" s="6" t="s">
        <v>116</v>
      </c>
      <c r="C91" s="8"/>
      <c r="D91" s="8"/>
      <c r="E91" s="8"/>
      <c r="F91" s="8"/>
      <c r="G91" s="8"/>
      <c r="H91" s="8"/>
      <c r="I91" s="8">
        <f t="shared" ref="I91:I92" si="107">+E91-F91-G91-H91</f>
        <v>0</v>
      </c>
      <c r="J91" s="16"/>
      <c r="K91" s="16"/>
      <c r="L91" s="445"/>
      <c r="M91" s="117">
        <f t="shared" si="61"/>
        <v>0</v>
      </c>
      <c r="R91" s="64"/>
      <c r="Z91" s="64"/>
      <c r="AA91" s="64"/>
      <c r="AB91" s="64"/>
      <c r="AC91" s="64"/>
      <c r="AD91" s="64"/>
    </row>
    <row r="92" spans="1:30">
      <c r="A92" s="18">
        <v>2</v>
      </c>
      <c r="B92" s="6" t="s">
        <v>117</v>
      </c>
      <c r="C92" s="8">
        <v>206400</v>
      </c>
      <c r="D92" s="8">
        <f>+C92</f>
        <v>206400</v>
      </c>
      <c r="E92" s="8">
        <f t="shared" ref="E92" si="108">ROUND(M92/1000000,0)</f>
        <v>193387</v>
      </c>
      <c r="F92" s="8">
        <f t="shared" ref="F92" si="109">ROUND(N92/1000000,0)</f>
        <v>0</v>
      </c>
      <c r="G92" s="8">
        <f t="shared" ref="G92" si="110">ROUND(O92/1000000,0)</f>
        <v>193387</v>
      </c>
      <c r="H92" s="8">
        <f t="shared" ref="H92" si="111">ROUND(P92/1000000,0)</f>
        <v>0</v>
      </c>
      <c r="I92" s="8">
        <f t="shared" si="107"/>
        <v>0</v>
      </c>
      <c r="J92" s="16">
        <f t="shared" si="88"/>
        <v>0.93695251937984492</v>
      </c>
      <c r="K92" s="16">
        <f t="shared" si="89"/>
        <v>0.93695251937984492</v>
      </c>
      <c r="L92" s="445"/>
      <c r="M92" s="117">
        <f t="shared" si="61"/>
        <v>193386767302</v>
      </c>
      <c r="O92" s="13">
        <v>193386767302</v>
      </c>
      <c r="R92" s="64"/>
      <c r="Z92" s="64"/>
      <c r="AA92" s="64"/>
      <c r="AB92" s="64"/>
      <c r="AC92" s="64"/>
      <c r="AD92" s="64"/>
    </row>
    <row r="93" spans="1:30">
      <c r="A93" s="1" t="s">
        <v>88</v>
      </c>
      <c r="B93" s="4" t="s">
        <v>118</v>
      </c>
      <c r="C93" s="3">
        <f>SUM(C94:C95)</f>
        <v>30400</v>
      </c>
      <c r="D93" s="3">
        <f>SUM(D94:D95)</f>
        <v>30400</v>
      </c>
      <c r="E93" s="8">
        <f t="shared" ref="E93:I93" si="112">+E94+E95</f>
        <v>0</v>
      </c>
      <c r="F93" s="8">
        <f t="shared" si="112"/>
        <v>0</v>
      </c>
      <c r="G93" s="8">
        <f t="shared" si="112"/>
        <v>0</v>
      </c>
      <c r="H93" s="8">
        <f t="shared" si="112"/>
        <v>0</v>
      </c>
      <c r="I93" s="8">
        <f t="shared" si="112"/>
        <v>0</v>
      </c>
      <c r="J93" s="16">
        <f t="shared" si="88"/>
        <v>0</v>
      </c>
      <c r="K93" s="16">
        <f t="shared" si="89"/>
        <v>0</v>
      </c>
      <c r="L93" s="16"/>
      <c r="M93" s="3">
        <f t="shared" ref="M93:Q93" si="113">SUM(M94:M95)</f>
        <v>0</v>
      </c>
      <c r="N93" s="3">
        <f t="shared" si="113"/>
        <v>0</v>
      </c>
      <c r="O93" s="3">
        <f t="shared" si="113"/>
        <v>0</v>
      </c>
      <c r="P93" s="3">
        <f t="shared" si="113"/>
        <v>0</v>
      </c>
      <c r="Q93" s="3">
        <f t="shared" si="113"/>
        <v>0</v>
      </c>
      <c r="R93" s="64"/>
      <c r="Z93" s="64">
        <f>+T93-M93</f>
        <v>0</v>
      </c>
      <c r="AA93" s="64">
        <f t="shared" ref="AA93:AA102" si="114">+U93-N93</f>
        <v>0</v>
      </c>
      <c r="AB93" s="64">
        <f t="shared" ref="AB93:AB102" si="115">+V93-O93</f>
        <v>0</v>
      </c>
      <c r="AC93" s="64">
        <f t="shared" ref="AC93:AC102" si="116">+W93-P93</f>
        <v>0</v>
      </c>
      <c r="AD93" s="64">
        <f t="shared" ref="AD93:AD102" si="117">+X93-Q93</f>
        <v>0</v>
      </c>
    </row>
    <row r="94" spans="1:30">
      <c r="A94" s="18">
        <v>1</v>
      </c>
      <c r="B94" s="6" t="s">
        <v>116</v>
      </c>
      <c r="C94" s="8"/>
      <c r="D94" s="8"/>
      <c r="E94" s="8"/>
      <c r="F94" s="8"/>
      <c r="G94" s="8"/>
      <c r="H94" s="8"/>
      <c r="I94" s="8">
        <f t="shared" ref="I94:I95" si="118">+E94-F94-G94-H94</f>
        <v>0</v>
      </c>
      <c r="J94" s="16"/>
      <c r="K94" s="16"/>
      <c r="L94" s="445"/>
      <c r="M94" s="117">
        <f t="shared" si="61"/>
        <v>0</v>
      </c>
      <c r="R94" s="64"/>
      <c r="Z94" s="64">
        <f>+T94-M94</f>
        <v>0</v>
      </c>
      <c r="AA94" s="64">
        <f t="shared" si="114"/>
        <v>0</v>
      </c>
      <c r="AB94" s="64">
        <f t="shared" si="115"/>
        <v>0</v>
      </c>
      <c r="AC94" s="64">
        <f t="shared" si="116"/>
        <v>0</v>
      </c>
      <c r="AD94" s="64">
        <f t="shared" si="117"/>
        <v>0</v>
      </c>
    </row>
    <row r="95" spans="1:30">
      <c r="A95" s="18">
        <v>2</v>
      </c>
      <c r="B95" s="6" t="s">
        <v>117</v>
      </c>
      <c r="C95" s="8">
        <v>30400</v>
      </c>
      <c r="D95" s="8">
        <f>+C95</f>
        <v>30400</v>
      </c>
      <c r="E95" s="8"/>
      <c r="F95" s="8"/>
      <c r="G95" s="8"/>
      <c r="H95" s="8"/>
      <c r="I95" s="8">
        <f t="shared" si="118"/>
        <v>0</v>
      </c>
      <c r="J95" s="16">
        <f t="shared" si="88"/>
        <v>0</v>
      </c>
      <c r="K95" s="16">
        <f t="shared" si="89"/>
        <v>0</v>
      </c>
      <c r="L95" s="445"/>
      <c r="M95" s="117">
        <f t="shared" si="61"/>
        <v>0</v>
      </c>
      <c r="R95" s="64"/>
      <c r="Z95" s="64">
        <f>+T95-M95</f>
        <v>0</v>
      </c>
      <c r="AA95" s="64">
        <f t="shared" si="114"/>
        <v>0</v>
      </c>
      <c r="AB95" s="64">
        <f t="shared" si="115"/>
        <v>0</v>
      </c>
      <c r="AC95" s="64">
        <f t="shared" si="116"/>
        <v>0</v>
      </c>
      <c r="AD95" s="64">
        <f t="shared" si="117"/>
        <v>0</v>
      </c>
    </row>
    <row r="96" spans="1:30" s="17" customFormat="1" ht="24.75" customHeight="1">
      <c r="A96" s="1" t="s">
        <v>119</v>
      </c>
      <c r="B96" s="4" t="s">
        <v>120</v>
      </c>
      <c r="C96" s="3">
        <f t="shared" ref="C96" si="119">+C97+C102</f>
        <v>10802072</v>
      </c>
      <c r="D96" s="3">
        <f t="shared" ref="D96" si="120">+D97+D102</f>
        <v>10802072</v>
      </c>
      <c r="E96" s="3">
        <f t="shared" ref="E96:I96" si="121">+E97+E102</f>
        <v>23865491</v>
      </c>
      <c r="F96" s="3">
        <f t="shared" si="121"/>
        <v>7127</v>
      </c>
      <c r="G96" s="3">
        <f>+G97+G102</f>
        <v>11169024</v>
      </c>
      <c r="H96" s="3">
        <f t="shared" si="121"/>
        <v>9678795</v>
      </c>
      <c r="I96" s="3">
        <f t="shared" si="121"/>
        <v>3010545</v>
      </c>
      <c r="J96" s="25">
        <f t="shared" si="88"/>
        <v>2.2093438184822318</v>
      </c>
      <c r="K96" s="25">
        <f t="shared" si="89"/>
        <v>2.2093438184822318</v>
      </c>
      <c r="L96" s="25"/>
      <c r="M96" s="3">
        <f t="shared" ref="M96:Q96" si="122">+M97+M102</f>
        <v>23865490410533</v>
      </c>
      <c r="N96" s="3">
        <f t="shared" si="122"/>
        <v>7126528000</v>
      </c>
      <c r="O96" s="3">
        <f t="shared" si="122"/>
        <v>11169024113639</v>
      </c>
      <c r="P96" s="3">
        <f t="shared" si="122"/>
        <v>9678794791211</v>
      </c>
      <c r="Q96" s="3">
        <f t="shared" si="122"/>
        <v>3010544977683</v>
      </c>
      <c r="R96" s="64"/>
      <c r="T96" s="449">
        <v>23865490410533</v>
      </c>
      <c r="U96" s="449">
        <v>7126528000</v>
      </c>
      <c r="V96" s="449">
        <v>11169024113639</v>
      </c>
      <c r="W96" s="449">
        <v>9678794791211</v>
      </c>
      <c r="X96" s="449">
        <v>3010544977683</v>
      </c>
      <c r="Z96" s="64">
        <f>+T96-M96</f>
        <v>0</v>
      </c>
      <c r="AA96" s="64">
        <f t="shared" si="114"/>
        <v>0</v>
      </c>
      <c r="AB96" s="64">
        <f t="shared" si="115"/>
        <v>0</v>
      </c>
      <c r="AC96" s="64">
        <f t="shared" si="116"/>
        <v>0</v>
      </c>
      <c r="AD96" s="64">
        <f t="shared" si="117"/>
        <v>0</v>
      </c>
    </row>
    <row r="97" spans="1:30" s="17" customFormat="1" ht="24.75" customHeight="1">
      <c r="A97" s="1" t="s">
        <v>51</v>
      </c>
      <c r="B97" s="4" t="s">
        <v>121</v>
      </c>
      <c r="C97" s="3">
        <f t="shared" ref="C97" si="123">+C98+C99</f>
        <v>10802072</v>
      </c>
      <c r="D97" s="3">
        <f t="shared" ref="D97" si="124">+D98+D99</f>
        <v>10802072</v>
      </c>
      <c r="E97" s="3">
        <f t="shared" ref="E97:I97" si="125">+E98+E99</f>
        <v>23758370</v>
      </c>
      <c r="F97" s="3">
        <f t="shared" si="125"/>
        <v>0</v>
      </c>
      <c r="G97" s="3">
        <f>+G98+G99</f>
        <v>11091512</v>
      </c>
      <c r="H97" s="3">
        <f t="shared" si="125"/>
        <v>9656313</v>
      </c>
      <c r="I97" s="3">
        <f t="shared" si="125"/>
        <v>3010545</v>
      </c>
      <c r="J97" s="25">
        <f>+E97/C97</f>
        <v>2.1994271099100247</v>
      </c>
      <c r="K97" s="25">
        <f>+E97/D97</f>
        <v>2.1994271099100247</v>
      </c>
      <c r="L97" s="25">
        <f>+G97/D97</f>
        <v>1.0267948593566123</v>
      </c>
      <c r="M97" s="3">
        <f t="shared" ref="M97:P97" si="126">+M98+M99</f>
        <v>23758369137195</v>
      </c>
      <c r="N97" s="3">
        <f t="shared" si="126"/>
        <v>0</v>
      </c>
      <c r="O97" s="3">
        <f t="shared" si="126"/>
        <v>11091511621842</v>
      </c>
      <c r="P97" s="3">
        <f t="shared" si="126"/>
        <v>9656312537670</v>
      </c>
      <c r="Q97" s="3">
        <f>+Q98+Q99</f>
        <v>3010544977683</v>
      </c>
      <c r="R97" s="64"/>
      <c r="Z97" s="64"/>
      <c r="AA97" s="64"/>
      <c r="AB97" s="64"/>
      <c r="AC97" s="64"/>
      <c r="AD97" s="64"/>
    </row>
    <row r="98" spans="1:30" s="17" customFormat="1" ht="30" customHeight="1">
      <c r="A98" s="26" t="s">
        <v>122</v>
      </c>
      <c r="B98" s="24" t="s">
        <v>123</v>
      </c>
      <c r="C98" s="3">
        <v>8041860</v>
      </c>
      <c r="D98" s="3">
        <f>+C98</f>
        <v>8041860</v>
      </c>
      <c r="E98" s="3">
        <v>16812873</v>
      </c>
      <c r="F98" s="3"/>
      <c r="G98" s="69">
        <v>8041860</v>
      </c>
      <c r="H98" s="3">
        <v>7403843</v>
      </c>
      <c r="I98" s="3">
        <f t="shared" ref="I98" si="127">+E98-F98-G98-H98</f>
        <v>1367170</v>
      </c>
      <c r="J98" s="25">
        <f t="shared" si="88"/>
        <v>2.0906696958166395</v>
      </c>
      <c r="K98" s="25">
        <f t="shared" si="89"/>
        <v>2.0906696958166395</v>
      </c>
      <c r="L98" s="25">
        <f>+G98/D98</f>
        <v>1</v>
      </c>
      <c r="M98" s="117">
        <f>SUM(N98:Q98)</f>
        <v>16812873139726</v>
      </c>
      <c r="N98" s="113"/>
      <c r="O98" s="113">
        <v>8041860000000</v>
      </c>
      <c r="P98" s="113">
        <v>7403843000000</v>
      </c>
      <c r="Q98" s="113">
        <v>1367170139726</v>
      </c>
      <c r="R98" s="64"/>
      <c r="T98" s="449">
        <v>16812873139726</v>
      </c>
      <c r="V98" s="449">
        <v>8041860000000</v>
      </c>
      <c r="W98" s="449">
        <v>7403843000000</v>
      </c>
      <c r="X98" s="449">
        <v>1367170139726</v>
      </c>
      <c r="Z98" s="64">
        <f>+T98-M98</f>
        <v>0</v>
      </c>
      <c r="AA98" s="64">
        <f t="shared" si="114"/>
        <v>0</v>
      </c>
      <c r="AB98" s="64">
        <f t="shared" si="115"/>
        <v>0</v>
      </c>
      <c r="AC98" s="64">
        <f t="shared" si="116"/>
        <v>0</v>
      </c>
      <c r="AD98" s="64">
        <f t="shared" si="117"/>
        <v>0</v>
      </c>
    </row>
    <row r="99" spans="1:30" s="17" customFormat="1" ht="30" customHeight="1">
      <c r="A99" s="26" t="s">
        <v>124</v>
      </c>
      <c r="B99" s="24" t="s">
        <v>125</v>
      </c>
      <c r="C99" s="3">
        <f t="shared" ref="C99" si="128">+C100+C101</f>
        <v>2760212</v>
      </c>
      <c r="D99" s="3">
        <f t="shared" ref="D99" si="129">+D100+D101</f>
        <v>2760212</v>
      </c>
      <c r="E99" s="3">
        <f t="shared" ref="E99:I99" si="130">+E100+E101</f>
        <v>6945497</v>
      </c>
      <c r="F99" s="3">
        <f t="shared" si="130"/>
        <v>0</v>
      </c>
      <c r="G99" s="3">
        <f t="shared" si="130"/>
        <v>3049652</v>
      </c>
      <c r="H99" s="3">
        <f t="shared" si="130"/>
        <v>2252470</v>
      </c>
      <c r="I99" s="3">
        <f t="shared" si="130"/>
        <v>1643375</v>
      </c>
      <c r="J99" s="25">
        <f t="shared" si="88"/>
        <v>2.5162911399559165</v>
      </c>
      <c r="K99" s="25">
        <f t="shared" si="89"/>
        <v>2.5162911399559165</v>
      </c>
      <c r="L99" s="25">
        <f>+G99/D99</f>
        <v>1.1048615106375888</v>
      </c>
      <c r="M99" s="117">
        <f>+M100+M101</f>
        <v>6945495997469</v>
      </c>
      <c r="N99" s="117">
        <f t="shared" ref="N99:Q99" si="131">+N100+N101</f>
        <v>0</v>
      </c>
      <c r="O99" s="117">
        <f t="shared" si="131"/>
        <v>3049651621842</v>
      </c>
      <c r="P99" s="117">
        <f t="shared" si="131"/>
        <v>2252469537670</v>
      </c>
      <c r="Q99" s="117">
        <f t="shared" si="131"/>
        <v>1643374837957</v>
      </c>
      <c r="R99" s="64"/>
      <c r="Z99" s="64"/>
      <c r="AA99" s="64"/>
      <c r="AB99" s="64"/>
      <c r="AC99" s="64"/>
      <c r="AD99" s="64"/>
    </row>
    <row r="100" spans="1:30" s="23" customFormat="1" ht="28.5" customHeight="1">
      <c r="A100" s="20" t="s">
        <v>109</v>
      </c>
      <c r="B100" s="19" t="s">
        <v>126</v>
      </c>
      <c r="C100" s="21">
        <f>1136490+742613+6730+4392+186670+142271</f>
        <v>2219166</v>
      </c>
      <c r="D100" s="21">
        <f>+C100</f>
        <v>2219166</v>
      </c>
      <c r="E100" s="21">
        <v>6529016</v>
      </c>
      <c r="F100" s="21"/>
      <c r="G100" s="21">
        <v>2633171</v>
      </c>
      <c r="H100" s="21">
        <v>2252470</v>
      </c>
      <c r="I100" s="21">
        <f t="shared" ref="I100:I104" si="132">+E100-F100-G100-H100</f>
        <v>1643375</v>
      </c>
      <c r="J100" s="22">
        <f t="shared" si="88"/>
        <v>2.9421034749090422</v>
      </c>
      <c r="K100" s="22">
        <f t="shared" si="89"/>
        <v>2.9421034749090422</v>
      </c>
      <c r="L100" s="446"/>
      <c r="M100" s="71">
        <f t="shared" si="61"/>
        <v>6529015375627</v>
      </c>
      <c r="N100" s="71"/>
      <c r="O100" s="71">
        <v>2633171000000</v>
      </c>
      <c r="P100" s="71">
        <v>2252469537670</v>
      </c>
      <c r="Q100" s="71">
        <v>1643374837957</v>
      </c>
      <c r="R100" s="64"/>
      <c r="T100" s="451">
        <v>6529015375627</v>
      </c>
      <c r="V100" s="451">
        <v>2633171000000</v>
      </c>
      <c r="W100" s="451">
        <v>2252469537670</v>
      </c>
      <c r="X100" s="451">
        <v>1643374837957</v>
      </c>
      <c r="Z100" s="64">
        <f>+T100-M100</f>
        <v>0</v>
      </c>
      <c r="AA100" s="64">
        <f t="shared" si="114"/>
        <v>0</v>
      </c>
      <c r="AB100" s="64">
        <f t="shared" si="115"/>
        <v>0</v>
      </c>
      <c r="AC100" s="64">
        <f t="shared" si="116"/>
        <v>0</v>
      </c>
      <c r="AD100" s="64">
        <f t="shared" si="117"/>
        <v>0</v>
      </c>
    </row>
    <row r="101" spans="1:30" s="23" customFormat="1" ht="28.5" customHeight="1">
      <c r="A101" s="20" t="s">
        <v>111</v>
      </c>
      <c r="B101" s="19" t="s">
        <v>127</v>
      </c>
      <c r="C101" s="21">
        <f>475000+66046</f>
        <v>541046</v>
      </c>
      <c r="D101" s="21">
        <f>+C101</f>
        <v>541046</v>
      </c>
      <c r="E101" s="21">
        <v>416481</v>
      </c>
      <c r="F101" s="21"/>
      <c r="G101" s="21">
        <v>416481</v>
      </c>
      <c r="H101" s="21"/>
      <c r="I101" s="21">
        <f t="shared" si="132"/>
        <v>0</v>
      </c>
      <c r="J101" s="22">
        <f t="shared" si="88"/>
        <v>0.76977003803743116</v>
      </c>
      <c r="K101" s="22">
        <f t="shared" si="89"/>
        <v>0.76977003803743116</v>
      </c>
      <c r="L101" s="446"/>
      <c r="M101" s="71">
        <f t="shared" ref="M101:M104" si="133">SUM(N101:Q101)</f>
        <v>416480621842</v>
      </c>
      <c r="N101" s="71"/>
      <c r="O101" s="71">
        <v>416480621842</v>
      </c>
      <c r="P101" s="71"/>
      <c r="Q101" s="71"/>
      <c r="R101" s="64"/>
      <c r="T101" s="451">
        <v>416480621842</v>
      </c>
      <c r="V101" s="451">
        <v>416480621842</v>
      </c>
      <c r="Z101" s="64">
        <f>+T101-M101</f>
        <v>0</v>
      </c>
      <c r="AA101" s="64">
        <f t="shared" si="114"/>
        <v>0</v>
      </c>
      <c r="AB101" s="64">
        <f t="shared" si="115"/>
        <v>0</v>
      </c>
      <c r="AC101" s="64">
        <f t="shared" si="116"/>
        <v>0</v>
      </c>
      <c r="AD101" s="64">
        <f t="shared" si="117"/>
        <v>0</v>
      </c>
    </row>
    <row r="102" spans="1:30" s="17" customFormat="1" ht="24.75" customHeight="1">
      <c r="A102" s="1" t="s">
        <v>88</v>
      </c>
      <c r="B102" s="4" t="s">
        <v>128</v>
      </c>
      <c r="C102" s="3"/>
      <c r="D102" s="3"/>
      <c r="E102" s="3">
        <f>108411-1290</f>
        <v>107121</v>
      </c>
      <c r="F102" s="3">
        <v>7127</v>
      </c>
      <c r="G102" s="3">
        <v>77512</v>
      </c>
      <c r="H102" s="3">
        <f>23772-1290</f>
        <v>22482</v>
      </c>
      <c r="I102" s="3">
        <f t="shared" si="132"/>
        <v>0</v>
      </c>
      <c r="J102" s="25"/>
      <c r="K102" s="25"/>
      <c r="L102" s="443"/>
      <c r="M102" s="449">
        <v>107121273338</v>
      </c>
      <c r="N102" s="449">
        <v>7126528000</v>
      </c>
      <c r="O102" s="449">
        <v>77512491797</v>
      </c>
      <c r="P102" s="449">
        <v>22482253541</v>
      </c>
      <c r="R102" s="64"/>
      <c r="T102" s="449">
        <v>107121273338</v>
      </c>
      <c r="U102" s="449">
        <v>7126528000</v>
      </c>
      <c r="V102" s="449">
        <v>77512491797</v>
      </c>
      <c r="W102" s="449">
        <v>22482253541</v>
      </c>
      <c r="Z102" s="64">
        <f>+T102-M102</f>
        <v>0</v>
      </c>
      <c r="AA102" s="64">
        <f t="shared" si="114"/>
        <v>0</v>
      </c>
      <c r="AB102" s="64">
        <f t="shared" si="115"/>
        <v>0</v>
      </c>
      <c r="AC102" s="64">
        <f t="shared" si="116"/>
        <v>0</v>
      </c>
      <c r="AD102" s="64">
        <f t="shared" si="117"/>
        <v>0</v>
      </c>
    </row>
    <row r="103" spans="1:30" s="17" customFormat="1" ht="24.75" customHeight="1">
      <c r="A103" s="1" t="s">
        <v>129</v>
      </c>
      <c r="B103" s="4" t="s">
        <v>130</v>
      </c>
      <c r="C103" s="3">
        <v>997672</v>
      </c>
      <c r="D103" s="3">
        <v>997672</v>
      </c>
      <c r="E103" s="3">
        <v>12202783</v>
      </c>
      <c r="F103" s="3"/>
      <c r="G103" s="3">
        <v>8987495</v>
      </c>
      <c r="H103" s="3">
        <v>2926722</v>
      </c>
      <c r="I103" s="3">
        <f t="shared" si="132"/>
        <v>288566</v>
      </c>
      <c r="J103" s="25"/>
      <c r="K103" s="25">
        <f t="shared" si="89"/>
        <v>12.231257367150727</v>
      </c>
      <c r="L103" s="443"/>
      <c r="M103" s="117">
        <f t="shared" si="133"/>
        <v>12202783871866</v>
      </c>
      <c r="N103" s="113"/>
      <c r="O103" s="113">
        <v>8987495288662</v>
      </c>
      <c r="P103" s="113">
        <v>2926722575910</v>
      </c>
      <c r="Q103" s="113">
        <v>288566007294</v>
      </c>
      <c r="R103" s="64"/>
      <c r="Z103" s="64"/>
      <c r="AA103" s="64"/>
      <c r="AB103" s="64"/>
      <c r="AC103" s="64"/>
      <c r="AD103" s="64"/>
    </row>
    <row r="104" spans="1:30" s="17" customFormat="1" ht="24.75" customHeight="1">
      <c r="A104" s="1" t="s">
        <v>131</v>
      </c>
      <c r="B104" s="4" t="s">
        <v>132</v>
      </c>
      <c r="C104" s="3"/>
      <c r="D104" s="3"/>
      <c r="E104" s="3">
        <v>335070</v>
      </c>
      <c r="F104" s="3"/>
      <c r="G104" s="3">
        <v>92120</v>
      </c>
      <c r="H104" s="3">
        <v>191028</v>
      </c>
      <c r="I104" s="3">
        <f t="shared" si="132"/>
        <v>51922</v>
      </c>
      <c r="J104" s="25"/>
      <c r="K104" s="25"/>
      <c r="L104" s="443"/>
      <c r="M104" s="117">
        <f t="shared" si="133"/>
        <v>335069601667</v>
      </c>
      <c r="N104" s="113"/>
      <c r="O104" s="113">
        <v>92120386871</v>
      </c>
      <c r="P104" s="113">
        <v>191027759556</v>
      </c>
      <c r="Q104" s="113">
        <v>51921455240</v>
      </c>
      <c r="R104" s="64"/>
      <c r="Z104" s="64"/>
      <c r="AA104" s="64"/>
      <c r="AB104" s="64"/>
      <c r="AC104" s="64"/>
      <c r="AD104" s="64"/>
    </row>
    <row r="105" spans="1:30">
      <c r="D105" s="14"/>
    </row>
    <row r="106" spans="1:30">
      <c r="E106" s="14"/>
      <c r="O106" s="13" t="e">
        <f>+V102-#REF!</f>
        <v>#REF!</v>
      </c>
      <c r="P106" s="13" t="e">
        <f>+W102-#REF!</f>
        <v>#REF!</v>
      </c>
    </row>
    <row r="107" spans="1:30">
      <c r="E107" s="14"/>
      <c r="I107" s="558" t="s">
        <v>3019</v>
      </c>
    </row>
    <row r="109" spans="1:30">
      <c r="O109" s="13" t="e">
        <f>+O102-O106</f>
        <v>#REF!</v>
      </c>
      <c r="P109" s="13" t="e">
        <f>+P102-P106</f>
        <v>#REF!</v>
      </c>
    </row>
  </sheetData>
  <autoFilter ref="A8:K104" xr:uid="{00000000-0009-0000-0000-000001000000}"/>
  <mergeCells count="10">
    <mergeCell ref="A2:K2"/>
    <mergeCell ref="A3:K3"/>
    <mergeCell ref="A6:A7"/>
    <mergeCell ref="B6:B7"/>
    <mergeCell ref="C6:D6"/>
    <mergeCell ref="E6:E7"/>
    <mergeCell ref="F6:I6"/>
    <mergeCell ref="J6:K6"/>
    <mergeCell ref="A4:K4"/>
    <mergeCell ref="A1:K1"/>
  </mergeCells>
  <pageMargins left="0.33" right="0.2" top="0.44" bottom="0.75" header="0.3" footer="0.3"/>
  <pageSetup paperSize="9" scale="76" fitToHeight="0" orientation="landscape" r:id="rId1"/>
  <headerFooter>
    <oddFooter>&amp;C&amp;P</oddFooter>
  </headerFooter>
  <ignoredErrors>
    <ignoredError sqref="I17 I29 I80 I83 E80:H80 I81:I82 I84 I85:I93 I98 M98 F63" formula="1"/>
    <ignoredError sqref="E70" formulaRange="1"/>
    <ignoredError sqref="M70" evalError="1" formula="1"/>
    <ignoredError sqref="M69 M71:M77 J70:K70 J71:K72 J69:K69 J74:K77 J73" evalError="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033"/>
  <sheetViews>
    <sheetView workbookViewId="0">
      <selection activeCell="H10" sqref="H10"/>
    </sheetView>
  </sheetViews>
  <sheetFormatPr defaultRowHeight="15"/>
  <cols>
    <col min="1" max="3" width="8" customWidth="1"/>
    <col min="4" max="4" width="11" customWidth="1"/>
    <col min="5" max="5" width="27" customWidth="1"/>
    <col min="6" max="10" width="18" customWidth="1"/>
  </cols>
  <sheetData>
    <row r="1" spans="1:10">
      <c r="A1" s="552" t="s">
        <v>196</v>
      </c>
      <c r="B1" s="553"/>
      <c r="C1" s="553"/>
      <c r="J1" s="49" t="s">
        <v>197</v>
      </c>
    </row>
    <row r="2" spans="1:10">
      <c r="A2" s="50" t="s">
        <v>198</v>
      </c>
    </row>
    <row r="6" spans="1:10" ht="18">
      <c r="A6" s="554" t="s">
        <v>199</v>
      </c>
      <c r="B6" s="553"/>
      <c r="C6" s="553"/>
      <c r="D6" s="553"/>
      <c r="E6" s="553"/>
      <c r="F6" s="553"/>
      <c r="G6" s="553"/>
      <c r="H6" s="553"/>
      <c r="I6" s="553"/>
      <c r="J6" s="553"/>
    </row>
    <row r="7" spans="1:10">
      <c r="A7" s="555" t="s">
        <v>200</v>
      </c>
      <c r="B7" s="553"/>
      <c r="C7" s="553"/>
      <c r="D7" s="553"/>
      <c r="E7" s="553"/>
      <c r="F7" s="553"/>
      <c r="G7" s="553"/>
      <c r="H7" s="553"/>
      <c r="I7" s="553"/>
      <c r="J7" s="553"/>
    </row>
    <row r="8" spans="1:10">
      <c r="A8" s="555" t="s">
        <v>201</v>
      </c>
      <c r="B8" s="553"/>
      <c r="C8" s="553"/>
      <c r="D8" s="553"/>
      <c r="E8" s="553"/>
      <c r="F8" s="553"/>
      <c r="G8" s="553"/>
      <c r="H8" s="553"/>
      <c r="I8" s="553"/>
      <c r="J8" s="553"/>
    </row>
    <row r="9" spans="1:10">
      <c r="J9" s="49" t="s">
        <v>195</v>
      </c>
    </row>
    <row r="10" spans="1:10">
      <c r="A10" s="51" t="s">
        <v>202</v>
      </c>
      <c r="B10" s="51" t="s">
        <v>203</v>
      </c>
      <c r="C10" s="51" t="s">
        <v>204</v>
      </c>
      <c r="D10" s="51" t="s">
        <v>205</v>
      </c>
      <c r="E10" s="51" t="s">
        <v>36</v>
      </c>
      <c r="F10" s="51" t="s">
        <v>206</v>
      </c>
      <c r="G10" s="51" t="s">
        <v>207</v>
      </c>
      <c r="H10" s="51" t="s">
        <v>208</v>
      </c>
      <c r="I10" s="51" t="s">
        <v>209</v>
      </c>
      <c r="J10" s="51" t="s">
        <v>210</v>
      </c>
    </row>
    <row r="11" spans="1:10">
      <c r="A11" s="51">
        <v>1</v>
      </c>
      <c r="B11" s="51">
        <v>2</v>
      </c>
      <c r="C11" s="51">
        <v>3</v>
      </c>
      <c r="D11" s="51">
        <v>4</v>
      </c>
      <c r="E11" s="51">
        <v>5</v>
      </c>
      <c r="F11" s="51">
        <v>6</v>
      </c>
      <c r="G11" s="51">
        <v>7</v>
      </c>
      <c r="H11" s="51">
        <v>8</v>
      </c>
      <c r="I11" s="51">
        <v>9</v>
      </c>
      <c r="J11" s="51">
        <v>10</v>
      </c>
    </row>
    <row r="12" spans="1:10">
      <c r="A12" s="52" t="s">
        <v>201</v>
      </c>
      <c r="B12" s="52" t="s">
        <v>201</v>
      </c>
      <c r="C12" s="52" t="s">
        <v>201</v>
      </c>
      <c r="D12" s="52" t="s">
        <v>201</v>
      </c>
      <c r="E12" s="52" t="s">
        <v>201</v>
      </c>
      <c r="F12" s="53">
        <v>53854711311866</v>
      </c>
      <c r="G12" s="53">
        <v>9451999712700</v>
      </c>
      <c r="H12" s="53">
        <v>26266427086205</v>
      </c>
      <c r="I12" s="53">
        <v>14118319507765</v>
      </c>
      <c r="J12" s="53">
        <v>4017965005196</v>
      </c>
    </row>
    <row r="13" spans="1:10">
      <c r="A13" s="54" t="s">
        <v>211</v>
      </c>
      <c r="B13" s="52" t="s">
        <v>201</v>
      </c>
      <c r="C13" s="52" t="s">
        <v>201</v>
      </c>
      <c r="D13" s="52" t="s">
        <v>201</v>
      </c>
      <c r="E13" s="55" t="s">
        <v>212</v>
      </c>
      <c r="F13" s="53">
        <v>10169346073437</v>
      </c>
      <c r="G13" s="53">
        <v>8347467654951</v>
      </c>
      <c r="H13" s="53">
        <v>1796559985167</v>
      </c>
      <c r="I13" s="53">
        <v>19484707910</v>
      </c>
      <c r="J13" s="53">
        <v>5833725409</v>
      </c>
    </row>
    <row r="14" spans="1:10">
      <c r="A14" s="52" t="s">
        <v>211</v>
      </c>
      <c r="B14" s="52" t="s">
        <v>213</v>
      </c>
      <c r="C14" s="52" t="s">
        <v>201</v>
      </c>
      <c r="D14" s="52" t="s">
        <v>201</v>
      </c>
      <c r="E14" s="56" t="s">
        <v>214</v>
      </c>
      <c r="F14" s="57">
        <v>341768980</v>
      </c>
      <c r="G14" s="57">
        <v>95000000</v>
      </c>
      <c r="H14" s="57">
        <v>147768980</v>
      </c>
      <c r="I14" s="57">
        <v>99000000</v>
      </c>
      <c r="J14" s="57">
        <v>0</v>
      </c>
    </row>
    <row r="15" spans="1:10" ht="38.25">
      <c r="A15" s="52" t="s">
        <v>211</v>
      </c>
      <c r="B15" s="52" t="s">
        <v>213</v>
      </c>
      <c r="C15" s="52" t="s">
        <v>215</v>
      </c>
      <c r="D15" s="52" t="s">
        <v>201</v>
      </c>
      <c r="E15" s="56" t="s">
        <v>216</v>
      </c>
      <c r="F15" s="57">
        <v>123750000</v>
      </c>
      <c r="G15" s="57">
        <v>0</v>
      </c>
      <c r="H15" s="57">
        <v>24750000</v>
      </c>
      <c r="I15" s="57">
        <v>99000000</v>
      </c>
      <c r="J15" s="57">
        <v>0</v>
      </c>
    </row>
    <row r="16" spans="1:10">
      <c r="A16" s="52" t="s">
        <v>211</v>
      </c>
      <c r="B16" s="52" t="s">
        <v>213</v>
      </c>
      <c r="C16" s="52" t="s">
        <v>215</v>
      </c>
      <c r="D16" s="52" t="s">
        <v>217</v>
      </c>
      <c r="E16" s="56" t="s">
        <v>218</v>
      </c>
      <c r="F16" s="57">
        <v>123750000</v>
      </c>
      <c r="G16" s="57">
        <v>0</v>
      </c>
      <c r="H16" s="57">
        <v>24750000</v>
      </c>
      <c r="I16" s="57">
        <v>99000000</v>
      </c>
      <c r="J16" s="57">
        <v>0</v>
      </c>
    </row>
    <row r="17" spans="1:10">
      <c r="A17" s="52" t="s">
        <v>211</v>
      </c>
      <c r="B17" s="52" t="s">
        <v>213</v>
      </c>
      <c r="C17" s="52" t="s">
        <v>219</v>
      </c>
      <c r="D17" s="52" t="s">
        <v>201</v>
      </c>
      <c r="E17" s="56" t="s">
        <v>220</v>
      </c>
      <c r="F17" s="57">
        <v>95000000</v>
      </c>
      <c r="G17" s="57">
        <v>95000000</v>
      </c>
      <c r="H17" s="57">
        <v>0</v>
      </c>
      <c r="I17" s="57">
        <v>0</v>
      </c>
      <c r="J17" s="57">
        <v>0</v>
      </c>
    </row>
    <row r="18" spans="1:10" ht="25.5">
      <c r="A18" s="52" t="s">
        <v>211</v>
      </c>
      <c r="B18" s="52" t="s">
        <v>213</v>
      </c>
      <c r="C18" s="52" t="s">
        <v>219</v>
      </c>
      <c r="D18" s="52" t="s">
        <v>221</v>
      </c>
      <c r="E18" s="56" t="s">
        <v>222</v>
      </c>
      <c r="F18" s="57">
        <v>95000000</v>
      </c>
      <c r="G18" s="57">
        <v>95000000</v>
      </c>
      <c r="H18" s="57">
        <v>0</v>
      </c>
      <c r="I18" s="57">
        <v>0</v>
      </c>
      <c r="J18" s="57">
        <v>0</v>
      </c>
    </row>
    <row r="19" spans="1:10">
      <c r="A19" s="52" t="s">
        <v>211</v>
      </c>
      <c r="B19" s="52" t="s">
        <v>213</v>
      </c>
      <c r="C19" s="52" t="s">
        <v>223</v>
      </c>
      <c r="D19" s="52" t="s">
        <v>201</v>
      </c>
      <c r="E19" s="56" t="s">
        <v>224</v>
      </c>
      <c r="F19" s="57">
        <v>123018980</v>
      </c>
      <c r="G19" s="57">
        <v>0</v>
      </c>
      <c r="H19" s="57">
        <v>123018980</v>
      </c>
      <c r="I19" s="57">
        <v>0</v>
      </c>
      <c r="J19" s="57">
        <v>0</v>
      </c>
    </row>
    <row r="20" spans="1:10" ht="25.5">
      <c r="A20" s="52" t="s">
        <v>211</v>
      </c>
      <c r="B20" s="52" t="s">
        <v>213</v>
      </c>
      <c r="C20" s="52" t="s">
        <v>223</v>
      </c>
      <c r="D20" s="52" t="s">
        <v>225</v>
      </c>
      <c r="E20" s="56" t="s">
        <v>226</v>
      </c>
      <c r="F20" s="57">
        <v>123018980</v>
      </c>
      <c r="G20" s="57">
        <v>0</v>
      </c>
      <c r="H20" s="57">
        <v>123018980</v>
      </c>
      <c r="I20" s="57">
        <v>0</v>
      </c>
      <c r="J20" s="57">
        <v>0</v>
      </c>
    </row>
    <row r="21" spans="1:10" ht="25.5">
      <c r="A21" s="52" t="s">
        <v>211</v>
      </c>
      <c r="B21" s="52" t="s">
        <v>227</v>
      </c>
      <c r="C21" s="52" t="s">
        <v>201</v>
      </c>
      <c r="D21" s="52" t="s">
        <v>201</v>
      </c>
      <c r="E21" s="56" t="s">
        <v>228</v>
      </c>
      <c r="F21" s="57">
        <v>86645000</v>
      </c>
      <c r="G21" s="57">
        <v>4655000</v>
      </c>
      <c r="H21" s="57">
        <v>16398000</v>
      </c>
      <c r="I21" s="57">
        <v>65592000</v>
      </c>
      <c r="J21" s="57">
        <v>0</v>
      </c>
    </row>
    <row r="22" spans="1:10" ht="38.25">
      <c r="A22" s="52" t="s">
        <v>211</v>
      </c>
      <c r="B22" s="52" t="s">
        <v>227</v>
      </c>
      <c r="C22" s="52" t="s">
        <v>215</v>
      </c>
      <c r="D22" s="52" t="s">
        <v>201</v>
      </c>
      <c r="E22" s="56" t="s">
        <v>216</v>
      </c>
      <c r="F22" s="57">
        <v>81990000</v>
      </c>
      <c r="G22" s="57">
        <v>0</v>
      </c>
      <c r="H22" s="57">
        <v>16398000</v>
      </c>
      <c r="I22" s="57">
        <v>65592000</v>
      </c>
      <c r="J22" s="57">
        <v>0</v>
      </c>
    </row>
    <row r="23" spans="1:10">
      <c r="A23" s="52" t="s">
        <v>211</v>
      </c>
      <c r="B23" s="52" t="s">
        <v>227</v>
      </c>
      <c r="C23" s="52" t="s">
        <v>215</v>
      </c>
      <c r="D23" s="52" t="s">
        <v>217</v>
      </c>
      <c r="E23" s="56" t="s">
        <v>218</v>
      </c>
      <c r="F23" s="57">
        <v>81990000</v>
      </c>
      <c r="G23" s="57">
        <v>0</v>
      </c>
      <c r="H23" s="57">
        <v>16398000</v>
      </c>
      <c r="I23" s="57">
        <v>65592000</v>
      </c>
      <c r="J23" s="57">
        <v>0</v>
      </c>
    </row>
    <row r="24" spans="1:10" ht="25.5">
      <c r="A24" s="52" t="s">
        <v>211</v>
      </c>
      <c r="B24" s="52" t="s">
        <v>227</v>
      </c>
      <c r="C24" s="52" t="s">
        <v>229</v>
      </c>
      <c r="D24" s="52" t="s">
        <v>201</v>
      </c>
      <c r="E24" s="56" t="s">
        <v>230</v>
      </c>
      <c r="F24" s="57">
        <v>4655000</v>
      </c>
      <c r="G24" s="57">
        <v>4655000</v>
      </c>
      <c r="H24" s="57">
        <v>0</v>
      </c>
      <c r="I24" s="57">
        <v>0</v>
      </c>
      <c r="J24" s="57">
        <v>0</v>
      </c>
    </row>
    <row r="25" spans="1:10" ht="25.5">
      <c r="A25" s="52" t="s">
        <v>211</v>
      </c>
      <c r="B25" s="52" t="s">
        <v>227</v>
      </c>
      <c r="C25" s="52" t="s">
        <v>229</v>
      </c>
      <c r="D25" s="52" t="s">
        <v>231</v>
      </c>
      <c r="E25" s="56" t="s">
        <v>232</v>
      </c>
      <c r="F25" s="57">
        <v>4655000</v>
      </c>
      <c r="G25" s="57">
        <v>4655000</v>
      </c>
      <c r="H25" s="57">
        <v>0</v>
      </c>
      <c r="I25" s="57">
        <v>0</v>
      </c>
      <c r="J25" s="57">
        <v>0</v>
      </c>
    </row>
    <row r="26" spans="1:10">
      <c r="A26" s="52" t="s">
        <v>211</v>
      </c>
      <c r="B26" s="52" t="s">
        <v>233</v>
      </c>
      <c r="C26" s="52" t="s">
        <v>201</v>
      </c>
      <c r="D26" s="52" t="s">
        <v>201</v>
      </c>
      <c r="E26" s="56" t="s">
        <v>234</v>
      </c>
      <c r="F26" s="57">
        <v>106655545555</v>
      </c>
      <c r="G26" s="57">
        <v>100153666807</v>
      </c>
      <c r="H26" s="57">
        <v>6501344748</v>
      </c>
      <c r="I26" s="57">
        <v>534000</v>
      </c>
      <c r="J26" s="57">
        <v>0</v>
      </c>
    </row>
    <row r="27" spans="1:10">
      <c r="A27" s="52" t="s">
        <v>211</v>
      </c>
      <c r="B27" s="52" t="s">
        <v>233</v>
      </c>
      <c r="C27" s="52" t="s">
        <v>235</v>
      </c>
      <c r="D27" s="52" t="s">
        <v>201</v>
      </c>
      <c r="E27" s="56" t="s">
        <v>236</v>
      </c>
      <c r="F27" s="57">
        <v>840000</v>
      </c>
      <c r="G27" s="57">
        <v>840000</v>
      </c>
      <c r="H27" s="57">
        <v>0</v>
      </c>
      <c r="I27" s="57">
        <v>0</v>
      </c>
      <c r="J27" s="57">
        <v>0</v>
      </c>
    </row>
    <row r="28" spans="1:10" ht="38.25">
      <c r="A28" s="52" t="s">
        <v>211</v>
      </c>
      <c r="B28" s="52" t="s">
        <v>233</v>
      </c>
      <c r="C28" s="52" t="s">
        <v>235</v>
      </c>
      <c r="D28" s="52" t="s">
        <v>237</v>
      </c>
      <c r="E28" s="56" t="s">
        <v>238</v>
      </c>
      <c r="F28" s="57">
        <v>840000</v>
      </c>
      <c r="G28" s="57">
        <v>840000</v>
      </c>
      <c r="H28" s="57">
        <v>0</v>
      </c>
      <c r="I28" s="57">
        <v>0</v>
      </c>
      <c r="J28" s="57">
        <v>0</v>
      </c>
    </row>
    <row r="29" spans="1:10">
      <c r="A29" s="52" t="s">
        <v>211</v>
      </c>
      <c r="B29" s="52" t="s">
        <v>233</v>
      </c>
      <c r="C29" s="52" t="s">
        <v>239</v>
      </c>
      <c r="D29" s="52" t="s">
        <v>201</v>
      </c>
      <c r="E29" s="56" t="s">
        <v>240</v>
      </c>
      <c r="F29" s="57">
        <v>1957500000</v>
      </c>
      <c r="G29" s="57">
        <v>1957500000</v>
      </c>
      <c r="H29" s="57">
        <v>0</v>
      </c>
      <c r="I29" s="57">
        <v>0</v>
      </c>
      <c r="J29" s="57">
        <v>0</v>
      </c>
    </row>
    <row r="30" spans="1:10" ht="51">
      <c r="A30" s="52" t="s">
        <v>211</v>
      </c>
      <c r="B30" s="52" t="s">
        <v>233</v>
      </c>
      <c r="C30" s="52" t="s">
        <v>239</v>
      </c>
      <c r="D30" s="52" t="s">
        <v>241</v>
      </c>
      <c r="E30" s="56" t="s">
        <v>242</v>
      </c>
      <c r="F30" s="57">
        <v>1957500000</v>
      </c>
      <c r="G30" s="57">
        <v>1957500000</v>
      </c>
      <c r="H30" s="57">
        <v>0</v>
      </c>
      <c r="I30" s="57">
        <v>0</v>
      </c>
      <c r="J30" s="57">
        <v>0</v>
      </c>
    </row>
    <row r="31" spans="1:10" ht="25.5">
      <c r="A31" s="52" t="s">
        <v>211</v>
      </c>
      <c r="B31" s="52" t="s">
        <v>233</v>
      </c>
      <c r="C31" s="52" t="s">
        <v>243</v>
      </c>
      <c r="D31" s="52" t="s">
        <v>201</v>
      </c>
      <c r="E31" s="56" t="s">
        <v>244</v>
      </c>
      <c r="F31" s="57">
        <v>54871800</v>
      </c>
      <c r="G31" s="57">
        <v>54871800</v>
      </c>
      <c r="H31" s="57">
        <v>0</v>
      </c>
      <c r="I31" s="57">
        <v>0</v>
      </c>
      <c r="J31" s="57">
        <v>0</v>
      </c>
    </row>
    <row r="32" spans="1:10">
      <c r="A32" s="52" t="s">
        <v>211</v>
      </c>
      <c r="B32" s="52" t="s">
        <v>233</v>
      </c>
      <c r="C32" s="52" t="s">
        <v>243</v>
      </c>
      <c r="D32" s="52" t="s">
        <v>245</v>
      </c>
      <c r="E32" s="56" t="s">
        <v>246</v>
      </c>
      <c r="F32" s="57">
        <v>41101800</v>
      </c>
      <c r="G32" s="57">
        <v>41101800</v>
      </c>
      <c r="H32" s="57">
        <v>0</v>
      </c>
      <c r="I32" s="57">
        <v>0</v>
      </c>
      <c r="J32" s="57">
        <v>0</v>
      </c>
    </row>
    <row r="33" spans="1:10" ht="38.25">
      <c r="A33" s="52" t="s">
        <v>211</v>
      </c>
      <c r="B33" s="52" t="s">
        <v>233</v>
      </c>
      <c r="C33" s="52" t="s">
        <v>243</v>
      </c>
      <c r="D33" s="52" t="s">
        <v>247</v>
      </c>
      <c r="E33" s="56" t="s">
        <v>248</v>
      </c>
      <c r="F33" s="57">
        <v>13770000</v>
      </c>
      <c r="G33" s="57">
        <v>13770000</v>
      </c>
      <c r="H33" s="57">
        <v>0</v>
      </c>
      <c r="I33" s="57">
        <v>0</v>
      </c>
      <c r="J33" s="57">
        <v>0</v>
      </c>
    </row>
    <row r="34" spans="1:10" ht="38.25">
      <c r="A34" s="52" t="s">
        <v>211</v>
      </c>
      <c r="B34" s="52" t="s">
        <v>233</v>
      </c>
      <c r="C34" s="52" t="s">
        <v>249</v>
      </c>
      <c r="D34" s="52" t="s">
        <v>201</v>
      </c>
      <c r="E34" s="56" t="s">
        <v>250</v>
      </c>
      <c r="F34" s="57">
        <v>16750990500</v>
      </c>
      <c r="G34" s="57">
        <v>16750990500</v>
      </c>
      <c r="H34" s="57">
        <v>0</v>
      </c>
      <c r="I34" s="57">
        <v>0</v>
      </c>
      <c r="J34" s="57">
        <v>0</v>
      </c>
    </row>
    <row r="35" spans="1:10">
      <c r="A35" s="52" t="s">
        <v>211</v>
      </c>
      <c r="B35" s="52" t="s">
        <v>233</v>
      </c>
      <c r="C35" s="52" t="s">
        <v>249</v>
      </c>
      <c r="D35" s="52" t="s">
        <v>251</v>
      </c>
      <c r="E35" s="56" t="s">
        <v>252</v>
      </c>
      <c r="F35" s="57">
        <v>13457880000</v>
      </c>
      <c r="G35" s="57">
        <v>13457880000</v>
      </c>
      <c r="H35" s="57">
        <v>0</v>
      </c>
      <c r="I35" s="57">
        <v>0</v>
      </c>
      <c r="J35" s="57">
        <v>0</v>
      </c>
    </row>
    <row r="36" spans="1:10">
      <c r="A36" s="52" t="s">
        <v>211</v>
      </c>
      <c r="B36" s="52" t="s">
        <v>233</v>
      </c>
      <c r="C36" s="52" t="s">
        <v>249</v>
      </c>
      <c r="D36" s="52" t="s">
        <v>253</v>
      </c>
      <c r="E36" s="56" t="s">
        <v>254</v>
      </c>
      <c r="F36" s="57">
        <v>207605500</v>
      </c>
      <c r="G36" s="57">
        <v>207605500</v>
      </c>
      <c r="H36" s="57">
        <v>0</v>
      </c>
      <c r="I36" s="57">
        <v>0</v>
      </c>
      <c r="J36" s="57">
        <v>0</v>
      </c>
    </row>
    <row r="37" spans="1:10" ht="25.5">
      <c r="A37" s="52" t="s">
        <v>211</v>
      </c>
      <c r="B37" s="52" t="s">
        <v>233</v>
      </c>
      <c r="C37" s="52" t="s">
        <v>249</v>
      </c>
      <c r="D37" s="52" t="s">
        <v>255</v>
      </c>
      <c r="E37" s="56" t="s">
        <v>256</v>
      </c>
      <c r="F37" s="57">
        <v>3085505000</v>
      </c>
      <c r="G37" s="57">
        <v>3085505000</v>
      </c>
      <c r="H37" s="57">
        <v>0</v>
      </c>
      <c r="I37" s="57">
        <v>0</v>
      </c>
      <c r="J37" s="57">
        <v>0</v>
      </c>
    </row>
    <row r="38" spans="1:10" ht="38.25">
      <c r="A38" s="52" t="s">
        <v>211</v>
      </c>
      <c r="B38" s="52" t="s">
        <v>233</v>
      </c>
      <c r="C38" s="52" t="s">
        <v>215</v>
      </c>
      <c r="D38" s="52" t="s">
        <v>201</v>
      </c>
      <c r="E38" s="56" t="s">
        <v>216</v>
      </c>
      <c r="F38" s="57">
        <v>9333740000</v>
      </c>
      <c r="G38" s="57">
        <v>9333740000</v>
      </c>
      <c r="H38" s="57">
        <v>0</v>
      </c>
      <c r="I38" s="57">
        <v>0</v>
      </c>
      <c r="J38" s="57">
        <v>0</v>
      </c>
    </row>
    <row r="39" spans="1:10" ht="25.5">
      <c r="A39" s="52" t="s">
        <v>211</v>
      </c>
      <c r="B39" s="52" t="s">
        <v>233</v>
      </c>
      <c r="C39" s="52" t="s">
        <v>215</v>
      </c>
      <c r="D39" s="52" t="s">
        <v>257</v>
      </c>
      <c r="E39" s="56" t="s">
        <v>258</v>
      </c>
      <c r="F39" s="57">
        <v>9333740000</v>
      </c>
      <c r="G39" s="57">
        <v>9333740000</v>
      </c>
      <c r="H39" s="57">
        <v>0</v>
      </c>
      <c r="I39" s="57">
        <v>0</v>
      </c>
      <c r="J39" s="57">
        <v>0</v>
      </c>
    </row>
    <row r="40" spans="1:10" ht="25.5">
      <c r="A40" s="52" t="s">
        <v>211</v>
      </c>
      <c r="B40" s="52" t="s">
        <v>233</v>
      </c>
      <c r="C40" s="52" t="s">
        <v>259</v>
      </c>
      <c r="D40" s="52" t="s">
        <v>201</v>
      </c>
      <c r="E40" s="56" t="s">
        <v>260</v>
      </c>
      <c r="F40" s="57">
        <v>81314590</v>
      </c>
      <c r="G40" s="57">
        <v>81314590</v>
      </c>
      <c r="H40" s="57">
        <v>0</v>
      </c>
      <c r="I40" s="57">
        <v>0</v>
      </c>
      <c r="J40" s="57">
        <v>0</v>
      </c>
    </row>
    <row r="41" spans="1:10" ht="63.75">
      <c r="A41" s="52" t="s">
        <v>211</v>
      </c>
      <c r="B41" s="52" t="s">
        <v>233</v>
      </c>
      <c r="C41" s="52" t="s">
        <v>259</v>
      </c>
      <c r="D41" s="52" t="s">
        <v>261</v>
      </c>
      <c r="E41" s="56" t="s">
        <v>262</v>
      </c>
      <c r="F41" s="57">
        <v>81314590</v>
      </c>
      <c r="G41" s="57">
        <v>81314590</v>
      </c>
      <c r="H41" s="57">
        <v>0</v>
      </c>
      <c r="I41" s="57">
        <v>0</v>
      </c>
      <c r="J41" s="57">
        <v>0</v>
      </c>
    </row>
    <row r="42" spans="1:10">
      <c r="A42" s="52" t="s">
        <v>211</v>
      </c>
      <c r="B42" s="52" t="s">
        <v>233</v>
      </c>
      <c r="C42" s="52" t="s">
        <v>219</v>
      </c>
      <c r="D42" s="52" t="s">
        <v>201</v>
      </c>
      <c r="E42" s="56" t="s">
        <v>220</v>
      </c>
      <c r="F42" s="57">
        <v>70550703792</v>
      </c>
      <c r="G42" s="57">
        <v>70550703792</v>
      </c>
      <c r="H42" s="57">
        <v>0</v>
      </c>
      <c r="I42" s="57">
        <v>0</v>
      </c>
      <c r="J42" s="57">
        <v>0</v>
      </c>
    </row>
    <row r="43" spans="1:10" ht="25.5">
      <c r="A43" s="52" t="s">
        <v>211</v>
      </c>
      <c r="B43" s="52" t="s">
        <v>233</v>
      </c>
      <c r="C43" s="52" t="s">
        <v>219</v>
      </c>
      <c r="D43" s="52" t="s">
        <v>263</v>
      </c>
      <c r="E43" s="56" t="s">
        <v>264</v>
      </c>
      <c r="F43" s="57">
        <v>61615302247</v>
      </c>
      <c r="G43" s="57">
        <v>61615302247</v>
      </c>
      <c r="H43" s="57">
        <v>0</v>
      </c>
      <c r="I43" s="57">
        <v>0</v>
      </c>
      <c r="J43" s="57">
        <v>0</v>
      </c>
    </row>
    <row r="44" spans="1:10" ht="25.5">
      <c r="A44" s="52" t="s">
        <v>211</v>
      </c>
      <c r="B44" s="52" t="s">
        <v>233</v>
      </c>
      <c r="C44" s="52" t="s">
        <v>219</v>
      </c>
      <c r="D44" s="52" t="s">
        <v>265</v>
      </c>
      <c r="E44" s="56" t="s">
        <v>266</v>
      </c>
      <c r="F44" s="57">
        <v>684270666</v>
      </c>
      <c r="G44" s="57">
        <v>684270666</v>
      </c>
      <c r="H44" s="57">
        <v>0</v>
      </c>
      <c r="I44" s="57">
        <v>0</v>
      </c>
      <c r="J44" s="57">
        <v>0</v>
      </c>
    </row>
    <row r="45" spans="1:10" ht="38.25">
      <c r="A45" s="52" t="s">
        <v>211</v>
      </c>
      <c r="B45" s="52" t="s">
        <v>233</v>
      </c>
      <c r="C45" s="52" t="s">
        <v>219</v>
      </c>
      <c r="D45" s="52" t="s">
        <v>267</v>
      </c>
      <c r="E45" s="56" t="s">
        <v>268</v>
      </c>
      <c r="F45" s="57">
        <v>4717544179</v>
      </c>
      <c r="G45" s="57">
        <v>4717544179</v>
      </c>
      <c r="H45" s="57">
        <v>0</v>
      </c>
      <c r="I45" s="57">
        <v>0</v>
      </c>
      <c r="J45" s="57">
        <v>0</v>
      </c>
    </row>
    <row r="46" spans="1:10" ht="25.5">
      <c r="A46" s="52" t="s">
        <v>211</v>
      </c>
      <c r="B46" s="52" t="s">
        <v>233</v>
      </c>
      <c r="C46" s="52" t="s">
        <v>219</v>
      </c>
      <c r="D46" s="52" t="s">
        <v>269</v>
      </c>
      <c r="E46" s="56" t="s">
        <v>270</v>
      </c>
      <c r="F46" s="57">
        <v>1531000</v>
      </c>
      <c r="G46" s="57">
        <v>1531000</v>
      </c>
      <c r="H46" s="57">
        <v>0</v>
      </c>
      <c r="I46" s="57">
        <v>0</v>
      </c>
      <c r="J46" s="57">
        <v>0</v>
      </c>
    </row>
    <row r="47" spans="1:10" ht="25.5">
      <c r="A47" s="52" t="s">
        <v>211</v>
      </c>
      <c r="B47" s="52" t="s">
        <v>233</v>
      </c>
      <c r="C47" s="52" t="s">
        <v>219</v>
      </c>
      <c r="D47" s="52" t="s">
        <v>271</v>
      </c>
      <c r="E47" s="56" t="s">
        <v>272</v>
      </c>
      <c r="F47" s="57">
        <v>2000000</v>
      </c>
      <c r="G47" s="57">
        <v>2000000</v>
      </c>
      <c r="H47" s="57">
        <v>0</v>
      </c>
      <c r="I47" s="57">
        <v>0</v>
      </c>
      <c r="J47" s="57">
        <v>0</v>
      </c>
    </row>
    <row r="48" spans="1:10" ht="25.5">
      <c r="A48" s="52" t="s">
        <v>211</v>
      </c>
      <c r="B48" s="52" t="s">
        <v>233</v>
      </c>
      <c r="C48" s="52" t="s">
        <v>219</v>
      </c>
      <c r="D48" s="52" t="s">
        <v>273</v>
      </c>
      <c r="E48" s="56" t="s">
        <v>274</v>
      </c>
      <c r="F48" s="57">
        <v>654725000</v>
      </c>
      <c r="G48" s="57">
        <v>654725000</v>
      </c>
      <c r="H48" s="57">
        <v>0</v>
      </c>
      <c r="I48" s="57">
        <v>0</v>
      </c>
      <c r="J48" s="57">
        <v>0</v>
      </c>
    </row>
    <row r="49" spans="1:10">
      <c r="A49" s="52" t="s">
        <v>211</v>
      </c>
      <c r="B49" s="52" t="s">
        <v>233</v>
      </c>
      <c r="C49" s="52" t="s">
        <v>219</v>
      </c>
      <c r="D49" s="52" t="s">
        <v>275</v>
      </c>
      <c r="E49" s="56" t="s">
        <v>276</v>
      </c>
      <c r="F49" s="57">
        <v>2875330700</v>
      </c>
      <c r="G49" s="57">
        <v>2875330700</v>
      </c>
      <c r="H49" s="57">
        <v>0</v>
      </c>
      <c r="I49" s="57">
        <v>0</v>
      </c>
      <c r="J49" s="57">
        <v>0</v>
      </c>
    </row>
    <row r="50" spans="1:10">
      <c r="A50" s="52" t="s">
        <v>211</v>
      </c>
      <c r="B50" s="52" t="s">
        <v>233</v>
      </c>
      <c r="C50" s="52" t="s">
        <v>277</v>
      </c>
      <c r="D50" s="52" t="s">
        <v>201</v>
      </c>
      <c r="E50" s="56" t="s">
        <v>278</v>
      </c>
      <c r="F50" s="57">
        <v>630774400</v>
      </c>
      <c r="G50" s="57">
        <v>630774400</v>
      </c>
      <c r="H50" s="57">
        <v>0</v>
      </c>
      <c r="I50" s="57">
        <v>0</v>
      </c>
      <c r="J50" s="57">
        <v>0</v>
      </c>
    </row>
    <row r="51" spans="1:10">
      <c r="A51" s="52" t="s">
        <v>211</v>
      </c>
      <c r="B51" s="52" t="s">
        <v>233</v>
      </c>
      <c r="C51" s="52" t="s">
        <v>277</v>
      </c>
      <c r="D51" s="52" t="s">
        <v>279</v>
      </c>
      <c r="E51" s="56" t="s">
        <v>280</v>
      </c>
      <c r="F51" s="57">
        <v>630774400</v>
      </c>
      <c r="G51" s="57">
        <v>630774400</v>
      </c>
      <c r="H51" s="57">
        <v>0</v>
      </c>
      <c r="I51" s="57">
        <v>0</v>
      </c>
      <c r="J51" s="57">
        <v>0</v>
      </c>
    </row>
    <row r="52" spans="1:10">
      <c r="A52" s="52" t="s">
        <v>211</v>
      </c>
      <c r="B52" s="52" t="s">
        <v>233</v>
      </c>
      <c r="C52" s="52" t="s">
        <v>223</v>
      </c>
      <c r="D52" s="52" t="s">
        <v>201</v>
      </c>
      <c r="E52" s="56" t="s">
        <v>224</v>
      </c>
      <c r="F52" s="57">
        <v>7294810473</v>
      </c>
      <c r="G52" s="57">
        <v>792931725</v>
      </c>
      <c r="H52" s="57">
        <v>6501344748</v>
      </c>
      <c r="I52" s="57">
        <v>534000</v>
      </c>
      <c r="J52" s="57">
        <v>0</v>
      </c>
    </row>
    <row r="53" spans="1:10" ht="25.5">
      <c r="A53" s="52" t="s">
        <v>211</v>
      </c>
      <c r="B53" s="52" t="s">
        <v>233</v>
      </c>
      <c r="C53" s="52" t="s">
        <v>223</v>
      </c>
      <c r="D53" s="52" t="s">
        <v>281</v>
      </c>
      <c r="E53" s="56" t="s">
        <v>282</v>
      </c>
      <c r="F53" s="57">
        <v>496850291</v>
      </c>
      <c r="G53" s="57">
        <v>496850291</v>
      </c>
      <c r="H53" s="57">
        <v>0</v>
      </c>
      <c r="I53" s="57">
        <v>0</v>
      </c>
      <c r="J53" s="57">
        <v>0</v>
      </c>
    </row>
    <row r="54" spans="1:10" ht="25.5">
      <c r="A54" s="52" t="s">
        <v>211</v>
      </c>
      <c r="B54" s="52" t="s">
        <v>233</v>
      </c>
      <c r="C54" s="52" t="s">
        <v>223</v>
      </c>
      <c r="D54" s="52" t="s">
        <v>225</v>
      </c>
      <c r="E54" s="56" t="s">
        <v>226</v>
      </c>
      <c r="F54" s="57">
        <v>6501344748</v>
      </c>
      <c r="G54" s="57">
        <v>0</v>
      </c>
      <c r="H54" s="57">
        <v>6501344748</v>
      </c>
      <c r="I54" s="57">
        <v>0</v>
      </c>
      <c r="J54" s="57">
        <v>0</v>
      </c>
    </row>
    <row r="55" spans="1:10" ht="63.75">
      <c r="A55" s="52" t="s">
        <v>211</v>
      </c>
      <c r="B55" s="52" t="s">
        <v>233</v>
      </c>
      <c r="C55" s="52" t="s">
        <v>223</v>
      </c>
      <c r="D55" s="52" t="s">
        <v>283</v>
      </c>
      <c r="E55" s="56" t="s">
        <v>284</v>
      </c>
      <c r="F55" s="57">
        <v>286081434</v>
      </c>
      <c r="G55" s="57">
        <v>286081434</v>
      </c>
      <c r="H55" s="57">
        <v>0</v>
      </c>
      <c r="I55" s="57">
        <v>0</v>
      </c>
      <c r="J55" s="57">
        <v>0</v>
      </c>
    </row>
    <row r="56" spans="1:10" ht="63.75">
      <c r="A56" s="52" t="s">
        <v>211</v>
      </c>
      <c r="B56" s="52" t="s">
        <v>233</v>
      </c>
      <c r="C56" s="52" t="s">
        <v>223</v>
      </c>
      <c r="D56" s="52" t="s">
        <v>285</v>
      </c>
      <c r="E56" s="56" t="s">
        <v>286</v>
      </c>
      <c r="F56" s="57">
        <v>534000</v>
      </c>
      <c r="G56" s="57">
        <v>0</v>
      </c>
      <c r="H56" s="57">
        <v>0</v>
      </c>
      <c r="I56" s="57">
        <v>534000</v>
      </c>
      <c r="J56" s="57">
        <v>0</v>
      </c>
    </row>
    <row r="57" spans="1:10" ht="51">
      <c r="A57" s="52" t="s">
        <v>211</v>
      </c>
      <c r="B57" s="52" t="s">
        <v>233</v>
      </c>
      <c r="C57" s="52" t="s">
        <v>223</v>
      </c>
      <c r="D57" s="52" t="s">
        <v>287</v>
      </c>
      <c r="E57" s="56" t="s">
        <v>288</v>
      </c>
      <c r="F57" s="57">
        <v>10000000</v>
      </c>
      <c r="G57" s="57">
        <v>10000000</v>
      </c>
      <c r="H57" s="57">
        <v>0</v>
      </c>
      <c r="I57" s="57">
        <v>0</v>
      </c>
      <c r="J57" s="57">
        <v>0</v>
      </c>
    </row>
    <row r="58" spans="1:10">
      <c r="A58" s="52" t="s">
        <v>211</v>
      </c>
      <c r="B58" s="52" t="s">
        <v>289</v>
      </c>
      <c r="C58" s="52" t="s">
        <v>201</v>
      </c>
      <c r="D58" s="52" t="s">
        <v>201</v>
      </c>
      <c r="E58" s="56" t="s">
        <v>290</v>
      </c>
      <c r="F58" s="57">
        <v>23445153625</v>
      </c>
      <c r="G58" s="57">
        <v>592833691</v>
      </c>
      <c r="H58" s="57">
        <v>19324774635</v>
      </c>
      <c r="I58" s="57">
        <v>2544504156</v>
      </c>
      <c r="J58" s="57">
        <v>983041143</v>
      </c>
    </row>
    <row r="59" spans="1:10" ht="38.25">
      <c r="A59" s="52" t="s">
        <v>211</v>
      </c>
      <c r="B59" s="52" t="s">
        <v>289</v>
      </c>
      <c r="C59" s="52" t="s">
        <v>291</v>
      </c>
      <c r="D59" s="52" t="s">
        <v>201</v>
      </c>
      <c r="E59" s="56" t="s">
        <v>292</v>
      </c>
      <c r="F59" s="57">
        <v>2761956000</v>
      </c>
      <c r="G59" s="57">
        <v>0</v>
      </c>
      <c r="H59" s="57">
        <v>828586800</v>
      </c>
      <c r="I59" s="57">
        <v>1104782400</v>
      </c>
      <c r="J59" s="57">
        <v>828586800</v>
      </c>
    </row>
    <row r="60" spans="1:10" ht="51">
      <c r="A60" s="52" t="s">
        <v>211</v>
      </c>
      <c r="B60" s="52" t="s">
        <v>289</v>
      </c>
      <c r="C60" s="52" t="s">
        <v>291</v>
      </c>
      <c r="D60" s="52" t="s">
        <v>293</v>
      </c>
      <c r="E60" s="56" t="s">
        <v>294</v>
      </c>
      <c r="F60" s="57">
        <v>2761956000</v>
      </c>
      <c r="G60" s="57">
        <v>0</v>
      </c>
      <c r="H60" s="57">
        <v>828586800</v>
      </c>
      <c r="I60" s="57">
        <v>1104782400</v>
      </c>
      <c r="J60" s="57">
        <v>828586800</v>
      </c>
    </row>
    <row r="61" spans="1:10">
      <c r="A61" s="52" t="s">
        <v>211</v>
      </c>
      <c r="B61" s="52" t="s">
        <v>289</v>
      </c>
      <c r="C61" s="52" t="s">
        <v>295</v>
      </c>
      <c r="D61" s="52" t="s">
        <v>201</v>
      </c>
      <c r="E61" s="56" t="s">
        <v>296</v>
      </c>
      <c r="F61" s="57">
        <v>600541550</v>
      </c>
      <c r="G61" s="57">
        <v>0</v>
      </c>
      <c r="H61" s="57">
        <v>0</v>
      </c>
      <c r="I61" s="57">
        <v>480433240</v>
      </c>
      <c r="J61" s="57">
        <v>120108310</v>
      </c>
    </row>
    <row r="62" spans="1:10">
      <c r="A62" s="52" t="s">
        <v>211</v>
      </c>
      <c r="B62" s="52" t="s">
        <v>289</v>
      </c>
      <c r="C62" s="52" t="s">
        <v>295</v>
      </c>
      <c r="D62" s="52" t="s">
        <v>297</v>
      </c>
      <c r="E62" s="56" t="s">
        <v>298</v>
      </c>
      <c r="F62" s="57">
        <v>600541550</v>
      </c>
      <c r="G62" s="57">
        <v>0</v>
      </c>
      <c r="H62" s="57">
        <v>0</v>
      </c>
      <c r="I62" s="57">
        <v>480433240</v>
      </c>
      <c r="J62" s="57">
        <v>120108310</v>
      </c>
    </row>
    <row r="63" spans="1:10" ht="25.5">
      <c r="A63" s="52" t="s">
        <v>211</v>
      </c>
      <c r="B63" s="52" t="s">
        <v>289</v>
      </c>
      <c r="C63" s="52" t="s">
        <v>299</v>
      </c>
      <c r="D63" s="52" t="s">
        <v>201</v>
      </c>
      <c r="E63" s="56" t="s">
        <v>65</v>
      </c>
      <c r="F63" s="57">
        <v>32705844</v>
      </c>
      <c r="G63" s="57">
        <v>0</v>
      </c>
      <c r="H63" s="57">
        <v>0</v>
      </c>
      <c r="I63" s="57">
        <v>0</v>
      </c>
      <c r="J63" s="57">
        <v>32705844</v>
      </c>
    </row>
    <row r="64" spans="1:10" ht="25.5">
      <c r="A64" s="52" t="s">
        <v>211</v>
      </c>
      <c r="B64" s="52" t="s">
        <v>289</v>
      </c>
      <c r="C64" s="52" t="s">
        <v>299</v>
      </c>
      <c r="D64" s="52" t="s">
        <v>300</v>
      </c>
      <c r="E64" s="56" t="s">
        <v>301</v>
      </c>
      <c r="F64" s="57">
        <v>32705844</v>
      </c>
      <c r="G64" s="57">
        <v>0</v>
      </c>
      <c r="H64" s="57">
        <v>0</v>
      </c>
      <c r="I64" s="57">
        <v>0</v>
      </c>
      <c r="J64" s="57">
        <v>32705844</v>
      </c>
    </row>
    <row r="65" spans="1:10">
      <c r="A65" s="52" t="s">
        <v>211</v>
      </c>
      <c r="B65" s="52" t="s">
        <v>289</v>
      </c>
      <c r="C65" s="52" t="s">
        <v>302</v>
      </c>
      <c r="D65" s="52" t="s">
        <v>201</v>
      </c>
      <c r="E65" s="56" t="s">
        <v>303</v>
      </c>
      <c r="F65" s="57">
        <v>18623524492</v>
      </c>
      <c r="G65" s="57">
        <v>0</v>
      </c>
      <c r="H65" s="57">
        <v>18175654056</v>
      </c>
      <c r="I65" s="57">
        <v>447870436</v>
      </c>
      <c r="J65" s="57">
        <v>0</v>
      </c>
    </row>
    <row r="66" spans="1:10" ht="51">
      <c r="A66" s="52" t="s">
        <v>211</v>
      </c>
      <c r="B66" s="52" t="s">
        <v>289</v>
      </c>
      <c r="C66" s="52" t="s">
        <v>302</v>
      </c>
      <c r="D66" s="52" t="s">
        <v>304</v>
      </c>
      <c r="E66" s="56" t="s">
        <v>305</v>
      </c>
      <c r="F66" s="57">
        <v>18623524492</v>
      </c>
      <c r="G66" s="57">
        <v>0</v>
      </c>
      <c r="H66" s="57">
        <v>18175654056</v>
      </c>
      <c r="I66" s="57">
        <v>447870436</v>
      </c>
      <c r="J66" s="57">
        <v>0</v>
      </c>
    </row>
    <row r="67" spans="1:10">
      <c r="A67" s="52" t="s">
        <v>211</v>
      </c>
      <c r="B67" s="52" t="s">
        <v>289</v>
      </c>
      <c r="C67" s="52" t="s">
        <v>239</v>
      </c>
      <c r="D67" s="52" t="s">
        <v>201</v>
      </c>
      <c r="E67" s="56" t="s">
        <v>240</v>
      </c>
      <c r="F67" s="57">
        <v>58307000</v>
      </c>
      <c r="G67" s="57">
        <v>58307000</v>
      </c>
      <c r="H67" s="57">
        <v>0</v>
      </c>
      <c r="I67" s="57">
        <v>0</v>
      </c>
      <c r="J67" s="57">
        <v>0</v>
      </c>
    </row>
    <row r="68" spans="1:10" ht="51">
      <c r="A68" s="52" t="s">
        <v>211</v>
      </c>
      <c r="B68" s="52" t="s">
        <v>289</v>
      </c>
      <c r="C68" s="52" t="s">
        <v>239</v>
      </c>
      <c r="D68" s="52" t="s">
        <v>241</v>
      </c>
      <c r="E68" s="56" t="s">
        <v>242</v>
      </c>
      <c r="F68" s="57">
        <v>58307000</v>
      </c>
      <c r="G68" s="57">
        <v>58307000</v>
      </c>
      <c r="H68" s="57">
        <v>0</v>
      </c>
      <c r="I68" s="57">
        <v>0</v>
      </c>
      <c r="J68" s="57">
        <v>0</v>
      </c>
    </row>
    <row r="69" spans="1:10" ht="25.5">
      <c r="A69" s="52" t="s">
        <v>211</v>
      </c>
      <c r="B69" s="52" t="s">
        <v>289</v>
      </c>
      <c r="C69" s="52" t="s">
        <v>306</v>
      </c>
      <c r="D69" s="52" t="s">
        <v>201</v>
      </c>
      <c r="E69" s="56" t="s">
        <v>307</v>
      </c>
      <c r="F69" s="57">
        <v>372516375</v>
      </c>
      <c r="G69" s="57">
        <v>0</v>
      </c>
      <c r="H69" s="57">
        <v>0</v>
      </c>
      <c r="I69" s="57">
        <v>372516375</v>
      </c>
      <c r="J69" s="57">
        <v>0</v>
      </c>
    </row>
    <row r="70" spans="1:10" ht="25.5">
      <c r="A70" s="52" t="s">
        <v>211</v>
      </c>
      <c r="B70" s="52" t="s">
        <v>289</v>
      </c>
      <c r="C70" s="52" t="s">
        <v>306</v>
      </c>
      <c r="D70" s="52" t="s">
        <v>308</v>
      </c>
      <c r="E70" s="56" t="s">
        <v>309</v>
      </c>
      <c r="F70" s="57">
        <v>372516375</v>
      </c>
      <c r="G70" s="57">
        <v>0</v>
      </c>
      <c r="H70" s="57">
        <v>0</v>
      </c>
      <c r="I70" s="57">
        <v>372516375</v>
      </c>
      <c r="J70" s="57">
        <v>0</v>
      </c>
    </row>
    <row r="71" spans="1:10" ht="25.5">
      <c r="A71" s="52" t="s">
        <v>211</v>
      </c>
      <c r="B71" s="52" t="s">
        <v>289</v>
      </c>
      <c r="C71" s="52" t="s">
        <v>259</v>
      </c>
      <c r="D71" s="52" t="s">
        <v>201</v>
      </c>
      <c r="E71" s="56" t="s">
        <v>260</v>
      </c>
      <c r="F71" s="57">
        <v>4000000</v>
      </c>
      <c r="G71" s="57">
        <v>0</v>
      </c>
      <c r="H71" s="57">
        <v>3000000</v>
      </c>
      <c r="I71" s="57">
        <v>1000000</v>
      </c>
      <c r="J71" s="57">
        <v>0</v>
      </c>
    </row>
    <row r="72" spans="1:10">
      <c r="A72" s="52" t="s">
        <v>211</v>
      </c>
      <c r="B72" s="52" t="s">
        <v>289</v>
      </c>
      <c r="C72" s="52" t="s">
        <v>259</v>
      </c>
      <c r="D72" s="52" t="s">
        <v>310</v>
      </c>
      <c r="E72" s="56" t="s">
        <v>311</v>
      </c>
      <c r="F72" s="57">
        <v>4000000</v>
      </c>
      <c r="G72" s="57">
        <v>0</v>
      </c>
      <c r="H72" s="57">
        <v>3000000</v>
      </c>
      <c r="I72" s="57">
        <v>1000000</v>
      </c>
      <c r="J72" s="57">
        <v>0</v>
      </c>
    </row>
    <row r="73" spans="1:10" ht="25.5">
      <c r="A73" s="52" t="s">
        <v>211</v>
      </c>
      <c r="B73" s="52" t="s">
        <v>289</v>
      </c>
      <c r="C73" s="52" t="s">
        <v>312</v>
      </c>
      <c r="D73" s="52" t="s">
        <v>201</v>
      </c>
      <c r="E73" s="56" t="s">
        <v>313</v>
      </c>
      <c r="F73" s="57">
        <v>455962811</v>
      </c>
      <c r="G73" s="57">
        <v>0</v>
      </c>
      <c r="H73" s="57">
        <v>317533779</v>
      </c>
      <c r="I73" s="57">
        <v>136788843</v>
      </c>
      <c r="J73" s="57">
        <v>1640189</v>
      </c>
    </row>
    <row r="74" spans="1:10">
      <c r="A74" s="52" t="s">
        <v>211</v>
      </c>
      <c r="B74" s="52" t="s">
        <v>289</v>
      </c>
      <c r="C74" s="52" t="s">
        <v>312</v>
      </c>
      <c r="D74" s="52" t="s">
        <v>314</v>
      </c>
      <c r="E74" s="56" t="s">
        <v>315</v>
      </c>
      <c r="F74" s="57">
        <v>455962811</v>
      </c>
      <c r="G74" s="57">
        <v>0</v>
      </c>
      <c r="H74" s="57">
        <v>317533779</v>
      </c>
      <c r="I74" s="57">
        <v>136788843</v>
      </c>
      <c r="J74" s="57">
        <v>1640189</v>
      </c>
    </row>
    <row r="75" spans="1:10">
      <c r="A75" s="52" t="s">
        <v>211</v>
      </c>
      <c r="B75" s="52" t="s">
        <v>289</v>
      </c>
      <c r="C75" s="52" t="s">
        <v>219</v>
      </c>
      <c r="D75" s="52" t="s">
        <v>201</v>
      </c>
      <c r="E75" s="56" t="s">
        <v>220</v>
      </c>
      <c r="F75" s="57">
        <v>532261691</v>
      </c>
      <c r="G75" s="57">
        <v>532261691</v>
      </c>
      <c r="H75" s="57">
        <v>0</v>
      </c>
      <c r="I75" s="57">
        <v>0</v>
      </c>
      <c r="J75" s="57">
        <v>0</v>
      </c>
    </row>
    <row r="76" spans="1:10" ht="76.5">
      <c r="A76" s="52" t="s">
        <v>211</v>
      </c>
      <c r="B76" s="52" t="s">
        <v>289</v>
      </c>
      <c r="C76" s="52" t="s">
        <v>219</v>
      </c>
      <c r="D76" s="52" t="s">
        <v>316</v>
      </c>
      <c r="E76" s="56" t="s">
        <v>317</v>
      </c>
      <c r="F76" s="57">
        <v>42494191</v>
      </c>
      <c r="G76" s="57">
        <v>42494191</v>
      </c>
      <c r="H76" s="57">
        <v>0</v>
      </c>
      <c r="I76" s="57">
        <v>0</v>
      </c>
      <c r="J76" s="57">
        <v>0</v>
      </c>
    </row>
    <row r="77" spans="1:10" ht="38.25">
      <c r="A77" s="52" t="s">
        <v>211</v>
      </c>
      <c r="B77" s="52" t="s">
        <v>289</v>
      </c>
      <c r="C77" s="52" t="s">
        <v>219</v>
      </c>
      <c r="D77" s="52" t="s">
        <v>267</v>
      </c>
      <c r="E77" s="56" t="s">
        <v>268</v>
      </c>
      <c r="F77" s="57">
        <v>270500000</v>
      </c>
      <c r="G77" s="57">
        <v>270500000</v>
      </c>
      <c r="H77" s="57">
        <v>0</v>
      </c>
      <c r="I77" s="57">
        <v>0</v>
      </c>
      <c r="J77" s="57">
        <v>0</v>
      </c>
    </row>
    <row r="78" spans="1:10" ht="25.5">
      <c r="A78" s="52" t="s">
        <v>211</v>
      </c>
      <c r="B78" s="52" t="s">
        <v>289</v>
      </c>
      <c r="C78" s="52" t="s">
        <v>219</v>
      </c>
      <c r="D78" s="52" t="s">
        <v>273</v>
      </c>
      <c r="E78" s="56" t="s">
        <v>274</v>
      </c>
      <c r="F78" s="57">
        <v>151000000</v>
      </c>
      <c r="G78" s="57">
        <v>151000000</v>
      </c>
      <c r="H78" s="57">
        <v>0</v>
      </c>
      <c r="I78" s="57">
        <v>0</v>
      </c>
      <c r="J78" s="57">
        <v>0</v>
      </c>
    </row>
    <row r="79" spans="1:10">
      <c r="A79" s="52" t="s">
        <v>211</v>
      </c>
      <c r="B79" s="52" t="s">
        <v>289</v>
      </c>
      <c r="C79" s="52" t="s">
        <v>219</v>
      </c>
      <c r="D79" s="52" t="s">
        <v>275</v>
      </c>
      <c r="E79" s="56" t="s">
        <v>276</v>
      </c>
      <c r="F79" s="57">
        <v>68267500</v>
      </c>
      <c r="G79" s="57">
        <v>68267500</v>
      </c>
      <c r="H79" s="57">
        <v>0</v>
      </c>
      <c r="I79" s="57">
        <v>0</v>
      </c>
      <c r="J79" s="57">
        <v>0</v>
      </c>
    </row>
    <row r="80" spans="1:10">
      <c r="A80" s="52" t="s">
        <v>211</v>
      </c>
      <c r="B80" s="52" t="s">
        <v>289</v>
      </c>
      <c r="C80" s="52" t="s">
        <v>277</v>
      </c>
      <c r="D80" s="52" t="s">
        <v>201</v>
      </c>
      <c r="E80" s="56" t="s">
        <v>278</v>
      </c>
      <c r="F80" s="57">
        <v>2150000</v>
      </c>
      <c r="G80" s="57">
        <v>2150000</v>
      </c>
      <c r="H80" s="57">
        <v>0</v>
      </c>
      <c r="I80" s="57">
        <v>0</v>
      </c>
      <c r="J80" s="57">
        <v>0</v>
      </c>
    </row>
    <row r="81" spans="1:10">
      <c r="A81" s="52" t="s">
        <v>211</v>
      </c>
      <c r="B81" s="52" t="s">
        <v>289</v>
      </c>
      <c r="C81" s="52" t="s">
        <v>277</v>
      </c>
      <c r="D81" s="52" t="s">
        <v>279</v>
      </c>
      <c r="E81" s="56" t="s">
        <v>280</v>
      </c>
      <c r="F81" s="57">
        <v>2150000</v>
      </c>
      <c r="G81" s="57">
        <v>2150000</v>
      </c>
      <c r="H81" s="57">
        <v>0</v>
      </c>
      <c r="I81" s="57">
        <v>0</v>
      </c>
      <c r="J81" s="57">
        <v>0</v>
      </c>
    </row>
    <row r="82" spans="1:10">
      <c r="A82" s="52" t="s">
        <v>211</v>
      </c>
      <c r="B82" s="52" t="s">
        <v>289</v>
      </c>
      <c r="C82" s="52" t="s">
        <v>223</v>
      </c>
      <c r="D82" s="52" t="s">
        <v>201</v>
      </c>
      <c r="E82" s="56" t="s">
        <v>224</v>
      </c>
      <c r="F82" s="57">
        <v>1227862</v>
      </c>
      <c r="G82" s="57">
        <v>115000</v>
      </c>
      <c r="H82" s="57">
        <v>0</v>
      </c>
      <c r="I82" s="57">
        <v>1112862</v>
      </c>
      <c r="J82" s="57">
        <v>0</v>
      </c>
    </row>
    <row r="83" spans="1:10" ht="63.75">
      <c r="A83" s="52" t="s">
        <v>211</v>
      </c>
      <c r="B83" s="52" t="s">
        <v>289</v>
      </c>
      <c r="C83" s="52" t="s">
        <v>223</v>
      </c>
      <c r="D83" s="52" t="s">
        <v>283</v>
      </c>
      <c r="E83" s="56" t="s">
        <v>284</v>
      </c>
      <c r="F83" s="57">
        <v>115000</v>
      </c>
      <c r="G83" s="57">
        <v>115000</v>
      </c>
      <c r="H83" s="57">
        <v>0</v>
      </c>
      <c r="I83" s="57">
        <v>0</v>
      </c>
      <c r="J83" s="57">
        <v>0</v>
      </c>
    </row>
    <row r="84" spans="1:10" ht="63.75">
      <c r="A84" s="52" t="s">
        <v>211</v>
      </c>
      <c r="B84" s="52" t="s">
        <v>289</v>
      </c>
      <c r="C84" s="52" t="s">
        <v>223</v>
      </c>
      <c r="D84" s="52" t="s">
        <v>285</v>
      </c>
      <c r="E84" s="56" t="s">
        <v>286</v>
      </c>
      <c r="F84" s="57">
        <v>1112862</v>
      </c>
      <c r="G84" s="57">
        <v>0</v>
      </c>
      <c r="H84" s="57">
        <v>0</v>
      </c>
      <c r="I84" s="57">
        <v>1112862</v>
      </c>
      <c r="J84" s="57">
        <v>0</v>
      </c>
    </row>
    <row r="85" spans="1:10">
      <c r="A85" s="52" t="s">
        <v>211</v>
      </c>
      <c r="B85" s="52" t="s">
        <v>318</v>
      </c>
      <c r="C85" s="52" t="s">
        <v>201</v>
      </c>
      <c r="D85" s="52" t="s">
        <v>201</v>
      </c>
      <c r="E85" s="56" t="s">
        <v>319</v>
      </c>
      <c r="F85" s="57">
        <v>206350</v>
      </c>
      <c r="G85" s="57">
        <v>206350</v>
      </c>
      <c r="H85" s="57">
        <v>0</v>
      </c>
      <c r="I85" s="57">
        <v>0</v>
      </c>
      <c r="J85" s="57">
        <v>0</v>
      </c>
    </row>
    <row r="86" spans="1:10">
      <c r="A86" s="52" t="s">
        <v>211</v>
      </c>
      <c r="B86" s="52" t="s">
        <v>318</v>
      </c>
      <c r="C86" s="52" t="s">
        <v>219</v>
      </c>
      <c r="D86" s="52" t="s">
        <v>201</v>
      </c>
      <c r="E86" s="56" t="s">
        <v>220</v>
      </c>
      <c r="F86" s="57">
        <v>206350</v>
      </c>
      <c r="G86" s="57">
        <v>206350</v>
      </c>
      <c r="H86" s="57">
        <v>0</v>
      </c>
      <c r="I86" s="57">
        <v>0</v>
      </c>
      <c r="J86" s="57">
        <v>0</v>
      </c>
    </row>
    <row r="87" spans="1:10" ht="51">
      <c r="A87" s="52" t="s">
        <v>211</v>
      </c>
      <c r="B87" s="52" t="s">
        <v>318</v>
      </c>
      <c r="C87" s="52" t="s">
        <v>219</v>
      </c>
      <c r="D87" s="52" t="s">
        <v>320</v>
      </c>
      <c r="E87" s="56" t="s">
        <v>321</v>
      </c>
      <c r="F87" s="57">
        <v>206350</v>
      </c>
      <c r="G87" s="57">
        <v>206350</v>
      </c>
      <c r="H87" s="57">
        <v>0</v>
      </c>
      <c r="I87" s="57">
        <v>0</v>
      </c>
      <c r="J87" s="57">
        <v>0</v>
      </c>
    </row>
    <row r="88" spans="1:10" ht="25.5">
      <c r="A88" s="52" t="s">
        <v>211</v>
      </c>
      <c r="B88" s="52" t="s">
        <v>322</v>
      </c>
      <c r="C88" s="52" t="s">
        <v>201</v>
      </c>
      <c r="D88" s="52" t="s">
        <v>201</v>
      </c>
      <c r="E88" s="56" t="s">
        <v>323</v>
      </c>
      <c r="F88" s="57">
        <v>1876583108</v>
      </c>
      <c r="G88" s="57">
        <v>1265376443</v>
      </c>
      <c r="H88" s="57">
        <v>436384460</v>
      </c>
      <c r="I88" s="57">
        <v>168490720</v>
      </c>
      <c r="J88" s="57">
        <v>6331485</v>
      </c>
    </row>
    <row r="89" spans="1:10">
      <c r="A89" s="52" t="s">
        <v>211</v>
      </c>
      <c r="B89" s="52" t="s">
        <v>322</v>
      </c>
      <c r="C89" s="52" t="s">
        <v>324</v>
      </c>
      <c r="D89" s="52" t="s">
        <v>201</v>
      </c>
      <c r="E89" s="56" t="s">
        <v>325</v>
      </c>
      <c r="F89" s="57">
        <v>169427293</v>
      </c>
      <c r="G89" s="57">
        <v>0</v>
      </c>
      <c r="H89" s="57">
        <v>169427293</v>
      </c>
      <c r="I89" s="57">
        <v>0</v>
      </c>
      <c r="J89" s="57">
        <v>0</v>
      </c>
    </row>
    <row r="90" spans="1:10" ht="51">
      <c r="A90" s="52" t="s">
        <v>211</v>
      </c>
      <c r="B90" s="52" t="s">
        <v>322</v>
      </c>
      <c r="C90" s="52" t="s">
        <v>324</v>
      </c>
      <c r="D90" s="52" t="s">
        <v>326</v>
      </c>
      <c r="E90" s="56" t="s">
        <v>327</v>
      </c>
      <c r="F90" s="57">
        <v>169427293</v>
      </c>
      <c r="G90" s="57">
        <v>0</v>
      </c>
      <c r="H90" s="57">
        <v>169427293</v>
      </c>
      <c r="I90" s="57">
        <v>0</v>
      </c>
      <c r="J90" s="57">
        <v>0</v>
      </c>
    </row>
    <row r="91" spans="1:10" ht="25.5">
      <c r="A91" s="52" t="s">
        <v>211</v>
      </c>
      <c r="B91" s="52" t="s">
        <v>322</v>
      </c>
      <c r="C91" s="52" t="s">
        <v>299</v>
      </c>
      <c r="D91" s="52" t="s">
        <v>201</v>
      </c>
      <c r="E91" s="56" t="s">
        <v>65</v>
      </c>
      <c r="F91" s="57">
        <v>590205</v>
      </c>
      <c r="G91" s="57">
        <v>0</v>
      </c>
      <c r="H91" s="57">
        <v>0</v>
      </c>
      <c r="I91" s="57">
        <v>0</v>
      </c>
      <c r="J91" s="57">
        <v>590205</v>
      </c>
    </row>
    <row r="92" spans="1:10" ht="25.5">
      <c r="A92" s="52" t="s">
        <v>211</v>
      </c>
      <c r="B92" s="52" t="s">
        <v>322</v>
      </c>
      <c r="C92" s="52" t="s">
        <v>299</v>
      </c>
      <c r="D92" s="52" t="s">
        <v>300</v>
      </c>
      <c r="E92" s="56" t="s">
        <v>301</v>
      </c>
      <c r="F92" s="57">
        <v>590205</v>
      </c>
      <c r="G92" s="57">
        <v>0</v>
      </c>
      <c r="H92" s="57">
        <v>0</v>
      </c>
      <c r="I92" s="57">
        <v>0</v>
      </c>
      <c r="J92" s="57">
        <v>590205</v>
      </c>
    </row>
    <row r="93" spans="1:10">
      <c r="A93" s="52" t="s">
        <v>211</v>
      </c>
      <c r="B93" s="52" t="s">
        <v>322</v>
      </c>
      <c r="C93" s="52" t="s">
        <v>302</v>
      </c>
      <c r="D93" s="52" t="s">
        <v>201</v>
      </c>
      <c r="E93" s="56" t="s">
        <v>303</v>
      </c>
      <c r="F93" s="57">
        <v>420051567</v>
      </c>
      <c r="G93" s="57">
        <v>0</v>
      </c>
      <c r="H93" s="57">
        <v>258302127</v>
      </c>
      <c r="I93" s="57">
        <v>161749440</v>
      </c>
      <c r="J93" s="57">
        <v>0</v>
      </c>
    </row>
    <row r="94" spans="1:10" ht="51">
      <c r="A94" s="52" t="s">
        <v>211</v>
      </c>
      <c r="B94" s="52" t="s">
        <v>322</v>
      </c>
      <c r="C94" s="52" t="s">
        <v>302</v>
      </c>
      <c r="D94" s="52" t="s">
        <v>304</v>
      </c>
      <c r="E94" s="56" t="s">
        <v>305</v>
      </c>
      <c r="F94" s="57">
        <v>420051567</v>
      </c>
      <c r="G94" s="57">
        <v>0</v>
      </c>
      <c r="H94" s="57">
        <v>258302127</v>
      </c>
      <c r="I94" s="57">
        <v>161749440</v>
      </c>
      <c r="J94" s="57">
        <v>0</v>
      </c>
    </row>
    <row r="95" spans="1:10" ht="25.5">
      <c r="A95" s="52" t="s">
        <v>211</v>
      </c>
      <c r="B95" s="52" t="s">
        <v>322</v>
      </c>
      <c r="C95" s="52" t="s">
        <v>259</v>
      </c>
      <c r="D95" s="52" t="s">
        <v>201</v>
      </c>
      <c r="E95" s="56" t="s">
        <v>260</v>
      </c>
      <c r="F95" s="57">
        <v>2000000</v>
      </c>
      <c r="G95" s="57">
        <v>0</v>
      </c>
      <c r="H95" s="57">
        <v>1000000</v>
      </c>
      <c r="I95" s="57">
        <v>1000000</v>
      </c>
      <c r="J95" s="57">
        <v>0</v>
      </c>
    </row>
    <row r="96" spans="1:10">
      <c r="A96" s="52" t="s">
        <v>211</v>
      </c>
      <c r="B96" s="52" t="s">
        <v>322</v>
      </c>
      <c r="C96" s="52" t="s">
        <v>259</v>
      </c>
      <c r="D96" s="52" t="s">
        <v>310</v>
      </c>
      <c r="E96" s="56" t="s">
        <v>311</v>
      </c>
      <c r="F96" s="57">
        <v>2000000</v>
      </c>
      <c r="G96" s="57">
        <v>0</v>
      </c>
      <c r="H96" s="57">
        <v>1000000</v>
      </c>
      <c r="I96" s="57">
        <v>1000000</v>
      </c>
      <c r="J96" s="57">
        <v>0</v>
      </c>
    </row>
    <row r="97" spans="1:10" ht="25.5">
      <c r="A97" s="52" t="s">
        <v>211</v>
      </c>
      <c r="B97" s="52" t="s">
        <v>322</v>
      </c>
      <c r="C97" s="52" t="s">
        <v>312</v>
      </c>
      <c r="D97" s="52" t="s">
        <v>201</v>
      </c>
      <c r="E97" s="56" t="s">
        <v>313</v>
      </c>
      <c r="F97" s="57">
        <v>19137600</v>
      </c>
      <c r="G97" s="57">
        <v>0</v>
      </c>
      <c r="H97" s="57">
        <v>7655040</v>
      </c>
      <c r="I97" s="57">
        <v>5741280</v>
      </c>
      <c r="J97" s="57">
        <v>5741280</v>
      </c>
    </row>
    <row r="98" spans="1:10">
      <c r="A98" s="52" t="s">
        <v>211</v>
      </c>
      <c r="B98" s="52" t="s">
        <v>322</v>
      </c>
      <c r="C98" s="52" t="s">
        <v>312</v>
      </c>
      <c r="D98" s="52" t="s">
        <v>314</v>
      </c>
      <c r="E98" s="56" t="s">
        <v>315</v>
      </c>
      <c r="F98" s="57">
        <v>19137600</v>
      </c>
      <c r="G98" s="57">
        <v>0</v>
      </c>
      <c r="H98" s="57">
        <v>7655040</v>
      </c>
      <c r="I98" s="57">
        <v>5741280</v>
      </c>
      <c r="J98" s="57">
        <v>5741280</v>
      </c>
    </row>
    <row r="99" spans="1:10">
      <c r="A99" s="52" t="s">
        <v>211</v>
      </c>
      <c r="B99" s="52" t="s">
        <v>322</v>
      </c>
      <c r="C99" s="52" t="s">
        <v>219</v>
      </c>
      <c r="D99" s="52" t="s">
        <v>201</v>
      </c>
      <c r="E99" s="56" t="s">
        <v>220</v>
      </c>
      <c r="F99" s="57">
        <v>64000000</v>
      </c>
      <c r="G99" s="57">
        <v>64000000</v>
      </c>
      <c r="H99" s="57">
        <v>0</v>
      </c>
      <c r="I99" s="57">
        <v>0</v>
      </c>
      <c r="J99" s="57">
        <v>0</v>
      </c>
    </row>
    <row r="100" spans="1:10">
      <c r="A100" s="52" t="s">
        <v>211</v>
      </c>
      <c r="B100" s="52" t="s">
        <v>322</v>
      </c>
      <c r="C100" s="52" t="s">
        <v>219</v>
      </c>
      <c r="D100" s="52" t="s">
        <v>275</v>
      </c>
      <c r="E100" s="56" t="s">
        <v>276</v>
      </c>
      <c r="F100" s="57">
        <v>64000000</v>
      </c>
      <c r="G100" s="57">
        <v>64000000</v>
      </c>
      <c r="H100" s="57">
        <v>0</v>
      </c>
      <c r="I100" s="57">
        <v>0</v>
      </c>
      <c r="J100" s="57">
        <v>0</v>
      </c>
    </row>
    <row r="101" spans="1:10">
      <c r="A101" s="52" t="s">
        <v>211</v>
      </c>
      <c r="B101" s="52" t="s">
        <v>322</v>
      </c>
      <c r="C101" s="52" t="s">
        <v>223</v>
      </c>
      <c r="D101" s="52" t="s">
        <v>201</v>
      </c>
      <c r="E101" s="56" t="s">
        <v>224</v>
      </c>
      <c r="F101" s="57">
        <v>1201376443</v>
      </c>
      <c r="G101" s="57">
        <v>1201376443</v>
      </c>
      <c r="H101" s="57">
        <v>0</v>
      </c>
      <c r="I101" s="57">
        <v>0</v>
      </c>
      <c r="J101" s="57">
        <v>0</v>
      </c>
    </row>
    <row r="102" spans="1:10" ht="25.5">
      <c r="A102" s="52" t="s">
        <v>211</v>
      </c>
      <c r="B102" s="52" t="s">
        <v>322</v>
      </c>
      <c r="C102" s="52" t="s">
        <v>223</v>
      </c>
      <c r="D102" s="52" t="s">
        <v>281</v>
      </c>
      <c r="E102" s="56" t="s">
        <v>282</v>
      </c>
      <c r="F102" s="57">
        <v>1201376443</v>
      </c>
      <c r="G102" s="57">
        <v>1201376443</v>
      </c>
      <c r="H102" s="57">
        <v>0</v>
      </c>
      <c r="I102" s="57">
        <v>0</v>
      </c>
      <c r="J102" s="57">
        <v>0</v>
      </c>
    </row>
    <row r="103" spans="1:10">
      <c r="A103" s="52" t="s">
        <v>211</v>
      </c>
      <c r="B103" s="52" t="s">
        <v>328</v>
      </c>
      <c r="C103" s="52" t="s">
        <v>201</v>
      </c>
      <c r="D103" s="52" t="s">
        <v>201</v>
      </c>
      <c r="E103" s="56" t="s">
        <v>329</v>
      </c>
      <c r="F103" s="57">
        <v>3000000</v>
      </c>
      <c r="G103" s="57">
        <v>3000000</v>
      </c>
      <c r="H103" s="57">
        <v>0</v>
      </c>
      <c r="I103" s="57">
        <v>0</v>
      </c>
      <c r="J103" s="57">
        <v>0</v>
      </c>
    </row>
    <row r="104" spans="1:10">
      <c r="A104" s="52" t="s">
        <v>211</v>
      </c>
      <c r="B104" s="52" t="s">
        <v>328</v>
      </c>
      <c r="C104" s="52" t="s">
        <v>219</v>
      </c>
      <c r="D104" s="52" t="s">
        <v>201</v>
      </c>
      <c r="E104" s="56" t="s">
        <v>220</v>
      </c>
      <c r="F104" s="57">
        <v>3000000</v>
      </c>
      <c r="G104" s="57">
        <v>3000000</v>
      </c>
      <c r="H104" s="57">
        <v>0</v>
      </c>
      <c r="I104" s="57">
        <v>0</v>
      </c>
      <c r="J104" s="57">
        <v>0</v>
      </c>
    </row>
    <row r="105" spans="1:10">
      <c r="A105" s="52" t="s">
        <v>211</v>
      </c>
      <c r="B105" s="52" t="s">
        <v>328</v>
      </c>
      <c r="C105" s="52" t="s">
        <v>219</v>
      </c>
      <c r="D105" s="52" t="s">
        <v>275</v>
      </c>
      <c r="E105" s="56" t="s">
        <v>276</v>
      </c>
      <c r="F105" s="57">
        <v>3000000</v>
      </c>
      <c r="G105" s="57">
        <v>3000000</v>
      </c>
      <c r="H105" s="57">
        <v>0</v>
      </c>
      <c r="I105" s="57">
        <v>0</v>
      </c>
      <c r="J105" s="57">
        <v>0</v>
      </c>
    </row>
    <row r="106" spans="1:10">
      <c r="A106" s="52" t="s">
        <v>211</v>
      </c>
      <c r="B106" s="52" t="s">
        <v>330</v>
      </c>
      <c r="C106" s="52" t="s">
        <v>201</v>
      </c>
      <c r="D106" s="52" t="s">
        <v>201</v>
      </c>
      <c r="E106" s="56" t="s">
        <v>331</v>
      </c>
      <c r="F106" s="57">
        <v>27696106877</v>
      </c>
      <c r="G106" s="57">
        <v>27576616877</v>
      </c>
      <c r="H106" s="57">
        <v>24044999</v>
      </c>
      <c r="I106" s="57">
        <v>95445001</v>
      </c>
      <c r="J106" s="57">
        <v>0</v>
      </c>
    </row>
    <row r="107" spans="1:10">
      <c r="A107" s="52" t="s">
        <v>211</v>
      </c>
      <c r="B107" s="52" t="s">
        <v>330</v>
      </c>
      <c r="C107" s="52" t="s">
        <v>332</v>
      </c>
      <c r="D107" s="52" t="s">
        <v>201</v>
      </c>
      <c r="E107" s="56" t="s">
        <v>66</v>
      </c>
      <c r="F107" s="57">
        <v>482895</v>
      </c>
      <c r="G107" s="57">
        <v>0</v>
      </c>
      <c r="H107" s="57">
        <v>241447</v>
      </c>
      <c r="I107" s="57">
        <v>241448</v>
      </c>
      <c r="J107" s="57">
        <v>0</v>
      </c>
    </row>
    <row r="108" spans="1:10" ht="25.5">
      <c r="A108" s="52" t="s">
        <v>211</v>
      </c>
      <c r="B108" s="52" t="s">
        <v>330</v>
      </c>
      <c r="C108" s="52" t="s">
        <v>332</v>
      </c>
      <c r="D108" s="52" t="s">
        <v>333</v>
      </c>
      <c r="E108" s="56" t="s">
        <v>334</v>
      </c>
      <c r="F108" s="57">
        <v>482895</v>
      </c>
      <c r="G108" s="57">
        <v>0</v>
      </c>
      <c r="H108" s="57">
        <v>241447</v>
      </c>
      <c r="I108" s="57">
        <v>241448</v>
      </c>
      <c r="J108" s="57">
        <v>0</v>
      </c>
    </row>
    <row r="109" spans="1:10">
      <c r="A109" s="52" t="s">
        <v>211</v>
      </c>
      <c r="B109" s="52" t="s">
        <v>330</v>
      </c>
      <c r="C109" s="52" t="s">
        <v>335</v>
      </c>
      <c r="D109" s="52" t="s">
        <v>201</v>
      </c>
      <c r="E109" s="56" t="s">
        <v>336</v>
      </c>
      <c r="F109" s="57">
        <v>4167348616</v>
      </c>
      <c r="G109" s="57">
        <v>4167348616</v>
      </c>
      <c r="H109" s="57">
        <v>0</v>
      </c>
      <c r="I109" s="57">
        <v>0</v>
      </c>
      <c r="J109" s="57">
        <v>0</v>
      </c>
    </row>
    <row r="110" spans="1:10">
      <c r="A110" s="52" t="s">
        <v>211</v>
      </c>
      <c r="B110" s="52" t="s">
        <v>330</v>
      </c>
      <c r="C110" s="52" t="s">
        <v>335</v>
      </c>
      <c r="D110" s="52" t="s">
        <v>337</v>
      </c>
      <c r="E110" s="56" t="s">
        <v>338</v>
      </c>
      <c r="F110" s="57">
        <v>3892650253</v>
      </c>
      <c r="G110" s="57">
        <v>3892650253</v>
      </c>
      <c r="H110" s="57">
        <v>0</v>
      </c>
      <c r="I110" s="57">
        <v>0</v>
      </c>
      <c r="J110" s="57">
        <v>0</v>
      </c>
    </row>
    <row r="111" spans="1:10">
      <c r="A111" s="52" t="s">
        <v>211</v>
      </c>
      <c r="B111" s="52" t="s">
        <v>330</v>
      </c>
      <c r="C111" s="52" t="s">
        <v>335</v>
      </c>
      <c r="D111" s="52" t="s">
        <v>339</v>
      </c>
      <c r="E111" s="56" t="s">
        <v>340</v>
      </c>
      <c r="F111" s="57">
        <v>274698363</v>
      </c>
      <c r="G111" s="57">
        <v>274698363</v>
      </c>
      <c r="H111" s="57">
        <v>0</v>
      </c>
      <c r="I111" s="57">
        <v>0</v>
      </c>
      <c r="J111" s="57">
        <v>0</v>
      </c>
    </row>
    <row r="112" spans="1:10" ht="38.25">
      <c r="A112" s="52" t="s">
        <v>211</v>
      </c>
      <c r="B112" s="52" t="s">
        <v>330</v>
      </c>
      <c r="C112" s="52" t="s">
        <v>249</v>
      </c>
      <c r="D112" s="52" t="s">
        <v>201</v>
      </c>
      <c r="E112" s="56" t="s">
        <v>250</v>
      </c>
      <c r="F112" s="57">
        <v>300000</v>
      </c>
      <c r="G112" s="57">
        <v>300000</v>
      </c>
      <c r="H112" s="57">
        <v>0</v>
      </c>
      <c r="I112" s="57">
        <v>0</v>
      </c>
      <c r="J112" s="57">
        <v>0</v>
      </c>
    </row>
    <row r="113" spans="1:10">
      <c r="A113" s="52" t="s">
        <v>211</v>
      </c>
      <c r="B113" s="52" t="s">
        <v>330</v>
      </c>
      <c r="C113" s="52" t="s">
        <v>249</v>
      </c>
      <c r="D113" s="52" t="s">
        <v>341</v>
      </c>
      <c r="E113" s="56" t="s">
        <v>342</v>
      </c>
      <c r="F113" s="57">
        <v>300000</v>
      </c>
      <c r="G113" s="57">
        <v>300000</v>
      </c>
      <c r="H113" s="57">
        <v>0</v>
      </c>
      <c r="I113" s="57">
        <v>0</v>
      </c>
      <c r="J113" s="57">
        <v>0</v>
      </c>
    </row>
    <row r="114" spans="1:10" ht="38.25">
      <c r="A114" s="52" t="s">
        <v>211</v>
      </c>
      <c r="B114" s="52" t="s">
        <v>330</v>
      </c>
      <c r="C114" s="52" t="s">
        <v>215</v>
      </c>
      <c r="D114" s="52" t="s">
        <v>201</v>
      </c>
      <c r="E114" s="56" t="s">
        <v>216</v>
      </c>
      <c r="F114" s="57">
        <v>119000000</v>
      </c>
      <c r="G114" s="57">
        <v>0</v>
      </c>
      <c r="H114" s="57">
        <v>23800000</v>
      </c>
      <c r="I114" s="57">
        <v>95200000</v>
      </c>
      <c r="J114" s="57">
        <v>0</v>
      </c>
    </row>
    <row r="115" spans="1:10">
      <c r="A115" s="52" t="s">
        <v>211</v>
      </c>
      <c r="B115" s="52" t="s">
        <v>330</v>
      </c>
      <c r="C115" s="52" t="s">
        <v>215</v>
      </c>
      <c r="D115" s="52" t="s">
        <v>217</v>
      </c>
      <c r="E115" s="56" t="s">
        <v>218</v>
      </c>
      <c r="F115" s="57">
        <v>119000000</v>
      </c>
      <c r="G115" s="57">
        <v>0</v>
      </c>
      <c r="H115" s="57">
        <v>23800000</v>
      </c>
      <c r="I115" s="57">
        <v>95200000</v>
      </c>
      <c r="J115" s="57">
        <v>0</v>
      </c>
    </row>
    <row r="116" spans="1:10">
      <c r="A116" s="52" t="s">
        <v>211</v>
      </c>
      <c r="B116" s="52" t="s">
        <v>330</v>
      </c>
      <c r="C116" s="52" t="s">
        <v>219</v>
      </c>
      <c r="D116" s="52" t="s">
        <v>201</v>
      </c>
      <c r="E116" s="56" t="s">
        <v>220</v>
      </c>
      <c r="F116" s="57">
        <v>11083227627</v>
      </c>
      <c r="G116" s="57">
        <v>11083227627</v>
      </c>
      <c r="H116" s="57">
        <v>0</v>
      </c>
      <c r="I116" s="57">
        <v>0</v>
      </c>
      <c r="J116" s="57">
        <v>0</v>
      </c>
    </row>
    <row r="117" spans="1:10" ht="25.5">
      <c r="A117" s="52" t="s">
        <v>211</v>
      </c>
      <c r="B117" s="52" t="s">
        <v>330</v>
      </c>
      <c r="C117" s="52" t="s">
        <v>219</v>
      </c>
      <c r="D117" s="52" t="s">
        <v>343</v>
      </c>
      <c r="E117" s="56" t="s">
        <v>344</v>
      </c>
      <c r="F117" s="57">
        <v>1173401027</v>
      </c>
      <c r="G117" s="57">
        <v>1173401027</v>
      </c>
      <c r="H117" s="57">
        <v>0</v>
      </c>
      <c r="I117" s="57">
        <v>0</v>
      </c>
      <c r="J117" s="57">
        <v>0</v>
      </c>
    </row>
    <row r="118" spans="1:10" ht="25.5">
      <c r="A118" s="52" t="s">
        <v>211</v>
      </c>
      <c r="B118" s="52" t="s">
        <v>330</v>
      </c>
      <c r="C118" s="52" t="s">
        <v>219</v>
      </c>
      <c r="D118" s="52" t="s">
        <v>221</v>
      </c>
      <c r="E118" s="56" t="s">
        <v>222</v>
      </c>
      <c r="F118" s="57">
        <v>7493920600</v>
      </c>
      <c r="G118" s="57">
        <v>7493920600</v>
      </c>
      <c r="H118" s="57">
        <v>0</v>
      </c>
      <c r="I118" s="57">
        <v>0</v>
      </c>
      <c r="J118" s="57">
        <v>0</v>
      </c>
    </row>
    <row r="119" spans="1:10" ht="25.5">
      <c r="A119" s="52" t="s">
        <v>211</v>
      </c>
      <c r="B119" s="52" t="s">
        <v>330</v>
      </c>
      <c r="C119" s="52" t="s">
        <v>219</v>
      </c>
      <c r="D119" s="52" t="s">
        <v>273</v>
      </c>
      <c r="E119" s="56" t="s">
        <v>274</v>
      </c>
      <c r="F119" s="57">
        <v>1704805000</v>
      </c>
      <c r="G119" s="57">
        <v>1704805000</v>
      </c>
      <c r="H119" s="57">
        <v>0</v>
      </c>
      <c r="I119" s="57">
        <v>0</v>
      </c>
      <c r="J119" s="57">
        <v>0</v>
      </c>
    </row>
    <row r="120" spans="1:10">
      <c r="A120" s="52" t="s">
        <v>211</v>
      </c>
      <c r="B120" s="52" t="s">
        <v>330</v>
      </c>
      <c r="C120" s="52" t="s">
        <v>219</v>
      </c>
      <c r="D120" s="52" t="s">
        <v>275</v>
      </c>
      <c r="E120" s="56" t="s">
        <v>276</v>
      </c>
      <c r="F120" s="57">
        <v>711101000</v>
      </c>
      <c r="G120" s="57">
        <v>711101000</v>
      </c>
      <c r="H120" s="57">
        <v>0</v>
      </c>
      <c r="I120" s="57">
        <v>0</v>
      </c>
      <c r="J120" s="57">
        <v>0</v>
      </c>
    </row>
    <row r="121" spans="1:10">
      <c r="A121" s="52" t="s">
        <v>211</v>
      </c>
      <c r="B121" s="52" t="s">
        <v>330</v>
      </c>
      <c r="C121" s="52" t="s">
        <v>277</v>
      </c>
      <c r="D121" s="52" t="s">
        <v>201</v>
      </c>
      <c r="E121" s="56" t="s">
        <v>278</v>
      </c>
      <c r="F121" s="57">
        <v>11696456886</v>
      </c>
      <c r="G121" s="57">
        <v>11696456886</v>
      </c>
      <c r="H121" s="57">
        <v>0</v>
      </c>
      <c r="I121" s="57">
        <v>0</v>
      </c>
      <c r="J121" s="57">
        <v>0</v>
      </c>
    </row>
    <row r="122" spans="1:10" ht="51">
      <c r="A122" s="52" t="s">
        <v>211</v>
      </c>
      <c r="B122" s="52" t="s">
        <v>330</v>
      </c>
      <c r="C122" s="52" t="s">
        <v>277</v>
      </c>
      <c r="D122" s="52" t="s">
        <v>345</v>
      </c>
      <c r="E122" s="56" t="s">
        <v>346</v>
      </c>
      <c r="F122" s="57">
        <v>118685000</v>
      </c>
      <c r="G122" s="57">
        <v>118685000</v>
      </c>
      <c r="H122" s="57">
        <v>0</v>
      </c>
      <c r="I122" s="57">
        <v>0</v>
      </c>
      <c r="J122" s="57">
        <v>0</v>
      </c>
    </row>
    <row r="123" spans="1:10" ht="38.25">
      <c r="A123" s="52" t="s">
        <v>211</v>
      </c>
      <c r="B123" s="52" t="s">
        <v>330</v>
      </c>
      <c r="C123" s="52" t="s">
        <v>277</v>
      </c>
      <c r="D123" s="52" t="s">
        <v>347</v>
      </c>
      <c r="E123" s="56" t="s">
        <v>348</v>
      </c>
      <c r="F123" s="57">
        <v>953224577</v>
      </c>
      <c r="G123" s="57">
        <v>953224577</v>
      </c>
      <c r="H123" s="57">
        <v>0</v>
      </c>
      <c r="I123" s="57">
        <v>0</v>
      </c>
      <c r="J123" s="57">
        <v>0</v>
      </c>
    </row>
    <row r="124" spans="1:10" ht="51">
      <c r="A124" s="52" t="s">
        <v>211</v>
      </c>
      <c r="B124" s="52" t="s">
        <v>330</v>
      </c>
      <c r="C124" s="52" t="s">
        <v>277</v>
      </c>
      <c r="D124" s="52" t="s">
        <v>349</v>
      </c>
      <c r="E124" s="56" t="s">
        <v>350</v>
      </c>
      <c r="F124" s="57">
        <v>10624547309</v>
      </c>
      <c r="G124" s="57">
        <v>10624547309</v>
      </c>
      <c r="H124" s="57">
        <v>0</v>
      </c>
      <c r="I124" s="57">
        <v>0</v>
      </c>
      <c r="J124" s="57">
        <v>0</v>
      </c>
    </row>
    <row r="125" spans="1:10">
      <c r="A125" s="52" t="s">
        <v>211</v>
      </c>
      <c r="B125" s="52" t="s">
        <v>330</v>
      </c>
      <c r="C125" s="52" t="s">
        <v>223</v>
      </c>
      <c r="D125" s="52" t="s">
        <v>201</v>
      </c>
      <c r="E125" s="56" t="s">
        <v>224</v>
      </c>
      <c r="F125" s="57">
        <v>629290853</v>
      </c>
      <c r="G125" s="57">
        <v>629283748</v>
      </c>
      <c r="H125" s="57">
        <v>3552</v>
      </c>
      <c r="I125" s="57">
        <v>3553</v>
      </c>
      <c r="J125" s="57">
        <v>0</v>
      </c>
    </row>
    <row r="126" spans="1:10" ht="25.5">
      <c r="A126" s="52" t="s">
        <v>211</v>
      </c>
      <c r="B126" s="52" t="s">
        <v>330</v>
      </c>
      <c r="C126" s="52" t="s">
        <v>223</v>
      </c>
      <c r="D126" s="52" t="s">
        <v>281</v>
      </c>
      <c r="E126" s="56" t="s">
        <v>282</v>
      </c>
      <c r="F126" s="57">
        <v>191798004</v>
      </c>
      <c r="G126" s="57">
        <v>191798004</v>
      </c>
      <c r="H126" s="57">
        <v>0</v>
      </c>
      <c r="I126" s="57">
        <v>0</v>
      </c>
      <c r="J126" s="57">
        <v>0</v>
      </c>
    </row>
    <row r="127" spans="1:10" ht="25.5">
      <c r="A127" s="52" t="s">
        <v>211</v>
      </c>
      <c r="B127" s="52" t="s">
        <v>330</v>
      </c>
      <c r="C127" s="52" t="s">
        <v>223</v>
      </c>
      <c r="D127" s="52" t="s">
        <v>351</v>
      </c>
      <c r="E127" s="56" t="s">
        <v>352</v>
      </c>
      <c r="F127" s="57">
        <v>7105</v>
      </c>
      <c r="G127" s="57">
        <v>0</v>
      </c>
      <c r="H127" s="57">
        <v>3552</v>
      </c>
      <c r="I127" s="57">
        <v>3553</v>
      </c>
      <c r="J127" s="57">
        <v>0</v>
      </c>
    </row>
    <row r="128" spans="1:10" ht="63.75">
      <c r="A128" s="52" t="s">
        <v>211</v>
      </c>
      <c r="B128" s="52" t="s">
        <v>330</v>
      </c>
      <c r="C128" s="52" t="s">
        <v>223</v>
      </c>
      <c r="D128" s="52" t="s">
        <v>283</v>
      </c>
      <c r="E128" s="56" t="s">
        <v>284</v>
      </c>
      <c r="F128" s="57">
        <v>2744</v>
      </c>
      <c r="G128" s="57">
        <v>2744</v>
      </c>
      <c r="H128" s="57">
        <v>0</v>
      </c>
      <c r="I128" s="57">
        <v>0</v>
      </c>
      <c r="J128" s="57">
        <v>0</v>
      </c>
    </row>
    <row r="129" spans="1:10" ht="51">
      <c r="A129" s="52" t="s">
        <v>211</v>
      </c>
      <c r="B129" s="52" t="s">
        <v>330</v>
      </c>
      <c r="C129" s="52" t="s">
        <v>223</v>
      </c>
      <c r="D129" s="52" t="s">
        <v>287</v>
      </c>
      <c r="E129" s="56" t="s">
        <v>288</v>
      </c>
      <c r="F129" s="57">
        <v>437483000</v>
      </c>
      <c r="G129" s="57">
        <v>437483000</v>
      </c>
      <c r="H129" s="57">
        <v>0</v>
      </c>
      <c r="I129" s="57">
        <v>0</v>
      </c>
      <c r="J129" s="57">
        <v>0</v>
      </c>
    </row>
    <row r="130" spans="1:10">
      <c r="A130" s="52" t="s">
        <v>211</v>
      </c>
      <c r="B130" s="52" t="s">
        <v>353</v>
      </c>
      <c r="C130" s="52" t="s">
        <v>201</v>
      </c>
      <c r="D130" s="52" t="s">
        <v>201</v>
      </c>
      <c r="E130" s="56" t="s">
        <v>354</v>
      </c>
      <c r="F130" s="57">
        <v>3685176000</v>
      </c>
      <c r="G130" s="57">
        <v>3622686000</v>
      </c>
      <c r="H130" s="57">
        <v>12498000</v>
      </c>
      <c r="I130" s="57">
        <v>49992000</v>
      </c>
      <c r="J130" s="57">
        <v>0</v>
      </c>
    </row>
    <row r="131" spans="1:10" ht="38.25">
      <c r="A131" s="52" t="s">
        <v>211</v>
      </c>
      <c r="B131" s="52" t="s">
        <v>353</v>
      </c>
      <c r="C131" s="52" t="s">
        <v>215</v>
      </c>
      <c r="D131" s="52" t="s">
        <v>201</v>
      </c>
      <c r="E131" s="56" t="s">
        <v>216</v>
      </c>
      <c r="F131" s="57">
        <v>62490000</v>
      </c>
      <c r="G131" s="57">
        <v>0</v>
      </c>
      <c r="H131" s="57">
        <v>12498000</v>
      </c>
      <c r="I131" s="57">
        <v>49992000</v>
      </c>
      <c r="J131" s="57">
        <v>0</v>
      </c>
    </row>
    <row r="132" spans="1:10">
      <c r="A132" s="52" t="s">
        <v>211</v>
      </c>
      <c r="B132" s="52" t="s">
        <v>353</v>
      </c>
      <c r="C132" s="52" t="s">
        <v>215</v>
      </c>
      <c r="D132" s="52" t="s">
        <v>217</v>
      </c>
      <c r="E132" s="56" t="s">
        <v>218</v>
      </c>
      <c r="F132" s="57">
        <v>62490000</v>
      </c>
      <c r="G132" s="57">
        <v>0</v>
      </c>
      <c r="H132" s="57">
        <v>12498000</v>
      </c>
      <c r="I132" s="57">
        <v>49992000</v>
      </c>
      <c r="J132" s="57">
        <v>0</v>
      </c>
    </row>
    <row r="133" spans="1:10" ht="25.5">
      <c r="A133" s="52" t="s">
        <v>211</v>
      </c>
      <c r="B133" s="52" t="s">
        <v>353</v>
      </c>
      <c r="C133" s="52" t="s">
        <v>229</v>
      </c>
      <c r="D133" s="52" t="s">
        <v>201</v>
      </c>
      <c r="E133" s="56" t="s">
        <v>230</v>
      </c>
      <c r="F133" s="57">
        <v>41599000</v>
      </c>
      <c r="G133" s="57">
        <v>41599000</v>
      </c>
      <c r="H133" s="57">
        <v>0</v>
      </c>
      <c r="I133" s="57">
        <v>0</v>
      </c>
      <c r="J133" s="57">
        <v>0</v>
      </c>
    </row>
    <row r="134" spans="1:10">
      <c r="A134" s="52" t="s">
        <v>211</v>
      </c>
      <c r="B134" s="52" t="s">
        <v>353</v>
      </c>
      <c r="C134" s="52" t="s">
        <v>229</v>
      </c>
      <c r="D134" s="52" t="s">
        <v>355</v>
      </c>
      <c r="E134" s="56" t="s">
        <v>356</v>
      </c>
      <c r="F134" s="57">
        <v>41599000</v>
      </c>
      <c r="G134" s="57">
        <v>41599000</v>
      </c>
      <c r="H134" s="57">
        <v>0</v>
      </c>
      <c r="I134" s="57">
        <v>0</v>
      </c>
      <c r="J134" s="57">
        <v>0</v>
      </c>
    </row>
    <row r="135" spans="1:10">
      <c r="A135" s="52" t="s">
        <v>211</v>
      </c>
      <c r="B135" s="52" t="s">
        <v>353</v>
      </c>
      <c r="C135" s="52" t="s">
        <v>219</v>
      </c>
      <c r="D135" s="52" t="s">
        <v>201</v>
      </c>
      <c r="E135" s="56" t="s">
        <v>220</v>
      </c>
      <c r="F135" s="57">
        <v>3186802000</v>
      </c>
      <c r="G135" s="57">
        <v>3186802000</v>
      </c>
      <c r="H135" s="57">
        <v>0</v>
      </c>
      <c r="I135" s="57">
        <v>0</v>
      </c>
      <c r="J135" s="57">
        <v>0</v>
      </c>
    </row>
    <row r="136" spans="1:10" ht="76.5">
      <c r="A136" s="52" t="s">
        <v>211</v>
      </c>
      <c r="B136" s="52" t="s">
        <v>353</v>
      </c>
      <c r="C136" s="52" t="s">
        <v>219</v>
      </c>
      <c r="D136" s="52" t="s">
        <v>316</v>
      </c>
      <c r="E136" s="56" t="s">
        <v>317</v>
      </c>
      <c r="F136" s="57">
        <v>6000000</v>
      </c>
      <c r="G136" s="57">
        <v>6000000</v>
      </c>
      <c r="H136" s="57">
        <v>0</v>
      </c>
      <c r="I136" s="57">
        <v>0</v>
      </c>
      <c r="J136" s="57">
        <v>0</v>
      </c>
    </row>
    <row r="137" spans="1:10" ht="25.5">
      <c r="A137" s="52" t="s">
        <v>211</v>
      </c>
      <c r="B137" s="52" t="s">
        <v>353</v>
      </c>
      <c r="C137" s="52" t="s">
        <v>219</v>
      </c>
      <c r="D137" s="52" t="s">
        <v>271</v>
      </c>
      <c r="E137" s="56" t="s">
        <v>272</v>
      </c>
      <c r="F137" s="57">
        <v>883342000</v>
      </c>
      <c r="G137" s="57">
        <v>883342000</v>
      </c>
      <c r="H137" s="57">
        <v>0</v>
      </c>
      <c r="I137" s="57">
        <v>0</v>
      </c>
      <c r="J137" s="57">
        <v>0</v>
      </c>
    </row>
    <row r="138" spans="1:10" ht="25.5">
      <c r="A138" s="52" t="s">
        <v>211</v>
      </c>
      <c r="B138" s="52" t="s">
        <v>353</v>
      </c>
      <c r="C138" s="52" t="s">
        <v>219</v>
      </c>
      <c r="D138" s="52" t="s">
        <v>273</v>
      </c>
      <c r="E138" s="56" t="s">
        <v>274</v>
      </c>
      <c r="F138" s="57">
        <v>26500000</v>
      </c>
      <c r="G138" s="57">
        <v>26500000</v>
      </c>
      <c r="H138" s="57">
        <v>0</v>
      </c>
      <c r="I138" s="57">
        <v>0</v>
      </c>
      <c r="J138" s="57">
        <v>0</v>
      </c>
    </row>
    <row r="139" spans="1:10" ht="38.25">
      <c r="A139" s="52" t="s">
        <v>211</v>
      </c>
      <c r="B139" s="52" t="s">
        <v>353</v>
      </c>
      <c r="C139" s="52" t="s">
        <v>219</v>
      </c>
      <c r="D139" s="52" t="s">
        <v>357</v>
      </c>
      <c r="E139" s="56" t="s">
        <v>358</v>
      </c>
      <c r="F139" s="57">
        <v>2089960000</v>
      </c>
      <c r="G139" s="57">
        <v>2089960000</v>
      </c>
      <c r="H139" s="57">
        <v>0</v>
      </c>
      <c r="I139" s="57">
        <v>0</v>
      </c>
      <c r="J139" s="57">
        <v>0</v>
      </c>
    </row>
    <row r="140" spans="1:10">
      <c r="A140" s="52" t="s">
        <v>211</v>
      </c>
      <c r="B140" s="52" t="s">
        <v>353</v>
      </c>
      <c r="C140" s="52" t="s">
        <v>219</v>
      </c>
      <c r="D140" s="52" t="s">
        <v>275</v>
      </c>
      <c r="E140" s="56" t="s">
        <v>276</v>
      </c>
      <c r="F140" s="57">
        <v>181000000</v>
      </c>
      <c r="G140" s="57">
        <v>181000000</v>
      </c>
      <c r="H140" s="57">
        <v>0</v>
      </c>
      <c r="I140" s="57">
        <v>0</v>
      </c>
      <c r="J140" s="57">
        <v>0</v>
      </c>
    </row>
    <row r="141" spans="1:10">
      <c r="A141" s="52" t="s">
        <v>211</v>
      </c>
      <c r="B141" s="52" t="s">
        <v>353</v>
      </c>
      <c r="C141" s="52" t="s">
        <v>277</v>
      </c>
      <c r="D141" s="52" t="s">
        <v>201</v>
      </c>
      <c r="E141" s="56" t="s">
        <v>278</v>
      </c>
      <c r="F141" s="57">
        <v>394285000</v>
      </c>
      <c r="G141" s="57">
        <v>394285000</v>
      </c>
      <c r="H141" s="57">
        <v>0</v>
      </c>
      <c r="I141" s="57">
        <v>0</v>
      </c>
      <c r="J141" s="57">
        <v>0</v>
      </c>
    </row>
    <row r="142" spans="1:10">
      <c r="A142" s="52" t="s">
        <v>211</v>
      </c>
      <c r="B142" s="52" t="s">
        <v>353</v>
      </c>
      <c r="C142" s="52" t="s">
        <v>277</v>
      </c>
      <c r="D142" s="52" t="s">
        <v>279</v>
      </c>
      <c r="E142" s="56" t="s">
        <v>280</v>
      </c>
      <c r="F142" s="57">
        <v>394285000</v>
      </c>
      <c r="G142" s="57">
        <v>394285000</v>
      </c>
      <c r="H142" s="57">
        <v>0</v>
      </c>
      <c r="I142" s="57">
        <v>0</v>
      </c>
      <c r="J142" s="57">
        <v>0</v>
      </c>
    </row>
    <row r="143" spans="1:10">
      <c r="A143" s="52" t="s">
        <v>211</v>
      </c>
      <c r="B143" s="52" t="s">
        <v>359</v>
      </c>
      <c r="C143" s="52" t="s">
        <v>201</v>
      </c>
      <c r="D143" s="52" t="s">
        <v>201</v>
      </c>
      <c r="E143" s="56" t="s">
        <v>360</v>
      </c>
      <c r="F143" s="57">
        <v>2216653498</v>
      </c>
      <c r="G143" s="57">
        <v>2216653498</v>
      </c>
      <c r="H143" s="57">
        <v>0</v>
      </c>
      <c r="I143" s="57">
        <v>0</v>
      </c>
      <c r="J143" s="57">
        <v>0</v>
      </c>
    </row>
    <row r="144" spans="1:10" ht="25.5">
      <c r="A144" s="52" t="s">
        <v>211</v>
      </c>
      <c r="B144" s="52" t="s">
        <v>359</v>
      </c>
      <c r="C144" s="52" t="s">
        <v>361</v>
      </c>
      <c r="D144" s="52" t="s">
        <v>201</v>
      </c>
      <c r="E144" s="56" t="s">
        <v>362</v>
      </c>
      <c r="F144" s="57">
        <v>251063352</v>
      </c>
      <c r="G144" s="57">
        <v>251063352</v>
      </c>
      <c r="H144" s="57">
        <v>0</v>
      </c>
      <c r="I144" s="57">
        <v>0</v>
      </c>
      <c r="J144" s="57">
        <v>0</v>
      </c>
    </row>
    <row r="145" spans="1:10" ht="38.25">
      <c r="A145" s="52" t="s">
        <v>211</v>
      </c>
      <c r="B145" s="52" t="s">
        <v>359</v>
      </c>
      <c r="C145" s="52" t="s">
        <v>361</v>
      </c>
      <c r="D145" s="52" t="s">
        <v>363</v>
      </c>
      <c r="E145" s="56" t="s">
        <v>364</v>
      </c>
      <c r="F145" s="57">
        <v>251063352</v>
      </c>
      <c r="G145" s="57">
        <v>251063352</v>
      </c>
      <c r="H145" s="57">
        <v>0</v>
      </c>
      <c r="I145" s="57">
        <v>0</v>
      </c>
      <c r="J145" s="57">
        <v>0</v>
      </c>
    </row>
    <row r="146" spans="1:10" ht="25.5">
      <c r="A146" s="52" t="s">
        <v>211</v>
      </c>
      <c r="B146" s="52" t="s">
        <v>359</v>
      </c>
      <c r="C146" s="52" t="s">
        <v>229</v>
      </c>
      <c r="D146" s="52" t="s">
        <v>201</v>
      </c>
      <c r="E146" s="56" t="s">
        <v>230</v>
      </c>
      <c r="F146" s="57">
        <v>43620000</v>
      </c>
      <c r="G146" s="57">
        <v>43620000</v>
      </c>
      <c r="H146" s="57">
        <v>0</v>
      </c>
      <c r="I146" s="57">
        <v>0</v>
      </c>
      <c r="J146" s="57">
        <v>0</v>
      </c>
    </row>
    <row r="147" spans="1:10">
      <c r="A147" s="52" t="s">
        <v>211</v>
      </c>
      <c r="B147" s="52" t="s">
        <v>359</v>
      </c>
      <c r="C147" s="52" t="s">
        <v>229</v>
      </c>
      <c r="D147" s="52" t="s">
        <v>365</v>
      </c>
      <c r="E147" s="56" t="s">
        <v>366</v>
      </c>
      <c r="F147" s="57">
        <v>43620000</v>
      </c>
      <c r="G147" s="57">
        <v>43620000</v>
      </c>
      <c r="H147" s="57">
        <v>0</v>
      </c>
      <c r="I147" s="57">
        <v>0</v>
      </c>
      <c r="J147" s="57">
        <v>0</v>
      </c>
    </row>
    <row r="148" spans="1:10">
      <c r="A148" s="52" t="s">
        <v>211</v>
      </c>
      <c r="B148" s="52" t="s">
        <v>359</v>
      </c>
      <c r="C148" s="52" t="s">
        <v>219</v>
      </c>
      <c r="D148" s="52" t="s">
        <v>201</v>
      </c>
      <c r="E148" s="56" t="s">
        <v>220</v>
      </c>
      <c r="F148" s="57">
        <v>1860458884</v>
      </c>
      <c r="G148" s="57">
        <v>1860458884</v>
      </c>
      <c r="H148" s="57">
        <v>0</v>
      </c>
      <c r="I148" s="57">
        <v>0</v>
      </c>
      <c r="J148" s="57">
        <v>0</v>
      </c>
    </row>
    <row r="149" spans="1:10" ht="51">
      <c r="A149" s="52" t="s">
        <v>211</v>
      </c>
      <c r="B149" s="52" t="s">
        <v>359</v>
      </c>
      <c r="C149" s="52" t="s">
        <v>219</v>
      </c>
      <c r="D149" s="52" t="s">
        <v>367</v>
      </c>
      <c r="E149" s="56" t="s">
        <v>368</v>
      </c>
      <c r="F149" s="57">
        <v>1156751589</v>
      </c>
      <c r="G149" s="57">
        <v>1156751589</v>
      </c>
      <c r="H149" s="57">
        <v>0</v>
      </c>
      <c r="I149" s="57">
        <v>0</v>
      </c>
      <c r="J149" s="57">
        <v>0</v>
      </c>
    </row>
    <row r="150" spans="1:10" ht="76.5">
      <c r="A150" s="52" t="s">
        <v>211</v>
      </c>
      <c r="B150" s="52" t="s">
        <v>359</v>
      </c>
      <c r="C150" s="52" t="s">
        <v>219</v>
      </c>
      <c r="D150" s="52" t="s">
        <v>316</v>
      </c>
      <c r="E150" s="56" t="s">
        <v>317</v>
      </c>
      <c r="F150" s="57">
        <v>356254024</v>
      </c>
      <c r="G150" s="57">
        <v>356254024</v>
      </c>
      <c r="H150" s="57">
        <v>0</v>
      </c>
      <c r="I150" s="57">
        <v>0</v>
      </c>
      <c r="J150" s="57">
        <v>0</v>
      </c>
    </row>
    <row r="151" spans="1:10" ht="51">
      <c r="A151" s="52" t="s">
        <v>211</v>
      </c>
      <c r="B151" s="52" t="s">
        <v>359</v>
      </c>
      <c r="C151" s="52" t="s">
        <v>219</v>
      </c>
      <c r="D151" s="52" t="s">
        <v>320</v>
      </c>
      <c r="E151" s="56" t="s">
        <v>321</v>
      </c>
      <c r="F151" s="57">
        <v>262298</v>
      </c>
      <c r="G151" s="57">
        <v>262298</v>
      </c>
      <c r="H151" s="57">
        <v>0</v>
      </c>
      <c r="I151" s="57">
        <v>0</v>
      </c>
      <c r="J151" s="57">
        <v>0</v>
      </c>
    </row>
    <row r="152" spans="1:10" ht="25.5">
      <c r="A152" s="52" t="s">
        <v>211</v>
      </c>
      <c r="B152" s="52" t="s">
        <v>359</v>
      </c>
      <c r="C152" s="52" t="s">
        <v>219</v>
      </c>
      <c r="D152" s="52" t="s">
        <v>273</v>
      </c>
      <c r="E152" s="56" t="s">
        <v>274</v>
      </c>
      <c r="F152" s="57">
        <v>1500000</v>
      </c>
      <c r="G152" s="57">
        <v>1500000</v>
      </c>
      <c r="H152" s="57">
        <v>0</v>
      </c>
      <c r="I152" s="57">
        <v>0</v>
      </c>
      <c r="J152" s="57">
        <v>0</v>
      </c>
    </row>
    <row r="153" spans="1:10">
      <c r="A153" s="52" t="s">
        <v>211</v>
      </c>
      <c r="B153" s="52" t="s">
        <v>359</v>
      </c>
      <c r="C153" s="52" t="s">
        <v>219</v>
      </c>
      <c r="D153" s="52" t="s">
        <v>275</v>
      </c>
      <c r="E153" s="56" t="s">
        <v>276</v>
      </c>
      <c r="F153" s="57">
        <v>345690973</v>
      </c>
      <c r="G153" s="57">
        <v>345690973</v>
      </c>
      <c r="H153" s="57">
        <v>0</v>
      </c>
      <c r="I153" s="57">
        <v>0</v>
      </c>
      <c r="J153" s="57">
        <v>0</v>
      </c>
    </row>
    <row r="154" spans="1:10">
      <c r="A154" s="52" t="s">
        <v>211</v>
      </c>
      <c r="B154" s="52" t="s">
        <v>359</v>
      </c>
      <c r="C154" s="52" t="s">
        <v>223</v>
      </c>
      <c r="D154" s="52" t="s">
        <v>201</v>
      </c>
      <c r="E154" s="56" t="s">
        <v>224</v>
      </c>
      <c r="F154" s="57">
        <v>61511262</v>
      </c>
      <c r="G154" s="57">
        <v>61511262</v>
      </c>
      <c r="H154" s="57">
        <v>0</v>
      </c>
      <c r="I154" s="57">
        <v>0</v>
      </c>
      <c r="J154" s="57">
        <v>0</v>
      </c>
    </row>
    <row r="155" spans="1:10" ht="25.5">
      <c r="A155" s="52" t="s">
        <v>211</v>
      </c>
      <c r="B155" s="52" t="s">
        <v>359</v>
      </c>
      <c r="C155" s="52" t="s">
        <v>223</v>
      </c>
      <c r="D155" s="52" t="s">
        <v>281</v>
      </c>
      <c r="E155" s="56" t="s">
        <v>282</v>
      </c>
      <c r="F155" s="57">
        <v>3206912</v>
      </c>
      <c r="G155" s="57">
        <v>3206912</v>
      </c>
      <c r="H155" s="57">
        <v>0</v>
      </c>
      <c r="I155" s="57">
        <v>0</v>
      </c>
      <c r="J155" s="57">
        <v>0</v>
      </c>
    </row>
    <row r="156" spans="1:10" ht="38.25">
      <c r="A156" s="52" t="s">
        <v>211</v>
      </c>
      <c r="B156" s="52" t="s">
        <v>359</v>
      </c>
      <c r="C156" s="52" t="s">
        <v>223</v>
      </c>
      <c r="D156" s="52" t="s">
        <v>369</v>
      </c>
      <c r="E156" s="56" t="s">
        <v>370</v>
      </c>
      <c r="F156" s="57">
        <v>58304350</v>
      </c>
      <c r="G156" s="57">
        <v>58304350</v>
      </c>
      <c r="H156" s="57">
        <v>0</v>
      </c>
      <c r="I156" s="57">
        <v>0</v>
      </c>
      <c r="J156" s="57">
        <v>0</v>
      </c>
    </row>
    <row r="157" spans="1:10">
      <c r="A157" s="52" t="s">
        <v>211</v>
      </c>
      <c r="B157" s="52" t="s">
        <v>371</v>
      </c>
      <c r="C157" s="52" t="s">
        <v>201</v>
      </c>
      <c r="D157" s="52" t="s">
        <v>201</v>
      </c>
      <c r="E157" s="56" t="s">
        <v>372</v>
      </c>
      <c r="F157" s="57">
        <v>2980613</v>
      </c>
      <c r="G157" s="57">
        <v>0</v>
      </c>
      <c r="H157" s="57">
        <v>1788368</v>
      </c>
      <c r="I157" s="57">
        <v>1192245</v>
      </c>
      <c r="J157" s="57">
        <v>0</v>
      </c>
    </row>
    <row r="158" spans="1:10">
      <c r="A158" s="52" t="s">
        <v>211</v>
      </c>
      <c r="B158" s="52" t="s">
        <v>371</v>
      </c>
      <c r="C158" s="52" t="s">
        <v>302</v>
      </c>
      <c r="D158" s="52" t="s">
        <v>201</v>
      </c>
      <c r="E158" s="56" t="s">
        <v>303</v>
      </c>
      <c r="F158" s="57">
        <v>2980613</v>
      </c>
      <c r="G158" s="57">
        <v>0</v>
      </c>
      <c r="H158" s="57">
        <v>1788368</v>
      </c>
      <c r="I158" s="57">
        <v>1192245</v>
      </c>
      <c r="J158" s="57">
        <v>0</v>
      </c>
    </row>
    <row r="159" spans="1:10" ht="51">
      <c r="A159" s="52" t="s">
        <v>211</v>
      </c>
      <c r="B159" s="52" t="s">
        <v>371</v>
      </c>
      <c r="C159" s="52" t="s">
        <v>302</v>
      </c>
      <c r="D159" s="52" t="s">
        <v>304</v>
      </c>
      <c r="E159" s="56" t="s">
        <v>305</v>
      </c>
      <c r="F159" s="57">
        <v>2980613</v>
      </c>
      <c r="G159" s="57">
        <v>0</v>
      </c>
      <c r="H159" s="57">
        <v>1788368</v>
      </c>
      <c r="I159" s="57">
        <v>1192245</v>
      </c>
      <c r="J159" s="57">
        <v>0</v>
      </c>
    </row>
    <row r="160" spans="1:10">
      <c r="A160" s="52" t="s">
        <v>211</v>
      </c>
      <c r="B160" s="52" t="s">
        <v>373</v>
      </c>
      <c r="C160" s="52" t="s">
        <v>201</v>
      </c>
      <c r="D160" s="52" t="s">
        <v>201</v>
      </c>
      <c r="E160" s="56" t="s">
        <v>374</v>
      </c>
      <c r="F160" s="57">
        <v>51273518544</v>
      </c>
      <c r="G160" s="57">
        <v>50302439916</v>
      </c>
      <c r="H160" s="57">
        <v>606754837</v>
      </c>
      <c r="I160" s="57">
        <v>360527534</v>
      </c>
      <c r="J160" s="57">
        <v>3796257</v>
      </c>
    </row>
    <row r="161" spans="1:10" ht="25.5">
      <c r="A161" s="52" t="s">
        <v>211</v>
      </c>
      <c r="B161" s="52" t="s">
        <v>373</v>
      </c>
      <c r="C161" s="52" t="s">
        <v>299</v>
      </c>
      <c r="D161" s="52" t="s">
        <v>201</v>
      </c>
      <c r="E161" s="56" t="s">
        <v>65</v>
      </c>
      <c r="F161" s="57">
        <v>109267</v>
      </c>
      <c r="G161" s="57">
        <v>0</v>
      </c>
      <c r="H161" s="57">
        <v>0</v>
      </c>
      <c r="I161" s="57">
        <v>0</v>
      </c>
      <c r="J161" s="57">
        <v>109267</v>
      </c>
    </row>
    <row r="162" spans="1:10" ht="25.5">
      <c r="A162" s="52" t="s">
        <v>211</v>
      </c>
      <c r="B162" s="52" t="s">
        <v>373</v>
      </c>
      <c r="C162" s="52" t="s">
        <v>299</v>
      </c>
      <c r="D162" s="52" t="s">
        <v>300</v>
      </c>
      <c r="E162" s="56" t="s">
        <v>301</v>
      </c>
      <c r="F162" s="57">
        <v>109267</v>
      </c>
      <c r="G162" s="57">
        <v>0</v>
      </c>
      <c r="H162" s="57">
        <v>0</v>
      </c>
      <c r="I162" s="57">
        <v>0</v>
      </c>
      <c r="J162" s="57">
        <v>109267</v>
      </c>
    </row>
    <row r="163" spans="1:10">
      <c r="A163" s="52" t="s">
        <v>211</v>
      </c>
      <c r="B163" s="52" t="s">
        <v>373</v>
      </c>
      <c r="C163" s="52" t="s">
        <v>302</v>
      </c>
      <c r="D163" s="52" t="s">
        <v>201</v>
      </c>
      <c r="E163" s="56" t="s">
        <v>303</v>
      </c>
      <c r="F163" s="57">
        <v>958679403</v>
      </c>
      <c r="G163" s="57">
        <v>0</v>
      </c>
      <c r="H163" s="57">
        <v>601838855</v>
      </c>
      <c r="I163" s="57">
        <v>356840548</v>
      </c>
      <c r="J163" s="57">
        <v>0</v>
      </c>
    </row>
    <row r="164" spans="1:10" ht="51">
      <c r="A164" s="52" t="s">
        <v>211</v>
      </c>
      <c r="B164" s="52" t="s">
        <v>373</v>
      </c>
      <c r="C164" s="52" t="s">
        <v>302</v>
      </c>
      <c r="D164" s="52" t="s">
        <v>304</v>
      </c>
      <c r="E164" s="56" t="s">
        <v>305</v>
      </c>
      <c r="F164" s="57">
        <v>958679403</v>
      </c>
      <c r="G164" s="57">
        <v>0</v>
      </c>
      <c r="H164" s="57">
        <v>601838855</v>
      </c>
      <c r="I164" s="57">
        <v>356840548</v>
      </c>
      <c r="J164" s="57">
        <v>0</v>
      </c>
    </row>
    <row r="165" spans="1:10" ht="25.5">
      <c r="A165" s="52" t="s">
        <v>211</v>
      </c>
      <c r="B165" s="52" t="s">
        <v>373</v>
      </c>
      <c r="C165" s="52" t="s">
        <v>375</v>
      </c>
      <c r="D165" s="52" t="s">
        <v>201</v>
      </c>
      <c r="E165" s="56" t="s">
        <v>376</v>
      </c>
      <c r="F165" s="57">
        <v>39682185396</v>
      </c>
      <c r="G165" s="57">
        <v>39682185396</v>
      </c>
      <c r="H165" s="57">
        <v>0</v>
      </c>
      <c r="I165" s="57">
        <v>0</v>
      </c>
      <c r="J165" s="57">
        <v>0</v>
      </c>
    </row>
    <row r="166" spans="1:10">
      <c r="A166" s="52" t="s">
        <v>211</v>
      </c>
      <c r="B166" s="52" t="s">
        <v>373</v>
      </c>
      <c r="C166" s="52" t="s">
        <v>375</v>
      </c>
      <c r="D166" s="52" t="s">
        <v>377</v>
      </c>
      <c r="E166" s="56" t="s">
        <v>378</v>
      </c>
      <c r="F166" s="57">
        <v>18422698037</v>
      </c>
      <c r="G166" s="57">
        <v>18422698037</v>
      </c>
      <c r="H166" s="57">
        <v>0</v>
      </c>
      <c r="I166" s="57">
        <v>0</v>
      </c>
      <c r="J166" s="57">
        <v>0</v>
      </c>
    </row>
    <row r="167" spans="1:10">
      <c r="A167" s="52" t="s">
        <v>211</v>
      </c>
      <c r="B167" s="52" t="s">
        <v>373</v>
      </c>
      <c r="C167" s="52" t="s">
        <v>375</v>
      </c>
      <c r="D167" s="52" t="s">
        <v>379</v>
      </c>
      <c r="E167" s="56" t="s">
        <v>380</v>
      </c>
      <c r="F167" s="57">
        <v>21259487359</v>
      </c>
      <c r="G167" s="57">
        <v>21259487359</v>
      </c>
      <c r="H167" s="57">
        <v>0</v>
      </c>
      <c r="I167" s="57">
        <v>0</v>
      </c>
      <c r="J167" s="57">
        <v>0</v>
      </c>
    </row>
    <row r="168" spans="1:10" ht="25.5">
      <c r="A168" s="52" t="s">
        <v>211</v>
      </c>
      <c r="B168" s="52" t="s">
        <v>373</v>
      </c>
      <c r="C168" s="52" t="s">
        <v>381</v>
      </c>
      <c r="D168" s="52" t="s">
        <v>201</v>
      </c>
      <c r="E168" s="56" t="s">
        <v>382</v>
      </c>
      <c r="F168" s="57">
        <v>1479256800</v>
      </c>
      <c r="G168" s="57">
        <v>1479256800</v>
      </c>
      <c r="H168" s="57">
        <v>0</v>
      </c>
      <c r="I168" s="57">
        <v>0</v>
      </c>
      <c r="J168" s="57">
        <v>0</v>
      </c>
    </row>
    <row r="169" spans="1:10">
      <c r="A169" s="52" t="s">
        <v>211</v>
      </c>
      <c r="B169" s="52" t="s">
        <v>373</v>
      </c>
      <c r="C169" s="52" t="s">
        <v>381</v>
      </c>
      <c r="D169" s="52" t="s">
        <v>383</v>
      </c>
      <c r="E169" s="56" t="s">
        <v>384</v>
      </c>
      <c r="F169" s="57">
        <v>1479256800</v>
      </c>
      <c r="G169" s="57">
        <v>1479256800</v>
      </c>
      <c r="H169" s="57">
        <v>0</v>
      </c>
      <c r="I169" s="57">
        <v>0</v>
      </c>
      <c r="J169" s="57">
        <v>0</v>
      </c>
    </row>
    <row r="170" spans="1:10" ht="25.5">
      <c r="A170" s="52" t="s">
        <v>211</v>
      </c>
      <c r="B170" s="52" t="s">
        <v>373</v>
      </c>
      <c r="C170" s="52" t="s">
        <v>312</v>
      </c>
      <c r="D170" s="52" t="s">
        <v>201</v>
      </c>
      <c r="E170" s="56" t="s">
        <v>313</v>
      </c>
      <c r="F170" s="57">
        <v>12289958</v>
      </c>
      <c r="G170" s="57">
        <v>0</v>
      </c>
      <c r="H170" s="57">
        <v>4915982</v>
      </c>
      <c r="I170" s="57">
        <v>3686986</v>
      </c>
      <c r="J170" s="57">
        <v>3686990</v>
      </c>
    </row>
    <row r="171" spans="1:10">
      <c r="A171" s="52" t="s">
        <v>211</v>
      </c>
      <c r="B171" s="52" t="s">
        <v>373</v>
      </c>
      <c r="C171" s="52" t="s">
        <v>312</v>
      </c>
      <c r="D171" s="52" t="s">
        <v>314</v>
      </c>
      <c r="E171" s="56" t="s">
        <v>315</v>
      </c>
      <c r="F171" s="57">
        <v>12289958</v>
      </c>
      <c r="G171" s="57">
        <v>0</v>
      </c>
      <c r="H171" s="57">
        <v>4915982</v>
      </c>
      <c r="I171" s="57">
        <v>3686986</v>
      </c>
      <c r="J171" s="57">
        <v>3686990</v>
      </c>
    </row>
    <row r="172" spans="1:10">
      <c r="A172" s="52" t="s">
        <v>211</v>
      </c>
      <c r="B172" s="52" t="s">
        <v>373</v>
      </c>
      <c r="C172" s="52" t="s">
        <v>219</v>
      </c>
      <c r="D172" s="52" t="s">
        <v>201</v>
      </c>
      <c r="E172" s="56" t="s">
        <v>220</v>
      </c>
      <c r="F172" s="57">
        <v>101000000</v>
      </c>
      <c r="G172" s="57">
        <v>101000000</v>
      </c>
      <c r="H172" s="57">
        <v>0</v>
      </c>
      <c r="I172" s="57">
        <v>0</v>
      </c>
      <c r="J172" s="57">
        <v>0</v>
      </c>
    </row>
    <row r="173" spans="1:10" ht="25.5">
      <c r="A173" s="52" t="s">
        <v>211</v>
      </c>
      <c r="B173" s="52" t="s">
        <v>373</v>
      </c>
      <c r="C173" s="52" t="s">
        <v>219</v>
      </c>
      <c r="D173" s="52" t="s">
        <v>263</v>
      </c>
      <c r="E173" s="56" t="s">
        <v>264</v>
      </c>
      <c r="F173" s="57">
        <v>57000000</v>
      </c>
      <c r="G173" s="57">
        <v>57000000</v>
      </c>
      <c r="H173" s="57">
        <v>0</v>
      </c>
      <c r="I173" s="57">
        <v>0</v>
      </c>
      <c r="J173" s="57">
        <v>0</v>
      </c>
    </row>
    <row r="174" spans="1:10" ht="38.25">
      <c r="A174" s="52" t="s">
        <v>211</v>
      </c>
      <c r="B174" s="52" t="s">
        <v>373</v>
      </c>
      <c r="C174" s="52" t="s">
        <v>219</v>
      </c>
      <c r="D174" s="52" t="s">
        <v>267</v>
      </c>
      <c r="E174" s="56" t="s">
        <v>268</v>
      </c>
      <c r="F174" s="57">
        <v>5000000</v>
      </c>
      <c r="G174" s="57">
        <v>5000000</v>
      </c>
      <c r="H174" s="57">
        <v>0</v>
      </c>
      <c r="I174" s="57">
        <v>0</v>
      </c>
      <c r="J174" s="57">
        <v>0</v>
      </c>
    </row>
    <row r="175" spans="1:10" ht="25.5">
      <c r="A175" s="52" t="s">
        <v>211</v>
      </c>
      <c r="B175" s="52" t="s">
        <v>373</v>
      </c>
      <c r="C175" s="52" t="s">
        <v>219</v>
      </c>
      <c r="D175" s="52" t="s">
        <v>273</v>
      </c>
      <c r="E175" s="56" t="s">
        <v>274</v>
      </c>
      <c r="F175" s="57">
        <v>9000000</v>
      </c>
      <c r="G175" s="57">
        <v>9000000</v>
      </c>
      <c r="H175" s="57">
        <v>0</v>
      </c>
      <c r="I175" s="57">
        <v>0</v>
      </c>
      <c r="J175" s="57">
        <v>0</v>
      </c>
    </row>
    <row r="176" spans="1:10">
      <c r="A176" s="52" t="s">
        <v>211</v>
      </c>
      <c r="B176" s="52" t="s">
        <v>373</v>
      </c>
      <c r="C176" s="52" t="s">
        <v>219</v>
      </c>
      <c r="D176" s="52" t="s">
        <v>275</v>
      </c>
      <c r="E176" s="56" t="s">
        <v>276</v>
      </c>
      <c r="F176" s="57">
        <v>30000000</v>
      </c>
      <c r="G176" s="57">
        <v>30000000</v>
      </c>
      <c r="H176" s="57">
        <v>0</v>
      </c>
      <c r="I176" s="57">
        <v>0</v>
      </c>
      <c r="J176" s="57">
        <v>0</v>
      </c>
    </row>
    <row r="177" spans="1:10">
      <c r="A177" s="52" t="s">
        <v>211</v>
      </c>
      <c r="B177" s="52" t="s">
        <v>373</v>
      </c>
      <c r="C177" s="52" t="s">
        <v>223</v>
      </c>
      <c r="D177" s="52" t="s">
        <v>201</v>
      </c>
      <c r="E177" s="56" t="s">
        <v>224</v>
      </c>
      <c r="F177" s="57">
        <v>9039997720</v>
      </c>
      <c r="G177" s="57">
        <v>9039997720</v>
      </c>
      <c r="H177" s="57">
        <v>0</v>
      </c>
      <c r="I177" s="57">
        <v>0</v>
      </c>
      <c r="J177" s="57">
        <v>0</v>
      </c>
    </row>
    <row r="178" spans="1:10" ht="25.5">
      <c r="A178" s="52" t="s">
        <v>211</v>
      </c>
      <c r="B178" s="52" t="s">
        <v>373</v>
      </c>
      <c r="C178" s="52" t="s">
        <v>223</v>
      </c>
      <c r="D178" s="52" t="s">
        <v>281</v>
      </c>
      <c r="E178" s="56" t="s">
        <v>282</v>
      </c>
      <c r="F178" s="57">
        <v>4616544949</v>
      </c>
      <c r="G178" s="57">
        <v>4616544949</v>
      </c>
      <c r="H178" s="57">
        <v>0</v>
      </c>
      <c r="I178" s="57">
        <v>0</v>
      </c>
      <c r="J178" s="57">
        <v>0</v>
      </c>
    </row>
    <row r="179" spans="1:10" ht="51">
      <c r="A179" s="52" t="s">
        <v>211</v>
      </c>
      <c r="B179" s="52" t="s">
        <v>373</v>
      </c>
      <c r="C179" s="52" t="s">
        <v>223</v>
      </c>
      <c r="D179" s="52" t="s">
        <v>287</v>
      </c>
      <c r="E179" s="56" t="s">
        <v>288</v>
      </c>
      <c r="F179" s="57">
        <v>4423452771</v>
      </c>
      <c r="G179" s="57">
        <v>4423452771</v>
      </c>
      <c r="H179" s="57">
        <v>0</v>
      </c>
      <c r="I179" s="57">
        <v>0</v>
      </c>
      <c r="J179" s="57">
        <v>0</v>
      </c>
    </row>
    <row r="180" spans="1:10">
      <c r="A180" s="52" t="s">
        <v>211</v>
      </c>
      <c r="B180" s="52" t="s">
        <v>385</v>
      </c>
      <c r="C180" s="52" t="s">
        <v>201</v>
      </c>
      <c r="D180" s="52" t="s">
        <v>201</v>
      </c>
      <c r="E180" s="56" t="s">
        <v>386</v>
      </c>
      <c r="F180" s="57">
        <v>1500000</v>
      </c>
      <c r="G180" s="57">
        <v>1500000</v>
      </c>
      <c r="H180" s="57">
        <v>0</v>
      </c>
      <c r="I180" s="57">
        <v>0</v>
      </c>
      <c r="J180" s="57">
        <v>0</v>
      </c>
    </row>
    <row r="181" spans="1:10">
      <c r="A181" s="52" t="s">
        <v>211</v>
      </c>
      <c r="B181" s="52" t="s">
        <v>385</v>
      </c>
      <c r="C181" s="52" t="s">
        <v>219</v>
      </c>
      <c r="D181" s="52" t="s">
        <v>201</v>
      </c>
      <c r="E181" s="56" t="s">
        <v>220</v>
      </c>
      <c r="F181" s="57">
        <v>1500000</v>
      </c>
      <c r="G181" s="57">
        <v>1500000</v>
      </c>
      <c r="H181" s="57">
        <v>0</v>
      </c>
      <c r="I181" s="57">
        <v>0</v>
      </c>
      <c r="J181" s="57">
        <v>0</v>
      </c>
    </row>
    <row r="182" spans="1:10">
      <c r="A182" s="52" t="s">
        <v>211</v>
      </c>
      <c r="B182" s="52" t="s">
        <v>385</v>
      </c>
      <c r="C182" s="52" t="s">
        <v>219</v>
      </c>
      <c r="D182" s="52" t="s">
        <v>275</v>
      </c>
      <c r="E182" s="56" t="s">
        <v>276</v>
      </c>
      <c r="F182" s="57">
        <v>1500000</v>
      </c>
      <c r="G182" s="57">
        <v>1500000</v>
      </c>
      <c r="H182" s="57">
        <v>0</v>
      </c>
      <c r="I182" s="57">
        <v>0</v>
      </c>
      <c r="J182" s="57">
        <v>0</v>
      </c>
    </row>
    <row r="183" spans="1:10" ht="25.5">
      <c r="A183" s="52" t="s">
        <v>211</v>
      </c>
      <c r="B183" s="52" t="s">
        <v>387</v>
      </c>
      <c r="C183" s="52" t="s">
        <v>201</v>
      </c>
      <c r="D183" s="52" t="s">
        <v>201</v>
      </c>
      <c r="E183" s="56" t="s">
        <v>388</v>
      </c>
      <c r="F183" s="57">
        <v>429292600</v>
      </c>
      <c r="G183" s="57">
        <v>429292600</v>
      </c>
      <c r="H183" s="57">
        <v>0</v>
      </c>
      <c r="I183" s="57">
        <v>0</v>
      </c>
      <c r="J183" s="57">
        <v>0</v>
      </c>
    </row>
    <row r="184" spans="1:10">
      <c r="A184" s="52" t="s">
        <v>211</v>
      </c>
      <c r="B184" s="52" t="s">
        <v>387</v>
      </c>
      <c r="C184" s="52" t="s">
        <v>223</v>
      </c>
      <c r="D184" s="52" t="s">
        <v>201</v>
      </c>
      <c r="E184" s="56" t="s">
        <v>224</v>
      </c>
      <c r="F184" s="57">
        <v>429292600</v>
      </c>
      <c r="G184" s="57">
        <v>429292600</v>
      </c>
      <c r="H184" s="57">
        <v>0</v>
      </c>
      <c r="I184" s="57">
        <v>0</v>
      </c>
      <c r="J184" s="57">
        <v>0</v>
      </c>
    </row>
    <row r="185" spans="1:10" ht="25.5">
      <c r="A185" s="52" t="s">
        <v>211</v>
      </c>
      <c r="B185" s="52" t="s">
        <v>387</v>
      </c>
      <c r="C185" s="52" t="s">
        <v>223</v>
      </c>
      <c r="D185" s="52" t="s">
        <v>281</v>
      </c>
      <c r="E185" s="56" t="s">
        <v>282</v>
      </c>
      <c r="F185" s="57">
        <v>429292600</v>
      </c>
      <c r="G185" s="57">
        <v>429292600</v>
      </c>
      <c r="H185" s="57">
        <v>0</v>
      </c>
      <c r="I185" s="57">
        <v>0</v>
      </c>
      <c r="J185" s="57">
        <v>0</v>
      </c>
    </row>
    <row r="186" spans="1:10">
      <c r="A186" s="52" t="s">
        <v>211</v>
      </c>
      <c r="B186" s="52" t="s">
        <v>389</v>
      </c>
      <c r="C186" s="52" t="s">
        <v>201</v>
      </c>
      <c r="D186" s="52" t="s">
        <v>201</v>
      </c>
      <c r="E186" s="56" t="s">
        <v>390</v>
      </c>
      <c r="F186" s="57">
        <v>48799829</v>
      </c>
      <c r="G186" s="57">
        <v>0</v>
      </c>
      <c r="H186" s="57">
        <v>48799829</v>
      </c>
      <c r="I186" s="57">
        <v>0</v>
      </c>
      <c r="J186" s="57">
        <v>0</v>
      </c>
    </row>
    <row r="187" spans="1:10">
      <c r="A187" s="52" t="s">
        <v>211</v>
      </c>
      <c r="B187" s="52" t="s">
        <v>389</v>
      </c>
      <c r="C187" s="52" t="s">
        <v>302</v>
      </c>
      <c r="D187" s="52" t="s">
        <v>201</v>
      </c>
      <c r="E187" s="56" t="s">
        <v>303</v>
      </c>
      <c r="F187" s="57">
        <v>35799829</v>
      </c>
      <c r="G187" s="57">
        <v>0</v>
      </c>
      <c r="H187" s="57">
        <v>35799829</v>
      </c>
      <c r="I187" s="57">
        <v>0</v>
      </c>
      <c r="J187" s="57">
        <v>0</v>
      </c>
    </row>
    <row r="188" spans="1:10" ht="51">
      <c r="A188" s="52" t="s">
        <v>211</v>
      </c>
      <c r="B188" s="52" t="s">
        <v>389</v>
      </c>
      <c r="C188" s="52" t="s">
        <v>302</v>
      </c>
      <c r="D188" s="52" t="s">
        <v>304</v>
      </c>
      <c r="E188" s="56" t="s">
        <v>305</v>
      </c>
      <c r="F188" s="57">
        <v>35799829</v>
      </c>
      <c r="G188" s="57">
        <v>0</v>
      </c>
      <c r="H188" s="57">
        <v>35799829</v>
      </c>
      <c r="I188" s="57">
        <v>0</v>
      </c>
      <c r="J188" s="57">
        <v>0</v>
      </c>
    </row>
    <row r="189" spans="1:10" ht="25.5">
      <c r="A189" s="52" t="s">
        <v>211</v>
      </c>
      <c r="B189" s="52" t="s">
        <v>389</v>
      </c>
      <c r="C189" s="52" t="s">
        <v>259</v>
      </c>
      <c r="D189" s="52" t="s">
        <v>201</v>
      </c>
      <c r="E189" s="56" t="s">
        <v>260</v>
      </c>
      <c r="F189" s="57">
        <v>13000000</v>
      </c>
      <c r="G189" s="57">
        <v>0</v>
      </c>
      <c r="H189" s="57">
        <v>13000000</v>
      </c>
      <c r="I189" s="57">
        <v>0</v>
      </c>
      <c r="J189" s="57">
        <v>0</v>
      </c>
    </row>
    <row r="190" spans="1:10">
      <c r="A190" s="52" t="s">
        <v>211</v>
      </c>
      <c r="B190" s="52" t="s">
        <v>389</v>
      </c>
      <c r="C190" s="52" t="s">
        <v>259</v>
      </c>
      <c r="D190" s="52" t="s">
        <v>310</v>
      </c>
      <c r="E190" s="56" t="s">
        <v>311</v>
      </c>
      <c r="F190" s="57">
        <v>13000000</v>
      </c>
      <c r="G190" s="57">
        <v>0</v>
      </c>
      <c r="H190" s="57">
        <v>13000000</v>
      </c>
      <c r="I190" s="57">
        <v>0</v>
      </c>
      <c r="J190" s="57">
        <v>0</v>
      </c>
    </row>
    <row r="191" spans="1:10" ht="25.5">
      <c r="A191" s="52" t="s">
        <v>211</v>
      </c>
      <c r="B191" s="52" t="s">
        <v>391</v>
      </c>
      <c r="C191" s="52" t="s">
        <v>201</v>
      </c>
      <c r="D191" s="52" t="s">
        <v>201</v>
      </c>
      <c r="E191" s="56" t="s">
        <v>392</v>
      </c>
      <c r="F191" s="57">
        <v>5442237</v>
      </c>
      <c r="G191" s="57">
        <v>5400000</v>
      </c>
      <c r="H191" s="57">
        <v>42237</v>
      </c>
      <c r="I191" s="57">
        <v>0</v>
      </c>
      <c r="J191" s="57">
        <v>0</v>
      </c>
    </row>
    <row r="192" spans="1:10" ht="25.5">
      <c r="A192" s="52" t="s">
        <v>211</v>
      </c>
      <c r="B192" s="52" t="s">
        <v>391</v>
      </c>
      <c r="C192" s="52" t="s">
        <v>259</v>
      </c>
      <c r="D192" s="52" t="s">
        <v>201</v>
      </c>
      <c r="E192" s="56" t="s">
        <v>260</v>
      </c>
      <c r="F192" s="57">
        <v>2400000</v>
      </c>
      <c r="G192" s="57">
        <v>2400000</v>
      </c>
      <c r="H192" s="57">
        <v>0</v>
      </c>
      <c r="I192" s="57">
        <v>0</v>
      </c>
      <c r="J192" s="57">
        <v>0</v>
      </c>
    </row>
    <row r="193" spans="1:10" ht="63.75">
      <c r="A193" s="52" t="s">
        <v>211</v>
      </c>
      <c r="B193" s="52" t="s">
        <v>391</v>
      </c>
      <c r="C193" s="52" t="s">
        <v>259</v>
      </c>
      <c r="D193" s="52" t="s">
        <v>261</v>
      </c>
      <c r="E193" s="56" t="s">
        <v>262</v>
      </c>
      <c r="F193" s="57">
        <v>2400000</v>
      </c>
      <c r="G193" s="57">
        <v>2400000</v>
      </c>
      <c r="H193" s="57">
        <v>0</v>
      </c>
      <c r="I193" s="57">
        <v>0</v>
      </c>
      <c r="J193" s="57">
        <v>0</v>
      </c>
    </row>
    <row r="194" spans="1:10">
      <c r="A194" s="52" t="s">
        <v>211</v>
      </c>
      <c r="B194" s="52" t="s">
        <v>391</v>
      </c>
      <c r="C194" s="52" t="s">
        <v>219</v>
      </c>
      <c r="D194" s="52" t="s">
        <v>201</v>
      </c>
      <c r="E194" s="56" t="s">
        <v>220</v>
      </c>
      <c r="F194" s="57">
        <v>3000000</v>
      </c>
      <c r="G194" s="57">
        <v>3000000</v>
      </c>
      <c r="H194" s="57">
        <v>0</v>
      </c>
      <c r="I194" s="57">
        <v>0</v>
      </c>
      <c r="J194" s="57">
        <v>0</v>
      </c>
    </row>
    <row r="195" spans="1:10" ht="25.5">
      <c r="A195" s="52" t="s">
        <v>211</v>
      </c>
      <c r="B195" s="52" t="s">
        <v>391</v>
      </c>
      <c r="C195" s="52" t="s">
        <v>219</v>
      </c>
      <c r="D195" s="52" t="s">
        <v>273</v>
      </c>
      <c r="E195" s="56" t="s">
        <v>274</v>
      </c>
      <c r="F195" s="57">
        <v>3000000</v>
      </c>
      <c r="G195" s="57">
        <v>3000000</v>
      </c>
      <c r="H195" s="57">
        <v>0</v>
      </c>
      <c r="I195" s="57">
        <v>0</v>
      </c>
      <c r="J195" s="57">
        <v>0</v>
      </c>
    </row>
    <row r="196" spans="1:10">
      <c r="A196" s="52" t="s">
        <v>211</v>
      </c>
      <c r="B196" s="52" t="s">
        <v>391</v>
      </c>
      <c r="C196" s="52" t="s">
        <v>223</v>
      </c>
      <c r="D196" s="52" t="s">
        <v>201</v>
      </c>
      <c r="E196" s="56" t="s">
        <v>224</v>
      </c>
      <c r="F196" s="57">
        <v>42237</v>
      </c>
      <c r="G196" s="57">
        <v>0</v>
      </c>
      <c r="H196" s="57">
        <v>42237</v>
      </c>
      <c r="I196" s="57">
        <v>0</v>
      </c>
      <c r="J196" s="57">
        <v>0</v>
      </c>
    </row>
    <row r="197" spans="1:10" ht="25.5">
      <c r="A197" s="52" t="s">
        <v>211</v>
      </c>
      <c r="B197" s="52" t="s">
        <v>391</v>
      </c>
      <c r="C197" s="52" t="s">
        <v>223</v>
      </c>
      <c r="D197" s="52" t="s">
        <v>351</v>
      </c>
      <c r="E197" s="56" t="s">
        <v>352</v>
      </c>
      <c r="F197" s="57">
        <v>42237</v>
      </c>
      <c r="G197" s="57">
        <v>0</v>
      </c>
      <c r="H197" s="57">
        <v>42237</v>
      </c>
      <c r="I197" s="57">
        <v>0</v>
      </c>
      <c r="J197" s="57">
        <v>0</v>
      </c>
    </row>
    <row r="198" spans="1:10">
      <c r="A198" s="52" t="s">
        <v>211</v>
      </c>
      <c r="B198" s="52" t="s">
        <v>393</v>
      </c>
      <c r="C198" s="52" t="s">
        <v>201</v>
      </c>
      <c r="D198" s="52" t="s">
        <v>201</v>
      </c>
      <c r="E198" s="56" t="s">
        <v>394</v>
      </c>
      <c r="F198" s="57">
        <v>221956500</v>
      </c>
      <c r="G198" s="57">
        <v>0</v>
      </c>
      <c r="H198" s="57">
        <v>133173900</v>
      </c>
      <c r="I198" s="57">
        <v>88782600</v>
      </c>
      <c r="J198" s="57">
        <v>0</v>
      </c>
    </row>
    <row r="199" spans="1:10">
      <c r="A199" s="52" t="s">
        <v>211</v>
      </c>
      <c r="B199" s="52" t="s">
        <v>393</v>
      </c>
      <c r="C199" s="52" t="s">
        <v>302</v>
      </c>
      <c r="D199" s="52" t="s">
        <v>201</v>
      </c>
      <c r="E199" s="56" t="s">
        <v>303</v>
      </c>
      <c r="F199" s="57">
        <v>221956500</v>
      </c>
      <c r="G199" s="57">
        <v>0</v>
      </c>
      <c r="H199" s="57">
        <v>133173900</v>
      </c>
      <c r="I199" s="57">
        <v>88782600</v>
      </c>
      <c r="J199" s="57">
        <v>0</v>
      </c>
    </row>
    <row r="200" spans="1:10" ht="51">
      <c r="A200" s="52" t="s">
        <v>211</v>
      </c>
      <c r="B200" s="52" t="s">
        <v>393</v>
      </c>
      <c r="C200" s="52" t="s">
        <v>302</v>
      </c>
      <c r="D200" s="52" t="s">
        <v>304</v>
      </c>
      <c r="E200" s="56" t="s">
        <v>305</v>
      </c>
      <c r="F200" s="57">
        <v>221956500</v>
      </c>
      <c r="G200" s="57">
        <v>0</v>
      </c>
      <c r="H200" s="57">
        <v>133173900</v>
      </c>
      <c r="I200" s="57">
        <v>88782600</v>
      </c>
      <c r="J200" s="57">
        <v>0</v>
      </c>
    </row>
    <row r="201" spans="1:10" ht="25.5">
      <c r="A201" s="52" t="s">
        <v>211</v>
      </c>
      <c r="B201" s="52" t="s">
        <v>395</v>
      </c>
      <c r="C201" s="52" t="s">
        <v>201</v>
      </c>
      <c r="D201" s="52" t="s">
        <v>201</v>
      </c>
      <c r="E201" s="56" t="s">
        <v>396</v>
      </c>
      <c r="F201" s="57">
        <v>2625220195</v>
      </c>
      <c r="G201" s="57">
        <v>22000000</v>
      </c>
      <c r="H201" s="57">
        <v>2600512995</v>
      </c>
      <c r="I201" s="57">
        <v>2707200</v>
      </c>
      <c r="J201" s="57">
        <v>0</v>
      </c>
    </row>
    <row r="202" spans="1:10">
      <c r="A202" s="52" t="s">
        <v>211</v>
      </c>
      <c r="B202" s="52" t="s">
        <v>395</v>
      </c>
      <c r="C202" s="52" t="s">
        <v>324</v>
      </c>
      <c r="D202" s="52" t="s">
        <v>201</v>
      </c>
      <c r="E202" s="56" t="s">
        <v>325</v>
      </c>
      <c r="F202" s="57">
        <v>2230665300</v>
      </c>
      <c r="G202" s="57">
        <v>0</v>
      </c>
      <c r="H202" s="57">
        <v>2230665300</v>
      </c>
      <c r="I202" s="57">
        <v>0</v>
      </c>
      <c r="J202" s="57">
        <v>0</v>
      </c>
    </row>
    <row r="203" spans="1:10" ht="51">
      <c r="A203" s="52" t="s">
        <v>211</v>
      </c>
      <c r="B203" s="52" t="s">
        <v>395</v>
      </c>
      <c r="C203" s="52" t="s">
        <v>324</v>
      </c>
      <c r="D203" s="52" t="s">
        <v>326</v>
      </c>
      <c r="E203" s="56" t="s">
        <v>327</v>
      </c>
      <c r="F203" s="57">
        <v>2230665300</v>
      </c>
      <c r="G203" s="57">
        <v>0</v>
      </c>
      <c r="H203" s="57">
        <v>2230665300</v>
      </c>
      <c r="I203" s="57">
        <v>0</v>
      </c>
      <c r="J203" s="57">
        <v>0</v>
      </c>
    </row>
    <row r="204" spans="1:10">
      <c r="A204" s="52" t="s">
        <v>211</v>
      </c>
      <c r="B204" s="52" t="s">
        <v>395</v>
      </c>
      <c r="C204" s="52" t="s">
        <v>302</v>
      </c>
      <c r="D204" s="52" t="s">
        <v>201</v>
      </c>
      <c r="E204" s="56" t="s">
        <v>303</v>
      </c>
      <c r="F204" s="57">
        <v>16460000</v>
      </c>
      <c r="G204" s="57">
        <v>0</v>
      </c>
      <c r="H204" s="57">
        <v>16460000</v>
      </c>
      <c r="I204" s="57">
        <v>0</v>
      </c>
      <c r="J204" s="57">
        <v>0</v>
      </c>
    </row>
    <row r="205" spans="1:10" ht="51">
      <c r="A205" s="52" t="s">
        <v>211</v>
      </c>
      <c r="B205" s="52" t="s">
        <v>395</v>
      </c>
      <c r="C205" s="52" t="s">
        <v>302</v>
      </c>
      <c r="D205" s="52" t="s">
        <v>304</v>
      </c>
      <c r="E205" s="56" t="s">
        <v>305</v>
      </c>
      <c r="F205" s="57">
        <v>16460000</v>
      </c>
      <c r="G205" s="57">
        <v>0</v>
      </c>
      <c r="H205" s="57">
        <v>16460000</v>
      </c>
      <c r="I205" s="57">
        <v>0</v>
      </c>
      <c r="J205" s="57">
        <v>0</v>
      </c>
    </row>
    <row r="206" spans="1:10" ht="38.25">
      <c r="A206" s="52" t="s">
        <v>211</v>
      </c>
      <c r="B206" s="52" t="s">
        <v>395</v>
      </c>
      <c r="C206" s="52" t="s">
        <v>215</v>
      </c>
      <c r="D206" s="52" t="s">
        <v>201</v>
      </c>
      <c r="E206" s="56" t="s">
        <v>216</v>
      </c>
      <c r="F206" s="57">
        <v>3384000</v>
      </c>
      <c r="G206" s="57">
        <v>0</v>
      </c>
      <c r="H206" s="57">
        <v>676800</v>
      </c>
      <c r="I206" s="57">
        <v>2707200</v>
      </c>
      <c r="J206" s="57">
        <v>0</v>
      </c>
    </row>
    <row r="207" spans="1:10">
      <c r="A207" s="52" t="s">
        <v>211</v>
      </c>
      <c r="B207" s="52" t="s">
        <v>395</v>
      </c>
      <c r="C207" s="52" t="s">
        <v>215</v>
      </c>
      <c r="D207" s="52" t="s">
        <v>217</v>
      </c>
      <c r="E207" s="56" t="s">
        <v>218</v>
      </c>
      <c r="F207" s="57">
        <v>3384000</v>
      </c>
      <c r="G207" s="57">
        <v>0</v>
      </c>
      <c r="H207" s="57">
        <v>676800</v>
      </c>
      <c r="I207" s="57">
        <v>2707200</v>
      </c>
      <c r="J207" s="57">
        <v>0</v>
      </c>
    </row>
    <row r="208" spans="1:10">
      <c r="A208" s="52" t="s">
        <v>211</v>
      </c>
      <c r="B208" s="52" t="s">
        <v>395</v>
      </c>
      <c r="C208" s="52" t="s">
        <v>219</v>
      </c>
      <c r="D208" s="52" t="s">
        <v>201</v>
      </c>
      <c r="E208" s="56" t="s">
        <v>220</v>
      </c>
      <c r="F208" s="57">
        <v>22000000</v>
      </c>
      <c r="G208" s="57">
        <v>22000000</v>
      </c>
      <c r="H208" s="57">
        <v>0</v>
      </c>
      <c r="I208" s="57">
        <v>0</v>
      </c>
      <c r="J208" s="57">
        <v>0</v>
      </c>
    </row>
    <row r="209" spans="1:10" ht="76.5">
      <c r="A209" s="52" t="s">
        <v>211</v>
      </c>
      <c r="B209" s="52" t="s">
        <v>395</v>
      </c>
      <c r="C209" s="52" t="s">
        <v>219</v>
      </c>
      <c r="D209" s="52" t="s">
        <v>316</v>
      </c>
      <c r="E209" s="56" t="s">
        <v>317</v>
      </c>
      <c r="F209" s="57">
        <v>22000000</v>
      </c>
      <c r="G209" s="57">
        <v>22000000</v>
      </c>
      <c r="H209" s="57">
        <v>0</v>
      </c>
      <c r="I209" s="57">
        <v>0</v>
      </c>
      <c r="J209" s="57">
        <v>0</v>
      </c>
    </row>
    <row r="210" spans="1:10">
      <c r="A210" s="52" t="s">
        <v>211</v>
      </c>
      <c r="B210" s="52" t="s">
        <v>395</v>
      </c>
      <c r="C210" s="52" t="s">
        <v>223</v>
      </c>
      <c r="D210" s="52" t="s">
        <v>201</v>
      </c>
      <c r="E210" s="56" t="s">
        <v>224</v>
      </c>
      <c r="F210" s="57">
        <v>352710895</v>
      </c>
      <c r="G210" s="57">
        <v>0</v>
      </c>
      <c r="H210" s="57">
        <v>352710895</v>
      </c>
      <c r="I210" s="57">
        <v>0</v>
      </c>
      <c r="J210" s="57">
        <v>0</v>
      </c>
    </row>
    <row r="211" spans="1:10" ht="63.75">
      <c r="A211" s="52" t="s">
        <v>211</v>
      </c>
      <c r="B211" s="52" t="s">
        <v>395</v>
      </c>
      <c r="C211" s="52" t="s">
        <v>223</v>
      </c>
      <c r="D211" s="52" t="s">
        <v>397</v>
      </c>
      <c r="E211" s="56" t="s">
        <v>398</v>
      </c>
      <c r="F211" s="57">
        <v>352710895</v>
      </c>
      <c r="G211" s="57">
        <v>0</v>
      </c>
      <c r="H211" s="57">
        <v>352710895</v>
      </c>
      <c r="I211" s="57">
        <v>0</v>
      </c>
      <c r="J211" s="57">
        <v>0</v>
      </c>
    </row>
    <row r="212" spans="1:10" ht="25.5">
      <c r="A212" s="52" t="s">
        <v>211</v>
      </c>
      <c r="B212" s="52" t="s">
        <v>399</v>
      </c>
      <c r="C212" s="52" t="s">
        <v>201</v>
      </c>
      <c r="D212" s="52" t="s">
        <v>201</v>
      </c>
      <c r="E212" s="56" t="s">
        <v>400</v>
      </c>
      <c r="F212" s="57">
        <v>125000000</v>
      </c>
      <c r="G212" s="57">
        <v>0</v>
      </c>
      <c r="H212" s="57">
        <v>125000000</v>
      </c>
      <c r="I212" s="57">
        <v>0</v>
      </c>
      <c r="J212" s="57">
        <v>0</v>
      </c>
    </row>
    <row r="213" spans="1:10">
      <c r="A213" s="52" t="s">
        <v>211</v>
      </c>
      <c r="B213" s="52" t="s">
        <v>399</v>
      </c>
      <c r="C213" s="52" t="s">
        <v>302</v>
      </c>
      <c r="D213" s="52" t="s">
        <v>201</v>
      </c>
      <c r="E213" s="56" t="s">
        <v>303</v>
      </c>
      <c r="F213" s="57">
        <v>120000000</v>
      </c>
      <c r="G213" s="57">
        <v>0</v>
      </c>
      <c r="H213" s="57">
        <v>120000000</v>
      </c>
      <c r="I213" s="57">
        <v>0</v>
      </c>
      <c r="J213" s="57">
        <v>0</v>
      </c>
    </row>
    <row r="214" spans="1:10" ht="51">
      <c r="A214" s="52" t="s">
        <v>211</v>
      </c>
      <c r="B214" s="52" t="s">
        <v>399</v>
      </c>
      <c r="C214" s="52" t="s">
        <v>302</v>
      </c>
      <c r="D214" s="52" t="s">
        <v>304</v>
      </c>
      <c r="E214" s="56" t="s">
        <v>305</v>
      </c>
      <c r="F214" s="57">
        <v>120000000</v>
      </c>
      <c r="G214" s="57">
        <v>0</v>
      </c>
      <c r="H214" s="57">
        <v>120000000</v>
      </c>
      <c r="I214" s="57">
        <v>0</v>
      </c>
      <c r="J214" s="57">
        <v>0</v>
      </c>
    </row>
    <row r="215" spans="1:10" ht="25.5">
      <c r="A215" s="52" t="s">
        <v>211</v>
      </c>
      <c r="B215" s="52" t="s">
        <v>399</v>
      </c>
      <c r="C215" s="52" t="s">
        <v>259</v>
      </c>
      <c r="D215" s="52" t="s">
        <v>201</v>
      </c>
      <c r="E215" s="56" t="s">
        <v>260</v>
      </c>
      <c r="F215" s="57">
        <v>5000000</v>
      </c>
      <c r="G215" s="57">
        <v>0</v>
      </c>
      <c r="H215" s="57">
        <v>5000000</v>
      </c>
      <c r="I215" s="57">
        <v>0</v>
      </c>
      <c r="J215" s="57">
        <v>0</v>
      </c>
    </row>
    <row r="216" spans="1:10">
      <c r="A216" s="52" t="s">
        <v>211</v>
      </c>
      <c r="B216" s="52" t="s">
        <v>399</v>
      </c>
      <c r="C216" s="52" t="s">
        <v>259</v>
      </c>
      <c r="D216" s="52" t="s">
        <v>401</v>
      </c>
      <c r="E216" s="56" t="s">
        <v>402</v>
      </c>
      <c r="F216" s="57">
        <v>3000000</v>
      </c>
      <c r="G216" s="57">
        <v>0</v>
      </c>
      <c r="H216" s="57">
        <v>3000000</v>
      </c>
      <c r="I216" s="57">
        <v>0</v>
      </c>
      <c r="J216" s="57">
        <v>0</v>
      </c>
    </row>
    <row r="217" spans="1:10">
      <c r="A217" s="52" t="s">
        <v>211</v>
      </c>
      <c r="B217" s="52" t="s">
        <v>399</v>
      </c>
      <c r="C217" s="52" t="s">
        <v>259</v>
      </c>
      <c r="D217" s="52" t="s">
        <v>403</v>
      </c>
      <c r="E217" s="56" t="s">
        <v>404</v>
      </c>
      <c r="F217" s="57">
        <v>2000000</v>
      </c>
      <c r="G217" s="57">
        <v>0</v>
      </c>
      <c r="H217" s="57">
        <v>2000000</v>
      </c>
      <c r="I217" s="57">
        <v>0</v>
      </c>
      <c r="J217" s="57">
        <v>0</v>
      </c>
    </row>
    <row r="218" spans="1:10">
      <c r="A218" s="52" t="s">
        <v>211</v>
      </c>
      <c r="B218" s="52" t="s">
        <v>405</v>
      </c>
      <c r="C218" s="52" t="s">
        <v>201</v>
      </c>
      <c r="D218" s="52" t="s">
        <v>201</v>
      </c>
      <c r="E218" s="56" t="s">
        <v>406</v>
      </c>
      <c r="F218" s="57">
        <v>85678947765</v>
      </c>
      <c r="G218" s="57">
        <v>81730098305</v>
      </c>
      <c r="H218" s="57">
        <v>3325307050</v>
      </c>
      <c r="I218" s="57">
        <v>194170610</v>
      </c>
      <c r="J218" s="57">
        <v>429371800</v>
      </c>
    </row>
    <row r="219" spans="1:10">
      <c r="A219" s="52" t="s">
        <v>211</v>
      </c>
      <c r="B219" s="52" t="s">
        <v>405</v>
      </c>
      <c r="C219" s="52" t="s">
        <v>332</v>
      </c>
      <c r="D219" s="52" t="s">
        <v>201</v>
      </c>
      <c r="E219" s="56" t="s">
        <v>66</v>
      </c>
      <c r="F219" s="57">
        <v>1178709858</v>
      </c>
      <c r="G219" s="57">
        <v>0</v>
      </c>
      <c r="H219" s="57">
        <v>1178709858</v>
      </c>
      <c r="I219" s="57">
        <v>0</v>
      </c>
      <c r="J219" s="57">
        <v>0</v>
      </c>
    </row>
    <row r="220" spans="1:10" ht="25.5">
      <c r="A220" s="52" t="s">
        <v>211</v>
      </c>
      <c r="B220" s="52" t="s">
        <v>405</v>
      </c>
      <c r="C220" s="52" t="s">
        <v>332</v>
      </c>
      <c r="D220" s="52" t="s">
        <v>333</v>
      </c>
      <c r="E220" s="56" t="s">
        <v>334</v>
      </c>
      <c r="F220" s="57">
        <v>1178709858</v>
      </c>
      <c r="G220" s="57">
        <v>0</v>
      </c>
      <c r="H220" s="57">
        <v>1178709858</v>
      </c>
      <c r="I220" s="57">
        <v>0</v>
      </c>
      <c r="J220" s="57">
        <v>0</v>
      </c>
    </row>
    <row r="221" spans="1:10">
      <c r="A221" s="52" t="s">
        <v>211</v>
      </c>
      <c r="B221" s="52" t="s">
        <v>405</v>
      </c>
      <c r="C221" s="52" t="s">
        <v>324</v>
      </c>
      <c r="D221" s="52" t="s">
        <v>201</v>
      </c>
      <c r="E221" s="56" t="s">
        <v>325</v>
      </c>
      <c r="F221" s="57">
        <v>968756965</v>
      </c>
      <c r="G221" s="57">
        <v>0</v>
      </c>
      <c r="H221" s="57">
        <v>968756965</v>
      </c>
      <c r="I221" s="57">
        <v>0</v>
      </c>
      <c r="J221" s="57">
        <v>0</v>
      </c>
    </row>
    <row r="222" spans="1:10" ht="51">
      <c r="A222" s="52" t="s">
        <v>211</v>
      </c>
      <c r="B222" s="52" t="s">
        <v>405</v>
      </c>
      <c r="C222" s="52" t="s">
        <v>324</v>
      </c>
      <c r="D222" s="52" t="s">
        <v>326</v>
      </c>
      <c r="E222" s="56" t="s">
        <v>327</v>
      </c>
      <c r="F222" s="57">
        <v>968756965</v>
      </c>
      <c r="G222" s="57">
        <v>0</v>
      </c>
      <c r="H222" s="57">
        <v>968756965</v>
      </c>
      <c r="I222" s="57">
        <v>0</v>
      </c>
      <c r="J222" s="57">
        <v>0</v>
      </c>
    </row>
    <row r="223" spans="1:10" ht="38.25">
      <c r="A223" s="52" t="s">
        <v>211</v>
      </c>
      <c r="B223" s="52" t="s">
        <v>405</v>
      </c>
      <c r="C223" s="52" t="s">
        <v>291</v>
      </c>
      <c r="D223" s="52" t="s">
        <v>201</v>
      </c>
      <c r="E223" s="56" t="s">
        <v>292</v>
      </c>
      <c r="F223" s="57">
        <v>669000000</v>
      </c>
      <c r="G223" s="57">
        <v>669000000</v>
      </c>
      <c r="H223" s="57">
        <v>0</v>
      </c>
      <c r="I223" s="57">
        <v>0</v>
      </c>
      <c r="J223" s="57">
        <v>0</v>
      </c>
    </row>
    <row r="224" spans="1:10" ht="38.25">
      <c r="A224" s="52" t="s">
        <v>211</v>
      </c>
      <c r="B224" s="52" t="s">
        <v>405</v>
      </c>
      <c r="C224" s="52" t="s">
        <v>291</v>
      </c>
      <c r="D224" s="52" t="s">
        <v>407</v>
      </c>
      <c r="E224" s="56" t="s">
        <v>408</v>
      </c>
      <c r="F224" s="57">
        <v>669000000</v>
      </c>
      <c r="G224" s="57">
        <v>669000000</v>
      </c>
      <c r="H224" s="57">
        <v>0</v>
      </c>
      <c r="I224" s="57">
        <v>0</v>
      </c>
      <c r="J224" s="57">
        <v>0</v>
      </c>
    </row>
    <row r="225" spans="1:10" ht="25.5">
      <c r="A225" s="52" t="s">
        <v>211</v>
      </c>
      <c r="B225" s="52" t="s">
        <v>405</v>
      </c>
      <c r="C225" s="52" t="s">
        <v>299</v>
      </c>
      <c r="D225" s="52" t="s">
        <v>201</v>
      </c>
      <c r="E225" s="56" t="s">
        <v>65</v>
      </c>
      <c r="F225" s="57">
        <v>21058496</v>
      </c>
      <c r="G225" s="57">
        <v>0</v>
      </c>
      <c r="H225" s="57">
        <v>0</v>
      </c>
      <c r="I225" s="57">
        <v>0</v>
      </c>
      <c r="J225" s="57">
        <v>21058496</v>
      </c>
    </row>
    <row r="226" spans="1:10" ht="25.5">
      <c r="A226" s="52" t="s">
        <v>211</v>
      </c>
      <c r="B226" s="52" t="s">
        <v>405</v>
      </c>
      <c r="C226" s="52" t="s">
        <v>299</v>
      </c>
      <c r="D226" s="52" t="s">
        <v>300</v>
      </c>
      <c r="E226" s="56" t="s">
        <v>301</v>
      </c>
      <c r="F226" s="57">
        <v>21058496</v>
      </c>
      <c r="G226" s="57">
        <v>0</v>
      </c>
      <c r="H226" s="57">
        <v>0</v>
      </c>
      <c r="I226" s="57">
        <v>0</v>
      </c>
      <c r="J226" s="57">
        <v>21058496</v>
      </c>
    </row>
    <row r="227" spans="1:10">
      <c r="A227" s="52" t="s">
        <v>211</v>
      </c>
      <c r="B227" s="52" t="s">
        <v>405</v>
      </c>
      <c r="C227" s="52" t="s">
        <v>302</v>
      </c>
      <c r="D227" s="52" t="s">
        <v>201</v>
      </c>
      <c r="E227" s="56" t="s">
        <v>303</v>
      </c>
      <c r="F227" s="57">
        <v>65857869851</v>
      </c>
      <c r="G227" s="57">
        <v>64823400131</v>
      </c>
      <c r="H227" s="57">
        <v>1034469720</v>
      </c>
      <c r="I227" s="57">
        <v>0</v>
      </c>
      <c r="J227" s="57">
        <v>0</v>
      </c>
    </row>
    <row r="228" spans="1:10" ht="51">
      <c r="A228" s="52" t="s">
        <v>211</v>
      </c>
      <c r="B228" s="52" t="s">
        <v>405</v>
      </c>
      <c r="C228" s="52" t="s">
        <v>302</v>
      </c>
      <c r="D228" s="52" t="s">
        <v>304</v>
      </c>
      <c r="E228" s="56" t="s">
        <v>305</v>
      </c>
      <c r="F228" s="57">
        <v>1034469720</v>
      </c>
      <c r="G228" s="57">
        <v>0</v>
      </c>
      <c r="H228" s="57">
        <v>1034469720</v>
      </c>
      <c r="I228" s="57">
        <v>0</v>
      </c>
      <c r="J228" s="57">
        <v>0</v>
      </c>
    </row>
    <row r="229" spans="1:10" ht="25.5">
      <c r="A229" s="52" t="s">
        <v>211</v>
      </c>
      <c r="B229" s="52" t="s">
        <v>405</v>
      </c>
      <c r="C229" s="52" t="s">
        <v>302</v>
      </c>
      <c r="D229" s="52" t="s">
        <v>409</v>
      </c>
      <c r="E229" s="56" t="s">
        <v>410</v>
      </c>
      <c r="F229" s="57">
        <v>64823400131</v>
      </c>
      <c r="G229" s="57">
        <v>64823400131</v>
      </c>
      <c r="H229" s="57">
        <v>0</v>
      </c>
      <c r="I229" s="57">
        <v>0</v>
      </c>
      <c r="J229" s="57">
        <v>0</v>
      </c>
    </row>
    <row r="230" spans="1:10">
      <c r="A230" s="52" t="s">
        <v>211</v>
      </c>
      <c r="B230" s="52" t="s">
        <v>405</v>
      </c>
      <c r="C230" s="52" t="s">
        <v>411</v>
      </c>
      <c r="D230" s="52" t="s">
        <v>201</v>
      </c>
      <c r="E230" s="56" t="s">
        <v>92</v>
      </c>
      <c r="F230" s="57">
        <v>16233471574</v>
      </c>
      <c r="G230" s="57">
        <v>16233471574</v>
      </c>
      <c r="H230" s="57">
        <v>0</v>
      </c>
      <c r="I230" s="57">
        <v>0</v>
      </c>
      <c r="J230" s="57">
        <v>0</v>
      </c>
    </row>
    <row r="231" spans="1:10">
      <c r="A231" s="52" t="s">
        <v>211</v>
      </c>
      <c r="B231" s="52" t="s">
        <v>405</v>
      </c>
      <c r="C231" s="52" t="s">
        <v>411</v>
      </c>
      <c r="D231" s="52" t="s">
        <v>412</v>
      </c>
      <c r="E231" s="56" t="s">
        <v>92</v>
      </c>
      <c r="F231" s="57">
        <v>16233471574</v>
      </c>
      <c r="G231" s="57">
        <v>16233471574</v>
      </c>
      <c r="H231" s="57">
        <v>0</v>
      </c>
      <c r="I231" s="57">
        <v>0</v>
      </c>
      <c r="J231" s="57">
        <v>0</v>
      </c>
    </row>
    <row r="232" spans="1:10" ht="38.25">
      <c r="A232" s="52" t="s">
        <v>211</v>
      </c>
      <c r="B232" s="52" t="s">
        <v>405</v>
      </c>
      <c r="C232" s="52" t="s">
        <v>215</v>
      </c>
      <c r="D232" s="52" t="s">
        <v>201</v>
      </c>
      <c r="E232" s="56" t="s">
        <v>216</v>
      </c>
      <c r="F232" s="57">
        <v>412321153</v>
      </c>
      <c r="G232" s="57">
        <v>0</v>
      </c>
      <c r="H232" s="57">
        <v>4650000</v>
      </c>
      <c r="I232" s="57">
        <v>96414230</v>
      </c>
      <c r="J232" s="57">
        <v>311256923</v>
      </c>
    </row>
    <row r="233" spans="1:10">
      <c r="A233" s="52" t="s">
        <v>211</v>
      </c>
      <c r="B233" s="52" t="s">
        <v>405</v>
      </c>
      <c r="C233" s="52" t="s">
        <v>215</v>
      </c>
      <c r="D233" s="52" t="s">
        <v>413</v>
      </c>
      <c r="E233" s="56" t="s">
        <v>414</v>
      </c>
      <c r="F233" s="57">
        <v>389071153</v>
      </c>
      <c r="G233" s="57">
        <v>0</v>
      </c>
      <c r="H233" s="57">
        <v>0</v>
      </c>
      <c r="I233" s="57">
        <v>77814230</v>
      </c>
      <c r="J233" s="57">
        <v>311256923</v>
      </c>
    </row>
    <row r="234" spans="1:10">
      <c r="A234" s="52" t="s">
        <v>211</v>
      </c>
      <c r="B234" s="52" t="s">
        <v>405</v>
      </c>
      <c r="C234" s="52" t="s">
        <v>215</v>
      </c>
      <c r="D234" s="52" t="s">
        <v>217</v>
      </c>
      <c r="E234" s="56" t="s">
        <v>218</v>
      </c>
      <c r="F234" s="57">
        <v>23250000</v>
      </c>
      <c r="G234" s="57">
        <v>0</v>
      </c>
      <c r="H234" s="57">
        <v>4650000</v>
      </c>
      <c r="I234" s="57">
        <v>18600000</v>
      </c>
      <c r="J234" s="57">
        <v>0</v>
      </c>
    </row>
    <row r="235" spans="1:10" ht="25.5">
      <c r="A235" s="52" t="s">
        <v>211</v>
      </c>
      <c r="B235" s="52" t="s">
        <v>405</v>
      </c>
      <c r="C235" s="52" t="s">
        <v>259</v>
      </c>
      <c r="D235" s="52" t="s">
        <v>201</v>
      </c>
      <c r="E235" s="56" t="s">
        <v>260</v>
      </c>
      <c r="F235" s="57">
        <v>6000000</v>
      </c>
      <c r="G235" s="57">
        <v>0</v>
      </c>
      <c r="H235" s="57">
        <v>6000000</v>
      </c>
      <c r="I235" s="57">
        <v>0</v>
      </c>
      <c r="J235" s="57">
        <v>0</v>
      </c>
    </row>
    <row r="236" spans="1:10">
      <c r="A236" s="52" t="s">
        <v>211</v>
      </c>
      <c r="B236" s="52" t="s">
        <v>405</v>
      </c>
      <c r="C236" s="52" t="s">
        <v>259</v>
      </c>
      <c r="D236" s="52" t="s">
        <v>310</v>
      </c>
      <c r="E236" s="56" t="s">
        <v>311</v>
      </c>
      <c r="F236" s="57">
        <v>6000000</v>
      </c>
      <c r="G236" s="57">
        <v>0</v>
      </c>
      <c r="H236" s="57">
        <v>6000000</v>
      </c>
      <c r="I236" s="57">
        <v>0</v>
      </c>
      <c r="J236" s="57">
        <v>0</v>
      </c>
    </row>
    <row r="237" spans="1:10" ht="25.5">
      <c r="A237" s="52" t="s">
        <v>211</v>
      </c>
      <c r="B237" s="52" t="s">
        <v>405</v>
      </c>
      <c r="C237" s="52" t="s">
        <v>312</v>
      </c>
      <c r="D237" s="52" t="s">
        <v>201</v>
      </c>
      <c r="E237" s="56" t="s">
        <v>313</v>
      </c>
      <c r="F237" s="57">
        <v>323521268</v>
      </c>
      <c r="G237" s="57">
        <v>0</v>
      </c>
      <c r="H237" s="57">
        <v>129408507</v>
      </c>
      <c r="I237" s="57">
        <v>97056380</v>
      </c>
      <c r="J237" s="57">
        <v>97056381</v>
      </c>
    </row>
    <row r="238" spans="1:10">
      <c r="A238" s="52" t="s">
        <v>211</v>
      </c>
      <c r="B238" s="52" t="s">
        <v>405</v>
      </c>
      <c r="C238" s="52" t="s">
        <v>312</v>
      </c>
      <c r="D238" s="52" t="s">
        <v>314</v>
      </c>
      <c r="E238" s="56" t="s">
        <v>315</v>
      </c>
      <c r="F238" s="57">
        <v>323521268</v>
      </c>
      <c r="G238" s="57">
        <v>0</v>
      </c>
      <c r="H238" s="57">
        <v>129408507</v>
      </c>
      <c r="I238" s="57">
        <v>97056380</v>
      </c>
      <c r="J238" s="57">
        <v>97056381</v>
      </c>
    </row>
    <row r="239" spans="1:10">
      <c r="A239" s="52" t="s">
        <v>211</v>
      </c>
      <c r="B239" s="52" t="s">
        <v>405</v>
      </c>
      <c r="C239" s="52" t="s">
        <v>219</v>
      </c>
      <c r="D239" s="52" t="s">
        <v>201</v>
      </c>
      <c r="E239" s="56" t="s">
        <v>220</v>
      </c>
      <c r="F239" s="57">
        <v>4226600</v>
      </c>
      <c r="G239" s="57">
        <v>4226600</v>
      </c>
      <c r="H239" s="57">
        <v>0</v>
      </c>
      <c r="I239" s="57">
        <v>0</v>
      </c>
      <c r="J239" s="57">
        <v>0</v>
      </c>
    </row>
    <row r="240" spans="1:10" ht="51">
      <c r="A240" s="52" t="s">
        <v>211</v>
      </c>
      <c r="B240" s="52" t="s">
        <v>405</v>
      </c>
      <c r="C240" s="52" t="s">
        <v>219</v>
      </c>
      <c r="D240" s="52" t="s">
        <v>367</v>
      </c>
      <c r="E240" s="56" t="s">
        <v>368</v>
      </c>
      <c r="F240" s="57">
        <v>3500000</v>
      </c>
      <c r="G240" s="57">
        <v>3500000</v>
      </c>
      <c r="H240" s="57">
        <v>0</v>
      </c>
      <c r="I240" s="57">
        <v>0</v>
      </c>
      <c r="J240" s="57">
        <v>0</v>
      </c>
    </row>
    <row r="241" spans="1:10" ht="76.5">
      <c r="A241" s="52" t="s">
        <v>211</v>
      </c>
      <c r="B241" s="52" t="s">
        <v>405</v>
      </c>
      <c r="C241" s="52" t="s">
        <v>219</v>
      </c>
      <c r="D241" s="52" t="s">
        <v>316</v>
      </c>
      <c r="E241" s="56" t="s">
        <v>317</v>
      </c>
      <c r="F241" s="57">
        <v>400000</v>
      </c>
      <c r="G241" s="57">
        <v>400000</v>
      </c>
      <c r="H241" s="57">
        <v>0</v>
      </c>
      <c r="I241" s="57">
        <v>0</v>
      </c>
      <c r="J241" s="57">
        <v>0</v>
      </c>
    </row>
    <row r="242" spans="1:10" ht="51">
      <c r="A242" s="52" t="s">
        <v>211</v>
      </c>
      <c r="B242" s="52" t="s">
        <v>405</v>
      </c>
      <c r="C242" s="52" t="s">
        <v>219</v>
      </c>
      <c r="D242" s="52" t="s">
        <v>320</v>
      </c>
      <c r="E242" s="56" t="s">
        <v>321</v>
      </c>
      <c r="F242" s="57">
        <v>326600</v>
      </c>
      <c r="G242" s="57">
        <v>326600</v>
      </c>
      <c r="H242" s="57">
        <v>0</v>
      </c>
      <c r="I242" s="57">
        <v>0</v>
      </c>
      <c r="J242" s="57">
        <v>0</v>
      </c>
    </row>
    <row r="243" spans="1:10">
      <c r="A243" s="52" t="s">
        <v>211</v>
      </c>
      <c r="B243" s="52" t="s">
        <v>405</v>
      </c>
      <c r="C243" s="52" t="s">
        <v>223</v>
      </c>
      <c r="D243" s="52" t="s">
        <v>201</v>
      </c>
      <c r="E243" s="56" t="s">
        <v>224</v>
      </c>
      <c r="F243" s="57">
        <v>4012000</v>
      </c>
      <c r="G243" s="57">
        <v>0</v>
      </c>
      <c r="H243" s="57">
        <v>3312000</v>
      </c>
      <c r="I243" s="57">
        <v>700000</v>
      </c>
      <c r="J243" s="57">
        <v>0</v>
      </c>
    </row>
    <row r="244" spans="1:10" ht="51">
      <c r="A244" s="52" t="s">
        <v>211</v>
      </c>
      <c r="B244" s="52" t="s">
        <v>405</v>
      </c>
      <c r="C244" s="52" t="s">
        <v>223</v>
      </c>
      <c r="D244" s="52" t="s">
        <v>415</v>
      </c>
      <c r="E244" s="56" t="s">
        <v>416</v>
      </c>
      <c r="F244" s="57">
        <v>2200000</v>
      </c>
      <c r="G244" s="57">
        <v>0</v>
      </c>
      <c r="H244" s="57">
        <v>2200000</v>
      </c>
      <c r="I244" s="57">
        <v>0</v>
      </c>
      <c r="J244" s="57">
        <v>0</v>
      </c>
    </row>
    <row r="245" spans="1:10" ht="63.75">
      <c r="A245" s="52" t="s">
        <v>211</v>
      </c>
      <c r="B245" s="52" t="s">
        <v>405</v>
      </c>
      <c r="C245" s="52" t="s">
        <v>223</v>
      </c>
      <c r="D245" s="52" t="s">
        <v>285</v>
      </c>
      <c r="E245" s="56" t="s">
        <v>286</v>
      </c>
      <c r="F245" s="57">
        <v>1812000</v>
      </c>
      <c r="G245" s="57">
        <v>0</v>
      </c>
      <c r="H245" s="57">
        <v>1112000</v>
      </c>
      <c r="I245" s="57">
        <v>700000</v>
      </c>
      <c r="J245" s="57">
        <v>0</v>
      </c>
    </row>
    <row r="246" spans="1:10" ht="25.5">
      <c r="A246" s="52" t="s">
        <v>211</v>
      </c>
      <c r="B246" s="52" t="s">
        <v>417</v>
      </c>
      <c r="C246" s="52" t="s">
        <v>201</v>
      </c>
      <c r="D246" s="52" t="s">
        <v>201</v>
      </c>
      <c r="E246" s="56" t="s">
        <v>418</v>
      </c>
      <c r="F246" s="57">
        <v>1611904344</v>
      </c>
      <c r="G246" s="57">
        <v>0</v>
      </c>
      <c r="H246" s="57">
        <v>1597147744</v>
      </c>
      <c r="I246" s="57">
        <v>11188800</v>
      </c>
      <c r="J246" s="57">
        <v>3567800</v>
      </c>
    </row>
    <row r="247" spans="1:10">
      <c r="A247" s="52" t="s">
        <v>211</v>
      </c>
      <c r="B247" s="52" t="s">
        <v>417</v>
      </c>
      <c r="C247" s="52" t="s">
        <v>324</v>
      </c>
      <c r="D247" s="52" t="s">
        <v>201</v>
      </c>
      <c r="E247" s="56" t="s">
        <v>325</v>
      </c>
      <c r="F247" s="57">
        <v>452548381</v>
      </c>
      <c r="G247" s="57">
        <v>0</v>
      </c>
      <c r="H247" s="57">
        <v>452548381</v>
      </c>
      <c r="I247" s="57">
        <v>0</v>
      </c>
      <c r="J247" s="57">
        <v>0</v>
      </c>
    </row>
    <row r="248" spans="1:10" ht="51">
      <c r="A248" s="52" t="s">
        <v>211</v>
      </c>
      <c r="B248" s="52" t="s">
        <v>417</v>
      </c>
      <c r="C248" s="52" t="s">
        <v>324</v>
      </c>
      <c r="D248" s="52" t="s">
        <v>326</v>
      </c>
      <c r="E248" s="56" t="s">
        <v>327</v>
      </c>
      <c r="F248" s="57">
        <v>452548381</v>
      </c>
      <c r="G248" s="57">
        <v>0</v>
      </c>
      <c r="H248" s="57">
        <v>452548381</v>
      </c>
      <c r="I248" s="57">
        <v>0</v>
      </c>
      <c r="J248" s="57">
        <v>0</v>
      </c>
    </row>
    <row r="249" spans="1:10" ht="25.5">
      <c r="A249" s="52" t="s">
        <v>211</v>
      </c>
      <c r="B249" s="52" t="s">
        <v>417</v>
      </c>
      <c r="C249" s="52" t="s">
        <v>299</v>
      </c>
      <c r="D249" s="52" t="s">
        <v>201</v>
      </c>
      <c r="E249" s="56" t="s">
        <v>65</v>
      </c>
      <c r="F249" s="57">
        <v>3567800</v>
      </c>
      <c r="G249" s="57">
        <v>0</v>
      </c>
      <c r="H249" s="57">
        <v>0</v>
      </c>
      <c r="I249" s="57">
        <v>0</v>
      </c>
      <c r="J249" s="57">
        <v>3567800</v>
      </c>
    </row>
    <row r="250" spans="1:10" ht="25.5">
      <c r="A250" s="52" t="s">
        <v>211</v>
      </c>
      <c r="B250" s="52" t="s">
        <v>417</v>
      </c>
      <c r="C250" s="52" t="s">
        <v>299</v>
      </c>
      <c r="D250" s="52" t="s">
        <v>300</v>
      </c>
      <c r="E250" s="56" t="s">
        <v>301</v>
      </c>
      <c r="F250" s="57">
        <v>3567800</v>
      </c>
      <c r="G250" s="57">
        <v>0</v>
      </c>
      <c r="H250" s="57">
        <v>0</v>
      </c>
      <c r="I250" s="57">
        <v>0</v>
      </c>
      <c r="J250" s="57">
        <v>3567800</v>
      </c>
    </row>
    <row r="251" spans="1:10">
      <c r="A251" s="52" t="s">
        <v>211</v>
      </c>
      <c r="B251" s="52" t="s">
        <v>417</v>
      </c>
      <c r="C251" s="52" t="s">
        <v>302</v>
      </c>
      <c r="D251" s="52" t="s">
        <v>201</v>
      </c>
      <c r="E251" s="56" t="s">
        <v>303</v>
      </c>
      <c r="F251" s="57">
        <v>1116950890</v>
      </c>
      <c r="G251" s="57">
        <v>0</v>
      </c>
      <c r="H251" s="57">
        <v>1116950890</v>
      </c>
      <c r="I251" s="57">
        <v>0</v>
      </c>
      <c r="J251" s="57">
        <v>0</v>
      </c>
    </row>
    <row r="252" spans="1:10" ht="51">
      <c r="A252" s="52" t="s">
        <v>211</v>
      </c>
      <c r="B252" s="52" t="s">
        <v>417</v>
      </c>
      <c r="C252" s="52" t="s">
        <v>302</v>
      </c>
      <c r="D252" s="52" t="s">
        <v>304</v>
      </c>
      <c r="E252" s="56" t="s">
        <v>305</v>
      </c>
      <c r="F252" s="57">
        <v>1116950890</v>
      </c>
      <c r="G252" s="57">
        <v>0</v>
      </c>
      <c r="H252" s="57">
        <v>1116950890</v>
      </c>
      <c r="I252" s="57">
        <v>0</v>
      </c>
      <c r="J252" s="57">
        <v>0</v>
      </c>
    </row>
    <row r="253" spans="1:10" ht="25.5">
      <c r="A253" s="52" t="s">
        <v>211</v>
      </c>
      <c r="B253" s="52" t="s">
        <v>417</v>
      </c>
      <c r="C253" s="52" t="s">
        <v>259</v>
      </c>
      <c r="D253" s="52" t="s">
        <v>201</v>
      </c>
      <c r="E253" s="56" t="s">
        <v>260</v>
      </c>
      <c r="F253" s="57">
        <v>1000000</v>
      </c>
      <c r="G253" s="57">
        <v>0</v>
      </c>
      <c r="H253" s="57">
        <v>1000000</v>
      </c>
      <c r="I253" s="57">
        <v>0</v>
      </c>
      <c r="J253" s="57">
        <v>0</v>
      </c>
    </row>
    <row r="254" spans="1:10">
      <c r="A254" s="52" t="s">
        <v>211</v>
      </c>
      <c r="B254" s="52" t="s">
        <v>417</v>
      </c>
      <c r="C254" s="52" t="s">
        <v>259</v>
      </c>
      <c r="D254" s="52" t="s">
        <v>310</v>
      </c>
      <c r="E254" s="56" t="s">
        <v>311</v>
      </c>
      <c r="F254" s="57">
        <v>1000000</v>
      </c>
      <c r="G254" s="57">
        <v>0</v>
      </c>
      <c r="H254" s="57">
        <v>1000000</v>
      </c>
      <c r="I254" s="57">
        <v>0</v>
      </c>
      <c r="J254" s="57">
        <v>0</v>
      </c>
    </row>
    <row r="255" spans="1:10" ht="25.5">
      <c r="A255" s="52" t="s">
        <v>211</v>
      </c>
      <c r="B255" s="52" t="s">
        <v>417</v>
      </c>
      <c r="C255" s="52" t="s">
        <v>312</v>
      </c>
      <c r="D255" s="52" t="s">
        <v>201</v>
      </c>
      <c r="E255" s="56" t="s">
        <v>313</v>
      </c>
      <c r="F255" s="57">
        <v>37296000</v>
      </c>
      <c r="G255" s="57">
        <v>0</v>
      </c>
      <c r="H255" s="57">
        <v>26107200</v>
      </c>
      <c r="I255" s="57">
        <v>11188800</v>
      </c>
      <c r="J255" s="57">
        <v>0</v>
      </c>
    </row>
    <row r="256" spans="1:10">
      <c r="A256" s="52" t="s">
        <v>211</v>
      </c>
      <c r="B256" s="52" t="s">
        <v>417</v>
      </c>
      <c r="C256" s="52" t="s">
        <v>312</v>
      </c>
      <c r="D256" s="52" t="s">
        <v>314</v>
      </c>
      <c r="E256" s="56" t="s">
        <v>315</v>
      </c>
      <c r="F256" s="57">
        <v>37296000</v>
      </c>
      <c r="G256" s="57">
        <v>0</v>
      </c>
      <c r="H256" s="57">
        <v>26107200</v>
      </c>
      <c r="I256" s="57">
        <v>11188800</v>
      </c>
      <c r="J256" s="57">
        <v>0</v>
      </c>
    </row>
    <row r="257" spans="1:10">
      <c r="A257" s="52" t="s">
        <v>211</v>
      </c>
      <c r="B257" s="52" t="s">
        <v>417</v>
      </c>
      <c r="C257" s="52" t="s">
        <v>223</v>
      </c>
      <c r="D257" s="52" t="s">
        <v>201</v>
      </c>
      <c r="E257" s="56" t="s">
        <v>224</v>
      </c>
      <c r="F257" s="57">
        <v>541273</v>
      </c>
      <c r="G257" s="57">
        <v>0</v>
      </c>
      <c r="H257" s="57">
        <v>541273</v>
      </c>
      <c r="I257" s="57">
        <v>0</v>
      </c>
      <c r="J257" s="57">
        <v>0</v>
      </c>
    </row>
    <row r="258" spans="1:10" ht="51">
      <c r="A258" s="52" t="s">
        <v>211</v>
      </c>
      <c r="B258" s="52" t="s">
        <v>417</v>
      </c>
      <c r="C258" s="52" t="s">
        <v>223</v>
      </c>
      <c r="D258" s="52" t="s">
        <v>415</v>
      </c>
      <c r="E258" s="56" t="s">
        <v>416</v>
      </c>
      <c r="F258" s="57">
        <v>541273</v>
      </c>
      <c r="G258" s="57">
        <v>0</v>
      </c>
      <c r="H258" s="57">
        <v>541273</v>
      </c>
      <c r="I258" s="57">
        <v>0</v>
      </c>
      <c r="J258" s="57">
        <v>0</v>
      </c>
    </row>
    <row r="259" spans="1:10">
      <c r="A259" s="52" t="s">
        <v>211</v>
      </c>
      <c r="B259" s="52" t="s">
        <v>419</v>
      </c>
      <c r="C259" s="52" t="s">
        <v>201</v>
      </c>
      <c r="D259" s="52" t="s">
        <v>201</v>
      </c>
      <c r="E259" s="56" t="s">
        <v>420</v>
      </c>
      <c r="F259" s="57">
        <v>22958378043</v>
      </c>
      <c r="G259" s="57">
        <v>0</v>
      </c>
      <c r="H259" s="57">
        <v>22493363048</v>
      </c>
      <c r="I259" s="57">
        <v>361792474</v>
      </c>
      <c r="J259" s="57">
        <v>103222521</v>
      </c>
    </row>
    <row r="260" spans="1:10">
      <c r="A260" s="52" t="s">
        <v>211</v>
      </c>
      <c r="B260" s="52" t="s">
        <v>419</v>
      </c>
      <c r="C260" s="52" t="s">
        <v>324</v>
      </c>
      <c r="D260" s="52" t="s">
        <v>201</v>
      </c>
      <c r="E260" s="56" t="s">
        <v>325</v>
      </c>
      <c r="F260" s="57">
        <v>878638519</v>
      </c>
      <c r="G260" s="57">
        <v>0</v>
      </c>
      <c r="H260" s="57">
        <v>878638519</v>
      </c>
      <c r="I260" s="57">
        <v>0</v>
      </c>
      <c r="J260" s="57">
        <v>0</v>
      </c>
    </row>
    <row r="261" spans="1:10" ht="51">
      <c r="A261" s="52" t="s">
        <v>211</v>
      </c>
      <c r="B261" s="52" t="s">
        <v>419</v>
      </c>
      <c r="C261" s="52" t="s">
        <v>324</v>
      </c>
      <c r="D261" s="52" t="s">
        <v>326</v>
      </c>
      <c r="E261" s="56" t="s">
        <v>327</v>
      </c>
      <c r="F261" s="57">
        <v>878638519</v>
      </c>
      <c r="G261" s="57">
        <v>0</v>
      </c>
      <c r="H261" s="57">
        <v>878638519</v>
      </c>
      <c r="I261" s="57">
        <v>0</v>
      </c>
      <c r="J261" s="57">
        <v>0</v>
      </c>
    </row>
    <row r="262" spans="1:10" ht="25.5">
      <c r="A262" s="52" t="s">
        <v>211</v>
      </c>
      <c r="B262" s="52" t="s">
        <v>419</v>
      </c>
      <c r="C262" s="52" t="s">
        <v>299</v>
      </c>
      <c r="D262" s="52" t="s">
        <v>201</v>
      </c>
      <c r="E262" s="56" t="s">
        <v>65</v>
      </c>
      <c r="F262" s="57">
        <v>86544679</v>
      </c>
      <c r="G262" s="57">
        <v>0</v>
      </c>
      <c r="H262" s="57">
        <v>0</v>
      </c>
      <c r="I262" s="57">
        <v>0</v>
      </c>
      <c r="J262" s="57">
        <v>86544679</v>
      </c>
    </row>
    <row r="263" spans="1:10" ht="25.5">
      <c r="A263" s="52" t="s">
        <v>211</v>
      </c>
      <c r="B263" s="52" t="s">
        <v>419</v>
      </c>
      <c r="C263" s="52" t="s">
        <v>299</v>
      </c>
      <c r="D263" s="52" t="s">
        <v>300</v>
      </c>
      <c r="E263" s="56" t="s">
        <v>301</v>
      </c>
      <c r="F263" s="57">
        <v>86544679</v>
      </c>
      <c r="G263" s="57">
        <v>0</v>
      </c>
      <c r="H263" s="57">
        <v>0</v>
      </c>
      <c r="I263" s="57">
        <v>0</v>
      </c>
      <c r="J263" s="57">
        <v>86544679</v>
      </c>
    </row>
    <row r="264" spans="1:10">
      <c r="A264" s="52" t="s">
        <v>211</v>
      </c>
      <c r="B264" s="52" t="s">
        <v>419</v>
      </c>
      <c r="C264" s="52" t="s">
        <v>302</v>
      </c>
      <c r="D264" s="52" t="s">
        <v>201</v>
      </c>
      <c r="E264" s="56" t="s">
        <v>303</v>
      </c>
      <c r="F264" s="57">
        <v>20775934301</v>
      </c>
      <c r="G264" s="57">
        <v>0</v>
      </c>
      <c r="H264" s="57">
        <v>20775934301</v>
      </c>
      <c r="I264" s="57">
        <v>0</v>
      </c>
      <c r="J264" s="57">
        <v>0</v>
      </c>
    </row>
    <row r="265" spans="1:10" ht="51">
      <c r="A265" s="52" t="s">
        <v>211</v>
      </c>
      <c r="B265" s="52" t="s">
        <v>419</v>
      </c>
      <c r="C265" s="52" t="s">
        <v>302</v>
      </c>
      <c r="D265" s="52" t="s">
        <v>304</v>
      </c>
      <c r="E265" s="56" t="s">
        <v>305</v>
      </c>
      <c r="F265" s="57">
        <v>20775934301</v>
      </c>
      <c r="G265" s="57">
        <v>0</v>
      </c>
      <c r="H265" s="57">
        <v>20775934301</v>
      </c>
      <c r="I265" s="57">
        <v>0</v>
      </c>
      <c r="J265" s="57">
        <v>0</v>
      </c>
    </row>
    <row r="266" spans="1:10" ht="25.5">
      <c r="A266" s="52" t="s">
        <v>211</v>
      </c>
      <c r="B266" s="52" t="s">
        <v>419</v>
      </c>
      <c r="C266" s="52" t="s">
        <v>259</v>
      </c>
      <c r="D266" s="52" t="s">
        <v>201</v>
      </c>
      <c r="E266" s="56" t="s">
        <v>260</v>
      </c>
      <c r="F266" s="57">
        <v>15000000</v>
      </c>
      <c r="G266" s="57">
        <v>0</v>
      </c>
      <c r="H266" s="57">
        <v>14000000</v>
      </c>
      <c r="I266" s="57">
        <v>1000000</v>
      </c>
      <c r="J266" s="57">
        <v>0</v>
      </c>
    </row>
    <row r="267" spans="1:10">
      <c r="A267" s="52" t="s">
        <v>211</v>
      </c>
      <c r="B267" s="52" t="s">
        <v>419</v>
      </c>
      <c r="C267" s="52" t="s">
        <v>259</v>
      </c>
      <c r="D267" s="52" t="s">
        <v>310</v>
      </c>
      <c r="E267" s="56" t="s">
        <v>311</v>
      </c>
      <c r="F267" s="57">
        <v>15000000</v>
      </c>
      <c r="G267" s="57">
        <v>0</v>
      </c>
      <c r="H267" s="57">
        <v>14000000</v>
      </c>
      <c r="I267" s="57">
        <v>1000000</v>
      </c>
      <c r="J267" s="57">
        <v>0</v>
      </c>
    </row>
    <row r="268" spans="1:10" ht="25.5">
      <c r="A268" s="52" t="s">
        <v>211</v>
      </c>
      <c r="B268" s="52" t="s">
        <v>419</v>
      </c>
      <c r="C268" s="52" t="s">
        <v>312</v>
      </c>
      <c r="D268" s="52" t="s">
        <v>201</v>
      </c>
      <c r="E268" s="56" t="s">
        <v>313</v>
      </c>
      <c r="F268" s="57">
        <v>1199213851</v>
      </c>
      <c r="G268" s="57">
        <v>0</v>
      </c>
      <c r="H268" s="57">
        <v>823027333</v>
      </c>
      <c r="I268" s="57">
        <v>359764162</v>
      </c>
      <c r="J268" s="57">
        <v>16422356</v>
      </c>
    </row>
    <row r="269" spans="1:10">
      <c r="A269" s="52" t="s">
        <v>211</v>
      </c>
      <c r="B269" s="52" t="s">
        <v>419</v>
      </c>
      <c r="C269" s="52" t="s">
        <v>312</v>
      </c>
      <c r="D269" s="52" t="s">
        <v>314</v>
      </c>
      <c r="E269" s="56" t="s">
        <v>315</v>
      </c>
      <c r="F269" s="57">
        <v>1199213851</v>
      </c>
      <c r="G269" s="57">
        <v>0</v>
      </c>
      <c r="H269" s="57">
        <v>823027333</v>
      </c>
      <c r="I269" s="57">
        <v>359764162</v>
      </c>
      <c r="J269" s="57">
        <v>16422356</v>
      </c>
    </row>
    <row r="270" spans="1:10">
      <c r="A270" s="52" t="s">
        <v>211</v>
      </c>
      <c r="B270" s="52" t="s">
        <v>419</v>
      </c>
      <c r="C270" s="52" t="s">
        <v>223</v>
      </c>
      <c r="D270" s="52" t="s">
        <v>201</v>
      </c>
      <c r="E270" s="56" t="s">
        <v>224</v>
      </c>
      <c r="F270" s="57">
        <v>3046693</v>
      </c>
      <c r="G270" s="57">
        <v>0</v>
      </c>
      <c r="H270" s="57">
        <v>1762895</v>
      </c>
      <c r="I270" s="57">
        <v>1028312</v>
      </c>
      <c r="J270" s="57">
        <v>255486</v>
      </c>
    </row>
    <row r="271" spans="1:10" ht="25.5">
      <c r="A271" s="52" t="s">
        <v>211</v>
      </c>
      <c r="B271" s="52" t="s">
        <v>419</v>
      </c>
      <c r="C271" s="52" t="s">
        <v>223</v>
      </c>
      <c r="D271" s="52" t="s">
        <v>351</v>
      </c>
      <c r="E271" s="56" t="s">
        <v>352</v>
      </c>
      <c r="F271" s="57">
        <v>1456113</v>
      </c>
      <c r="G271" s="57">
        <v>0</v>
      </c>
      <c r="H271" s="57">
        <v>1456113</v>
      </c>
      <c r="I271" s="57">
        <v>0</v>
      </c>
      <c r="J271" s="57">
        <v>0</v>
      </c>
    </row>
    <row r="272" spans="1:10" ht="51">
      <c r="A272" s="52" t="s">
        <v>211</v>
      </c>
      <c r="B272" s="52" t="s">
        <v>419</v>
      </c>
      <c r="C272" s="52" t="s">
        <v>223</v>
      </c>
      <c r="D272" s="52" t="s">
        <v>415</v>
      </c>
      <c r="E272" s="56" t="s">
        <v>416</v>
      </c>
      <c r="F272" s="57">
        <v>306782</v>
      </c>
      <c r="G272" s="57">
        <v>0</v>
      </c>
      <c r="H272" s="57">
        <v>306782</v>
      </c>
      <c r="I272" s="57">
        <v>0</v>
      </c>
      <c r="J272" s="57">
        <v>0</v>
      </c>
    </row>
    <row r="273" spans="1:10" ht="63.75">
      <c r="A273" s="52" t="s">
        <v>211</v>
      </c>
      <c r="B273" s="52" t="s">
        <v>419</v>
      </c>
      <c r="C273" s="52" t="s">
        <v>223</v>
      </c>
      <c r="D273" s="52" t="s">
        <v>285</v>
      </c>
      <c r="E273" s="56" t="s">
        <v>286</v>
      </c>
      <c r="F273" s="57">
        <v>1283798</v>
      </c>
      <c r="G273" s="57">
        <v>0</v>
      </c>
      <c r="H273" s="57">
        <v>0</v>
      </c>
      <c r="I273" s="57">
        <v>1028312</v>
      </c>
      <c r="J273" s="57">
        <v>255486</v>
      </c>
    </row>
    <row r="274" spans="1:10" ht="25.5">
      <c r="A274" s="52" t="s">
        <v>211</v>
      </c>
      <c r="B274" s="52" t="s">
        <v>421</v>
      </c>
      <c r="C274" s="52" t="s">
        <v>201</v>
      </c>
      <c r="D274" s="52" t="s">
        <v>201</v>
      </c>
      <c r="E274" s="56" t="s">
        <v>422</v>
      </c>
      <c r="F274" s="57">
        <v>29188137085</v>
      </c>
      <c r="G274" s="57">
        <v>118375000</v>
      </c>
      <c r="H274" s="57">
        <v>28595948523</v>
      </c>
      <c r="I274" s="57">
        <v>361771158</v>
      </c>
      <c r="J274" s="57">
        <v>112042404</v>
      </c>
    </row>
    <row r="275" spans="1:10" ht="25.5">
      <c r="A275" s="52" t="s">
        <v>211</v>
      </c>
      <c r="B275" s="52" t="s">
        <v>421</v>
      </c>
      <c r="C275" s="52" t="s">
        <v>299</v>
      </c>
      <c r="D275" s="52" t="s">
        <v>201</v>
      </c>
      <c r="E275" s="56" t="s">
        <v>65</v>
      </c>
      <c r="F275" s="57">
        <v>94491633</v>
      </c>
      <c r="G275" s="57">
        <v>0</v>
      </c>
      <c r="H275" s="57">
        <v>0</v>
      </c>
      <c r="I275" s="57">
        <v>0</v>
      </c>
      <c r="J275" s="57">
        <v>94491633</v>
      </c>
    </row>
    <row r="276" spans="1:10" ht="25.5">
      <c r="A276" s="52" t="s">
        <v>211</v>
      </c>
      <c r="B276" s="52" t="s">
        <v>421</v>
      </c>
      <c r="C276" s="52" t="s">
        <v>299</v>
      </c>
      <c r="D276" s="52" t="s">
        <v>300</v>
      </c>
      <c r="E276" s="56" t="s">
        <v>301</v>
      </c>
      <c r="F276" s="57">
        <v>94491633</v>
      </c>
      <c r="G276" s="57">
        <v>0</v>
      </c>
      <c r="H276" s="57">
        <v>0</v>
      </c>
      <c r="I276" s="57">
        <v>0</v>
      </c>
      <c r="J276" s="57">
        <v>94491633</v>
      </c>
    </row>
    <row r="277" spans="1:10">
      <c r="A277" s="52" t="s">
        <v>211</v>
      </c>
      <c r="B277" s="52" t="s">
        <v>421</v>
      </c>
      <c r="C277" s="52" t="s">
        <v>302</v>
      </c>
      <c r="D277" s="52" t="s">
        <v>201</v>
      </c>
      <c r="E277" s="56" t="s">
        <v>303</v>
      </c>
      <c r="F277" s="57">
        <v>27815914469</v>
      </c>
      <c r="G277" s="57">
        <v>0</v>
      </c>
      <c r="H277" s="57">
        <v>27815914469</v>
      </c>
      <c r="I277" s="57">
        <v>0</v>
      </c>
      <c r="J277" s="57">
        <v>0</v>
      </c>
    </row>
    <row r="278" spans="1:10" ht="51">
      <c r="A278" s="52" t="s">
        <v>211</v>
      </c>
      <c r="B278" s="52" t="s">
        <v>421</v>
      </c>
      <c r="C278" s="52" t="s">
        <v>302</v>
      </c>
      <c r="D278" s="52" t="s">
        <v>304</v>
      </c>
      <c r="E278" s="56" t="s">
        <v>305</v>
      </c>
      <c r="F278" s="57">
        <v>27815914469</v>
      </c>
      <c r="G278" s="57">
        <v>0</v>
      </c>
      <c r="H278" s="57">
        <v>27815914469</v>
      </c>
      <c r="I278" s="57">
        <v>0</v>
      </c>
      <c r="J278" s="57">
        <v>0</v>
      </c>
    </row>
    <row r="279" spans="1:10" ht="38.25">
      <c r="A279" s="52" t="s">
        <v>211</v>
      </c>
      <c r="B279" s="52" t="s">
        <v>421</v>
      </c>
      <c r="C279" s="52" t="s">
        <v>215</v>
      </c>
      <c r="D279" s="52" t="s">
        <v>201</v>
      </c>
      <c r="E279" s="56" t="s">
        <v>216</v>
      </c>
      <c r="F279" s="57">
        <v>117000000</v>
      </c>
      <c r="G279" s="57">
        <v>0</v>
      </c>
      <c r="H279" s="57">
        <v>23400000</v>
      </c>
      <c r="I279" s="57">
        <v>93600000</v>
      </c>
      <c r="J279" s="57">
        <v>0</v>
      </c>
    </row>
    <row r="280" spans="1:10">
      <c r="A280" s="52" t="s">
        <v>211</v>
      </c>
      <c r="B280" s="52" t="s">
        <v>421</v>
      </c>
      <c r="C280" s="52" t="s">
        <v>215</v>
      </c>
      <c r="D280" s="52" t="s">
        <v>217</v>
      </c>
      <c r="E280" s="56" t="s">
        <v>218</v>
      </c>
      <c r="F280" s="57">
        <v>117000000</v>
      </c>
      <c r="G280" s="57">
        <v>0</v>
      </c>
      <c r="H280" s="57">
        <v>23400000</v>
      </c>
      <c r="I280" s="57">
        <v>93600000</v>
      </c>
      <c r="J280" s="57">
        <v>0</v>
      </c>
    </row>
    <row r="281" spans="1:10" ht="25.5">
      <c r="A281" s="52" t="s">
        <v>211</v>
      </c>
      <c r="B281" s="52" t="s">
        <v>421</v>
      </c>
      <c r="C281" s="52" t="s">
        <v>259</v>
      </c>
      <c r="D281" s="52" t="s">
        <v>201</v>
      </c>
      <c r="E281" s="56" t="s">
        <v>260</v>
      </c>
      <c r="F281" s="57">
        <v>77000000</v>
      </c>
      <c r="G281" s="57">
        <v>0</v>
      </c>
      <c r="H281" s="57">
        <v>77000000</v>
      </c>
      <c r="I281" s="57">
        <v>0</v>
      </c>
      <c r="J281" s="57">
        <v>0</v>
      </c>
    </row>
    <row r="282" spans="1:10">
      <c r="A282" s="52" t="s">
        <v>211</v>
      </c>
      <c r="B282" s="52" t="s">
        <v>421</v>
      </c>
      <c r="C282" s="52" t="s">
        <v>259</v>
      </c>
      <c r="D282" s="52" t="s">
        <v>401</v>
      </c>
      <c r="E282" s="56" t="s">
        <v>402</v>
      </c>
      <c r="F282" s="57">
        <v>3000000</v>
      </c>
      <c r="G282" s="57">
        <v>0</v>
      </c>
      <c r="H282" s="57">
        <v>3000000</v>
      </c>
      <c r="I282" s="57">
        <v>0</v>
      </c>
      <c r="J282" s="57">
        <v>0</v>
      </c>
    </row>
    <row r="283" spans="1:10">
      <c r="A283" s="52" t="s">
        <v>211</v>
      </c>
      <c r="B283" s="52" t="s">
        <v>421</v>
      </c>
      <c r="C283" s="52" t="s">
        <v>259</v>
      </c>
      <c r="D283" s="52" t="s">
        <v>310</v>
      </c>
      <c r="E283" s="56" t="s">
        <v>311</v>
      </c>
      <c r="F283" s="57">
        <v>74000000</v>
      </c>
      <c r="G283" s="57">
        <v>0</v>
      </c>
      <c r="H283" s="57">
        <v>74000000</v>
      </c>
      <c r="I283" s="57">
        <v>0</v>
      </c>
      <c r="J283" s="57">
        <v>0</v>
      </c>
    </row>
    <row r="284" spans="1:10" ht="25.5">
      <c r="A284" s="52" t="s">
        <v>211</v>
      </c>
      <c r="B284" s="52" t="s">
        <v>421</v>
      </c>
      <c r="C284" s="52" t="s">
        <v>312</v>
      </c>
      <c r="D284" s="52" t="s">
        <v>201</v>
      </c>
      <c r="E284" s="56" t="s">
        <v>313</v>
      </c>
      <c r="F284" s="57">
        <v>960864662</v>
      </c>
      <c r="G284" s="57">
        <v>0</v>
      </c>
      <c r="H284" s="57">
        <v>678321677</v>
      </c>
      <c r="I284" s="57">
        <v>267780011</v>
      </c>
      <c r="J284" s="57">
        <v>14762974</v>
      </c>
    </row>
    <row r="285" spans="1:10">
      <c r="A285" s="52" t="s">
        <v>211</v>
      </c>
      <c r="B285" s="52" t="s">
        <v>421</v>
      </c>
      <c r="C285" s="52" t="s">
        <v>312</v>
      </c>
      <c r="D285" s="52" t="s">
        <v>314</v>
      </c>
      <c r="E285" s="56" t="s">
        <v>315</v>
      </c>
      <c r="F285" s="57">
        <v>960864662</v>
      </c>
      <c r="G285" s="57">
        <v>0</v>
      </c>
      <c r="H285" s="57">
        <v>678321677</v>
      </c>
      <c r="I285" s="57">
        <v>267780011</v>
      </c>
      <c r="J285" s="57">
        <v>14762974</v>
      </c>
    </row>
    <row r="286" spans="1:10">
      <c r="A286" s="52" t="s">
        <v>211</v>
      </c>
      <c r="B286" s="52" t="s">
        <v>421</v>
      </c>
      <c r="C286" s="52" t="s">
        <v>223</v>
      </c>
      <c r="D286" s="52" t="s">
        <v>201</v>
      </c>
      <c r="E286" s="56" t="s">
        <v>224</v>
      </c>
      <c r="F286" s="57">
        <v>122866321</v>
      </c>
      <c r="G286" s="57">
        <v>118375000</v>
      </c>
      <c r="H286" s="57">
        <v>1312377</v>
      </c>
      <c r="I286" s="57">
        <v>391147</v>
      </c>
      <c r="J286" s="57">
        <v>2787797</v>
      </c>
    </row>
    <row r="287" spans="1:10" ht="63.75">
      <c r="A287" s="52" t="s">
        <v>211</v>
      </c>
      <c r="B287" s="52" t="s">
        <v>421</v>
      </c>
      <c r="C287" s="52" t="s">
        <v>223</v>
      </c>
      <c r="D287" s="52" t="s">
        <v>285</v>
      </c>
      <c r="E287" s="56" t="s">
        <v>286</v>
      </c>
      <c r="F287" s="57">
        <v>122866321</v>
      </c>
      <c r="G287" s="57">
        <v>118375000</v>
      </c>
      <c r="H287" s="57">
        <v>1312377</v>
      </c>
      <c r="I287" s="57">
        <v>391147</v>
      </c>
      <c r="J287" s="57">
        <v>2787797</v>
      </c>
    </row>
    <row r="288" spans="1:10" ht="25.5">
      <c r="A288" s="52" t="s">
        <v>211</v>
      </c>
      <c r="B288" s="52" t="s">
        <v>423</v>
      </c>
      <c r="C288" s="52" t="s">
        <v>201</v>
      </c>
      <c r="D288" s="52" t="s">
        <v>201</v>
      </c>
      <c r="E288" s="56" t="s">
        <v>424</v>
      </c>
      <c r="F288" s="57">
        <v>14583990449</v>
      </c>
      <c r="G288" s="57">
        <v>13029862</v>
      </c>
      <c r="H288" s="57">
        <v>8198383883</v>
      </c>
      <c r="I288" s="57">
        <v>3192897234</v>
      </c>
      <c r="J288" s="57">
        <v>3179679470</v>
      </c>
    </row>
    <row r="289" spans="1:10" ht="38.25">
      <c r="A289" s="52" t="s">
        <v>211</v>
      </c>
      <c r="B289" s="52" t="s">
        <v>423</v>
      </c>
      <c r="C289" s="52" t="s">
        <v>291</v>
      </c>
      <c r="D289" s="52" t="s">
        <v>201</v>
      </c>
      <c r="E289" s="56" t="s">
        <v>292</v>
      </c>
      <c r="F289" s="57">
        <v>3095937</v>
      </c>
      <c r="G289" s="57">
        <v>0</v>
      </c>
      <c r="H289" s="57">
        <v>928781</v>
      </c>
      <c r="I289" s="57">
        <v>1238374</v>
      </c>
      <c r="J289" s="57">
        <v>928782</v>
      </c>
    </row>
    <row r="290" spans="1:10" ht="51">
      <c r="A290" s="52" t="s">
        <v>211</v>
      </c>
      <c r="B290" s="52" t="s">
        <v>423</v>
      </c>
      <c r="C290" s="52" t="s">
        <v>291</v>
      </c>
      <c r="D290" s="52" t="s">
        <v>425</v>
      </c>
      <c r="E290" s="56" t="s">
        <v>426</v>
      </c>
      <c r="F290" s="57">
        <v>3095937</v>
      </c>
      <c r="G290" s="57">
        <v>0</v>
      </c>
      <c r="H290" s="57">
        <v>928781</v>
      </c>
      <c r="I290" s="57">
        <v>1238374</v>
      </c>
      <c r="J290" s="57">
        <v>928782</v>
      </c>
    </row>
    <row r="291" spans="1:10" ht="25.5">
      <c r="A291" s="52" t="s">
        <v>211</v>
      </c>
      <c r="B291" s="52" t="s">
        <v>423</v>
      </c>
      <c r="C291" s="52" t="s">
        <v>299</v>
      </c>
      <c r="D291" s="52" t="s">
        <v>201</v>
      </c>
      <c r="E291" s="56" t="s">
        <v>65</v>
      </c>
      <c r="F291" s="57">
        <v>2874695</v>
      </c>
      <c r="G291" s="57">
        <v>0</v>
      </c>
      <c r="H291" s="57">
        <v>0</v>
      </c>
      <c r="I291" s="57">
        <v>0</v>
      </c>
      <c r="J291" s="57">
        <v>2874695</v>
      </c>
    </row>
    <row r="292" spans="1:10" ht="25.5">
      <c r="A292" s="52" t="s">
        <v>211</v>
      </c>
      <c r="B292" s="52" t="s">
        <v>423</v>
      </c>
      <c r="C292" s="52" t="s">
        <v>299</v>
      </c>
      <c r="D292" s="52" t="s">
        <v>300</v>
      </c>
      <c r="E292" s="56" t="s">
        <v>301</v>
      </c>
      <c r="F292" s="57">
        <v>2874695</v>
      </c>
      <c r="G292" s="57">
        <v>0</v>
      </c>
      <c r="H292" s="57">
        <v>0</v>
      </c>
      <c r="I292" s="57">
        <v>0</v>
      </c>
      <c r="J292" s="57">
        <v>2874695</v>
      </c>
    </row>
    <row r="293" spans="1:10">
      <c r="A293" s="52" t="s">
        <v>211</v>
      </c>
      <c r="B293" s="52" t="s">
        <v>423</v>
      </c>
      <c r="C293" s="52" t="s">
        <v>302</v>
      </c>
      <c r="D293" s="52" t="s">
        <v>201</v>
      </c>
      <c r="E293" s="56" t="s">
        <v>303</v>
      </c>
      <c r="F293" s="57">
        <v>3927521581</v>
      </c>
      <c r="G293" s="57">
        <v>0</v>
      </c>
      <c r="H293" s="57">
        <v>3927521581</v>
      </c>
      <c r="I293" s="57">
        <v>0</v>
      </c>
      <c r="J293" s="57">
        <v>0</v>
      </c>
    </row>
    <row r="294" spans="1:10" ht="51">
      <c r="A294" s="52" t="s">
        <v>211</v>
      </c>
      <c r="B294" s="52" t="s">
        <v>423</v>
      </c>
      <c r="C294" s="52" t="s">
        <v>302</v>
      </c>
      <c r="D294" s="52" t="s">
        <v>304</v>
      </c>
      <c r="E294" s="56" t="s">
        <v>305</v>
      </c>
      <c r="F294" s="57">
        <v>3927521581</v>
      </c>
      <c r="G294" s="57">
        <v>0</v>
      </c>
      <c r="H294" s="57">
        <v>3927521581</v>
      </c>
      <c r="I294" s="57">
        <v>0</v>
      </c>
      <c r="J294" s="57">
        <v>0</v>
      </c>
    </row>
    <row r="295" spans="1:10" ht="25.5">
      <c r="A295" s="52" t="s">
        <v>211</v>
      </c>
      <c r="B295" s="52" t="s">
        <v>423</v>
      </c>
      <c r="C295" s="52" t="s">
        <v>259</v>
      </c>
      <c r="D295" s="52" t="s">
        <v>201</v>
      </c>
      <c r="E295" s="56" t="s">
        <v>260</v>
      </c>
      <c r="F295" s="57">
        <v>7000000</v>
      </c>
      <c r="G295" s="57">
        <v>0</v>
      </c>
      <c r="H295" s="57">
        <v>7000000</v>
      </c>
      <c r="I295" s="57">
        <v>0</v>
      </c>
      <c r="J295" s="57">
        <v>0</v>
      </c>
    </row>
    <row r="296" spans="1:10">
      <c r="A296" s="52" t="s">
        <v>211</v>
      </c>
      <c r="B296" s="52" t="s">
        <v>423</v>
      </c>
      <c r="C296" s="52" t="s">
        <v>259</v>
      </c>
      <c r="D296" s="52" t="s">
        <v>401</v>
      </c>
      <c r="E296" s="56" t="s">
        <v>402</v>
      </c>
      <c r="F296" s="57">
        <v>6000000</v>
      </c>
      <c r="G296" s="57">
        <v>0</v>
      </c>
      <c r="H296" s="57">
        <v>6000000</v>
      </c>
      <c r="I296" s="57">
        <v>0</v>
      </c>
      <c r="J296" s="57">
        <v>0</v>
      </c>
    </row>
    <row r="297" spans="1:10">
      <c r="A297" s="52" t="s">
        <v>211</v>
      </c>
      <c r="B297" s="52" t="s">
        <v>423</v>
      </c>
      <c r="C297" s="52" t="s">
        <v>259</v>
      </c>
      <c r="D297" s="52" t="s">
        <v>310</v>
      </c>
      <c r="E297" s="56" t="s">
        <v>311</v>
      </c>
      <c r="F297" s="57">
        <v>1000000</v>
      </c>
      <c r="G297" s="57">
        <v>0</v>
      </c>
      <c r="H297" s="57">
        <v>1000000</v>
      </c>
      <c r="I297" s="57">
        <v>0</v>
      </c>
      <c r="J297" s="57">
        <v>0</v>
      </c>
    </row>
    <row r="298" spans="1:10" ht="25.5">
      <c r="A298" s="52" t="s">
        <v>211</v>
      </c>
      <c r="B298" s="52" t="s">
        <v>423</v>
      </c>
      <c r="C298" s="52" t="s">
        <v>312</v>
      </c>
      <c r="D298" s="52" t="s">
        <v>201</v>
      </c>
      <c r="E298" s="56" t="s">
        <v>313</v>
      </c>
      <c r="F298" s="57">
        <v>10608529819</v>
      </c>
      <c r="G298" s="57">
        <v>0</v>
      </c>
      <c r="H298" s="57">
        <v>4250094885</v>
      </c>
      <c r="I298" s="57">
        <v>3182558941</v>
      </c>
      <c r="J298" s="57">
        <v>3175875993</v>
      </c>
    </row>
    <row r="299" spans="1:10">
      <c r="A299" s="52" t="s">
        <v>211</v>
      </c>
      <c r="B299" s="52" t="s">
        <v>423</v>
      </c>
      <c r="C299" s="52" t="s">
        <v>312</v>
      </c>
      <c r="D299" s="52" t="s">
        <v>314</v>
      </c>
      <c r="E299" s="56" t="s">
        <v>315</v>
      </c>
      <c r="F299" s="57">
        <v>10608529819</v>
      </c>
      <c r="G299" s="57">
        <v>0</v>
      </c>
      <c r="H299" s="57">
        <v>4250094885</v>
      </c>
      <c r="I299" s="57">
        <v>3182558941</v>
      </c>
      <c r="J299" s="57">
        <v>3175875993</v>
      </c>
    </row>
    <row r="300" spans="1:10">
      <c r="A300" s="52" t="s">
        <v>211</v>
      </c>
      <c r="B300" s="52" t="s">
        <v>423</v>
      </c>
      <c r="C300" s="52" t="s">
        <v>219</v>
      </c>
      <c r="D300" s="52" t="s">
        <v>201</v>
      </c>
      <c r="E300" s="56" t="s">
        <v>220</v>
      </c>
      <c r="F300" s="57">
        <v>160499</v>
      </c>
      <c r="G300" s="57">
        <v>160499</v>
      </c>
      <c r="H300" s="57">
        <v>0</v>
      </c>
      <c r="I300" s="57">
        <v>0</v>
      </c>
      <c r="J300" s="57">
        <v>0</v>
      </c>
    </row>
    <row r="301" spans="1:10" ht="51">
      <c r="A301" s="52" t="s">
        <v>211</v>
      </c>
      <c r="B301" s="52" t="s">
        <v>423</v>
      </c>
      <c r="C301" s="52" t="s">
        <v>219</v>
      </c>
      <c r="D301" s="52" t="s">
        <v>320</v>
      </c>
      <c r="E301" s="56" t="s">
        <v>321</v>
      </c>
      <c r="F301" s="57">
        <v>160499</v>
      </c>
      <c r="G301" s="57">
        <v>160499</v>
      </c>
      <c r="H301" s="57">
        <v>0</v>
      </c>
      <c r="I301" s="57">
        <v>0</v>
      </c>
      <c r="J301" s="57">
        <v>0</v>
      </c>
    </row>
    <row r="302" spans="1:10">
      <c r="A302" s="52" t="s">
        <v>211</v>
      </c>
      <c r="B302" s="52" t="s">
        <v>423</v>
      </c>
      <c r="C302" s="52" t="s">
        <v>223</v>
      </c>
      <c r="D302" s="52" t="s">
        <v>201</v>
      </c>
      <c r="E302" s="56" t="s">
        <v>224</v>
      </c>
      <c r="F302" s="57">
        <v>34807918</v>
      </c>
      <c r="G302" s="57">
        <v>12869363</v>
      </c>
      <c r="H302" s="57">
        <v>12838636</v>
      </c>
      <c r="I302" s="57">
        <v>9099919</v>
      </c>
      <c r="J302" s="57">
        <v>0</v>
      </c>
    </row>
    <row r="303" spans="1:10" ht="51">
      <c r="A303" s="52" t="s">
        <v>211</v>
      </c>
      <c r="B303" s="52" t="s">
        <v>423</v>
      </c>
      <c r="C303" s="52" t="s">
        <v>223</v>
      </c>
      <c r="D303" s="52" t="s">
        <v>415</v>
      </c>
      <c r="E303" s="56" t="s">
        <v>416</v>
      </c>
      <c r="F303" s="57">
        <v>8396397</v>
      </c>
      <c r="G303" s="57">
        <v>0</v>
      </c>
      <c r="H303" s="57">
        <v>8396397</v>
      </c>
      <c r="I303" s="57">
        <v>0</v>
      </c>
      <c r="J303" s="57">
        <v>0</v>
      </c>
    </row>
    <row r="304" spans="1:10" ht="63.75">
      <c r="A304" s="52" t="s">
        <v>211</v>
      </c>
      <c r="B304" s="52" t="s">
        <v>423</v>
      </c>
      <c r="C304" s="52" t="s">
        <v>223</v>
      </c>
      <c r="D304" s="52" t="s">
        <v>285</v>
      </c>
      <c r="E304" s="56" t="s">
        <v>286</v>
      </c>
      <c r="F304" s="57">
        <v>26411521</v>
      </c>
      <c r="G304" s="57">
        <v>12869363</v>
      </c>
      <c r="H304" s="57">
        <v>4442239</v>
      </c>
      <c r="I304" s="57">
        <v>9099919</v>
      </c>
      <c r="J304" s="57">
        <v>0</v>
      </c>
    </row>
    <row r="305" spans="1:10">
      <c r="A305" s="52" t="s">
        <v>211</v>
      </c>
      <c r="B305" s="52" t="s">
        <v>427</v>
      </c>
      <c r="C305" s="52" t="s">
        <v>201</v>
      </c>
      <c r="D305" s="52" t="s">
        <v>201</v>
      </c>
      <c r="E305" s="56" t="s">
        <v>428</v>
      </c>
      <c r="F305" s="57">
        <v>334967386259</v>
      </c>
      <c r="G305" s="57">
        <v>114378286795</v>
      </c>
      <c r="H305" s="57">
        <v>219704809315</v>
      </c>
      <c r="I305" s="57">
        <v>695812290</v>
      </c>
      <c r="J305" s="57">
        <v>188477859</v>
      </c>
    </row>
    <row r="306" spans="1:10">
      <c r="A306" s="52" t="s">
        <v>211</v>
      </c>
      <c r="B306" s="52" t="s">
        <v>427</v>
      </c>
      <c r="C306" s="52" t="s">
        <v>324</v>
      </c>
      <c r="D306" s="52" t="s">
        <v>201</v>
      </c>
      <c r="E306" s="56" t="s">
        <v>325</v>
      </c>
      <c r="F306" s="57">
        <v>1333402329</v>
      </c>
      <c r="G306" s="57">
        <v>0</v>
      </c>
      <c r="H306" s="57">
        <v>1333402329</v>
      </c>
      <c r="I306" s="57">
        <v>0</v>
      </c>
      <c r="J306" s="57">
        <v>0</v>
      </c>
    </row>
    <row r="307" spans="1:10" ht="51">
      <c r="A307" s="52" t="s">
        <v>211</v>
      </c>
      <c r="B307" s="52" t="s">
        <v>427</v>
      </c>
      <c r="C307" s="52" t="s">
        <v>324</v>
      </c>
      <c r="D307" s="52" t="s">
        <v>326</v>
      </c>
      <c r="E307" s="56" t="s">
        <v>327</v>
      </c>
      <c r="F307" s="57">
        <v>1333402329</v>
      </c>
      <c r="G307" s="57">
        <v>0</v>
      </c>
      <c r="H307" s="57">
        <v>1333402329</v>
      </c>
      <c r="I307" s="57">
        <v>0</v>
      </c>
      <c r="J307" s="57">
        <v>0</v>
      </c>
    </row>
    <row r="308" spans="1:10" ht="25.5">
      <c r="A308" s="52" t="s">
        <v>211</v>
      </c>
      <c r="B308" s="52" t="s">
        <v>427</v>
      </c>
      <c r="C308" s="52" t="s">
        <v>299</v>
      </c>
      <c r="D308" s="52" t="s">
        <v>201</v>
      </c>
      <c r="E308" s="56" t="s">
        <v>65</v>
      </c>
      <c r="F308" s="57">
        <v>78188551</v>
      </c>
      <c r="G308" s="57">
        <v>0</v>
      </c>
      <c r="H308" s="57">
        <v>0</v>
      </c>
      <c r="I308" s="57">
        <v>0</v>
      </c>
      <c r="J308" s="57">
        <v>78188551</v>
      </c>
    </row>
    <row r="309" spans="1:10">
      <c r="A309" s="52" t="s">
        <v>211</v>
      </c>
      <c r="B309" s="52" t="s">
        <v>427</v>
      </c>
      <c r="C309" s="52" t="s">
        <v>299</v>
      </c>
      <c r="D309" s="52" t="s">
        <v>429</v>
      </c>
      <c r="E309" s="56" t="s">
        <v>430</v>
      </c>
      <c r="F309" s="57">
        <v>5345033</v>
      </c>
      <c r="G309" s="57">
        <v>0</v>
      </c>
      <c r="H309" s="57">
        <v>0</v>
      </c>
      <c r="I309" s="57">
        <v>0</v>
      </c>
      <c r="J309" s="57">
        <v>5345033</v>
      </c>
    </row>
    <row r="310" spans="1:10" ht="25.5">
      <c r="A310" s="52" t="s">
        <v>211</v>
      </c>
      <c r="B310" s="52" t="s">
        <v>427</v>
      </c>
      <c r="C310" s="52" t="s">
        <v>299</v>
      </c>
      <c r="D310" s="52" t="s">
        <v>300</v>
      </c>
      <c r="E310" s="56" t="s">
        <v>301</v>
      </c>
      <c r="F310" s="57">
        <v>72843518</v>
      </c>
      <c r="G310" s="57">
        <v>0</v>
      </c>
      <c r="H310" s="57">
        <v>0</v>
      </c>
      <c r="I310" s="57">
        <v>0</v>
      </c>
      <c r="J310" s="57">
        <v>72843518</v>
      </c>
    </row>
    <row r="311" spans="1:10">
      <c r="A311" s="52" t="s">
        <v>211</v>
      </c>
      <c r="B311" s="52" t="s">
        <v>427</v>
      </c>
      <c r="C311" s="52" t="s">
        <v>302</v>
      </c>
      <c r="D311" s="52" t="s">
        <v>201</v>
      </c>
      <c r="E311" s="56" t="s">
        <v>303</v>
      </c>
      <c r="F311" s="57">
        <v>45599418785</v>
      </c>
      <c r="G311" s="57">
        <v>0</v>
      </c>
      <c r="H311" s="57">
        <v>45599418785</v>
      </c>
      <c r="I311" s="57">
        <v>0</v>
      </c>
      <c r="J311" s="57">
        <v>0</v>
      </c>
    </row>
    <row r="312" spans="1:10" ht="51">
      <c r="A312" s="52" t="s">
        <v>211</v>
      </c>
      <c r="B312" s="52" t="s">
        <v>427</v>
      </c>
      <c r="C312" s="52" t="s">
        <v>302</v>
      </c>
      <c r="D312" s="52" t="s">
        <v>304</v>
      </c>
      <c r="E312" s="56" t="s">
        <v>305</v>
      </c>
      <c r="F312" s="57">
        <v>45599418785</v>
      </c>
      <c r="G312" s="57">
        <v>0</v>
      </c>
      <c r="H312" s="57">
        <v>45599418785</v>
      </c>
      <c r="I312" s="57">
        <v>0</v>
      </c>
      <c r="J312" s="57">
        <v>0</v>
      </c>
    </row>
    <row r="313" spans="1:10">
      <c r="A313" s="52" t="s">
        <v>211</v>
      </c>
      <c r="B313" s="52" t="s">
        <v>427</v>
      </c>
      <c r="C313" s="52" t="s">
        <v>431</v>
      </c>
      <c r="D313" s="52" t="s">
        <v>201</v>
      </c>
      <c r="E313" s="56" t="s">
        <v>67</v>
      </c>
      <c r="F313" s="57">
        <v>285945716999</v>
      </c>
      <c r="G313" s="57">
        <v>114378286795</v>
      </c>
      <c r="H313" s="57">
        <v>171567430204</v>
      </c>
      <c r="I313" s="57">
        <v>0</v>
      </c>
      <c r="J313" s="57">
        <v>0</v>
      </c>
    </row>
    <row r="314" spans="1:10" ht="38.25">
      <c r="A314" s="52" t="s">
        <v>211</v>
      </c>
      <c r="B314" s="52" t="s">
        <v>427</v>
      </c>
      <c r="C314" s="52" t="s">
        <v>431</v>
      </c>
      <c r="D314" s="52" t="s">
        <v>432</v>
      </c>
      <c r="E314" s="56" t="s">
        <v>433</v>
      </c>
      <c r="F314" s="57">
        <v>157498658405</v>
      </c>
      <c r="G314" s="57">
        <v>62999463358</v>
      </c>
      <c r="H314" s="57">
        <v>94499195047</v>
      </c>
      <c r="I314" s="57">
        <v>0</v>
      </c>
      <c r="J314" s="57">
        <v>0</v>
      </c>
    </row>
    <row r="315" spans="1:10" ht="38.25">
      <c r="A315" s="52" t="s">
        <v>211</v>
      </c>
      <c r="B315" s="52" t="s">
        <v>427</v>
      </c>
      <c r="C315" s="52" t="s">
        <v>431</v>
      </c>
      <c r="D315" s="52" t="s">
        <v>434</v>
      </c>
      <c r="E315" s="56" t="s">
        <v>435</v>
      </c>
      <c r="F315" s="57">
        <v>128447058594</v>
      </c>
      <c r="G315" s="57">
        <v>51378823437</v>
      </c>
      <c r="H315" s="57">
        <v>77068235157</v>
      </c>
      <c r="I315" s="57">
        <v>0</v>
      </c>
      <c r="J315" s="57">
        <v>0</v>
      </c>
    </row>
    <row r="316" spans="1:10" ht="38.25">
      <c r="A316" s="52" t="s">
        <v>211</v>
      </c>
      <c r="B316" s="52" t="s">
        <v>427</v>
      </c>
      <c r="C316" s="52" t="s">
        <v>215</v>
      </c>
      <c r="D316" s="52" t="s">
        <v>201</v>
      </c>
      <c r="E316" s="56" t="s">
        <v>216</v>
      </c>
      <c r="F316" s="57">
        <v>236130000</v>
      </c>
      <c r="G316" s="57">
        <v>0</v>
      </c>
      <c r="H316" s="57">
        <v>47226000</v>
      </c>
      <c r="I316" s="57">
        <v>188904000</v>
      </c>
      <c r="J316" s="57">
        <v>0</v>
      </c>
    </row>
    <row r="317" spans="1:10">
      <c r="A317" s="52" t="s">
        <v>211</v>
      </c>
      <c r="B317" s="52" t="s">
        <v>427</v>
      </c>
      <c r="C317" s="52" t="s">
        <v>215</v>
      </c>
      <c r="D317" s="52" t="s">
        <v>217</v>
      </c>
      <c r="E317" s="56" t="s">
        <v>218</v>
      </c>
      <c r="F317" s="57">
        <v>234000000</v>
      </c>
      <c r="G317" s="57">
        <v>0</v>
      </c>
      <c r="H317" s="57">
        <v>46800000</v>
      </c>
      <c r="I317" s="57">
        <v>187200000</v>
      </c>
      <c r="J317" s="57">
        <v>0</v>
      </c>
    </row>
    <row r="318" spans="1:10">
      <c r="A318" s="52" t="s">
        <v>211</v>
      </c>
      <c r="B318" s="52" t="s">
        <v>427</v>
      </c>
      <c r="C318" s="52" t="s">
        <v>215</v>
      </c>
      <c r="D318" s="52" t="s">
        <v>436</v>
      </c>
      <c r="E318" s="56" t="s">
        <v>437</v>
      </c>
      <c r="F318" s="57">
        <v>2130000</v>
      </c>
      <c r="G318" s="57">
        <v>0</v>
      </c>
      <c r="H318" s="57">
        <v>426000</v>
      </c>
      <c r="I318" s="57">
        <v>1704000</v>
      </c>
      <c r="J318" s="57">
        <v>0</v>
      </c>
    </row>
    <row r="319" spans="1:10" ht="25.5">
      <c r="A319" s="52" t="s">
        <v>211</v>
      </c>
      <c r="B319" s="52" t="s">
        <v>427</v>
      </c>
      <c r="C319" s="52" t="s">
        <v>259</v>
      </c>
      <c r="D319" s="52" t="s">
        <v>201</v>
      </c>
      <c r="E319" s="56" t="s">
        <v>260</v>
      </c>
      <c r="F319" s="57">
        <v>88000000</v>
      </c>
      <c r="G319" s="57">
        <v>0</v>
      </c>
      <c r="H319" s="57">
        <v>88000000</v>
      </c>
      <c r="I319" s="57">
        <v>0</v>
      </c>
      <c r="J319" s="57">
        <v>0</v>
      </c>
    </row>
    <row r="320" spans="1:10">
      <c r="A320" s="52" t="s">
        <v>211</v>
      </c>
      <c r="B320" s="52" t="s">
        <v>427</v>
      </c>
      <c r="C320" s="52" t="s">
        <v>259</v>
      </c>
      <c r="D320" s="52" t="s">
        <v>401</v>
      </c>
      <c r="E320" s="56" t="s">
        <v>402</v>
      </c>
      <c r="F320" s="57">
        <v>3000000</v>
      </c>
      <c r="G320" s="57">
        <v>0</v>
      </c>
      <c r="H320" s="57">
        <v>3000000</v>
      </c>
      <c r="I320" s="57">
        <v>0</v>
      </c>
      <c r="J320" s="57">
        <v>0</v>
      </c>
    </row>
    <row r="321" spans="1:10">
      <c r="A321" s="52" t="s">
        <v>211</v>
      </c>
      <c r="B321" s="52" t="s">
        <v>427</v>
      </c>
      <c r="C321" s="52" t="s">
        <v>259</v>
      </c>
      <c r="D321" s="52" t="s">
        <v>310</v>
      </c>
      <c r="E321" s="56" t="s">
        <v>311</v>
      </c>
      <c r="F321" s="57">
        <v>85000000</v>
      </c>
      <c r="G321" s="57">
        <v>0</v>
      </c>
      <c r="H321" s="57">
        <v>85000000</v>
      </c>
      <c r="I321" s="57">
        <v>0</v>
      </c>
      <c r="J321" s="57">
        <v>0</v>
      </c>
    </row>
    <row r="322" spans="1:10" ht="25.5">
      <c r="A322" s="52" t="s">
        <v>211</v>
      </c>
      <c r="B322" s="52" t="s">
        <v>427</v>
      </c>
      <c r="C322" s="52" t="s">
        <v>312</v>
      </c>
      <c r="D322" s="52" t="s">
        <v>201</v>
      </c>
      <c r="E322" s="56" t="s">
        <v>313</v>
      </c>
      <c r="F322" s="57">
        <v>1683281677</v>
      </c>
      <c r="G322" s="57">
        <v>0</v>
      </c>
      <c r="H322" s="57">
        <v>1068213936</v>
      </c>
      <c r="I322" s="57">
        <v>504984506</v>
      </c>
      <c r="J322" s="57">
        <v>110083235</v>
      </c>
    </row>
    <row r="323" spans="1:10">
      <c r="A323" s="52" t="s">
        <v>211</v>
      </c>
      <c r="B323" s="52" t="s">
        <v>427</v>
      </c>
      <c r="C323" s="52" t="s">
        <v>312</v>
      </c>
      <c r="D323" s="52" t="s">
        <v>314</v>
      </c>
      <c r="E323" s="56" t="s">
        <v>315</v>
      </c>
      <c r="F323" s="57">
        <v>1683281677</v>
      </c>
      <c r="G323" s="57">
        <v>0</v>
      </c>
      <c r="H323" s="57">
        <v>1068213936</v>
      </c>
      <c r="I323" s="57">
        <v>504984506</v>
      </c>
      <c r="J323" s="57">
        <v>110083235</v>
      </c>
    </row>
    <row r="324" spans="1:10">
      <c r="A324" s="52" t="s">
        <v>211</v>
      </c>
      <c r="B324" s="52" t="s">
        <v>427</v>
      </c>
      <c r="C324" s="52" t="s">
        <v>223</v>
      </c>
      <c r="D324" s="52" t="s">
        <v>201</v>
      </c>
      <c r="E324" s="56" t="s">
        <v>224</v>
      </c>
      <c r="F324" s="57">
        <v>3247918</v>
      </c>
      <c r="G324" s="57">
        <v>0</v>
      </c>
      <c r="H324" s="57">
        <v>1118061</v>
      </c>
      <c r="I324" s="57">
        <v>1923784</v>
      </c>
      <c r="J324" s="57">
        <v>206073</v>
      </c>
    </row>
    <row r="325" spans="1:10" ht="63.75">
      <c r="A325" s="52" t="s">
        <v>211</v>
      </c>
      <c r="B325" s="52" t="s">
        <v>427</v>
      </c>
      <c r="C325" s="52" t="s">
        <v>223</v>
      </c>
      <c r="D325" s="52" t="s">
        <v>285</v>
      </c>
      <c r="E325" s="56" t="s">
        <v>286</v>
      </c>
      <c r="F325" s="57">
        <v>3247918</v>
      </c>
      <c r="G325" s="57">
        <v>0</v>
      </c>
      <c r="H325" s="57">
        <v>1118061</v>
      </c>
      <c r="I325" s="57">
        <v>1923784</v>
      </c>
      <c r="J325" s="57">
        <v>206073</v>
      </c>
    </row>
    <row r="326" spans="1:10" ht="25.5">
      <c r="A326" s="52" t="s">
        <v>211</v>
      </c>
      <c r="B326" s="52" t="s">
        <v>438</v>
      </c>
      <c r="C326" s="52" t="s">
        <v>201</v>
      </c>
      <c r="D326" s="52" t="s">
        <v>201</v>
      </c>
      <c r="E326" s="56" t="s">
        <v>439</v>
      </c>
      <c r="F326" s="57">
        <v>3282384</v>
      </c>
      <c r="G326" s="57">
        <v>0</v>
      </c>
      <c r="H326" s="57">
        <v>1997145</v>
      </c>
      <c r="I326" s="57">
        <v>1037699</v>
      </c>
      <c r="J326" s="57">
        <v>247540</v>
      </c>
    </row>
    <row r="327" spans="1:10" ht="25.5">
      <c r="A327" s="52" t="s">
        <v>211</v>
      </c>
      <c r="B327" s="52" t="s">
        <v>438</v>
      </c>
      <c r="C327" s="52" t="s">
        <v>299</v>
      </c>
      <c r="D327" s="52" t="s">
        <v>201</v>
      </c>
      <c r="E327" s="56" t="s">
        <v>65</v>
      </c>
      <c r="F327" s="57">
        <v>218592</v>
      </c>
      <c r="G327" s="57">
        <v>0</v>
      </c>
      <c r="H327" s="57">
        <v>0</v>
      </c>
      <c r="I327" s="57">
        <v>0</v>
      </c>
      <c r="J327" s="57">
        <v>218592</v>
      </c>
    </row>
    <row r="328" spans="1:10" ht="25.5">
      <c r="A328" s="52" t="s">
        <v>211</v>
      </c>
      <c r="B328" s="52" t="s">
        <v>438</v>
      </c>
      <c r="C328" s="52" t="s">
        <v>299</v>
      </c>
      <c r="D328" s="52" t="s">
        <v>300</v>
      </c>
      <c r="E328" s="56" t="s">
        <v>301</v>
      </c>
      <c r="F328" s="57">
        <v>218592</v>
      </c>
      <c r="G328" s="57">
        <v>0</v>
      </c>
      <c r="H328" s="57">
        <v>0</v>
      </c>
      <c r="I328" s="57">
        <v>0</v>
      </c>
      <c r="J328" s="57">
        <v>218592</v>
      </c>
    </row>
    <row r="329" spans="1:10">
      <c r="A329" s="52" t="s">
        <v>211</v>
      </c>
      <c r="B329" s="52" t="s">
        <v>438</v>
      </c>
      <c r="C329" s="52" t="s">
        <v>302</v>
      </c>
      <c r="D329" s="52" t="s">
        <v>201</v>
      </c>
      <c r="E329" s="56" t="s">
        <v>303</v>
      </c>
      <c r="F329" s="57">
        <v>1272446</v>
      </c>
      <c r="G329" s="57">
        <v>0</v>
      </c>
      <c r="H329" s="57">
        <v>763467</v>
      </c>
      <c r="I329" s="57">
        <v>508979</v>
      </c>
      <c r="J329" s="57">
        <v>0</v>
      </c>
    </row>
    <row r="330" spans="1:10" ht="51">
      <c r="A330" s="52" t="s">
        <v>211</v>
      </c>
      <c r="B330" s="52" t="s">
        <v>438</v>
      </c>
      <c r="C330" s="52" t="s">
        <v>302</v>
      </c>
      <c r="D330" s="52" t="s">
        <v>304</v>
      </c>
      <c r="E330" s="56" t="s">
        <v>305</v>
      </c>
      <c r="F330" s="57">
        <v>1272446</v>
      </c>
      <c r="G330" s="57">
        <v>0</v>
      </c>
      <c r="H330" s="57">
        <v>763467</v>
      </c>
      <c r="I330" s="57">
        <v>508979</v>
      </c>
      <c r="J330" s="57">
        <v>0</v>
      </c>
    </row>
    <row r="331" spans="1:10" ht="25.5">
      <c r="A331" s="52" t="s">
        <v>211</v>
      </c>
      <c r="B331" s="52" t="s">
        <v>438</v>
      </c>
      <c r="C331" s="52" t="s">
        <v>312</v>
      </c>
      <c r="D331" s="52" t="s">
        <v>201</v>
      </c>
      <c r="E331" s="56" t="s">
        <v>313</v>
      </c>
      <c r="F331" s="57">
        <v>1762398</v>
      </c>
      <c r="G331" s="57">
        <v>0</v>
      </c>
      <c r="H331" s="57">
        <v>1233678</v>
      </c>
      <c r="I331" s="57">
        <v>528720</v>
      </c>
      <c r="J331" s="57">
        <v>0</v>
      </c>
    </row>
    <row r="332" spans="1:10">
      <c r="A332" s="52" t="s">
        <v>211</v>
      </c>
      <c r="B332" s="52" t="s">
        <v>438</v>
      </c>
      <c r="C332" s="52" t="s">
        <v>312</v>
      </c>
      <c r="D332" s="52" t="s">
        <v>314</v>
      </c>
      <c r="E332" s="56" t="s">
        <v>315</v>
      </c>
      <c r="F332" s="57">
        <v>1762398</v>
      </c>
      <c r="G332" s="57">
        <v>0</v>
      </c>
      <c r="H332" s="57">
        <v>1233678</v>
      </c>
      <c r="I332" s="57">
        <v>528720</v>
      </c>
      <c r="J332" s="57">
        <v>0</v>
      </c>
    </row>
    <row r="333" spans="1:10">
      <c r="A333" s="52" t="s">
        <v>211</v>
      </c>
      <c r="B333" s="52" t="s">
        <v>438</v>
      </c>
      <c r="C333" s="52" t="s">
        <v>223</v>
      </c>
      <c r="D333" s="52" t="s">
        <v>201</v>
      </c>
      <c r="E333" s="56" t="s">
        <v>224</v>
      </c>
      <c r="F333" s="57">
        <v>28948</v>
      </c>
      <c r="G333" s="57">
        <v>0</v>
      </c>
      <c r="H333" s="57">
        <v>0</v>
      </c>
      <c r="I333" s="57">
        <v>0</v>
      </c>
      <c r="J333" s="57">
        <v>28948</v>
      </c>
    </row>
    <row r="334" spans="1:10" ht="63.75">
      <c r="A334" s="52" t="s">
        <v>211</v>
      </c>
      <c r="B334" s="52" t="s">
        <v>438</v>
      </c>
      <c r="C334" s="52" t="s">
        <v>223</v>
      </c>
      <c r="D334" s="52" t="s">
        <v>285</v>
      </c>
      <c r="E334" s="56" t="s">
        <v>286</v>
      </c>
      <c r="F334" s="57">
        <v>28948</v>
      </c>
      <c r="G334" s="57">
        <v>0</v>
      </c>
      <c r="H334" s="57">
        <v>0</v>
      </c>
      <c r="I334" s="57">
        <v>0</v>
      </c>
      <c r="J334" s="57">
        <v>28948</v>
      </c>
    </row>
    <row r="335" spans="1:10" ht="25.5">
      <c r="A335" s="52" t="s">
        <v>211</v>
      </c>
      <c r="B335" s="52" t="s">
        <v>440</v>
      </c>
      <c r="C335" s="52" t="s">
        <v>201</v>
      </c>
      <c r="D335" s="52" t="s">
        <v>201</v>
      </c>
      <c r="E335" s="56" t="s">
        <v>441</v>
      </c>
      <c r="F335" s="57">
        <v>20748118</v>
      </c>
      <c r="G335" s="57">
        <v>0</v>
      </c>
      <c r="H335" s="57">
        <v>0</v>
      </c>
      <c r="I335" s="57">
        <v>0</v>
      </c>
      <c r="J335" s="57">
        <v>20748118</v>
      </c>
    </row>
    <row r="336" spans="1:10" ht="25.5">
      <c r="A336" s="52" t="s">
        <v>211</v>
      </c>
      <c r="B336" s="52" t="s">
        <v>440</v>
      </c>
      <c r="C336" s="52" t="s">
        <v>299</v>
      </c>
      <c r="D336" s="52" t="s">
        <v>201</v>
      </c>
      <c r="E336" s="56" t="s">
        <v>65</v>
      </c>
      <c r="F336" s="57">
        <v>20748118</v>
      </c>
      <c r="G336" s="57">
        <v>0</v>
      </c>
      <c r="H336" s="57">
        <v>0</v>
      </c>
      <c r="I336" s="57">
        <v>0</v>
      </c>
      <c r="J336" s="57">
        <v>20748118</v>
      </c>
    </row>
    <row r="337" spans="1:10" ht="25.5">
      <c r="A337" s="52" t="s">
        <v>211</v>
      </c>
      <c r="B337" s="52" t="s">
        <v>440</v>
      </c>
      <c r="C337" s="52" t="s">
        <v>299</v>
      </c>
      <c r="D337" s="52" t="s">
        <v>300</v>
      </c>
      <c r="E337" s="56" t="s">
        <v>301</v>
      </c>
      <c r="F337" s="57">
        <v>20748118</v>
      </c>
      <c r="G337" s="57">
        <v>0</v>
      </c>
      <c r="H337" s="57">
        <v>0</v>
      </c>
      <c r="I337" s="57">
        <v>0</v>
      </c>
      <c r="J337" s="57">
        <v>20748118</v>
      </c>
    </row>
    <row r="338" spans="1:10" ht="25.5">
      <c r="A338" s="52" t="s">
        <v>211</v>
      </c>
      <c r="B338" s="52" t="s">
        <v>442</v>
      </c>
      <c r="C338" s="52" t="s">
        <v>201</v>
      </c>
      <c r="D338" s="52" t="s">
        <v>201</v>
      </c>
      <c r="E338" s="56" t="s">
        <v>443</v>
      </c>
      <c r="F338" s="57">
        <v>1732791420</v>
      </c>
      <c r="G338" s="57">
        <v>0</v>
      </c>
      <c r="H338" s="57">
        <v>1713760095</v>
      </c>
      <c r="I338" s="57">
        <v>0</v>
      </c>
      <c r="J338" s="57">
        <v>19031325</v>
      </c>
    </row>
    <row r="339" spans="1:10" ht="25.5">
      <c r="A339" s="52" t="s">
        <v>211</v>
      </c>
      <c r="B339" s="52" t="s">
        <v>442</v>
      </c>
      <c r="C339" s="52" t="s">
        <v>299</v>
      </c>
      <c r="D339" s="52" t="s">
        <v>201</v>
      </c>
      <c r="E339" s="56" t="s">
        <v>65</v>
      </c>
      <c r="F339" s="57">
        <v>19031325</v>
      </c>
      <c r="G339" s="57">
        <v>0</v>
      </c>
      <c r="H339" s="57">
        <v>0</v>
      </c>
      <c r="I339" s="57">
        <v>0</v>
      </c>
      <c r="J339" s="57">
        <v>19031325</v>
      </c>
    </row>
    <row r="340" spans="1:10" ht="25.5">
      <c r="A340" s="52" t="s">
        <v>211</v>
      </c>
      <c r="B340" s="52" t="s">
        <v>442</v>
      </c>
      <c r="C340" s="52" t="s">
        <v>299</v>
      </c>
      <c r="D340" s="52" t="s">
        <v>300</v>
      </c>
      <c r="E340" s="56" t="s">
        <v>301</v>
      </c>
      <c r="F340" s="57">
        <v>19031325</v>
      </c>
      <c r="G340" s="57">
        <v>0</v>
      </c>
      <c r="H340" s="57">
        <v>0</v>
      </c>
      <c r="I340" s="57">
        <v>0</v>
      </c>
      <c r="J340" s="57">
        <v>19031325</v>
      </c>
    </row>
    <row r="341" spans="1:10">
      <c r="A341" s="52" t="s">
        <v>211</v>
      </c>
      <c r="B341" s="52" t="s">
        <v>442</v>
      </c>
      <c r="C341" s="52" t="s">
        <v>302</v>
      </c>
      <c r="D341" s="52" t="s">
        <v>201</v>
      </c>
      <c r="E341" s="56" t="s">
        <v>303</v>
      </c>
      <c r="F341" s="57">
        <v>1698362577</v>
      </c>
      <c r="G341" s="57">
        <v>0</v>
      </c>
      <c r="H341" s="57">
        <v>1698362577</v>
      </c>
      <c r="I341" s="57">
        <v>0</v>
      </c>
      <c r="J341" s="57">
        <v>0</v>
      </c>
    </row>
    <row r="342" spans="1:10" ht="51">
      <c r="A342" s="52" t="s">
        <v>211</v>
      </c>
      <c r="B342" s="52" t="s">
        <v>442</v>
      </c>
      <c r="C342" s="52" t="s">
        <v>302</v>
      </c>
      <c r="D342" s="52" t="s">
        <v>304</v>
      </c>
      <c r="E342" s="56" t="s">
        <v>305</v>
      </c>
      <c r="F342" s="57">
        <v>1698362577</v>
      </c>
      <c r="G342" s="57">
        <v>0</v>
      </c>
      <c r="H342" s="57">
        <v>1698362577</v>
      </c>
      <c r="I342" s="57">
        <v>0</v>
      </c>
      <c r="J342" s="57">
        <v>0</v>
      </c>
    </row>
    <row r="343" spans="1:10" ht="25.5">
      <c r="A343" s="52" t="s">
        <v>211</v>
      </c>
      <c r="B343" s="52" t="s">
        <v>442</v>
      </c>
      <c r="C343" s="52" t="s">
        <v>259</v>
      </c>
      <c r="D343" s="52" t="s">
        <v>201</v>
      </c>
      <c r="E343" s="56" t="s">
        <v>260</v>
      </c>
      <c r="F343" s="57">
        <v>8000000</v>
      </c>
      <c r="G343" s="57">
        <v>0</v>
      </c>
      <c r="H343" s="57">
        <v>8000000</v>
      </c>
      <c r="I343" s="57">
        <v>0</v>
      </c>
      <c r="J343" s="57">
        <v>0</v>
      </c>
    </row>
    <row r="344" spans="1:10">
      <c r="A344" s="52" t="s">
        <v>211</v>
      </c>
      <c r="B344" s="52" t="s">
        <v>442</v>
      </c>
      <c r="C344" s="52" t="s">
        <v>259</v>
      </c>
      <c r="D344" s="52" t="s">
        <v>310</v>
      </c>
      <c r="E344" s="56" t="s">
        <v>311</v>
      </c>
      <c r="F344" s="57">
        <v>8000000</v>
      </c>
      <c r="G344" s="57">
        <v>0</v>
      </c>
      <c r="H344" s="57">
        <v>8000000</v>
      </c>
      <c r="I344" s="57">
        <v>0</v>
      </c>
      <c r="J344" s="57">
        <v>0</v>
      </c>
    </row>
    <row r="345" spans="1:10">
      <c r="A345" s="52" t="s">
        <v>211</v>
      </c>
      <c r="B345" s="52" t="s">
        <v>442</v>
      </c>
      <c r="C345" s="52" t="s">
        <v>223</v>
      </c>
      <c r="D345" s="52" t="s">
        <v>201</v>
      </c>
      <c r="E345" s="56" t="s">
        <v>224</v>
      </c>
      <c r="F345" s="57">
        <v>7397518</v>
      </c>
      <c r="G345" s="57">
        <v>0</v>
      </c>
      <c r="H345" s="57">
        <v>7397518</v>
      </c>
      <c r="I345" s="57">
        <v>0</v>
      </c>
      <c r="J345" s="57">
        <v>0</v>
      </c>
    </row>
    <row r="346" spans="1:10" ht="25.5">
      <c r="A346" s="52" t="s">
        <v>211</v>
      </c>
      <c r="B346" s="52" t="s">
        <v>442</v>
      </c>
      <c r="C346" s="52" t="s">
        <v>223</v>
      </c>
      <c r="D346" s="52" t="s">
        <v>351</v>
      </c>
      <c r="E346" s="56" t="s">
        <v>352</v>
      </c>
      <c r="F346" s="57">
        <v>7397518</v>
      </c>
      <c r="G346" s="57">
        <v>0</v>
      </c>
      <c r="H346" s="57">
        <v>7397518</v>
      </c>
      <c r="I346" s="57">
        <v>0</v>
      </c>
      <c r="J346" s="57">
        <v>0</v>
      </c>
    </row>
    <row r="347" spans="1:10" ht="25.5">
      <c r="A347" s="52" t="s">
        <v>211</v>
      </c>
      <c r="B347" s="52" t="s">
        <v>444</v>
      </c>
      <c r="C347" s="52" t="s">
        <v>201</v>
      </c>
      <c r="D347" s="52" t="s">
        <v>201</v>
      </c>
      <c r="E347" s="56" t="s">
        <v>445</v>
      </c>
      <c r="F347" s="57">
        <v>10351633239</v>
      </c>
      <c r="G347" s="57">
        <v>0</v>
      </c>
      <c r="H347" s="57">
        <v>9317304578</v>
      </c>
      <c r="I347" s="57">
        <v>908379349</v>
      </c>
      <c r="J347" s="57">
        <v>125949312</v>
      </c>
    </row>
    <row r="348" spans="1:10">
      <c r="A348" s="52" t="s">
        <v>211</v>
      </c>
      <c r="B348" s="52" t="s">
        <v>444</v>
      </c>
      <c r="C348" s="52" t="s">
        <v>332</v>
      </c>
      <c r="D348" s="52" t="s">
        <v>201</v>
      </c>
      <c r="E348" s="56" t="s">
        <v>66</v>
      </c>
      <c r="F348" s="57">
        <v>11946218</v>
      </c>
      <c r="G348" s="57">
        <v>0</v>
      </c>
      <c r="H348" s="57">
        <v>5973109</v>
      </c>
      <c r="I348" s="57">
        <v>5973109</v>
      </c>
      <c r="J348" s="57">
        <v>0</v>
      </c>
    </row>
    <row r="349" spans="1:10" ht="51">
      <c r="A349" s="52" t="s">
        <v>211</v>
      </c>
      <c r="B349" s="52" t="s">
        <v>444</v>
      </c>
      <c r="C349" s="52" t="s">
        <v>332</v>
      </c>
      <c r="D349" s="52" t="s">
        <v>446</v>
      </c>
      <c r="E349" s="56" t="s">
        <v>447</v>
      </c>
      <c r="F349" s="57">
        <v>11946218</v>
      </c>
      <c r="G349" s="57">
        <v>0</v>
      </c>
      <c r="H349" s="57">
        <v>5973109</v>
      </c>
      <c r="I349" s="57">
        <v>5973109</v>
      </c>
      <c r="J349" s="57">
        <v>0</v>
      </c>
    </row>
    <row r="350" spans="1:10" ht="25.5">
      <c r="A350" s="52" t="s">
        <v>211</v>
      </c>
      <c r="B350" s="52" t="s">
        <v>444</v>
      </c>
      <c r="C350" s="52" t="s">
        <v>299</v>
      </c>
      <c r="D350" s="52" t="s">
        <v>201</v>
      </c>
      <c r="E350" s="56" t="s">
        <v>65</v>
      </c>
      <c r="F350" s="57">
        <v>114098940</v>
      </c>
      <c r="G350" s="57">
        <v>0</v>
      </c>
      <c r="H350" s="57">
        <v>0</v>
      </c>
      <c r="I350" s="57">
        <v>0</v>
      </c>
      <c r="J350" s="57">
        <v>114098940</v>
      </c>
    </row>
    <row r="351" spans="1:10" ht="25.5">
      <c r="A351" s="52" t="s">
        <v>211</v>
      </c>
      <c r="B351" s="52" t="s">
        <v>444</v>
      </c>
      <c r="C351" s="52" t="s">
        <v>299</v>
      </c>
      <c r="D351" s="52" t="s">
        <v>300</v>
      </c>
      <c r="E351" s="56" t="s">
        <v>301</v>
      </c>
      <c r="F351" s="57">
        <v>114098940</v>
      </c>
      <c r="G351" s="57">
        <v>0</v>
      </c>
      <c r="H351" s="57">
        <v>0</v>
      </c>
      <c r="I351" s="57">
        <v>0</v>
      </c>
      <c r="J351" s="57">
        <v>114098940</v>
      </c>
    </row>
    <row r="352" spans="1:10">
      <c r="A352" s="52" t="s">
        <v>211</v>
      </c>
      <c r="B352" s="52" t="s">
        <v>444</v>
      </c>
      <c r="C352" s="52" t="s">
        <v>302</v>
      </c>
      <c r="D352" s="52" t="s">
        <v>201</v>
      </c>
      <c r="E352" s="56" t="s">
        <v>303</v>
      </c>
      <c r="F352" s="57">
        <v>7670425716</v>
      </c>
      <c r="G352" s="57">
        <v>0</v>
      </c>
      <c r="H352" s="57">
        <v>7670425716</v>
      </c>
      <c r="I352" s="57">
        <v>0</v>
      </c>
      <c r="J352" s="57">
        <v>0</v>
      </c>
    </row>
    <row r="353" spans="1:10" ht="51">
      <c r="A353" s="52" t="s">
        <v>211</v>
      </c>
      <c r="B353" s="52" t="s">
        <v>444</v>
      </c>
      <c r="C353" s="52" t="s">
        <v>302</v>
      </c>
      <c r="D353" s="52" t="s">
        <v>304</v>
      </c>
      <c r="E353" s="56" t="s">
        <v>305</v>
      </c>
      <c r="F353" s="57">
        <v>7670425716</v>
      </c>
      <c r="G353" s="57">
        <v>0</v>
      </c>
      <c r="H353" s="57">
        <v>7670425716</v>
      </c>
      <c r="I353" s="57">
        <v>0</v>
      </c>
      <c r="J353" s="57">
        <v>0</v>
      </c>
    </row>
    <row r="354" spans="1:10" ht="38.25">
      <c r="A354" s="52" t="s">
        <v>211</v>
      </c>
      <c r="B354" s="52" t="s">
        <v>444</v>
      </c>
      <c r="C354" s="52" t="s">
        <v>215</v>
      </c>
      <c r="D354" s="52" t="s">
        <v>201</v>
      </c>
      <c r="E354" s="56" t="s">
        <v>216</v>
      </c>
      <c r="F354" s="57">
        <v>295860000</v>
      </c>
      <c r="G354" s="57">
        <v>0</v>
      </c>
      <c r="H354" s="57">
        <v>59172000</v>
      </c>
      <c r="I354" s="57">
        <v>236688000</v>
      </c>
      <c r="J354" s="57">
        <v>0</v>
      </c>
    </row>
    <row r="355" spans="1:10">
      <c r="A355" s="52" t="s">
        <v>211</v>
      </c>
      <c r="B355" s="52" t="s">
        <v>444</v>
      </c>
      <c r="C355" s="52" t="s">
        <v>215</v>
      </c>
      <c r="D355" s="52" t="s">
        <v>217</v>
      </c>
      <c r="E355" s="56" t="s">
        <v>218</v>
      </c>
      <c r="F355" s="57">
        <v>295860000</v>
      </c>
      <c r="G355" s="57">
        <v>0</v>
      </c>
      <c r="H355" s="57">
        <v>59172000</v>
      </c>
      <c r="I355" s="57">
        <v>236688000</v>
      </c>
      <c r="J355" s="57">
        <v>0</v>
      </c>
    </row>
    <row r="356" spans="1:10" ht="25.5">
      <c r="A356" s="52" t="s">
        <v>211</v>
      </c>
      <c r="B356" s="52" t="s">
        <v>444</v>
      </c>
      <c r="C356" s="52" t="s">
        <v>259</v>
      </c>
      <c r="D356" s="52" t="s">
        <v>201</v>
      </c>
      <c r="E356" s="56" t="s">
        <v>260</v>
      </c>
      <c r="F356" s="57">
        <v>40000000</v>
      </c>
      <c r="G356" s="57">
        <v>0</v>
      </c>
      <c r="H356" s="57">
        <v>40000000</v>
      </c>
      <c r="I356" s="57">
        <v>0</v>
      </c>
      <c r="J356" s="57">
        <v>0</v>
      </c>
    </row>
    <row r="357" spans="1:10">
      <c r="A357" s="52" t="s">
        <v>211</v>
      </c>
      <c r="B357" s="52" t="s">
        <v>444</v>
      </c>
      <c r="C357" s="52" t="s">
        <v>259</v>
      </c>
      <c r="D357" s="52" t="s">
        <v>310</v>
      </c>
      <c r="E357" s="56" t="s">
        <v>311</v>
      </c>
      <c r="F357" s="57">
        <v>40000000</v>
      </c>
      <c r="G357" s="57">
        <v>0</v>
      </c>
      <c r="H357" s="57">
        <v>40000000</v>
      </c>
      <c r="I357" s="57">
        <v>0</v>
      </c>
      <c r="J357" s="57">
        <v>0</v>
      </c>
    </row>
    <row r="358" spans="1:10" ht="25.5">
      <c r="A358" s="52" t="s">
        <v>211</v>
      </c>
      <c r="B358" s="52" t="s">
        <v>444</v>
      </c>
      <c r="C358" s="52" t="s">
        <v>312</v>
      </c>
      <c r="D358" s="52" t="s">
        <v>201</v>
      </c>
      <c r="E358" s="56" t="s">
        <v>313</v>
      </c>
      <c r="F358" s="57">
        <v>2219028763</v>
      </c>
      <c r="G358" s="57">
        <v>0</v>
      </c>
      <c r="H358" s="57">
        <v>1541559520</v>
      </c>
      <c r="I358" s="57">
        <v>665708631</v>
      </c>
      <c r="J358" s="57">
        <v>11760612</v>
      </c>
    </row>
    <row r="359" spans="1:10">
      <c r="A359" s="52" t="s">
        <v>211</v>
      </c>
      <c r="B359" s="52" t="s">
        <v>444</v>
      </c>
      <c r="C359" s="52" t="s">
        <v>312</v>
      </c>
      <c r="D359" s="52" t="s">
        <v>314</v>
      </c>
      <c r="E359" s="56" t="s">
        <v>315</v>
      </c>
      <c r="F359" s="57">
        <v>2219028763</v>
      </c>
      <c r="G359" s="57">
        <v>0</v>
      </c>
      <c r="H359" s="57">
        <v>1541559520</v>
      </c>
      <c r="I359" s="57">
        <v>665708631</v>
      </c>
      <c r="J359" s="57">
        <v>11760612</v>
      </c>
    </row>
    <row r="360" spans="1:10">
      <c r="A360" s="52" t="s">
        <v>211</v>
      </c>
      <c r="B360" s="52" t="s">
        <v>444</v>
      </c>
      <c r="C360" s="52" t="s">
        <v>223</v>
      </c>
      <c r="D360" s="52" t="s">
        <v>201</v>
      </c>
      <c r="E360" s="56" t="s">
        <v>224</v>
      </c>
      <c r="F360" s="57">
        <v>273602</v>
      </c>
      <c r="G360" s="57">
        <v>0</v>
      </c>
      <c r="H360" s="57">
        <v>174233</v>
      </c>
      <c r="I360" s="57">
        <v>9609</v>
      </c>
      <c r="J360" s="57">
        <v>89760</v>
      </c>
    </row>
    <row r="361" spans="1:10" ht="51">
      <c r="A361" s="52" t="s">
        <v>211</v>
      </c>
      <c r="B361" s="52" t="s">
        <v>444</v>
      </c>
      <c r="C361" s="52" t="s">
        <v>223</v>
      </c>
      <c r="D361" s="52" t="s">
        <v>415</v>
      </c>
      <c r="E361" s="56" t="s">
        <v>416</v>
      </c>
      <c r="F361" s="57">
        <v>66013</v>
      </c>
      <c r="G361" s="57">
        <v>0</v>
      </c>
      <c r="H361" s="57">
        <v>66013</v>
      </c>
      <c r="I361" s="57">
        <v>0</v>
      </c>
      <c r="J361" s="57">
        <v>0</v>
      </c>
    </row>
    <row r="362" spans="1:10" ht="63.75">
      <c r="A362" s="52" t="s">
        <v>211</v>
      </c>
      <c r="B362" s="52" t="s">
        <v>444</v>
      </c>
      <c r="C362" s="52" t="s">
        <v>223</v>
      </c>
      <c r="D362" s="52" t="s">
        <v>285</v>
      </c>
      <c r="E362" s="56" t="s">
        <v>286</v>
      </c>
      <c r="F362" s="57">
        <v>207589</v>
      </c>
      <c r="G362" s="57">
        <v>0</v>
      </c>
      <c r="H362" s="57">
        <v>108220</v>
      </c>
      <c r="I362" s="57">
        <v>9609</v>
      </c>
      <c r="J362" s="57">
        <v>89760</v>
      </c>
    </row>
    <row r="363" spans="1:10" ht="38.25">
      <c r="A363" s="52" t="s">
        <v>211</v>
      </c>
      <c r="B363" s="52" t="s">
        <v>448</v>
      </c>
      <c r="C363" s="52" t="s">
        <v>201</v>
      </c>
      <c r="D363" s="52" t="s">
        <v>201</v>
      </c>
      <c r="E363" s="56" t="s">
        <v>449</v>
      </c>
      <c r="F363" s="57">
        <v>3661009292</v>
      </c>
      <c r="G363" s="57">
        <v>0</v>
      </c>
      <c r="H363" s="57">
        <v>3592867200</v>
      </c>
      <c r="I363" s="57">
        <v>35413167</v>
      </c>
      <c r="J363" s="57">
        <v>32728925</v>
      </c>
    </row>
    <row r="364" spans="1:10" ht="25.5">
      <c r="A364" s="52" t="s">
        <v>211</v>
      </c>
      <c r="B364" s="52" t="s">
        <v>448</v>
      </c>
      <c r="C364" s="52" t="s">
        <v>299</v>
      </c>
      <c r="D364" s="52" t="s">
        <v>201</v>
      </c>
      <c r="E364" s="56" t="s">
        <v>65</v>
      </c>
      <c r="F364" s="57">
        <v>14819825</v>
      </c>
      <c r="G364" s="57">
        <v>0</v>
      </c>
      <c r="H364" s="57">
        <v>0</v>
      </c>
      <c r="I364" s="57">
        <v>0</v>
      </c>
      <c r="J364" s="57">
        <v>14819825</v>
      </c>
    </row>
    <row r="365" spans="1:10" ht="25.5">
      <c r="A365" s="52" t="s">
        <v>211</v>
      </c>
      <c r="B365" s="52" t="s">
        <v>448</v>
      </c>
      <c r="C365" s="52" t="s">
        <v>299</v>
      </c>
      <c r="D365" s="52" t="s">
        <v>300</v>
      </c>
      <c r="E365" s="56" t="s">
        <v>301</v>
      </c>
      <c r="F365" s="57">
        <v>14819825</v>
      </c>
      <c r="G365" s="57">
        <v>0</v>
      </c>
      <c r="H365" s="57">
        <v>0</v>
      </c>
      <c r="I365" s="57">
        <v>0</v>
      </c>
      <c r="J365" s="57">
        <v>14819825</v>
      </c>
    </row>
    <row r="366" spans="1:10">
      <c r="A366" s="52" t="s">
        <v>211</v>
      </c>
      <c r="B366" s="52" t="s">
        <v>448</v>
      </c>
      <c r="C366" s="52" t="s">
        <v>302</v>
      </c>
      <c r="D366" s="52" t="s">
        <v>201</v>
      </c>
      <c r="E366" s="56" t="s">
        <v>303</v>
      </c>
      <c r="F366" s="57">
        <v>3471875206</v>
      </c>
      <c r="G366" s="57">
        <v>0</v>
      </c>
      <c r="H366" s="57">
        <v>3471875206</v>
      </c>
      <c r="I366" s="57">
        <v>0</v>
      </c>
      <c r="J366" s="57">
        <v>0</v>
      </c>
    </row>
    <row r="367" spans="1:10" ht="51">
      <c r="A367" s="52" t="s">
        <v>211</v>
      </c>
      <c r="B367" s="52" t="s">
        <v>448</v>
      </c>
      <c r="C367" s="52" t="s">
        <v>302</v>
      </c>
      <c r="D367" s="52" t="s">
        <v>304</v>
      </c>
      <c r="E367" s="56" t="s">
        <v>305</v>
      </c>
      <c r="F367" s="57">
        <v>3471875206</v>
      </c>
      <c r="G367" s="57">
        <v>0</v>
      </c>
      <c r="H367" s="57">
        <v>3471875206</v>
      </c>
      <c r="I367" s="57">
        <v>0</v>
      </c>
      <c r="J367" s="57">
        <v>0</v>
      </c>
    </row>
    <row r="368" spans="1:10" ht="25.5">
      <c r="A368" s="52" t="s">
        <v>211</v>
      </c>
      <c r="B368" s="52" t="s">
        <v>448</v>
      </c>
      <c r="C368" s="52" t="s">
        <v>259</v>
      </c>
      <c r="D368" s="52" t="s">
        <v>201</v>
      </c>
      <c r="E368" s="56" t="s">
        <v>260</v>
      </c>
      <c r="F368" s="57">
        <v>10000000</v>
      </c>
      <c r="G368" s="57">
        <v>0</v>
      </c>
      <c r="H368" s="57">
        <v>10000000</v>
      </c>
      <c r="I368" s="57">
        <v>0</v>
      </c>
      <c r="J368" s="57">
        <v>0</v>
      </c>
    </row>
    <row r="369" spans="1:10">
      <c r="A369" s="52" t="s">
        <v>211</v>
      </c>
      <c r="B369" s="52" t="s">
        <v>448</v>
      </c>
      <c r="C369" s="52" t="s">
        <v>259</v>
      </c>
      <c r="D369" s="52" t="s">
        <v>310</v>
      </c>
      <c r="E369" s="56" t="s">
        <v>311</v>
      </c>
      <c r="F369" s="57">
        <v>10000000</v>
      </c>
      <c r="G369" s="57">
        <v>0</v>
      </c>
      <c r="H369" s="57">
        <v>10000000</v>
      </c>
      <c r="I369" s="57">
        <v>0</v>
      </c>
      <c r="J369" s="57">
        <v>0</v>
      </c>
    </row>
    <row r="370" spans="1:10" ht="25.5">
      <c r="A370" s="52" t="s">
        <v>211</v>
      </c>
      <c r="B370" s="52" t="s">
        <v>448</v>
      </c>
      <c r="C370" s="52" t="s">
        <v>312</v>
      </c>
      <c r="D370" s="52" t="s">
        <v>201</v>
      </c>
      <c r="E370" s="56" t="s">
        <v>313</v>
      </c>
      <c r="F370" s="57">
        <v>118043887</v>
      </c>
      <c r="G370" s="57">
        <v>0</v>
      </c>
      <c r="H370" s="57">
        <v>64721620</v>
      </c>
      <c r="I370" s="57">
        <v>35413167</v>
      </c>
      <c r="J370" s="57">
        <v>17909100</v>
      </c>
    </row>
    <row r="371" spans="1:10">
      <c r="A371" s="52" t="s">
        <v>211</v>
      </c>
      <c r="B371" s="52" t="s">
        <v>448</v>
      </c>
      <c r="C371" s="52" t="s">
        <v>312</v>
      </c>
      <c r="D371" s="52" t="s">
        <v>314</v>
      </c>
      <c r="E371" s="56" t="s">
        <v>315</v>
      </c>
      <c r="F371" s="57">
        <v>118043887</v>
      </c>
      <c r="G371" s="57">
        <v>0</v>
      </c>
      <c r="H371" s="57">
        <v>64721620</v>
      </c>
      <c r="I371" s="57">
        <v>35413167</v>
      </c>
      <c r="J371" s="57">
        <v>17909100</v>
      </c>
    </row>
    <row r="372" spans="1:10">
      <c r="A372" s="52" t="s">
        <v>211</v>
      </c>
      <c r="B372" s="52" t="s">
        <v>448</v>
      </c>
      <c r="C372" s="52" t="s">
        <v>223</v>
      </c>
      <c r="D372" s="52" t="s">
        <v>201</v>
      </c>
      <c r="E372" s="56" t="s">
        <v>224</v>
      </c>
      <c r="F372" s="57">
        <v>46270374</v>
      </c>
      <c r="G372" s="57">
        <v>0</v>
      </c>
      <c r="H372" s="57">
        <v>46270374</v>
      </c>
      <c r="I372" s="57">
        <v>0</v>
      </c>
      <c r="J372" s="57">
        <v>0</v>
      </c>
    </row>
    <row r="373" spans="1:10" ht="51">
      <c r="A373" s="52" t="s">
        <v>211</v>
      </c>
      <c r="B373" s="52" t="s">
        <v>448</v>
      </c>
      <c r="C373" s="52" t="s">
        <v>223</v>
      </c>
      <c r="D373" s="52" t="s">
        <v>415</v>
      </c>
      <c r="E373" s="56" t="s">
        <v>416</v>
      </c>
      <c r="F373" s="57">
        <v>46270374</v>
      </c>
      <c r="G373" s="57">
        <v>0</v>
      </c>
      <c r="H373" s="57">
        <v>46270374</v>
      </c>
      <c r="I373" s="57">
        <v>0</v>
      </c>
      <c r="J373" s="57">
        <v>0</v>
      </c>
    </row>
    <row r="374" spans="1:10">
      <c r="A374" s="52" t="s">
        <v>211</v>
      </c>
      <c r="B374" s="52" t="s">
        <v>450</v>
      </c>
      <c r="C374" s="52" t="s">
        <v>201</v>
      </c>
      <c r="D374" s="52" t="s">
        <v>201</v>
      </c>
      <c r="E374" s="56" t="s">
        <v>451</v>
      </c>
      <c r="F374" s="57">
        <v>118008000</v>
      </c>
      <c r="G374" s="57">
        <v>0</v>
      </c>
      <c r="H374" s="57">
        <v>23601600</v>
      </c>
      <c r="I374" s="57">
        <v>94406400</v>
      </c>
      <c r="J374" s="57">
        <v>0</v>
      </c>
    </row>
    <row r="375" spans="1:10" ht="38.25">
      <c r="A375" s="52" t="s">
        <v>211</v>
      </c>
      <c r="B375" s="52" t="s">
        <v>450</v>
      </c>
      <c r="C375" s="52" t="s">
        <v>215</v>
      </c>
      <c r="D375" s="52" t="s">
        <v>201</v>
      </c>
      <c r="E375" s="56" t="s">
        <v>216</v>
      </c>
      <c r="F375" s="57">
        <v>118008000</v>
      </c>
      <c r="G375" s="57">
        <v>0</v>
      </c>
      <c r="H375" s="57">
        <v>23601600</v>
      </c>
      <c r="I375" s="57">
        <v>94406400</v>
      </c>
      <c r="J375" s="57">
        <v>0</v>
      </c>
    </row>
    <row r="376" spans="1:10">
      <c r="A376" s="52" t="s">
        <v>211</v>
      </c>
      <c r="B376" s="52" t="s">
        <v>450</v>
      </c>
      <c r="C376" s="52" t="s">
        <v>215</v>
      </c>
      <c r="D376" s="52" t="s">
        <v>217</v>
      </c>
      <c r="E376" s="56" t="s">
        <v>218</v>
      </c>
      <c r="F376" s="57">
        <v>118008000</v>
      </c>
      <c r="G376" s="57">
        <v>0</v>
      </c>
      <c r="H376" s="57">
        <v>23601600</v>
      </c>
      <c r="I376" s="57">
        <v>94406400</v>
      </c>
      <c r="J376" s="57">
        <v>0</v>
      </c>
    </row>
    <row r="377" spans="1:10" ht="38.25">
      <c r="A377" s="52" t="s">
        <v>211</v>
      </c>
      <c r="B377" s="52" t="s">
        <v>452</v>
      </c>
      <c r="C377" s="52" t="s">
        <v>201</v>
      </c>
      <c r="D377" s="52" t="s">
        <v>201</v>
      </c>
      <c r="E377" s="56" t="s">
        <v>453</v>
      </c>
      <c r="F377" s="57">
        <v>6561871265971</v>
      </c>
      <c r="G377" s="57">
        <v>6488570053173</v>
      </c>
      <c r="H377" s="57">
        <v>68040113415</v>
      </c>
      <c r="I377" s="57">
        <v>5261099383</v>
      </c>
      <c r="J377" s="57">
        <v>0</v>
      </c>
    </row>
    <row r="378" spans="1:10">
      <c r="A378" s="52" t="s">
        <v>211</v>
      </c>
      <c r="B378" s="52" t="s">
        <v>452</v>
      </c>
      <c r="C378" s="52" t="s">
        <v>324</v>
      </c>
      <c r="D378" s="52" t="s">
        <v>201</v>
      </c>
      <c r="E378" s="56" t="s">
        <v>325</v>
      </c>
      <c r="F378" s="57">
        <v>4263983889</v>
      </c>
      <c r="G378" s="57">
        <v>0</v>
      </c>
      <c r="H378" s="57">
        <v>4263983889</v>
      </c>
      <c r="I378" s="57">
        <v>0</v>
      </c>
      <c r="J378" s="57">
        <v>0</v>
      </c>
    </row>
    <row r="379" spans="1:10" ht="51">
      <c r="A379" s="52" t="s">
        <v>211</v>
      </c>
      <c r="B379" s="52" t="s">
        <v>452</v>
      </c>
      <c r="C379" s="52" t="s">
        <v>324</v>
      </c>
      <c r="D379" s="52" t="s">
        <v>326</v>
      </c>
      <c r="E379" s="56" t="s">
        <v>327</v>
      </c>
      <c r="F379" s="57">
        <v>4263983889</v>
      </c>
      <c r="G379" s="57">
        <v>0</v>
      </c>
      <c r="H379" s="57">
        <v>4263983889</v>
      </c>
      <c r="I379" s="57">
        <v>0</v>
      </c>
      <c r="J379" s="57">
        <v>0</v>
      </c>
    </row>
    <row r="380" spans="1:10">
      <c r="A380" s="52" t="s">
        <v>211</v>
      </c>
      <c r="B380" s="52" t="s">
        <v>452</v>
      </c>
      <c r="C380" s="52" t="s">
        <v>302</v>
      </c>
      <c r="D380" s="52" t="s">
        <v>201</v>
      </c>
      <c r="E380" s="56" t="s">
        <v>303</v>
      </c>
      <c r="F380" s="57">
        <v>6488239822291</v>
      </c>
      <c r="G380" s="57">
        <v>6419243694591</v>
      </c>
      <c r="H380" s="57">
        <v>63761203033</v>
      </c>
      <c r="I380" s="57">
        <v>5234924667</v>
      </c>
      <c r="J380" s="57">
        <v>0</v>
      </c>
    </row>
    <row r="381" spans="1:10" ht="51">
      <c r="A381" s="52" t="s">
        <v>211</v>
      </c>
      <c r="B381" s="52" t="s">
        <v>452</v>
      </c>
      <c r="C381" s="52" t="s">
        <v>302</v>
      </c>
      <c r="D381" s="52" t="s">
        <v>304</v>
      </c>
      <c r="E381" s="56" t="s">
        <v>305</v>
      </c>
      <c r="F381" s="57">
        <v>68996127700</v>
      </c>
      <c r="G381" s="57">
        <v>0</v>
      </c>
      <c r="H381" s="57">
        <v>63761203033</v>
      </c>
      <c r="I381" s="57">
        <v>5234924667</v>
      </c>
      <c r="J381" s="57">
        <v>0</v>
      </c>
    </row>
    <row r="382" spans="1:10" ht="25.5">
      <c r="A382" s="52" t="s">
        <v>211</v>
      </c>
      <c r="B382" s="52" t="s">
        <v>452</v>
      </c>
      <c r="C382" s="52" t="s">
        <v>302</v>
      </c>
      <c r="D382" s="52" t="s">
        <v>409</v>
      </c>
      <c r="E382" s="56" t="s">
        <v>410</v>
      </c>
      <c r="F382" s="57">
        <v>6419243694591</v>
      </c>
      <c r="G382" s="57">
        <v>6419243694591</v>
      </c>
      <c r="H382" s="57">
        <v>0</v>
      </c>
      <c r="I382" s="57">
        <v>0</v>
      </c>
      <c r="J382" s="57">
        <v>0</v>
      </c>
    </row>
    <row r="383" spans="1:10">
      <c r="A383" s="52" t="s">
        <v>211</v>
      </c>
      <c r="B383" s="52" t="s">
        <v>452</v>
      </c>
      <c r="C383" s="52" t="s">
        <v>454</v>
      </c>
      <c r="D383" s="52" t="s">
        <v>201</v>
      </c>
      <c r="E383" s="56" t="s">
        <v>455</v>
      </c>
      <c r="F383" s="57">
        <v>8838268</v>
      </c>
      <c r="G383" s="57">
        <v>8838268</v>
      </c>
      <c r="H383" s="57">
        <v>0</v>
      </c>
      <c r="I383" s="57">
        <v>0</v>
      </c>
      <c r="J383" s="57">
        <v>0</v>
      </c>
    </row>
    <row r="384" spans="1:10">
      <c r="A384" s="52" t="s">
        <v>211</v>
      </c>
      <c r="B384" s="52" t="s">
        <v>452</v>
      </c>
      <c r="C384" s="52" t="s">
        <v>454</v>
      </c>
      <c r="D384" s="52" t="s">
        <v>456</v>
      </c>
      <c r="E384" s="56" t="s">
        <v>457</v>
      </c>
      <c r="F384" s="57">
        <v>8838268</v>
      </c>
      <c r="G384" s="57">
        <v>8838268</v>
      </c>
      <c r="H384" s="57">
        <v>0</v>
      </c>
      <c r="I384" s="57">
        <v>0</v>
      </c>
      <c r="J384" s="57">
        <v>0</v>
      </c>
    </row>
    <row r="385" spans="1:10">
      <c r="A385" s="52" t="s">
        <v>211</v>
      </c>
      <c r="B385" s="52" t="s">
        <v>452</v>
      </c>
      <c r="C385" s="52" t="s">
        <v>458</v>
      </c>
      <c r="D385" s="52" t="s">
        <v>201</v>
      </c>
      <c r="E385" s="56" t="s">
        <v>91</v>
      </c>
      <c r="F385" s="57">
        <v>14870169827</v>
      </c>
      <c r="G385" s="57">
        <v>14870169827</v>
      </c>
      <c r="H385" s="57">
        <v>0</v>
      </c>
      <c r="I385" s="57">
        <v>0</v>
      </c>
      <c r="J385" s="57">
        <v>0</v>
      </c>
    </row>
    <row r="386" spans="1:10">
      <c r="A386" s="52" t="s">
        <v>211</v>
      </c>
      <c r="B386" s="52" t="s">
        <v>452</v>
      </c>
      <c r="C386" s="52" t="s">
        <v>458</v>
      </c>
      <c r="D386" s="52" t="s">
        <v>459</v>
      </c>
      <c r="E386" s="56" t="s">
        <v>91</v>
      </c>
      <c r="F386" s="57">
        <v>14870169827</v>
      </c>
      <c r="G386" s="57">
        <v>14870169827</v>
      </c>
      <c r="H386" s="57">
        <v>0</v>
      </c>
      <c r="I386" s="57">
        <v>0</v>
      </c>
      <c r="J386" s="57">
        <v>0</v>
      </c>
    </row>
    <row r="387" spans="1:10">
      <c r="A387" s="52" t="s">
        <v>211</v>
      </c>
      <c r="B387" s="52" t="s">
        <v>452</v>
      </c>
      <c r="C387" s="52" t="s">
        <v>411</v>
      </c>
      <c r="D387" s="52" t="s">
        <v>201</v>
      </c>
      <c r="E387" s="56" t="s">
        <v>92</v>
      </c>
      <c r="F387" s="57">
        <v>-22391683206</v>
      </c>
      <c r="G387" s="57">
        <v>-22391683206</v>
      </c>
      <c r="H387" s="57">
        <v>0</v>
      </c>
      <c r="I387" s="57">
        <v>0</v>
      </c>
      <c r="J387" s="57">
        <v>0</v>
      </c>
    </row>
    <row r="388" spans="1:10">
      <c r="A388" s="52" t="s">
        <v>211</v>
      </c>
      <c r="B388" s="52" t="s">
        <v>452</v>
      </c>
      <c r="C388" s="52" t="s">
        <v>411</v>
      </c>
      <c r="D388" s="52" t="s">
        <v>412</v>
      </c>
      <c r="E388" s="56" t="s">
        <v>92</v>
      </c>
      <c r="F388" s="57">
        <v>-22391683206</v>
      </c>
      <c r="G388" s="57">
        <v>-22391683206</v>
      </c>
      <c r="H388" s="57">
        <v>0</v>
      </c>
      <c r="I388" s="57">
        <v>0</v>
      </c>
      <c r="J388" s="57">
        <v>0</v>
      </c>
    </row>
    <row r="389" spans="1:10" ht="38.25">
      <c r="A389" s="52" t="s">
        <v>211</v>
      </c>
      <c r="B389" s="52" t="s">
        <v>452</v>
      </c>
      <c r="C389" s="52" t="s">
        <v>460</v>
      </c>
      <c r="D389" s="52" t="s">
        <v>201</v>
      </c>
      <c r="E389" s="56" t="s">
        <v>461</v>
      </c>
      <c r="F389" s="57">
        <v>264003245</v>
      </c>
      <c r="G389" s="57">
        <v>264003245</v>
      </c>
      <c r="H389" s="57">
        <v>0</v>
      </c>
      <c r="I389" s="57">
        <v>0</v>
      </c>
      <c r="J389" s="57">
        <v>0</v>
      </c>
    </row>
    <row r="390" spans="1:10">
      <c r="A390" s="52" t="s">
        <v>211</v>
      </c>
      <c r="B390" s="52" t="s">
        <v>452</v>
      </c>
      <c r="C390" s="52" t="s">
        <v>460</v>
      </c>
      <c r="D390" s="52" t="s">
        <v>462</v>
      </c>
      <c r="E390" s="56" t="s">
        <v>463</v>
      </c>
      <c r="F390" s="57">
        <v>264003245</v>
      </c>
      <c r="G390" s="57">
        <v>264003245</v>
      </c>
      <c r="H390" s="57">
        <v>0</v>
      </c>
      <c r="I390" s="57">
        <v>0</v>
      </c>
      <c r="J390" s="57">
        <v>0</v>
      </c>
    </row>
    <row r="391" spans="1:10">
      <c r="A391" s="52" t="s">
        <v>211</v>
      </c>
      <c r="B391" s="52" t="s">
        <v>452</v>
      </c>
      <c r="C391" s="52" t="s">
        <v>431</v>
      </c>
      <c r="D391" s="52" t="s">
        <v>201</v>
      </c>
      <c r="E391" s="56" t="s">
        <v>67</v>
      </c>
      <c r="F391" s="57">
        <v>76512291650</v>
      </c>
      <c r="G391" s="57">
        <v>76512291650</v>
      </c>
      <c r="H391" s="57">
        <v>0</v>
      </c>
      <c r="I391" s="57">
        <v>0</v>
      </c>
      <c r="J391" s="57">
        <v>0</v>
      </c>
    </row>
    <row r="392" spans="1:10" ht="25.5">
      <c r="A392" s="52" t="s">
        <v>211</v>
      </c>
      <c r="B392" s="52" t="s">
        <v>452</v>
      </c>
      <c r="C392" s="52" t="s">
        <v>431</v>
      </c>
      <c r="D392" s="52" t="s">
        <v>464</v>
      </c>
      <c r="E392" s="56" t="s">
        <v>465</v>
      </c>
      <c r="F392" s="57">
        <v>76512291650</v>
      </c>
      <c r="G392" s="57">
        <v>76512291650</v>
      </c>
      <c r="H392" s="57">
        <v>0</v>
      </c>
      <c r="I392" s="57">
        <v>0</v>
      </c>
      <c r="J392" s="57">
        <v>0</v>
      </c>
    </row>
    <row r="393" spans="1:10" ht="38.25">
      <c r="A393" s="52" t="s">
        <v>211</v>
      </c>
      <c r="B393" s="52" t="s">
        <v>452</v>
      </c>
      <c r="C393" s="52" t="s">
        <v>215</v>
      </c>
      <c r="D393" s="52" t="s">
        <v>201</v>
      </c>
      <c r="E393" s="56" t="s">
        <v>216</v>
      </c>
      <c r="F393" s="57">
        <v>18397145</v>
      </c>
      <c r="G393" s="57">
        <v>0</v>
      </c>
      <c r="H393" s="57">
        <v>3679429</v>
      </c>
      <c r="I393" s="57">
        <v>14717716</v>
      </c>
      <c r="J393" s="57">
        <v>0</v>
      </c>
    </row>
    <row r="394" spans="1:10">
      <c r="A394" s="52" t="s">
        <v>211</v>
      </c>
      <c r="B394" s="52" t="s">
        <v>452</v>
      </c>
      <c r="C394" s="52" t="s">
        <v>215</v>
      </c>
      <c r="D394" s="52" t="s">
        <v>217</v>
      </c>
      <c r="E394" s="56" t="s">
        <v>218</v>
      </c>
      <c r="F394" s="57">
        <v>17460000</v>
      </c>
      <c r="G394" s="57">
        <v>0</v>
      </c>
      <c r="H394" s="57">
        <v>3492000</v>
      </c>
      <c r="I394" s="57">
        <v>13968000</v>
      </c>
      <c r="J394" s="57">
        <v>0</v>
      </c>
    </row>
    <row r="395" spans="1:10">
      <c r="A395" s="52" t="s">
        <v>211</v>
      </c>
      <c r="B395" s="52" t="s">
        <v>452</v>
      </c>
      <c r="C395" s="52" t="s">
        <v>215</v>
      </c>
      <c r="D395" s="52" t="s">
        <v>436</v>
      </c>
      <c r="E395" s="56" t="s">
        <v>437</v>
      </c>
      <c r="F395" s="57">
        <v>937145</v>
      </c>
      <c r="G395" s="57">
        <v>0</v>
      </c>
      <c r="H395" s="57">
        <v>187429</v>
      </c>
      <c r="I395" s="57">
        <v>749716</v>
      </c>
      <c r="J395" s="57">
        <v>0</v>
      </c>
    </row>
    <row r="396" spans="1:10" ht="25.5">
      <c r="A396" s="52" t="s">
        <v>211</v>
      </c>
      <c r="B396" s="52" t="s">
        <v>452</v>
      </c>
      <c r="C396" s="52" t="s">
        <v>259</v>
      </c>
      <c r="D396" s="52" t="s">
        <v>201</v>
      </c>
      <c r="E396" s="56" t="s">
        <v>260</v>
      </c>
      <c r="F396" s="57">
        <v>20000000</v>
      </c>
      <c r="G396" s="57">
        <v>0</v>
      </c>
      <c r="H396" s="57">
        <v>11000000</v>
      </c>
      <c r="I396" s="57">
        <v>9000000</v>
      </c>
      <c r="J396" s="57">
        <v>0</v>
      </c>
    </row>
    <row r="397" spans="1:10">
      <c r="A397" s="52" t="s">
        <v>211</v>
      </c>
      <c r="B397" s="52" t="s">
        <v>452</v>
      </c>
      <c r="C397" s="52" t="s">
        <v>259</v>
      </c>
      <c r="D397" s="52" t="s">
        <v>310</v>
      </c>
      <c r="E397" s="56" t="s">
        <v>311</v>
      </c>
      <c r="F397" s="57">
        <v>20000000</v>
      </c>
      <c r="G397" s="57">
        <v>0</v>
      </c>
      <c r="H397" s="57">
        <v>11000000</v>
      </c>
      <c r="I397" s="57">
        <v>9000000</v>
      </c>
      <c r="J397" s="57">
        <v>0</v>
      </c>
    </row>
    <row r="398" spans="1:10">
      <c r="A398" s="52" t="s">
        <v>211</v>
      </c>
      <c r="B398" s="52" t="s">
        <v>452</v>
      </c>
      <c r="C398" s="52" t="s">
        <v>219</v>
      </c>
      <c r="D398" s="52" t="s">
        <v>201</v>
      </c>
      <c r="E398" s="56" t="s">
        <v>220</v>
      </c>
      <c r="F398" s="57">
        <v>46795238</v>
      </c>
      <c r="G398" s="57">
        <v>46795238</v>
      </c>
      <c r="H398" s="57">
        <v>0</v>
      </c>
      <c r="I398" s="57">
        <v>0</v>
      </c>
      <c r="J398" s="57">
        <v>0</v>
      </c>
    </row>
    <row r="399" spans="1:10" ht="51">
      <c r="A399" s="52" t="s">
        <v>211</v>
      </c>
      <c r="B399" s="52" t="s">
        <v>452</v>
      </c>
      <c r="C399" s="52" t="s">
        <v>219</v>
      </c>
      <c r="D399" s="52" t="s">
        <v>367</v>
      </c>
      <c r="E399" s="56" t="s">
        <v>368</v>
      </c>
      <c r="F399" s="57">
        <v>28305434</v>
      </c>
      <c r="G399" s="57">
        <v>28305434</v>
      </c>
      <c r="H399" s="57">
        <v>0</v>
      </c>
      <c r="I399" s="57">
        <v>0</v>
      </c>
      <c r="J399" s="57">
        <v>0</v>
      </c>
    </row>
    <row r="400" spans="1:10" ht="76.5">
      <c r="A400" s="52" t="s">
        <v>211</v>
      </c>
      <c r="B400" s="52" t="s">
        <v>452</v>
      </c>
      <c r="C400" s="52" t="s">
        <v>219</v>
      </c>
      <c r="D400" s="52" t="s">
        <v>316</v>
      </c>
      <c r="E400" s="56" t="s">
        <v>317</v>
      </c>
      <c r="F400" s="57">
        <v>18489000</v>
      </c>
      <c r="G400" s="57">
        <v>18489000</v>
      </c>
      <c r="H400" s="57">
        <v>0</v>
      </c>
      <c r="I400" s="57">
        <v>0</v>
      </c>
      <c r="J400" s="57">
        <v>0</v>
      </c>
    </row>
    <row r="401" spans="1:10" ht="51">
      <c r="A401" s="52" t="s">
        <v>211</v>
      </c>
      <c r="B401" s="52" t="s">
        <v>452</v>
      </c>
      <c r="C401" s="52" t="s">
        <v>219</v>
      </c>
      <c r="D401" s="52" t="s">
        <v>320</v>
      </c>
      <c r="E401" s="56" t="s">
        <v>321</v>
      </c>
      <c r="F401" s="57">
        <v>804</v>
      </c>
      <c r="G401" s="57">
        <v>804</v>
      </c>
      <c r="H401" s="57">
        <v>0</v>
      </c>
      <c r="I401" s="57">
        <v>0</v>
      </c>
      <c r="J401" s="57">
        <v>0</v>
      </c>
    </row>
    <row r="402" spans="1:10">
      <c r="A402" s="52" t="s">
        <v>211</v>
      </c>
      <c r="B402" s="52" t="s">
        <v>452</v>
      </c>
      <c r="C402" s="52" t="s">
        <v>223</v>
      </c>
      <c r="D402" s="52" t="s">
        <v>201</v>
      </c>
      <c r="E402" s="56" t="s">
        <v>224</v>
      </c>
      <c r="F402" s="57">
        <v>18647624</v>
      </c>
      <c r="G402" s="57">
        <v>15943560</v>
      </c>
      <c r="H402" s="57">
        <v>247064</v>
      </c>
      <c r="I402" s="57">
        <v>2457000</v>
      </c>
      <c r="J402" s="57">
        <v>0</v>
      </c>
    </row>
    <row r="403" spans="1:10" ht="25.5">
      <c r="A403" s="52" t="s">
        <v>211</v>
      </c>
      <c r="B403" s="52" t="s">
        <v>452</v>
      </c>
      <c r="C403" s="52" t="s">
        <v>223</v>
      </c>
      <c r="D403" s="52" t="s">
        <v>351</v>
      </c>
      <c r="E403" s="56" t="s">
        <v>352</v>
      </c>
      <c r="F403" s="57">
        <v>9464</v>
      </c>
      <c r="G403" s="57">
        <v>0</v>
      </c>
      <c r="H403" s="57">
        <v>9464</v>
      </c>
      <c r="I403" s="57">
        <v>0</v>
      </c>
      <c r="J403" s="57">
        <v>0</v>
      </c>
    </row>
    <row r="404" spans="1:10" ht="25.5">
      <c r="A404" s="52" t="s">
        <v>211</v>
      </c>
      <c r="B404" s="52" t="s">
        <v>452</v>
      </c>
      <c r="C404" s="52" t="s">
        <v>223</v>
      </c>
      <c r="D404" s="52" t="s">
        <v>466</v>
      </c>
      <c r="E404" s="56" t="s">
        <v>467</v>
      </c>
      <c r="F404" s="57">
        <v>1449415</v>
      </c>
      <c r="G404" s="57">
        <v>1449415</v>
      </c>
      <c r="H404" s="57">
        <v>0</v>
      </c>
      <c r="I404" s="57">
        <v>0</v>
      </c>
      <c r="J404" s="57">
        <v>0</v>
      </c>
    </row>
    <row r="405" spans="1:10">
      <c r="A405" s="52" t="s">
        <v>211</v>
      </c>
      <c r="B405" s="52" t="s">
        <v>452</v>
      </c>
      <c r="C405" s="52" t="s">
        <v>223</v>
      </c>
      <c r="D405" s="52" t="s">
        <v>468</v>
      </c>
      <c r="E405" s="56" t="s">
        <v>469</v>
      </c>
      <c r="F405" s="57">
        <v>14494145</v>
      </c>
      <c r="G405" s="57">
        <v>14494145</v>
      </c>
      <c r="H405" s="57">
        <v>0</v>
      </c>
      <c r="I405" s="57">
        <v>0</v>
      </c>
      <c r="J405" s="57">
        <v>0</v>
      </c>
    </row>
    <row r="406" spans="1:10" ht="63.75">
      <c r="A406" s="52" t="s">
        <v>211</v>
      </c>
      <c r="B406" s="52" t="s">
        <v>452</v>
      </c>
      <c r="C406" s="52" t="s">
        <v>223</v>
      </c>
      <c r="D406" s="52" t="s">
        <v>285</v>
      </c>
      <c r="E406" s="56" t="s">
        <v>286</v>
      </c>
      <c r="F406" s="57">
        <v>2694600</v>
      </c>
      <c r="G406" s="57">
        <v>0</v>
      </c>
      <c r="H406" s="57">
        <v>237600</v>
      </c>
      <c r="I406" s="57">
        <v>2457000</v>
      </c>
      <c r="J406" s="57">
        <v>0</v>
      </c>
    </row>
    <row r="407" spans="1:10" ht="63.75">
      <c r="A407" s="52" t="s">
        <v>211</v>
      </c>
      <c r="B407" s="52" t="s">
        <v>470</v>
      </c>
      <c r="C407" s="52" t="s">
        <v>201</v>
      </c>
      <c r="D407" s="52" t="s">
        <v>201</v>
      </c>
      <c r="E407" s="56" t="s">
        <v>471</v>
      </c>
      <c r="F407" s="57">
        <v>1231130869482</v>
      </c>
      <c r="G407" s="57">
        <v>1231113898432</v>
      </c>
      <c r="H407" s="57">
        <v>16971050</v>
      </c>
      <c r="I407" s="57">
        <v>0</v>
      </c>
      <c r="J407" s="57">
        <v>0</v>
      </c>
    </row>
    <row r="408" spans="1:10">
      <c r="A408" s="52" t="s">
        <v>211</v>
      </c>
      <c r="B408" s="52" t="s">
        <v>470</v>
      </c>
      <c r="C408" s="52" t="s">
        <v>302</v>
      </c>
      <c r="D408" s="52" t="s">
        <v>201</v>
      </c>
      <c r="E408" s="56" t="s">
        <v>303</v>
      </c>
      <c r="F408" s="57">
        <v>1196703718524</v>
      </c>
      <c r="G408" s="57">
        <v>1196703718524</v>
      </c>
      <c r="H408" s="57">
        <v>0</v>
      </c>
      <c r="I408" s="57">
        <v>0</v>
      </c>
      <c r="J408" s="57">
        <v>0</v>
      </c>
    </row>
    <row r="409" spans="1:10" ht="25.5">
      <c r="A409" s="52" t="s">
        <v>211</v>
      </c>
      <c r="B409" s="52" t="s">
        <v>470</v>
      </c>
      <c r="C409" s="52" t="s">
        <v>302</v>
      </c>
      <c r="D409" s="52" t="s">
        <v>409</v>
      </c>
      <c r="E409" s="56" t="s">
        <v>410</v>
      </c>
      <c r="F409" s="57">
        <v>1196703718524</v>
      </c>
      <c r="G409" s="57">
        <v>1196703718524</v>
      </c>
      <c r="H409" s="57">
        <v>0</v>
      </c>
      <c r="I409" s="57">
        <v>0</v>
      </c>
      <c r="J409" s="57">
        <v>0</v>
      </c>
    </row>
    <row r="410" spans="1:10">
      <c r="A410" s="52" t="s">
        <v>211</v>
      </c>
      <c r="B410" s="52" t="s">
        <v>470</v>
      </c>
      <c r="C410" s="52" t="s">
        <v>454</v>
      </c>
      <c r="D410" s="52" t="s">
        <v>201</v>
      </c>
      <c r="E410" s="56" t="s">
        <v>455</v>
      </c>
      <c r="F410" s="57">
        <v>112981360</v>
      </c>
      <c r="G410" s="57">
        <v>112981360</v>
      </c>
      <c r="H410" s="57">
        <v>0</v>
      </c>
      <c r="I410" s="57">
        <v>0</v>
      </c>
      <c r="J410" s="57">
        <v>0</v>
      </c>
    </row>
    <row r="411" spans="1:10">
      <c r="A411" s="52" t="s">
        <v>211</v>
      </c>
      <c r="B411" s="52" t="s">
        <v>470</v>
      </c>
      <c r="C411" s="52" t="s">
        <v>454</v>
      </c>
      <c r="D411" s="52" t="s">
        <v>456</v>
      </c>
      <c r="E411" s="56" t="s">
        <v>457</v>
      </c>
      <c r="F411" s="57">
        <v>112981360</v>
      </c>
      <c r="G411" s="57">
        <v>112981360</v>
      </c>
      <c r="H411" s="57">
        <v>0</v>
      </c>
      <c r="I411" s="57">
        <v>0</v>
      </c>
      <c r="J411" s="57">
        <v>0</v>
      </c>
    </row>
    <row r="412" spans="1:10">
      <c r="A412" s="52" t="s">
        <v>211</v>
      </c>
      <c r="B412" s="52" t="s">
        <v>470</v>
      </c>
      <c r="C412" s="52" t="s">
        <v>411</v>
      </c>
      <c r="D412" s="52" t="s">
        <v>201</v>
      </c>
      <c r="E412" s="56" t="s">
        <v>92</v>
      </c>
      <c r="F412" s="57">
        <v>34247444398</v>
      </c>
      <c r="G412" s="57">
        <v>34247444398</v>
      </c>
      <c r="H412" s="57">
        <v>0</v>
      </c>
      <c r="I412" s="57">
        <v>0</v>
      </c>
      <c r="J412" s="57">
        <v>0</v>
      </c>
    </row>
    <row r="413" spans="1:10">
      <c r="A413" s="52" t="s">
        <v>211</v>
      </c>
      <c r="B413" s="52" t="s">
        <v>470</v>
      </c>
      <c r="C413" s="52" t="s">
        <v>411</v>
      </c>
      <c r="D413" s="52" t="s">
        <v>412</v>
      </c>
      <c r="E413" s="56" t="s">
        <v>92</v>
      </c>
      <c r="F413" s="57">
        <v>34247444398</v>
      </c>
      <c r="G413" s="57">
        <v>34247444398</v>
      </c>
      <c r="H413" s="57">
        <v>0</v>
      </c>
      <c r="I413" s="57">
        <v>0</v>
      </c>
      <c r="J413" s="57">
        <v>0</v>
      </c>
    </row>
    <row r="414" spans="1:10">
      <c r="A414" s="52" t="s">
        <v>211</v>
      </c>
      <c r="B414" s="52" t="s">
        <v>470</v>
      </c>
      <c r="C414" s="52" t="s">
        <v>431</v>
      </c>
      <c r="D414" s="52" t="s">
        <v>201</v>
      </c>
      <c r="E414" s="56" t="s">
        <v>67</v>
      </c>
      <c r="F414" s="57">
        <v>20825200</v>
      </c>
      <c r="G414" s="57">
        <v>20825200</v>
      </c>
      <c r="H414" s="57">
        <v>0</v>
      </c>
      <c r="I414" s="57">
        <v>0</v>
      </c>
      <c r="J414" s="57">
        <v>0</v>
      </c>
    </row>
    <row r="415" spans="1:10" ht="25.5">
      <c r="A415" s="52" t="s">
        <v>211</v>
      </c>
      <c r="B415" s="52" t="s">
        <v>470</v>
      </c>
      <c r="C415" s="52" t="s">
        <v>431</v>
      </c>
      <c r="D415" s="52" t="s">
        <v>464</v>
      </c>
      <c r="E415" s="56" t="s">
        <v>465</v>
      </c>
      <c r="F415" s="57">
        <v>20825200</v>
      </c>
      <c r="G415" s="57">
        <v>20825200</v>
      </c>
      <c r="H415" s="57">
        <v>0</v>
      </c>
      <c r="I415" s="57">
        <v>0</v>
      </c>
      <c r="J415" s="57">
        <v>0</v>
      </c>
    </row>
    <row r="416" spans="1:10" ht="25.5">
      <c r="A416" s="52" t="s">
        <v>211</v>
      </c>
      <c r="B416" s="52" t="s">
        <v>470</v>
      </c>
      <c r="C416" s="52" t="s">
        <v>259</v>
      </c>
      <c r="D416" s="52" t="s">
        <v>201</v>
      </c>
      <c r="E416" s="56" t="s">
        <v>260</v>
      </c>
      <c r="F416" s="57">
        <v>1000000</v>
      </c>
      <c r="G416" s="57">
        <v>0</v>
      </c>
      <c r="H416" s="57">
        <v>1000000</v>
      </c>
      <c r="I416" s="57">
        <v>0</v>
      </c>
      <c r="J416" s="57">
        <v>0</v>
      </c>
    </row>
    <row r="417" spans="1:10">
      <c r="A417" s="52" t="s">
        <v>211</v>
      </c>
      <c r="B417" s="52" t="s">
        <v>470</v>
      </c>
      <c r="C417" s="52" t="s">
        <v>259</v>
      </c>
      <c r="D417" s="52" t="s">
        <v>310</v>
      </c>
      <c r="E417" s="56" t="s">
        <v>311</v>
      </c>
      <c r="F417" s="57">
        <v>1000000</v>
      </c>
      <c r="G417" s="57">
        <v>0</v>
      </c>
      <c r="H417" s="57">
        <v>1000000</v>
      </c>
      <c r="I417" s="57">
        <v>0</v>
      </c>
      <c r="J417" s="57">
        <v>0</v>
      </c>
    </row>
    <row r="418" spans="1:10" ht="25.5">
      <c r="A418" s="52" t="s">
        <v>211</v>
      </c>
      <c r="B418" s="52" t="s">
        <v>470</v>
      </c>
      <c r="C418" s="52" t="s">
        <v>381</v>
      </c>
      <c r="D418" s="52" t="s">
        <v>201</v>
      </c>
      <c r="E418" s="56" t="s">
        <v>382</v>
      </c>
      <c r="F418" s="57">
        <v>25400000</v>
      </c>
      <c r="G418" s="57">
        <v>25400000</v>
      </c>
      <c r="H418" s="57">
        <v>0</v>
      </c>
      <c r="I418" s="57">
        <v>0</v>
      </c>
      <c r="J418" s="57">
        <v>0</v>
      </c>
    </row>
    <row r="419" spans="1:10" ht="25.5">
      <c r="A419" s="52" t="s">
        <v>211</v>
      </c>
      <c r="B419" s="52" t="s">
        <v>470</v>
      </c>
      <c r="C419" s="52" t="s">
        <v>381</v>
      </c>
      <c r="D419" s="52" t="s">
        <v>472</v>
      </c>
      <c r="E419" s="56" t="s">
        <v>473</v>
      </c>
      <c r="F419" s="57">
        <v>25400000</v>
      </c>
      <c r="G419" s="57">
        <v>25400000</v>
      </c>
      <c r="H419" s="57">
        <v>0</v>
      </c>
      <c r="I419" s="57">
        <v>0</v>
      </c>
      <c r="J419" s="57">
        <v>0</v>
      </c>
    </row>
    <row r="420" spans="1:10">
      <c r="A420" s="52" t="s">
        <v>211</v>
      </c>
      <c r="B420" s="52" t="s">
        <v>470</v>
      </c>
      <c r="C420" s="52" t="s">
        <v>219</v>
      </c>
      <c r="D420" s="52" t="s">
        <v>201</v>
      </c>
      <c r="E420" s="56" t="s">
        <v>220</v>
      </c>
      <c r="F420" s="57">
        <v>3528950</v>
      </c>
      <c r="G420" s="57">
        <v>3528950</v>
      </c>
      <c r="H420" s="57">
        <v>0</v>
      </c>
      <c r="I420" s="57">
        <v>0</v>
      </c>
      <c r="J420" s="57">
        <v>0</v>
      </c>
    </row>
    <row r="421" spans="1:10" ht="51">
      <c r="A421" s="52" t="s">
        <v>211</v>
      </c>
      <c r="B421" s="52" t="s">
        <v>470</v>
      </c>
      <c r="C421" s="52" t="s">
        <v>219</v>
      </c>
      <c r="D421" s="52" t="s">
        <v>367</v>
      </c>
      <c r="E421" s="56" t="s">
        <v>368</v>
      </c>
      <c r="F421" s="57">
        <v>1500000</v>
      </c>
      <c r="G421" s="57">
        <v>1500000</v>
      </c>
      <c r="H421" s="57">
        <v>0</v>
      </c>
      <c r="I421" s="57">
        <v>0</v>
      </c>
      <c r="J421" s="57">
        <v>0</v>
      </c>
    </row>
    <row r="422" spans="1:10" ht="51">
      <c r="A422" s="52" t="s">
        <v>211</v>
      </c>
      <c r="B422" s="52" t="s">
        <v>470</v>
      </c>
      <c r="C422" s="52" t="s">
        <v>219</v>
      </c>
      <c r="D422" s="52" t="s">
        <v>320</v>
      </c>
      <c r="E422" s="56" t="s">
        <v>321</v>
      </c>
      <c r="F422" s="57">
        <v>2028950</v>
      </c>
      <c r="G422" s="57">
        <v>2028950</v>
      </c>
      <c r="H422" s="57">
        <v>0</v>
      </c>
      <c r="I422" s="57">
        <v>0</v>
      </c>
      <c r="J422" s="57">
        <v>0</v>
      </c>
    </row>
    <row r="423" spans="1:10">
      <c r="A423" s="52" t="s">
        <v>211</v>
      </c>
      <c r="B423" s="52" t="s">
        <v>470</v>
      </c>
      <c r="C423" s="52" t="s">
        <v>223</v>
      </c>
      <c r="D423" s="52" t="s">
        <v>201</v>
      </c>
      <c r="E423" s="56" t="s">
        <v>224</v>
      </c>
      <c r="F423" s="57">
        <v>15971050</v>
      </c>
      <c r="G423" s="57">
        <v>0</v>
      </c>
      <c r="H423" s="57">
        <v>15971050</v>
      </c>
      <c r="I423" s="57">
        <v>0</v>
      </c>
      <c r="J423" s="57">
        <v>0</v>
      </c>
    </row>
    <row r="424" spans="1:10" ht="51">
      <c r="A424" s="52" t="s">
        <v>211</v>
      </c>
      <c r="B424" s="52" t="s">
        <v>470</v>
      </c>
      <c r="C424" s="52" t="s">
        <v>223</v>
      </c>
      <c r="D424" s="52" t="s">
        <v>415</v>
      </c>
      <c r="E424" s="56" t="s">
        <v>416</v>
      </c>
      <c r="F424" s="57">
        <v>15386050</v>
      </c>
      <c r="G424" s="57">
        <v>0</v>
      </c>
      <c r="H424" s="57">
        <v>15386050</v>
      </c>
      <c r="I424" s="57">
        <v>0</v>
      </c>
      <c r="J424" s="57">
        <v>0</v>
      </c>
    </row>
    <row r="425" spans="1:10" ht="63.75">
      <c r="A425" s="52" t="s">
        <v>211</v>
      </c>
      <c r="B425" s="52" t="s">
        <v>470</v>
      </c>
      <c r="C425" s="52" t="s">
        <v>223</v>
      </c>
      <c r="D425" s="52" t="s">
        <v>285</v>
      </c>
      <c r="E425" s="56" t="s">
        <v>286</v>
      </c>
      <c r="F425" s="57">
        <v>585000</v>
      </c>
      <c r="G425" s="57">
        <v>0</v>
      </c>
      <c r="H425" s="57">
        <v>585000</v>
      </c>
      <c r="I425" s="57">
        <v>0</v>
      </c>
      <c r="J425" s="57">
        <v>0</v>
      </c>
    </row>
    <row r="426" spans="1:10" ht="25.5">
      <c r="A426" s="52" t="s">
        <v>211</v>
      </c>
      <c r="B426" s="52" t="s">
        <v>474</v>
      </c>
      <c r="C426" s="52" t="s">
        <v>201</v>
      </c>
      <c r="D426" s="52" t="s">
        <v>201</v>
      </c>
      <c r="E426" s="56" t="s">
        <v>475</v>
      </c>
      <c r="F426" s="57">
        <v>559225950</v>
      </c>
      <c r="G426" s="57">
        <v>0</v>
      </c>
      <c r="H426" s="57">
        <v>358169741</v>
      </c>
      <c r="I426" s="57">
        <v>159944966</v>
      </c>
      <c r="J426" s="57">
        <v>41111243</v>
      </c>
    </row>
    <row r="427" spans="1:10">
      <c r="A427" s="52" t="s">
        <v>211</v>
      </c>
      <c r="B427" s="52" t="s">
        <v>474</v>
      </c>
      <c r="C427" s="52" t="s">
        <v>324</v>
      </c>
      <c r="D427" s="52" t="s">
        <v>201</v>
      </c>
      <c r="E427" s="56" t="s">
        <v>325</v>
      </c>
      <c r="F427" s="57">
        <v>199556209</v>
      </c>
      <c r="G427" s="57">
        <v>0</v>
      </c>
      <c r="H427" s="57">
        <v>0</v>
      </c>
      <c r="I427" s="57">
        <v>159644966</v>
      </c>
      <c r="J427" s="57">
        <v>39911243</v>
      </c>
    </row>
    <row r="428" spans="1:10" ht="51">
      <c r="A428" s="52" t="s">
        <v>211</v>
      </c>
      <c r="B428" s="52" t="s">
        <v>474</v>
      </c>
      <c r="C428" s="52" t="s">
        <v>324</v>
      </c>
      <c r="D428" s="52" t="s">
        <v>326</v>
      </c>
      <c r="E428" s="56" t="s">
        <v>327</v>
      </c>
      <c r="F428" s="57">
        <v>199556209</v>
      </c>
      <c r="G428" s="57">
        <v>0</v>
      </c>
      <c r="H428" s="57">
        <v>0</v>
      </c>
      <c r="I428" s="57">
        <v>159644966</v>
      </c>
      <c r="J428" s="57">
        <v>39911243</v>
      </c>
    </row>
    <row r="429" spans="1:10">
      <c r="A429" s="52" t="s">
        <v>211</v>
      </c>
      <c r="B429" s="52" t="s">
        <v>474</v>
      </c>
      <c r="C429" s="52" t="s">
        <v>302</v>
      </c>
      <c r="D429" s="52" t="s">
        <v>201</v>
      </c>
      <c r="E429" s="56" t="s">
        <v>303</v>
      </c>
      <c r="F429" s="57">
        <v>358091820</v>
      </c>
      <c r="G429" s="57">
        <v>0</v>
      </c>
      <c r="H429" s="57">
        <v>358091820</v>
      </c>
      <c r="I429" s="57">
        <v>0</v>
      </c>
      <c r="J429" s="57">
        <v>0</v>
      </c>
    </row>
    <row r="430" spans="1:10" ht="51">
      <c r="A430" s="52" t="s">
        <v>211</v>
      </c>
      <c r="B430" s="52" t="s">
        <v>474</v>
      </c>
      <c r="C430" s="52" t="s">
        <v>302</v>
      </c>
      <c r="D430" s="52" t="s">
        <v>304</v>
      </c>
      <c r="E430" s="56" t="s">
        <v>305</v>
      </c>
      <c r="F430" s="57">
        <v>358091820</v>
      </c>
      <c r="G430" s="57">
        <v>0</v>
      </c>
      <c r="H430" s="57">
        <v>358091820</v>
      </c>
      <c r="I430" s="57">
        <v>0</v>
      </c>
      <c r="J430" s="57">
        <v>0</v>
      </c>
    </row>
    <row r="431" spans="1:10" ht="38.25">
      <c r="A431" s="52" t="s">
        <v>211</v>
      </c>
      <c r="B431" s="52" t="s">
        <v>474</v>
      </c>
      <c r="C431" s="52" t="s">
        <v>215</v>
      </c>
      <c r="D431" s="52" t="s">
        <v>201</v>
      </c>
      <c r="E431" s="56" t="s">
        <v>216</v>
      </c>
      <c r="F431" s="57">
        <v>1500000</v>
      </c>
      <c r="G431" s="57">
        <v>0</v>
      </c>
      <c r="H431" s="57">
        <v>0</v>
      </c>
      <c r="I431" s="57">
        <v>300000</v>
      </c>
      <c r="J431" s="57">
        <v>1200000</v>
      </c>
    </row>
    <row r="432" spans="1:10">
      <c r="A432" s="52" t="s">
        <v>211</v>
      </c>
      <c r="B432" s="52" t="s">
        <v>474</v>
      </c>
      <c r="C432" s="52" t="s">
        <v>215</v>
      </c>
      <c r="D432" s="52" t="s">
        <v>413</v>
      </c>
      <c r="E432" s="56" t="s">
        <v>414</v>
      </c>
      <c r="F432" s="57">
        <v>1500000</v>
      </c>
      <c r="G432" s="57">
        <v>0</v>
      </c>
      <c r="H432" s="57">
        <v>0</v>
      </c>
      <c r="I432" s="57">
        <v>300000</v>
      </c>
      <c r="J432" s="57">
        <v>1200000</v>
      </c>
    </row>
    <row r="433" spans="1:10">
      <c r="A433" s="52" t="s">
        <v>211</v>
      </c>
      <c r="B433" s="52" t="s">
        <v>474</v>
      </c>
      <c r="C433" s="52" t="s">
        <v>223</v>
      </c>
      <c r="D433" s="52" t="s">
        <v>201</v>
      </c>
      <c r="E433" s="56" t="s">
        <v>224</v>
      </c>
      <c r="F433" s="57">
        <v>77921</v>
      </c>
      <c r="G433" s="57">
        <v>0</v>
      </c>
      <c r="H433" s="57">
        <v>77921</v>
      </c>
      <c r="I433" s="57">
        <v>0</v>
      </c>
      <c r="J433" s="57">
        <v>0</v>
      </c>
    </row>
    <row r="434" spans="1:10" ht="63.75">
      <c r="A434" s="52" t="s">
        <v>211</v>
      </c>
      <c r="B434" s="52" t="s">
        <v>474</v>
      </c>
      <c r="C434" s="52" t="s">
        <v>223</v>
      </c>
      <c r="D434" s="52" t="s">
        <v>285</v>
      </c>
      <c r="E434" s="56" t="s">
        <v>286</v>
      </c>
      <c r="F434" s="57">
        <v>77921</v>
      </c>
      <c r="G434" s="57">
        <v>0</v>
      </c>
      <c r="H434" s="57">
        <v>77921</v>
      </c>
      <c r="I434" s="57">
        <v>0</v>
      </c>
      <c r="J434" s="57">
        <v>0</v>
      </c>
    </row>
    <row r="435" spans="1:10" ht="38.25">
      <c r="A435" s="52" t="s">
        <v>211</v>
      </c>
      <c r="B435" s="52" t="s">
        <v>476</v>
      </c>
      <c r="C435" s="52" t="s">
        <v>201</v>
      </c>
      <c r="D435" s="52" t="s">
        <v>201</v>
      </c>
      <c r="E435" s="56" t="s">
        <v>477</v>
      </c>
      <c r="F435" s="57">
        <v>62346767374</v>
      </c>
      <c r="G435" s="57">
        <v>26137</v>
      </c>
      <c r="H435" s="57">
        <v>58427099448</v>
      </c>
      <c r="I435" s="57">
        <v>3768304409</v>
      </c>
      <c r="J435" s="57">
        <v>151337380</v>
      </c>
    </row>
    <row r="436" spans="1:10">
      <c r="A436" s="52" t="s">
        <v>211</v>
      </c>
      <c r="B436" s="52" t="s">
        <v>476</v>
      </c>
      <c r="C436" s="52" t="s">
        <v>324</v>
      </c>
      <c r="D436" s="52" t="s">
        <v>201</v>
      </c>
      <c r="E436" s="56" t="s">
        <v>325</v>
      </c>
      <c r="F436" s="57">
        <v>50662593210</v>
      </c>
      <c r="G436" s="57">
        <v>0</v>
      </c>
      <c r="H436" s="57">
        <v>48692355692</v>
      </c>
      <c r="I436" s="57">
        <v>1970237518</v>
      </c>
      <c r="J436" s="57">
        <v>0</v>
      </c>
    </row>
    <row r="437" spans="1:10" ht="51">
      <c r="A437" s="52" t="s">
        <v>211</v>
      </c>
      <c r="B437" s="52" t="s">
        <v>476</v>
      </c>
      <c r="C437" s="52" t="s">
        <v>324</v>
      </c>
      <c r="D437" s="52" t="s">
        <v>326</v>
      </c>
      <c r="E437" s="56" t="s">
        <v>327</v>
      </c>
      <c r="F437" s="57">
        <v>50662593210</v>
      </c>
      <c r="G437" s="57">
        <v>0</v>
      </c>
      <c r="H437" s="57">
        <v>48692355692</v>
      </c>
      <c r="I437" s="57">
        <v>1970237518</v>
      </c>
      <c r="J437" s="57">
        <v>0</v>
      </c>
    </row>
    <row r="438" spans="1:10" ht="25.5">
      <c r="A438" s="52" t="s">
        <v>211</v>
      </c>
      <c r="B438" s="52" t="s">
        <v>476</v>
      </c>
      <c r="C438" s="52" t="s">
        <v>299</v>
      </c>
      <c r="D438" s="52" t="s">
        <v>201</v>
      </c>
      <c r="E438" s="56" t="s">
        <v>65</v>
      </c>
      <c r="F438" s="57">
        <v>56549255</v>
      </c>
      <c r="G438" s="57">
        <v>0</v>
      </c>
      <c r="H438" s="57">
        <v>0</v>
      </c>
      <c r="I438" s="57">
        <v>0</v>
      </c>
      <c r="J438" s="57">
        <v>56549255</v>
      </c>
    </row>
    <row r="439" spans="1:10" ht="25.5">
      <c r="A439" s="52" t="s">
        <v>211</v>
      </c>
      <c r="B439" s="52" t="s">
        <v>476</v>
      </c>
      <c r="C439" s="52" t="s">
        <v>299</v>
      </c>
      <c r="D439" s="52" t="s">
        <v>300</v>
      </c>
      <c r="E439" s="56" t="s">
        <v>301</v>
      </c>
      <c r="F439" s="57">
        <v>56549255</v>
      </c>
      <c r="G439" s="57">
        <v>0</v>
      </c>
      <c r="H439" s="57">
        <v>0</v>
      </c>
      <c r="I439" s="57">
        <v>0</v>
      </c>
      <c r="J439" s="57">
        <v>56549255</v>
      </c>
    </row>
    <row r="440" spans="1:10">
      <c r="A440" s="52" t="s">
        <v>211</v>
      </c>
      <c r="B440" s="52" t="s">
        <v>476</v>
      </c>
      <c r="C440" s="52" t="s">
        <v>302</v>
      </c>
      <c r="D440" s="52" t="s">
        <v>201</v>
      </c>
      <c r="E440" s="56" t="s">
        <v>303</v>
      </c>
      <c r="F440" s="57">
        <v>10768135122</v>
      </c>
      <c r="G440" s="57">
        <v>0</v>
      </c>
      <c r="H440" s="57">
        <v>9365937071</v>
      </c>
      <c r="I440" s="57">
        <v>1402198051</v>
      </c>
      <c r="J440" s="57">
        <v>0</v>
      </c>
    </row>
    <row r="441" spans="1:10" ht="51">
      <c r="A441" s="52" t="s">
        <v>211</v>
      </c>
      <c r="B441" s="52" t="s">
        <v>476</v>
      </c>
      <c r="C441" s="52" t="s">
        <v>302</v>
      </c>
      <c r="D441" s="52" t="s">
        <v>304</v>
      </c>
      <c r="E441" s="56" t="s">
        <v>305</v>
      </c>
      <c r="F441" s="57">
        <v>10768135122</v>
      </c>
      <c r="G441" s="57">
        <v>0</v>
      </c>
      <c r="H441" s="57">
        <v>9365937071</v>
      </c>
      <c r="I441" s="57">
        <v>1402198051</v>
      </c>
      <c r="J441" s="57">
        <v>0</v>
      </c>
    </row>
    <row r="442" spans="1:10">
      <c r="A442" s="52" t="s">
        <v>211</v>
      </c>
      <c r="B442" s="52" t="s">
        <v>476</v>
      </c>
      <c r="C442" s="52" t="s">
        <v>458</v>
      </c>
      <c r="D442" s="52" t="s">
        <v>201</v>
      </c>
      <c r="E442" s="56" t="s">
        <v>91</v>
      </c>
      <c r="F442" s="57">
        <v>26137</v>
      </c>
      <c r="G442" s="57">
        <v>26137</v>
      </c>
      <c r="H442" s="57">
        <v>0</v>
      </c>
      <c r="I442" s="57">
        <v>0</v>
      </c>
      <c r="J442" s="57">
        <v>0</v>
      </c>
    </row>
    <row r="443" spans="1:10">
      <c r="A443" s="52" t="s">
        <v>211</v>
      </c>
      <c r="B443" s="52" t="s">
        <v>476</v>
      </c>
      <c r="C443" s="52" t="s">
        <v>458</v>
      </c>
      <c r="D443" s="52" t="s">
        <v>459</v>
      </c>
      <c r="E443" s="56" t="s">
        <v>91</v>
      </c>
      <c r="F443" s="57">
        <v>26137</v>
      </c>
      <c r="G443" s="57">
        <v>26137</v>
      </c>
      <c r="H443" s="57">
        <v>0</v>
      </c>
      <c r="I443" s="57">
        <v>0</v>
      </c>
      <c r="J443" s="57">
        <v>0</v>
      </c>
    </row>
    <row r="444" spans="1:10" ht="38.25">
      <c r="A444" s="52" t="s">
        <v>211</v>
      </c>
      <c r="B444" s="52" t="s">
        <v>476</v>
      </c>
      <c r="C444" s="52" t="s">
        <v>215</v>
      </c>
      <c r="D444" s="52" t="s">
        <v>201</v>
      </c>
      <c r="E444" s="56" t="s">
        <v>216</v>
      </c>
      <c r="F444" s="57">
        <v>265344320</v>
      </c>
      <c r="G444" s="57">
        <v>0</v>
      </c>
      <c r="H444" s="57">
        <v>48780000</v>
      </c>
      <c r="I444" s="57">
        <v>199408864</v>
      </c>
      <c r="J444" s="57">
        <v>17155456</v>
      </c>
    </row>
    <row r="445" spans="1:10">
      <c r="A445" s="52" t="s">
        <v>211</v>
      </c>
      <c r="B445" s="52" t="s">
        <v>476</v>
      </c>
      <c r="C445" s="52" t="s">
        <v>215</v>
      </c>
      <c r="D445" s="52" t="s">
        <v>413</v>
      </c>
      <c r="E445" s="56" t="s">
        <v>414</v>
      </c>
      <c r="F445" s="57">
        <v>21444320</v>
      </c>
      <c r="G445" s="57">
        <v>0</v>
      </c>
      <c r="H445" s="57">
        <v>0</v>
      </c>
      <c r="I445" s="57">
        <v>4288864</v>
      </c>
      <c r="J445" s="57">
        <v>17155456</v>
      </c>
    </row>
    <row r="446" spans="1:10">
      <c r="A446" s="52" t="s">
        <v>211</v>
      </c>
      <c r="B446" s="52" t="s">
        <v>476</v>
      </c>
      <c r="C446" s="52" t="s">
        <v>215</v>
      </c>
      <c r="D446" s="52" t="s">
        <v>217</v>
      </c>
      <c r="E446" s="56" t="s">
        <v>218</v>
      </c>
      <c r="F446" s="57">
        <v>243900000</v>
      </c>
      <c r="G446" s="57">
        <v>0</v>
      </c>
      <c r="H446" s="57">
        <v>48780000</v>
      </c>
      <c r="I446" s="57">
        <v>195120000</v>
      </c>
      <c r="J446" s="57">
        <v>0</v>
      </c>
    </row>
    <row r="447" spans="1:10" ht="25.5">
      <c r="A447" s="52" t="s">
        <v>211</v>
      </c>
      <c r="B447" s="52" t="s">
        <v>476</v>
      </c>
      <c r="C447" s="52" t="s">
        <v>259</v>
      </c>
      <c r="D447" s="52" t="s">
        <v>201</v>
      </c>
      <c r="E447" s="56" t="s">
        <v>260</v>
      </c>
      <c r="F447" s="57">
        <v>70500000</v>
      </c>
      <c r="G447" s="57">
        <v>0</v>
      </c>
      <c r="H447" s="57">
        <v>31500000</v>
      </c>
      <c r="I447" s="57">
        <v>39000000</v>
      </c>
      <c r="J447" s="57">
        <v>0</v>
      </c>
    </row>
    <row r="448" spans="1:10">
      <c r="A448" s="52" t="s">
        <v>211</v>
      </c>
      <c r="B448" s="52" t="s">
        <v>476</v>
      </c>
      <c r="C448" s="52" t="s">
        <v>259</v>
      </c>
      <c r="D448" s="52" t="s">
        <v>401</v>
      </c>
      <c r="E448" s="56" t="s">
        <v>402</v>
      </c>
      <c r="F448" s="57">
        <v>4000000</v>
      </c>
      <c r="G448" s="57">
        <v>0</v>
      </c>
      <c r="H448" s="57">
        <v>4000000</v>
      </c>
      <c r="I448" s="57">
        <v>0</v>
      </c>
      <c r="J448" s="57">
        <v>0</v>
      </c>
    </row>
    <row r="449" spans="1:10">
      <c r="A449" s="52" t="s">
        <v>211</v>
      </c>
      <c r="B449" s="52" t="s">
        <v>476</v>
      </c>
      <c r="C449" s="52" t="s">
        <v>259</v>
      </c>
      <c r="D449" s="52" t="s">
        <v>403</v>
      </c>
      <c r="E449" s="56" t="s">
        <v>404</v>
      </c>
      <c r="F449" s="57">
        <v>2000000</v>
      </c>
      <c r="G449" s="57">
        <v>0</v>
      </c>
      <c r="H449" s="57">
        <v>2000000</v>
      </c>
      <c r="I449" s="57">
        <v>0</v>
      </c>
      <c r="J449" s="57">
        <v>0</v>
      </c>
    </row>
    <row r="450" spans="1:10">
      <c r="A450" s="52" t="s">
        <v>211</v>
      </c>
      <c r="B450" s="52" t="s">
        <v>476</v>
      </c>
      <c r="C450" s="52" t="s">
        <v>259</v>
      </c>
      <c r="D450" s="52" t="s">
        <v>310</v>
      </c>
      <c r="E450" s="56" t="s">
        <v>311</v>
      </c>
      <c r="F450" s="57">
        <v>64500000</v>
      </c>
      <c r="G450" s="57">
        <v>0</v>
      </c>
      <c r="H450" s="57">
        <v>25500000</v>
      </c>
      <c r="I450" s="57">
        <v>39000000</v>
      </c>
      <c r="J450" s="57">
        <v>0</v>
      </c>
    </row>
    <row r="451" spans="1:10" ht="25.5">
      <c r="A451" s="52" t="s">
        <v>211</v>
      </c>
      <c r="B451" s="52" t="s">
        <v>476</v>
      </c>
      <c r="C451" s="52" t="s">
        <v>312</v>
      </c>
      <c r="D451" s="52" t="s">
        <v>201</v>
      </c>
      <c r="E451" s="56" t="s">
        <v>313</v>
      </c>
      <c r="F451" s="57">
        <v>512612558</v>
      </c>
      <c r="G451" s="57">
        <v>0</v>
      </c>
      <c r="H451" s="57">
        <v>281196117</v>
      </c>
      <c r="I451" s="57">
        <v>153783772</v>
      </c>
      <c r="J451" s="57">
        <v>77632669</v>
      </c>
    </row>
    <row r="452" spans="1:10">
      <c r="A452" s="52" t="s">
        <v>211</v>
      </c>
      <c r="B452" s="52" t="s">
        <v>476</v>
      </c>
      <c r="C452" s="52" t="s">
        <v>312</v>
      </c>
      <c r="D452" s="52" t="s">
        <v>314</v>
      </c>
      <c r="E452" s="56" t="s">
        <v>315</v>
      </c>
      <c r="F452" s="57">
        <v>512612558</v>
      </c>
      <c r="G452" s="57">
        <v>0</v>
      </c>
      <c r="H452" s="57">
        <v>281196117</v>
      </c>
      <c r="I452" s="57">
        <v>153783772</v>
      </c>
      <c r="J452" s="57">
        <v>77632669</v>
      </c>
    </row>
    <row r="453" spans="1:10">
      <c r="A453" s="52" t="s">
        <v>211</v>
      </c>
      <c r="B453" s="52" t="s">
        <v>476</v>
      </c>
      <c r="C453" s="52" t="s">
        <v>223</v>
      </c>
      <c r="D453" s="52" t="s">
        <v>201</v>
      </c>
      <c r="E453" s="56" t="s">
        <v>224</v>
      </c>
      <c r="F453" s="57">
        <v>11006772</v>
      </c>
      <c r="G453" s="57">
        <v>0</v>
      </c>
      <c r="H453" s="57">
        <v>7330568</v>
      </c>
      <c r="I453" s="57">
        <v>3676204</v>
      </c>
      <c r="J453" s="57">
        <v>0</v>
      </c>
    </row>
    <row r="454" spans="1:10" ht="25.5">
      <c r="A454" s="52" t="s">
        <v>211</v>
      </c>
      <c r="B454" s="52" t="s">
        <v>476</v>
      </c>
      <c r="C454" s="52" t="s">
        <v>223</v>
      </c>
      <c r="D454" s="52" t="s">
        <v>351</v>
      </c>
      <c r="E454" s="56" t="s">
        <v>352</v>
      </c>
      <c r="F454" s="57">
        <v>180798</v>
      </c>
      <c r="G454" s="57">
        <v>0</v>
      </c>
      <c r="H454" s="57">
        <v>180798</v>
      </c>
      <c r="I454" s="57">
        <v>0</v>
      </c>
      <c r="J454" s="57">
        <v>0</v>
      </c>
    </row>
    <row r="455" spans="1:10" ht="51">
      <c r="A455" s="52" t="s">
        <v>211</v>
      </c>
      <c r="B455" s="52" t="s">
        <v>476</v>
      </c>
      <c r="C455" s="52" t="s">
        <v>223</v>
      </c>
      <c r="D455" s="52" t="s">
        <v>415</v>
      </c>
      <c r="E455" s="56" t="s">
        <v>416</v>
      </c>
      <c r="F455" s="57">
        <v>7583237</v>
      </c>
      <c r="G455" s="57">
        <v>0</v>
      </c>
      <c r="H455" s="57">
        <v>7121870</v>
      </c>
      <c r="I455" s="57">
        <v>461367</v>
      </c>
      <c r="J455" s="57">
        <v>0</v>
      </c>
    </row>
    <row r="456" spans="1:10" ht="63.75">
      <c r="A456" s="52" t="s">
        <v>211</v>
      </c>
      <c r="B456" s="52" t="s">
        <v>476</v>
      </c>
      <c r="C456" s="52" t="s">
        <v>223</v>
      </c>
      <c r="D456" s="52" t="s">
        <v>285</v>
      </c>
      <c r="E456" s="56" t="s">
        <v>286</v>
      </c>
      <c r="F456" s="57">
        <v>3242737</v>
      </c>
      <c r="G456" s="57">
        <v>0</v>
      </c>
      <c r="H456" s="57">
        <v>27900</v>
      </c>
      <c r="I456" s="57">
        <v>3214837</v>
      </c>
      <c r="J456" s="57">
        <v>0</v>
      </c>
    </row>
    <row r="457" spans="1:10" ht="25.5">
      <c r="A457" s="52" t="s">
        <v>211</v>
      </c>
      <c r="B457" s="52" t="s">
        <v>478</v>
      </c>
      <c r="C457" s="52" t="s">
        <v>201</v>
      </c>
      <c r="D457" s="52" t="s">
        <v>201</v>
      </c>
      <c r="E457" s="56" t="s">
        <v>479</v>
      </c>
      <c r="F457" s="57">
        <v>1851250000</v>
      </c>
      <c r="G457" s="57">
        <v>0</v>
      </c>
      <c r="H457" s="57">
        <v>1110750000</v>
      </c>
      <c r="I457" s="57">
        <v>740500000</v>
      </c>
      <c r="J457" s="57">
        <v>0</v>
      </c>
    </row>
    <row r="458" spans="1:10">
      <c r="A458" s="52" t="s">
        <v>211</v>
      </c>
      <c r="B458" s="52" t="s">
        <v>478</v>
      </c>
      <c r="C458" s="52" t="s">
        <v>302</v>
      </c>
      <c r="D458" s="52" t="s">
        <v>201</v>
      </c>
      <c r="E458" s="56" t="s">
        <v>303</v>
      </c>
      <c r="F458" s="57">
        <v>1851250000</v>
      </c>
      <c r="G458" s="57">
        <v>0</v>
      </c>
      <c r="H458" s="57">
        <v>1110750000</v>
      </c>
      <c r="I458" s="57">
        <v>740500000</v>
      </c>
      <c r="J458" s="57">
        <v>0</v>
      </c>
    </row>
    <row r="459" spans="1:10" ht="51">
      <c r="A459" s="52" t="s">
        <v>211</v>
      </c>
      <c r="B459" s="52" t="s">
        <v>478</v>
      </c>
      <c r="C459" s="52" t="s">
        <v>302</v>
      </c>
      <c r="D459" s="52" t="s">
        <v>304</v>
      </c>
      <c r="E459" s="56" t="s">
        <v>305</v>
      </c>
      <c r="F459" s="57">
        <v>1851250000</v>
      </c>
      <c r="G459" s="57">
        <v>0</v>
      </c>
      <c r="H459" s="57">
        <v>1110750000</v>
      </c>
      <c r="I459" s="57">
        <v>740500000</v>
      </c>
      <c r="J459" s="57">
        <v>0</v>
      </c>
    </row>
    <row r="460" spans="1:10" ht="25.5">
      <c r="A460" s="52" t="s">
        <v>211</v>
      </c>
      <c r="B460" s="52" t="s">
        <v>480</v>
      </c>
      <c r="C460" s="52" t="s">
        <v>201</v>
      </c>
      <c r="D460" s="52" t="s">
        <v>201</v>
      </c>
      <c r="E460" s="56" t="s">
        <v>481</v>
      </c>
      <c r="F460" s="57">
        <v>245251223205</v>
      </c>
      <c r="G460" s="57">
        <v>245251223205</v>
      </c>
      <c r="H460" s="57">
        <v>0</v>
      </c>
      <c r="I460" s="57">
        <v>0</v>
      </c>
      <c r="J460" s="57">
        <v>0</v>
      </c>
    </row>
    <row r="461" spans="1:10" ht="25.5">
      <c r="A461" s="52" t="s">
        <v>211</v>
      </c>
      <c r="B461" s="52" t="s">
        <v>480</v>
      </c>
      <c r="C461" s="52" t="s">
        <v>482</v>
      </c>
      <c r="D461" s="52" t="s">
        <v>201</v>
      </c>
      <c r="E461" s="56" t="s">
        <v>483</v>
      </c>
      <c r="F461" s="57">
        <v>237280188820</v>
      </c>
      <c r="G461" s="57">
        <v>237280188820</v>
      </c>
      <c r="H461" s="57">
        <v>0</v>
      </c>
      <c r="I461" s="57">
        <v>0</v>
      </c>
      <c r="J461" s="57">
        <v>0</v>
      </c>
    </row>
    <row r="462" spans="1:10" ht="38.25">
      <c r="A462" s="52" t="s">
        <v>211</v>
      </c>
      <c r="B462" s="52" t="s">
        <v>480</v>
      </c>
      <c r="C462" s="52" t="s">
        <v>482</v>
      </c>
      <c r="D462" s="52" t="s">
        <v>484</v>
      </c>
      <c r="E462" s="56" t="s">
        <v>485</v>
      </c>
      <c r="F462" s="57">
        <v>237280188820</v>
      </c>
      <c r="G462" s="57">
        <v>237280188820</v>
      </c>
      <c r="H462" s="57">
        <v>0</v>
      </c>
      <c r="I462" s="57">
        <v>0</v>
      </c>
      <c r="J462" s="57">
        <v>0</v>
      </c>
    </row>
    <row r="463" spans="1:10">
      <c r="A463" s="52" t="s">
        <v>211</v>
      </c>
      <c r="B463" s="52" t="s">
        <v>480</v>
      </c>
      <c r="C463" s="52" t="s">
        <v>223</v>
      </c>
      <c r="D463" s="52" t="s">
        <v>201</v>
      </c>
      <c r="E463" s="56" t="s">
        <v>224</v>
      </c>
      <c r="F463" s="57">
        <v>-28965615</v>
      </c>
      <c r="G463" s="57">
        <v>-28965615</v>
      </c>
      <c r="H463" s="57">
        <v>0</v>
      </c>
      <c r="I463" s="57">
        <v>0</v>
      </c>
      <c r="J463" s="57">
        <v>0</v>
      </c>
    </row>
    <row r="464" spans="1:10" ht="25.5">
      <c r="A464" s="52" t="s">
        <v>211</v>
      </c>
      <c r="B464" s="52" t="s">
        <v>480</v>
      </c>
      <c r="C464" s="52" t="s">
        <v>223</v>
      </c>
      <c r="D464" s="52" t="s">
        <v>281</v>
      </c>
      <c r="E464" s="56" t="s">
        <v>282</v>
      </c>
      <c r="F464" s="57">
        <v>-28965615</v>
      </c>
      <c r="G464" s="57">
        <v>-28965615</v>
      </c>
      <c r="H464" s="57">
        <v>0</v>
      </c>
      <c r="I464" s="57">
        <v>0</v>
      </c>
      <c r="J464" s="57">
        <v>0</v>
      </c>
    </row>
    <row r="465" spans="1:10">
      <c r="A465" s="52" t="s">
        <v>211</v>
      </c>
      <c r="B465" s="52" t="s">
        <v>480</v>
      </c>
      <c r="C465" s="52" t="s">
        <v>486</v>
      </c>
      <c r="D465" s="52" t="s">
        <v>201</v>
      </c>
      <c r="E465" s="56" t="s">
        <v>487</v>
      </c>
      <c r="F465" s="57">
        <v>8000000000</v>
      </c>
      <c r="G465" s="57">
        <v>8000000000</v>
      </c>
      <c r="H465" s="57">
        <v>0</v>
      </c>
      <c r="I465" s="57">
        <v>0</v>
      </c>
      <c r="J465" s="57">
        <v>0</v>
      </c>
    </row>
    <row r="466" spans="1:10">
      <c r="A466" s="52" t="s">
        <v>211</v>
      </c>
      <c r="B466" s="52" t="s">
        <v>480</v>
      </c>
      <c r="C466" s="52" t="s">
        <v>486</v>
      </c>
      <c r="D466" s="52" t="s">
        <v>488</v>
      </c>
      <c r="E466" s="56" t="s">
        <v>489</v>
      </c>
      <c r="F466" s="57">
        <v>8000000000</v>
      </c>
      <c r="G466" s="57">
        <v>8000000000</v>
      </c>
      <c r="H466" s="57">
        <v>0</v>
      </c>
      <c r="I466" s="57">
        <v>0</v>
      </c>
      <c r="J466" s="57">
        <v>0</v>
      </c>
    </row>
    <row r="467" spans="1:10">
      <c r="A467" s="52" t="s">
        <v>211</v>
      </c>
      <c r="B467" s="52" t="s">
        <v>490</v>
      </c>
      <c r="C467" s="52" t="s">
        <v>201</v>
      </c>
      <c r="D467" s="52" t="s">
        <v>201</v>
      </c>
      <c r="E467" s="56" t="s">
        <v>491</v>
      </c>
      <c r="F467" s="57">
        <v>584061079321</v>
      </c>
      <c r="G467" s="57">
        <v>0</v>
      </c>
      <c r="H467" s="57">
        <v>584061079321</v>
      </c>
      <c r="I467" s="57">
        <v>0</v>
      </c>
      <c r="J467" s="57">
        <v>0</v>
      </c>
    </row>
    <row r="468" spans="1:10">
      <c r="A468" s="52" t="s">
        <v>211</v>
      </c>
      <c r="B468" s="52" t="s">
        <v>490</v>
      </c>
      <c r="C468" s="52" t="s">
        <v>324</v>
      </c>
      <c r="D468" s="52" t="s">
        <v>201</v>
      </c>
      <c r="E468" s="56" t="s">
        <v>325</v>
      </c>
      <c r="F468" s="57">
        <v>513128516989</v>
      </c>
      <c r="G468" s="57">
        <v>0</v>
      </c>
      <c r="H468" s="57">
        <v>513128516989</v>
      </c>
      <c r="I468" s="57">
        <v>0</v>
      </c>
      <c r="J468" s="57">
        <v>0</v>
      </c>
    </row>
    <row r="469" spans="1:10" ht="51">
      <c r="A469" s="52" t="s">
        <v>211</v>
      </c>
      <c r="B469" s="52" t="s">
        <v>490</v>
      </c>
      <c r="C469" s="52" t="s">
        <v>324</v>
      </c>
      <c r="D469" s="52" t="s">
        <v>326</v>
      </c>
      <c r="E469" s="56" t="s">
        <v>327</v>
      </c>
      <c r="F469" s="57">
        <v>513128516989</v>
      </c>
      <c r="G469" s="57">
        <v>0</v>
      </c>
      <c r="H469" s="57">
        <v>513128516989</v>
      </c>
      <c r="I469" s="57">
        <v>0</v>
      </c>
      <c r="J469" s="57">
        <v>0</v>
      </c>
    </row>
    <row r="470" spans="1:10">
      <c r="A470" s="52" t="s">
        <v>211</v>
      </c>
      <c r="B470" s="52" t="s">
        <v>490</v>
      </c>
      <c r="C470" s="52" t="s">
        <v>302</v>
      </c>
      <c r="D470" s="52" t="s">
        <v>201</v>
      </c>
      <c r="E470" s="56" t="s">
        <v>303</v>
      </c>
      <c r="F470" s="57">
        <v>70932562332</v>
      </c>
      <c r="G470" s="57">
        <v>0</v>
      </c>
      <c r="H470" s="57">
        <v>70932562332</v>
      </c>
      <c r="I470" s="57">
        <v>0</v>
      </c>
      <c r="J470" s="57">
        <v>0</v>
      </c>
    </row>
    <row r="471" spans="1:10" ht="51">
      <c r="A471" s="52" t="s">
        <v>211</v>
      </c>
      <c r="B471" s="52" t="s">
        <v>490</v>
      </c>
      <c r="C471" s="52" t="s">
        <v>302</v>
      </c>
      <c r="D471" s="52" t="s">
        <v>304</v>
      </c>
      <c r="E471" s="56" t="s">
        <v>305</v>
      </c>
      <c r="F471" s="57">
        <v>70932562332</v>
      </c>
      <c r="G471" s="57">
        <v>0</v>
      </c>
      <c r="H471" s="57">
        <v>70932562332</v>
      </c>
      <c r="I471" s="57">
        <v>0</v>
      </c>
      <c r="J471" s="57">
        <v>0</v>
      </c>
    </row>
    <row r="472" spans="1:10">
      <c r="A472" s="52" t="s">
        <v>211</v>
      </c>
      <c r="B472" s="52" t="s">
        <v>492</v>
      </c>
      <c r="C472" s="52" t="s">
        <v>201</v>
      </c>
      <c r="D472" s="52" t="s">
        <v>201</v>
      </c>
      <c r="E472" s="56" t="s">
        <v>493</v>
      </c>
      <c r="F472" s="57">
        <v>38906645461</v>
      </c>
      <c r="G472" s="57">
        <v>1080860</v>
      </c>
      <c r="H472" s="57">
        <v>38905564601</v>
      </c>
      <c r="I472" s="57">
        <v>0</v>
      </c>
      <c r="J472" s="57">
        <v>0</v>
      </c>
    </row>
    <row r="473" spans="1:10">
      <c r="A473" s="52" t="s">
        <v>211</v>
      </c>
      <c r="B473" s="52" t="s">
        <v>492</v>
      </c>
      <c r="C473" s="52" t="s">
        <v>324</v>
      </c>
      <c r="D473" s="52" t="s">
        <v>201</v>
      </c>
      <c r="E473" s="56" t="s">
        <v>325</v>
      </c>
      <c r="F473" s="57">
        <v>31761628239</v>
      </c>
      <c r="G473" s="57">
        <v>0</v>
      </c>
      <c r="H473" s="57">
        <v>31761628239</v>
      </c>
      <c r="I473" s="57">
        <v>0</v>
      </c>
      <c r="J473" s="57">
        <v>0</v>
      </c>
    </row>
    <row r="474" spans="1:10" ht="51">
      <c r="A474" s="52" t="s">
        <v>211</v>
      </c>
      <c r="B474" s="52" t="s">
        <v>492</v>
      </c>
      <c r="C474" s="52" t="s">
        <v>324</v>
      </c>
      <c r="D474" s="52" t="s">
        <v>326</v>
      </c>
      <c r="E474" s="56" t="s">
        <v>327</v>
      </c>
      <c r="F474" s="57">
        <v>31761628239</v>
      </c>
      <c r="G474" s="57">
        <v>0</v>
      </c>
      <c r="H474" s="57">
        <v>31761628239</v>
      </c>
      <c r="I474" s="57">
        <v>0</v>
      </c>
      <c r="J474" s="57">
        <v>0</v>
      </c>
    </row>
    <row r="475" spans="1:10">
      <c r="A475" s="52" t="s">
        <v>211</v>
      </c>
      <c r="B475" s="52" t="s">
        <v>492</v>
      </c>
      <c r="C475" s="52" t="s">
        <v>302</v>
      </c>
      <c r="D475" s="52" t="s">
        <v>201</v>
      </c>
      <c r="E475" s="56" t="s">
        <v>303</v>
      </c>
      <c r="F475" s="57">
        <v>4394693473</v>
      </c>
      <c r="G475" s="57">
        <v>0</v>
      </c>
      <c r="H475" s="57">
        <v>4394693473</v>
      </c>
      <c r="I475" s="57">
        <v>0</v>
      </c>
      <c r="J475" s="57">
        <v>0</v>
      </c>
    </row>
    <row r="476" spans="1:10" ht="51">
      <c r="A476" s="52" t="s">
        <v>211</v>
      </c>
      <c r="B476" s="52" t="s">
        <v>492</v>
      </c>
      <c r="C476" s="52" t="s">
        <v>302</v>
      </c>
      <c r="D476" s="52" t="s">
        <v>304</v>
      </c>
      <c r="E476" s="56" t="s">
        <v>305</v>
      </c>
      <c r="F476" s="57">
        <v>4394693473</v>
      </c>
      <c r="G476" s="57">
        <v>0</v>
      </c>
      <c r="H476" s="57">
        <v>4394693473</v>
      </c>
      <c r="I476" s="57">
        <v>0</v>
      </c>
      <c r="J476" s="57">
        <v>0</v>
      </c>
    </row>
    <row r="477" spans="1:10">
      <c r="A477" s="52" t="s">
        <v>211</v>
      </c>
      <c r="B477" s="52" t="s">
        <v>492</v>
      </c>
      <c r="C477" s="52" t="s">
        <v>219</v>
      </c>
      <c r="D477" s="52" t="s">
        <v>201</v>
      </c>
      <c r="E477" s="56" t="s">
        <v>220</v>
      </c>
      <c r="F477" s="57">
        <v>1080860</v>
      </c>
      <c r="G477" s="57">
        <v>1080860</v>
      </c>
      <c r="H477" s="57">
        <v>0</v>
      </c>
      <c r="I477" s="57">
        <v>0</v>
      </c>
      <c r="J477" s="57">
        <v>0</v>
      </c>
    </row>
    <row r="478" spans="1:10" ht="76.5">
      <c r="A478" s="52" t="s">
        <v>211</v>
      </c>
      <c r="B478" s="52" t="s">
        <v>492</v>
      </c>
      <c r="C478" s="52" t="s">
        <v>219</v>
      </c>
      <c r="D478" s="52" t="s">
        <v>316</v>
      </c>
      <c r="E478" s="56" t="s">
        <v>317</v>
      </c>
      <c r="F478" s="57">
        <v>1080860</v>
      </c>
      <c r="G478" s="57">
        <v>1080860</v>
      </c>
      <c r="H478" s="57">
        <v>0</v>
      </c>
      <c r="I478" s="57">
        <v>0</v>
      </c>
      <c r="J478" s="57">
        <v>0</v>
      </c>
    </row>
    <row r="479" spans="1:10">
      <c r="A479" s="52" t="s">
        <v>211</v>
      </c>
      <c r="B479" s="52" t="s">
        <v>492</v>
      </c>
      <c r="C479" s="52" t="s">
        <v>223</v>
      </c>
      <c r="D479" s="52" t="s">
        <v>201</v>
      </c>
      <c r="E479" s="56" t="s">
        <v>224</v>
      </c>
      <c r="F479" s="57">
        <v>2749242889</v>
      </c>
      <c r="G479" s="57">
        <v>0</v>
      </c>
      <c r="H479" s="57">
        <v>2749242889</v>
      </c>
      <c r="I479" s="57">
        <v>0</v>
      </c>
      <c r="J479" s="57">
        <v>0</v>
      </c>
    </row>
    <row r="480" spans="1:10" ht="63.75">
      <c r="A480" s="52" t="s">
        <v>211</v>
      </c>
      <c r="B480" s="52" t="s">
        <v>492</v>
      </c>
      <c r="C480" s="52" t="s">
        <v>223</v>
      </c>
      <c r="D480" s="52" t="s">
        <v>397</v>
      </c>
      <c r="E480" s="56" t="s">
        <v>398</v>
      </c>
      <c r="F480" s="57">
        <v>2749127112</v>
      </c>
      <c r="G480" s="57">
        <v>0</v>
      </c>
      <c r="H480" s="57">
        <v>2749127112</v>
      </c>
      <c r="I480" s="57">
        <v>0</v>
      </c>
      <c r="J480" s="57">
        <v>0</v>
      </c>
    </row>
    <row r="481" spans="1:10" ht="51">
      <c r="A481" s="52" t="s">
        <v>211</v>
      </c>
      <c r="B481" s="52" t="s">
        <v>492</v>
      </c>
      <c r="C481" s="52" t="s">
        <v>223</v>
      </c>
      <c r="D481" s="52" t="s">
        <v>415</v>
      </c>
      <c r="E481" s="56" t="s">
        <v>416</v>
      </c>
      <c r="F481" s="57">
        <v>115777</v>
      </c>
      <c r="G481" s="57">
        <v>0</v>
      </c>
      <c r="H481" s="57">
        <v>115777</v>
      </c>
      <c r="I481" s="57">
        <v>0</v>
      </c>
      <c r="J481" s="57">
        <v>0</v>
      </c>
    </row>
    <row r="482" spans="1:10" ht="25.5">
      <c r="A482" s="52" t="s">
        <v>211</v>
      </c>
      <c r="B482" s="52" t="s">
        <v>494</v>
      </c>
      <c r="C482" s="52" t="s">
        <v>201</v>
      </c>
      <c r="D482" s="52" t="s">
        <v>201</v>
      </c>
      <c r="E482" s="56" t="s">
        <v>495</v>
      </c>
      <c r="F482" s="57">
        <v>1668492213</v>
      </c>
      <c r="G482" s="57">
        <v>0</v>
      </c>
      <c r="H482" s="57">
        <v>1666777825</v>
      </c>
      <c r="I482" s="57">
        <v>0</v>
      </c>
      <c r="J482" s="57">
        <v>1714388</v>
      </c>
    </row>
    <row r="483" spans="1:10" ht="25.5">
      <c r="A483" s="52" t="s">
        <v>211</v>
      </c>
      <c r="B483" s="52" t="s">
        <v>494</v>
      </c>
      <c r="C483" s="52" t="s">
        <v>299</v>
      </c>
      <c r="D483" s="52" t="s">
        <v>201</v>
      </c>
      <c r="E483" s="56" t="s">
        <v>65</v>
      </c>
      <c r="F483" s="57">
        <v>1714388</v>
      </c>
      <c r="G483" s="57">
        <v>0</v>
      </c>
      <c r="H483" s="57">
        <v>0</v>
      </c>
      <c r="I483" s="57">
        <v>0</v>
      </c>
      <c r="J483" s="57">
        <v>1714388</v>
      </c>
    </row>
    <row r="484" spans="1:10" ht="25.5">
      <c r="A484" s="52" t="s">
        <v>211</v>
      </c>
      <c r="B484" s="52" t="s">
        <v>494</v>
      </c>
      <c r="C484" s="52" t="s">
        <v>299</v>
      </c>
      <c r="D484" s="52" t="s">
        <v>300</v>
      </c>
      <c r="E484" s="56" t="s">
        <v>301</v>
      </c>
      <c r="F484" s="57">
        <v>1714388</v>
      </c>
      <c r="G484" s="57">
        <v>0</v>
      </c>
      <c r="H484" s="57">
        <v>0</v>
      </c>
      <c r="I484" s="57">
        <v>0</v>
      </c>
      <c r="J484" s="57">
        <v>1714388</v>
      </c>
    </row>
    <row r="485" spans="1:10">
      <c r="A485" s="52" t="s">
        <v>211</v>
      </c>
      <c r="B485" s="52" t="s">
        <v>494</v>
      </c>
      <c r="C485" s="52" t="s">
        <v>302</v>
      </c>
      <c r="D485" s="52" t="s">
        <v>201</v>
      </c>
      <c r="E485" s="56" t="s">
        <v>303</v>
      </c>
      <c r="F485" s="57">
        <v>1646340981</v>
      </c>
      <c r="G485" s="57">
        <v>0</v>
      </c>
      <c r="H485" s="57">
        <v>1646340981</v>
      </c>
      <c r="I485" s="57">
        <v>0</v>
      </c>
      <c r="J485" s="57">
        <v>0</v>
      </c>
    </row>
    <row r="486" spans="1:10" ht="51">
      <c r="A486" s="52" t="s">
        <v>211</v>
      </c>
      <c r="B486" s="52" t="s">
        <v>494</v>
      </c>
      <c r="C486" s="52" t="s">
        <v>302</v>
      </c>
      <c r="D486" s="52" t="s">
        <v>304</v>
      </c>
      <c r="E486" s="56" t="s">
        <v>305</v>
      </c>
      <c r="F486" s="57">
        <v>1646340981</v>
      </c>
      <c r="G486" s="57">
        <v>0</v>
      </c>
      <c r="H486" s="57">
        <v>1646340981</v>
      </c>
      <c r="I486" s="57">
        <v>0</v>
      </c>
      <c r="J486" s="57">
        <v>0</v>
      </c>
    </row>
    <row r="487" spans="1:10" ht="25.5">
      <c r="A487" s="52" t="s">
        <v>211</v>
      </c>
      <c r="B487" s="52" t="s">
        <v>494</v>
      </c>
      <c r="C487" s="52" t="s">
        <v>259</v>
      </c>
      <c r="D487" s="52" t="s">
        <v>201</v>
      </c>
      <c r="E487" s="56" t="s">
        <v>260</v>
      </c>
      <c r="F487" s="57">
        <v>20000000</v>
      </c>
      <c r="G487" s="57">
        <v>0</v>
      </c>
      <c r="H487" s="57">
        <v>20000000</v>
      </c>
      <c r="I487" s="57">
        <v>0</v>
      </c>
      <c r="J487" s="57">
        <v>0</v>
      </c>
    </row>
    <row r="488" spans="1:10">
      <c r="A488" s="52" t="s">
        <v>211</v>
      </c>
      <c r="B488" s="52" t="s">
        <v>494</v>
      </c>
      <c r="C488" s="52" t="s">
        <v>259</v>
      </c>
      <c r="D488" s="52" t="s">
        <v>310</v>
      </c>
      <c r="E488" s="56" t="s">
        <v>311</v>
      </c>
      <c r="F488" s="57">
        <v>20000000</v>
      </c>
      <c r="G488" s="57">
        <v>0</v>
      </c>
      <c r="H488" s="57">
        <v>20000000</v>
      </c>
      <c r="I488" s="57">
        <v>0</v>
      </c>
      <c r="J488" s="57">
        <v>0</v>
      </c>
    </row>
    <row r="489" spans="1:10">
      <c r="A489" s="52" t="s">
        <v>211</v>
      </c>
      <c r="B489" s="52" t="s">
        <v>494</v>
      </c>
      <c r="C489" s="52" t="s">
        <v>223</v>
      </c>
      <c r="D489" s="52" t="s">
        <v>201</v>
      </c>
      <c r="E489" s="56" t="s">
        <v>224</v>
      </c>
      <c r="F489" s="57">
        <v>436844</v>
      </c>
      <c r="G489" s="57">
        <v>0</v>
      </c>
      <c r="H489" s="57">
        <v>436844</v>
      </c>
      <c r="I489" s="57">
        <v>0</v>
      </c>
      <c r="J489" s="57">
        <v>0</v>
      </c>
    </row>
    <row r="490" spans="1:10" ht="63.75">
      <c r="A490" s="52" t="s">
        <v>211</v>
      </c>
      <c r="B490" s="52" t="s">
        <v>494</v>
      </c>
      <c r="C490" s="52" t="s">
        <v>223</v>
      </c>
      <c r="D490" s="52" t="s">
        <v>285</v>
      </c>
      <c r="E490" s="56" t="s">
        <v>286</v>
      </c>
      <c r="F490" s="57">
        <v>436844</v>
      </c>
      <c r="G490" s="57">
        <v>0</v>
      </c>
      <c r="H490" s="57">
        <v>436844</v>
      </c>
      <c r="I490" s="57">
        <v>0</v>
      </c>
      <c r="J490" s="57">
        <v>0</v>
      </c>
    </row>
    <row r="491" spans="1:10" ht="38.25">
      <c r="A491" s="52" t="s">
        <v>211</v>
      </c>
      <c r="B491" s="52" t="s">
        <v>496</v>
      </c>
      <c r="C491" s="52" t="s">
        <v>201</v>
      </c>
      <c r="D491" s="52" t="s">
        <v>201</v>
      </c>
      <c r="E491" s="56" t="s">
        <v>497</v>
      </c>
      <c r="F491" s="57">
        <v>715856149219</v>
      </c>
      <c r="G491" s="57">
        <v>0</v>
      </c>
      <c r="H491" s="57">
        <v>715403500267</v>
      </c>
      <c r="I491" s="57">
        <v>161122513</v>
      </c>
      <c r="J491" s="57">
        <v>291526439</v>
      </c>
    </row>
    <row r="492" spans="1:10">
      <c r="A492" s="52" t="s">
        <v>211</v>
      </c>
      <c r="B492" s="52" t="s">
        <v>496</v>
      </c>
      <c r="C492" s="52" t="s">
        <v>324</v>
      </c>
      <c r="D492" s="52" t="s">
        <v>201</v>
      </c>
      <c r="E492" s="56" t="s">
        <v>325</v>
      </c>
      <c r="F492" s="57">
        <v>12509745608</v>
      </c>
      <c r="G492" s="57">
        <v>0</v>
      </c>
      <c r="H492" s="57">
        <v>12509745608</v>
      </c>
      <c r="I492" s="57">
        <v>0</v>
      </c>
      <c r="J492" s="57">
        <v>0</v>
      </c>
    </row>
    <row r="493" spans="1:10" ht="51">
      <c r="A493" s="52" t="s">
        <v>211</v>
      </c>
      <c r="B493" s="52" t="s">
        <v>496</v>
      </c>
      <c r="C493" s="52" t="s">
        <v>324</v>
      </c>
      <c r="D493" s="52" t="s">
        <v>326</v>
      </c>
      <c r="E493" s="56" t="s">
        <v>327</v>
      </c>
      <c r="F493" s="57">
        <v>12509745608</v>
      </c>
      <c r="G493" s="57">
        <v>0</v>
      </c>
      <c r="H493" s="57">
        <v>12509745608</v>
      </c>
      <c r="I493" s="57">
        <v>0</v>
      </c>
      <c r="J493" s="57">
        <v>0</v>
      </c>
    </row>
    <row r="494" spans="1:10" ht="25.5">
      <c r="A494" s="52" t="s">
        <v>211</v>
      </c>
      <c r="B494" s="52" t="s">
        <v>496</v>
      </c>
      <c r="C494" s="52" t="s">
        <v>299</v>
      </c>
      <c r="D494" s="52" t="s">
        <v>201</v>
      </c>
      <c r="E494" s="56" t="s">
        <v>65</v>
      </c>
      <c r="F494" s="57">
        <v>131403924</v>
      </c>
      <c r="G494" s="57">
        <v>0</v>
      </c>
      <c r="H494" s="57">
        <v>0</v>
      </c>
      <c r="I494" s="57">
        <v>0</v>
      </c>
      <c r="J494" s="57">
        <v>131403924</v>
      </c>
    </row>
    <row r="495" spans="1:10" ht="25.5">
      <c r="A495" s="52" t="s">
        <v>211</v>
      </c>
      <c r="B495" s="52" t="s">
        <v>496</v>
      </c>
      <c r="C495" s="52" t="s">
        <v>299</v>
      </c>
      <c r="D495" s="52" t="s">
        <v>300</v>
      </c>
      <c r="E495" s="56" t="s">
        <v>301</v>
      </c>
      <c r="F495" s="57">
        <v>131403924</v>
      </c>
      <c r="G495" s="57">
        <v>0</v>
      </c>
      <c r="H495" s="57">
        <v>0</v>
      </c>
      <c r="I495" s="57">
        <v>0</v>
      </c>
      <c r="J495" s="57">
        <v>131403924</v>
      </c>
    </row>
    <row r="496" spans="1:10">
      <c r="A496" s="52" t="s">
        <v>211</v>
      </c>
      <c r="B496" s="52" t="s">
        <v>496</v>
      </c>
      <c r="C496" s="52" t="s">
        <v>302</v>
      </c>
      <c r="D496" s="52" t="s">
        <v>201</v>
      </c>
      <c r="E496" s="56" t="s">
        <v>303</v>
      </c>
      <c r="F496" s="57">
        <v>76109613772</v>
      </c>
      <c r="G496" s="57">
        <v>0</v>
      </c>
      <c r="H496" s="57">
        <v>76109613772</v>
      </c>
      <c r="I496" s="57">
        <v>0</v>
      </c>
      <c r="J496" s="57">
        <v>0</v>
      </c>
    </row>
    <row r="497" spans="1:10" ht="51">
      <c r="A497" s="52" t="s">
        <v>211</v>
      </c>
      <c r="B497" s="52" t="s">
        <v>496</v>
      </c>
      <c r="C497" s="52" t="s">
        <v>302</v>
      </c>
      <c r="D497" s="52" t="s">
        <v>304</v>
      </c>
      <c r="E497" s="56" t="s">
        <v>305</v>
      </c>
      <c r="F497" s="57">
        <v>76109613772</v>
      </c>
      <c r="G497" s="57">
        <v>0</v>
      </c>
      <c r="H497" s="57">
        <v>76109613772</v>
      </c>
      <c r="I497" s="57">
        <v>0</v>
      </c>
      <c r="J497" s="57">
        <v>0</v>
      </c>
    </row>
    <row r="498" spans="1:10">
      <c r="A498" s="52" t="s">
        <v>211</v>
      </c>
      <c r="B498" s="52" t="s">
        <v>496</v>
      </c>
      <c r="C498" s="52" t="s">
        <v>454</v>
      </c>
      <c r="D498" s="52" t="s">
        <v>201</v>
      </c>
      <c r="E498" s="56" t="s">
        <v>455</v>
      </c>
      <c r="F498" s="57">
        <v>626567644202</v>
      </c>
      <c r="G498" s="57">
        <v>0</v>
      </c>
      <c r="H498" s="57">
        <v>626567644202</v>
      </c>
      <c r="I498" s="57">
        <v>0</v>
      </c>
      <c r="J498" s="57">
        <v>0</v>
      </c>
    </row>
    <row r="499" spans="1:10">
      <c r="A499" s="52" t="s">
        <v>211</v>
      </c>
      <c r="B499" s="52" t="s">
        <v>496</v>
      </c>
      <c r="C499" s="52" t="s">
        <v>454</v>
      </c>
      <c r="D499" s="52" t="s">
        <v>498</v>
      </c>
      <c r="E499" s="56" t="s">
        <v>499</v>
      </c>
      <c r="F499" s="57">
        <v>626567644202</v>
      </c>
      <c r="G499" s="57">
        <v>0</v>
      </c>
      <c r="H499" s="57">
        <v>626567644202</v>
      </c>
      <c r="I499" s="57">
        <v>0</v>
      </c>
      <c r="J499" s="57">
        <v>0</v>
      </c>
    </row>
    <row r="500" spans="1:10" ht="25.5">
      <c r="A500" s="52" t="s">
        <v>211</v>
      </c>
      <c r="B500" s="52" t="s">
        <v>496</v>
      </c>
      <c r="C500" s="52" t="s">
        <v>259</v>
      </c>
      <c r="D500" s="52" t="s">
        <v>201</v>
      </c>
      <c r="E500" s="56" t="s">
        <v>260</v>
      </c>
      <c r="F500" s="57">
        <v>4000000</v>
      </c>
      <c r="G500" s="57">
        <v>0</v>
      </c>
      <c r="H500" s="57">
        <v>3000000</v>
      </c>
      <c r="I500" s="57">
        <v>1000000</v>
      </c>
      <c r="J500" s="57">
        <v>0</v>
      </c>
    </row>
    <row r="501" spans="1:10">
      <c r="A501" s="52" t="s">
        <v>211</v>
      </c>
      <c r="B501" s="52" t="s">
        <v>496</v>
      </c>
      <c r="C501" s="52" t="s">
        <v>259</v>
      </c>
      <c r="D501" s="52" t="s">
        <v>401</v>
      </c>
      <c r="E501" s="56" t="s">
        <v>402</v>
      </c>
      <c r="F501" s="57">
        <v>3000000</v>
      </c>
      <c r="G501" s="57">
        <v>0</v>
      </c>
      <c r="H501" s="57">
        <v>3000000</v>
      </c>
      <c r="I501" s="57">
        <v>0</v>
      </c>
      <c r="J501" s="57">
        <v>0</v>
      </c>
    </row>
    <row r="502" spans="1:10">
      <c r="A502" s="52" t="s">
        <v>211</v>
      </c>
      <c r="B502" s="52" t="s">
        <v>496</v>
      </c>
      <c r="C502" s="52" t="s">
        <v>259</v>
      </c>
      <c r="D502" s="52" t="s">
        <v>310</v>
      </c>
      <c r="E502" s="56" t="s">
        <v>311</v>
      </c>
      <c r="F502" s="57">
        <v>1000000</v>
      </c>
      <c r="G502" s="57">
        <v>0</v>
      </c>
      <c r="H502" s="57">
        <v>0</v>
      </c>
      <c r="I502" s="57">
        <v>1000000</v>
      </c>
      <c r="J502" s="57">
        <v>0</v>
      </c>
    </row>
    <row r="503" spans="1:10" ht="25.5">
      <c r="A503" s="52" t="s">
        <v>211</v>
      </c>
      <c r="B503" s="52" t="s">
        <v>496</v>
      </c>
      <c r="C503" s="52" t="s">
        <v>312</v>
      </c>
      <c r="D503" s="52" t="s">
        <v>201</v>
      </c>
      <c r="E503" s="56" t="s">
        <v>313</v>
      </c>
      <c r="F503" s="57">
        <v>533741713</v>
      </c>
      <c r="G503" s="57">
        <v>0</v>
      </c>
      <c r="H503" s="57">
        <v>213496685</v>
      </c>
      <c r="I503" s="57">
        <v>160122513</v>
      </c>
      <c r="J503" s="57">
        <v>160122515</v>
      </c>
    </row>
    <row r="504" spans="1:10">
      <c r="A504" s="52" t="s">
        <v>211</v>
      </c>
      <c r="B504" s="52" t="s">
        <v>496</v>
      </c>
      <c r="C504" s="52" t="s">
        <v>312</v>
      </c>
      <c r="D504" s="52" t="s">
        <v>314</v>
      </c>
      <c r="E504" s="56" t="s">
        <v>315</v>
      </c>
      <c r="F504" s="57">
        <v>533741713</v>
      </c>
      <c r="G504" s="57">
        <v>0</v>
      </c>
      <c r="H504" s="57">
        <v>213496685</v>
      </c>
      <c r="I504" s="57">
        <v>160122513</v>
      </c>
      <c r="J504" s="57">
        <v>160122515</v>
      </c>
    </row>
    <row r="505" spans="1:10" ht="63.75">
      <c r="A505" s="52" t="s">
        <v>211</v>
      </c>
      <c r="B505" s="52" t="s">
        <v>500</v>
      </c>
      <c r="C505" s="52" t="s">
        <v>201</v>
      </c>
      <c r="D505" s="52" t="s">
        <v>201</v>
      </c>
      <c r="E505" s="56" t="s">
        <v>501</v>
      </c>
      <c r="F505" s="57">
        <v>225083332</v>
      </c>
      <c r="G505" s="57">
        <v>0</v>
      </c>
      <c r="H505" s="57">
        <v>26183330</v>
      </c>
      <c r="I505" s="57">
        <v>59100002</v>
      </c>
      <c r="J505" s="57">
        <v>139800000</v>
      </c>
    </row>
    <row r="506" spans="1:10">
      <c r="A506" s="52" t="s">
        <v>211</v>
      </c>
      <c r="B506" s="52" t="s">
        <v>500</v>
      </c>
      <c r="C506" s="52" t="s">
        <v>332</v>
      </c>
      <c r="D506" s="52" t="s">
        <v>201</v>
      </c>
      <c r="E506" s="56" t="s">
        <v>66</v>
      </c>
      <c r="F506" s="57">
        <v>20166666</v>
      </c>
      <c r="G506" s="57">
        <v>0</v>
      </c>
      <c r="H506" s="57">
        <v>10083332</v>
      </c>
      <c r="I506" s="57">
        <v>10083334</v>
      </c>
      <c r="J506" s="57">
        <v>0</v>
      </c>
    </row>
    <row r="507" spans="1:10" ht="25.5">
      <c r="A507" s="52" t="s">
        <v>211</v>
      </c>
      <c r="B507" s="52" t="s">
        <v>500</v>
      </c>
      <c r="C507" s="52" t="s">
        <v>332</v>
      </c>
      <c r="D507" s="52" t="s">
        <v>502</v>
      </c>
      <c r="E507" s="56" t="s">
        <v>503</v>
      </c>
      <c r="F507" s="57">
        <v>20166666</v>
      </c>
      <c r="G507" s="57">
        <v>0</v>
      </c>
      <c r="H507" s="57">
        <v>10083332</v>
      </c>
      <c r="I507" s="57">
        <v>10083334</v>
      </c>
      <c r="J507" s="57">
        <v>0</v>
      </c>
    </row>
    <row r="508" spans="1:10">
      <c r="A508" s="52" t="s">
        <v>211</v>
      </c>
      <c r="B508" s="52" t="s">
        <v>500</v>
      </c>
      <c r="C508" s="52" t="s">
        <v>302</v>
      </c>
      <c r="D508" s="52" t="s">
        <v>201</v>
      </c>
      <c r="E508" s="56" t="s">
        <v>303</v>
      </c>
      <c r="F508" s="57">
        <v>20166666</v>
      </c>
      <c r="G508" s="57">
        <v>0</v>
      </c>
      <c r="H508" s="57">
        <v>12099998</v>
      </c>
      <c r="I508" s="57">
        <v>8066668</v>
      </c>
      <c r="J508" s="57">
        <v>0</v>
      </c>
    </row>
    <row r="509" spans="1:10" ht="51">
      <c r="A509" s="52" t="s">
        <v>211</v>
      </c>
      <c r="B509" s="52" t="s">
        <v>500</v>
      </c>
      <c r="C509" s="52" t="s">
        <v>302</v>
      </c>
      <c r="D509" s="52" t="s">
        <v>304</v>
      </c>
      <c r="E509" s="56" t="s">
        <v>305</v>
      </c>
      <c r="F509" s="57">
        <v>20166666</v>
      </c>
      <c r="G509" s="57">
        <v>0</v>
      </c>
      <c r="H509" s="57">
        <v>12099998</v>
      </c>
      <c r="I509" s="57">
        <v>8066668</v>
      </c>
      <c r="J509" s="57">
        <v>0</v>
      </c>
    </row>
    <row r="510" spans="1:10" ht="38.25">
      <c r="A510" s="52" t="s">
        <v>211</v>
      </c>
      <c r="B510" s="52" t="s">
        <v>500</v>
      </c>
      <c r="C510" s="52" t="s">
        <v>215</v>
      </c>
      <c r="D510" s="52" t="s">
        <v>201</v>
      </c>
      <c r="E510" s="56" t="s">
        <v>216</v>
      </c>
      <c r="F510" s="57">
        <v>174750000</v>
      </c>
      <c r="G510" s="57">
        <v>0</v>
      </c>
      <c r="H510" s="57">
        <v>0</v>
      </c>
      <c r="I510" s="57">
        <v>34950000</v>
      </c>
      <c r="J510" s="57">
        <v>139800000</v>
      </c>
    </row>
    <row r="511" spans="1:10">
      <c r="A511" s="52" t="s">
        <v>211</v>
      </c>
      <c r="B511" s="52" t="s">
        <v>500</v>
      </c>
      <c r="C511" s="52" t="s">
        <v>215</v>
      </c>
      <c r="D511" s="52" t="s">
        <v>413</v>
      </c>
      <c r="E511" s="56" t="s">
        <v>414</v>
      </c>
      <c r="F511" s="57">
        <v>174750000</v>
      </c>
      <c r="G511" s="57">
        <v>0</v>
      </c>
      <c r="H511" s="57">
        <v>0</v>
      </c>
      <c r="I511" s="57">
        <v>34950000</v>
      </c>
      <c r="J511" s="57">
        <v>139800000</v>
      </c>
    </row>
    <row r="512" spans="1:10" ht="25.5">
      <c r="A512" s="52" t="s">
        <v>211</v>
      </c>
      <c r="B512" s="52" t="s">
        <v>500</v>
      </c>
      <c r="C512" s="52" t="s">
        <v>259</v>
      </c>
      <c r="D512" s="52" t="s">
        <v>201</v>
      </c>
      <c r="E512" s="56" t="s">
        <v>260</v>
      </c>
      <c r="F512" s="57">
        <v>10000000</v>
      </c>
      <c r="G512" s="57">
        <v>0</v>
      </c>
      <c r="H512" s="57">
        <v>4000000</v>
      </c>
      <c r="I512" s="57">
        <v>6000000</v>
      </c>
      <c r="J512" s="57">
        <v>0</v>
      </c>
    </row>
    <row r="513" spans="1:10">
      <c r="A513" s="52" t="s">
        <v>211</v>
      </c>
      <c r="B513" s="52" t="s">
        <v>500</v>
      </c>
      <c r="C513" s="52" t="s">
        <v>259</v>
      </c>
      <c r="D513" s="52" t="s">
        <v>310</v>
      </c>
      <c r="E513" s="56" t="s">
        <v>311</v>
      </c>
      <c r="F513" s="57">
        <v>10000000</v>
      </c>
      <c r="G513" s="57">
        <v>0</v>
      </c>
      <c r="H513" s="57">
        <v>4000000</v>
      </c>
      <c r="I513" s="57">
        <v>6000000</v>
      </c>
      <c r="J513" s="57">
        <v>0</v>
      </c>
    </row>
    <row r="514" spans="1:10">
      <c r="A514" s="52" t="s">
        <v>211</v>
      </c>
      <c r="B514" s="52" t="s">
        <v>504</v>
      </c>
      <c r="C514" s="52" t="s">
        <v>201</v>
      </c>
      <c r="D514" s="52" t="s">
        <v>201</v>
      </c>
      <c r="E514" s="56" t="s">
        <v>505</v>
      </c>
      <c r="F514" s="57">
        <v>1256000</v>
      </c>
      <c r="G514" s="57">
        <v>256000</v>
      </c>
      <c r="H514" s="57">
        <v>0</v>
      </c>
      <c r="I514" s="57">
        <v>1000000</v>
      </c>
      <c r="J514" s="57">
        <v>0</v>
      </c>
    </row>
    <row r="515" spans="1:10" ht="25.5">
      <c r="A515" s="52" t="s">
        <v>211</v>
      </c>
      <c r="B515" s="52" t="s">
        <v>504</v>
      </c>
      <c r="C515" s="52" t="s">
        <v>259</v>
      </c>
      <c r="D515" s="52" t="s">
        <v>201</v>
      </c>
      <c r="E515" s="56" t="s">
        <v>260</v>
      </c>
      <c r="F515" s="57">
        <v>1000000</v>
      </c>
      <c r="G515" s="57">
        <v>0</v>
      </c>
      <c r="H515" s="57">
        <v>0</v>
      </c>
      <c r="I515" s="57">
        <v>1000000</v>
      </c>
      <c r="J515" s="57">
        <v>0</v>
      </c>
    </row>
    <row r="516" spans="1:10">
      <c r="A516" s="52" t="s">
        <v>211</v>
      </c>
      <c r="B516" s="52" t="s">
        <v>504</v>
      </c>
      <c r="C516" s="52" t="s">
        <v>259</v>
      </c>
      <c r="D516" s="52" t="s">
        <v>310</v>
      </c>
      <c r="E516" s="56" t="s">
        <v>311</v>
      </c>
      <c r="F516" s="57">
        <v>1000000</v>
      </c>
      <c r="G516" s="57">
        <v>0</v>
      </c>
      <c r="H516" s="57">
        <v>0</v>
      </c>
      <c r="I516" s="57">
        <v>1000000</v>
      </c>
      <c r="J516" s="57">
        <v>0</v>
      </c>
    </row>
    <row r="517" spans="1:10">
      <c r="A517" s="52" t="s">
        <v>211</v>
      </c>
      <c r="B517" s="52" t="s">
        <v>504</v>
      </c>
      <c r="C517" s="52" t="s">
        <v>219</v>
      </c>
      <c r="D517" s="52" t="s">
        <v>201</v>
      </c>
      <c r="E517" s="56" t="s">
        <v>220</v>
      </c>
      <c r="F517" s="57">
        <v>256000</v>
      </c>
      <c r="G517" s="57">
        <v>256000</v>
      </c>
      <c r="H517" s="57">
        <v>0</v>
      </c>
      <c r="I517" s="57">
        <v>0</v>
      </c>
      <c r="J517" s="57">
        <v>0</v>
      </c>
    </row>
    <row r="518" spans="1:10" ht="51">
      <c r="A518" s="52" t="s">
        <v>211</v>
      </c>
      <c r="B518" s="52" t="s">
        <v>504</v>
      </c>
      <c r="C518" s="52" t="s">
        <v>219</v>
      </c>
      <c r="D518" s="52" t="s">
        <v>320</v>
      </c>
      <c r="E518" s="56" t="s">
        <v>321</v>
      </c>
      <c r="F518" s="57">
        <v>256000</v>
      </c>
      <c r="G518" s="57">
        <v>256000</v>
      </c>
      <c r="H518" s="57">
        <v>0</v>
      </c>
      <c r="I518" s="57">
        <v>0</v>
      </c>
      <c r="J518" s="57">
        <v>0</v>
      </c>
    </row>
    <row r="519" spans="1:10">
      <c r="A519" s="54" t="s">
        <v>506</v>
      </c>
      <c r="B519" s="52" t="s">
        <v>201</v>
      </c>
      <c r="C519" s="52" t="s">
        <v>201</v>
      </c>
      <c r="D519" s="52" t="s">
        <v>201</v>
      </c>
      <c r="E519" s="55" t="s">
        <v>507</v>
      </c>
      <c r="F519" s="53">
        <v>24441111628146</v>
      </c>
      <c r="G519" s="53">
        <v>478640877211</v>
      </c>
      <c r="H519" s="53">
        <v>23747806909244</v>
      </c>
      <c r="I519" s="53">
        <v>158703279768</v>
      </c>
      <c r="J519" s="53">
        <v>55960561923</v>
      </c>
    </row>
    <row r="520" spans="1:10">
      <c r="A520" s="52" t="s">
        <v>506</v>
      </c>
      <c r="B520" s="52" t="s">
        <v>508</v>
      </c>
      <c r="C520" s="52" t="s">
        <v>201</v>
      </c>
      <c r="D520" s="52" t="s">
        <v>201</v>
      </c>
      <c r="E520" s="56" t="s">
        <v>509</v>
      </c>
      <c r="F520" s="57">
        <v>10265917075</v>
      </c>
      <c r="G520" s="57">
        <v>0</v>
      </c>
      <c r="H520" s="57">
        <v>10258404275</v>
      </c>
      <c r="I520" s="57">
        <v>7512800</v>
      </c>
      <c r="J520" s="57">
        <v>0</v>
      </c>
    </row>
    <row r="521" spans="1:10">
      <c r="A521" s="52" t="s">
        <v>506</v>
      </c>
      <c r="B521" s="52" t="s">
        <v>508</v>
      </c>
      <c r="C521" s="52" t="s">
        <v>324</v>
      </c>
      <c r="D521" s="52" t="s">
        <v>201</v>
      </c>
      <c r="E521" s="56" t="s">
        <v>325</v>
      </c>
      <c r="F521" s="57">
        <v>1133946815</v>
      </c>
      <c r="G521" s="57">
        <v>0</v>
      </c>
      <c r="H521" s="57">
        <v>1130190415</v>
      </c>
      <c r="I521" s="57">
        <v>3756400</v>
      </c>
      <c r="J521" s="57">
        <v>0</v>
      </c>
    </row>
    <row r="522" spans="1:10" ht="51">
      <c r="A522" s="52" t="s">
        <v>506</v>
      </c>
      <c r="B522" s="52" t="s">
        <v>508</v>
      </c>
      <c r="C522" s="52" t="s">
        <v>324</v>
      </c>
      <c r="D522" s="52" t="s">
        <v>326</v>
      </c>
      <c r="E522" s="56" t="s">
        <v>327</v>
      </c>
      <c r="F522" s="57">
        <v>1118035949</v>
      </c>
      <c r="G522" s="57">
        <v>0</v>
      </c>
      <c r="H522" s="57">
        <v>1114279549</v>
      </c>
      <c r="I522" s="57">
        <v>3756400</v>
      </c>
      <c r="J522" s="57">
        <v>0</v>
      </c>
    </row>
    <row r="523" spans="1:10">
      <c r="A523" s="52" t="s">
        <v>506</v>
      </c>
      <c r="B523" s="52" t="s">
        <v>508</v>
      </c>
      <c r="C523" s="52" t="s">
        <v>324</v>
      </c>
      <c r="D523" s="52" t="s">
        <v>510</v>
      </c>
      <c r="E523" s="56" t="s">
        <v>511</v>
      </c>
      <c r="F523" s="57">
        <v>15910866</v>
      </c>
      <c r="G523" s="57">
        <v>0</v>
      </c>
      <c r="H523" s="57">
        <v>15910866</v>
      </c>
      <c r="I523" s="57">
        <v>0</v>
      </c>
      <c r="J523" s="57">
        <v>0</v>
      </c>
    </row>
    <row r="524" spans="1:10">
      <c r="A524" s="52" t="s">
        <v>506</v>
      </c>
      <c r="B524" s="52" t="s">
        <v>508</v>
      </c>
      <c r="C524" s="52" t="s">
        <v>302</v>
      </c>
      <c r="D524" s="52" t="s">
        <v>201</v>
      </c>
      <c r="E524" s="56" t="s">
        <v>303</v>
      </c>
      <c r="F524" s="57">
        <v>9391000</v>
      </c>
      <c r="G524" s="57">
        <v>0</v>
      </c>
      <c r="H524" s="57">
        <v>5634600</v>
      </c>
      <c r="I524" s="57">
        <v>3756400</v>
      </c>
      <c r="J524" s="57">
        <v>0</v>
      </c>
    </row>
    <row r="525" spans="1:10" ht="51">
      <c r="A525" s="52" t="s">
        <v>506</v>
      </c>
      <c r="B525" s="52" t="s">
        <v>508</v>
      </c>
      <c r="C525" s="52" t="s">
        <v>302</v>
      </c>
      <c r="D525" s="52" t="s">
        <v>304</v>
      </c>
      <c r="E525" s="56" t="s">
        <v>305</v>
      </c>
      <c r="F525" s="57">
        <v>9391000</v>
      </c>
      <c r="G525" s="57">
        <v>0</v>
      </c>
      <c r="H525" s="57">
        <v>5634600</v>
      </c>
      <c r="I525" s="57">
        <v>3756400</v>
      </c>
      <c r="J525" s="57">
        <v>0</v>
      </c>
    </row>
    <row r="526" spans="1:10" ht="25.5">
      <c r="A526" s="52" t="s">
        <v>506</v>
      </c>
      <c r="B526" s="52" t="s">
        <v>508</v>
      </c>
      <c r="C526" s="52" t="s">
        <v>259</v>
      </c>
      <c r="D526" s="52" t="s">
        <v>201</v>
      </c>
      <c r="E526" s="56" t="s">
        <v>260</v>
      </c>
      <c r="F526" s="57">
        <v>12000000</v>
      </c>
      <c r="G526" s="57">
        <v>0</v>
      </c>
      <c r="H526" s="57">
        <v>12000000</v>
      </c>
      <c r="I526" s="57">
        <v>0</v>
      </c>
      <c r="J526" s="57">
        <v>0</v>
      </c>
    </row>
    <row r="527" spans="1:10">
      <c r="A527" s="52" t="s">
        <v>506</v>
      </c>
      <c r="B527" s="52" t="s">
        <v>508</v>
      </c>
      <c r="C527" s="52" t="s">
        <v>259</v>
      </c>
      <c r="D527" s="52" t="s">
        <v>401</v>
      </c>
      <c r="E527" s="56" t="s">
        <v>402</v>
      </c>
      <c r="F527" s="57">
        <v>9000000</v>
      </c>
      <c r="G527" s="57">
        <v>0</v>
      </c>
      <c r="H527" s="57">
        <v>9000000</v>
      </c>
      <c r="I527" s="57">
        <v>0</v>
      </c>
      <c r="J527" s="57">
        <v>0</v>
      </c>
    </row>
    <row r="528" spans="1:10">
      <c r="A528" s="52" t="s">
        <v>506</v>
      </c>
      <c r="B528" s="52" t="s">
        <v>508</v>
      </c>
      <c r="C528" s="52" t="s">
        <v>259</v>
      </c>
      <c r="D528" s="52" t="s">
        <v>310</v>
      </c>
      <c r="E528" s="56" t="s">
        <v>311</v>
      </c>
      <c r="F528" s="57">
        <v>3000000</v>
      </c>
      <c r="G528" s="57">
        <v>0</v>
      </c>
      <c r="H528" s="57">
        <v>3000000</v>
      </c>
      <c r="I528" s="57">
        <v>0</v>
      </c>
      <c r="J528" s="57">
        <v>0</v>
      </c>
    </row>
    <row r="529" spans="1:10">
      <c r="A529" s="52" t="s">
        <v>506</v>
      </c>
      <c r="B529" s="52" t="s">
        <v>508</v>
      </c>
      <c r="C529" s="52" t="s">
        <v>219</v>
      </c>
      <c r="D529" s="52" t="s">
        <v>201</v>
      </c>
      <c r="E529" s="56" t="s">
        <v>220</v>
      </c>
      <c r="F529" s="57">
        <v>5902166194</v>
      </c>
      <c r="G529" s="57">
        <v>0</v>
      </c>
      <c r="H529" s="57">
        <v>5902166194</v>
      </c>
      <c r="I529" s="57">
        <v>0</v>
      </c>
      <c r="J529" s="57">
        <v>0</v>
      </c>
    </row>
    <row r="530" spans="1:10" ht="25.5">
      <c r="A530" s="52" t="s">
        <v>506</v>
      </c>
      <c r="B530" s="52" t="s">
        <v>508</v>
      </c>
      <c r="C530" s="52" t="s">
        <v>219</v>
      </c>
      <c r="D530" s="52" t="s">
        <v>263</v>
      </c>
      <c r="E530" s="56" t="s">
        <v>264</v>
      </c>
      <c r="F530" s="57">
        <v>654395000</v>
      </c>
      <c r="G530" s="57">
        <v>0</v>
      </c>
      <c r="H530" s="57">
        <v>654395000</v>
      </c>
      <c r="I530" s="57">
        <v>0</v>
      </c>
      <c r="J530" s="57">
        <v>0</v>
      </c>
    </row>
    <row r="531" spans="1:10" ht="38.25">
      <c r="A531" s="52" t="s">
        <v>506</v>
      </c>
      <c r="B531" s="52" t="s">
        <v>508</v>
      </c>
      <c r="C531" s="52" t="s">
        <v>219</v>
      </c>
      <c r="D531" s="52" t="s">
        <v>267</v>
      </c>
      <c r="E531" s="56" t="s">
        <v>268</v>
      </c>
      <c r="F531" s="57">
        <v>388329250</v>
      </c>
      <c r="G531" s="57">
        <v>0</v>
      </c>
      <c r="H531" s="57">
        <v>388329250</v>
      </c>
      <c r="I531" s="57">
        <v>0</v>
      </c>
      <c r="J531" s="57">
        <v>0</v>
      </c>
    </row>
    <row r="532" spans="1:10" ht="51">
      <c r="A532" s="52" t="s">
        <v>506</v>
      </c>
      <c r="B532" s="52" t="s">
        <v>508</v>
      </c>
      <c r="C532" s="52" t="s">
        <v>219</v>
      </c>
      <c r="D532" s="52" t="s">
        <v>512</v>
      </c>
      <c r="E532" s="56" t="s">
        <v>513</v>
      </c>
      <c r="F532" s="57">
        <v>46000000</v>
      </c>
      <c r="G532" s="57">
        <v>0</v>
      </c>
      <c r="H532" s="57">
        <v>46000000</v>
      </c>
      <c r="I532" s="57">
        <v>0</v>
      </c>
      <c r="J532" s="57">
        <v>0</v>
      </c>
    </row>
    <row r="533" spans="1:10" ht="25.5">
      <c r="A533" s="52" t="s">
        <v>506</v>
      </c>
      <c r="B533" s="52" t="s">
        <v>508</v>
      </c>
      <c r="C533" s="52" t="s">
        <v>219</v>
      </c>
      <c r="D533" s="52" t="s">
        <v>273</v>
      </c>
      <c r="E533" s="56" t="s">
        <v>274</v>
      </c>
      <c r="F533" s="57">
        <v>46000000</v>
      </c>
      <c r="G533" s="57">
        <v>0</v>
      </c>
      <c r="H533" s="57">
        <v>46000000</v>
      </c>
      <c r="I533" s="57">
        <v>0</v>
      </c>
      <c r="J533" s="57">
        <v>0</v>
      </c>
    </row>
    <row r="534" spans="1:10">
      <c r="A534" s="52" t="s">
        <v>506</v>
      </c>
      <c r="B534" s="52" t="s">
        <v>508</v>
      </c>
      <c r="C534" s="52" t="s">
        <v>219</v>
      </c>
      <c r="D534" s="52" t="s">
        <v>275</v>
      </c>
      <c r="E534" s="56" t="s">
        <v>276</v>
      </c>
      <c r="F534" s="57">
        <v>4767441944</v>
      </c>
      <c r="G534" s="57">
        <v>0</v>
      </c>
      <c r="H534" s="57">
        <v>4767441944</v>
      </c>
      <c r="I534" s="57">
        <v>0</v>
      </c>
      <c r="J534" s="57">
        <v>0</v>
      </c>
    </row>
    <row r="535" spans="1:10">
      <c r="A535" s="52" t="s">
        <v>506</v>
      </c>
      <c r="B535" s="52" t="s">
        <v>508</v>
      </c>
      <c r="C535" s="52" t="s">
        <v>223</v>
      </c>
      <c r="D535" s="52" t="s">
        <v>201</v>
      </c>
      <c r="E535" s="56" t="s">
        <v>224</v>
      </c>
      <c r="F535" s="57">
        <v>3208413066</v>
      </c>
      <c r="G535" s="57">
        <v>0</v>
      </c>
      <c r="H535" s="57">
        <v>3208413066</v>
      </c>
      <c r="I535" s="57">
        <v>0</v>
      </c>
      <c r="J535" s="57">
        <v>0</v>
      </c>
    </row>
    <row r="536" spans="1:10" ht="25.5">
      <c r="A536" s="52" t="s">
        <v>506</v>
      </c>
      <c r="B536" s="52" t="s">
        <v>508</v>
      </c>
      <c r="C536" s="52" t="s">
        <v>223</v>
      </c>
      <c r="D536" s="52" t="s">
        <v>281</v>
      </c>
      <c r="E536" s="56" t="s">
        <v>282</v>
      </c>
      <c r="F536" s="57">
        <v>3208362536</v>
      </c>
      <c r="G536" s="57">
        <v>0</v>
      </c>
      <c r="H536" s="57">
        <v>3208362536</v>
      </c>
      <c r="I536" s="57">
        <v>0</v>
      </c>
      <c r="J536" s="57">
        <v>0</v>
      </c>
    </row>
    <row r="537" spans="1:10" ht="25.5">
      <c r="A537" s="52" t="s">
        <v>506</v>
      </c>
      <c r="B537" s="52" t="s">
        <v>508</v>
      </c>
      <c r="C537" s="52" t="s">
        <v>223</v>
      </c>
      <c r="D537" s="52" t="s">
        <v>351</v>
      </c>
      <c r="E537" s="56" t="s">
        <v>352</v>
      </c>
      <c r="F537" s="57">
        <v>5318</v>
      </c>
      <c r="G537" s="57">
        <v>0</v>
      </c>
      <c r="H537" s="57">
        <v>5318</v>
      </c>
      <c r="I537" s="57">
        <v>0</v>
      </c>
      <c r="J537" s="57">
        <v>0</v>
      </c>
    </row>
    <row r="538" spans="1:10" ht="63.75">
      <c r="A538" s="52" t="s">
        <v>506</v>
      </c>
      <c r="B538" s="52" t="s">
        <v>508</v>
      </c>
      <c r="C538" s="52" t="s">
        <v>223</v>
      </c>
      <c r="D538" s="52" t="s">
        <v>397</v>
      </c>
      <c r="E538" s="56" t="s">
        <v>398</v>
      </c>
      <c r="F538" s="57">
        <v>40212</v>
      </c>
      <c r="G538" s="57">
        <v>0</v>
      </c>
      <c r="H538" s="57">
        <v>40212</v>
      </c>
      <c r="I538" s="57">
        <v>0</v>
      </c>
      <c r="J538" s="57">
        <v>0</v>
      </c>
    </row>
    <row r="539" spans="1:10" ht="63.75">
      <c r="A539" s="52" t="s">
        <v>506</v>
      </c>
      <c r="B539" s="52" t="s">
        <v>508</v>
      </c>
      <c r="C539" s="52" t="s">
        <v>223</v>
      </c>
      <c r="D539" s="52" t="s">
        <v>285</v>
      </c>
      <c r="E539" s="56" t="s">
        <v>286</v>
      </c>
      <c r="F539" s="57">
        <v>5000</v>
      </c>
      <c r="G539" s="57">
        <v>0</v>
      </c>
      <c r="H539" s="57">
        <v>5000</v>
      </c>
      <c r="I539" s="57">
        <v>0</v>
      </c>
      <c r="J539" s="57">
        <v>0</v>
      </c>
    </row>
    <row r="540" spans="1:10">
      <c r="A540" s="52" t="s">
        <v>506</v>
      </c>
      <c r="B540" s="52" t="s">
        <v>514</v>
      </c>
      <c r="C540" s="52" t="s">
        <v>201</v>
      </c>
      <c r="D540" s="52" t="s">
        <v>201</v>
      </c>
      <c r="E540" s="56" t="s">
        <v>515</v>
      </c>
      <c r="F540" s="57">
        <v>129602206</v>
      </c>
      <c r="G540" s="57">
        <v>0</v>
      </c>
      <c r="H540" s="57">
        <v>85422120</v>
      </c>
      <c r="I540" s="57">
        <v>44180086</v>
      </c>
      <c r="J540" s="57">
        <v>0</v>
      </c>
    </row>
    <row r="541" spans="1:10">
      <c r="A541" s="52" t="s">
        <v>506</v>
      </c>
      <c r="B541" s="52" t="s">
        <v>514</v>
      </c>
      <c r="C541" s="52" t="s">
        <v>324</v>
      </c>
      <c r="D541" s="52" t="s">
        <v>201</v>
      </c>
      <c r="E541" s="56" t="s">
        <v>325</v>
      </c>
      <c r="F541" s="57">
        <v>11250727</v>
      </c>
      <c r="G541" s="57">
        <v>0</v>
      </c>
      <c r="H541" s="57">
        <v>6750436</v>
      </c>
      <c r="I541" s="57">
        <v>4500291</v>
      </c>
      <c r="J541" s="57">
        <v>0</v>
      </c>
    </row>
    <row r="542" spans="1:10" ht="51">
      <c r="A542" s="52" t="s">
        <v>506</v>
      </c>
      <c r="B542" s="52" t="s">
        <v>514</v>
      </c>
      <c r="C542" s="52" t="s">
        <v>324</v>
      </c>
      <c r="D542" s="52" t="s">
        <v>326</v>
      </c>
      <c r="E542" s="56" t="s">
        <v>327</v>
      </c>
      <c r="F542" s="57">
        <v>11250727</v>
      </c>
      <c r="G542" s="57">
        <v>0</v>
      </c>
      <c r="H542" s="57">
        <v>6750436</v>
      </c>
      <c r="I542" s="57">
        <v>4500291</v>
      </c>
      <c r="J542" s="57">
        <v>0</v>
      </c>
    </row>
    <row r="543" spans="1:10">
      <c r="A543" s="52" t="s">
        <v>506</v>
      </c>
      <c r="B543" s="52" t="s">
        <v>514</v>
      </c>
      <c r="C543" s="52" t="s">
        <v>302</v>
      </c>
      <c r="D543" s="52" t="s">
        <v>201</v>
      </c>
      <c r="E543" s="56" t="s">
        <v>303</v>
      </c>
      <c r="F543" s="57">
        <v>96655809</v>
      </c>
      <c r="G543" s="57">
        <v>0</v>
      </c>
      <c r="H543" s="57">
        <v>57993482</v>
      </c>
      <c r="I543" s="57">
        <v>38662327</v>
      </c>
      <c r="J543" s="57">
        <v>0</v>
      </c>
    </row>
    <row r="544" spans="1:10" ht="51">
      <c r="A544" s="52" t="s">
        <v>506</v>
      </c>
      <c r="B544" s="52" t="s">
        <v>514</v>
      </c>
      <c r="C544" s="52" t="s">
        <v>302</v>
      </c>
      <c r="D544" s="52" t="s">
        <v>304</v>
      </c>
      <c r="E544" s="56" t="s">
        <v>305</v>
      </c>
      <c r="F544" s="57">
        <v>96655809</v>
      </c>
      <c r="G544" s="57">
        <v>0</v>
      </c>
      <c r="H544" s="57">
        <v>57993482</v>
      </c>
      <c r="I544" s="57">
        <v>38662327</v>
      </c>
      <c r="J544" s="57">
        <v>0</v>
      </c>
    </row>
    <row r="545" spans="1:10" ht="25.5">
      <c r="A545" s="52" t="s">
        <v>506</v>
      </c>
      <c r="B545" s="52" t="s">
        <v>514</v>
      </c>
      <c r="C545" s="52" t="s">
        <v>259</v>
      </c>
      <c r="D545" s="52" t="s">
        <v>201</v>
      </c>
      <c r="E545" s="56" t="s">
        <v>260</v>
      </c>
      <c r="F545" s="57">
        <v>1000000</v>
      </c>
      <c r="G545" s="57">
        <v>0</v>
      </c>
      <c r="H545" s="57">
        <v>0</v>
      </c>
      <c r="I545" s="57">
        <v>1000000</v>
      </c>
      <c r="J545" s="57">
        <v>0</v>
      </c>
    </row>
    <row r="546" spans="1:10">
      <c r="A546" s="52" t="s">
        <v>506</v>
      </c>
      <c r="B546" s="52" t="s">
        <v>514</v>
      </c>
      <c r="C546" s="52" t="s">
        <v>259</v>
      </c>
      <c r="D546" s="52" t="s">
        <v>310</v>
      </c>
      <c r="E546" s="56" t="s">
        <v>311</v>
      </c>
      <c r="F546" s="57">
        <v>1000000</v>
      </c>
      <c r="G546" s="57">
        <v>0</v>
      </c>
      <c r="H546" s="57">
        <v>0</v>
      </c>
      <c r="I546" s="57">
        <v>1000000</v>
      </c>
      <c r="J546" s="57">
        <v>0</v>
      </c>
    </row>
    <row r="547" spans="1:10">
      <c r="A547" s="52" t="s">
        <v>506</v>
      </c>
      <c r="B547" s="52" t="s">
        <v>514</v>
      </c>
      <c r="C547" s="52" t="s">
        <v>223</v>
      </c>
      <c r="D547" s="52" t="s">
        <v>201</v>
      </c>
      <c r="E547" s="56" t="s">
        <v>224</v>
      </c>
      <c r="F547" s="57">
        <v>20695670</v>
      </c>
      <c r="G547" s="57">
        <v>0</v>
      </c>
      <c r="H547" s="57">
        <v>20678202</v>
      </c>
      <c r="I547" s="57">
        <v>17468</v>
      </c>
      <c r="J547" s="57">
        <v>0</v>
      </c>
    </row>
    <row r="548" spans="1:10" ht="25.5">
      <c r="A548" s="52" t="s">
        <v>506</v>
      </c>
      <c r="B548" s="52" t="s">
        <v>514</v>
      </c>
      <c r="C548" s="52" t="s">
        <v>223</v>
      </c>
      <c r="D548" s="52" t="s">
        <v>281</v>
      </c>
      <c r="E548" s="56" t="s">
        <v>282</v>
      </c>
      <c r="F548" s="57">
        <v>20652000</v>
      </c>
      <c r="G548" s="57">
        <v>0</v>
      </c>
      <c r="H548" s="57">
        <v>20652000</v>
      </c>
      <c r="I548" s="57">
        <v>0</v>
      </c>
      <c r="J548" s="57">
        <v>0</v>
      </c>
    </row>
    <row r="549" spans="1:10" ht="51">
      <c r="A549" s="52" t="s">
        <v>506</v>
      </c>
      <c r="B549" s="52" t="s">
        <v>514</v>
      </c>
      <c r="C549" s="52" t="s">
        <v>223</v>
      </c>
      <c r="D549" s="52" t="s">
        <v>415</v>
      </c>
      <c r="E549" s="56" t="s">
        <v>416</v>
      </c>
      <c r="F549" s="57">
        <v>43670</v>
      </c>
      <c r="G549" s="57">
        <v>0</v>
      </c>
      <c r="H549" s="57">
        <v>26202</v>
      </c>
      <c r="I549" s="57">
        <v>17468</v>
      </c>
      <c r="J549" s="57">
        <v>0</v>
      </c>
    </row>
    <row r="550" spans="1:10" ht="25.5">
      <c r="A550" s="52" t="s">
        <v>506</v>
      </c>
      <c r="B550" s="52" t="s">
        <v>516</v>
      </c>
      <c r="C550" s="52" t="s">
        <v>201</v>
      </c>
      <c r="D550" s="52" t="s">
        <v>201</v>
      </c>
      <c r="E550" s="56" t="s">
        <v>517</v>
      </c>
      <c r="F550" s="57">
        <v>3356870269</v>
      </c>
      <c r="G550" s="57">
        <v>6500000</v>
      </c>
      <c r="H550" s="57">
        <v>2856967801</v>
      </c>
      <c r="I550" s="57">
        <v>416107471</v>
      </c>
      <c r="J550" s="57">
        <v>77294997</v>
      </c>
    </row>
    <row r="551" spans="1:10">
      <c r="A551" s="52" t="s">
        <v>506</v>
      </c>
      <c r="B551" s="52" t="s">
        <v>516</v>
      </c>
      <c r="C551" s="52" t="s">
        <v>324</v>
      </c>
      <c r="D551" s="52" t="s">
        <v>201</v>
      </c>
      <c r="E551" s="56" t="s">
        <v>325</v>
      </c>
      <c r="F551" s="57">
        <v>202130892</v>
      </c>
      <c r="G551" s="57">
        <v>0</v>
      </c>
      <c r="H551" s="57">
        <v>127808860</v>
      </c>
      <c r="I551" s="57">
        <v>74322032</v>
      </c>
      <c r="J551" s="57">
        <v>0</v>
      </c>
    </row>
    <row r="552" spans="1:10" ht="51">
      <c r="A552" s="52" t="s">
        <v>506</v>
      </c>
      <c r="B552" s="52" t="s">
        <v>516</v>
      </c>
      <c r="C552" s="52" t="s">
        <v>324</v>
      </c>
      <c r="D552" s="52" t="s">
        <v>326</v>
      </c>
      <c r="E552" s="56" t="s">
        <v>327</v>
      </c>
      <c r="F552" s="57">
        <v>202130892</v>
      </c>
      <c r="G552" s="57">
        <v>0</v>
      </c>
      <c r="H552" s="57">
        <v>127808860</v>
      </c>
      <c r="I552" s="57">
        <v>74322032</v>
      </c>
      <c r="J552" s="57">
        <v>0</v>
      </c>
    </row>
    <row r="553" spans="1:10">
      <c r="A553" s="52" t="s">
        <v>506</v>
      </c>
      <c r="B553" s="52" t="s">
        <v>516</v>
      </c>
      <c r="C553" s="52" t="s">
        <v>295</v>
      </c>
      <c r="D553" s="52" t="s">
        <v>201</v>
      </c>
      <c r="E553" s="56" t="s">
        <v>296</v>
      </c>
      <c r="F553" s="57">
        <v>262985328</v>
      </c>
      <c r="G553" s="57">
        <v>0</v>
      </c>
      <c r="H553" s="57">
        <v>8474808</v>
      </c>
      <c r="I553" s="57">
        <v>203608416</v>
      </c>
      <c r="J553" s="57">
        <v>50902104</v>
      </c>
    </row>
    <row r="554" spans="1:10">
      <c r="A554" s="52" t="s">
        <v>506</v>
      </c>
      <c r="B554" s="52" t="s">
        <v>516</v>
      </c>
      <c r="C554" s="52" t="s">
        <v>295</v>
      </c>
      <c r="D554" s="52" t="s">
        <v>518</v>
      </c>
      <c r="E554" s="56" t="s">
        <v>519</v>
      </c>
      <c r="F554" s="57">
        <v>254510520</v>
      </c>
      <c r="G554" s="57">
        <v>0</v>
      </c>
      <c r="H554" s="57">
        <v>0</v>
      </c>
      <c r="I554" s="57">
        <v>203608416</v>
      </c>
      <c r="J554" s="57">
        <v>50902104</v>
      </c>
    </row>
    <row r="555" spans="1:10">
      <c r="A555" s="52" t="s">
        <v>506</v>
      </c>
      <c r="B555" s="52" t="s">
        <v>516</v>
      </c>
      <c r="C555" s="52" t="s">
        <v>295</v>
      </c>
      <c r="D555" s="52" t="s">
        <v>520</v>
      </c>
      <c r="E555" s="56" t="s">
        <v>521</v>
      </c>
      <c r="F555" s="57">
        <v>8474808</v>
      </c>
      <c r="G555" s="57">
        <v>0</v>
      </c>
      <c r="H555" s="57">
        <v>8474808</v>
      </c>
      <c r="I555" s="57">
        <v>0</v>
      </c>
      <c r="J555" s="57">
        <v>0</v>
      </c>
    </row>
    <row r="556" spans="1:10" ht="25.5">
      <c r="A556" s="52" t="s">
        <v>506</v>
      </c>
      <c r="B556" s="52" t="s">
        <v>516</v>
      </c>
      <c r="C556" s="52" t="s">
        <v>299</v>
      </c>
      <c r="D556" s="52" t="s">
        <v>201</v>
      </c>
      <c r="E556" s="56" t="s">
        <v>65</v>
      </c>
      <c r="F556" s="57">
        <v>1512000</v>
      </c>
      <c r="G556" s="57">
        <v>0</v>
      </c>
      <c r="H556" s="57">
        <v>0</v>
      </c>
      <c r="I556" s="57">
        <v>0</v>
      </c>
      <c r="J556" s="57">
        <v>1512000</v>
      </c>
    </row>
    <row r="557" spans="1:10" ht="25.5">
      <c r="A557" s="52" t="s">
        <v>506</v>
      </c>
      <c r="B557" s="52" t="s">
        <v>516</v>
      </c>
      <c r="C557" s="52" t="s">
        <v>299</v>
      </c>
      <c r="D557" s="52" t="s">
        <v>300</v>
      </c>
      <c r="E557" s="56" t="s">
        <v>301</v>
      </c>
      <c r="F557" s="57">
        <v>1512000</v>
      </c>
      <c r="G557" s="57">
        <v>0</v>
      </c>
      <c r="H557" s="57">
        <v>0</v>
      </c>
      <c r="I557" s="57">
        <v>0</v>
      </c>
      <c r="J557" s="57">
        <v>1512000</v>
      </c>
    </row>
    <row r="558" spans="1:10">
      <c r="A558" s="52" t="s">
        <v>506</v>
      </c>
      <c r="B558" s="52" t="s">
        <v>516</v>
      </c>
      <c r="C558" s="52" t="s">
        <v>302</v>
      </c>
      <c r="D558" s="52" t="s">
        <v>201</v>
      </c>
      <c r="E558" s="56" t="s">
        <v>303</v>
      </c>
      <c r="F558" s="57">
        <v>456310841</v>
      </c>
      <c r="G558" s="57">
        <v>0</v>
      </c>
      <c r="H558" s="57">
        <v>404849152</v>
      </c>
      <c r="I558" s="57">
        <v>51461689</v>
      </c>
      <c r="J558" s="57">
        <v>0</v>
      </c>
    </row>
    <row r="559" spans="1:10" ht="51">
      <c r="A559" s="52" t="s">
        <v>506</v>
      </c>
      <c r="B559" s="52" t="s">
        <v>516</v>
      </c>
      <c r="C559" s="52" t="s">
        <v>302</v>
      </c>
      <c r="D559" s="52" t="s">
        <v>304</v>
      </c>
      <c r="E559" s="56" t="s">
        <v>305</v>
      </c>
      <c r="F559" s="57">
        <v>456310841</v>
      </c>
      <c r="G559" s="57">
        <v>0</v>
      </c>
      <c r="H559" s="57">
        <v>404849152</v>
      </c>
      <c r="I559" s="57">
        <v>51461689</v>
      </c>
      <c r="J559" s="57">
        <v>0</v>
      </c>
    </row>
    <row r="560" spans="1:10" ht="25.5">
      <c r="A560" s="52" t="s">
        <v>506</v>
      </c>
      <c r="B560" s="52" t="s">
        <v>516</v>
      </c>
      <c r="C560" s="52" t="s">
        <v>522</v>
      </c>
      <c r="D560" s="52" t="s">
        <v>201</v>
      </c>
      <c r="E560" s="56" t="s">
        <v>523</v>
      </c>
      <c r="F560" s="57">
        <v>77832000</v>
      </c>
      <c r="G560" s="57">
        <v>0</v>
      </c>
      <c r="H560" s="57">
        <v>77832000</v>
      </c>
      <c r="I560" s="57">
        <v>0</v>
      </c>
      <c r="J560" s="57">
        <v>0</v>
      </c>
    </row>
    <row r="561" spans="1:10" ht="38.25">
      <c r="A561" s="52" t="s">
        <v>506</v>
      </c>
      <c r="B561" s="52" t="s">
        <v>516</v>
      </c>
      <c r="C561" s="52" t="s">
        <v>522</v>
      </c>
      <c r="D561" s="52" t="s">
        <v>524</v>
      </c>
      <c r="E561" s="56" t="s">
        <v>525</v>
      </c>
      <c r="F561" s="57">
        <v>27161000</v>
      </c>
      <c r="G561" s="57">
        <v>0</v>
      </c>
      <c r="H561" s="57">
        <v>27161000</v>
      </c>
      <c r="I561" s="57">
        <v>0</v>
      </c>
      <c r="J561" s="57">
        <v>0</v>
      </c>
    </row>
    <row r="562" spans="1:10">
      <c r="A562" s="52" t="s">
        <v>506</v>
      </c>
      <c r="B562" s="52" t="s">
        <v>516</v>
      </c>
      <c r="C562" s="52" t="s">
        <v>522</v>
      </c>
      <c r="D562" s="52" t="s">
        <v>526</v>
      </c>
      <c r="E562" s="56" t="s">
        <v>527</v>
      </c>
      <c r="F562" s="57">
        <v>4220000</v>
      </c>
      <c r="G562" s="57">
        <v>0</v>
      </c>
      <c r="H562" s="57">
        <v>4220000</v>
      </c>
      <c r="I562" s="57">
        <v>0</v>
      </c>
      <c r="J562" s="57">
        <v>0</v>
      </c>
    </row>
    <row r="563" spans="1:10" ht="51">
      <c r="A563" s="52" t="s">
        <v>506</v>
      </c>
      <c r="B563" s="52" t="s">
        <v>516</v>
      </c>
      <c r="C563" s="52" t="s">
        <v>522</v>
      </c>
      <c r="D563" s="52" t="s">
        <v>528</v>
      </c>
      <c r="E563" s="56" t="s">
        <v>529</v>
      </c>
      <c r="F563" s="57">
        <v>480000</v>
      </c>
      <c r="G563" s="57">
        <v>0</v>
      </c>
      <c r="H563" s="57">
        <v>480000</v>
      </c>
      <c r="I563" s="57">
        <v>0</v>
      </c>
      <c r="J563" s="57">
        <v>0</v>
      </c>
    </row>
    <row r="564" spans="1:10" ht="38.25">
      <c r="A564" s="52" t="s">
        <v>506</v>
      </c>
      <c r="B564" s="52" t="s">
        <v>516</v>
      </c>
      <c r="C564" s="52" t="s">
        <v>522</v>
      </c>
      <c r="D564" s="52" t="s">
        <v>530</v>
      </c>
      <c r="E564" s="56" t="s">
        <v>531</v>
      </c>
      <c r="F564" s="57">
        <v>621000</v>
      </c>
      <c r="G564" s="57">
        <v>0</v>
      </c>
      <c r="H564" s="57">
        <v>621000</v>
      </c>
      <c r="I564" s="57">
        <v>0</v>
      </c>
      <c r="J564" s="57">
        <v>0</v>
      </c>
    </row>
    <row r="565" spans="1:10" ht="38.25">
      <c r="A565" s="52" t="s">
        <v>506</v>
      </c>
      <c r="B565" s="52" t="s">
        <v>516</v>
      </c>
      <c r="C565" s="52" t="s">
        <v>522</v>
      </c>
      <c r="D565" s="52" t="s">
        <v>532</v>
      </c>
      <c r="E565" s="56" t="s">
        <v>533</v>
      </c>
      <c r="F565" s="57">
        <v>7070000</v>
      </c>
      <c r="G565" s="57">
        <v>0</v>
      </c>
      <c r="H565" s="57">
        <v>7070000</v>
      </c>
      <c r="I565" s="57">
        <v>0</v>
      </c>
      <c r="J565" s="57">
        <v>0</v>
      </c>
    </row>
    <row r="566" spans="1:10" ht="25.5">
      <c r="A566" s="52" t="s">
        <v>506</v>
      </c>
      <c r="B566" s="52" t="s">
        <v>516</v>
      </c>
      <c r="C566" s="52" t="s">
        <v>522</v>
      </c>
      <c r="D566" s="52" t="s">
        <v>534</v>
      </c>
      <c r="E566" s="56" t="s">
        <v>535</v>
      </c>
      <c r="F566" s="57">
        <v>37594000</v>
      </c>
      <c r="G566" s="57">
        <v>0</v>
      </c>
      <c r="H566" s="57">
        <v>37594000</v>
      </c>
      <c r="I566" s="57">
        <v>0</v>
      </c>
      <c r="J566" s="57">
        <v>0</v>
      </c>
    </row>
    <row r="567" spans="1:10" ht="38.25">
      <c r="A567" s="52" t="s">
        <v>506</v>
      </c>
      <c r="B567" s="52" t="s">
        <v>516</v>
      </c>
      <c r="C567" s="52" t="s">
        <v>522</v>
      </c>
      <c r="D567" s="52" t="s">
        <v>536</v>
      </c>
      <c r="E567" s="56" t="s">
        <v>537</v>
      </c>
      <c r="F567" s="57">
        <v>686000</v>
      </c>
      <c r="G567" s="57">
        <v>0</v>
      </c>
      <c r="H567" s="57">
        <v>686000</v>
      </c>
      <c r="I567" s="57">
        <v>0</v>
      </c>
      <c r="J567" s="57">
        <v>0</v>
      </c>
    </row>
    <row r="568" spans="1:10" ht="38.25">
      <c r="A568" s="52" t="s">
        <v>506</v>
      </c>
      <c r="B568" s="52" t="s">
        <v>516</v>
      </c>
      <c r="C568" s="52" t="s">
        <v>538</v>
      </c>
      <c r="D568" s="52" t="s">
        <v>201</v>
      </c>
      <c r="E568" s="56" t="s">
        <v>539</v>
      </c>
      <c r="F568" s="57">
        <v>17758065</v>
      </c>
      <c r="G568" s="57">
        <v>0</v>
      </c>
      <c r="H568" s="57">
        <v>17758065</v>
      </c>
      <c r="I568" s="57">
        <v>0</v>
      </c>
      <c r="J568" s="57">
        <v>0</v>
      </c>
    </row>
    <row r="569" spans="1:10" ht="25.5">
      <c r="A569" s="52" t="s">
        <v>506</v>
      </c>
      <c r="B569" s="52" t="s">
        <v>516</v>
      </c>
      <c r="C569" s="52" t="s">
        <v>538</v>
      </c>
      <c r="D569" s="52" t="s">
        <v>540</v>
      </c>
      <c r="E569" s="56" t="s">
        <v>541</v>
      </c>
      <c r="F569" s="57">
        <v>17758065</v>
      </c>
      <c r="G569" s="57">
        <v>0</v>
      </c>
      <c r="H569" s="57">
        <v>17758065</v>
      </c>
      <c r="I569" s="57">
        <v>0</v>
      </c>
      <c r="J569" s="57">
        <v>0</v>
      </c>
    </row>
    <row r="570" spans="1:10" ht="25.5">
      <c r="A570" s="52" t="s">
        <v>506</v>
      </c>
      <c r="B570" s="52" t="s">
        <v>516</v>
      </c>
      <c r="C570" s="52" t="s">
        <v>306</v>
      </c>
      <c r="D570" s="52" t="s">
        <v>201</v>
      </c>
      <c r="E570" s="56" t="s">
        <v>307</v>
      </c>
      <c r="F570" s="57">
        <v>70721838</v>
      </c>
      <c r="G570" s="57">
        <v>0</v>
      </c>
      <c r="H570" s="57">
        <v>70721838</v>
      </c>
      <c r="I570" s="57">
        <v>0</v>
      </c>
      <c r="J570" s="57">
        <v>0</v>
      </c>
    </row>
    <row r="571" spans="1:10" ht="25.5">
      <c r="A571" s="52" t="s">
        <v>506</v>
      </c>
      <c r="B571" s="52" t="s">
        <v>516</v>
      </c>
      <c r="C571" s="52" t="s">
        <v>306</v>
      </c>
      <c r="D571" s="52" t="s">
        <v>542</v>
      </c>
      <c r="E571" s="56" t="s">
        <v>543</v>
      </c>
      <c r="F571" s="57">
        <v>68642260</v>
      </c>
      <c r="G571" s="57">
        <v>0</v>
      </c>
      <c r="H571" s="57">
        <v>68642260</v>
      </c>
      <c r="I571" s="57">
        <v>0</v>
      </c>
      <c r="J571" s="57">
        <v>0</v>
      </c>
    </row>
    <row r="572" spans="1:10" ht="25.5">
      <c r="A572" s="52" t="s">
        <v>506</v>
      </c>
      <c r="B572" s="52" t="s">
        <v>516</v>
      </c>
      <c r="C572" s="52" t="s">
        <v>306</v>
      </c>
      <c r="D572" s="52" t="s">
        <v>308</v>
      </c>
      <c r="E572" s="56" t="s">
        <v>309</v>
      </c>
      <c r="F572" s="57">
        <v>2079578</v>
      </c>
      <c r="G572" s="57">
        <v>0</v>
      </c>
      <c r="H572" s="57">
        <v>2079578</v>
      </c>
      <c r="I572" s="57">
        <v>0</v>
      </c>
      <c r="J572" s="57">
        <v>0</v>
      </c>
    </row>
    <row r="573" spans="1:10" ht="38.25">
      <c r="A573" s="52" t="s">
        <v>506</v>
      </c>
      <c r="B573" s="52" t="s">
        <v>516</v>
      </c>
      <c r="C573" s="52" t="s">
        <v>215</v>
      </c>
      <c r="D573" s="52" t="s">
        <v>201</v>
      </c>
      <c r="E573" s="56" t="s">
        <v>216</v>
      </c>
      <c r="F573" s="57">
        <v>25621741</v>
      </c>
      <c r="G573" s="57">
        <v>0</v>
      </c>
      <c r="H573" s="57">
        <v>676000</v>
      </c>
      <c r="I573" s="57">
        <v>7152348</v>
      </c>
      <c r="J573" s="57">
        <v>17793393</v>
      </c>
    </row>
    <row r="574" spans="1:10">
      <c r="A574" s="52" t="s">
        <v>506</v>
      </c>
      <c r="B574" s="52" t="s">
        <v>516</v>
      </c>
      <c r="C574" s="52" t="s">
        <v>215</v>
      </c>
      <c r="D574" s="52" t="s">
        <v>413</v>
      </c>
      <c r="E574" s="56" t="s">
        <v>414</v>
      </c>
      <c r="F574" s="57">
        <v>22241741</v>
      </c>
      <c r="G574" s="57">
        <v>0</v>
      </c>
      <c r="H574" s="57">
        <v>0</v>
      </c>
      <c r="I574" s="57">
        <v>4448348</v>
      </c>
      <c r="J574" s="57">
        <v>17793393</v>
      </c>
    </row>
    <row r="575" spans="1:10">
      <c r="A575" s="52" t="s">
        <v>506</v>
      </c>
      <c r="B575" s="52" t="s">
        <v>516</v>
      </c>
      <c r="C575" s="52" t="s">
        <v>215</v>
      </c>
      <c r="D575" s="52" t="s">
        <v>436</v>
      </c>
      <c r="E575" s="56" t="s">
        <v>437</v>
      </c>
      <c r="F575" s="57">
        <v>3380000</v>
      </c>
      <c r="G575" s="57">
        <v>0</v>
      </c>
      <c r="H575" s="57">
        <v>676000</v>
      </c>
      <c r="I575" s="57">
        <v>2704000</v>
      </c>
      <c r="J575" s="57">
        <v>0</v>
      </c>
    </row>
    <row r="576" spans="1:10" ht="25.5">
      <c r="A576" s="52" t="s">
        <v>506</v>
      </c>
      <c r="B576" s="52" t="s">
        <v>516</v>
      </c>
      <c r="C576" s="52" t="s">
        <v>259</v>
      </c>
      <c r="D576" s="52" t="s">
        <v>201</v>
      </c>
      <c r="E576" s="56" t="s">
        <v>260</v>
      </c>
      <c r="F576" s="57">
        <v>10000000</v>
      </c>
      <c r="G576" s="57">
        <v>0</v>
      </c>
      <c r="H576" s="57">
        <v>8000000</v>
      </c>
      <c r="I576" s="57">
        <v>2000000</v>
      </c>
      <c r="J576" s="57">
        <v>0</v>
      </c>
    </row>
    <row r="577" spans="1:10">
      <c r="A577" s="52" t="s">
        <v>506</v>
      </c>
      <c r="B577" s="52" t="s">
        <v>516</v>
      </c>
      <c r="C577" s="52" t="s">
        <v>259</v>
      </c>
      <c r="D577" s="52" t="s">
        <v>401</v>
      </c>
      <c r="E577" s="56" t="s">
        <v>402</v>
      </c>
      <c r="F577" s="57">
        <v>6000000</v>
      </c>
      <c r="G577" s="57">
        <v>0</v>
      </c>
      <c r="H577" s="57">
        <v>6000000</v>
      </c>
      <c r="I577" s="57">
        <v>0</v>
      </c>
      <c r="J577" s="57">
        <v>0</v>
      </c>
    </row>
    <row r="578" spans="1:10">
      <c r="A578" s="52" t="s">
        <v>506</v>
      </c>
      <c r="B578" s="52" t="s">
        <v>516</v>
      </c>
      <c r="C578" s="52" t="s">
        <v>259</v>
      </c>
      <c r="D578" s="52" t="s">
        <v>310</v>
      </c>
      <c r="E578" s="56" t="s">
        <v>311</v>
      </c>
      <c r="F578" s="57">
        <v>4000000</v>
      </c>
      <c r="G578" s="57">
        <v>0</v>
      </c>
      <c r="H578" s="57">
        <v>2000000</v>
      </c>
      <c r="I578" s="57">
        <v>2000000</v>
      </c>
      <c r="J578" s="57">
        <v>0</v>
      </c>
    </row>
    <row r="579" spans="1:10" ht="25.5">
      <c r="A579" s="52" t="s">
        <v>506</v>
      </c>
      <c r="B579" s="52" t="s">
        <v>516</v>
      </c>
      <c r="C579" s="52" t="s">
        <v>544</v>
      </c>
      <c r="D579" s="52" t="s">
        <v>201</v>
      </c>
      <c r="E579" s="56" t="s">
        <v>545</v>
      </c>
      <c r="F579" s="57">
        <v>11256750</v>
      </c>
      <c r="G579" s="57">
        <v>0</v>
      </c>
      <c r="H579" s="57">
        <v>11256750</v>
      </c>
      <c r="I579" s="57">
        <v>0</v>
      </c>
      <c r="J579" s="57">
        <v>0</v>
      </c>
    </row>
    <row r="580" spans="1:10" ht="76.5">
      <c r="A580" s="52" t="s">
        <v>506</v>
      </c>
      <c r="B580" s="52" t="s">
        <v>516</v>
      </c>
      <c r="C580" s="52" t="s">
        <v>544</v>
      </c>
      <c r="D580" s="52" t="s">
        <v>546</v>
      </c>
      <c r="E580" s="56" t="s">
        <v>547</v>
      </c>
      <c r="F580" s="57">
        <v>7536750</v>
      </c>
      <c r="G580" s="57">
        <v>0</v>
      </c>
      <c r="H580" s="57">
        <v>7536750</v>
      </c>
      <c r="I580" s="57">
        <v>0</v>
      </c>
      <c r="J580" s="57">
        <v>0</v>
      </c>
    </row>
    <row r="581" spans="1:10" ht="25.5">
      <c r="A581" s="52" t="s">
        <v>506</v>
      </c>
      <c r="B581" s="52" t="s">
        <v>516</v>
      </c>
      <c r="C581" s="52" t="s">
        <v>544</v>
      </c>
      <c r="D581" s="52" t="s">
        <v>548</v>
      </c>
      <c r="E581" s="56" t="s">
        <v>549</v>
      </c>
      <c r="F581" s="57">
        <v>3720000</v>
      </c>
      <c r="G581" s="57">
        <v>0</v>
      </c>
      <c r="H581" s="57">
        <v>3720000</v>
      </c>
      <c r="I581" s="57">
        <v>0</v>
      </c>
      <c r="J581" s="57">
        <v>0</v>
      </c>
    </row>
    <row r="582" spans="1:10" ht="25.5">
      <c r="A582" s="52" t="s">
        <v>506</v>
      </c>
      <c r="B582" s="52" t="s">
        <v>516</v>
      </c>
      <c r="C582" s="52" t="s">
        <v>229</v>
      </c>
      <c r="D582" s="52" t="s">
        <v>201</v>
      </c>
      <c r="E582" s="56" t="s">
        <v>230</v>
      </c>
      <c r="F582" s="57">
        <v>569067300</v>
      </c>
      <c r="G582" s="57">
        <v>0</v>
      </c>
      <c r="H582" s="57">
        <v>569067300</v>
      </c>
      <c r="I582" s="57">
        <v>0</v>
      </c>
      <c r="J582" s="57">
        <v>0</v>
      </c>
    </row>
    <row r="583" spans="1:10">
      <c r="A583" s="52" t="s">
        <v>506</v>
      </c>
      <c r="B583" s="52" t="s">
        <v>516</v>
      </c>
      <c r="C583" s="52" t="s">
        <v>229</v>
      </c>
      <c r="D583" s="52" t="s">
        <v>355</v>
      </c>
      <c r="E583" s="56" t="s">
        <v>356</v>
      </c>
      <c r="F583" s="57">
        <v>22824000</v>
      </c>
      <c r="G583" s="57">
        <v>0</v>
      </c>
      <c r="H583" s="57">
        <v>22824000</v>
      </c>
      <c r="I583" s="57">
        <v>0</v>
      </c>
      <c r="J583" s="57">
        <v>0</v>
      </c>
    </row>
    <row r="584" spans="1:10">
      <c r="A584" s="52" t="s">
        <v>506</v>
      </c>
      <c r="B584" s="52" t="s">
        <v>516</v>
      </c>
      <c r="C584" s="52" t="s">
        <v>229</v>
      </c>
      <c r="D584" s="52" t="s">
        <v>550</v>
      </c>
      <c r="E584" s="56" t="s">
        <v>551</v>
      </c>
      <c r="F584" s="57">
        <v>277305000</v>
      </c>
      <c r="G584" s="57">
        <v>0</v>
      </c>
      <c r="H584" s="57">
        <v>277305000</v>
      </c>
      <c r="I584" s="57">
        <v>0</v>
      </c>
      <c r="J584" s="57">
        <v>0</v>
      </c>
    </row>
    <row r="585" spans="1:10" ht="25.5">
      <c r="A585" s="52" t="s">
        <v>506</v>
      </c>
      <c r="B585" s="52" t="s">
        <v>516</v>
      </c>
      <c r="C585" s="52" t="s">
        <v>229</v>
      </c>
      <c r="D585" s="52" t="s">
        <v>231</v>
      </c>
      <c r="E585" s="56" t="s">
        <v>232</v>
      </c>
      <c r="F585" s="57">
        <v>268938300</v>
      </c>
      <c r="G585" s="57">
        <v>0</v>
      </c>
      <c r="H585" s="57">
        <v>268938300</v>
      </c>
      <c r="I585" s="57">
        <v>0</v>
      </c>
      <c r="J585" s="57">
        <v>0</v>
      </c>
    </row>
    <row r="586" spans="1:10" ht="25.5">
      <c r="A586" s="52" t="s">
        <v>506</v>
      </c>
      <c r="B586" s="52" t="s">
        <v>516</v>
      </c>
      <c r="C586" s="52" t="s">
        <v>312</v>
      </c>
      <c r="D586" s="52" t="s">
        <v>201</v>
      </c>
      <c r="E586" s="56" t="s">
        <v>313</v>
      </c>
      <c r="F586" s="57">
        <v>258477112</v>
      </c>
      <c r="G586" s="57">
        <v>0</v>
      </c>
      <c r="H586" s="57">
        <v>173846477</v>
      </c>
      <c r="I586" s="57">
        <v>77543135</v>
      </c>
      <c r="J586" s="57">
        <v>7087500</v>
      </c>
    </row>
    <row r="587" spans="1:10">
      <c r="A587" s="52" t="s">
        <v>506</v>
      </c>
      <c r="B587" s="52" t="s">
        <v>516</v>
      </c>
      <c r="C587" s="52" t="s">
        <v>312</v>
      </c>
      <c r="D587" s="52" t="s">
        <v>314</v>
      </c>
      <c r="E587" s="56" t="s">
        <v>315</v>
      </c>
      <c r="F587" s="57">
        <v>258477112</v>
      </c>
      <c r="G587" s="57">
        <v>0</v>
      </c>
      <c r="H587" s="57">
        <v>173846477</v>
      </c>
      <c r="I587" s="57">
        <v>77543135</v>
      </c>
      <c r="J587" s="57">
        <v>7087500</v>
      </c>
    </row>
    <row r="588" spans="1:10">
      <c r="A588" s="52" t="s">
        <v>506</v>
      </c>
      <c r="B588" s="52" t="s">
        <v>516</v>
      </c>
      <c r="C588" s="52" t="s">
        <v>219</v>
      </c>
      <c r="D588" s="52" t="s">
        <v>201</v>
      </c>
      <c r="E588" s="56" t="s">
        <v>220</v>
      </c>
      <c r="F588" s="57">
        <v>1220940000</v>
      </c>
      <c r="G588" s="57">
        <v>6500000</v>
      </c>
      <c r="H588" s="57">
        <v>1214440000</v>
      </c>
      <c r="I588" s="57">
        <v>0</v>
      </c>
      <c r="J588" s="57">
        <v>0</v>
      </c>
    </row>
    <row r="589" spans="1:10" ht="76.5">
      <c r="A589" s="52" t="s">
        <v>506</v>
      </c>
      <c r="B589" s="52" t="s">
        <v>516</v>
      </c>
      <c r="C589" s="52" t="s">
        <v>219</v>
      </c>
      <c r="D589" s="52" t="s">
        <v>316</v>
      </c>
      <c r="E589" s="56" t="s">
        <v>317</v>
      </c>
      <c r="F589" s="57">
        <v>6500000</v>
      </c>
      <c r="G589" s="57">
        <v>6500000</v>
      </c>
      <c r="H589" s="57">
        <v>0</v>
      </c>
      <c r="I589" s="57">
        <v>0</v>
      </c>
      <c r="J589" s="57">
        <v>0</v>
      </c>
    </row>
    <row r="590" spans="1:10" ht="38.25">
      <c r="A590" s="52" t="s">
        <v>506</v>
      </c>
      <c r="B590" s="52" t="s">
        <v>516</v>
      </c>
      <c r="C590" s="52" t="s">
        <v>219</v>
      </c>
      <c r="D590" s="52" t="s">
        <v>267</v>
      </c>
      <c r="E590" s="56" t="s">
        <v>268</v>
      </c>
      <c r="F590" s="57">
        <v>14750000</v>
      </c>
      <c r="G590" s="57">
        <v>0</v>
      </c>
      <c r="H590" s="57">
        <v>14750000</v>
      </c>
      <c r="I590" s="57">
        <v>0</v>
      </c>
      <c r="J590" s="57">
        <v>0</v>
      </c>
    </row>
    <row r="591" spans="1:10" ht="25.5">
      <c r="A591" s="52" t="s">
        <v>506</v>
      </c>
      <c r="B591" s="52" t="s">
        <v>516</v>
      </c>
      <c r="C591" s="52" t="s">
        <v>219</v>
      </c>
      <c r="D591" s="52" t="s">
        <v>273</v>
      </c>
      <c r="E591" s="56" t="s">
        <v>274</v>
      </c>
      <c r="F591" s="57">
        <v>93600000</v>
      </c>
      <c r="G591" s="57">
        <v>0</v>
      </c>
      <c r="H591" s="57">
        <v>93600000</v>
      </c>
      <c r="I591" s="57">
        <v>0</v>
      </c>
      <c r="J591" s="57">
        <v>0</v>
      </c>
    </row>
    <row r="592" spans="1:10">
      <c r="A592" s="52" t="s">
        <v>506</v>
      </c>
      <c r="B592" s="52" t="s">
        <v>516</v>
      </c>
      <c r="C592" s="52" t="s">
        <v>219</v>
      </c>
      <c r="D592" s="52" t="s">
        <v>275</v>
      </c>
      <c r="E592" s="56" t="s">
        <v>276</v>
      </c>
      <c r="F592" s="57">
        <v>1106090000</v>
      </c>
      <c r="G592" s="57">
        <v>0</v>
      </c>
      <c r="H592" s="57">
        <v>1106090000</v>
      </c>
      <c r="I592" s="57">
        <v>0</v>
      </c>
      <c r="J592" s="57">
        <v>0</v>
      </c>
    </row>
    <row r="593" spans="1:10">
      <c r="A593" s="52" t="s">
        <v>506</v>
      </c>
      <c r="B593" s="52" t="s">
        <v>516</v>
      </c>
      <c r="C593" s="52" t="s">
        <v>277</v>
      </c>
      <c r="D593" s="52" t="s">
        <v>201</v>
      </c>
      <c r="E593" s="56" t="s">
        <v>278</v>
      </c>
      <c r="F593" s="57">
        <v>27780000</v>
      </c>
      <c r="G593" s="57">
        <v>0</v>
      </c>
      <c r="H593" s="57">
        <v>27780000</v>
      </c>
      <c r="I593" s="57">
        <v>0</v>
      </c>
      <c r="J593" s="57">
        <v>0</v>
      </c>
    </row>
    <row r="594" spans="1:10">
      <c r="A594" s="52" t="s">
        <v>506</v>
      </c>
      <c r="B594" s="52" t="s">
        <v>516</v>
      </c>
      <c r="C594" s="52" t="s">
        <v>277</v>
      </c>
      <c r="D594" s="52" t="s">
        <v>279</v>
      </c>
      <c r="E594" s="56" t="s">
        <v>280</v>
      </c>
      <c r="F594" s="57">
        <v>27780000</v>
      </c>
      <c r="G594" s="57">
        <v>0</v>
      </c>
      <c r="H594" s="57">
        <v>27780000</v>
      </c>
      <c r="I594" s="57">
        <v>0</v>
      </c>
      <c r="J594" s="57">
        <v>0</v>
      </c>
    </row>
    <row r="595" spans="1:10">
      <c r="A595" s="52" t="s">
        <v>506</v>
      </c>
      <c r="B595" s="52" t="s">
        <v>516</v>
      </c>
      <c r="C595" s="52" t="s">
        <v>223</v>
      </c>
      <c r="D595" s="52" t="s">
        <v>201</v>
      </c>
      <c r="E595" s="56" t="s">
        <v>224</v>
      </c>
      <c r="F595" s="57">
        <v>144476402</v>
      </c>
      <c r="G595" s="57">
        <v>0</v>
      </c>
      <c r="H595" s="57">
        <v>144456551</v>
      </c>
      <c r="I595" s="57">
        <v>19851</v>
      </c>
      <c r="J595" s="57">
        <v>0</v>
      </c>
    </row>
    <row r="596" spans="1:10" ht="25.5">
      <c r="A596" s="52" t="s">
        <v>506</v>
      </c>
      <c r="B596" s="52" t="s">
        <v>516</v>
      </c>
      <c r="C596" s="52" t="s">
        <v>223</v>
      </c>
      <c r="D596" s="52" t="s">
        <v>281</v>
      </c>
      <c r="E596" s="56" t="s">
        <v>282</v>
      </c>
      <c r="F596" s="57">
        <v>136949400</v>
      </c>
      <c r="G596" s="57">
        <v>0</v>
      </c>
      <c r="H596" s="57">
        <v>136949400</v>
      </c>
      <c r="I596" s="57">
        <v>0</v>
      </c>
      <c r="J596" s="57">
        <v>0</v>
      </c>
    </row>
    <row r="597" spans="1:10" ht="25.5">
      <c r="A597" s="52" t="s">
        <v>506</v>
      </c>
      <c r="B597" s="52" t="s">
        <v>516</v>
      </c>
      <c r="C597" s="52" t="s">
        <v>223</v>
      </c>
      <c r="D597" s="52" t="s">
        <v>351</v>
      </c>
      <c r="E597" s="56" t="s">
        <v>352</v>
      </c>
      <c r="F597" s="57">
        <v>14119</v>
      </c>
      <c r="G597" s="57">
        <v>0</v>
      </c>
      <c r="H597" s="57">
        <v>9334</v>
      </c>
      <c r="I597" s="57">
        <v>4785</v>
      </c>
      <c r="J597" s="57">
        <v>0</v>
      </c>
    </row>
    <row r="598" spans="1:10" ht="63.75">
      <c r="A598" s="52" t="s">
        <v>506</v>
      </c>
      <c r="B598" s="52" t="s">
        <v>516</v>
      </c>
      <c r="C598" s="52" t="s">
        <v>223</v>
      </c>
      <c r="D598" s="52" t="s">
        <v>397</v>
      </c>
      <c r="E598" s="56" t="s">
        <v>398</v>
      </c>
      <c r="F598" s="57">
        <v>37664</v>
      </c>
      <c r="G598" s="57">
        <v>0</v>
      </c>
      <c r="H598" s="57">
        <v>22598</v>
      </c>
      <c r="I598" s="57">
        <v>15066</v>
      </c>
      <c r="J598" s="57">
        <v>0</v>
      </c>
    </row>
    <row r="599" spans="1:10" ht="51">
      <c r="A599" s="52" t="s">
        <v>506</v>
      </c>
      <c r="B599" s="52" t="s">
        <v>516</v>
      </c>
      <c r="C599" s="52" t="s">
        <v>223</v>
      </c>
      <c r="D599" s="52" t="s">
        <v>415</v>
      </c>
      <c r="E599" s="56" t="s">
        <v>416</v>
      </c>
      <c r="F599" s="57">
        <v>262594</v>
      </c>
      <c r="G599" s="57">
        <v>0</v>
      </c>
      <c r="H599" s="57">
        <v>262594</v>
      </c>
      <c r="I599" s="57">
        <v>0</v>
      </c>
      <c r="J599" s="57">
        <v>0</v>
      </c>
    </row>
    <row r="600" spans="1:10" ht="63.75">
      <c r="A600" s="52" t="s">
        <v>506</v>
      </c>
      <c r="B600" s="52" t="s">
        <v>516</v>
      </c>
      <c r="C600" s="52" t="s">
        <v>223</v>
      </c>
      <c r="D600" s="52" t="s">
        <v>285</v>
      </c>
      <c r="E600" s="56" t="s">
        <v>286</v>
      </c>
      <c r="F600" s="57">
        <v>212625</v>
      </c>
      <c r="G600" s="57">
        <v>0</v>
      </c>
      <c r="H600" s="57">
        <v>212625</v>
      </c>
      <c r="I600" s="57">
        <v>0</v>
      </c>
      <c r="J600" s="57">
        <v>0</v>
      </c>
    </row>
    <row r="601" spans="1:10" ht="51">
      <c r="A601" s="52" t="s">
        <v>506</v>
      </c>
      <c r="B601" s="52" t="s">
        <v>516</v>
      </c>
      <c r="C601" s="52" t="s">
        <v>223</v>
      </c>
      <c r="D601" s="52" t="s">
        <v>287</v>
      </c>
      <c r="E601" s="56" t="s">
        <v>288</v>
      </c>
      <c r="F601" s="57">
        <v>7000000</v>
      </c>
      <c r="G601" s="57">
        <v>0</v>
      </c>
      <c r="H601" s="57">
        <v>7000000</v>
      </c>
      <c r="I601" s="57">
        <v>0</v>
      </c>
      <c r="J601" s="57">
        <v>0</v>
      </c>
    </row>
    <row r="602" spans="1:10">
      <c r="A602" s="52" t="s">
        <v>506</v>
      </c>
      <c r="B602" s="52" t="s">
        <v>552</v>
      </c>
      <c r="C602" s="52" t="s">
        <v>201</v>
      </c>
      <c r="D602" s="52" t="s">
        <v>201</v>
      </c>
      <c r="E602" s="56" t="s">
        <v>553</v>
      </c>
      <c r="F602" s="57">
        <v>1815494463</v>
      </c>
      <c r="G602" s="57">
        <v>0</v>
      </c>
      <c r="H602" s="57">
        <v>1815494463</v>
      </c>
      <c r="I602" s="57">
        <v>0</v>
      </c>
      <c r="J602" s="57">
        <v>0</v>
      </c>
    </row>
    <row r="603" spans="1:10" ht="38.25">
      <c r="A603" s="52" t="s">
        <v>506</v>
      </c>
      <c r="B603" s="52" t="s">
        <v>552</v>
      </c>
      <c r="C603" s="52" t="s">
        <v>538</v>
      </c>
      <c r="D603" s="52" t="s">
        <v>201</v>
      </c>
      <c r="E603" s="56" t="s">
        <v>539</v>
      </c>
      <c r="F603" s="57">
        <v>9563000</v>
      </c>
      <c r="G603" s="57">
        <v>0</v>
      </c>
      <c r="H603" s="57">
        <v>9563000</v>
      </c>
      <c r="I603" s="57">
        <v>0</v>
      </c>
      <c r="J603" s="57">
        <v>0</v>
      </c>
    </row>
    <row r="604" spans="1:10" ht="25.5">
      <c r="A604" s="52" t="s">
        <v>506</v>
      </c>
      <c r="B604" s="52" t="s">
        <v>552</v>
      </c>
      <c r="C604" s="52" t="s">
        <v>538</v>
      </c>
      <c r="D604" s="52" t="s">
        <v>540</v>
      </c>
      <c r="E604" s="56" t="s">
        <v>541</v>
      </c>
      <c r="F604" s="57">
        <v>1283000</v>
      </c>
      <c r="G604" s="57">
        <v>0</v>
      </c>
      <c r="H604" s="57">
        <v>1283000</v>
      </c>
      <c r="I604" s="57">
        <v>0</v>
      </c>
      <c r="J604" s="57">
        <v>0</v>
      </c>
    </row>
    <row r="605" spans="1:10" ht="25.5">
      <c r="A605" s="52" t="s">
        <v>506</v>
      </c>
      <c r="B605" s="52" t="s">
        <v>552</v>
      </c>
      <c r="C605" s="52" t="s">
        <v>538</v>
      </c>
      <c r="D605" s="52" t="s">
        <v>554</v>
      </c>
      <c r="E605" s="56" t="s">
        <v>555</v>
      </c>
      <c r="F605" s="57">
        <v>8280000</v>
      </c>
      <c r="G605" s="57">
        <v>0</v>
      </c>
      <c r="H605" s="57">
        <v>8280000</v>
      </c>
      <c r="I605" s="57">
        <v>0</v>
      </c>
      <c r="J605" s="57">
        <v>0</v>
      </c>
    </row>
    <row r="606" spans="1:10" ht="25.5">
      <c r="A606" s="52" t="s">
        <v>506</v>
      </c>
      <c r="B606" s="52" t="s">
        <v>552</v>
      </c>
      <c r="C606" s="52" t="s">
        <v>259</v>
      </c>
      <c r="D606" s="52" t="s">
        <v>201</v>
      </c>
      <c r="E606" s="56" t="s">
        <v>260</v>
      </c>
      <c r="F606" s="57">
        <v>17280000</v>
      </c>
      <c r="G606" s="57">
        <v>0</v>
      </c>
      <c r="H606" s="57">
        <v>17280000</v>
      </c>
      <c r="I606" s="57">
        <v>0</v>
      </c>
      <c r="J606" s="57">
        <v>0</v>
      </c>
    </row>
    <row r="607" spans="1:10">
      <c r="A607" s="52" t="s">
        <v>506</v>
      </c>
      <c r="B607" s="52" t="s">
        <v>552</v>
      </c>
      <c r="C607" s="52" t="s">
        <v>259</v>
      </c>
      <c r="D607" s="52" t="s">
        <v>556</v>
      </c>
      <c r="E607" s="56" t="s">
        <v>557</v>
      </c>
      <c r="F607" s="57">
        <v>17280000</v>
      </c>
      <c r="G607" s="57">
        <v>0</v>
      </c>
      <c r="H607" s="57">
        <v>17280000</v>
      </c>
      <c r="I607" s="57">
        <v>0</v>
      </c>
      <c r="J607" s="57">
        <v>0</v>
      </c>
    </row>
    <row r="608" spans="1:10" ht="25.5">
      <c r="A608" s="52" t="s">
        <v>506</v>
      </c>
      <c r="B608" s="52" t="s">
        <v>552</v>
      </c>
      <c r="C608" s="52" t="s">
        <v>229</v>
      </c>
      <c r="D608" s="52" t="s">
        <v>201</v>
      </c>
      <c r="E608" s="56" t="s">
        <v>230</v>
      </c>
      <c r="F608" s="57">
        <v>41535000</v>
      </c>
      <c r="G608" s="57">
        <v>0</v>
      </c>
      <c r="H608" s="57">
        <v>41535000</v>
      </c>
      <c r="I608" s="57">
        <v>0</v>
      </c>
      <c r="J608" s="57">
        <v>0</v>
      </c>
    </row>
    <row r="609" spans="1:10">
      <c r="A609" s="52" t="s">
        <v>506</v>
      </c>
      <c r="B609" s="52" t="s">
        <v>552</v>
      </c>
      <c r="C609" s="52" t="s">
        <v>229</v>
      </c>
      <c r="D609" s="52" t="s">
        <v>355</v>
      </c>
      <c r="E609" s="56" t="s">
        <v>356</v>
      </c>
      <c r="F609" s="57">
        <v>41535000</v>
      </c>
      <c r="G609" s="57">
        <v>0</v>
      </c>
      <c r="H609" s="57">
        <v>41535000</v>
      </c>
      <c r="I609" s="57">
        <v>0</v>
      </c>
      <c r="J609" s="57">
        <v>0</v>
      </c>
    </row>
    <row r="610" spans="1:10">
      <c r="A610" s="52" t="s">
        <v>506</v>
      </c>
      <c r="B610" s="52" t="s">
        <v>552</v>
      </c>
      <c r="C610" s="52" t="s">
        <v>219</v>
      </c>
      <c r="D610" s="52" t="s">
        <v>201</v>
      </c>
      <c r="E610" s="56" t="s">
        <v>220</v>
      </c>
      <c r="F610" s="57">
        <v>1510532000</v>
      </c>
      <c r="G610" s="57">
        <v>0</v>
      </c>
      <c r="H610" s="57">
        <v>1510532000</v>
      </c>
      <c r="I610" s="57">
        <v>0</v>
      </c>
      <c r="J610" s="57">
        <v>0</v>
      </c>
    </row>
    <row r="611" spans="1:10">
      <c r="A611" s="52" t="s">
        <v>506</v>
      </c>
      <c r="B611" s="52" t="s">
        <v>552</v>
      </c>
      <c r="C611" s="52" t="s">
        <v>219</v>
      </c>
      <c r="D611" s="52" t="s">
        <v>275</v>
      </c>
      <c r="E611" s="56" t="s">
        <v>276</v>
      </c>
      <c r="F611" s="57">
        <v>1510532000</v>
      </c>
      <c r="G611" s="57">
        <v>0</v>
      </c>
      <c r="H611" s="57">
        <v>1510532000</v>
      </c>
      <c r="I611" s="57">
        <v>0</v>
      </c>
      <c r="J611" s="57">
        <v>0</v>
      </c>
    </row>
    <row r="612" spans="1:10">
      <c r="A612" s="52" t="s">
        <v>506</v>
      </c>
      <c r="B612" s="52" t="s">
        <v>552</v>
      </c>
      <c r="C612" s="52" t="s">
        <v>223</v>
      </c>
      <c r="D612" s="52" t="s">
        <v>201</v>
      </c>
      <c r="E612" s="56" t="s">
        <v>224</v>
      </c>
      <c r="F612" s="57">
        <v>236584463</v>
      </c>
      <c r="G612" s="57">
        <v>0</v>
      </c>
      <c r="H612" s="57">
        <v>236584463</v>
      </c>
      <c r="I612" s="57">
        <v>0</v>
      </c>
      <c r="J612" s="57">
        <v>0</v>
      </c>
    </row>
    <row r="613" spans="1:10" ht="51">
      <c r="A613" s="52" t="s">
        <v>506</v>
      </c>
      <c r="B613" s="52" t="s">
        <v>552</v>
      </c>
      <c r="C613" s="52" t="s">
        <v>223</v>
      </c>
      <c r="D613" s="52" t="s">
        <v>287</v>
      </c>
      <c r="E613" s="56" t="s">
        <v>288</v>
      </c>
      <c r="F613" s="57">
        <v>236584463</v>
      </c>
      <c r="G613" s="57">
        <v>0</v>
      </c>
      <c r="H613" s="57">
        <v>236584463</v>
      </c>
      <c r="I613" s="57">
        <v>0</v>
      </c>
      <c r="J613" s="57">
        <v>0</v>
      </c>
    </row>
    <row r="614" spans="1:10">
      <c r="A614" s="52" t="s">
        <v>506</v>
      </c>
      <c r="B614" s="52" t="s">
        <v>558</v>
      </c>
      <c r="C614" s="52" t="s">
        <v>201</v>
      </c>
      <c r="D614" s="52" t="s">
        <v>201</v>
      </c>
      <c r="E614" s="56" t="s">
        <v>559</v>
      </c>
      <c r="F614" s="57">
        <v>2071020248</v>
      </c>
      <c r="G614" s="57">
        <v>0</v>
      </c>
      <c r="H614" s="57">
        <v>2069704478</v>
      </c>
      <c r="I614" s="57">
        <v>1315770</v>
      </c>
      <c r="J614" s="57">
        <v>0</v>
      </c>
    </row>
    <row r="615" spans="1:10">
      <c r="A615" s="52" t="s">
        <v>506</v>
      </c>
      <c r="B615" s="52" t="s">
        <v>558</v>
      </c>
      <c r="C615" s="52" t="s">
        <v>324</v>
      </c>
      <c r="D615" s="52" t="s">
        <v>201</v>
      </c>
      <c r="E615" s="56" t="s">
        <v>325</v>
      </c>
      <c r="F615" s="57">
        <v>14230250</v>
      </c>
      <c r="G615" s="57">
        <v>0</v>
      </c>
      <c r="H615" s="57">
        <v>13865150</v>
      </c>
      <c r="I615" s="57">
        <v>365100</v>
      </c>
      <c r="J615" s="57">
        <v>0</v>
      </c>
    </row>
    <row r="616" spans="1:10" ht="51">
      <c r="A616" s="52" t="s">
        <v>506</v>
      </c>
      <c r="B616" s="52" t="s">
        <v>558</v>
      </c>
      <c r="C616" s="52" t="s">
        <v>324</v>
      </c>
      <c r="D616" s="52" t="s">
        <v>326</v>
      </c>
      <c r="E616" s="56" t="s">
        <v>327</v>
      </c>
      <c r="F616" s="57">
        <v>14230250</v>
      </c>
      <c r="G616" s="57">
        <v>0</v>
      </c>
      <c r="H616" s="57">
        <v>13865150</v>
      </c>
      <c r="I616" s="57">
        <v>365100</v>
      </c>
      <c r="J616" s="57">
        <v>0</v>
      </c>
    </row>
    <row r="617" spans="1:10">
      <c r="A617" s="52" t="s">
        <v>506</v>
      </c>
      <c r="B617" s="52" t="s">
        <v>558</v>
      </c>
      <c r="C617" s="52" t="s">
        <v>302</v>
      </c>
      <c r="D617" s="52" t="s">
        <v>201</v>
      </c>
      <c r="E617" s="56" t="s">
        <v>303</v>
      </c>
      <c r="F617" s="57">
        <v>37842610</v>
      </c>
      <c r="G617" s="57">
        <v>0</v>
      </c>
      <c r="H617" s="57">
        <v>37717230</v>
      </c>
      <c r="I617" s="57">
        <v>125380</v>
      </c>
      <c r="J617" s="57">
        <v>0</v>
      </c>
    </row>
    <row r="618" spans="1:10" ht="51">
      <c r="A618" s="52" t="s">
        <v>506</v>
      </c>
      <c r="B618" s="52" t="s">
        <v>558</v>
      </c>
      <c r="C618" s="52" t="s">
        <v>302</v>
      </c>
      <c r="D618" s="52" t="s">
        <v>304</v>
      </c>
      <c r="E618" s="56" t="s">
        <v>305</v>
      </c>
      <c r="F618" s="57">
        <v>37842610</v>
      </c>
      <c r="G618" s="57">
        <v>0</v>
      </c>
      <c r="H618" s="57">
        <v>37717230</v>
      </c>
      <c r="I618" s="57">
        <v>125380</v>
      </c>
      <c r="J618" s="57">
        <v>0</v>
      </c>
    </row>
    <row r="619" spans="1:10">
      <c r="A619" s="52" t="s">
        <v>506</v>
      </c>
      <c r="B619" s="52" t="s">
        <v>558</v>
      </c>
      <c r="C619" s="52" t="s">
        <v>335</v>
      </c>
      <c r="D619" s="52" t="s">
        <v>201</v>
      </c>
      <c r="E619" s="56" t="s">
        <v>336</v>
      </c>
      <c r="F619" s="57">
        <v>1948508800</v>
      </c>
      <c r="G619" s="57">
        <v>0</v>
      </c>
      <c r="H619" s="57">
        <v>1948508800</v>
      </c>
      <c r="I619" s="57">
        <v>0</v>
      </c>
      <c r="J619" s="57">
        <v>0</v>
      </c>
    </row>
    <row r="620" spans="1:10">
      <c r="A620" s="52" t="s">
        <v>506</v>
      </c>
      <c r="B620" s="52" t="s">
        <v>558</v>
      </c>
      <c r="C620" s="52" t="s">
        <v>335</v>
      </c>
      <c r="D620" s="52" t="s">
        <v>560</v>
      </c>
      <c r="E620" s="56" t="s">
        <v>561</v>
      </c>
      <c r="F620" s="57">
        <v>750498800</v>
      </c>
      <c r="G620" s="57">
        <v>0</v>
      </c>
      <c r="H620" s="57">
        <v>750498800</v>
      </c>
      <c r="I620" s="57">
        <v>0</v>
      </c>
      <c r="J620" s="57">
        <v>0</v>
      </c>
    </row>
    <row r="621" spans="1:10">
      <c r="A621" s="52" t="s">
        <v>506</v>
      </c>
      <c r="B621" s="52" t="s">
        <v>558</v>
      </c>
      <c r="C621" s="52" t="s">
        <v>335</v>
      </c>
      <c r="D621" s="52" t="s">
        <v>562</v>
      </c>
      <c r="E621" s="56" t="s">
        <v>563</v>
      </c>
      <c r="F621" s="57">
        <v>24930000</v>
      </c>
      <c r="G621" s="57">
        <v>0</v>
      </c>
      <c r="H621" s="57">
        <v>24930000</v>
      </c>
      <c r="I621" s="57">
        <v>0</v>
      </c>
      <c r="J621" s="57">
        <v>0</v>
      </c>
    </row>
    <row r="622" spans="1:10" ht="25.5">
      <c r="A622" s="52" t="s">
        <v>506</v>
      </c>
      <c r="B622" s="52" t="s">
        <v>558</v>
      </c>
      <c r="C622" s="52" t="s">
        <v>335</v>
      </c>
      <c r="D622" s="52" t="s">
        <v>564</v>
      </c>
      <c r="E622" s="56" t="s">
        <v>565</v>
      </c>
      <c r="F622" s="57">
        <v>1610000</v>
      </c>
      <c r="G622" s="57">
        <v>0</v>
      </c>
      <c r="H622" s="57">
        <v>1610000</v>
      </c>
      <c r="I622" s="57">
        <v>0</v>
      </c>
      <c r="J622" s="57">
        <v>0</v>
      </c>
    </row>
    <row r="623" spans="1:10">
      <c r="A623" s="52" t="s">
        <v>506</v>
      </c>
      <c r="B623" s="52" t="s">
        <v>558</v>
      </c>
      <c r="C623" s="52" t="s">
        <v>335</v>
      </c>
      <c r="D623" s="52" t="s">
        <v>566</v>
      </c>
      <c r="E623" s="56" t="s">
        <v>567</v>
      </c>
      <c r="F623" s="57">
        <v>1171470000</v>
      </c>
      <c r="G623" s="57">
        <v>0</v>
      </c>
      <c r="H623" s="57">
        <v>1171470000</v>
      </c>
      <c r="I623" s="57">
        <v>0</v>
      </c>
      <c r="J623" s="57">
        <v>0</v>
      </c>
    </row>
    <row r="624" spans="1:10" ht="25.5">
      <c r="A624" s="52" t="s">
        <v>506</v>
      </c>
      <c r="B624" s="52" t="s">
        <v>558</v>
      </c>
      <c r="C624" s="52" t="s">
        <v>259</v>
      </c>
      <c r="D624" s="52" t="s">
        <v>201</v>
      </c>
      <c r="E624" s="56" t="s">
        <v>260</v>
      </c>
      <c r="F624" s="57">
        <v>1000000</v>
      </c>
      <c r="G624" s="57">
        <v>0</v>
      </c>
      <c r="H624" s="57">
        <v>1000000</v>
      </c>
      <c r="I624" s="57">
        <v>0</v>
      </c>
      <c r="J624" s="57">
        <v>0</v>
      </c>
    </row>
    <row r="625" spans="1:10">
      <c r="A625" s="52" t="s">
        <v>506</v>
      </c>
      <c r="B625" s="52" t="s">
        <v>558</v>
      </c>
      <c r="C625" s="52" t="s">
        <v>259</v>
      </c>
      <c r="D625" s="52" t="s">
        <v>310</v>
      </c>
      <c r="E625" s="56" t="s">
        <v>311</v>
      </c>
      <c r="F625" s="57">
        <v>1000000</v>
      </c>
      <c r="G625" s="57">
        <v>0</v>
      </c>
      <c r="H625" s="57">
        <v>1000000</v>
      </c>
      <c r="I625" s="57">
        <v>0</v>
      </c>
      <c r="J625" s="57">
        <v>0</v>
      </c>
    </row>
    <row r="626" spans="1:10">
      <c r="A626" s="52" t="s">
        <v>506</v>
      </c>
      <c r="B626" s="52" t="s">
        <v>558</v>
      </c>
      <c r="C626" s="52" t="s">
        <v>219</v>
      </c>
      <c r="D626" s="52" t="s">
        <v>201</v>
      </c>
      <c r="E626" s="56" t="s">
        <v>220</v>
      </c>
      <c r="F626" s="57">
        <v>67500000</v>
      </c>
      <c r="G626" s="57">
        <v>0</v>
      </c>
      <c r="H626" s="57">
        <v>67500000</v>
      </c>
      <c r="I626" s="57">
        <v>0</v>
      </c>
      <c r="J626" s="57">
        <v>0</v>
      </c>
    </row>
    <row r="627" spans="1:10" ht="25.5">
      <c r="A627" s="52" t="s">
        <v>506</v>
      </c>
      <c r="B627" s="52" t="s">
        <v>558</v>
      </c>
      <c r="C627" s="52" t="s">
        <v>219</v>
      </c>
      <c r="D627" s="52" t="s">
        <v>273</v>
      </c>
      <c r="E627" s="56" t="s">
        <v>274</v>
      </c>
      <c r="F627" s="57">
        <v>5000000</v>
      </c>
      <c r="G627" s="57">
        <v>0</v>
      </c>
      <c r="H627" s="57">
        <v>5000000</v>
      </c>
      <c r="I627" s="57">
        <v>0</v>
      </c>
      <c r="J627" s="57">
        <v>0</v>
      </c>
    </row>
    <row r="628" spans="1:10">
      <c r="A628" s="52" t="s">
        <v>506</v>
      </c>
      <c r="B628" s="52" t="s">
        <v>558</v>
      </c>
      <c r="C628" s="52" t="s">
        <v>219</v>
      </c>
      <c r="D628" s="52" t="s">
        <v>275</v>
      </c>
      <c r="E628" s="56" t="s">
        <v>276</v>
      </c>
      <c r="F628" s="57">
        <v>62500000</v>
      </c>
      <c r="G628" s="57">
        <v>0</v>
      </c>
      <c r="H628" s="57">
        <v>62500000</v>
      </c>
      <c r="I628" s="57">
        <v>0</v>
      </c>
      <c r="J628" s="57">
        <v>0</v>
      </c>
    </row>
    <row r="629" spans="1:10">
      <c r="A629" s="52" t="s">
        <v>506</v>
      </c>
      <c r="B629" s="52" t="s">
        <v>558</v>
      </c>
      <c r="C629" s="52" t="s">
        <v>223</v>
      </c>
      <c r="D629" s="52" t="s">
        <v>201</v>
      </c>
      <c r="E629" s="56" t="s">
        <v>224</v>
      </c>
      <c r="F629" s="57">
        <v>1938588</v>
      </c>
      <c r="G629" s="57">
        <v>0</v>
      </c>
      <c r="H629" s="57">
        <v>1113298</v>
      </c>
      <c r="I629" s="57">
        <v>825290</v>
      </c>
      <c r="J629" s="57">
        <v>0</v>
      </c>
    </row>
    <row r="630" spans="1:10" ht="25.5">
      <c r="A630" s="52" t="s">
        <v>506</v>
      </c>
      <c r="B630" s="52" t="s">
        <v>558</v>
      </c>
      <c r="C630" s="52" t="s">
        <v>223</v>
      </c>
      <c r="D630" s="52" t="s">
        <v>351</v>
      </c>
      <c r="E630" s="56" t="s">
        <v>352</v>
      </c>
      <c r="F630" s="57">
        <v>267474</v>
      </c>
      <c r="G630" s="57">
        <v>0</v>
      </c>
      <c r="H630" s="57">
        <v>267474</v>
      </c>
      <c r="I630" s="57">
        <v>0</v>
      </c>
      <c r="J630" s="57">
        <v>0</v>
      </c>
    </row>
    <row r="631" spans="1:10" ht="63.75">
      <c r="A631" s="52" t="s">
        <v>506</v>
      </c>
      <c r="B631" s="52" t="s">
        <v>558</v>
      </c>
      <c r="C631" s="52" t="s">
        <v>223</v>
      </c>
      <c r="D631" s="52" t="s">
        <v>285</v>
      </c>
      <c r="E631" s="56" t="s">
        <v>286</v>
      </c>
      <c r="F631" s="57">
        <v>1671114</v>
      </c>
      <c r="G631" s="57">
        <v>0</v>
      </c>
      <c r="H631" s="57">
        <v>845824</v>
      </c>
      <c r="I631" s="57">
        <v>825290</v>
      </c>
      <c r="J631" s="57">
        <v>0</v>
      </c>
    </row>
    <row r="632" spans="1:10">
      <c r="A632" s="52" t="s">
        <v>506</v>
      </c>
      <c r="B632" s="52" t="s">
        <v>568</v>
      </c>
      <c r="C632" s="52" t="s">
        <v>201</v>
      </c>
      <c r="D632" s="52" t="s">
        <v>201</v>
      </c>
      <c r="E632" s="56" t="s">
        <v>569</v>
      </c>
      <c r="F632" s="57">
        <v>190953556</v>
      </c>
      <c r="G632" s="57">
        <v>0</v>
      </c>
      <c r="H632" s="57">
        <v>179593178</v>
      </c>
      <c r="I632" s="57">
        <v>11360378</v>
      </c>
      <c r="J632" s="57">
        <v>0</v>
      </c>
    </row>
    <row r="633" spans="1:10">
      <c r="A633" s="52" t="s">
        <v>506</v>
      </c>
      <c r="B633" s="52" t="s">
        <v>568</v>
      </c>
      <c r="C633" s="52" t="s">
        <v>324</v>
      </c>
      <c r="D633" s="52" t="s">
        <v>201</v>
      </c>
      <c r="E633" s="56" t="s">
        <v>325</v>
      </c>
      <c r="F633" s="57">
        <v>8745705</v>
      </c>
      <c r="G633" s="57">
        <v>0</v>
      </c>
      <c r="H633" s="57">
        <v>5247423</v>
      </c>
      <c r="I633" s="57">
        <v>3498282</v>
      </c>
      <c r="J633" s="57">
        <v>0</v>
      </c>
    </row>
    <row r="634" spans="1:10" ht="51">
      <c r="A634" s="52" t="s">
        <v>506</v>
      </c>
      <c r="B634" s="52" t="s">
        <v>568</v>
      </c>
      <c r="C634" s="52" t="s">
        <v>324</v>
      </c>
      <c r="D634" s="52" t="s">
        <v>326</v>
      </c>
      <c r="E634" s="56" t="s">
        <v>327</v>
      </c>
      <c r="F634" s="57">
        <v>8745705</v>
      </c>
      <c r="G634" s="57">
        <v>0</v>
      </c>
      <c r="H634" s="57">
        <v>5247423</v>
      </c>
      <c r="I634" s="57">
        <v>3498282</v>
      </c>
      <c r="J634" s="57">
        <v>0</v>
      </c>
    </row>
    <row r="635" spans="1:10">
      <c r="A635" s="52" t="s">
        <v>506</v>
      </c>
      <c r="B635" s="52" t="s">
        <v>568</v>
      </c>
      <c r="C635" s="52" t="s">
        <v>302</v>
      </c>
      <c r="D635" s="52" t="s">
        <v>201</v>
      </c>
      <c r="E635" s="56" t="s">
        <v>303</v>
      </c>
      <c r="F635" s="57">
        <v>7209639</v>
      </c>
      <c r="G635" s="57">
        <v>0</v>
      </c>
      <c r="H635" s="57">
        <v>4325783</v>
      </c>
      <c r="I635" s="57">
        <v>2883856</v>
      </c>
      <c r="J635" s="57">
        <v>0</v>
      </c>
    </row>
    <row r="636" spans="1:10" ht="51">
      <c r="A636" s="52" t="s">
        <v>506</v>
      </c>
      <c r="B636" s="52" t="s">
        <v>568</v>
      </c>
      <c r="C636" s="52" t="s">
        <v>302</v>
      </c>
      <c r="D636" s="52" t="s">
        <v>304</v>
      </c>
      <c r="E636" s="56" t="s">
        <v>305</v>
      </c>
      <c r="F636" s="57">
        <v>7209639</v>
      </c>
      <c r="G636" s="57">
        <v>0</v>
      </c>
      <c r="H636" s="57">
        <v>4325783</v>
      </c>
      <c r="I636" s="57">
        <v>2883856</v>
      </c>
      <c r="J636" s="57">
        <v>0</v>
      </c>
    </row>
    <row r="637" spans="1:10" ht="38.25">
      <c r="A637" s="52" t="s">
        <v>506</v>
      </c>
      <c r="B637" s="52" t="s">
        <v>568</v>
      </c>
      <c r="C637" s="52" t="s">
        <v>538</v>
      </c>
      <c r="D637" s="52" t="s">
        <v>201</v>
      </c>
      <c r="E637" s="56" t="s">
        <v>539</v>
      </c>
      <c r="F637" s="57">
        <v>81625412</v>
      </c>
      <c r="G637" s="57">
        <v>0</v>
      </c>
      <c r="H637" s="57">
        <v>81625412</v>
      </c>
      <c r="I637" s="57">
        <v>0</v>
      </c>
      <c r="J637" s="57">
        <v>0</v>
      </c>
    </row>
    <row r="638" spans="1:10" ht="25.5">
      <c r="A638" s="52" t="s">
        <v>506</v>
      </c>
      <c r="B638" s="52" t="s">
        <v>568</v>
      </c>
      <c r="C638" s="52" t="s">
        <v>538</v>
      </c>
      <c r="D638" s="52" t="s">
        <v>540</v>
      </c>
      <c r="E638" s="56" t="s">
        <v>541</v>
      </c>
      <c r="F638" s="57">
        <v>28050412</v>
      </c>
      <c r="G638" s="57">
        <v>0</v>
      </c>
      <c r="H638" s="57">
        <v>28050412</v>
      </c>
      <c r="I638" s="57">
        <v>0</v>
      </c>
      <c r="J638" s="57">
        <v>0</v>
      </c>
    </row>
    <row r="639" spans="1:10" ht="25.5">
      <c r="A639" s="52" t="s">
        <v>506</v>
      </c>
      <c r="B639" s="52" t="s">
        <v>568</v>
      </c>
      <c r="C639" s="52" t="s">
        <v>538</v>
      </c>
      <c r="D639" s="52" t="s">
        <v>570</v>
      </c>
      <c r="E639" s="56" t="s">
        <v>571</v>
      </c>
      <c r="F639" s="57">
        <v>1605000</v>
      </c>
      <c r="G639" s="57">
        <v>0</v>
      </c>
      <c r="H639" s="57">
        <v>1605000</v>
      </c>
      <c r="I639" s="57">
        <v>0</v>
      </c>
      <c r="J639" s="57">
        <v>0</v>
      </c>
    </row>
    <row r="640" spans="1:10">
      <c r="A640" s="52" t="s">
        <v>506</v>
      </c>
      <c r="B640" s="52" t="s">
        <v>568</v>
      </c>
      <c r="C640" s="52" t="s">
        <v>538</v>
      </c>
      <c r="D640" s="52" t="s">
        <v>572</v>
      </c>
      <c r="E640" s="56" t="s">
        <v>573</v>
      </c>
      <c r="F640" s="57">
        <v>240000</v>
      </c>
      <c r="G640" s="57">
        <v>0</v>
      </c>
      <c r="H640" s="57">
        <v>240000</v>
      </c>
      <c r="I640" s="57">
        <v>0</v>
      </c>
      <c r="J640" s="57">
        <v>0</v>
      </c>
    </row>
    <row r="641" spans="1:10" ht="51">
      <c r="A641" s="52" t="s">
        <v>506</v>
      </c>
      <c r="B641" s="52" t="s">
        <v>568</v>
      </c>
      <c r="C641" s="52" t="s">
        <v>538</v>
      </c>
      <c r="D641" s="52" t="s">
        <v>574</v>
      </c>
      <c r="E641" s="56" t="s">
        <v>575</v>
      </c>
      <c r="F641" s="57">
        <v>51730000</v>
      </c>
      <c r="G641" s="57">
        <v>0</v>
      </c>
      <c r="H641" s="57">
        <v>51730000</v>
      </c>
      <c r="I641" s="57">
        <v>0</v>
      </c>
      <c r="J641" s="57">
        <v>0</v>
      </c>
    </row>
    <row r="642" spans="1:10" ht="25.5">
      <c r="A642" s="52" t="s">
        <v>506</v>
      </c>
      <c r="B642" s="52" t="s">
        <v>568</v>
      </c>
      <c r="C642" s="52" t="s">
        <v>576</v>
      </c>
      <c r="D642" s="52" t="s">
        <v>201</v>
      </c>
      <c r="E642" s="56" t="s">
        <v>577</v>
      </c>
      <c r="F642" s="57">
        <v>150000</v>
      </c>
      <c r="G642" s="57">
        <v>0</v>
      </c>
      <c r="H642" s="57">
        <v>150000</v>
      </c>
      <c r="I642" s="57">
        <v>0</v>
      </c>
      <c r="J642" s="57">
        <v>0</v>
      </c>
    </row>
    <row r="643" spans="1:10" ht="38.25">
      <c r="A643" s="52" t="s">
        <v>506</v>
      </c>
      <c r="B643" s="52" t="s">
        <v>568</v>
      </c>
      <c r="C643" s="52" t="s">
        <v>576</v>
      </c>
      <c r="D643" s="52" t="s">
        <v>578</v>
      </c>
      <c r="E643" s="56" t="s">
        <v>579</v>
      </c>
      <c r="F643" s="57">
        <v>150000</v>
      </c>
      <c r="G643" s="57">
        <v>0</v>
      </c>
      <c r="H643" s="57">
        <v>150000</v>
      </c>
      <c r="I643" s="57">
        <v>0</v>
      </c>
      <c r="J643" s="57">
        <v>0</v>
      </c>
    </row>
    <row r="644" spans="1:10" ht="38.25">
      <c r="A644" s="52" t="s">
        <v>506</v>
      </c>
      <c r="B644" s="52" t="s">
        <v>568</v>
      </c>
      <c r="C644" s="52" t="s">
        <v>215</v>
      </c>
      <c r="D644" s="52" t="s">
        <v>201</v>
      </c>
      <c r="E644" s="56" t="s">
        <v>216</v>
      </c>
      <c r="F644" s="57">
        <v>4972800</v>
      </c>
      <c r="G644" s="57">
        <v>0</v>
      </c>
      <c r="H644" s="57">
        <v>994560</v>
      </c>
      <c r="I644" s="57">
        <v>3978240</v>
      </c>
      <c r="J644" s="57">
        <v>0</v>
      </c>
    </row>
    <row r="645" spans="1:10">
      <c r="A645" s="52" t="s">
        <v>506</v>
      </c>
      <c r="B645" s="52" t="s">
        <v>568</v>
      </c>
      <c r="C645" s="52" t="s">
        <v>215</v>
      </c>
      <c r="D645" s="52" t="s">
        <v>217</v>
      </c>
      <c r="E645" s="56" t="s">
        <v>218</v>
      </c>
      <c r="F645" s="57">
        <v>4972800</v>
      </c>
      <c r="G645" s="57">
        <v>0</v>
      </c>
      <c r="H645" s="57">
        <v>994560</v>
      </c>
      <c r="I645" s="57">
        <v>3978240</v>
      </c>
      <c r="J645" s="57">
        <v>0</v>
      </c>
    </row>
    <row r="646" spans="1:10" ht="25.5">
      <c r="A646" s="52" t="s">
        <v>506</v>
      </c>
      <c r="B646" s="52" t="s">
        <v>568</v>
      </c>
      <c r="C646" s="52" t="s">
        <v>259</v>
      </c>
      <c r="D646" s="52" t="s">
        <v>201</v>
      </c>
      <c r="E646" s="56" t="s">
        <v>260</v>
      </c>
      <c r="F646" s="57">
        <v>1000000</v>
      </c>
      <c r="G646" s="57">
        <v>0</v>
      </c>
      <c r="H646" s="57">
        <v>0</v>
      </c>
      <c r="I646" s="57">
        <v>1000000</v>
      </c>
      <c r="J646" s="57">
        <v>0</v>
      </c>
    </row>
    <row r="647" spans="1:10">
      <c r="A647" s="52" t="s">
        <v>506</v>
      </c>
      <c r="B647" s="52" t="s">
        <v>568</v>
      </c>
      <c r="C647" s="52" t="s">
        <v>259</v>
      </c>
      <c r="D647" s="52" t="s">
        <v>310</v>
      </c>
      <c r="E647" s="56" t="s">
        <v>311</v>
      </c>
      <c r="F647" s="57">
        <v>1000000</v>
      </c>
      <c r="G647" s="57">
        <v>0</v>
      </c>
      <c r="H647" s="57">
        <v>0</v>
      </c>
      <c r="I647" s="57">
        <v>1000000</v>
      </c>
      <c r="J647" s="57">
        <v>0</v>
      </c>
    </row>
    <row r="648" spans="1:10">
      <c r="A648" s="52" t="s">
        <v>506</v>
      </c>
      <c r="B648" s="52" t="s">
        <v>568</v>
      </c>
      <c r="C648" s="52" t="s">
        <v>219</v>
      </c>
      <c r="D648" s="52" t="s">
        <v>201</v>
      </c>
      <c r="E648" s="56" t="s">
        <v>220</v>
      </c>
      <c r="F648" s="57">
        <v>37250000</v>
      </c>
      <c r="G648" s="57">
        <v>0</v>
      </c>
      <c r="H648" s="57">
        <v>37250000</v>
      </c>
      <c r="I648" s="57">
        <v>0</v>
      </c>
      <c r="J648" s="57">
        <v>0</v>
      </c>
    </row>
    <row r="649" spans="1:10">
      <c r="A649" s="52" t="s">
        <v>506</v>
      </c>
      <c r="B649" s="52" t="s">
        <v>568</v>
      </c>
      <c r="C649" s="52" t="s">
        <v>219</v>
      </c>
      <c r="D649" s="52" t="s">
        <v>275</v>
      </c>
      <c r="E649" s="56" t="s">
        <v>276</v>
      </c>
      <c r="F649" s="57">
        <v>37250000</v>
      </c>
      <c r="G649" s="57">
        <v>0</v>
      </c>
      <c r="H649" s="57">
        <v>37250000</v>
      </c>
      <c r="I649" s="57">
        <v>0</v>
      </c>
      <c r="J649" s="57">
        <v>0</v>
      </c>
    </row>
    <row r="650" spans="1:10">
      <c r="A650" s="52" t="s">
        <v>506</v>
      </c>
      <c r="B650" s="52" t="s">
        <v>568</v>
      </c>
      <c r="C650" s="52" t="s">
        <v>223</v>
      </c>
      <c r="D650" s="52" t="s">
        <v>201</v>
      </c>
      <c r="E650" s="56" t="s">
        <v>224</v>
      </c>
      <c r="F650" s="57">
        <v>50000000</v>
      </c>
      <c r="G650" s="57">
        <v>0</v>
      </c>
      <c r="H650" s="57">
        <v>50000000</v>
      </c>
      <c r="I650" s="57">
        <v>0</v>
      </c>
      <c r="J650" s="57">
        <v>0</v>
      </c>
    </row>
    <row r="651" spans="1:10" ht="25.5">
      <c r="A651" s="52" t="s">
        <v>506</v>
      </c>
      <c r="B651" s="52" t="s">
        <v>568</v>
      </c>
      <c r="C651" s="52" t="s">
        <v>223</v>
      </c>
      <c r="D651" s="52" t="s">
        <v>281</v>
      </c>
      <c r="E651" s="56" t="s">
        <v>282</v>
      </c>
      <c r="F651" s="57">
        <v>50000000</v>
      </c>
      <c r="G651" s="57">
        <v>0</v>
      </c>
      <c r="H651" s="57">
        <v>50000000</v>
      </c>
      <c r="I651" s="57">
        <v>0</v>
      </c>
      <c r="J651" s="57">
        <v>0</v>
      </c>
    </row>
    <row r="652" spans="1:10">
      <c r="A652" s="52" t="s">
        <v>506</v>
      </c>
      <c r="B652" s="52" t="s">
        <v>580</v>
      </c>
      <c r="C652" s="52" t="s">
        <v>201</v>
      </c>
      <c r="D652" s="52" t="s">
        <v>201</v>
      </c>
      <c r="E652" s="56" t="s">
        <v>581</v>
      </c>
      <c r="F652" s="57">
        <v>991585053</v>
      </c>
      <c r="G652" s="57">
        <v>5371515</v>
      </c>
      <c r="H652" s="57">
        <v>948879486</v>
      </c>
      <c r="I652" s="57">
        <v>37334052</v>
      </c>
      <c r="J652" s="57">
        <v>0</v>
      </c>
    </row>
    <row r="653" spans="1:10">
      <c r="A653" s="52" t="s">
        <v>506</v>
      </c>
      <c r="B653" s="52" t="s">
        <v>580</v>
      </c>
      <c r="C653" s="52" t="s">
        <v>324</v>
      </c>
      <c r="D653" s="52" t="s">
        <v>201</v>
      </c>
      <c r="E653" s="56" t="s">
        <v>325</v>
      </c>
      <c r="F653" s="57">
        <v>44761300</v>
      </c>
      <c r="G653" s="57">
        <v>0</v>
      </c>
      <c r="H653" s="57">
        <v>26856780</v>
      </c>
      <c r="I653" s="57">
        <v>17904520</v>
      </c>
      <c r="J653" s="57">
        <v>0</v>
      </c>
    </row>
    <row r="654" spans="1:10" ht="51">
      <c r="A654" s="52" t="s">
        <v>506</v>
      </c>
      <c r="B654" s="52" t="s">
        <v>580</v>
      </c>
      <c r="C654" s="52" t="s">
        <v>324</v>
      </c>
      <c r="D654" s="52" t="s">
        <v>326</v>
      </c>
      <c r="E654" s="56" t="s">
        <v>327</v>
      </c>
      <c r="F654" s="57">
        <v>44761300</v>
      </c>
      <c r="G654" s="57">
        <v>0</v>
      </c>
      <c r="H654" s="57">
        <v>26856780</v>
      </c>
      <c r="I654" s="57">
        <v>17904520</v>
      </c>
      <c r="J654" s="57">
        <v>0</v>
      </c>
    </row>
    <row r="655" spans="1:10">
      <c r="A655" s="52" t="s">
        <v>506</v>
      </c>
      <c r="B655" s="52" t="s">
        <v>580</v>
      </c>
      <c r="C655" s="52" t="s">
        <v>302</v>
      </c>
      <c r="D655" s="52" t="s">
        <v>201</v>
      </c>
      <c r="E655" s="56" t="s">
        <v>303</v>
      </c>
      <c r="F655" s="57">
        <v>585773319</v>
      </c>
      <c r="G655" s="57">
        <v>0</v>
      </c>
      <c r="H655" s="57">
        <v>568343787</v>
      </c>
      <c r="I655" s="57">
        <v>17429532</v>
      </c>
      <c r="J655" s="57">
        <v>0</v>
      </c>
    </row>
    <row r="656" spans="1:10" ht="51">
      <c r="A656" s="52" t="s">
        <v>506</v>
      </c>
      <c r="B656" s="52" t="s">
        <v>580</v>
      </c>
      <c r="C656" s="52" t="s">
        <v>302</v>
      </c>
      <c r="D656" s="52" t="s">
        <v>304</v>
      </c>
      <c r="E656" s="56" t="s">
        <v>305</v>
      </c>
      <c r="F656" s="57">
        <v>585773319</v>
      </c>
      <c r="G656" s="57">
        <v>0</v>
      </c>
      <c r="H656" s="57">
        <v>568343787</v>
      </c>
      <c r="I656" s="57">
        <v>17429532</v>
      </c>
      <c r="J656" s="57">
        <v>0</v>
      </c>
    </row>
    <row r="657" spans="1:10" ht="25.5">
      <c r="A657" s="52" t="s">
        <v>506</v>
      </c>
      <c r="B657" s="52" t="s">
        <v>580</v>
      </c>
      <c r="C657" s="52" t="s">
        <v>582</v>
      </c>
      <c r="D657" s="52" t="s">
        <v>201</v>
      </c>
      <c r="E657" s="56" t="s">
        <v>583</v>
      </c>
      <c r="F657" s="57">
        <v>45137500</v>
      </c>
      <c r="G657" s="57">
        <v>0</v>
      </c>
      <c r="H657" s="57">
        <v>45137500</v>
      </c>
      <c r="I657" s="57">
        <v>0</v>
      </c>
      <c r="J657" s="57">
        <v>0</v>
      </c>
    </row>
    <row r="658" spans="1:10" ht="25.5">
      <c r="A658" s="52" t="s">
        <v>506</v>
      </c>
      <c r="B658" s="52" t="s">
        <v>580</v>
      </c>
      <c r="C658" s="52" t="s">
        <v>582</v>
      </c>
      <c r="D658" s="52" t="s">
        <v>584</v>
      </c>
      <c r="E658" s="56" t="s">
        <v>585</v>
      </c>
      <c r="F658" s="57">
        <v>44237500</v>
      </c>
      <c r="G658" s="57">
        <v>0</v>
      </c>
      <c r="H658" s="57">
        <v>44237500</v>
      </c>
      <c r="I658" s="57">
        <v>0</v>
      </c>
      <c r="J658" s="57">
        <v>0</v>
      </c>
    </row>
    <row r="659" spans="1:10" ht="25.5">
      <c r="A659" s="52" t="s">
        <v>506</v>
      </c>
      <c r="B659" s="52" t="s">
        <v>580</v>
      </c>
      <c r="C659" s="52" t="s">
        <v>582</v>
      </c>
      <c r="D659" s="52" t="s">
        <v>586</v>
      </c>
      <c r="E659" s="56" t="s">
        <v>587</v>
      </c>
      <c r="F659" s="57">
        <v>900000</v>
      </c>
      <c r="G659" s="57">
        <v>0</v>
      </c>
      <c r="H659" s="57">
        <v>900000</v>
      </c>
      <c r="I659" s="57">
        <v>0</v>
      </c>
      <c r="J659" s="57">
        <v>0</v>
      </c>
    </row>
    <row r="660" spans="1:10" ht="25.5">
      <c r="A660" s="52" t="s">
        <v>506</v>
      </c>
      <c r="B660" s="52" t="s">
        <v>580</v>
      </c>
      <c r="C660" s="52" t="s">
        <v>259</v>
      </c>
      <c r="D660" s="52" t="s">
        <v>201</v>
      </c>
      <c r="E660" s="56" t="s">
        <v>260</v>
      </c>
      <c r="F660" s="57">
        <v>6000000</v>
      </c>
      <c r="G660" s="57">
        <v>0</v>
      </c>
      <c r="H660" s="57">
        <v>4000000</v>
      </c>
      <c r="I660" s="57">
        <v>2000000</v>
      </c>
      <c r="J660" s="57">
        <v>0</v>
      </c>
    </row>
    <row r="661" spans="1:10">
      <c r="A661" s="52" t="s">
        <v>506</v>
      </c>
      <c r="B661" s="52" t="s">
        <v>580</v>
      </c>
      <c r="C661" s="52" t="s">
        <v>259</v>
      </c>
      <c r="D661" s="52" t="s">
        <v>401</v>
      </c>
      <c r="E661" s="56" t="s">
        <v>402</v>
      </c>
      <c r="F661" s="57">
        <v>3000000</v>
      </c>
      <c r="G661" s="57">
        <v>0</v>
      </c>
      <c r="H661" s="57">
        <v>3000000</v>
      </c>
      <c r="I661" s="57">
        <v>0</v>
      </c>
      <c r="J661" s="57">
        <v>0</v>
      </c>
    </row>
    <row r="662" spans="1:10">
      <c r="A662" s="52" t="s">
        <v>506</v>
      </c>
      <c r="B662" s="52" t="s">
        <v>580</v>
      </c>
      <c r="C662" s="52" t="s">
        <v>259</v>
      </c>
      <c r="D662" s="52" t="s">
        <v>310</v>
      </c>
      <c r="E662" s="56" t="s">
        <v>311</v>
      </c>
      <c r="F662" s="57">
        <v>3000000</v>
      </c>
      <c r="G662" s="57">
        <v>0</v>
      </c>
      <c r="H662" s="57">
        <v>1000000</v>
      </c>
      <c r="I662" s="57">
        <v>2000000</v>
      </c>
      <c r="J662" s="57">
        <v>0</v>
      </c>
    </row>
    <row r="663" spans="1:10" ht="25.5">
      <c r="A663" s="52" t="s">
        <v>506</v>
      </c>
      <c r="B663" s="52" t="s">
        <v>580</v>
      </c>
      <c r="C663" s="52" t="s">
        <v>544</v>
      </c>
      <c r="D663" s="52" t="s">
        <v>201</v>
      </c>
      <c r="E663" s="56" t="s">
        <v>545</v>
      </c>
      <c r="F663" s="57">
        <v>2600000</v>
      </c>
      <c r="G663" s="57">
        <v>0</v>
      </c>
      <c r="H663" s="57">
        <v>2600000</v>
      </c>
      <c r="I663" s="57">
        <v>0</v>
      </c>
      <c r="J663" s="57">
        <v>0</v>
      </c>
    </row>
    <row r="664" spans="1:10" ht="76.5">
      <c r="A664" s="52" t="s">
        <v>506</v>
      </c>
      <c r="B664" s="52" t="s">
        <v>580</v>
      </c>
      <c r="C664" s="52" t="s">
        <v>544</v>
      </c>
      <c r="D664" s="52" t="s">
        <v>546</v>
      </c>
      <c r="E664" s="56" t="s">
        <v>547</v>
      </c>
      <c r="F664" s="57">
        <v>2600000</v>
      </c>
      <c r="G664" s="57">
        <v>0</v>
      </c>
      <c r="H664" s="57">
        <v>2600000</v>
      </c>
      <c r="I664" s="57">
        <v>0</v>
      </c>
      <c r="J664" s="57">
        <v>0</v>
      </c>
    </row>
    <row r="665" spans="1:10">
      <c r="A665" s="52" t="s">
        <v>506</v>
      </c>
      <c r="B665" s="52" t="s">
        <v>580</v>
      </c>
      <c r="C665" s="52" t="s">
        <v>219</v>
      </c>
      <c r="D665" s="52" t="s">
        <v>201</v>
      </c>
      <c r="E665" s="56" t="s">
        <v>220</v>
      </c>
      <c r="F665" s="57">
        <v>273761265</v>
      </c>
      <c r="G665" s="57">
        <v>5371515</v>
      </c>
      <c r="H665" s="57">
        <v>268389750</v>
      </c>
      <c r="I665" s="57">
        <v>0</v>
      </c>
      <c r="J665" s="57">
        <v>0</v>
      </c>
    </row>
    <row r="666" spans="1:10" ht="76.5">
      <c r="A666" s="52" t="s">
        <v>506</v>
      </c>
      <c r="B666" s="52" t="s">
        <v>580</v>
      </c>
      <c r="C666" s="52" t="s">
        <v>219</v>
      </c>
      <c r="D666" s="52" t="s">
        <v>316</v>
      </c>
      <c r="E666" s="56" t="s">
        <v>317</v>
      </c>
      <c r="F666" s="57">
        <v>4520032</v>
      </c>
      <c r="G666" s="57">
        <v>4520032</v>
      </c>
      <c r="H666" s="57">
        <v>0</v>
      </c>
      <c r="I666" s="57">
        <v>0</v>
      </c>
      <c r="J666" s="57">
        <v>0</v>
      </c>
    </row>
    <row r="667" spans="1:10" ht="38.25">
      <c r="A667" s="52" t="s">
        <v>506</v>
      </c>
      <c r="B667" s="52" t="s">
        <v>580</v>
      </c>
      <c r="C667" s="52" t="s">
        <v>219</v>
      </c>
      <c r="D667" s="52" t="s">
        <v>588</v>
      </c>
      <c r="E667" s="56" t="s">
        <v>589</v>
      </c>
      <c r="F667" s="57">
        <v>851483</v>
      </c>
      <c r="G667" s="57">
        <v>851483</v>
      </c>
      <c r="H667" s="57">
        <v>0</v>
      </c>
      <c r="I667" s="57">
        <v>0</v>
      </c>
      <c r="J667" s="57">
        <v>0</v>
      </c>
    </row>
    <row r="668" spans="1:10">
      <c r="A668" s="52" t="s">
        <v>506</v>
      </c>
      <c r="B668" s="52" t="s">
        <v>580</v>
      </c>
      <c r="C668" s="52" t="s">
        <v>219</v>
      </c>
      <c r="D668" s="52" t="s">
        <v>275</v>
      </c>
      <c r="E668" s="56" t="s">
        <v>276</v>
      </c>
      <c r="F668" s="57">
        <v>268389750</v>
      </c>
      <c r="G668" s="57">
        <v>0</v>
      </c>
      <c r="H668" s="57">
        <v>268389750</v>
      </c>
      <c r="I668" s="57">
        <v>0</v>
      </c>
      <c r="J668" s="57">
        <v>0</v>
      </c>
    </row>
    <row r="669" spans="1:10">
      <c r="A669" s="52" t="s">
        <v>506</v>
      </c>
      <c r="B669" s="52" t="s">
        <v>580</v>
      </c>
      <c r="C669" s="52" t="s">
        <v>223</v>
      </c>
      <c r="D669" s="52" t="s">
        <v>201</v>
      </c>
      <c r="E669" s="56" t="s">
        <v>224</v>
      </c>
      <c r="F669" s="57">
        <v>33551669</v>
      </c>
      <c r="G669" s="57">
        <v>0</v>
      </c>
      <c r="H669" s="57">
        <v>33551669</v>
      </c>
      <c r="I669" s="57">
        <v>0</v>
      </c>
      <c r="J669" s="57">
        <v>0</v>
      </c>
    </row>
    <row r="670" spans="1:10" ht="25.5">
      <c r="A670" s="52" t="s">
        <v>506</v>
      </c>
      <c r="B670" s="52" t="s">
        <v>580</v>
      </c>
      <c r="C670" s="52" t="s">
        <v>223</v>
      </c>
      <c r="D670" s="52" t="s">
        <v>351</v>
      </c>
      <c r="E670" s="56" t="s">
        <v>352</v>
      </c>
      <c r="F670" s="57">
        <v>602117</v>
      </c>
      <c r="G670" s="57">
        <v>0</v>
      </c>
      <c r="H670" s="57">
        <v>602117</v>
      </c>
      <c r="I670" s="57">
        <v>0</v>
      </c>
      <c r="J670" s="57">
        <v>0</v>
      </c>
    </row>
    <row r="671" spans="1:10" ht="51">
      <c r="A671" s="52" t="s">
        <v>506</v>
      </c>
      <c r="B671" s="52" t="s">
        <v>580</v>
      </c>
      <c r="C671" s="52" t="s">
        <v>223</v>
      </c>
      <c r="D671" s="52" t="s">
        <v>415</v>
      </c>
      <c r="E671" s="56" t="s">
        <v>416</v>
      </c>
      <c r="F671" s="57">
        <v>9104161</v>
      </c>
      <c r="G671" s="57">
        <v>0</v>
      </c>
      <c r="H671" s="57">
        <v>9104161</v>
      </c>
      <c r="I671" s="57">
        <v>0</v>
      </c>
      <c r="J671" s="57">
        <v>0</v>
      </c>
    </row>
    <row r="672" spans="1:10" ht="51">
      <c r="A672" s="52" t="s">
        <v>506</v>
      </c>
      <c r="B672" s="52" t="s">
        <v>580</v>
      </c>
      <c r="C672" s="52" t="s">
        <v>223</v>
      </c>
      <c r="D672" s="52" t="s">
        <v>287</v>
      </c>
      <c r="E672" s="56" t="s">
        <v>288</v>
      </c>
      <c r="F672" s="57">
        <v>23845391</v>
      </c>
      <c r="G672" s="57">
        <v>0</v>
      </c>
      <c r="H672" s="57">
        <v>23845391</v>
      </c>
      <c r="I672" s="57">
        <v>0</v>
      </c>
      <c r="J672" s="57">
        <v>0</v>
      </c>
    </row>
    <row r="673" spans="1:10">
      <c r="A673" s="52" t="s">
        <v>506</v>
      </c>
      <c r="B673" s="52" t="s">
        <v>590</v>
      </c>
      <c r="C673" s="52" t="s">
        <v>201</v>
      </c>
      <c r="D673" s="52" t="s">
        <v>201</v>
      </c>
      <c r="E673" s="56" t="s">
        <v>591</v>
      </c>
      <c r="F673" s="57">
        <v>7144636307</v>
      </c>
      <c r="G673" s="57">
        <v>0</v>
      </c>
      <c r="H673" s="57">
        <v>7144636307</v>
      </c>
      <c r="I673" s="57">
        <v>0</v>
      </c>
      <c r="J673" s="57">
        <v>0</v>
      </c>
    </row>
    <row r="674" spans="1:10">
      <c r="A674" s="52" t="s">
        <v>506</v>
      </c>
      <c r="B674" s="52" t="s">
        <v>590</v>
      </c>
      <c r="C674" s="52" t="s">
        <v>324</v>
      </c>
      <c r="D674" s="52" t="s">
        <v>201</v>
      </c>
      <c r="E674" s="56" t="s">
        <v>325</v>
      </c>
      <c r="F674" s="57">
        <v>1406536</v>
      </c>
      <c r="G674" s="57">
        <v>0</v>
      </c>
      <c r="H674" s="57">
        <v>1406536</v>
      </c>
      <c r="I674" s="57">
        <v>0</v>
      </c>
      <c r="J674" s="57">
        <v>0</v>
      </c>
    </row>
    <row r="675" spans="1:10" ht="51">
      <c r="A675" s="52" t="s">
        <v>506</v>
      </c>
      <c r="B675" s="52" t="s">
        <v>590</v>
      </c>
      <c r="C675" s="52" t="s">
        <v>324</v>
      </c>
      <c r="D675" s="52" t="s">
        <v>326</v>
      </c>
      <c r="E675" s="56" t="s">
        <v>327</v>
      </c>
      <c r="F675" s="57">
        <v>1406536</v>
      </c>
      <c r="G675" s="57">
        <v>0</v>
      </c>
      <c r="H675" s="57">
        <v>1406536</v>
      </c>
      <c r="I675" s="57">
        <v>0</v>
      </c>
      <c r="J675" s="57">
        <v>0</v>
      </c>
    </row>
    <row r="676" spans="1:10">
      <c r="A676" s="52" t="s">
        <v>506</v>
      </c>
      <c r="B676" s="52" t="s">
        <v>590</v>
      </c>
      <c r="C676" s="52" t="s">
        <v>302</v>
      </c>
      <c r="D676" s="52" t="s">
        <v>201</v>
      </c>
      <c r="E676" s="56" t="s">
        <v>303</v>
      </c>
      <c r="F676" s="57">
        <v>1406536</v>
      </c>
      <c r="G676" s="57">
        <v>0</v>
      </c>
      <c r="H676" s="57">
        <v>1406536</v>
      </c>
      <c r="I676" s="57">
        <v>0</v>
      </c>
      <c r="J676" s="57">
        <v>0</v>
      </c>
    </row>
    <row r="677" spans="1:10" ht="51">
      <c r="A677" s="52" t="s">
        <v>506</v>
      </c>
      <c r="B677" s="52" t="s">
        <v>590</v>
      </c>
      <c r="C677" s="52" t="s">
        <v>302</v>
      </c>
      <c r="D677" s="52" t="s">
        <v>304</v>
      </c>
      <c r="E677" s="56" t="s">
        <v>305</v>
      </c>
      <c r="F677" s="57">
        <v>1406536</v>
      </c>
      <c r="G677" s="57">
        <v>0</v>
      </c>
      <c r="H677" s="57">
        <v>1406536</v>
      </c>
      <c r="I677" s="57">
        <v>0</v>
      </c>
      <c r="J677" s="57">
        <v>0</v>
      </c>
    </row>
    <row r="678" spans="1:10">
      <c r="A678" s="52" t="s">
        <v>506</v>
      </c>
      <c r="B678" s="52" t="s">
        <v>590</v>
      </c>
      <c r="C678" s="52" t="s">
        <v>235</v>
      </c>
      <c r="D678" s="52" t="s">
        <v>201</v>
      </c>
      <c r="E678" s="56" t="s">
        <v>236</v>
      </c>
      <c r="F678" s="57">
        <v>14500000</v>
      </c>
      <c r="G678" s="57">
        <v>0</v>
      </c>
      <c r="H678" s="57">
        <v>14500000</v>
      </c>
      <c r="I678" s="57">
        <v>0</v>
      </c>
      <c r="J678" s="57">
        <v>0</v>
      </c>
    </row>
    <row r="679" spans="1:10" ht="38.25">
      <c r="A679" s="52" t="s">
        <v>506</v>
      </c>
      <c r="B679" s="52" t="s">
        <v>590</v>
      </c>
      <c r="C679" s="52" t="s">
        <v>235</v>
      </c>
      <c r="D679" s="52" t="s">
        <v>592</v>
      </c>
      <c r="E679" s="56" t="s">
        <v>593</v>
      </c>
      <c r="F679" s="57">
        <v>14500000</v>
      </c>
      <c r="G679" s="57">
        <v>0</v>
      </c>
      <c r="H679" s="57">
        <v>14500000</v>
      </c>
      <c r="I679" s="57">
        <v>0</v>
      </c>
      <c r="J679" s="57">
        <v>0</v>
      </c>
    </row>
    <row r="680" spans="1:10">
      <c r="A680" s="52" t="s">
        <v>506</v>
      </c>
      <c r="B680" s="52" t="s">
        <v>590</v>
      </c>
      <c r="C680" s="52" t="s">
        <v>219</v>
      </c>
      <c r="D680" s="52" t="s">
        <v>201</v>
      </c>
      <c r="E680" s="56" t="s">
        <v>220</v>
      </c>
      <c r="F680" s="57">
        <v>139093000</v>
      </c>
      <c r="G680" s="57">
        <v>0</v>
      </c>
      <c r="H680" s="57">
        <v>139093000</v>
      </c>
      <c r="I680" s="57">
        <v>0</v>
      </c>
      <c r="J680" s="57">
        <v>0</v>
      </c>
    </row>
    <row r="681" spans="1:10">
      <c r="A681" s="52" t="s">
        <v>506</v>
      </c>
      <c r="B681" s="52" t="s">
        <v>590</v>
      </c>
      <c r="C681" s="52" t="s">
        <v>219</v>
      </c>
      <c r="D681" s="52" t="s">
        <v>275</v>
      </c>
      <c r="E681" s="56" t="s">
        <v>276</v>
      </c>
      <c r="F681" s="57">
        <v>139093000</v>
      </c>
      <c r="G681" s="57">
        <v>0</v>
      </c>
      <c r="H681" s="57">
        <v>139093000</v>
      </c>
      <c r="I681" s="57">
        <v>0</v>
      </c>
      <c r="J681" s="57">
        <v>0</v>
      </c>
    </row>
    <row r="682" spans="1:10">
      <c r="A682" s="52" t="s">
        <v>506</v>
      </c>
      <c r="B682" s="52" t="s">
        <v>590</v>
      </c>
      <c r="C682" s="52" t="s">
        <v>277</v>
      </c>
      <c r="D682" s="52" t="s">
        <v>201</v>
      </c>
      <c r="E682" s="56" t="s">
        <v>278</v>
      </c>
      <c r="F682" s="57">
        <v>6809780501</v>
      </c>
      <c r="G682" s="57">
        <v>0</v>
      </c>
      <c r="H682" s="57">
        <v>6809780501</v>
      </c>
      <c r="I682" s="57">
        <v>0</v>
      </c>
      <c r="J682" s="57">
        <v>0</v>
      </c>
    </row>
    <row r="683" spans="1:10" ht="51">
      <c r="A683" s="52" t="s">
        <v>506</v>
      </c>
      <c r="B683" s="52" t="s">
        <v>590</v>
      </c>
      <c r="C683" s="52" t="s">
        <v>277</v>
      </c>
      <c r="D683" s="52" t="s">
        <v>349</v>
      </c>
      <c r="E683" s="56" t="s">
        <v>350</v>
      </c>
      <c r="F683" s="57">
        <v>933670000</v>
      </c>
      <c r="G683" s="57">
        <v>0</v>
      </c>
      <c r="H683" s="57">
        <v>933670000</v>
      </c>
      <c r="I683" s="57">
        <v>0</v>
      </c>
      <c r="J683" s="57">
        <v>0</v>
      </c>
    </row>
    <row r="684" spans="1:10">
      <c r="A684" s="52" t="s">
        <v>506</v>
      </c>
      <c r="B684" s="52" t="s">
        <v>590</v>
      </c>
      <c r="C684" s="52" t="s">
        <v>277</v>
      </c>
      <c r="D684" s="52" t="s">
        <v>279</v>
      </c>
      <c r="E684" s="56" t="s">
        <v>280</v>
      </c>
      <c r="F684" s="57">
        <v>5876110501</v>
      </c>
      <c r="G684" s="57">
        <v>0</v>
      </c>
      <c r="H684" s="57">
        <v>5876110501</v>
      </c>
      <c r="I684" s="57">
        <v>0</v>
      </c>
      <c r="J684" s="57">
        <v>0</v>
      </c>
    </row>
    <row r="685" spans="1:10">
      <c r="A685" s="52" t="s">
        <v>506</v>
      </c>
      <c r="B685" s="52" t="s">
        <v>590</v>
      </c>
      <c r="C685" s="52" t="s">
        <v>223</v>
      </c>
      <c r="D685" s="52" t="s">
        <v>201</v>
      </c>
      <c r="E685" s="56" t="s">
        <v>224</v>
      </c>
      <c r="F685" s="57">
        <v>178449734</v>
      </c>
      <c r="G685" s="57">
        <v>0</v>
      </c>
      <c r="H685" s="57">
        <v>178449734</v>
      </c>
      <c r="I685" s="57">
        <v>0</v>
      </c>
      <c r="J685" s="57">
        <v>0</v>
      </c>
    </row>
    <row r="686" spans="1:10" ht="25.5">
      <c r="A686" s="52" t="s">
        <v>506</v>
      </c>
      <c r="B686" s="52" t="s">
        <v>590</v>
      </c>
      <c r="C686" s="52" t="s">
        <v>223</v>
      </c>
      <c r="D686" s="52" t="s">
        <v>281</v>
      </c>
      <c r="E686" s="56" t="s">
        <v>282</v>
      </c>
      <c r="F686" s="57">
        <v>178449734</v>
      </c>
      <c r="G686" s="57">
        <v>0</v>
      </c>
      <c r="H686" s="57">
        <v>178449734</v>
      </c>
      <c r="I686" s="57">
        <v>0</v>
      </c>
      <c r="J686" s="57">
        <v>0</v>
      </c>
    </row>
    <row r="687" spans="1:10">
      <c r="A687" s="52" t="s">
        <v>506</v>
      </c>
      <c r="B687" s="52" t="s">
        <v>594</v>
      </c>
      <c r="C687" s="52" t="s">
        <v>201</v>
      </c>
      <c r="D687" s="52" t="s">
        <v>201</v>
      </c>
      <c r="E687" s="56" t="s">
        <v>595</v>
      </c>
      <c r="F687" s="57">
        <v>18702264114</v>
      </c>
      <c r="G687" s="57">
        <v>3095707</v>
      </c>
      <c r="H687" s="57">
        <v>18544894787</v>
      </c>
      <c r="I687" s="57">
        <v>86328432</v>
      </c>
      <c r="J687" s="57">
        <v>67945188</v>
      </c>
    </row>
    <row r="688" spans="1:10">
      <c r="A688" s="52" t="s">
        <v>506</v>
      </c>
      <c r="B688" s="52" t="s">
        <v>594</v>
      </c>
      <c r="C688" s="52" t="s">
        <v>332</v>
      </c>
      <c r="D688" s="52" t="s">
        <v>201</v>
      </c>
      <c r="E688" s="56" t="s">
        <v>66</v>
      </c>
      <c r="F688" s="57">
        <v>2176357</v>
      </c>
      <c r="G688" s="57">
        <v>0</v>
      </c>
      <c r="H688" s="57">
        <v>2176357</v>
      </c>
      <c r="I688" s="57">
        <v>0</v>
      </c>
      <c r="J688" s="57">
        <v>0</v>
      </c>
    </row>
    <row r="689" spans="1:10" ht="25.5">
      <c r="A689" s="52" t="s">
        <v>506</v>
      </c>
      <c r="B689" s="52" t="s">
        <v>594</v>
      </c>
      <c r="C689" s="52" t="s">
        <v>332</v>
      </c>
      <c r="D689" s="52" t="s">
        <v>333</v>
      </c>
      <c r="E689" s="56" t="s">
        <v>334</v>
      </c>
      <c r="F689" s="57">
        <v>2176357</v>
      </c>
      <c r="G689" s="57">
        <v>0</v>
      </c>
      <c r="H689" s="57">
        <v>2176357</v>
      </c>
      <c r="I689" s="57">
        <v>0</v>
      </c>
      <c r="J689" s="57">
        <v>0</v>
      </c>
    </row>
    <row r="690" spans="1:10">
      <c r="A690" s="52" t="s">
        <v>506</v>
      </c>
      <c r="B690" s="52" t="s">
        <v>594</v>
      </c>
      <c r="C690" s="52" t="s">
        <v>324</v>
      </c>
      <c r="D690" s="52" t="s">
        <v>201</v>
      </c>
      <c r="E690" s="56" t="s">
        <v>325</v>
      </c>
      <c r="F690" s="57">
        <v>3643513892</v>
      </c>
      <c r="G690" s="57">
        <v>0</v>
      </c>
      <c r="H690" s="57">
        <v>3643513892</v>
      </c>
      <c r="I690" s="57">
        <v>0</v>
      </c>
      <c r="J690" s="57">
        <v>0</v>
      </c>
    </row>
    <row r="691" spans="1:10" ht="51">
      <c r="A691" s="52" t="s">
        <v>506</v>
      </c>
      <c r="B691" s="52" t="s">
        <v>594</v>
      </c>
      <c r="C691" s="52" t="s">
        <v>324</v>
      </c>
      <c r="D691" s="52" t="s">
        <v>326</v>
      </c>
      <c r="E691" s="56" t="s">
        <v>327</v>
      </c>
      <c r="F691" s="57">
        <v>3643513892</v>
      </c>
      <c r="G691" s="57">
        <v>0</v>
      </c>
      <c r="H691" s="57">
        <v>3643513892</v>
      </c>
      <c r="I691" s="57">
        <v>0</v>
      </c>
      <c r="J691" s="57">
        <v>0</v>
      </c>
    </row>
    <row r="692" spans="1:10" ht="38.25">
      <c r="A692" s="52" t="s">
        <v>506</v>
      </c>
      <c r="B692" s="52" t="s">
        <v>594</v>
      </c>
      <c r="C692" s="52" t="s">
        <v>291</v>
      </c>
      <c r="D692" s="52" t="s">
        <v>201</v>
      </c>
      <c r="E692" s="56" t="s">
        <v>292</v>
      </c>
      <c r="F692" s="57">
        <v>161178632</v>
      </c>
      <c r="G692" s="57">
        <v>0</v>
      </c>
      <c r="H692" s="57">
        <v>48353588</v>
      </c>
      <c r="I692" s="57">
        <v>64471452</v>
      </c>
      <c r="J692" s="57">
        <v>48353592</v>
      </c>
    </row>
    <row r="693" spans="1:10" ht="51">
      <c r="A693" s="52" t="s">
        <v>506</v>
      </c>
      <c r="B693" s="52" t="s">
        <v>594</v>
      </c>
      <c r="C693" s="52" t="s">
        <v>291</v>
      </c>
      <c r="D693" s="52" t="s">
        <v>425</v>
      </c>
      <c r="E693" s="56" t="s">
        <v>426</v>
      </c>
      <c r="F693" s="57">
        <v>161178632</v>
      </c>
      <c r="G693" s="57">
        <v>0</v>
      </c>
      <c r="H693" s="57">
        <v>48353588</v>
      </c>
      <c r="I693" s="57">
        <v>64471452</v>
      </c>
      <c r="J693" s="57">
        <v>48353592</v>
      </c>
    </row>
    <row r="694" spans="1:10">
      <c r="A694" s="52" t="s">
        <v>506</v>
      </c>
      <c r="B694" s="52" t="s">
        <v>594</v>
      </c>
      <c r="C694" s="52" t="s">
        <v>295</v>
      </c>
      <c r="D694" s="52" t="s">
        <v>201</v>
      </c>
      <c r="E694" s="56" t="s">
        <v>296</v>
      </c>
      <c r="F694" s="57">
        <v>348421640</v>
      </c>
      <c r="G694" s="57">
        <v>0</v>
      </c>
      <c r="H694" s="57">
        <v>348421640</v>
      </c>
      <c r="I694" s="57">
        <v>0</v>
      </c>
      <c r="J694" s="57">
        <v>0</v>
      </c>
    </row>
    <row r="695" spans="1:10">
      <c r="A695" s="52" t="s">
        <v>506</v>
      </c>
      <c r="B695" s="52" t="s">
        <v>594</v>
      </c>
      <c r="C695" s="52" t="s">
        <v>295</v>
      </c>
      <c r="D695" s="52" t="s">
        <v>520</v>
      </c>
      <c r="E695" s="56" t="s">
        <v>521</v>
      </c>
      <c r="F695" s="57">
        <v>348421640</v>
      </c>
      <c r="G695" s="57">
        <v>0</v>
      </c>
      <c r="H695" s="57">
        <v>348421640</v>
      </c>
      <c r="I695" s="57">
        <v>0</v>
      </c>
      <c r="J695" s="57">
        <v>0</v>
      </c>
    </row>
    <row r="696" spans="1:10" ht="25.5">
      <c r="A696" s="52" t="s">
        <v>506</v>
      </c>
      <c r="B696" s="52" t="s">
        <v>594</v>
      </c>
      <c r="C696" s="52" t="s">
        <v>299</v>
      </c>
      <c r="D696" s="52" t="s">
        <v>201</v>
      </c>
      <c r="E696" s="56" t="s">
        <v>65</v>
      </c>
      <c r="F696" s="57">
        <v>19271375</v>
      </c>
      <c r="G696" s="57">
        <v>0</v>
      </c>
      <c r="H696" s="57">
        <v>0</v>
      </c>
      <c r="I696" s="57">
        <v>0</v>
      </c>
      <c r="J696" s="57">
        <v>19271375</v>
      </c>
    </row>
    <row r="697" spans="1:10" ht="25.5">
      <c r="A697" s="52" t="s">
        <v>506</v>
      </c>
      <c r="B697" s="52" t="s">
        <v>594</v>
      </c>
      <c r="C697" s="52" t="s">
        <v>299</v>
      </c>
      <c r="D697" s="52" t="s">
        <v>300</v>
      </c>
      <c r="E697" s="56" t="s">
        <v>301</v>
      </c>
      <c r="F697" s="57">
        <v>19271375</v>
      </c>
      <c r="G697" s="57">
        <v>0</v>
      </c>
      <c r="H697" s="57">
        <v>0</v>
      </c>
      <c r="I697" s="57">
        <v>0</v>
      </c>
      <c r="J697" s="57">
        <v>19271375</v>
      </c>
    </row>
    <row r="698" spans="1:10">
      <c r="A698" s="52" t="s">
        <v>506</v>
      </c>
      <c r="B698" s="52" t="s">
        <v>594</v>
      </c>
      <c r="C698" s="52" t="s">
        <v>302</v>
      </c>
      <c r="D698" s="52" t="s">
        <v>201</v>
      </c>
      <c r="E698" s="56" t="s">
        <v>303</v>
      </c>
      <c r="F698" s="57">
        <v>3121365710</v>
      </c>
      <c r="G698" s="57">
        <v>0</v>
      </c>
      <c r="H698" s="57">
        <v>3119547528</v>
      </c>
      <c r="I698" s="57">
        <v>1818182</v>
      </c>
      <c r="J698" s="57">
        <v>0</v>
      </c>
    </row>
    <row r="699" spans="1:10" ht="51">
      <c r="A699" s="52" t="s">
        <v>506</v>
      </c>
      <c r="B699" s="52" t="s">
        <v>594</v>
      </c>
      <c r="C699" s="52" t="s">
        <v>302</v>
      </c>
      <c r="D699" s="52" t="s">
        <v>304</v>
      </c>
      <c r="E699" s="56" t="s">
        <v>305</v>
      </c>
      <c r="F699" s="57">
        <v>3121365710</v>
      </c>
      <c r="G699" s="57">
        <v>0</v>
      </c>
      <c r="H699" s="57">
        <v>3119547528</v>
      </c>
      <c r="I699" s="57">
        <v>1818182</v>
      </c>
      <c r="J699" s="57">
        <v>0</v>
      </c>
    </row>
    <row r="700" spans="1:10" ht="38.25">
      <c r="A700" s="52" t="s">
        <v>506</v>
      </c>
      <c r="B700" s="52" t="s">
        <v>594</v>
      </c>
      <c r="C700" s="52" t="s">
        <v>538</v>
      </c>
      <c r="D700" s="52" t="s">
        <v>201</v>
      </c>
      <c r="E700" s="56" t="s">
        <v>539</v>
      </c>
      <c r="F700" s="57">
        <v>230565892</v>
      </c>
      <c r="G700" s="57">
        <v>0</v>
      </c>
      <c r="H700" s="57">
        <v>230565892</v>
      </c>
      <c r="I700" s="57">
        <v>0</v>
      </c>
      <c r="J700" s="57">
        <v>0</v>
      </c>
    </row>
    <row r="701" spans="1:10" ht="25.5">
      <c r="A701" s="52" t="s">
        <v>506</v>
      </c>
      <c r="B701" s="52" t="s">
        <v>594</v>
      </c>
      <c r="C701" s="52" t="s">
        <v>538</v>
      </c>
      <c r="D701" s="52" t="s">
        <v>540</v>
      </c>
      <c r="E701" s="56" t="s">
        <v>541</v>
      </c>
      <c r="F701" s="57">
        <v>230565892</v>
      </c>
      <c r="G701" s="57">
        <v>0</v>
      </c>
      <c r="H701" s="57">
        <v>230565892</v>
      </c>
      <c r="I701" s="57">
        <v>0</v>
      </c>
      <c r="J701" s="57">
        <v>0</v>
      </c>
    </row>
    <row r="702" spans="1:10" ht="25.5">
      <c r="A702" s="52" t="s">
        <v>506</v>
      </c>
      <c r="B702" s="52" t="s">
        <v>594</v>
      </c>
      <c r="C702" s="52" t="s">
        <v>306</v>
      </c>
      <c r="D702" s="52" t="s">
        <v>201</v>
      </c>
      <c r="E702" s="56" t="s">
        <v>307</v>
      </c>
      <c r="F702" s="57">
        <v>10685449185</v>
      </c>
      <c r="G702" s="57">
        <v>0</v>
      </c>
      <c r="H702" s="57">
        <v>10685449185</v>
      </c>
      <c r="I702" s="57">
        <v>0</v>
      </c>
      <c r="J702" s="57">
        <v>0</v>
      </c>
    </row>
    <row r="703" spans="1:10" ht="25.5">
      <c r="A703" s="52" t="s">
        <v>506</v>
      </c>
      <c r="B703" s="52" t="s">
        <v>594</v>
      </c>
      <c r="C703" s="52" t="s">
        <v>306</v>
      </c>
      <c r="D703" s="52" t="s">
        <v>542</v>
      </c>
      <c r="E703" s="56" t="s">
        <v>543</v>
      </c>
      <c r="F703" s="57">
        <v>10685449185</v>
      </c>
      <c r="G703" s="57">
        <v>0</v>
      </c>
      <c r="H703" s="57">
        <v>10685449185</v>
      </c>
      <c r="I703" s="57">
        <v>0</v>
      </c>
      <c r="J703" s="57">
        <v>0</v>
      </c>
    </row>
    <row r="704" spans="1:10" ht="38.25">
      <c r="A704" s="52" t="s">
        <v>506</v>
      </c>
      <c r="B704" s="52" t="s">
        <v>594</v>
      </c>
      <c r="C704" s="52" t="s">
        <v>215</v>
      </c>
      <c r="D704" s="52" t="s">
        <v>201</v>
      </c>
      <c r="E704" s="56" t="s">
        <v>216</v>
      </c>
      <c r="F704" s="57">
        <v>25435000</v>
      </c>
      <c r="G704" s="57">
        <v>0</v>
      </c>
      <c r="H704" s="57">
        <v>8467000</v>
      </c>
      <c r="I704" s="57">
        <v>16968000</v>
      </c>
      <c r="J704" s="57">
        <v>0</v>
      </c>
    </row>
    <row r="705" spans="1:10">
      <c r="A705" s="52" t="s">
        <v>506</v>
      </c>
      <c r="B705" s="52" t="s">
        <v>594</v>
      </c>
      <c r="C705" s="52" t="s">
        <v>215</v>
      </c>
      <c r="D705" s="52" t="s">
        <v>217</v>
      </c>
      <c r="E705" s="56" t="s">
        <v>218</v>
      </c>
      <c r="F705" s="57">
        <v>21210000</v>
      </c>
      <c r="G705" s="57">
        <v>0</v>
      </c>
      <c r="H705" s="57">
        <v>4242000</v>
      </c>
      <c r="I705" s="57">
        <v>16968000</v>
      </c>
      <c r="J705" s="57">
        <v>0</v>
      </c>
    </row>
    <row r="706" spans="1:10" ht="25.5">
      <c r="A706" s="52" t="s">
        <v>506</v>
      </c>
      <c r="B706" s="52" t="s">
        <v>594</v>
      </c>
      <c r="C706" s="52" t="s">
        <v>215</v>
      </c>
      <c r="D706" s="52" t="s">
        <v>596</v>
      </c>
      <c r="E706" s="56" t="s">
        <v>597</v>
      </c>
      <c r="F706" s="57">
        <v>4225000</v>
      </c>
      <c r="G706" s="57">
        <v>0</v>
      </c>
      <c r="H706" s="57">
        <v>4225000</v>
      </c>
      <c r="I706" s="57">
        <v>0</v>
      </c>
      <c r="J706" s="57">
        <v>0</v>
      </c>
    </row>
    <row r="707" spans="1:10" ht="25.5">
      <c r="A707" s="52" t="s">
        <v>506</v>
      </c>
      <c r="B707" s="52" t="s">
        <v>594</v>
      </c>
      <c r="C707" s="52" t="s">
        <v>259</v>
      </c>
      <c r="D707" s="52" t="s">
        <v>201</v>
      </c>
      <c r="E707" s="56" t="s">
        <v>260</v>
      </c>
      <c r="F707" s="57">
        <v>255900000</v>
      </c>
      <c r="G707" s="57">
        <v>0</v>
      </c>
      <c r="H707" s="57">
        <v>253900000</v>
      </c>
      <c r="I707" s="57">
        <v>2000000</v>
      </c>
      <c r="J707" s="57">
        <v>0</v>
      </c>
    </row>
    <row r="708" spans="1:10" ht="63.75">
      <c r="A708" s="52" t="s">
        <v>506</v>
      </c>
      <c r="B708" s="52" t="s">
        <v>594</v>
      </c>
      <c r="C708" s="52" t="s">
        <v>259</v>
      </c>
      <c r="D708" s="52" t="s">
        <v>261</v>
      </c>
      <c r="E708" s="56" t="s">
        <v>262</v>
      </c>
      <c r="F708" s="57">
        <v>241900000</v>
      </c>
      <c r="G708" s="57">
        <v>0</v>
      </c>
      <c r="H708" s="57">
        <v>241900000</v>
      </c>
      <c r="I708" s="57">
        <v>0</v>
      </c>
      <c r="J708" s="57">
        <v>0</v>
      </c>
    </row>
    <row r="709" spans="1:10">
      <c r="A709" s="52" t="s">
        <v>506</v>
      </c>
      <c r="B709" s="52" t="s">
        <v>594</v>
      </c>
      <c r="C709" s="52" t="s">
        <v>259</v>
      </c>
      <c r="D709" s="52" t="s">
        <v>401</v>
      </c>
      <c r="E709" s="56" t="s">
        <v>402</v>
      </c>
      <c r="F709" s="57">
        <v>3000000</v>
      </c>
      <c r="G709" s="57">
        <v>0</v>
      </c>
      <c r="H709" s="57">
        <v>3000000</v>
      </c>
      <c r="I709" s="57">
        <v>0</v>
      </c>
      <c r="J709" s="57">
        <v>0</v>
      </c>
    </row>
    <row r="710" spans="1:10">
      <c r="A710" s="52" t="s">
        <v>506</v>
      </c>
      <c r="B710" s="52" t="s">
        <v>594</v>
      </c>
      <c r="C710" s="52" t="s">
        <v>259</v>
      </c>
      <c r="D710" s="52" t="s">
        <v>310</v>
      </c>
      <c r="E710" s="56" t="s">
        <v>311</v>
      </c>
      <c r="F710" s="57">
        <v>11000000</v>
      </c>
      <c r="G710" s="57">
        <v>0</v>
      </c>
      <c r="H710" s="57">
        <v>9000000</v>
      </c>
      <c r="I710" s="57">
        <v>2000000</v>
      </c>
      <c r="J710" s="57">
        <v>0</v>
      </c>
    </row>
    <row r="711" spans="1:10">
      <c r="A711" s="52" t="s">
        <v>506</v>
      </c>
      <c r="B711" s="52" t="s">
        <v>594</v>
      </c>
      <c r="C711" s="52" t="s">
        <v>219</v>
      </c>
      <c r="D711" s="52" t="s">
        <v>201</v>
      </c>
      <c r="E711" s="56" t="s">
        <v>220</v>
      </c>
      <c r="F711" s="57">
        <v>205613707</v>
      </c>
      <c r="G711" s="57">
        <v>3095707</v>
      </c>
      <c r="H711" s="57">
        <v>202518000</v>
      </c>
      <c r="I711" s="57">
        <v>0</v>
      </c>
      <c r="J711" s="57">
        <v>0</v>
      </c>
    </row>
    <row r="712" spans="1:10" ht="76.5">
      <c r="A712" s="52" t="s">
        <v>506</v>
      </c>
      <c r="B712" s="52" t="s">
        <v>594</v>
      </c>
      <c r="C712" s="52" t="s">
        <v>219</v>
      </c>
      <c r="D712" s="52" t="s">
        <v>316</v>
      </c>
      <c r="E712" s="56" t="s">
        <v>317</v>
      </c>
      <c r="F712" s="57">
        <v>3095707</v>
      </c>
      <c r="G712" s="57">
        <v>3095707</v>
      </c>
      <c r="H712" s="57">
        <v>0</v>
      </c>
      <c r="I712" s="57">
        <v>0</v>
      </c>
      <c r="J712" s="57">
        <v>0</v>
      </c>
    </row>
    <row r="713" spans="1:10">
      <c r="A713" s="52" t="s">
        <v>506</v>
      </c>
      <c r="B713" s="52" t="s">
        <v>594</v>
      </c>
      <c r="C713" s="52" t="s">
        <v>219</v>
      </c>
      <c r="D713" s="52" t="s">
        <v>275</v>
      </c>
      <c r="E713" s="56" t="s">
        <v>276</v>
      </c>
      <c r="F713" s="57">
        <v>202518000</v>
      </c>
      <c r="G713" s="57">
        <v>0</v>
      </c>
      <c r="H713" s="57">
        <v>202518000</v>
      </c>
      <c r="I713" s="57">
        <v>0</v>
      </c>
      <c r="J713" s="57">
        <v>0</v>
      </c>
    </row>
    <row r="714" spans="1:10">
      <c r="A714" s="52" t="s">
        <v>506</v>
      </c>
      <c r="B714" s="52" t="s">
        <v>594</v>
      </c>
      <c r="C714" s="52" t="s">
        <v>223</v>
      </c>
      <c r="D714" s="52" t="s">
        <v>201</v>
      </c>
      <c r="E714" s="56" t="s">
        <v>224</v>
      </c>
      <c r="F714" s="57">
        <v>3372724</v>
      </c>
      <c r="G714" s="57">
        <v>0</v>
      </c>
      <c r="H714" s="57">
        <v>1981705</v>
      </c>
      <c r="I714" s="57">
        <v>1070798</v>
      </c>
      <c r="J714" s="57">
        <v>320221</v>
      </c>
    </row>
    <row r="715" spans="1:10" ht="25.5">
      <c r="A715" s="52" t="s">
        <v>506</v>
      </c>
      <c r="B715" s="52" t="s">
        <v>594</v>
      </c>
      <c r="C715" s="52" t="s">
        <v>223</v>
      </c>
      <c r="D715" s="52" t="s">
        <v>351</v>
      </c>
      <c r="E715" s="56" t="s">
        <v>352</v>
      </c>
      <c r="F715" s="57">
        <v>96080</v>
      </c>
      <c r="G715" s="57">
        <v>0</v>
      </c>
      <c r="H715" s="57">
        <v>48040</v>
      </c>
      <c r="I715" s="57">
        <v>48040</v>
      </c>
      <c r="J715" s="57">
        <v>0</v>
      </c>
    </row>
    <row r="716" spans="1:10" ht="63.75">
      <c r="A716" s="52" t="s">
        <v>506</v>
      </c>
      <c r="B716" s="52" t="s">
        <v>594</v>
      </c>
      <c r="C716" s="52" t="s">
        <v>223</v>
      </c>
      <c r="D716" s="52" t="s">
        <v>397</v>
      </c>
      <c r="E716" s="56" t="s">
        <v>398</v>
      </c>
      <c r="F716" s="57">
        <v>1420953</v>
      </c>
      <c r="G716" s="57">
        <v>0</v>
      </c>
      <c r="H716" s="57">
        <v>1420953</v>
      </c>
      <c r="I716" s="57">
        <v>0</v>
      </c>
      <c r="J716" s="57">
        <v>0</v>
      </c>
    </row>
    <row r="717" spans="1:10" ht="51">
      <c r="A717" s="52" t="s">
        <v>506</v>
      </c>
      <c r="B717" s="52" t="s">
        <v>594</v>
      </c>
      <c r="C717" s="52" t="s">
        <v>223</v>
      </c>
      <c r="D717" s="52" t="s">
        <v>598</v>
      </c>
      <c r="E717" s="56" t="s">
        <v>599</v>
      </c>
      <c r="F717" s="57">
        <v>1067401</v>
      </c>
      <c r="G717" s="57">
        <v>0</v>
      </c>
      <c r="H717" s="57">
        <v>320220</v>
      </c>
      <c r="I717" s="57">
        <v>426960</v>
      </c>
      <c r="J717" s="57">
        <v>320221</v>
      </c>
    </row>
    <row r="718" spans="1:10" ht="51">
      <c r="A718" s="52" t="s">
        <v>506</v>
      </c>
      <c r="B718" s="52" t="s">
        <v>594</v>
      </c>
      <c r="C718" s="52" t="s">
        <v>223</v>
      </c>
      <c r="D718" s="52" t="s">
        <v>415</v>
      </c>
      <c r="E718" s="56" t="s">
        <v>416</v>
      </c>
      <c r="F718" s="57">
        <v>167316</v>
      </c>
      <c r="G718" s="57">
        <v>0</v>
      </c>
      <c r="H718" s="57">
        <v>167316</v>
      </c>
      <c r="I718" s="57">
        <v>0</v>
      </c>
      <c r="J718" s="57">
        <v>0</v>
      </c>
    </row>
    <row r="719" spans="1:10" ht="63.75">
      <c r="A719" s="52" t="s">
        <v>506</v>
      </c>
      <c r="B719" s="52" t="s">
        <v>594</v>
      </c>
      <c r="C719" s="52" t="s">
        <v>223</v>
      </c>
      <c r="D719" s="52" t="s">
        <v>285</v>
      </c>
      <c r="E719" s="56" t="s">
        <v>286</v>
      </c>
      <c r="F719" s="57">
        <v>595798</v>
      </c>
      <c r="G719" s="57">
        <v>0</v>
      </c>
      <c r="H719" s="57">
        <v>0</v>
      </c>
      <c r="I719" s="57">
        <v>595798</v>
      </c>
      <c r="J719" s="57">
        <v>0</v>
      </c>
    </row>
    <row r="720" spans="1:10" ht="51">
      <c r="A720" s="52" t="s">
        <v>506</v>
      </c>
      <c r="B720" s="52" t="s">
        <v>594</v>
      </c>
      <c r="C720" s="52" t="s">
        <v>223</v>
      </c>
      <c r="D720" s="52" t="s">
        <v>287</v>
      </c>
      <c r="E720" s="56" t="s">
        <v>288</v>
      </c>
      <c r="F720" s="57">
        <v>25176</v>
      </c>
      <c r="G720" s="57">
        <v>0</v>
      </c>
      <c r="H720" s="57">
        <v>25176</v>
      </c>
      <c r="I720" s="57">
        <v>0</v>
      </c>
      <c r="J720" s="57">
        <v>0</v>
      </c>
    </row>
    <row r="721" spans="1:10">
      <c r="A721" s="52" t="s">
        <v>506</v>
      </c>
      <c r="B721" s="52" t="s">
        <v>600</v>
      </c>
      <c r="C721" s="52" t="s">
        <v>201</v>
      </c>
      <c r="D721" s="52" t="s">
        <v>201</v>
      </c>
      <c r="E721" s="56" t="s">
        <v>601</v>
      </c>
      <c r="F721" s="57">
        <v>9039519216</v>
      </c>
      <c r="G721" s="57">
        <v>0</v>
      </c>
      <c r="H721" s="57">
        <v>8943581167</v>
      </c>
      <c r="I721" s="57">
        <v>49706213</v>
      </c>
      <c r="J721" s="57">
        <v>46231836</v>
      </c>
    </row>
    <row r="722" spans="1:10">
      <c r="A722" s="52" t="s">
        <v>506</v>
      </c>
      <c r="B722" s="52" t="s">
        <v>600</v>
      </c>
      <c r="C722" s="52" t="s">
        <v>302</v>
      </c>
      <c r="D722" s="52" t="s">
        <v>201</v>
      </c>
      <c r="E722" s="56" t="s">
        <v>303</v>
      </c>
      <c r="F722" s="57">
        <v>207773433</v>
      </c>
      <c r="G722" s="57">
        <v>0</v>
      </c>
      <c r="H722" s="57">
        <v>207773433</v>
      </c>
      <c r="I722" s="57">
        <v>0</v>
      </c>
      <c r="J722" s="57">
        <v>0</v>
      </c>
    </row>
    <row r="723" spans="1:10" ht="51">
      <c r="A723" s="52" t="s">
        <v>506</v>
      </c>
      <c r="B723" s="52" t="s">
        <v>600</v>
      </c>
      <c r="C723" s="52" t="s">
        <v>302</v>
      </c>
      <c r="D723" s="52" t="s">
        <v>304</v>
      </c>
      <c r="E723" s="56" t="s">
        <v>305</v>
      </c>
      <c r="F723" s="57">
        <v>207773433</v>
      </c>
      <c r="G723" s="57">
        <v>0</v>
      </c>
      <c r="H723" s="57">
        <v>207773433</v>
      </c>
      <c r="I723" s="57">
        <v>0</v>
      </c>
      <c r="J723" s="57">
        <v>0</v>
      </c>
    </row>
    <row r="724" spans="1:10" ht="38.25">
      <c r="A724" s="52" t="s">
        <v>506</v>
      </c>
      <c r="B724" s="52" t="s">
        <v>600</v>
      </c>
      <c r="C724" s="52" t="s">
        <v>538</v>
      </c>
      <c r="D724" s="52" t="s">
        <v>201</v>
      </c>
      <c r="E724" s="56" t="s">
        <v>539</v>
      </c>
      <c r="F724" s="57">
        <v>42091650</v>
      </c>
      <c r="G724" s="57">
        <v>0</v>
      </c>
      <c r="H724" s="57">
        <v>42091650</v>
      </c>
      <c r="I724" s="57">
        <v>0</v>
      </c>
      <c r="J724" s="57">
        <v>0</v>
      </c>
    </row>
    <row r="725" spans="1:10" ht="25.5">
      <c r="A725" s="52" t="s">
        <v>506</v>
      </c>
      <c r="B725" s="52" t="s">
        <v>600</v>
      </c>
      <c r="C725" s="52" t="s">
        <v>538</v>
      </c>
      <c r="D725" s="52" t="s">
        <v>540</v>
      </c>
      <c r="E725" s="56" t="s">
        <v>541</v>
      </c>
      <c r="F725" s="57">
        <v>42091650</v>
      </c>
      <c r="G725" s="57">
        <v>0</v>
      </c>
      <c r="H725" s="57">
        <v>42091650</v>
      </c>
      <c r="I725" s="57">
        <v>0</v>
      </c>
      <c r="J725" s="57">
        <v>0</v>
      </c>
    </row>
    <row r="726" spans="1:10" ht="25.5">
      <c r="A726" s="52" t="s">
        <v>506</v>
      </c>
      <c r="B726" s="52" t="s">
        <v>600</v>
      </c>
      <c r="C726" s="52" t="s">
        <v>375</v>
      </c>
      <c r="D726" s="52" t="s">
        <v>201</v>
      </c>
      <c r="E726" s="56" t="s">
        <v>376</v>
      </c>
      <c r="F726" s="57">
        <v>862023950</v>
      </c>
      <c r="G726" s="57">
        <v>0</v>
      </c>
      <c r="H726" s="57">
        <v>862023950</v>
      </c>
      <c r="I726" s="57">
        <v>0</v>
      </c>
      <c r="J726" s="57">
        <v>0</v>
      </c>
    </row>
    <row r="727" spans="1:10" ht="51">
      <c r="A727" s="52" t="s">
        <v>506</v>
      </c>
      <c r="B727" s="52" t="s">
        <v>600</v>
      </c>
      <c r="C727" s="52" t="s">
        <v>375</v>
      </c>
      <c r="D727" s="52" t="s">
        <v>602</v>
      </c>
      <c r="E727" s="56" t="s">
        <v>603</v>
      </c>
      <c r="F727" s="57">
        <v>862023950</v>
      </c>
      <c r="G727" s="57">
        <v>0</v>
      </c>
      <c r="H727" s="57">
        <v>862023950</v>
      </c>
      <c r="I727" s="57">
        <v>0</v>
      </c>
      <c r="J727" s="57">
        <v>0</v>
      </c>
    </row>
    <row r="728" spans="1:10" ht="38.25">
      <c r="A728" s="52" t="s">
        <v>506</v>
      </c>
      <c r="B728" s="52" t="s">
        <v>600</v>
      </c>
      <c r="C728" s="52" t="s">
        <v>215</v>
      </c>
      <c r="D728" s="52" t="s">
        <v>201</v>
      </c>
      <c r="E728" s="56" t="s">
        <v>216</v>
      </c>
      <c r="F728" s="57">
        <v>4638410000</v>
      </c>
      <c r="G728" s="57">
        <v>0</v>
      </c>
      <c r="H728" s="57">
        <v>4638410000</v>
      </c>
      <c r="I728" s="57">
        <v>0</v>
      </c>
      <c r="J728" s="57">
        <v>0</v>
      </c>
    </row>
    <row r="729" spans="1:10" ht="25.5">
      <c r="A729" s="52" t="s">
        <v>506</v>
      </c>
      <c r="B729" s="52" t="s">
        <v>600</v>
      </c>
      <c r="C729" s="52" t="s">
        <v>215</v>
      </c>
      <c r="D729" s="52" t="s">
        <v>257</v>
      </c>
      <c r="E729" s="56" t="s">
        <v>258</v>
      </c>
      <c r="F729" s="57">
        <v>4638060000</v>
      </c>
      <c r="G729" s="57">
        <v>0</v>
      </c>
      <c r="H729" s="57">
        <v>4638060000</v>
      </c>
      <c r="I729" s="57">
        <v>0</v>
      </c>
      <c r="J729" s="57">
        <v>0</v>
      </c>
    </row>
    <row r="730" spans="1:10">
      <c r="A730" s="52" t="s">
        <v>506</v>
      </c>
      <c r="B730" s="52" t="s">
        <v>600</v>
      </c>
      <c r="C730" s="52" t="s">
        <v>215</v>
      </c>
      <c r="D730" s="52" t="s">
        <v>604</v>
      </c>
      <c r="E730" s="56" t="s">
        <v>605</v>
      </c>
      <c r="F730" s="57">
        <v>350000</v>
      </c>
      <c r="G730" s="57">
        <v>0</v>
      </c>
      <c r="H730" s="57">
        <v>350000</v>
      </c>
      <c r="I730" s="57">
        <v>0</v>
      </c>
      <c r="J730" s="57">
        <v>0</v>
      </c>
    </row>
    <row r="731" spans="1:10" ht="25.5">
      <c r="A731" s="52" t="s">
        <v>506</v>
      </c>
      <c r="B731" s="52" t="s">
        <v>600</v>
      </c>
      <c r="C731" s="52" t="s">
        <v>259</v>
      </c>
      <c r="D731" s="52" t="s">
        <v>201</v>
      </c>
      <c r="E731" s="56" t="s">
        <v>260</v>
      </c>
      <c r="F731" s="57">
        <v>1000000</v>
      </c>
      <c r="G731" s="57">
        <v>0</v>
      </c>
      <c r="H731" s="57">
        <v>1000000</v>
      </c>
      <c r="I731" s="57">
        <v>0</v>
      </c>
      <c r="J731" s="57">
        <v>0</v>
      </c>
    </row>
    <row r="732" spans="1:10">
      <c r="A732" s="52" t="s">
        <v>506</v>
      </c>
      <c r="B732" s="52" t="s">
        <v>600</v>
      </c>
      <c r="C732" s="52" t="s">
        <v>259</v>
      </c>
      <c r="D732" s="52" t="s">
        <v>310</v>
      </c>
      <c r="E732" s="56" t="s">
        <v>311</v>
      </c>
      <c r="F732" s="57">
        <v>1000000</v>
      </c>
      <c r="G732" s="57">
        <v>0</v>
      </c>
      <c r="H732" s="57">
        <v>1000000</v>
      </c>
      <c r="I732" s="57">
        <v>0</v>
      </c>
      <c r="J732" s="57">
        <v>0</v>
      </c>
    </row>
    <row r="733" spans="1:10" ht="25.5">
      <c r="A733" s="52" t="s">
        <v>506</v>
      </c>
      <c r="B733" s="52" t="s">
        <v>600</v>
      </c>
      <c r="C733" s="52" t="s">
        <v>312</v>
      </c>
      <c r="D733" s="52" t="s">
        <v>201</v>
      </c>
      <c r="E733" s="56" t="s">
        <v>313</v>
      </c>
      <c r="F733" s="57">
        <v>154106112</v>
      </c>
      <c r="G733" s="57">
        <v>0</v>
      </c>
      <c r="H733" s="57">
        <v>61642444</v>
      </c>
      <c r="I733" s="57">
        <v>46231832</v>
      </c>
      <c r="J733" s="57">
        <v>46231836</v>
      </c>
    </row>
    <row r="734" spans="1:10">
      <c r="A734" s="52" t="s">
        <v>506</v>
      </c>
      <c r="B734" s="52" t="s">
        <v>600</v>
      </c>
      <c r="C734" s="52" t="s">
        <v>312</v>
      </c>
      <c r="D734" s="52" t="s">
        <v>314</v>
      </c>
      <c r="E734" s="56" t="s">
        <v>315</v>
      </c>
      <c r="F734" s="57">
        <v>154106112</v>
      </c>
      <c r="G734" s="57">
        <v>0</v>
      </c>
      <c r="H734" s="57">
        <v>61642444</v>
      </c>
      <c r="I734" s="57">
        <v>46231832</v>
      </c>
      <c r="J734" s="57">
        <v>46231836</v>
      </c>
    </row>
    <row r="735" spans="1:10">
      <c r="A735" s="52" t="s">
        <v>506</v>
      </c>
      <c r="B735" s="52" t="s">
        <v>600</v>
      </c>
      <c r="C735" s="52" t="s">
        <v>219</v>
      </c>
      <c r="D735" s="52" t="s">
        <v>201</v>
      </c>
      <c r="E735" s="56" t="s">
        <v>220</v>
      </c>
      <c r="F735" s="57">
        <v>3130456000</v>
      </c>
      <c r="G735" s="57">
        <v>0</v>
      </c>
      <c r="H735" s="57">
        <v>3130456000</v>
      </c>
      <c r="I735" s="57">
        <v>0</v>
      </c>
      <c r="J735" s="57">
        <v>0</v>
      </c>
    </row>
    <row r="736" spans="1:10" ht="25.5">
      <c r="A736" s="52" t="s">
        <v>506</v>
      </c>
      <c r="B736" s="52" t="s">
        <v>600</v>
      </c>
      <c r="C736" s="52" t="s">
        <v>219</v>
      </c>
      <c r="D736" s="52" t="s">
        <v>263</v>
      </c>
      <c r="E736" s="56" t="s">
        <v>264</v>
      </c>
      <c r="F736" s="57">
        <v>3117456000</v>
      </c>
      <c r="G736" s="57">
        <v>0</v>
      </c>
      <c r="H736" s="57">
        <v>3117456000</v>
      </c>
      <c r="I736" s="57">
        <v>0</v>
      </c>
      <c r="J736" s="57">
        <v>0</v>
      </c>
    </row>
    <row r="737" spans="1:10">
      <c r="A737" s="52" t="s">
        <v>506</v>
      </c>
      <c r="B737" s="52" t="s">
        <v>600</v>
      </c>
      <c r="C737" s="52" t="s">
        <v>219</v>
      </c>
      <c r="D737" s="52" t="s">
        <v>275</v>
      </c>
      <c r="E737" s="56" t="s">
        <v>276</v>
      </c>
      <c r="F737" s="57">
        <v>13000000</v>
      </c>
      <c r="G737" s="57">
        <v>0</v>
      </c>
      <c r="H737" s="57">
        <v>13000000</v>
      </c>
      <c r="I737" s="57">
        <v>0</v>
      </c>
      <c r="J737" s="57">
        <v>0</v>
      </c>
    </row>
    <row r="738" spans="1:10">
      <c r="A738" s="52" t="s">
        <v>506</v>
      </c>
      <c r="B738" s="52" t="s">
        <v>600</v>
      </c>
      <c r="C738" s="52" t="s">
        <v>223</v>
      </c>
      <c r="D738" s="52" t="s">
        <v>201</v>
      </c>
      <c r="E738" s="56" t="s">
        <v>224</v>
      </c>
      <c r="F738" s="57">
        <v>3658071</v>
      </c>
      <c r="G738" s="57">
        <v>0</v>
      </c>
      <c r="H738" s="57">
        <v>183690</v>
      </c>
      <c r="I738" s="57">
        <v>3474381</v>
      </c>
      <c r="J738" s="57">
        <v>0</v>
      </c>
    </row>
    <row r="739" spans="1:10" ht="25.5">
      <c r="A739" s="52" t="s">
        <v>506</v>
      </c>
      <c r="B739" s="52" t="s">
        <v>600</v>
      </c>
      <c r="C739" s="52" t="s">
        <v>223</v>
      </c>
      <c r="D739" s="52" t="s">
        <v>351</v>
      </c>
      <c r="E739" s="56" t="s">
        <v>352</v>
      </c>
      <c r="F739" s="57">
        <v>183690</v>
      </c>
      <c r="G739" s="57">
        <v>0</v>
      </c>
      <c r="H739" s="57">
        <v>183690</v>
      </c>
      <c r="I739" s="57">
        <v>0</v>
      </c>
      <c r="J739" s="57">
        <v>0</v>
      </c>
    </row>
    <row r="740" spans="1:10" ht="63.75">
      <c r="A740" s="52" t="s">
        <v>506</v>
      </c>
      <c r="B740" s="52" t="s">
        <v>600</v>
      </c>
      <c r="C740" s="52" t="s">
        <v>223</v>
      </c>
      <c r="D740" s="52" t="s">
        <v>285</v>
      </c>
      <c r="E740" s="56" t="s">
        <v>286</v>
      </c>
      <c r="F740" s="57">
        <v>3474381</v>
      </c>
      <c r="G740" s="57">
        <v>0</v>
      </c>
      <c r="H740" s="57">
        <v>0</v>
      </c>
      <c r="I740" s="57">
        <v>3474381</v>
      </c>
      <c r="J740" s="57">
        <v>0</v>
      </c>
    </row>
    <row r="741" spans="1:10">
      <c r="A741" s="52" t="s">
        <v>506</v>
      </c>
      <c r="B741" s="52" t="s">
        <v>606</v>
      </c>
      <c r="C741" s="52" t="s">
        <v>201</v>
      </c>
      <c r="D741" s="52" t="s">
        <v>201</v>
      </c>
      <c r="E741" s="56" t="s">
        <v>607</v>
      </c>
      <c r="F741" s="57">
        <v>331282720</v>
      </c>
      <c r="G741" s="57">
        <v>79000</v>
      </c>
      <c r="H741" s="57">
        <v>331203720</v>
      </c>
      <c r="I741" s="57">
        <v>0</v>
      </c>
      <c r="J741" s="57">
        <v>0</v>
      </c>
    </row>
    <row r="742" spans="1:10">
      <c r="A742" s="52" t="s">
        <v>506</v>
      </c>
      <c r="B742" s="52" t="s">
        <v>606</v>
      </c>
      <c r="C742" s="52" t="s">
        <v>324</v>
      </c>
      <c r="D742" s="52" t="s">
        <v>201</v>
      </c>
      <c r="E742" s="56" t="s">
        <v>325</v>
      </c>
      <c r="F742" s="57">
        <v>97114280</v>
      </c>
      <c r="G742" s="57">
        <v>0</v>
      </c>
      <c r="H742" s="57">
        <v>97114280</v>
      </c>
      <c r="I742" s="57">
        <v>0</v>
      </c>
      <c r="J742" s="57">
        <v>0</v>
      </c>
    </row>
    <row r="743" spans="1:10" ht="51">
      <c r="A743" s="52" t="s">
        <v>506</v>
      </c>
      <c r="B743" s="52" t="s">
        <v>606</v>
      </c>
      <c r="C743" s="52" t="s">
        <v>324</v>
      </c>
      <c r="D743" s="52" t="s">
        <v>326</v>
      </c>
      <c r="E743" s="56" t="s">
        <v>327</v>
      </c>
      <c r="F743" s="57">
        <v>97114280</v>
      </c>
      <c r="G743" s="57">
        <v>0</v>
      </c>
      <c r="H743" s="57">
        <v>97114280</v>
      </c>
      <c r="I743" s="57">
        <v>0</v>
      </c>
      <c r="J743" s="57">
        <v>0</v>
      </c>
    </row>
    <row r="744" spans="1:10">
      <c r="A744" s="52" t="s">
        <v>506</v>
      </c>
      <c r="B744" s="52" t="s">
        <v>606</v>
      </c>
      <c r="C744" s="52" t="s">
        <v>302</v>
      </c>
      <c r="D744" s="52" t="s">
        <v>201</v>
      </c>
      <c r="E744" s="56" t="s">
        <v>303</v>
      </c>
      <c r="F744" s="57">
        <v>4774105</v>
      </c>
      <c r="G744" s="57">
        <v>0</v>
      </c>
      <c r="H744" s="57">
        <v>4774105</v>
      </c>
      <c r="I744" s="57">
        <v>0</v>
      </c>
      <c r="J744" s="57">
        <v>0</v>
      </c>
    </row>
    <row r="745" spans="1:10" ht="51">
      <c r="A745" s="52" t="s">
        <v>506</v>
      </c>
      <c r="B745" s="52" t="s">
        <v>606</v>
      </c>
      <c r="C745" s="52" t="s">
        <v>302</v>
      </c>
      <c r="D745" s="52" t="s">
        <v>304</v>
      </c>
      <c r="E745" s="56" t="s">
        <v>305</v>
      </c>
      <c r="F745" s="57">
        <v>4774105</v>
      </c>
      <c r="G745" s="57">
        <v>0</v>
      </c>
      <c r="H745" s="57">
        <v>4774105</v>
      </c>
      <c r="I745" s="57">
        <v>0</v>
      </c>
      <c r="J745" s="57">
        <v>0</v>
      </c>
    </row>
    <row r="746" spans="1:10" ht="25.5">
      <c r="A746" s="52" t="s">
        <v>506</v>
      </c>
      <c r="B746" s="52" t="s">
        <v>606</v>
      </c>
      <c r="C746" s="52" t="s">
        <v>259</v>
      </c>
      <c r="D746" s="52" t="s">
        <v>201</v>
      </c>
      <c r="E746" s="56" t="s">
        <v>260</v>
      </c>
      <c r="F746" s="57">
        <v>4000000</v>
      </c>
      <c r="G746" s="57">
        <v>0</v>
      </c>
      <c r="H746" s="57">
        <v>4000000</v>
      </c>
      <c r="I746" s="57">
        <v>0</v>
      </c>
      <c r="J746" s="57">
        <v>0</v>
      </c>
    </row>
    <row r="747" spans="1:10">
      <c r="A747" s="52" t="s">
        <v>506</v>
      </c>
      <c r="B747" s="52" t="s">
        <v>606</v>
      </c>
      <c r="C747" s="52" t="s">
        <v>259</v>
      </c>
      <c r="D747" s="52" t="s">
        <v>310</v>
      </c>
      <c r="E747" s="56" t="s">
        <v>311</v>
      </c>
      <c r="F747" s="57">
        <v>4000000</v>
      </c>
      <c r="G747" s="57">
        <v>0</v>
      </c>
      <c r="H747" s="57">
        <v>4000000</v>
      </c>
      <c r="I747" s="57">
        <v>0</v>
      </c>
      <c r="J747" s="57">
        <v>0</v>
      </c>
    </row>
    <row r="748" spans="1:10" ht="25.5">
      <c r="A748" s="52" t="s">
        <v>506</v>
      </c>
      <c r="B748" s="52" t="s">
        <v>606</v>
      </c>
      <c r="C748" s="52" t="s">
        <v>229</v>
      </c>
      <c r="D748" s="52" t="s">
        <v>201</v>
      </c>
      <c r="E748" s="56" t="s">
        <v>230</v>
      </c>
      <c r="F748" s="57">
        <v>133175200</v>
      </c>
      <c r="G748" s="57">
        <v>0</v>
      </c>
      <c r="H748" s="57">
        <v>133175200</v>
      </c>
      <c r="I748" s="57">
        <v>0</v>
      </c>
      <c r="J748" s="57">
        <v>0</v>
      </c>
    </row>
    <row r="749" spans="1:10">
      <c r="A749" s="52" t="s">
        <v>506</v>
      </c>
      <c r="B749" s="52" t="s">
        <v>606</v>
      </c>
      <c r="C749" s="52" t="s">
        <v>229</v>
      </c>
      <c r="D749" s="52" t="s">
        <v>355</v>
      </c>
      <c r="E749" s="56" t="s">
        <v>356</v>
      </c>
      <c r="F749" s="57">
        <v>133175200</v>
      </c>
      <c r="G749" s="57">
        <v>0</v>
      </c>
      <c r="H749" s="57">
        <v>133175200</v>
      </c>
      <c r="I749" s="57">
        <v>0</v>
      </c>
      <c r="J749" s="57">
        <v>0</v>
      </c>
    </row>
    <row r="750" spans="1:10">
      <c r="A750" s="52" t="s">
        <v>506</v>
      </c>
      <c r="B750" s="52" t="s">
        <v>606</v>
      </c>
      <c r="C750" s="52" t="s">
        <v>219</v>
      </c>
      <c r="D750" s="52" t="s">
        <v>201</v>
      </c>
      <c r="E750" s="56" t="s">
        <v>220</v>
      </c>
      <c r="F750" s="57">
        <v>79000</v>
      </c>
      <c r="G750" s="57">
        <v>79000</v>
      </c>
      <c r="H750" s="57">
        <v>0</v>
      </c>
      <c r="I750" s="57">
        <v>0</v>
      </c>
      <c r="J750" s="57">
        <v>0</v>
      </c>
    </row>
    <row r="751" spans="1:10" ht="51">
      <c r="A751" s="52" t="s">
        <v>506</v>
      </c>
      <c r="B751" s="52" t="s">
        <v>606</v>
      </c>
      <c r="C751" s="52" t="s">
        <v>219</v>
      </c>
      <c r="D751" s="52" t="s">
        <v>320</v>
      </c>
      <c r="E751" s="56" t="s">
        <v>321</v>
      </c>
      <c r="F751" s="57">
        <v>79000</v>
      </c>
      <c r="G751" s="57">
        <v>79000</v>
      </c>
      <c r="H751" s="57">
        <v>0</v>
      </c>
      <c r="I751" s="57">
        <v>0</v>
      </c>
      <c r="J751" s="57">
        <v>0</v>
      </c>
    </row>
    <row r="752" spans="1:10">
      <c r="A752" s="52" t="s">
        <v>506</v>
      </c>
      <c r="B752" s="52" t="s">
        <v>606</v>
      </c>
      <c r="C752" s="52" t="s">
        <v>223</v>
      </c>
      <c r="D752" s="52" t="s">
        <v>201</v>
      </c>
      <c r="E752" s="56" t="s">
        <v>224</v>
      </c>
      <c r="F752" s="57">
        <v>92140135</v>
      </c>
      <c r="G752" s="57">
        <v>0</v>
      </c>
      <c r="H752" s="57">
        <v>92140135</v>
      </c>
      <c r="I752" s="57">
        <v>0</v>
      </c>
      <c r="J752" s="57">
        <v>0</v>
      </c>
    </row>
    <row r="753" spans="1:10" ht="25.5">
      <c r="A753" s="52" t="s">
        <v>506</v>
      </c>
      <c r="B753" s="52" t="s">
        <v>606</v>
      </c>
      <c r="C753" s="52" t="s">
        <v>223</v>
      </c>
      <c r="D753" s="52" t="s">
        <v>281</v>
      </c>
      <c r="E753" s="56" t="s">
        <v>282</v>
      </c>
      <c r="F753" s="57">
        <v>91992035</v>
      </c>
      <c r="G753" s="57">
        <v>0</v>
      </c>
      <c r="H753" s="57">
        <v>91992035</v>
      </c>
      <c r="I753" s="57">
        <v>0</v>
      </c>
      <c r="J753" s="57">
        <v>0</v>
      </c>
    </row>
    <row r="754" spans="1:10" ht="51">
      <c r="A754" s="52" t="s">
        <v>506</v>
      </c>
      <c r="B754" s="52" t="s">
        <v>606</v>
      </c>
      <c r="C754" s="52" t="s">
        <v>223</v>
      </c>
      <c r="D754" s="52" t="s">
        <v>415</v>
      </c>
      <c r="E754" s="56" t="s">
        <v>416</v>
      </c>
      <c r="F754" s="57">
        <v>50000</v>
      </c>
      <c r="G754" s="57">
        <v>0</v>
      </c>
      <c r="H754" s="57">
        <v>50000</v>
      </c>
      <c r="I754" s="57">
        <v>0</v>
      </c>
      <c r="J754" s="57">
        <v>0</v>
      </c>
    </row>
    <row r="755" spans="1:10" ht="63.75">
      <c r="A755" s="52" t="s">
        <v>506</v>
      </c>
      <c r="B755" s="52" t="s">
        <v>606</v>
      </c>
      <c r="C755" s="52" t="s">
        <v>223</v>
      </c>
      <c r="D755" s="52" t="s">
        <v>285</v>
      </c>
      <c r="E755" s="56" t="s">
        <v>286</v>
      </c>
      <c r="F755" s="57">
        <v>98100</v>
      </c>
      <c r="G755" s="57">
        <v>0</v>
      </c>
      <c r="H755" s="57">
        <v>98100</v>
      </c>
      <c r="I755" s="57">
        <v>0</v>
      </c>
      <c r="J755" s="57">
        <v>0</v>
      </c>
    </row>
    <row r="756" spans="1:10">
      <c r="A756" s="52" t="s">
        <v>506</v>
      </c>
      <c r="B756" s="52" t="s">
        <v>608</v>
      </c>
      <c r="C756" s="52" t="s">
        <v>201</v>
      </c>
      <c r="D756" s="52" t="s">
        <v>201</v>
      </c>
      <c r="E756" s="56" t="s">
        <v>609</v>
      </c>
      <c r="F756" s="57">
        <v>12748683014</v>
      </c>
      <c r="G756" s="57">
        <v>22550</v>
      </c>
      <c r="H756" s="57">
        <v>12665884924</v>
      </c>
      <c r="I756" s="57">
        <v>82775540</v>
      </c>
      <c r="J756" s="57">
        <v>0</v>
      </c>
    </row>
    <row r="757" spans="1:10">
      <c r="A757" s="52" t="s">
        <v>506</v>
      </c>
      <c r="B757" s="52" t="s">
        <v>608</v>
      </c>
      <c r="C757" s="52" t="s">
        <v>324</v>
      </c>
      <c r="D757" s="52" t="s">
        <v>201</v>
      </c>
      <c r="E757" s="56" t="s">
        <v>325</v>
      </c>
      <c r="F757" s="57">
        <v>2121579234</v>
      </c>
      <c r="G757" s="57">
        <v>0</v>
      </c>
      <c r="H757" s="57">
        <v>2070911930</v>
      </c>
      <c r="I757" s="57">
        <v>50667304</v>
      </c>
      <c r="J757" s="57">
        <v>0</v>
      </c>
    </row>
    <row r="758" spans="1:10" ht="51">
      <c r="A758" s="52" t="s">
        <v>506</v>
      </c>
      <c r="B758" s="52" t="s">
        <v>608</v>
      </c>
      <c r="C758" s="52" t="s">
        <v>324</v>
      </c>
      <c r="D758" s="52" t="s">
        <v>326</v>
      </c>
      <c r="E758" s="56" t="s">
        <v>327</v>
      </c>
      <c r="F758" s="57">
        <v>2121579234</v>
      </c>
      <c r="G758" s="57">
        <v>0</v>
      </c>
      <c r="H758" s="57">
        <v>2070911930</v>
      </c>
      <c r="I758" s="57">
        <v>50667304</v>
      </c>
      <c r="J758" s="57">
        <v>0</v>
      </c>
    </row>
    <row r="759" spans="1:10">
      <c r="A759" s="52" t="s">
        <v>506</v>
      </c>
      <c r="B759" s="52" t="s">
        <v>608</v>
      </c>
      <c r="C759" s="52" t="s">
        <v>302</v>
      </c>
      <c r="D759" s="52" t="s">
        <v>201</v>
      </c>
      <c r="E759" s="56" t="s">
        <v>303</v>
      </c>
      <c r="F759" s="57">
        <v>303956706</v>
      </c>
      <c r="G759" s="57">
        <v>0</v>
      </c>
      <c r="H759" s="57">
        <v>278131058</v>
      </c>
      <c r="I759" s="57">
        <v>25825648</v>
      </c>
      <c r="J759" s="57">
        <v>0</v>
      </c>
    </row>
    <row r="760" spans="1:10" ht="51">
      <c r="A760" s="52" t="s">
        <v>506</v>
      </c>
      <c r="B760" s="52" t="s">
        <v>608</v>
      </c>
      <c r="C760" s="52" t="s">
        <v>302</v>
      </c>
      <c r="D760" s="52" t="s">
        <v>304</v>
      </c>
      <c r="E760" s="56" t="s">
        <v>305</v>
      </c>
      <c r="F760" s="57">
        <v>303956706</v>
      </c>
      <c r="G760" s="57">
        <v>0</v>
      </c>
      <c r="H760" s="57">
        <v>278131058</v>
      </c>
      <c r="I760" s="57">
        <v>25825648</v>
      </c>
      <c r="J760" s="57">
        <v>0</v>
      </c>
    </row>
    <row r="761" spans="1:10">
      <c r="A761" s="52" t="s">
        <v>506</v>
      </c>
      <c r="B761" s="52" t="s">
        <v>608</v>
      </c>
      <c r="C761" s="52" t="s">
        <v>610</v>
      </c>
      <c r="D761" s="52" t="s">
        <v>201</v>
      </c>
      <c r="E761" s="56" t="s">
        <v>611</v>
      </c>
      <c r="F761" s="57">
        <v>303633750</v>
      </c>
      <c r="G761" s="57">
        <v>0</v>
      </c>
      <c r="H761" s="57">
        <v>303633750</v>
      </c>
      <c r="I761" s="57">
        <v>0</v>
      </c>
      <c r="J761" s="57">
        <v>0</v>
      </c>
    </row>
    <row r="762" spans="1:10" ht="38.25">
      <c r="A762" s="52" t="s">
        <v>506</v>
      </c>
      <c r="B762" s="52" t="s">
        <v>608</v>
      </c>
      <c r="C762" s="52" t="s">
        <v>610</v>
      </c>
      <c r="D762" s="52" t="s">
        <v>612</v>
      </c>
      <c r="E762" s="56" t="s">
        <v>613</v>
      </c>
      <c r="F762" s="57">
        <v>237388750</v>
      </c>
      <c r="G762" s="57">
        <v>0</v>
      </c>
      <c r="H762" s="57">
        <v>237388750</v>
      </c>
      <c r="I762" s="57">
        <v>0</v>
      </c>
      <c r="J762" s="57">
        <v>0</v>
      </c>
    </row>
    <row r="763" spans="1:10" ht="25.5">
      <c r="A763" s="52" t="s">
        <v>506</v>
      </c>
      <c r="B763" s="52" t="s">
        <v>608</v>
      </c>
      <c r="C763" s="52" t="s">
        <v>610</v>
      </c>
      <c r="D763" s="52" t="s">
        <v>614</v>
      </c>
      <c r="E763" s="56" t="s">
        <v>615</v>
      </c>
      <c r="F763" s="57">
        <v>59225000</v>
      </c>
      <c r="G763" s="57">
        <v>0</v>
      </c>
      <c r="H763" s="57">
        <v>59225000</v>
      </c>
      <c r="I763" s="57">
        <v>0</v>
      </c>
      <c r="J763" s="57">
        <v>0</v>
      </c>
    </row>
    <row r="764" spans="1:10" ht="38.25">
      <c r="A764" s="52" t="s">
        <v>506</v>
      </c>
      <c r="B764" s="52" t="s">
        <v>608</v>
      </c>
      <c r="C764" s="52" t="s">
        <v>610</v>
      </c>
      <c r="D764" s="52" t="s">
        <v>616</v>
      </c>
      <c r="E764" s="56" t="s">
        <v>617</v>
      </c>
      <c r="F764" s="57">
        <v>7020000</v>
      </c>
      <c r="G764" s="57">
        <v>0</v>
      </c>
      <c r="H764" s="57">
        <v>7020000</v>
      </c>
      <c r="I764" s="57">
        <v>0</v>
      </c>
      <c r="J764" s="57">
        <v>0</v>
      </c>
    </row>
    <row r="765" spans="1:10" ht="25.5">
      <c r="A765" s="52" t="s">
        <v>506</v>
      </c>
      <c r="B765" s="52" t="s">
        <v>608</v>
      </c>
      <c r="C765" s="52" t="s">
        <v>259</v>
      </c>
      <c r="D765" s="52" t="s">
        <v>201</v>
      </c>
      <c r="E765" s="56" t="s">
        <v>260</v>
      </c>
      <c r="F765" s="57">
        <v>13000000</v>
      </c>
      <c r="G765" s="57">
        <v>0</v>
      </c>
      <c r="H765" s="57">
        <v>7000000</v>
      </c>
      <c r="I765" s="57">
        <v>6000000</v>
      </c>
      <c r="J765" s="57">
        <v>0</v>
      </c>
    </row>
    <row r="766" spans="1:10">
      <c r="A766" s="52" t="s">
        <v>506</v>
      </c>
      <c r="B766" s="52" t="s">
        <v>608</v>
      </c>
      <c r="C766" s="52" t="s">
        <v>259</v>
      </c>
      <c r="D766" s="52" t="s">
        <v>310</v>
      </c>
      <c r="E766" s="56" t="s">
        <v>311</v>
      </c>
      <c r="F766" s="57">
        <v>13000000</v>
      </c>
      <c r="G766" s="57">
        <v>0</v>
      </c>
      <c r="H766" s="57">
        <v>7000000</v>
      </c>
      <c r="I766" s="57">
        <v>6000000</v>
      </c>
      <c r="J766" s="57">
        <v>0</v>
      </c>
    </row>
    <row r="767" spans="1:10">
      <c r="A767" s="52" t="s">
        <v>506</v>
      </c>
      <c r="B767" s="52" t="s">
        <v>608</v>
      </c>
      <c r="C767" s="52" t="s">
        <v>219</v>
      </c>
      <c r="D767" s="52" t="s">
        <v>201</v>
      </c>
      <c r="E767" s="56" t="s">
        <v>220</v>
      </c>
      <c r="F767" s="57">
        <v>150349436</v>
      </c>
      <c r="G767" s="57">
        <v>22550</v>
      </c>
      <c r="H767" s="57">
        <v>150326886</v>
      </c>
      <c r="I767" s="57">
        <v>0</v>
      </c>
      <c r="J767" s="57">
        <v>0</v>
      </c>
    </row>
    <row r="768" spans="1:10" ht="51">
      <c r="A768" s="52" t="s">
        <v>506</v>
      </c>
      <c r="B768" s="52" t="s">
        <v>608</v>
      </c>
      <c r="C768" s="52" t="s">
        <v>219</v>
      </c>
      <c r="D768" s="52" t="s">
        <v>320</v>
      </c>
      <c r="E768" s="56" t="s">
        <v>321</v>
      </c>
      <c r="F768" s="57">
        <v>22550</v>
      </c>
      <c r="G768" s="57">
        <v>22550</v>
      </c>
      <c r="H768" s="57">
        <v>0</v>
      </c>
      <c r="I768" s="57">
        <v>0</v>
      </c>
      <c r="J768" s="57">
        <v>0</v>
      </c>
    </row>
    <row r="769" spans="1:10">
      <c r="A769" s="52" t="s">
        <v>506</v>
      </c>
      <c r="B769" s="52" t="s">
        <v>608</v>
      </c>
      <c r="C769" s="52" t="s">
        <v>219</v>
      </c>
      <c r="D769" s="52" t="s">
        <v>275</v>
      </c>
      <c r="E769" s="56" t="s">
        <v>276</v>
      </c>
      <c r="F769" s="57">
        <v>150326886</v>
      </c>
      <c r="G769" s="57">
        <v>0</v>
      </c>
      <c r="H769" s="57">
        <v>150326886</v>
      </c>
      <c r="I769" s="57">
        <v>0</v>
      </c>
      <c r="J769" s="57">
        <v>0</v>
      </c>
    </row>
    <row r="770" spans="1:10">
      <c r="A770" s="52" t="s">
        <v>506</v>
      </c>
      <c r="B770" s="52" t="s">
        <v>608</v>
      </c>
      <c r="C770" s="52" t="s">
        <v>223</v>
      </c>
      <c r="D770" s="52" t="s">
        <v>201</v>
      </c>
      <c r="E770" s="56" t="s">
        <v>224</v>
      </c>
      <c r="F770" s="57">
        <v>9856163888</v>
      </c>
      <c r="G770" s="57">
        <v>0</v>
      </c>
      <c r="H770" s="57">
        <v>9855881300</v>
      </c>
      <c r="I770" s="57">
        <v>282588</v>
      </c>
      <c r="J770" s="57">
        <v>0</v>
      </c>
    </row>
    <row r="771" spans="1:10" ht="25.5">
      <c r="A771" s="52" t="s">
        <v>506</v>
      </c>
      <c r="B771" s="52" t="s">
        <v>608</v>
      </c>
      <c r="C771" s="52" t="s">
        <v>223</v>
      </c>
      <c r="D771" s="52" t="s">
        <v>281</v>
      </c>
      <c r="E771" s="56" t="s">
        <v>282</v>
      </c>
      <c r="F771" s="57">
        <v>9848117925</v>
      </c>
      <c r="G771" s="57">
        <v>0</v>
      </c>
      <c r="H771" s="57">
        <v>9848117925</v>
      </c>
      <c r="I771" s="57">
        <v>0</v>
      </c>
      <c r="J771" s="57">
        <v>0</v>
      </c>
    </row>
    <row r="772" spans="1:10" ht="25.5">
      <c r="A772" s="52" t="s">
        <v>506</v>
      </c>
      <c r="B772" s="52" t="s">
        <v>608</v>
      </c>
      <c r="C772" s="52" t="s">
        <v>223</v>
      </c>
      <c r="D772" s="52" t="s">
        <v>351</v>
      </c>
      <c r="E772" s="56" t="s">
        <v>352</v>
      </c>
      <c r="F772" s="57">
        <v>565175</v>
      </c>
      <c r="G772" s="57">
        <v>0</v>
      </c>
      <c r="H772" s="57">
        <v>282587</v>
      </c>
      <c r="I772" s="57">
        <v>282588</v>
      </c>
      <c r="J772" s="57">
        <v>0</v>
      </c>
    </row>
    <row r="773" spans="1:10" ht="63.75">
      <c r="A773" s="52" t="s">
        <v>506</v>
      </c>
      <c r="B773" s="52" t="s">
        <v>608</v>
      </c>
      <c r="C773" s="52" t="s">
        <v>223</v>
      </c>
      <c r="D773" s="52" t="s">
        <v>397</v>
      </c>
      <c r="E773" s="56" t="s">
        <v>398</v>
      </c>
      <c r="F773" s="57">
        <v>5510397</v>
      </c>
      <c r="G773" s="57">
        <v>0</v>
      </c>
      <c r="H773" s="57">
        <v>5510397</v>
      </c>
      <c r="I773" s="57">
        <v>0</v>
      </c>
      <c r="J773" s="57">
        <v>0</v>
      </c>
    </row>
    <row r="774" spans="1:10" ht="63.75">
      <c r="A774" s="52" t="s">
        <v>506</v>
      </c>
      <c r="B774" s="52" t="s">
        <v>608</v>
      </c>
      <c r="C774" s="52" t="s">
        <v>223</v>
      </c>
      <c r="D774" s="52" t="s">
        <v>285</v>
      </c>
      <c r="E774" s="56" t="s">
        <v>286</v>
      </c>
      <c r="F774" s="57">
        <v>1970391</v>
      </c>
      <c r="G774" s="57">
        <v>0</v>
      </c>
      <c r="H774" s="57">
        <v>1970391</v>
      </c>
      <c r="I774" s="57">
        <v>0</v>
      </c>
      <c r="J774" s="57">
        <v>0</v>
      </c>
    </row>
    <row r="775" spans="1:10" ht="25.5">
      <c r="A775" s="52" t="s">
        <v>506</v>
      </c>
      <c r="B775" s="52" t="s">
        <v>618</v>
      </c>
      <c r="C775" s="52" t="s">
        <v>201</v>
      </c>
      <c r="D775" s="52" t="s">
        <v>201</v>
      </c>
      <c r="E775" s="56" t="s">
        <v>619</v>
      </c>
      <c r="F775" s="57">
        <v>1473846933</v>
      </c>
      <c r="G775" s="57">
        <v>7064806</v>
      </c>
      <c r="H775" s="57">
        <v>1298290487</v>
      </c>
      <c r="I775" s="57">
        <v>166673640</v>
      </c>
      <c r="J775" s="57">
        <v>1818000</v>
      </c>
    </row>
    <row r="776" spans="1:10">
      <c r="A776" s="52" t="s">
        <v>506</v>
      </c>
      <c r="B776" s="52" t="s">
        <v>618</v>
      </c>
      <c r="C776" s="52" t="s">
        <v>324</v>
      </c>
      <c r="D776" s="52" t="s">
        <v>201</v>
      </c>
      <c r="E776" s="56" t="s">
        <v>325</v>
      </c>
      <c r="F776" s="57">
        <v>1002214958</v>
      </c>
      <c r="G776" s="57">
        <v>0</v>
      </c>
      <c r="H776" s="57">
        <v>835541318</v>
      </c>
      <c r="I776" s="57">
        <v>166673640</v>
      </c>
      <c r="J776" s="57">
        <v>0</v>
      </c>
    </row>
    <row r="777" spans="1:10" ht="51">
      <c r="A777" s="52" t="s">
        <v>506</v>
      </c>
      <c r="B777" s="52" t="s">
        <v>618</v>
      </c>
      <c r="C777" s="52" t="s">
        <v>324</v>
      </c>
      <c r="D777" s="52" t="s">
        <v>326</v>
      </c>
      <c r="E777" s="56" t="s">
        <v>327</v>
      </c>
      <c r="F777" s="57">
        <v>1002214958</v>
      </c>
      <c r="G777" s="57">
        <v>0</v>
      </c>
      <c r="H777" s="57">
        <v>835541318</v>
      </c>
      <c r="I777" s="57">
        <v>166673640</v>
      </c>
      <c r="J777" s="57">
        <v>0</v>
      </c>
    </row>
    <row r="778" spans="1:10" ht="25.5">
      <c r="A778" s="52" t="s">
        <v>506</v>
      </c>
      <c r="B778" s="52" t="s">
        <v>618</v>
      </c>
      <c r="C778" s="52" t="s">
        <v>299</v>
      </c>
      <c r="D778" s="52" t="s">
        <v>201</v>
      </c>
      <c r="E778" s="56" t="s">
        <v>65</v>
      </c>
      <c r="F778" s="57">
        <v>1818000</v>
      </c>
      <c r="G778" s="57">
        <v>0</v>
      </c>
      <c r="H778" s="57">
        <v>0</v>
      </c>
      <c r="I778" s="57">
        <v>0</v>
      </c>
      <c r="J778" s="57">
        <v>1818000</v>
      </c>
    </row>
    <row r="779" spans="1:10">
      <c r="A779" s="52" t="s">
        <v>506</v>
      </c>
      <c r="B779" s="52" t="s">
        <v>618</v>
      </c>
      <c r="C779" s="52" t="s">
        <v>299</v>
      </c>
      <c r="D779" s="52" t="s">
        <v>620</v>
      </c>
      <c r="E779" s="56" t="s">
        <v>621</v>
      </c>
      <c r="F779" s="57">
        <v>1818000</v>
      </c>
      <c r="G779" s="57">
        <v>0</v>
      </c>
      <c r="H779" s="57">
        <v>0</v>
      </c>
      <c r="I779" s="57">
        <v>0</v>
      </c>
      <c r="J779" s="57">
        <v>1818000</v>
      </c>
    </row>
    <row r="780" spans="1:10">
      <c r="A780" s="52" t="s">
        <v>506</v>
      </c>
      <c r="B780" s="52" t="s">
        <v>618</v>
      </c>
      <c r="C780" s="52" t="s">
        <v>302</v>
      </c>
      <c r="D780" s="52" t="s">
        <v>201</v>
      </c>
      <c r="E780" s="56" t="s">
        <v>303</v>
      </c>
      <c r="F780" s="57">
        <v>368524034</v>
      </c>
      <c r="G780" s="57">
        <v>0</v>
      </c>
      <c r="H780" s="57">
        <v>368524034</v>
      </c>
      <c r="I780" s="57">
        <v>0</v>
      </c>
      <c r="J780" s="57">
        <v>0</v>
      </c>
    </row>
    <row r="781" spans="1:10" ht="51">
      <c r="A781" s="52" t="s">
        <v>506</v>
      </c>
      <c r="B781" s="52" t="s">
        <v>618</v>
      </c>
      <c r="C781" s="52" t="s">
        <v>302</v>
      </c>
      <c r="D781" s="52" t="s">
        <v>304</v>
      </c>
      <c r="E781" s="56" t="s">
        <v>305</v>
      </c>
      <c r="F781" s="57">
        <v>368524034</v>
      </c>
      <c r="G781" s="57">
        <v>0</v>
      </c>
      <c r="H781" s="57">
        <v>368524034</v>
      </c>
      <c r="I781" s="57">
        <v>0</v>
      </c>
      <c r="J781" s="57">
        <v>0</v>
      </c>
    </row>
    <row r="782" spans="1:10" ht="38.25">
      <c r="A782" s="52" t="s">
        <v>506</v>
      </c>
      <c r="B782" s="52" t="s">
        <v>618</v>
      </c>
      <c r="C782" s="52" t="s">
        <v>249</v>
      </c>
      <c r="D782" s="52" t="s">
        <v>201</v>
      </c>
      <c r="E782" s="56" t="s">
        <v>250</v>
      </c>
      <c r="F782" s="57">
        <v>54660000</v>
      </c>
      <c r="G782" s="57">
        <v>0</v>
      </c>
      <c r="H782" s="57">
        <v>54660000</v>
      </c>
      <c r="I782" s="57">
        <v>0</v>
      </c>
      <c r="J782" s="57">
        <v>0</v>
      </c>
    </row>
    <row r="783" spans="1:10" ht="38.25">
      <c r="A783" s="52" t="s">
        <v>506</v>
      </c>
      <c r="B783" s="52" t="s">
        <v>618</v>
      </c>
      <c r="C783" s="52" t="s">
        <v>249</v>
      </c>
      <c r="D783" s="52" t="s">
        <v>622</v>
      </c>
      <c r="E783" s="56" t="s">
        <v>623</v>
      </c>
      <c r="F783" s="57">
        <v>54660000</v>
      </c>
      <c r="G783" s="57">
        <v>0</v>
      </c>
      <c r="H783" s="57">
        <v>54660000</v>
      </c>
      <c r="I783" s="57">
        <v>0</v>
      </c>
      <c r="J783" s="57">
        <v>0</v>
      </c>
    </row>
    <row r="784" spans="1:10" ht="25.5">
      <c r="A784" s="52" t="s">
        <v>506</v>
      </c>
      <c r="B784" s="52" t="s">
        <v>618</v>
      </c>
      <c r="C784" s="52" t="s">
        <v>259</v>
      </c>
      <c r="D784" s="52" t="s">
        <v>201</v>
      </c>
      <c r="E784" s="56" t="s">
        <v>260</v>
      </c>
      <c r="F784" s="57">
        <v>3000000</v>
      </c>
      <c r="G784" s="57">
        <v>0</v>
      </c>
      <c r="H784" s="57">
        <v>3000000</v>
      </c>
      <c r="I784" s="57">
        <v>0</v>
      </c>
      <c r="J784" s="57">
        <v>0</v>
      </c>
    </row>
    <row r="785" spans="1:10">
      <c r="A785" s="52" t="s">
        <v>506</v>
      </c>
      <c r="B785" s="52" t="s">
        <v>618</v>
      </c>
      <c r="C785" s="52" t="s">
        <v>259</v>
      </c>
      <c r="D785" s="52" t="s">
        <v>310</v>
      </c>
      <c r="E785" s="56" t="s">
        <v>311</v>
      </c>
      <c r="F785" s="57">
        <v>3000000</v>
      </c>
      <c r="G785" s="57">
        <v>0</v>
      </c>
      <c r="H785" s="57">
        <v>3000000</v>
      </c>
      <c r="I785" s="57">
        <v>0</v>
      </c>
      <c r="J785" s="57">
        <v>0</v>
      </c>
    </row>
    <row r="786" spans="1:10">
      <c r="A786" s="52" t="s">
        <v>506</v>
      </c>
      <c r="B786" s="52" t="s">
        <v>618</v>
      </c>
      <c r="C786" s="52" t="s">
        <v>219</v>
      </c>
      <c r="D786" s="52" t="s">
        <v>201</v>
      </c>
      <c r="E786" s="56" t="s">
        <v>220</v>
      </c>
      <c r="F786" s="57">
        <v>34564806</v>
      </c>
      <c r="G786" s="57">
        <v>7064806</v>
      </c>
      <c r="H786" s="57">
        <v>27500000</v>
      </c>
      <c r="I786" s="57">
        <v>0</v>
      </c>
      <c r="J786" s="57">
        <v>0</v>
      </c>
    </row>
    <row r="787" spans="1:10" ht="76.5">
      <c r="A787" s="52" t="s">
        <v>506</v>
      </c>
      <c r="B787" s="52" t="s">
        <v>618</v>
      </c>
      <c r="C787" s="52" t="s">
        <v>219</v>
      </c>
      <c r="D787" s="52" t="s">
        <v>316</v>
      </c>
      <c r="E787" s="56" t="s">
        <v>317</v>
      </c>
      <c r="F787" s="57">
        <v>7064806</v>
      </c>
      <c r="G787" s="57">
        <v>7064806</v>
      </c>
      <c r="H787" s="57">
        <v>0</v>
      </c>
      <c r="I787" s="57">
        <v>0</v>
      </c>
      <c r="J787" s="57">
        <v>0</v>
      </c>
    </row>
    <row r="788" spans="1:10">
      <c r="A788" s="52" t="s">
        <v>506</v>
      </c>
      <c r="B788" s="52" t="s">
        <v>618</v>
      </c>
      <c r="C788" s="52" t="s">
        <v>219</v>
      </c>
      <c r="D788" s="52" t="s">
        <v>275</v>
      </c>
      <c r="E788" s="56" t="s">
        <v>276</v>
      </c>
      <c r="F788" s="57">
        <v>27500000</v>
      </c>
      <c r="G788" s="57">
        <v>0</v>
      </c>
      <c r="H788" s="57">
        <v>27500000</v>
      </c>
      <c r="I788" s="57">
        <v>0</v>
      </c>
      <c r="J788" s="57">
        <v>0</v>
      </c>
    </row>
    <row r="789" spans="1:10">
      <c r="A789" s="52" t="s">
        <v>506</v>
      </c>
      <c r="B789" s="52" t="s">
        <v>618</v>
      </c>
      <c r="C789" s="52" t="s">
        <v>223</v>
      </c>
      <c r="D789" s="52" t="s">
        <v>201</v>
      </c>
      <c r="E789" s="56" t="s">
        <v>224</v>
      </c>
      <c r="F789" s="57">
        <v>9065135</v>
      </c>
      <c r="G789" s="57">
        <v>0</v>
      </c>
      <c r="H789" s="57">
        <v>9065135</v>
      </c>
      <c r="I789" s="57">
        <v>0</v>
      </c>
      <c r="J789" s="57">
        <v>0</v>
      </c>
    </row>
    <row r="790" spans="1:10" ht="25.5">
      <c r="A790" s="52" t="s">
        <v>506</v>
      </c>
      <c r="B790" s="52" t="s">
        <v>618</v>
      </c>
      <c r="C790" s="52" t="s">
        <v>223</v>
      </c>
      <c r="D790" s="52" t="s">
        <v>281</v>
      </c>
      <c r="E790" s="56" t="s">
        <v>282</v>
      </c>
      <c r="F790" s="57">
        <v>4500000</v>
      </c>
      <c r="G790" s="57">
        <v>0</v>
      </c>
      <c r="H790" s="57">
        <v>4500000</v>
      </c>
      <c r="I790" s="57">
        <v>0</v>
      </c>
      <c r="J790" s="57">
        <v>0</v>
      </c>
    </row>
    <row r="791" spans="1:10" ht="63.75">
      <c r="A791" s="52" t="s">
        <v>506</v>
      </c>
      <c r="B791" s="52" t="s">
        <v>618</v>
      </c>
      <c r="C791" s="52" t="s">
        <v>223</v>
      </c>
      <c r="D791" s="52" t="s">
        <v>397</v>
      </c>
      <c r="E791" s="56" t="s">
        <v>398</v>
      </c>
      <c r="F791" s="57">
        <v>3166889</v>
      </c>
      <c r="G791" s="57">
        <v>0</v>
      </c>
      <c r="H791" s="57">
        <v>3166889</v>
      </c>
      <c r="I791" s="57">
        <v>0</v>
      </c>
      <c r="J791" s="57">
        <v>0</v>
      </c>
    </row>
    <row r="792" spans="1:10" ht="51">
      <c r="A792" s="52" t="s">
        <v>506</v>
      </c>
      <c r="B792" s="52" t="s">
        <v>618</v>
      </c>
      <c r="C792" s="52" t="s">
        <v>223</v>
      </c>
      <c r="D792" s="52" t="s">
        <v>415</v>
      </c>
      <c r="E792" s="56" t="s">
        <v>416</v>
      </c>
      <c r="F792" s="57">
        <v>1398246</v>
      </c>
      <c r="G792" s="57">
        <v>0</v>
      </c>
      <c r="H792" s="57">
        <v>1398246</v>
      </c>
      <c r="I792" s="57">
        <v>0</v>
      </c>
      <c r="J792" s="57">
        <v>0</v>
      </c>
    </row>
    <row r="793" spans="1:10" ht="25.5">
      <c r="A793" s="52" t="s">
        <v>506</v>
      </c>
      <c r="B793" s="52" t="s">
        <v>624</v>
      </c>
      <c r="C793" s="52" t="s">
        <v>201</v>
      </c>
      <c r="D793" s="52" t="s">
        <v>201</v>
      </c>
      <c r="E793" s="56" t="s">
        <v>625</v>
      </c>
      <c r="F793" s="57">
        <v>964378135</v>
      </c>
      <c r="G793" s="57">
        <v>56</v>
      </c>
      <c r="H793" s="57">
        <v>654776707</v>
      </c>
      <c r="I793" s="57">
        <v>308119524</v>
      </c>
      <c r="J793" s="57">
        <v>1481848</v>
      </c>
    </row>
    <row r="794" spans="1:10">
      <c r="A794" s="52" t="s">
        <v>506</v>
      </c>
      <c r="B794" s="52" t="s">
        <v>624</v>
      </c>
      <c r="C794" s="52" t="s">
        <v>324</v>
      </c>
      <c r="D794" s="52" t="s">
        <v>201</v>
      </c>
      <c r="E794" s="56" t="s">
        <v>325</v>
      </c>
      <c r="F794" s="57">
        <v>383547305</v>
      </c>
      <c r="G794" s="57">
        <v>0</v>
      </c>
      <c r="H794" s="57">
        <v>242080716</v>
      </c>
      <c r="I794" s="57">
        <v>141466589</v>
      </c>
      <c r="J794" s="57">
        <v>0</v>
      </c>
    </row>
    <row r="795" spans="1:10" ht="51">
      <c r="A795" s="52" t="s">
        <v>506</v>
      </c>
      <c r="B795" s="52" t="s">
        <v>624</v>
      </c>
      <c r="C795" s="52" t="s">
        <v>324</v>
      </c>
      <c r="D795" s="52" t="s">
        <v>326</v>
      </c>
      <c r="E795" s="56" t="s">
        <v>327</v>
      </c>
      <c r="F795" s="57">
        <v>383547305</v>
      </c>
      <c r="G795" s="57">
        <v>0</v>
      </c>
      <c r="H795" s="57">
        <v>242080716</v>
      </c>
      <c r="I795" s="57">
        <v>141466589</v>
      </c>
      <c r="J795" s="57">
        <v>0</v>
      </c>
    </row>
    <row r="796" spans="1:10" ht="25.5">
      <c r="A796" s="52" t="s">
        <v>506</v>
      </c>
      <c r="B796" s="52" t="s">
        <v>624</v>
      </c>
      <c r="C796" s="52" t="s">
        <v>299</v>
      </c>
      <c r="D796" s="52" t="s">
        <v>201</v>
      </c>
      <c r="E796" s="56" t="s">
        <v>65</v>
      </c>
      <c r="F796" s="57">
        <v>1481848</v>
      </c>
      <c r="G796" s="57">
        <v>0</v>
      </c>
      <c r="H796" s="57">
        <v>0</v>
      </c>
      <c r="I796" s="57">
        <v>0</v>
      </c>
      <c r="J796" s="57">
        <v>1481848</v>
      </c>
    </row>
    <row r="797" spans="1:10" ht="25.5">
      <c r="A797" s="52" t="s">
        <v>506</v>
      </c>
      <c r="B797" s="52" t="s">
        <v>624</v>
      </c>
      <c r="C797" s="52" t="s">
        <v>299</v>
      </c>
      <c r="D797" s="52" t="s">
        <v>300</v>
      </c>
      <c r="E797" s="56" t="s">
        <v>301</v>
      </c>
      <c r="F797" s="57">
        <v>1481848</v>
      </c>
      <c r="G797" s="57">
        <v>0</v>
      </c>
      <c r="H797" s="57">
        <v>0</v>
      </c>
      <c r="I797" s="57">
        <v>0</v>
      </c>
      <c r="J797" s="57">
        <v>1481848</v>
      </c>
    </row>
    <row r="798" spans="1:10">
      <c r="A798" s="52" t="s">
        <v>506</v>
      </c>
      <c r="B798" s="52" t="s">
        <v>624</v>
      </c>
      <c r="C798" s="52" t="s">
        <v>302</v>
      </c>
      <c r="D798" s="52" t="s">
        <v>201</v>
      </c>
      <c r="E798" s="56" t="s">
        <v>303</v>
      </c>
      <c r="F798" s="57">
        <v>409811635</v>
      </c>
      <c r="G798" s="57">
        <v>0</v>
      </c>
      <c r="H798" s="57">
        <v>260050180</v>
      </c>
      <c r="I798" s="57">
        <v>149761455</v>
      </c>
      <c r="J798" s="57">
        <v>0</v>
      </c>
    </row>
    <row r="799" spans="1:10" ht="51">
      <c r="A799" s="52" t="s">
        <v>506</v>
      </c>
      <c r="B799" s="52" t="s">
        <v>624</v>
      </c>
      <c r="C799" s="52" t="s">
        <v>302</v>
      </c>
      <c r="D799" s="52" t="s">
        <v>304</v>
      </c>
      <c r="E799" s="56" t="s">
        <v>305</v>
      </c>
      <c r="F799" s="57">
        <v>409811635</v>
      </c>
      <c r="G799" s="57">
        <v>0</v>
      </c>
      <c r="H799" s="57">
        <v>260050180</v>
      </c>
      <c r="I799" s="57">
        <v>149761455</v>
      </c>
      <c r="J799" s="57">
        <v>0</v>
      </c>
    </row>
    <row r="800" spans="1:10" ht="25.5">
      <c r="A800" s="52" t="s">
        <v>506</v>
      </c>
      <c r="B800" s="52" t="s">
        <v>624</v>
      </c>
      <c r="C800" s="52" t="s">
        <v>626</v>
      </c>
      <c r="D800" s="52" t="s">
        <v>201</v>
      </c>
      <c r="E800" s="56" t="s">
        <v>627</v>
      </c>
      <c r="F800" s="57">
        <v>18635000</v>
      </c>
      <c r="G800" s="57">
        <v>0</v>
      </c>
      <c r="H800" s="57">
        <v>18635000</v>
      </c>
      <c r="I800" s="57">
        <v>0</v>
      </c>
      <c r="J800" s="57">
        <v>0</v>
      </c>
    </row>
    <row r="801" spans="1:10">
      <c r="A801" s="52" t="s">
        <v>506</v>
      </c>
      <c r="B801" s="52" t="s">
        <v>624</v>
      </c>
      <c r="C801" s="52" t="s">
        <v>626</v>
      </c>
      <c r="D801" s="52" t="s">
        <v>628</v>
      </c>
      <c r="E801" s="56" t="s">
        <v>629</v>
      </c>
      <c r="F801" s="57">
        <v>2100000</v>
      </c>
      <c r="G801" s="57">
        <v>0</v>
      </c>
      <c r="H801" s="57">
        <v>2100000</v>
      </c>
      <c r="I801" s="57">
        <v>0</v>
      </c>
      <c r="J801" s="57">
        <v>0</v>
      </c>
    </row>
    <row r="802" spans="1:10" ht="51">
      <c r="A802" s="52" t="s">
        <v>506</v>
      </c>
      <c r="B802" s="52" t="s">
        <v>624</v>
      </c>
      <c r="C802" s="52" t="s">
        <v>626</v>
      </c>
      <c r="D802" s="52" t="s">
        <v>630</v>
      </c>
      <c r="E802" s="56" t="s">
        <v>631</v>
      </c>
      <c r="F802" s="57">
        <v>16535000</v>
      </c>
      <c r="G802" s="57">
        <v>0</v>
      </c>
      <c r="H802" s="57">
        <v>16535000</v>
      </c>
      <c r="I802" s="57">
        <v>0</v>
      </c>
      <c r="J802" s="57">
        <v>0</v>
      </c>
    </row>
    <row r="803" spans="1:10" ht="25.5">
      <c r="A803" s="52" t="s">
        <v>506</v>
      </c>
      <c r="B803" s="52" t="s">
        <v>624</v>
      </c>
      <c r="C803" s="52" t="s">
        <v>259</v>
      </c>
      <c r="D803" s="52" t="s">
        <v>201</v>
      </c>
      <c r="E803" s="56" t="s">
        <v>260</v>
      </c>
      <c r="F803" s="57">
        <v>5000000</v>
      </c>
      <c r="G803" s="57">
        <v>0</v>
      </c>
      <c r="H803" s="57">
        <v>2000000</v>
      </c>
      <c r="I803" s="57">
        <v>3000000</v>
      </c>
      <c r="J803" s="57">
        <v>0</v>
      </c>
    </row>
    <row r="804" spans="1:10">
      <c r="A804" s="52" t="s">
        <v>506</v>
      </c>
      <c r="B804" s="52" t="s">
        <v>624</v>
      </c>
      <c r="C804" s="52" t="s">
        <v>259</v>
      </c>
      <c r="D804" s="52" t="s">
        <v>310</v>
      </c>
      <c r="E804" s="56" t="s">
        <v>311</v>
      </c>
      <c r="F804" s="57">
        <v>5000000</v>
      </c>
      <c r="G804" s="57">
        <v>0</v>
      </c>
      <c r="H804" s="57">
        <v>2000000</v>
      </c>
      <c r="I804" s="57">
        <v>3000000</v>
      </c>
      <c r="J804" s="57">
        <v>0</v>
      </c>
    </row>
    <row r="805" spans="1:10" ht="25.5">
      <c r="A805" s="52" t="s">
        <v>506</v>
      </c>
      <c r="B805" s="52" t="s">
        <v>624</v>
      </c>
      <c r="C805" s="52" t="s">
        <v>312</v>
      </c>
      <c r="D805" s="52" t="s">
        <v>201</v>
      </c>
      <c r="E805" s="56" t="s">
        <v>313</v>
      </c>
      <c r="F805" s="57">
        <v>39143160</v>
      </c>
      <c r="G805" s="57">
        <v>0</v>
      </c>
      <c r="H805" s="57">
        <v>27400212</v>
      </c>
      <c r="I805" s="57">
        <v>11742948</v>
      </c>
      <c r="J805" s="57">
        <v>0</v>
      </c>
    </row>
    <row r="806" spans="1:10">
      <c r="A806" s="52" t="s">
        <v>506</v>
      </c>
      <c r="B806" s="52" t="s">
        <v>624</v>
      </c>
      <c r="C806" s="52" t="s">
        <v>312</v>
      </c>
      <c r="D806" s="52" t="s">
        <v>314</v>
      </c>
      <c r="E806" s="56" t="s">
        <v>315</v>
      </c>
      <c r="F806" s="57">
        <v>39143160</v>
      </c>
      <c r="G806" s="57">
        <v>0</v>
      </c>
      <c r="H806" s="57">
        <v>27400212</v>
      </c>
      <c r="I806" s="57">
        <v>11742948</v>
      </c>
      <c r="J806" s="57">
        <v>0</v>
      </c>
    </row>
    <row r="807" spans="1:10">
      <c r="A807" s="52" t="s">
        <v>506</v>
      </c>
      <c r="B807" s="52" t="s">
        <v>624</v>
      </c>
      <c r="C807" s="52" t="s">
        <v>219</v>
      </c>
      <c r="D807" s="52" t="s">
        <v>201</v>
      </c>
      <c r="E807" s="56" t="s">
        <v>220</v>
      </c>
      <c r="F807" s="57">
        <v>98568000</v>
      </c>
      <c r="G807" s="57">
        <v>0</v>
      </c>
      <c r="H807" s="57">
        <v>98568000</v>
      </c>
      <c r="I807" s="57">
        <v>0</v>
      </c>
      <c r="J807" s="57">
        <v>0</v>
      </c>
    </row>
    <row r="808" spans="1:10">
      <c r="A808" s="52" t="s">
        <v>506</v>
      </c>
      <c r="B808" s="52" t="s">
        <v>624</v>
      </c>
      <c r="C808" s="52" t="s">
        <v>219</v>
      </c>
      <c r="D808" s="52" t="s">
        <v>275</v>
      </c>
      <c r="E808" s="56" t="s">
        <v>276</v>
      </c>
      <c r="F808" s="57">
        <v>98568000</v>
      </c>
      <c r="G808" s="57">
        <v>0</v>
      </c>
      <c r="H808" s="57">
        <v>98568000</v>
      </c>
      <c r="I808" s="57">
        <v>0</v>
      </c>
      <c r="J808" s="57">
        <v>0</v>
      </c>
    </row>
    <row r="809" spans="1:10">
      <c r="A809" s="52" t="s">
        <v>506</v>
      </c>
      <c r="B809" s="52" t="s">
        <v>624</v>
      </c>
      <c r="C809" s="52" t="s">
        <v>223</v>
      </c>
      <c r="D809" s="52" t="s">
        <v>201</v>
      </c>
      <c r="E809" s="56" t="s">
        <v>224</v>
      </c>
      <c r="F809" s="57">
        <v>8191187</v>
      </c>
      <c r="G809" s="57">
        <v>56</v>
      </c>
      <c r="H809" s="57">
        <v>6042599</v>
      </c>
      <c r="I809" s="57">
        <v>2148532</v>
      </c>
      <c r="J809" s="57">
        <v>0</v>
      </c>
    </row>
    <row r="810" spans="1:10" ht="25.5">
      <c r="A810" s="52" t="s">
        <v>506</v>
      </c>
      <c r="B810" s="52" t="s">
        <v>624</v>
      </c>
      <c r="C810" s="52" t="s">
        <v>223</v>
      </c>
      <c r="D810" s="52" t="s">
        <v>281</v>
      </c>
      <c r="E810" s="56" t="s">
        <v>282</v>
      </c>
      <c r="F810" s="57">
        <v>149000</v>
      </c>
      <c r="G810" s="57">
        <v>0</v>
      </c>
      <c r="H810" s="57">
        <v>149000</v>
      </c>
      <c r="I810" s="57">
        <v>0</v>
      </c>
      <c r="J810" s="57">
        <v>0</v>
      </c>
    </row>
    <row r="811" spans="1:10" ht="25.5">
      <c r="A811" s="52" t="s">
        <v>506</v>
      </c>
      <c r="B811" s="52" t="s">
        <v>624</v>
      </c>
      <c r="C811" s="52" t="s">
        <v>223</v>
      </c>
      <c r="D811" s="52" t="s">
        <v>351</v>
      </c>
      <c r="E811" s="56" t="s">
        <v>352</v>
      </c>
      <c r="F811" s="57">
        <v>2627261</v>
      </c>
      <c r="G811" s="57">
        <v>0</v>
      </c>
      <c r="H811" s="57">
        <v>2062761</v>
      </c>
      <c r="I811" s="57">
        <v>564500</v>
      </c>
      <c r="J811" s="57">
        <v>0</v>
      </c>
    </row>
    <row r="812" spans="1:10" ht="63.75">
      <c r="A812" s="52" t="s">
        <v>506</v>
      </c>
      <c r="B812" s="52" t="s">
        <v>624</v>
      </c>
      <c r="C812" s="52" t="s">
        <v>223</v>
      </c>
      <c r="D812" s="52" t="s">
        <v>397</v>
      </c>
      <c r="E812" s="56" t="s">
        <v>398</v>
      </c>
      <c r="F812" s="57">
        <v>432975</v>
      </c>
      <c r="G812" s="57">
        <v>0</v>
      </c>
      <c r="H812" s="57">
        <v>259935</v>
      </c>
      <c r="I812" s="57">
        <v>173040</v>
      </c>
      <c r="J812" s="57">
        <v>0</v>
      </c>
    </row>
    <row r="813" spans="1:10" ht="51">
      <c r="A813" s="52" t="s">
        <v>506</v>
      </c>
      <c r="B813" s="52" t="s">
        <v>624</v>
      </c>
      <c r="C813" s="52" t="s">
        <v>223</v>
      </c>
      <c r="D813" s="52" t="s">
        <v>415</v>
      </c>
      <c r="E813" s="56" t="s">
        <v>416</v>
      </c>
      <c r="F813" s="57">
        <v>1451</v>
      </c>
      <c r="G813" s="57">
        <v>0</v>
      </c>
      <c r="H813" s="57">
        <v>1451</v>
      </c>
      <c r="I813" s="57">
        <v>0</v>
      </c>
      <c r="J813" s="57">
        <v>0</v>
      </c>
    </row>
    <row r="814" spans="1:10" ht="63.75">
      <c r="A814" s="52" t="s">
        <v>506</v>
      </c>
      <c r="B814" s="52" t="s">
        <v>624</v>
      </c>
      <c r="C814" s="52" t="s">
        <v>223</v>
      </c>
      <c r="D814" s="52" t="s">
        <v>283</v>
      </c>
      <c r="E814" s="56" t="s">
        <v>284</v>
      </c>
      <c r="F814" s="57">
        <v>56</v>
      </c>
      <c r="G814" s="57">
        <v>56</v>
      </c>
      <c r="H814" s="57">
        <v>0</v>
      </c>
      <c r="I814" s="57">
        <v>0</v>
      </c>
      <c r="J814" s="57">
        <v>0</v>
      </c>
    </row>
    <row r="815" spans="1:10" ht="63.75">
      <c r="A815" s="52" t="s">
        <v>506</v>
      </c>
      <c r="B815" s="52" t="s">
        <v>624</v>
      </c>
      <c r="C815" s="52" t="s">
        <v>223</v>
      </c>
      <c r="D815" s="52" t="s">
        <v>285</v>
      </c>
      <c r="E815" s="56" t="s">
        <v>286</v>
      </c>
      <c r="F815" s="57">
        <v>4980444</v>
      </c>
      <c r="G815" s="57">
        <v>0</v>
      </c>
      <c r="H815" s="57">
        <v>3569452</v>
      </c>
      <c r="I815" s="57">
        <v>1410992</v>
      </c>
      <c r="J815" s="57">
        <v>0</v>
      </c>
    </row>
    <row r="816" spans="1:10">
      <c r="A816" s="52" t="s">
        <v>506</v>
      </c>
      <c r="B816" s="52" t="s">
        <v>632</v>
      </c>
      <c r="C816" s="52" t="s">
        <v>201</v>
      </c>
      <c r="D816" s="52" t="s">
        <v>201</v>
      </c>
      <c r="E816" s="56" t="s">
        <v>633</v>
      </c>
      <c r="F816" s="57">
        <v>16547712191</v>
      </c>
      <c r="G816" s="57">
        <v>0</v>
      </c>
      <c r="H816" s="57">
        <v>16240545737</v>
      </c>
      <c r="I816" s="57">
        <v>175523687</v>
      </c>
      <c r="J816" s="57">
        <v>131642767</v>
      </c>
    </row>
    <row r="817" spans="1:10">
      <c r="A817" s="52" t="s">
        <v>506</v>
      </c>
      <c r="B817" s="52" t="s">
        <v>632</v>
      </c>
      <c r="C817" s="52" t="s">
        <v>324</v>
      </c>
      <c r="D817" s="52" t="s">
        <v>201</v>
      </c>
      <c r="E817" s="56" t="s">
        <v>325</v>
      </c>
      <c r="F817" s="57">
        <v>919888169</v>
      </c>
      <c r="G817" s="57">
        <v>0</v>
      </c>
      <c r="H817" s="57">
        <v>919888169</v>
      </c>
      <c r="I817" s="57">
        <v>0</v>
      </c>
      <c r="J817" s="57">
        <v>0</v>
      </c>
    </row>
    <row r="818" spans="1:10" ht="51">
      <c r="A818" s="52" t="s">
        <v>506</v>
      </c>
      <c r="B818" s="52" t="s">
        <v>632</v>
      </c>
      <c r="C818" s="52" t="s">
        <v>324</v>
      </c>
      <c r="D818" s="52" t="s">
        <v>326</v>
      </c>
      <c r="E818" s="56" t="s">
        <v>327</v>
      </c>
      <c r="F818" s="57">
        <v>919888169</v>
      </c>
      <c r="G818" s="57">
        <v>0</v>
      </c>
      <c r="H818" s="57">
        <v>919888169</v>
      </c>
      <c r="I818" s="57">
        <v>0</v>
      </c>
      <c r="J818" s="57">
        <v>0</v>
      </c>
    </row>
    <row r="819" spans="1:10" ht="38.25">
      <c r="A819" s="52" t="s">
        <v>506</v>
      </c>
      <c r="B819" s="52" t="s">
        <v>632</v>
      </c>
      <c r="C819" s="52" t="s">
        <v>291</v>
      </c>
      <c r="D819" s="52" t="s">
        <v>201</v>
      </c>
      <c r="E819" s="56" t="s">
        <v>292</v>
      </c>
      <c r="F819" s="57">
        <v>438809219</v>
      </c>
      <c r="G819" s="57">
        <v>0</v>
      </c>
      <c r="H819" s="57">
        <v>131642765</v>
      </c>
      <c r="I819" s="57">
        <v>175523687</v>
      </c>
      <c r="J819" s="57">
        <v>131642767</v>
      </c>
    </row>
    <row r="820" spans="1:10" ht="51">
      <c r="A820" s="52" t="s">
        <v>506</v>
      </c>
      <c r="B820" s="52" t="s">
        <v>632</v>
      </c>
      <c r="C820" s="52" t="s">
        <v>291</v>
      </c>
      <c r="D820" s="52" t="s">
        <v>293</v>
      </c>
      <c r="E820" s="56" t="s">
        <v>294</v>
      </c>
      <c r="F820" s="57">
        <v>438809219</v>
      </c>
      <c r="G820" s="57">
        <v>0</v>
      </c>
      <c r="H820" s="57">
        <v>131642765</v>
      </c>
      <c r="I820" s="57">
        <v>175523687</v>
      </c>
      <c r="J820" s="57">
        <v>131642767</v>
      </c>
    </row>
    <row r="821" spans="1:10">
      <c r="A821" s="52" t="s">
        <v>506</v>
      </c>
      <c r="B821" s="52" t="s">
        <v>632</v>
      </c>
      <c r="C821" s="52" t="s">
        <v>302</v>
      </c>
      <c r="D821" s="52" t="s">
        <v>201</v>
      </c>
      <c r="E821" s="56" t="s">
        <v>303</v>
      </c>
      <c r="F821" s="57">
        <v>4908779575</v>
      </c>
      <c r="G821" s="57">
        <v>0</v>
      </c>
      <c r="H821" s="57">
        <v>4908779575</v>
      </c>
      <c r="I821" s="57">
        <v>0</v>
      </c>
      <c r="J821" s="57">
        <v>0</v>
      </c>
    </row>
    <row r="822" spans="1:10" ht="51">
      <c r="A822" s="52" t="s">
        <v>506</v>
      </c>
      <c r="B822" s="52" t="s">
        <v>632</v>
      </c>
      <c r="C822" s="52" t="s">
        <v>302</v>
      </c>
      <c r="D822" s="52" t="s">
        <v>304</v>
      </c>
      <c r="E822" s="56" t="s">
        <v>305</v>
      </c>
      <c r="F822" s="57">
        <v>4908779575</v>
      </c>
      <c r="G822" s="57">
        <v>0</v>
      </c>
      <c r="H822" s="57">
        <v>4908779575</v>
      </c>
      <c r="I822" s="57">
        <v>0</v>
      </c>
      <c r="J822" s="57">
        <v>0</v>
      </c>
    </row>
    <row r="823" spans="1:10" ht="25.5">
      <c r="A823" s="52" t="s">
        <v>506</v>
      </c>
      <c r="B823" s="52" t="s">
        <v>632</v>
      </c>
      <c r="C823" s="52" t="s">
        <v>306</v>
      </c>
      <c r="D823" s="52" t="s">
        <v>201</v>
      </c>
      <c r="E823" s="56" t="s">
        <v>307</v>
      </c>
      <c r="F823" s="57">
        <v>8422570437</v>
      </c>
      <c r="G823" s="57">
        <v>0</v>
      </c>
      <c r="H823" s="57">
        <v>8422570437</v>
      </c>
      <c r="I823" s="57">
        <v>0</v>
      </c>
      <c r="J823" s="57">
        <v>0</v>
      </c>
    </row>
    <row r="824" spans="1:10" ht="25.5">
      <c r="A824" s="52" t="s">
        <v>506</v>
      </c>
      <c r="B824" s="52" t="s">
        <v>632</v>
      </c>
      <c r="C824" s="52" t="s">
        <v>306</v>
      </c>
      <c r="D824" s="52" t="s">
        <v>542</v>
      </c>
      <c r="E824" s="56" t="s">
        <v>543</v>
      </c>
      <c r="F824" s="57">
        <v>7748983187</v>
      </c>
      <c r="G824" s="57">
        <v>0</v>
      </c>
      <c r="H824" s="57">
        <v>7748983187</v>
      </c>
      <c r="I824" s="57">
        <v>0</v>
      </c>
      <c r="J824" s="57">
        <v>0</v>
      </c>
    </row>
    <row r="825" spans="1:10" ht="38.25">
      <c r="A825" s="52" t="s">
        <v>506</v>
      </c>
      <c r="B825" s="52" t="s">
        <v>632</v>
      </c>
      <c r="C825" s="52" t="s">
        <v>306</v>
      </c>
      <c r="D825" s="52" t="s">
        <v>634</v>
      </c>
      <c r="E825" s="56" t="s">
        <v>635</v>
      </c>
      <c r="F825" s="57">
        <v>494624000</v>
      </c>
      <c r="G825" s="57">
        <v>0</v>
      </c>
      <c r="H825" s="57">
        <v>494624000</v>
      </c>
      <c r="I825" s="57">
        <v>0</v>
      </c>
      <c r="J825" s="57">
        <v>0</v>
      </c>
    </row>
    <row r="826" spans="1:10" ht="38.25">
      <c r="A826" s="52" t="s">
        <v>506</v>
      </c>
      <c r="B826" s="52" t="s">
        <v>632</v>
      </c>
      <c r="C826" s="52" t="s">
        <v>306</v>
      </c>
      <c r="D826" s="52" t="s">
        <v>636</v>
      </c>
      <c r="E826" s="56" t="s">
        <v>637</v>
      </c>
      <c r="F826" s="57">
        <v>10390000</v>
      </c>
      <c r="G826" s="57">
        <v>0</v>
      </c>
      <c r="H826" s="57">
        <v>10390000</v>
      </c>
      <c r="I826" s="57">
        <v>0</v>
      </c>
      <c r="J826" s="57">
        <v>0</v>
      </c>
    </row>
    <row r="827" spans="1:10" ht="63.75">
      <c r="A827" s="52" t="s">
        <v>506</v>
      </c>
      <c r="B827" s="52" t="s">
        <v>632</v>
      </c>
      <c r="C827" s="52" t="s">
        <v>306</v>
      </c>
      <c r="D827" s="52" t="s">
        <v>638</v>
      </c>
      <c r="E827" s="56" t="s">
        <v>639</v>
      </c>
      <c r="F827" s="57">
        <v>65393250</v>
      </c>
      <c r="G827" s="57">
        <v>0</v>
      </c>
      <c r="H827" s="57">
        <v>65393250</v>
      </c>
      <c r="I827" s="57">
        <v>0</v>
      </c>
      <c r="J827" s="57">
        <v>0</v>
      </c>
    </row>
    <row r="828" spans="1:10" ht="76.5">
      <c r="A828" s="52" t="s">
        <v>506</v>
      </c>
      <c r="B828" s="52" t="s">
        <v>632</v>
      </c>
      <c r="C828" s="52" t="s">
        <v>306</v>
      </c>
      <c r="D828" s="52" t="s">
        <v>640</v>
      </c>
      <c r="E828" s="56" t="s">
        <v>641</v>
      </c>
      <c r="F828" s="57">
        <v>82070000</v>
      </c>
      <c r="G828" s="57">
        <v>0</v>
      </c>
      <c r="H828" s="57">
        <v>82070000</v>
      </c>
      <c r="I828" s="57">
        <v>0</v>
      </c>
      <c r="J828" s="57">
        <v>0</v>
      </c>
    </row>
    <row r="829" spans="1:10" ht="25.5">
      <c r="A829" s="52" t="s">
        <v>506</v>
      </c>
      <c r="B829" s="52" t="s">
        <v>632</v>
      </c>
      <c r="C829" s="52" t="s">
        <v>306</v>
      </c>
      <c r="D829" s="52" t="s">
        <v>642</v>
      </c>
      <c r="E829" s="56" t="s">
        <v>643</v>
      </c>
      <c r="F829" s="57">
        <v>21110000</v>
      </c>
      <c r="G829" s="57">
        <v>0</v>
      </c>
      <c r="H829" s="57">
        <v>21110000</v>
      </c>
      <c r="I829" s="57">
        <v>0</v>
      </c>
      <c r="J829" s="57">
        <v>0</v>
      </c>
    </row>
    <row r="830" spans="1:10">
      <c r="A830" s="52" t="s">
        <v>506</v>
      </c>
      <c r="B830" s="52" t="s">
        <v>632</v>
      </c>
      <c r="C830" s="52" t="s">
        <v>335</v>
      </c>
      <c r="D830" s="52" t="s">
        <v>201</v>
      </c>
      <c r="E830" s="56" t="s">
        <v>336</v>
      </c>
      <c r="F830" s="57">
        <v>212545500</v>
      </c>
      <c r="G830" s="57">
        <v>0</v>
      </c>
      <c r="H830" s="57">
        <v>212545500</v>
      </c>
      <c r="I830" s="57">
        <v>0</v>
      </c>
      <c r="J830" s="57">
        <v>0</v>
      </c>
    </row>
    <row r="831" spans="1:10" ht="25.5">
      <c r="A831" s="52" t="s">
        <v>506</v>
      </c>
      <c r="B831" s="52" t="s">
        <v>632</v>
      </c>
      <c r="C831" s="52" t="s">
        <v>335</v>
      </c>
      <c r="D831" s="52" t="s">
        <v>644</v>
      </c>
      <c r="E831" s="56" t="s">
        <v>645</v>
      </c>
      <c r="F831" s="57">
        <v>212545500</v>
      </c>
      <c r="G831" s="57">
        <v>0</v>
      </c>
      <c r="H831" s="57">
        <v>212545500</v>
      </c>
      <c r="I831" s="57">
        <v>0</v>
      </c>
      <c r="J831" s="57">
        <v>0</v>
      </c>
    </row>
    <row r="832" spans="1:10" ht="38.25">
      <c r="A832" s="52" t="s">
        <v>506</v>
      </c>
      <c r="B832" s="52" t="s">
        <v>632</v>
      </c>
      <c r="C832" s="52" t="s">
        <v>215</v>
      </c>
      <c r="D832" s="52" t="s">
        <v>201</v>
      </c>
      <c r="E832" s="56" t="s">
        <v>216</v>
      </c>
      <c r="F832" s="57">
        <v>720626250</v>
      </c>
      <c r="G832" s="57">
        <v>0</v>
      </c>
      <c r="H832" s="57">
        <v>720626250</v>
      </c>
      <c r="I832" s="57">
        <v>0</v>
      </c>
      <c r="J832" s="57">
        <v>0</v>
      </c>
    </row>
    <row r="833" spans="1:10" ht="51">
      <c r="A833" s="52" t="s">
        <v>506</v>
      </c>
      <c r="B833" s="52" t="s">
        <v>632</v>
      </c>
      <c r="C833" s="52" t="s">
        <v>215</v>
      </c>
      <c r="D833" s="52" t="s">
        <v>646</v>
      </c>
      <c r="E833" s="56" t="s">
        <v>647</v>
      </c>
      <c r="F833" s="57">
        <v>720626250</v>
      </c>
      <c r="G833" s="57">
        <v>0</v>
      </c>
      <c r="H833" s="57">
        <v>720626250</v>
      </c>
      <c r="I833" s="57">
        <v>0</v>
      </c>
      <c r="J833" s="57">
        <v>0</v>
      </c>
    </row>
    <row r="834" spans="1:10" ht="25.5">
      <c r="A834" s="52" t="s">
        <v>506</v>
      </c>
      <c r="B834" s="52" t="s">
        <v>632</v>
      </c>
      <c r="C834" s="52" t="s">
        <v>259</v>
      </c>
      <c r="D834" s="52" t="s">
        <v>201</v>
      </c>
      <c r="E834" s="56" t="s">
        <v>260</v>
      </c>
      <c r="F834" s="57">
        <v>220000000</v>
      </c>
      <c r="G834" s="57">
        <v>0</v>
      </c>
      <c r="H834" s="57">
        <v>220000000</v>
      </c>
      <c r="I834" s="57">
        <v>0</v>
      </c>
      <c r="J834" s="57">
        <v>0</v>
      </c>
    </row>
    <row r="835" spans="1:10" ht="63.75">
      <c r="A835" s="52" t="s">
        <v>506</v>
      </c>
      <c r="B835" s="52" t="s">
        <v>632</v>
      </c>
      <c r="C835" s="52" t="s">
        <v>259</v>
      </c>
      <c r="D835" s="52" t="s">
        <v>261</v>
      </c>
      <c r="E835" s="56" t="s">
        <v>262</v>
      </c>
      <c r="F835" s="57">
        <v>210000000</v>
      </c>
      <c r="G835" s="57">
        <v>0</v>
      </c>
      <c r="H835" s="57">
        <v>210000000</v>
      </c>
      <c r="I835" s="57">
        <v>0</v>
      </c>
      <c r="J835" s="57">
        <v>0</v>
      </c>
    </row>
    <row r="836" spans="1:10">
      <c r="A836" s="52" t="s">
        <v>506</v>
      </c>
      <c r="B836" s="52" t="s">
        <v>632</v>
      </c>
      <c r="C836" s="52" t="s">
        <v>259</v>
      </c>
      <c r="D836" s="52" t="s">
        <v>310</v>
      </c>
      <c r="E836" s="56" t="s">
        <v>311</v>
      </c>
      <c r="F836" s="57">
        <v>10000000</v>
      </c>
      <c r="G836" s="57">
        <v>0</v>
      </c>
      <c r="H836" s="57">
        <v>10000000</v>
      </c>
      <c r="I836" s="57">
        <v>0</v>
      </c>
      <c r="J836" s="57">
        <v>0</v>
      </c>
    </row>
    <row r="837" spans="1:10">
      <c r="A837" s="52" t="s">
        <v>506</v>
      </c>
      <c r="B837" s="52" t="s">
        <v>632</v>
      </c>
      <c r="C837" s="52" t="s">
        <v>219</v>
      </c>
      <c r="D837" s="52" t="s">
        <v>201</v>
      </c>
      <c r="E837" s="56" t="s">
        <v>220</v>
      </c>
      <c r="F837" s="57">
        <v>696757000</v>
      </c>
      <c r="G837" s="57">
        <v>0</v>
      </c>
      <c r="H837" s="57">
        <v>696757000</v>
      </c>
      <c r="I837" s="57">
        <v>0</v>
      </c>
      <c r="J837" s="57">
        <v>0</v>
      </c>
    </row>
    <row r="838" spans="1:10" ht="25.5">
      <c r="A838" s="52" t="s">
        <v>506</v>
      </c>
      <c r="B838" s="52" t="s">
        <v>632</v>
      </c>
      <c r="C838" s="52" t="s">
        <v>219</v>
      </c>
      <c r="D838" s="52" t="s">
        <v>265</v>
      </c>
      <c r="E838" s="56" t="s">
        <v>266</v>
      </c>
      <c r="F838" s="57">
        <v>177920000</v>
      </c>
      <c r="G838" s="57">
        <v>0</v>
      </c>
      <c r="H838" s="57">
        <v>177920000</v>
      </c>
      <c r="I838" s="57">
        <v>0</v>
      </c>
      <c r="J838" s="57">
        <v>0</v>
      </c>
    </row>
    <row r="839" spans="1:10">
      <c r="A839" s="52" t="s">
        <v>506</v>
      </c>
      <c r="B839" s="52" t="s">
        <v>632</v>
      </c>
      <c r="C839" s="52" t="s">
        <v>219</v>
      </c>
      <c r="D839" s="52" t="s">
        <v>275</v>
      </c>
      <c r="E839" s="56" t="s">
        <v>276</v>
      </c>
      <c r="F839" s="57">
        <v>518837000</v>
      </c>
      <c r="G839" s="57">
        <v>0</v>
      </c>
      <c r="H839" s="57">
        <v>518837000</v>
      </c>
      <c r="I839" s="57">
        <v>0</v>
      </c>
      <c r="J839" s="57">
        <v>0</v>
      </c>
    </row>
    <row r="840" spans="1:10">
      <c r="A840" s="52" t="s">
        <v>506</v>
      </c>
      <c r="B840" s="52" t="s">
        <v>632</v>
      </c>
      <c r="C840" s="52" t="s">
        <v>223</v>
      </c>
      <c r="D840" s="52" t="s">
        <v>201</v>
      </c>
      <c r="E840" s="56" t="s">
        <v>224</v>
      </c>
      <c r="F840" s="57">
        <v>7736041</v>
      </c>
      <c r="G840" s="57">
        <v>0</v>
      </c>
      <c r="H840" s="57">
        <v>7736041</v>
      </c>
      <c r="I840" s="57">
        <v>0</v>
      </c>
      <c r="J840" s="57">
        <v>0</v>
      </c>
    </row>
    <row r="841" spans="1:10" ht="25.5">
      <c r="A841" s="52" t="s">
        <v>506</v>
      </c>
      <c r="B841" s="52" t="s">
        <v>632</v>
      </c>
      <c r="C841" s="52" t="s">
        <v>223</v>
      </c>
      <c r="D841" s="52" t="s">
        <v>351</v>
      </c>
      <c r="E841" s="56" t="s">
        <v>352</v>
      </c>
      <c r="F841" s="57">
        <v>4750738</v>
      </c>
      <c r="G841" s="57">
        <v>0</v>
      </c>
      <c r="H841" s="57">
        <v>4750738</v>
      </c>
      <c r="I841" s="57">
        <v>0</v>
      </c>
      <c r="J841" s="57">
        <v>0</v>
      </c>
    </row>
    <row r="842" spans="1:10" ht="63.75">
      <c r="A842" s="52" t="s">
        <v>506</v>
      </c>
      <c r="B842" s="52" t="s">
        <v>632</v>
      </c>
      <c r="C842" s="52" t="s">
        <v>223</v>
      </c>
      <c r="D842" s="52" t="s">
        <v>397</v>
      </c>
      <c r="E842" s="56" t="s">
        <v>398</v>
      </c>
      <c r="F842" s="57">
        <v>1002324</v>
      </c>
      <c r="G842" s="57">
        <v>0</v>
      </c>
      <c r="H842" s="57">
        <v>1002324</v>
      </c>
      <c r="I842" s="57">
        <v>0</v>
      </c>
      <c r="J842" s="57">
        <v>0</v>
      </c>
    </row>
    <row r="843" spans="1:10" ht="51">
      <c r="A843" s="52" t="s">
        <v>506</v>
      </c>
      <c r="B843" s="52" t="s">
        <v>632</v>
      </c>
      <c r="C843" s="52" t="s">
        <v>223</v>
      </c>
      <c r="D843" s="52" t="s">
        <v>415</v>
      </c>
      <c r="E843" s="56" t="s">
        <v>416</v>
      </c>
      <c r="F843" s="57">
        <v>1746693</v>
      </c>
      <c r="G843" s="57">
        <v>0</v>
      </c>
      <c r="H843" s="57">
        <v>1746693</v>
      </c>
      <c r="I843" s="57">
        <v>0</v>
      </c>
      <c r="J843" s="57">
        <v>0</v>
      </c>
    </row>
    <row r="844" spans="1:10" ht="63.75">
      <c r="A844" s="52" t="s">
        <v>506</v>
      </c>
      <c r="B844" s="52" t="s">
        <v>632</v>
      </c>
      <c r="C844" s="52" t="s">
        <v>223</v>
      </c>
      <c r="D844" s="52" t="s">
        <v>285</v>
      </c>
      <c r="E844" s="56" t="s">
        <v>286</v>
      </c>
      <c r="F844" s="57">
        <v>236286</v>
      </c>
      <c r="G844" s="57">
        <v>0</v>
      </c>
      <c r="H844" s="57">
        <v>236286</v>
      </c>
      <c r="I844" s="57">
        <v>0</v>
      </c>
      <c r="J844" s="57">
        <v>0</v>
      </c>
    </row>
    <row r="845" spans="1:10">
      <c r="A845" s="52" t="s">
        <v>506</v>
      </c>
      <c r="B845" s="52" t="s">
        <v>648</v>
      </c>
      <c r="C845" s="52" t="s">
        <v>201</v>
      </c>
      <c r="D845" s="52" t="s">
        <v>201</v>
      </c>
      <c r="E845" s="56" t="s">
        <v>649</v>
      </c>
      <c r="F845" s="57">
        <v>52323584</v>
      </c>
      <c r="G845" s="57">
        <v>54100</v>
      </c>
      <c r="H845" s="57">
        <v>52269484</v>
      </c>
      <c r="I845" s="57">
        <v>0</v>
      </c>
      <c r="J845" s="57">
        <v>0</v>
      </c>
    </row>
    <row r="846" spans="1:10" ht="25.5">
      <c r="A846" s="52" t="s">
        <v>506</v>
      </c>
      <c r="B846" s="52" t="s">
        <v>648</v>
      </c>
      <c r="C846" s="52" t="s">
        <v>576</v>
      </c>
      <c r="D846" s="52" t="s">
        <v>201</v>
      </c>
      <c r="E846" s="56" t="s">
        <v>577</v>
      </c>
      <c r="F846" s="57">
        <v>8725261</v>
      </c>
      <c r="G846" s="57">
        <v>0</v>
      </c>
      <c r="H846" s="57">
        <v>8725261</v>
      </c>
      <c r="I846" s="57">
        <v>0</v>
      </c>
      <c r="J846" s="57">
        <v>0</v>
      </c>
    </row>
    <row r="847" spans="1:10" ht="38.25">
      <c r="A847" s="52" t="s">
        <v>506</v>
      </c>
      <c r="B847" s="52" t="s">
        <v>648</v>
      </c>
      <c r="C847" s="52" t="s">
        <v>576</v>
      </c>
      <c r="D847" s="52" t="s">
        <v>650</v>
      </c>
      <c r="E847" s="56" t="s">
        <v>651</v>
      </c>
      <c r="F847" s="57">
        <v>8725261</v>
      </c>
      <c r="G847" s="57">
        <v>0</v>
      </c>
      <c r="H847" s="57">
        <v>8725261</v>
      </c>
      <c r="I847" s="57">
        <v>0</v>
      </c>
      <c r="J847" s="57">
        <v>0</v>
      </c>
    </row>
    <row r="848" spans="1:10">
      <c r="A848" s="52" t="s">
        <v>506</v>
      </c>
      <c r="B848" s="52" t="s">
        <v>648</v>
      </c>
      <c r="C848" s="52" t="s">
        <v>219</v>
      </c>
      <c r="D848" s="52" t="s">
        <v>201</v>
      </c>
      <c r="E848" s="56" t="s">
        <v>220</v>
      </c>
      <c r="F848" s="57">
        <v>43250000</v>
      </c>
      <c r="G848" s="57">
        <v>0</v>
      </c>
      <c r="H848" s="57">
        <v>43250000</v>
      </c>
      <c r="I848" s="57">
        <v>0</v>
      </c>
      <c r="J848" s="57">
        <v>0</v>
      </c>
    </row>
    <row r="849" spans="1:10">
      <c r="A849" s="52" t="s">
        <v>506</v>
      </c>
      <c r="B849" s="52" t="s">
        <v>648</v>
      </c>
      <c r="C849" s="52" t="s">
        <v>219</v>
      </c>
      <c r="D849" s="52" t="s">
        <v>275</v>
      </c>
      <c r="E849" s="56" t="s">
        <v>276</v>
      </c>
      <c r="F849" s="57">
        <v>43250000</v>
      </c>
      <c r="G849" s="57">
        <v>0</v>
      </c>
      <c r="H849" s="57">
        <v>43250000</v>
      </c>
      <c r="I849" s="57">
        <v>0</v>
      </c>
      <c r="J849" s="57">
        <v>0</v>
      </c>
    </row>
    <row r="850" spans="1:10">
      <c r="A850" s="52" t="s">
        <v>506</v>
      </c>
      <c r="B850" s="52" t="s">
        <v>648</v>
      </c>
      <c r="C850" s="52" t="s">
        <v>223</v>
      </c>
      <c r="D850" s="52" t="s">
        <v>201</v>
      </c>
      <c r="E850" s="56" t="s">
        <v>224</v>
      </c>
      <c r="F850" s="57">
        <v>348323</v>
      </c>
      <c r="G850" s="57">
        <v>54100</v>
      </c>
      <c r="H850" s="57">
        <v>294223</v>
      </c>
      <c r="I850" s="57">
        <v>0</v>
      </c>
      <c r="J850" s="57">
        <v>0</v>
      </c>
    </row>
    <row r="851" spans="1:10" ht="25.5">
      <c r="A851" s="52" t="s">
        <v>506</v>
      </c>
      <c r="B851" s="52" t="s">
        <v>648</v>
      </c>
      <c r="C851" s="52" t="s">
        <v>223</v>
      </c>
      <c r="D851" s="52" t="s">
        <v>351</v>
      </c>
      <c r="E851" s="56" t="s">
        <v>352</v>
      </c>
      <c r="F851" s="57">
        <v>294223</v>
      </c>
      <c r="G851" s="57">
        <v>0</v>
      </c>
      <c r="H851" s="57">
        <v>294223</v>
      </c>
      <c r="I851" s="57">
        <v>0</v>
      </c>
      <c r="J851" s="57">
        <v>0</v>
      </c>
    </row>
    <row r="852" spans="1:10" ht="63.75">
      <c r="A852" s="52" t="s">
        <v>506</v>
      </c>
      <c r="B852" s="52" t="s">
        <v>648</v>
      </c>
      <c r="C852" s="52" t="s">
        <v>223</v>
      </c>
      <c r="D852" s="52" t="s">
        <v>283</v>
      </c>
      <c r="E852" s="56" t="s">
        <v>284</v>
      </c>
      <c r="F852" s="57">
        <v>54100</v>
      </c>
      <c r="G852" s="57">
        <v>54100</v>
      </c>
      <c r="H852" s="57">
        <v>0</v>
      </c>
      <c r="I852" s="57">
        <v>0</v>
      </c>
      <c r="J852" s="57">
        <v>0</v>
      </c>
    </row>
    <row r="853" spans="1:10">
      <c r="A853" s="52" t="s">
        <v>506</v>
      </c>
      <c r="B853" s="52" t="s">
        <v>652</v>
      </c>
      <c r="C853" s="52" t="s">
        <v>201</v>
      </c>
      <c r="D853" s="52" t="s">
        <v>201</v>
      </c>
      <c r="E853" s="56" t="s">
        <v>653</v>
      </c>
      <c r="F853" s="57">
        <v>155807240</v>
      </c>
      <c r="G853" s="57">
        <v>0</v>
      </c>
      <c r="H853" s="57">
        <v>155807240</v>
      </c>
      <c r="I853" s="57">
        <v>0</v>
      </c>
      <c r="J853" s="57">
        <v>0</v>
      </c>
    </row>
    <row r="854" spans="1:10">
      <c r="A854" s="52" t="s">
        <v>506</v>
      </c>
      <c r="B854" s="52" t="s">
        <v>652</v>
      </c>
      <c r="C854" s="52" t="s">
        <v>324</v>
      </c>
      <c r="D854" s="52" t="s">
        <v>201</v>
      </c>
      <c r="E854" s="56" t="s">
        <v>325</v>
      </c>
      <c r="F854" s="57">
        <v>14830330</v>
      </c>
      <c r="G854" s="57">
        <v>0</v>
      </c>
      <c r="H854" s="57">
        <v>14830330</v>
      </c>
      <c r="I854" s="57">
        <v>0</v>
      </c>
      <c r="J854" s="57">
        <v>0</v>
      </c>
    </row>
    <row r="855" spans="1:10" ht="51">
      <c r="A855" s="52" t="s">
        <v>506</v>
      </c>
      <c r="B855" s="52" t="s">
        <v>652</v>
      </c>
      <c r="C855" s="52" t="s">
        <v>324</v>
      </c>
      <c r="D855" s="52" t="s">
        <v>326</v>
      </c>
      <c r="E855" s="56" t="s">
        <v>327</v>
      </c>
      <c r="F855" s="57">
        <v>14830330</v>
      </c>
      <c r="G855" s="57">
        <v>0</v>
      </c>
      <c r="H855" s="57">
        <v>14830330</v>
      </c>
      <c r="I855" s="57">
        <v>0</v>
      </c>
      <c r="J855" s="57">
        <v>0</v>
      </c>
    </row>
    <row r="856" spans="1:10">
      <c r="A856" s="52" t="s">
        <v>506</v>
      </c>
      <c r="B856" s="52" t="s">
        <v>652</v>
      </c>
      <c r="C856" s="52" t="s">
        <v>302</v>
      </c>
      <c r="D856" s="52" t="s">
        <v>201</v>
      </c>
      <c r="E856" s="56" t="s">
        <v>303</v>
      </c>
      <c r="F856" s="57">
        <v>7119410</v>
      </c>
      <c r="G856" s="57">
        <v>0</v>
      </c>
      <c r="H856" s="57">
        <v>7119410</v>
      </c>
      <c r="I856" s="57">
        <v>0</v>
      </c>
      <c r="J856" s="57">
        <v>0</v>
      </c>
    </row>
    <row r="857" spans="1:10" ht="51">
      <c r="A857" s="52" t="s">
        <v>506</v>
      </c>
      <c r="B857" s="52" t="s">
        <v>652</v>
      </c>
      <c r="C857" s="52" t="s">
        <v>302</v>
      </c>
      <c r="D857" s="52" t="s">
        <v>304</v>
      </c>
      <c r="E857" s="56" t="s">
        <v>305</v>
      </c>
      <c r="F857" s="57">
        <v>7119410</v>
      </c>
      <c r="G857" s="57">
        <v>0</v>
      </c>
      <c r="H857" s="57">
        <v>7119410</v>
      </c>
      <c r="I857" s="57">
        <v>0</v>
      </c>
      <c r="J857" s="57">
        <v>0</v>
      </c>
    </row>
    <row r="858" spans="1:10">
      <c r="A858" s="52" t="s">
        <v>506</v>
      </c>
      <c r="B858" s="52" t="s">
        <v>652</v>
      </c>
      <c r="C858" s="52" t="s">
        <v>235</v>
      </c>
      <c r="D858" s="52" t="s">
        <v>201</v>
      </c>
      <c r="E858" s="56" t="s">
        <v>236</v>
      </c>
      <c r="F858" s="57">
        <v>131900000</v>
      </c>
      <c r="G858" s="57">
        <v>0</v>
      </c>
      <c r="H858" s="57">
        <v>131900000</v>
      </c>
      <c r="I858" s="57">
        <v>0</v>
      </c>
      <c r="J858" s="57">
        <v>0</v>
      </c>
    </row>
    <row r="859" spans="1:10" ht="38.25">
      <c r="A859" s="52" t="s">
        <v>506</v>
      </c>
      <c r="B859" s="52" t="s">
        <v>652</v>
      </c>
      <c r="C859" s="52" t="s">
        <v>235</v>
      </c>
      <c r="D859" s="52" t="s">
        <v>592</v>
      </c>
      <c r="E859" s="56" t="s">
        <v>593</v>
      </c>
      <c r="F859" s="57">
        <v>131900000</v>
      </c>
      <c r="G859" s="57">
        <v>0</v>
      </c>
      <c r="H859" s="57">
        <v>131900000</v>
      </c>
      <c r="I859" s="57">
        <v>0</v>
      </c>
      <c r="J859" s="57">
        <v>0</v>
      </c>
    </row>
    <row r="860" spans="1:10" ht="25.5">
      <c r="A860" s="52" t="s">
        <v>506</v>
      </c>
      <c r="B860" s="52" t="s">
        <v>652</v>
      </c>
      <c r="C860" s="52" t="s">
        <v>626</v>
      </c>
      <c r="D860" s="52" t="s">
        <v>201</v>
      </c>
      <c r="E860" s="56" t="s">
        <v>627</v>
      </c>
      <c r="F860" s="57">
        <v>1957500</v>
      </c>
      <c r="G860" s="57">
        <v>0</v>
      </c>
      <c r="H860" s="57">
        <v>1957500</v>
      </c>
      <c r="I860" s="57">
        <v>0</v>
      </c>
      <c r="J860" s="57">
        <v>0</v>
      </c>
    </row>
    <row r="861" spans="1:10" ht="25.5">
      <c r="A861" s="52" t="s">
        <v>506</v>
      </c>
      <c r="B861" s="52" t="s">
        <v>652</v>
      </c>
      <c r="C861" s="52" t="s">
        <v>626</v>
      </c>
      <c r="D861" s="52" t="s">
        <v>654</v>
      </c>
      <c r="E861" s="56" t="s">
        <v>655</v>
      </c>
      <c r="F861" s="57">
        <v>1957500</v>
      </c>
      <c r="G861" s="57">
        <v>0</v>
      </c>
      <c r="H861" s="57">
        <v>1957500</v>
      </c>
      <c r="I861" s="57">
        <v>0</v>
      </c>
      <c r="J861" s="57">
        <v>0</v>
      </c>
    </row>
    <row r="862" spans="1:10">
      <c r="A862" s="52" t="s">
        <v>506</v>
      </c>
      <c r="B862" s="52" t="s">
        <v>656</v>
      </c>
      <c r="C862" s="52" t="s">
        <v>201</v>
      </c>
      <c r="D862" s="52" t="s">
        <v>201</v>
      </c>
      <c r="E862" s="56" t="s">
        <v>657</v>
      </c>
      <c r="F862" s="57">
        <v>29692834190</v>
      </c>
      <c r="G862" s="57">
        <v>0</v>
      </c>
      <c r="H862" s="57">
        <v>29692834190</v>
      </c>
      <c r="I862" s="57">
        <v>0</v>
      </c>
      <c r="J862" s="57">
        <v>0</v>
      </c>
    </row>
    <row r="863" spans="1:10">
      <c r="A863" s="52" t="s">
        <v>506</v>
      </c>
      <c r="B863" s="52" t="s">
        <v>656</v>
      </c>
      <c r="C863" s="52" t="s">
        <v>223</v>
      </c>
      <c r="D863" s="52" t="s">
        <v>201</v>
      </c>
      <c r="E863" s="56" t="s">
        <v>224</v>
      </c>
      <c r="F863" s="57">
        <v>29692834190</v>
      </c>
      <c r="G863" s="57">
        <v>0</v>
      </c>
      <c r="H863" s="57">
        <v>29692834190</v>
      </c>
      <c r="I863" s="57">
        <v>0</v>
      </c>
      <c r="J863" s="57">
        <v>0</v>
      </c>
    </row>
    <row r="864" spans="1:10" ht="51">
      <c r="A864" s="52" t="s">
        <v>506</v>
      </c>
      <c r="B864" s="52" t="s">
        <v>656</v>
      </c>
      <c r="C864" s="52" t="s">
        <v>223</v>
      </c>
      <c r="D864" s="52" t="s">
        <v>287</v>
      </c>
      <c r="E864" s="56" t="s">
        <v>288</v>
      </c>
      <c r="F864" s="57">
        <v>29692834190</v>
      </c>
      <c r="G864" s="57">
        <v>0</v>
      </c>
      <c r="H864" s="57">
        <v>29692834190</v>
      </c>
      <c r="I864" s="57">
        <v>0</v>
      </c>
      <c r="J864" s="57">
        <v>0</v>
      </c>
    </row>
    <row r="865" spans="1:10">
      <c r="A865" s="52" t="s">
        <v>506</v>
      </c>
      <c r="B865" s="52" t="s">
        <v>658</v>
      </c>
      <c r="C865" s="52" t="s">
        <v>201</v>
      </c>
      <c r="D865" s="52" t="s">
        <v>201</v>
      </c>
      <c r="E865" s="56" t="s">
        <v>659</v>
      </c>
      <c r="F865" s="57">
        <v>230071965</v>
      </c>
      <c r="G865" s="57">
        <v>0</v>
      </c>
      <c r="H865" s="57">
        <v>137443178</v>
      </c>
      <c r="I865" s="57">
        <v>92628787</v>
      </c>
      <c r="J865" s="57">
        <v>0</v>
      </c>
    </row>
    <row r="866" spans="1:10">
      <c r="A866" s="52" t="s">
        <v>506</v>
      </c>
      <c r="B866" s="52" t="s">
        <v>658</v>
      </c>
      <c r="C866" s="52" t="s">
        <v>324</v>
      </c>
      <c r="D866" s="52" t="s">
        <v>201</v>
      </c>
      <c r="E866" s="56" t="s">
        <v>325</v>
      </c>
      <c r="F866" s="57">
        <v>113357000</v>
      </c>
      <c r="G866" s="57">
        <v>0</v>
      </c>
      <c r="H866" s="57">
        <v>68014200</v>
      </c>
      <c r="I866" s="57">
        <v>45342800</v>
      </c>
      <c r="J866" s="57">
        <v>0</v>
      </c>
    </row>
    <row r="867" spans="1:10" ht="51">
      <c r="A867" s="52" t="s">
        <v>506</v>
      </c>
      <c r="B867" s="52" t="s">
        <v>658</v>
      </c>
      <c r="C867" s="52" t="s">
        <v>324</v>
      </c>
      <c r="D867" s="52" t="s">
        <v>326</v>
      </c>
      <c r="E867" s="56" t="s">
        <v>327</v>
      </c>
      <c r="F867" s="57">
        <v>113357000</v>
      </c>
      <c r="G867" s="57">
        <v>0</v>
      </c>
      <c r="H867" s="57">
        <v>68014200</v>
      </c>
      <c r="I867" s="57">
        <v>45342800</v>
      </c>
      <c r="J867" s="57">
        <v>0</v>
      </c>
    </row>
    <row r="868" spans="1:10">
      <c r="A868" s="52" t="s">
        <v>506</v>
      </c>
      <c r="B868" s="52" t="s">
        <v>658</v>
      </c>
      <c r="C868" s="52" t="s">
        <v>302</v>
      </c>
      <c r="D868" s="52" t="s">
        <v>201</v>
      </c>
      <c r="E868" s="56" t="s">
        <v>303</v>
      </c>
      <c r="F868" s="57">
        <v>115714965</v>
      </c>
      <c r="G868" s="57">
        <v>0</v>
      </c>
      <c r="H868" s="57">
        <v>69428978</v>
      </c>
      <c r="I868" s="57">
        <v>46285987</v>
      </c>
      <c r="J868" s="57">
        <v>0</v>
      </c>
    </row>
    <row r="869" spans="1:10" ht="51">
      <c r="A869" s="52" t="s">
        <v>506</v>
      </c>
      <c r="B869" s="52" t="s">
        <v>658</v>
      </c>
      <c r="C869" s="52" t="s">
        <v>302</v>
      </c>
      <c r="D869" s="52" t="s">
        <v>304</v>
      </c>
      <c r="E869" s="56" t="s">
        <v>305</v>
      </c>
      <c r="F869" s="57">
        <v>115714965</v>
      </c>
      <c r="G869" s="57">
        <v>0</v>
      </c>
      <c r="H869" s="57">
        <v>69428978</v>
      </c>
      <c r="I869" s="57">
        <v>46285987</v>
      </c>
      <c r="J869" s="57">
        <v>0</v>
      </c>
    </row>
    <row r="870" spans="1:10" ht="25.5">
      <c r="A870" s="52" t="s">
        <v>506</v>
      </c>
      <c r="B870" s="52" t="s">
        <v>658</v>
      </c>
      <c r="C870" s="52" t="s">
        <v>259</v>
      </c>
      <c r="D870" s="52" t="s">
        <v>201</v>
      </c>
      <c r="E870" s="56" t="s">
        <v>260</v>
      </c>
      <c r="F870" s="57">
        <v>1000000</v>
      </c>
      <c r="G870" s="57">
        <v>0</v>
      </c>
      <c r="H870" s="57">
        <v>0</v>
      </c>
      <c r="I870" s="57">
        <v>1000000</v>
      </c>
      <c r="J870" s="57">
        <v>0</v>
      </c>
    </row>
    <row r="871" spans="1:10">
      <c r="A871" s="52" t="s">
        <v>506</v>
      </c>
      <c r="B871" s="52" t="s">
        <v>658</v>
      </c>
      <c r="C871" s="52" t="s">
        <v>259</v>
      </c>
      <c r="D871" s="52" t="s">
        <v>310</v>
      </c>
      <c r="E871" s="56" t="s">
        <v>311</v>
      </c>
      <c r="F871" s="57">
        <v>1000000</v>
      </c>
      <c r="G871" s="57">
        <v>0</v>
      </c>
      <c r="H871" s="57">
        <v>0</v>
      </c>
      <c r="I871" s="57">
        <v>1000000</v>
      </c>
      <c r="J871" s="57">
        <v>0</v>
      </c>
    </row>
    <row r="872" spans="1:10">
      <c r="A872" s="52" t="s">
        <v>506</v>
      </c>
      <c r="B872" s="52" t="s">
        <v>660</v>
      </c>
      <c r="C872" s="52" t="s">
        <v>201</v>
      </c>
      <c r="D872" s="52" t="s">
        <v>201</v>
      </c>
      <c r="E872" s="56" t="s">
        <v>661</v>
      </c>
      <c r="F872" s="57">
        <v>906016705</v>
      </c>
      <c r="G872" s="57">
        <v>0</v>
      </c>
      <c r="H872" s="57">
        <v>722244705</v>
      </c>
      <c r="I872" s="57">
        <v>183772000</v>
      </c>
      <c r="J872" s="57">
        <v>0</v>
      </c>
    </row>
    <row r="873" spans="1:10">
      <c r="A873" s="52" t="s">
        <v>506</v>
      </c>
      <c r="B873" s="52" t="s">
        <v>660</v>
      </c>
      <c r="C873" s="52" t="s">
        <v>324</v>
      </c>
      <c r="D873" s="52" t="s">
        <v>201</v>
      </c>
      <c r="E873" s="56" t="s">
        <v>325</v>
      </c>
      <c r="F873" s="57">
        <v>594966405</v>
      </c>
      <c r="G873" s="57">
        <v>0</v>
      </c>
      <c r="H873" s="57">
        <v>500060005</v>
      </c>
      <c r="I873" s="57">
        <v>94906400</v>
      </c>
      <c r="J873" s="57">
        <v>0</v>
      </c>
    </row>
    <row r="874" spans="1:10" ht="51">
      <c r="A874" s="52" t="s">
        <v>506</v>
      </c>
      <c r="B874" s="52" t="s">
        <v>660</v>
      </c>
      <c r="C874" s="52" t="s">
        <v>324</v>
      </c>
      <c r="D874" s="52" t="s">
        <v>326</v>
      </c>
      <c r="E874" s="56" t="s">
        <v>327</v>
      </c>
      <c r="F874" s="57">
        <v>594966405</v>
      </c>
      <c r="G874" s="57">
        <v>0</v>
      </c>
      <c r="H874" s="57">
        <v>500060005</v>
      </c>
      <c r="I874" s="57">
        <v>94906400</v>
      </c>
      <c r="J874" s="57">
        <v>0</v>
      </c>
    </row>
    <row r="875" spans="1:10">
      <c r="A875" s="52" t="s">
        <v>506</v>
      </c>
      <c r="B875" s="52" t="s">
        <v>660</v>
      </c>
      <c r="C875" s="52" t="s">
        <v>302</v>
      </c>
      <c r="D875" s="52" t="s">
        <v>201</v>
      </c>
      <c r="E875" s="56" t="s">
        <v>303</v>
      </c>
      <c r="F875" s="57">
        <v>311050300</v>
      </c>
      <c r="G875" s="57">
        <v>0</v>
      </c>
      <c r="H875" s="57">
        <v>222184700</v>
      </c>
      <c r="I875" s="57">
        <v>88865600</v>
      </c>
      <c r="J875" s="57">
        <v>0</v>
      </c>
    </row>
    <row r="876" spans="1:10" ht="51">
      <c r="A876" s="52" t="s">
        <v>506</v>
      </c>
      <c r="B876" s="52" t="s">
        <v>660</v>
      </c>
      <c r="C876" s="52" t="s">
        <v>302</v>
      </c>
      <c r="D876" s="52" t="s">
        <v>304</v>
      </c>
      <c r="E876" s="56" t="s">
        <v>305</v>
      </c>
      <c r="F876" s="57">
        <v>311050300</v>
      </c>
      <c r="G876" s="57">
        <v>0</v>
      </c>
      <c r="H876" s="57">
        <v>222184700</v>
      </c>
      <c r="I876" s="57">
        <v>88865600</v>
      </c>
      <c r="J876" s="57">
        <v>0</v>
      </c>
    </row>
    <row r="877" spans="1:10">
      <c r="A877" s="52" t="s">
        <v>506</v>
      </c>
      <c r="B877" s="52" t="s">
        <v>662</v>
      </c>
      <c r="C877" s="52" t="s">
        <v>201</v>
      </c>
      <c r="D877" s="52" t="s">
        <v>201</v>
      </c>
      <c r="E877" s="56" t="s">
        <v>663</v>
      </c>
      <c r="F877" s="57">
        <v>1281163904</v>
      </c>
      <c r="G877" s="57">
        <v>17250</v>
      </c>
      <c r="H877" s="57">
        <v>1281146654</v>
      </c>
      <c r="I877" s="57">
        <v>0</v>
      </c>
      <c r="J877" s="57">
        <v>0</v>
      </c>
    </row>
    <row r="878" spans="1:10">
      <c r="A878" s="52" t="s">
        <v>506</v>
      </c>
      <c r="B878" s="52" t="s">
        <v>662</v>
      </c>
      <c r="C878" s="52" t="s">
        <v>302</v>
      </c>
      <c r="D878" s="52" t="s">
        <v>201</v>
      </c>
      <c r="E878" s="56" t="s">
        <v>303</v>
      </c>
      <c r="F878" s="57">
        <v>706554728</v>
      </c>
      <c r="G878" s="57">
        <v>0</v>
      </c>
      <c r="H878" s="57">
        <v>706554728</v>
      </c>
      <c r="I878" s="57">
        <v>0</v>
      </c>
      <c r="J878" s="57">
        <v>0</v>
      </c>
    </row>
    <row r="879" spans="1:10" ht="51">
      <c r="A879" s="52" t="s">
        <v>506</v>
      </c>
      <c r="B879" s="52" t="s">
        <v>662</v>
      </c>
      <c r="C879" s="52" t="s">
        <v>302</v>
      </c>
      <c r="D879" s="52" t="s">
        <v>304</v>
      </c>
      <c r="E879" s="56" t="s">
        <v>305</v>
      </c>
      <c r="F879" s="57">
        <v>706554728</v>
      </c>
      <c r="G879" s="57">
        <v>0</v>
      </c>
      <c r="H879" s="57">
        <v>706554728</v>
      </c>
      <c r="I879" s="57">
        <v>0</v>
      </c>
      <c r="J879" s="57">
        <v>0</v>
      </c>
    </row>
    <row r="880" spans="1:10" ht="38.25">
      <c r="A880" s="52" t="s">
        <v>506</v>
      </c>
      <c r="B880" s="52" t="s">
        <v>662</v>
      </c>
      <c r="C880" s="52" t="s">
        <v>538</v>
      </c>
      <c r="D880" s="52" t="s">
        <v>201</v>
      </c>
      <c r="E880" s="56" t="s">
        <v>539</v>
      </c>
      <c r="F880" s="57">
        <v>159262400</v>
      </c>
      <c r="G880" s="57">
        <v>0</v>
      </c>
      <c r="H880" s="57">
        <v>159262400</v>
      </c>
      <c r="I880" s="57">
        <v>0</v>
      </c>
      <c r="J880" s="57">
        <v>0</v>
      </c>
    </row>
    <row r="881" spans="1:10" ht="25.5">
      <c r="A881" s="52" t="s">
        <v>506</v>
      </c>
      <c r="B881" s="52" t="s">
        <v>662</v>
      </c>
      <c r="C881" s="52" t="s">
        <v>538</v>
      </c>
      <c r="D881" s="52" t="s">
        <v>540</v>
      </c>
      <c r="E881" s="56" t="s">
        <v>541</v>
      </c>
      <c r="F881" s="57">
        <v>49546400</v>
      </c>
      <c r="G881" s="57">
        <v>0</v>
      </c>
      <c r="H881" s="57">
        <v>49546400</v>
      </c>
      <c r="I881" s="57">
        <v>0</v>
      </c>
      <c r="J881" s="57">
        <v>0</v>
      </c>
    </row>
    <row r="882" spans="1:10" ht="51">
      <c r="A882" s="52" t="s">
        <v>506</v>
      </c>
      <c r="B882" s="52" t="s">
        <v>662</v>
      </c>
      <c r="C882" s="52" t="s">
        <v>538</v>
      </c>
      <c r="D882" s="52" t="s">
        <v>664</v>
      </c>
      <c r="E882" s="56" t="s">
        <v>665</v>
      </c>
      <c r="F882" s="57">
        <v>109716000</v>
      </c>
      <c r="G882" s="57">
        <v>0</v>
      </c>
      <c r="H882" s="57">
        <v>109716000</v>
      </c>
      <c r="I882" s="57">
        <v>0</v>
      </c>
      <c r="J882" s="57">
        <v>0</v>
      </c>
    </row>
    <row r="883" spans="1:10" ht="38.25">
      <c r="A883" s="52" t="s">
        <v>506</v>
      </c>
      <c r="B883" s="52" t="s">
        <v>662</v>
      </c>
      <c r="C883" s="52" t="s">
        <v>249</v>
      </c>
      <c r="D883" s="52" t="s">
        <v>201</v>
      </c>
      <c r="E883" s="56" t="s">
        <v>250</v>
      </c>
      <c r="F883" s="57">
        <v>254063000</v>
      </c>
      <c r="G883" s="57">
        <v>0</v>
      </c>
      <c r="H883" s="57">
        <v>254063000</v>
      </c>
      <c r="I883" s="57">
        <v>0</v>
      </c>
      <c r="J883" s="57">
        <v>0</v>
      </c>
    </row>
    <row r="884" spans="1:10" ht="38.25">
      <c r="A884" s="52" t="s">
        <v>506</v>
      </c>
      <c r="B884" s="52" t="s">
        <v>662</v>
      </c>
      <c r="C884" s="52" t="s">
        <v>249</v>
      </c>
      <c r="D884" s="52" t="s">
        <v>622</v>
      </c>
      <c r="E884" s="56" t="s">
        <v>623</v>
      </c>
      <c r="F884" s="57">
        <v>254063000</v>
      </c>
      <c r="G884" s="57">
        <v>0</v>
      </c>
      <c r="H884" s="57">
        <v>254063000</v>
      </c>
      <c r="I884" s="57">
        <v>0</v>
      </c>
      <c r="J884" s="57">
        <v>0</v>
      </c>
    </row>
    <row r="885" spans="1:10" ht="38.25">
      <c r="A885" s="52" t="s">
        <v>506</v>
      </c>
      <c r="B885" s="52" t="s">
        <v>662</v>
      </c>
      <c r="C885" s="52" t="s">
        <v>215</v>
      </c>
      <c r="D885" s="52" t="s">
        <v>201</v>
      </c>
      <c r="E885" s="56" t="s">
        <v>216</v>
      </c>
      <c r="F885" s="57">
        <v>1445000</v>
      </c>
      <c r="G885" s="57">
        <v>0</v>
      </c>
      <c r="H885" s="57">
        <v>1445000</v>
      </c>
      <c r="I885" s="57">
        <v>0</v>
      </c>
      <c r="J885" s="57">
        <v>0</v>
      </c>
    </row>
    <row r="886" spans="1:10" ht="25.5">
      <c r="A886" s="52" t="s">
        <v>506</v>
      </c>
      <c r="B886" s="52" t="s">
        <v>662</v>
      </c>
      <c r="C886" s="52" t="s">
        <v>215</v>
      </c>
      <c r="D886" s="52" t="s">
        <v>596</v>
      </c>
      <c r="E886" s="56" t="s">
        <v>597</v>
      </c>
      <c r="F886" s="57">
        <v>1445000</v>
      </c>
      <c r="G886" s="57">
        <v>0</v>
      </c>
      <c r="H886" s="57">
        <v>1445000</v>
      </c>
      <c r="I886" s="57">
        <v>0</v>
      </c>
      <c r="J886" s="57">
        <v>0</v>
      </c>
    </row>
    <row r="887" spans="1:10" ht="25.5">
      <c r="A887" s="52" t="s">
        <v>506</v>
      </c>
      <c r="B887" s="52" t="s">
        <v>662</v>
      </c>
      <c r="C887" s="52" t="s">
        <v>259</v>
      </c>
      <c r="D887" s="52" t="s">
        <v>201</v>
      </c>
      <c r="E887" s="56" t="s">
        <v>260</v>
      </c>
      <c r="F887" s="57">
        <v>4000000</v>
      </c>
      <c r="G887" s="57">
        <v>0</v>
      </c>
      <c r="H887" s="57">
        <v>4000000</v>
      </c>
      <c r="I887" s="57">
        <v>0</v>
      </c>
      <c r="J887" s="57">
        <v>0</v>
      </c>
    </row>
    <row r="888" spans="1:10" ht="51">
      <c r="A888" s="52" t="s">
        <v>506</v>
      </c>
      <c r="B888" s="52" t="s">
        <v>662</v>
      </c>
      <c r="C888" s="52" t="s">
        <v>259</v>
      </c>
      <c r="D888" s="52" t="s">
        <v>666</v>
      </c>
      <c r="E888" s="56" t="s">
        <v>667</v>
      </c>
      <c r="F888" s="57">
        <v>3000000</v>
      </c>
      <c r="G888" s="57">
        <v>0</v>
      </c>
      <c r="H888" s="57">
        <v>3000000</v>
      </c>
      <c r="I888" s="57">
        <v>0</v>
      </c>
      <c r="J888" s="57">
        <v>0</v>
      </c>
    </row>
    <row r="889" spans="1:10">
      <c r="A889" s="52" t="s">
        <v>506</v>
      </c>
      <c r="B889" s="52" t="s">
        <v>662</v>
      </c>
      <c r="C889" s="52" t="s">
        <v>259</v>
      </c>
      <c r="D889" s="52" t="s">
        <v>310</v>
      </c>
      <c r="E889" s="56" t="s">
        <v>311</v>
      </c>
      <c r="F889" s="57">
        <v>1000000</v>
      </c>
      <c r="G889" s="57">
        <v>0</v>
      </c>
      <c r="H889" s="57">
        <v>1000000</v>
      </c>
      <c r="I889" s="57">
        <v>0</v>
      </c>
      <c r="J889" s="57">
        <v>0</v>
      </c>
    </row>
    <row r="890" spans="1:10" ht="25.5">
      <c r="A890" s="52" t="s">
        <v>506</v>
      </c>
      <c r="B890" s="52" t="s">
        <v>662</v>
      </c>
      <c r="C890" s="52" t="s">
        <v>668</v>
      </c>
      <c r="D890" s="52" t="s">
        <v>201</v>
      </c>
      <c r="E890" s="56" t="s">
        <v>669</v>
      </c>
      <c r="F890" s="57">
        <v>51000000</v>
      </c>
      <c r="G890" s="57">
        <v>0</v>
      </c>
      <c r="H890" s="57">
        <v>51000000</v>
      </c>
      <c r="I890" s="57">
        <v>0</v>
      </c>
      <c r="J890" s="57">
        <v>0</v>
      </c>
    </row>
    <row r="891" spans="1:10">
      <c r="A891" s="52" t="s">
        <v>506</v>
      </c>
      <c r="B891" s="52" t="s">
        <v>662</v>
      </c>
      <c r="C891" s="52" t="s">
        <v>668</v>
      </c>
      <c r="D891" s="52" t="s">
        <v>670</v>
      </c>
      <c r="E891" s="56" t="s">
        <v>511</v>
      </c>
      <c r="F891" s="57">
        <v>51000000</v>
      </c>
      <c r="G891" s="57">
        <v>0</v>
      </c>
      <c r="H891" s="57">
        <v>51000000</v>
      </c>
      <c r="I891" s="57">
        <v>0</v>
      </c>
      <c r="J891" s="57">
        <v>0</v>
      </c>
    </row>
    <row r="892" spans="1:10">
      <c r="A892" s="52" t="s">
        <v>506</v>
      </c>
      <c r="B892" s="52" t="s">
        <v>662</v>
      </c>
      <c r="C892" s="52" t="s">
        <v>219</v>
      </c>
      <c r="D892" s="52" t="s">
        <v>201</v>
      </c>
      <c r="E892" s="56" t="s">
        <v>220</v>
      </c>
      <c r="F892" s="57">
        <v>17250</v>
      </c>
      <c r="G892" s="57">
        <v>17250</v>
      </c>
      <c r="H892" s="57">
        <v>0</v>
      </c>
      <c r="I892" s="57">
        <v>0</v>
      </c>
      <c r="J892" s="57">
        <v>0</v>
      </c>
    </row>
    <row r="893" spans="1:10" ht="51">
      <c r="A893" s="52" t="s">
        <v>506</v>
      </c>
      <c r="B893" s="52" t="s">
        <v>662</v>
      </c>
      <c r="C893" s="52" t="s">
        <v>219</v>
      </c>
      <c r="D893" s="52" t="s">
        <v>320</v>
      </c>
      <c r="E893" s="56" t="s">
        <v>321</v>
      </c>
      <c r="F893" s="57">
        <v>17250</v>
      </c>
      <c r="G893" s="57">
        <v>17250</v>
      </c>
      <c r="H893" s="57">
        <v>0</v>
      </c>
      <c r="I893" s="57">
        <v>0</v>
      </c>
      <c r="J893" s="57">
        <v>0</v>
      </c>
    </row>
    <row r="894" spans="1:10">
      <c r="A894" s="52" t="s">
        <v>506</v>
      </c>
      <c r="B894" s="52" t="s">
        <v>662</v>
      </c>
      <c r="C894" s="52" t="s">
        <v>223</v>
      </c>
      <c r="D894" s="52" t="s">
        <v>201</v>
      </c>
      <c r="E894" s="56" t="s">
        <v>224</v>
      </c>
      <c r="F894" s="57">
        <v>104821526</v>
      </c>
      <c r="G894" s="57">
        <v>0</v>
      </c>
      <c r="H894" s="57">
        <v>104821526</v>
      </c>
      <c r="I894" s="57">
        <v>0</v>
      </c>
      <c r="J894" s="57">
        <v>0</v>
      </c>
    </row>
    <row r="895" spans="1:10" ht="25.5">
      <c r="A895" s="52" t="s">
        <v>506</v>
      </c>
      <c r="B895" s="52" t="s">
        <v>662</v>
      </c>
      <c r="C895" s="52" t="s">
        <v>223</v>
      </c>
      <c r="D895" s="52" t="s">
        <v>281</v>
      </c>
      <c r="E895" s="56" t="s">
        <v>282</v>
      </c>
      <c r="F895" s="57">
        <v>100944000</v>
      </c>
      <c r="G895" s="57">
        <v>0</v>
      </c>
      <c r="H895" s="57">
        <v>100944000</v>
      </c>
      <c r="I895" s="57">
        <v>0</v>
      </c>
      <c r="J895" s="57">
        <v>0</v>
      </c>
    </row>
    <row r="896" spans="1:10" ht="51">
      <c r="A896" s="52" t="s">
        <v>506</v>
      </c>
      <c r="B896" s="52" t="s">
        <v>662</v>
      </c>
      <c r="C896" s="52" t="s">
        <v>223</v>
      </c>
      <c r="D896" s="52" t="s">
        <v>415</v>
      </c>
      <c r="E896" s="56" t="s">
        <v>416</v>
      </c>
      <c r="F896" s="57">
        <v>3862505</v>
      </c>
      <c r="G896" s="57">
        <v>0</v>
      </c>
      <c r="H896" s="57">
        <v>3862505</v>
      </c>
      <c r="I896" s="57">
        <v>0</v>
      </c>
      <c r="J896" s="57">
        <v>0</v>
      </c>
    </row>
    <row r="897" spans="1:10" ht="51">
      <c r="A897" s="52" t="s">
        <v>506</v>
      </c>
      <c r="B897" s="52" t="s">
        <v>662</v>
      </c>
      <c r="C897" s="52" t="s">
        <v>223</v>
      </c>
      <c r="D897" s="52" t="s">
        <v>287</v>
      </c>
      <c r="E897" s="56" t="s">
        <v>288</v>
      </c>
      <c r="F897" s="57">
        <v>15021</v>
      </c>
      <c r="G897" s="57">
        <v>0</v>
      </c>
      <c r="H897" s="57">
        <v>15021</v>
      </c>
      <c r="I897" s="57">
        <v>0</v>
      </c>
      <c r="J897" s="57">
        <v>0</v>
      </c>
    </row>
    <row r="898" spans="1:10">
      <c r="A898" s="52" t="s">
        <v>506</v>
      </c>
      <c r="B898" s="52" t="s">
        <v>671</v>
      </c>
      <c r="C898" s="52" t="s">
        <v>201</v>
      </c>
      <c r="D898" s="52" t="s">
        <v>201</v>
      </c>
      <c r="E898" s="56" t="s">
        <v>672</v>
      </c>
      <c r="F898" s="57">
        <v>122093468</v>
      </c>
      <c r="G898" s="57">
        <v>0</v>
      </c>
      <c r="H898" s="57">
        <v>119584080</v>
      </c>
      <c r="I898" s="57">
        <v>2509388</v>
      </c>
      <c r="J898" s="57">
        <v>0</v>
      </c>
    </row>
    <row r="899" spans="1:10">
      <c r="A899" s="52" t="s">
        <v>506</v>
      </c>
      <c r="B899" s="52" t="s">
        <v>671</v>
      </c>
      <c r="C899" s="52" t="s">
        <v>324</v>
      </c>
      <c r="D899" s="52" t="s">
        <v>201</v>
      </c>
      <c r="E899" s="56" t="s">
        <v>325</v>
      </c>
      <c r="F899" s="57">
        <v>3773468</v>
      </c>
      <c r="G899" s="57">
        <v>0</v>
      </c>
      <c r="H899" s="57">
        <v>2264080</v>
      </c>
      <c r="I899" s="57">
        <v>1509388</v>
      </c>
      <c r="J899" s="57">
        <v>0</v>
      </c>
    </row>
    <row r="900" spans="1:10" ht="51">
      <c r="A900" s="52" t="s">
        <v>506</v>
      </c>
      <c r="B900" s="52" t="s">
        <v>671</v>
      </c>
      <c r="C900" s="52" t="s">
        <v>324</v>
      </c>
      <c r="D900" s="52" t="s">
        <v>326</v>
      </c>
      <c r="E900" s="56" t="s">
        <v>327</v>
      </c>
      <c r="F900" s="57">
        <v>3773468</v>
      </c>
      <c r="G900" s="57">
        <v>0</v>
      </c>
      <c r="H900" s="57">
        <v>2264080</v>
      </c>
      <c r="I900" s="57">
        <v>1509388</v>
      </c>
      <c r="J900" s="57">
        <v>0</v>
      </c>
    </row>
    <row r="901" spans="1:10">
      <c r="A901" s="52" t="s">
        <v>506</v>
      </c>
      <c r="B901" s="52" t="s">
        <v>671</v>
      </c>
      <c r="C901" s="52" t="s">
        <v>235</v>
      </c>
      <c r="D901" s="52" t="s">
        <v>201</v>
      </c>
      <c r="E901" s="56" t="s">
        <v>236</v>
      </c>
      <c r="F901" s="57">
        <v>96600000</v>
      </c>
      <c r="G901" s="57">
        <v>0</v>
      </c>
      <c r="H901" s="57">
        <v>96600000</v>
      </c>
      <c r="I901" s="57">
        <v>0</v>
      </c>
      <c r="J901" s="57">
        <v>0</v>
      </c>
    </row>
    <row r="902" spans="1:10" ht="38.25">
      <c r="A902" s="52" t="s">
        <v>506</v>
      </c>
      <c r="B902" s="52" t="s">
        <v>671</v>
      </c>
      <c r="C902" s="52" t="s">
        <v>235</v>
      </c>
      <c r="D902" s="52" t="s">
        <v>592</v>
      </c>
      <c r="E902" s="56" t="s">
        <v>593</v>
      </c>
      <c r="F902" s="57">
        <v>96600000</v>
      </c>
      <c r="G902" s="57">
        <v>0</v>
      </c>
      <c r="H902" s="57">
        <v>96600000</v>
      </c>
      <c r="I902" s="57">
        <v>0</v>
      </c>
      <c r="J902" s="57">
        <v>0</v>
      </c>
    </row>
    <row r="903" spans="1:10" ht="25.5">
      <c r="A903" s="52" t="s">
        <v>506</v>
      </c>
      <c r="B903" s="52" t="s">
        <v>671</v>
      </c>
      <c r="C903" s="52" t="s">
        <v>259</v>
      </c>
      <c r="D903" s="52" t="s">
        <v>201</v>
      </c>
      <c r="E903" s="56" t="s">
        <v>260</v>
      </c>
      <c r="F903" s="57">
        <v>1000000</v>
      </c>
      <c r="G903" s="57">
        <v>0</v>
      </c>
      <c r="H903" s="57">
        <v>0</v>
      </c>
      <c r="I903" s="57">
        <v>1000000</v>
      </c>
      <c r="J903" s="57">
        <v>0</v>
      </c>
    </row>
    <row r="904" spans="1:10">
      <c r="A904" s="52" t="s">
        <v>506</v>
      </c>
      <c r="B904" s="52" t="s">
        <v>671</v>
      </c>
      <c r="C904" s="52" t="s">
        <v>259</v>
      </c>
      <c r="D904" s="52" t="s">
        <v>310</v>
      </c>
      <c r="E904" s="56" t="s">
        <v>311</v>
      </c>
      <c r="F904" s="57">
        <v>1000000</v>
      </c>
      <c r="G904" s="57">
        <v>0</v>
      </c>
      <c r="H904" s="57">
        <v>0</v>
      </c>
      <c r="I904" s="57">
        <v>1000000</v>
      </c>
      <c r="J904" s="57">
        <v>0</v>
      </c>
    </row>
    <row r="905" spans="1:10" ht="25.5">
      <c r="A905" s="52" t="s">
        <v>506</v>
      </c>
      <c r="B905" s="52" t="s">
        <v>671</v>
      </c>
      <c r="C905" s="52" t="s">
        <v>229</v>
      </c>
      <c r="D905" s="52" t="s">
        <v>201</v>
      </c>
      <c r="E905" s="56" t="s">
        <v>230</v>
      </c>
      <c r="F905" s="57">
        <v>20720000</v>
      </c>
      <c r="G905" s="57">
        <v>0</v>
      </c>
      <c r="H905" s="57">
        <v>20720000</v>
      </c>
      <c r="I905" s="57">
        <v>0</v>
      </c>
      <c r="J905" s="57">
        <v>0</v>
      </c>
    </row>
    <row r="906" spans="1:10">
      <c r="A906" s="52" t="s">
        <v>506</v>
      </c>
      <c r="B906" s="52" t="s">
        <v>671</v>
      </c>
      <c r="C906" s="52" t="s">
        <v>229</v>
      </c>
      <c r="D906" s="52" t="s">
        <v>355</v>
      </c>
      <c r="E906" s="56" t="s">
        <v>356</v>
      </c>
      <c r="F906" s="57">
        <v>20720000</v>
      </c>
      <c r="G906" s="57">
        <v>0</v>
      </c>
      <c r="H906" s="57">
        <v>20720000</v>
      </c>
      <c r="I906" s="57">
        <v>0</v>
      </c>
      <c r="J906" s="57">
        <v>0</v>
      </c>
    </row>
    <row r="907" spans="1:10" ht="25.5">
      <c r="A907" s="52" t="s">
        <v>506</v>
      </c>
      <c r="B907" s="52" t="s">
        <v>673</v>
      </c>
      <c r="C907" s="52" t="s">
        <v>201</v>
      </c>
      <c r="D907" s="52" t="s">
        <v>201</v>
      </c>
      <c r="E907" s="56" t="s">
        <v>674</v>
      </c>
      <c r="F907" s="57">
        <v>138948647</v>
      </c>
      <c r="G907" s="57">
        <v>0</v>
      </c>
      <c r="H907" s="57">
        <v>92242519</v>
      </c>
      <c r="I907" s="57">
        <v>45010798</v>
      </c>
      <c r="J907" s="57">
        <v>1695330</v>
      </c>
    </row>
    <row r="908" spans="1:10">
      <c r="A908" s="52" t="s">
        <v>506</v>
      </c>
      <c r="B908" s="52" t="s">
        <v>673</v>
      </c>
      <c r="C908" s="52" t="s">
        <v>324</v>
      </c>
      <c r="D908" s="52" t="s">
        <v>201</v>
      </c>
      <c r="E908" s="56" t="s">
        <v>325</v>
      </c>
      <c r="F908" s="57">
        <v>40974765</v>
      </c>
      <c r="G908" s="57">
        <v>0</v>
      </c>
      <c r="H908" s="57">
        <v>24584859</v>
      </c>
      <c r="I908" s="57">
        <v>16389906</v>
      </c>
      <c r="J908" s="57">
        <v>0</v>
      </c>
    </row>
    <row r="909" spans="1:10" ht="51">
      <c r="A909" s="52" t="s">
        <v>506</v>
      </c>
      <c r="B909" s="52" t="s">
        <v>673</v>
      </c>
      <c r="C909" s="52" t="s">
        <v>324</v>
      </c>
      <c r="D909" s="52" t="s">
        <v>326</v>
      </c>
      <c r="E909" s="56" t="s">
        <v>327</v>
      </c>
      <c r="F909" s="57">
        <v>40974765</v>
      </c>
      <c r="G909" s="57">
        <v>0</v>
      </c>
      <c r="H909" s="57">
        <v>24584859</v>
      </c>
      <c r="I909" s="57">
        <v>16389906</v>
      </c>
      <c r="J909" s="57">
        <v>0</v>
      </c>
    </row>
    <row r="910" spans="1:10" ht="25.5">
      <c r="A910" s="52" t="s">
        <v>506</v>
      </c>
      <c r="B910" s="52" t="s">
        <v>673</v>
      </c>
      <c r="C910" s="52" t="s">
        <v>299</v>
      </c>
      <c r="D910" s="52" t="s">
        <v>201</v>
      </c>
      <c r="E910" s="56" t="s">
        <v>65</v>
      </c>
      <c r="F910" s="57">
        <v>1695330</v>
      </c>
      <c r="G910" s="57">
        <v>0</v>
      </c>
      <c r="H910" s="57">
        <v>0</v>
      </c>
      <c r="I910" s="57">
        <v>0</v>
      </c>
      <c r="J910" s="57">
        <v>1695330</v>
      </c>
    </row>
    <row r="911" spans="1:10" ht="25.5">
      <c r="A911" s="52" t="s">
        <v>506</v>
      </c>
      <c r="B911" s="52" t="s">
        <v>673</v>
      </c>
      <c r="C911" s="52" t="s">
        <v>299</v>
      </c>
      <c r="D911" s="52" t="s">
        <v>300</v>
      </c>
      <c r="E911" s="56" t="s">
        <v>301</v>
      </c>
      <c r="F911" s="57">
        <v>1695330</v>
      </c>
      <c r="G911" s="57">
        <v>0</v>
      </c>
      <c r="H911" s="57">
        <v>0</v>
      </c>
      <c r="I911" s="57">
        <v>0</v>
      </c>
      <c r="J911" s="57">
        <v>1695330</v>
      </c>
    </row>
    <row r="912" spans="1:10">
      <c r="A912" s="52" t="s">
        <v>506</v>
      </c>
      <c r="B912" s="52" t="s">
        <v>673</v>
      </c>
      <c r="C912" s="52" t="s">
        <v>302</v>
      </c>
      <c r="D912" s="52" t="s">
        <v>201</v>
      </c>
      <c r="E912" s="56" t="s">
        <v>303</v>
      </c>
      <c r="F912" s="57">
        <v>40024765</v>
      </c>
      <c r="G912" s="57">
        <v>0</v>
      </c>
      <c r="H912" s="57">
        <v>24014859</v>
      </c>
      <c r="I912" s="57">
        <v>16009906</v>
      </c>
      <c r="J912" s="57">
        <v>0</v>
      </c>
    </row>
    <row r="913" spans="1:10" ht="51">
      <c r="A913" s="52" t="s">
        <v>506</v>
      </c>
      <c r="B913" s="52" t="s">
        <v>673</v>
      </c>
      <c r="C913" s="52" t="s">
        <v>302</v>
      </c>
      <c r="D913" s="52" t="s">
        <v>304</v>
      </c>
      <c r="E913" s="56" t="s">
        <v>305</v>
      </c>
      <c r="F913" s="57">
        <v>40024765</v>
      </c>
      <c r="G913" s="57">
        <v>0</v>
      </c>
      <c r="H913" s="57">
        <v>24014859</v>
      </c>
      <c r="I913" s="57">
        <v>16009906</v>
      </c>
      <c r="J913" s="57">
        <v>0</v>
      </c>
    </row>
    <row r="914" spans="1:10" ht="25.5">
      <c r="A914" s="52" t="s">
        <v>506</v>
      </c>
      <c r="B914" s="52" t="s">
        <v>673</v>
      </c>
      <c r="C914" s="52" t="s">
        <v>259</v>
      </c>
      <c r="D914" s="52" t="s">
        <v>201</v>
      </c>
      <c r="E914" s="56" t="s">
        <v>260</v>
      </c>
      <c r="F914" s="57">
        <v>3000000</v>
      </c>
      <c r="G914" s="57">
        <v>0</v>
      </c>
      <c r="H914" s="57">
        <v>0</v>
      </c>
      <c r="I914" s="57">
        <v>3000000</v>
      </c>
      <c r="J914" s="57">
        <v>0</v>
      </c>
    </row>
    <row r="915" spans="1:10">
      <c r="A915" s="52" t="s">
        <v>506</v>
      </c>
      <c r="B915" s="52" t="s">
        <v>673</v>
      </c>
      <c r="C915" s="52" t="s">
        <v>259</v>
      </c>
      <c r="D915" s="52" t="s">
        <v>310</v>
      </c>
      <c r="E915" s="56" t="s">
        <v>311</v>
      </c>
      <c r="F915" s="57">
        <v>3000000</v>
      </c>
      <c r="G915" s="57">
        <v>0</v>
      </c>
      <c r="H915" s="57">
        <v>0</v>
      </c>
      <c r="I915" s="57">
        <v>3000000</v>
      </c>
      <c r="J915" s="57">
        <v>0</v>
      </c>
    </row>
    <row r="916" spans="1:10" ht="25.5">
      <c r="A916" s="52" t="s">
        <v>506</v>
      </c>
      <c r="B916" s="52" t="s">
        <v>673</v>
      </c>
      <c r="C916" s="52" t="s">
        <v>229</v>
      </c>
      <c r="D916" s="52" t="s">
        <v>201</v>
      </c>
      <c r="E916" s="56" t="s">
        <v>230</v>
      </c>
      <c r="F916" s="57">
        <v>23000000</v>
      </c>
      <c r="G916" s="57">
        <v>0</v>
      </c>
      <c r="H916" s="57">
        <v>23000000</v>
      </c>
      <c r="I916" s="57">
        <v>0</v>
      </c>
      <c r="J916" s="57">
        <v>0</v>
      </c>
    </row>
    <row r="917" spans="1:10">
      <c r="A917" s="52" t="s">
        <v>506</v>
      </c>
      <c r="B917" s="52" t="s">
        <v>673</v>
      </c>
      <c r="C917" s="52" t="s">
        <v>229</v>
      </c>
      <c r="D917" s="52" t="s">
        <v>355</v>
      </c>
      <c r="E917" s="56" t="s">
        <v>356</v>
      </c>
      <c r="F917" s="57">
        <v>23000000</v>
      </c>
      <c r="G917" s="57">
        <v>0</v>
      </c>
      <c r="H917" s="57">
        <v>23000000</v>
      </c>
      <c r="I917" s="57">
        <v>0</v>
      </c>
      <c r="J917" s="57">
        <v>0</v>
      </c>
    </row>
    <row r="918" spans="1:10" ht="25.5">
      <c r="A918" s="52" t="s">
        <v>506</v>
      </c>
      <c r="B918" s="52" t="s">
        <v>673</v>
      </c>
      <c r="C918" s="52" t="s">
        <v>312</v>
      </c>
      <c r="D918" s="52" t="s">
        <v>201</v>
      </c>
      <c r="E918" s="56" t="s">
        <v>313</v>
      </c>
      <c r="F918" s="57">
        <v>29462574</v>
      </c>
      <c r="G918" s="57">
        <v>0</v>
      </c>
      <c r="H918" s="57">
        <v>20623801</v>
      </c>
      <c r="I918" s="57">
        <v>8838773</v>
      </c>
      <c r="J918" s="57">
        <v>0</v>
      </c>
    </row>
    <row r="919" spans="1:10">
      <c r="A919" s="52" t="s">
        <v>506</v>
      </c>
      <c r="B919" s="52" t="s">
        <v>673</v>
      </c>
      <c r="C919" s="52" t="s">
        <v>312</v>
      </c>
      <c r="D919" s="52" t="s">
        <v>314</v>
      </c>
      <c r="E919" s="56" t="s">
        <v>315</v>
      </c>
      <c r="F919" s="57">
        <v>29462574</v>
      </c>
      <c r="G919" s="57">
        <v>0</v>
      </c>
      <c r="H919" s="57">
        <v>20623801</v>
      </c>
      <c r="I919" s="57">
        <v>8838773</v>
      </c>
      <c r="J919" s="57">
        <v>0</v>
      </c>
    </row>
    <row r="920" spans="1:10">
      <c r="A920" s="52" t="s">
        <v>506</v>
      </c>
      <c r="B920" s="52" t="s">
        <v>673</v>
      </c>
      <c r="C920" s="52" t="s">
        <v>223</v>
      </c>
      <c r="D920" s="52" t="s">
        <v>201</v>
      </c>
      <c r="E920" s="56" t="s">
        <v>224</v>
      </c>
      <c r="F920" s="57">
        <v>791213</v>
      </c>
      <c r="G920" s="57">
        <v>0</v>
      </c>
      <c r="H920" s="57">
        <v>19000</v>
      </c>
      <c r="I920" s="57">
        <v>772213</v>
      </c>
      <c r="J920" s="57">
        <v>0</v>
      </c>
    </row>
    <row r="921" spans="1:10" ht="51">
      <c r="A921" s="52" t="s">
        <v>506</v>
      </c>
      <c r="B921" s="52" t="s">
        <v>673</v>
      </c>
      <c r="C921" s="52" t="s">
        <v>223</v>
      </c>
      <c r="D921" s="52" t="s">
        <v>415</v>
      </c>
      <c r="E921" s="56" t="s">
        <v>416</v>
      </c>
      <c r="F921" s="57">
        <v>38000</v>
      </c>
      <c r="G921" s="57">
        <v>0</v>
      </c>
      <c r="H921" s="57">
        <v>19000</v>
      </c>
      <c r="I921" s="57">
        <v>19000</v>
      </c>
      <c r="J921" s="57">
        <v>0</v>
      </c>
    </row>
    <row r="922" spans="1:10" ht="63.75">
      <c r="A922" s="52" t="s">
        <v>506</v>
      </c>
      <c r="B922" s="52" t="s">
        <v>673</v>
      </c>
      <c r="C922" s="52" t="s">
        <v>223</v>
      </c>
      <c r="D922" s="52" t="s">
        <v>285</v>
      </c>
      <c r="E922" s="56" t="s">
        <v>286</v>
      </c>
      <c r="F922" s="57">
        <v>753213</v>
      </c>
      <c r="G922" s="57">
        <v>0</v>
      </c>
      <c r="H922" s="57">
        <v>0</v>
      </c>
      <c r="I922" s="57">
        <v>753213</v>
      </c>
      <c r="J922" s="57">
        <v>0</v>
      </c>
    </row>
    <row r="923" spans="1:10">
      <c r="A923" s="52" t="s">
        <v>506</v>
      </c>
      <c r="B923" s="52" t="s">
        <v>675</v>
      </c>
      <c r="C923" s="52" t="s">
        <v>201</v>
      </c>
      <c r="D923" s="52" t="s">
        <v>201</v>
      </c>
      <c r="E923" s="56" t="s">
        <v>676</v>
      </c>
      <c r="F923" s="57">
        <v>104343980</v>
      </c>
      <c r="G923" s="57">
        <v>0</v>
      </c>
      <c r="H923" s="57">
        <v>43244788</v>
      </c>
      <c r="I923" s="57">
        <v>61099192</v>
      </c>
      <c r="J923" s="57">
        <v>0</v>
      </c>
    </row>
    <row r="924" spans="1:10">
      <c r="A924" s="52" t="s">
        <v>506</v>
      </c>
      <c r="B924" s="52" t="s">
        <v>675</v>
      </c>
      <c r="C924" s="52" t="s">
        <v>324</v>
      </c>
      <c r="D924" s="52" t="s">
        <v>201</v>
      </c>
      <c r="E924" s="56" t="s">
        <v>325</v>
      </c>
      <c r="F924" s="57">
        <v>4647980</v>
      </c>
      <c r="G924" s="57">
        <v>0</v>
      </c>
      <c r="H924" s="57">
        <v>2788788</v>
      </c>
      <c r="I924" s="57">
        <v>1859192</v>
      </c>
      <c r="J924" s="57">
        <v>0</v>
      </c>
    </row>
    <row r="925" spans="1:10" ht="51">
      <c r="A925" s="52" t="s">
        <v>506</v>
      </c>
      <c r="B925" s="52" t="s">
        <v>675</v>
      </c>
      <c r="C925" s="52" t="s">
        <v>324</v>
      </c>
      <c r="D925" s="52" t="s">
        <v>326</v>
      </c>
      <c r="E925" s="56" t="s">
        <v>327</v>
      </c>
      <c r="F925" s="57">
        <v>4647980</v>
      </c>
      <c r="G925" s="57">
        <v>0</v>
      </c>
      <c r="H925" s="57">
        <v>2788788</v>
      </c>
      <c r="I925" s="57">
        <v>1859192</v>
      </c>
      <c r="J925" s="57">
        <v>0</v>
      </c>
    </row>
    <row r="926" spans="1:10" ht="38.25">
      <c r="A926" s="52" t="s">
        <v>506</v>
      </c>
      <c r="B926" s="52" t="s">
        <v>675</v>
      </c>
      <c r="C926" s="52" t="s">
        <v>215</v>
      </c>
      <c r="D926" s="52" t="s">
        <v>201</v>
      </c>
      <c r="E926" s="56" t="s">
        <v>216</v>
      </c>
      <c r="F926" s="57">
        <v>72800000</v>
      </c>
      <c r="G926" s="57">
        <v>0</v>
      </c>
      <c r="H926" s="57">
        <v>14560000</v>
      </c>
      <c r="I926" s="57">
        <v>58240000</v>
      </c>
      <c r="J926" s="57">
        <v>0</v>
      </c>
    </row>
    <row r="927" spans="1:10">
      <c r="A927" s="52" t="s">
        <v>506</v>
      </c>
      <c r="B927" s="52" t="s">
        <v>675</v>
      </c>
      <c r="C927" s="52" t="s">
        <v>215</v>
      </c>
      <c r="D927" s="52" t="s">
        <v>217</v>
      </c>
      <c r="E927" s="56" t="s">
        <v>218</v>
      </c>
      <c r="F927" s="57">
        <v>72800000</v>
      </c>
      <c r="G927" s="57">
        <v>0</v>
      </c>
      <c r="H927" s="57">
        <v>14560000</v>
      </c>
      <c r="I927" s="57">
        <v>58240000</v>
      </c>
      <c r="J927" s="57">
        <v>0</v>
      </c>
    </row>
    <row r="928" spans="1:10" ht="25.5">
      <c r="A928" s="52" t="s">
        <v>506</v>
      </c>
      <c r="B928" s="52" t="s">
        <v>675</v>
      </c>
      <c r="C928" s="52" t="s">
        <v>259</v>
      </c>
      <c r="D928" s="52" t="s">
        <v>201</v>
      </c>
      <c r="E928" s="56" t="s">
        <v>260</v>
      </c>
      <c r="F928" s="57">
        <v>1000000</v>
      </c>
      <c r="G928" s="57">
        <v>0</v>
      </c>
      <c r="H928" s="57">
        <v>0</v>
      </c>
      <c r="I928" s="57">
        <v>1000000</v>
      </c>
      <c r="J928" s="57">
        <v>0</v>
      </c>
    </row>
    <row r="929" spans="1:10">
      <c r="A929" s="52" t="s">
        <v>506</v>
      </c>
      <c r="B929" s="52" t="s">
        <v>675</v>
      </c>
      <c r="C929" s="52" t="s">
        <v>259</v>
      </c>
      <c r="D929" s="52" t="s">
        <v>310</v>
      </c>
      <c r="E929" s="56" t="s">
        <v>311</v>
      </c>
      <c r="F929" s="57">
        <v>1000000</v>
      </c>
      <c r="G929" s="57">
        <v>0</v>
      </c>
      <c r="H929" s="57">
        <v>0</v>
      </c>
      <c r="I929" s="57">
        <v>1000000</v>
      </c>
      <c r="J929" s="57">
        <v>0</v>
      </c>
    </row>
    <row r="930" spans="1:10" ht="25.5">
      <c r="A930" s="52" t="s">
        <v>506</v>
      </c>
      <c r="B930" s="52" t="s">
        <v>675</v>
      </c>
      <c r="C930" s="52" t="s">
        <v>229</v>
      </c>
      <c r="D930" s="52" t="s">
        <v>201</v>
      </c>
      <c r="E930" s="56" t="s">
        <v>230</v>
      </c>
      <c r="F930" s="57">
        <v>25896000</v>
      </c>
      <c r="G930" s="57">
        <v>0</v>
      </c>
      <c r="H930" s="57">
        <v>25896000</v>
      </c>
      <c r="I930" s="57">
        <v>0</v>
      </c>
      <c r="J930" s="57">
        <v>0</v>
      </c>
    </row>
    <row r="931" spans="1:10">
      <c r="A931" s="52" t="s">
        <v>506</v>
      </c>
      <c r="B931" s="52" t="s">
        <v>675</v>
      </c>
      <c r="C931" s="52" t="s">
        <v>229</v>
      </c>
      <c r="D931" s="52" t="s">
        <v>355</v>
      </c>
      <c r="E931" s="56" t="s">
        <v>356</v>
      </c>
      <c r="F931" s="57">
        <v>25896000</v>
      </c>
      <c r="G931" s="57">
        <v>0</v>
      </c>
      <c r="H931" s="57">
        <v>25896000</v>
      </c>
      <c r="I931" s="57">
        <v>0</v>
      </c>
      <c r="J931" s="57">
        <v>0</v>
      </c>
    </row>
    <row r="932" spans="1:10" ht="25.5">
      <c r="A932" s="52" t="s">
        <v>506</v>
      </c>
      <c r="B932" s="52" t="s">
        <v>677</v>
      </c>
      <c r="C932" s="52" t="s">
        <v>201</v>
      </c>
      <c r="D932" s="52" t="s">
        <v>201</v>
      </c>
      <c r="E932" s="56" t="s">
        <v>678</v>
      </c>
      <c r="F932" s="57">
        <v>337305369985</v>
      </c>
      <c r="G932" s="57">
        <v>4178621375</v>
      </c>
      <c r="H932" s="57">
        <v>332515019135</v>
      </c>
      <c r="I932" s="57">
        <v>365644075</v>
      </c>
      <c r="J932" s="57">
        <v>246085400</v>
      </c>
    </row>
    <row r="933" spans="1:10">
      <c r="A933" s="52" t="s">
        <v>506</v>
      </c>
      <c r="B933" s="52" t="s">
        <v>677</v>
      </c>
      <c r="C933" s="52" t="s">
        <v>324</v>
      </c>
      <c r="D933" s="52" t="s">
        <v>201</v>
      </c>
      <c r="E933" s="56" t="s">
        <v>325</v>
      </c>
      <c r="F933" s="57">
        <v>9937926143</v>
      </c>
      <c r="G933" s="57">
        <v>0</v>
      </c>
      <c r="H933" s="57">
        <v>9937926143</v>
      </c>
      <c r="I933" s="57">
        <v>0</v>
      </c>
      <c r="J933" s="57">
        <v>0</v>
      </c>
    </row>
    <row r="934" spans="1:10" ht="51">
      <c r="A934" s="52" t="s">
        <v>506</v>
      </c>
      <c r="B934" s="52" t="s">
        <v>677</v>
      </c>
      <c r="C934" s="52" t="s">
        <v>324</v>
      </c>
      <c r="D934" s="52" t="s">
        <v>326</v>
      </c>
      <c r="E934" s="56" t="s">
        <v>327</v>
      </c>
      <c r="F934" s="57">
        <v>9905818768</v>
      </c>
      <c r="G934" s="57">
        <v>0</v>
      </c>
      <c r="H934" s="57">
        <v>9905818768</v>
      </c>
      <c r="I934" s="57">
        <v>0</v>
      </c>
      <c r="J934" s="57">
        <v>0</v>
      </c>
    </row>
    <row r="935" spans="1:10" ht="38.25">
      <c r="A935" s="52" t="s">
        <v>506</v>
      </c>
      <c r="B935" s="52" t="s">
        <v>677</v>
      </c>
      <c r="C935" s="52" t="s">
        <v>324</v>
      </c>
      <c r="D935" s="52" t="s">
        <v>679</v>
      </c>
      <c r="E935" s="56" t="s">
        <v>680</v>
      </c>
      <c r="F935" s="57">
        <v>32107375</v>
      </c>
      <c r="G935" s="57">
        <v>0</v>
      </c>
      <c r="H935" s="57">
        <v>32107375</v>
      </c>
      <c r="I935" s="57">
        <v>0</v>
      </c>
      <c r="J935" s="57">
        <v>0</v>
      </c>
    </row>
    <row r="936" spans="1:10" ht="38.25">
      <c r="A936" s="52" t="s">
        <v>506</v>
      </c>
      <c r="B936" s="52" t="s">
        <v>677</v>
      </c>
      <c r="C936" s="52" t="s">
        <v>291</v>
      </c>
      <c r="D936" s="52" t="s">
        <v>201</v>
      </c>
      <c r="E936" s="56" t="s">
        <v>292</v>
      </c>
      <c r="F936" s="57">
        <v>451580055</v>
      </c>
      <c r="G936" s="57">
        <v>445667055</v>
      </c>
      <c r="H936" s="57">
        <v>1773900</v>
      </c>
      <c r="I936" s="57">
        <v>2365200</v>
      </c>
      <c r="J936" s="57">
        <v>1773900</v>
      </c>
    </row>
    <row r="937" spans="1:10" ht="51">
      <c r="A937" s="52" t="s">
        <v>506</v>
      </c>
      <c r="B937" s="52" t="s">
        <v>677</v>
      </c>
      <c r="C937" s="52" t="s">
        <v>291</v>
      </c>
      <c r="D937" s="52" t="s">
        <v>425</v>
      </c>
      <c r="E937" s="56" t="s">
        <v>426</v>
      </c>
      <c r="F937" s="57">
        <v>5913000</v>
      </c>
      <c r="G937" s="57">
        <v>0</v>
      </c>
      <c r="H937" s="57">
        <v>1773900</v>
      </c>
      <c r="I937" s="57">
        <v>2365200</v>
      </c>
      <c r="J937" s="57">
        <v>1773900</v>
      </c>
    </row>
    <row r="938" spans="1:10" ht="38.25">
      <c r="A938" s="52" t="s">
        <v>506</v>
      </c>
      <c r="B938" s="52" t="s">
        <v>677</v>
      </c>
      <c r="C938" s="52" t="s">
        <v>291</v>
      </c>
      <c r="D938" s="52" t="s">
        <v>407</v>
      </c>
      <c r="E938" s="56" t="s">
        <v>408</v>
      </c>
      <c r="F938" s="57">
        <v>445667055</v>
      </c>
      <c r="G938" s="57">
        <v>445667055</v>
      </c>
      <c r="H938" s="57">
        <v>0</v>
      </c>
      <c r="I938" s="57">
        <v>0</v>
      </c>
      <c r="J938" s="57">
        <v>0</v>
      </c>
    </row>
    <row r="939" spans="1:10">
      <c r="A939" s="52" t="s">
        <v>506</v>
      </c>
      <c r="B939" s="52" t="s">
        <v>677</v>
      </c>
      <c r="C939" s="52" t="s">
        <v>295</v>
      </c>
      <c r="D939" s="52" t="s">
        <v>201</v>
      </c>
      <c r="E939" s="56" t="s">
        <v>296</v>
      </c>
      <c r="F939" s="57">
        <v>1344389</v>
      </c>
      <c r="G939" s="57">
        <v>0</v>
      </c>
      <c r="H939" s="57">
        <v>1344389</v>
      </c>
      <c r="I939" s="57">
        <v>0</v>
      </c>
      <c r="J939" s="57">
        <v>0</v>
      </c>
    </row>
    <row r="940" spans="1:10">
      <c r="A940" s="52" t="s">
        <v>506</v>
      </c>
      <c r="B940" s="52" t="s">
        <v>677</v>
      </c>
      <c r="C940" s="52" t="s">
        <v>295</v>
      </c>
      <c r="D940" s="52" t="s">
        <v>520</v>
      </c>
      <c r="E940" s="56" t="s">
        <v>521</v>
      </c>
      <c r="F940" s="57">
        <v>1344389</v>
      </c>
      <c r="G940" s="57">
        <v>0</v>
      </c>
      <c r="H940" s="57">
        <v>1344389</v>
      </c>
      <c r="I940" s="57">
        <v>0</v>
      </c>
      <c r="J940" s="57">
        <v>0</v>
      </c>
    </row>
    <row r="941" spans="1:10" ht="25.5">
      <c r="A941" s="52" t="s">
        <v>506</v>
      </c>
      <c r="B941" s="52" t="s">
        <v>677</v>
      </c>
      <c r="C941" s="52" t="s">
        <v>299</v>
      </c>
      <c r="D941" s="52" t="s">
        <v>201</v>
      </c>
      <c r="E941" s="56" t="s">
        <v>65</v>
      </c>
      <c r="F941" s="57">
        <v>16997000</v>
      </c>
      <c r="G941" s="57">
        <v>0</v>
      </c>
      <c r="H941" s="57">
        <v>0</v>
      </c>
      <c r="I941" s="57">
        <v>0</v>
      </c>
      <c r="J941" s="57">
        <v>16997000</v>
      </c>
    </row>
    <row r="942" spans="1:10" ht="25.5">
      <c r="A942" s="52" t="s">
        <v>506</v>
      </c>
      <c r="B942" s="52" t="s">
        <v>677</v>
      </c>
      <c r="C942" s="52" t="s">
        <v>299</v>
      </c>
      <c r="D942" s="52" t="s">
        <v>300</v>
      </c>
      <c r="E942" s="56" t="s">
        <v>301</v>
      </c>
      <c r="F942" s="57">
        <v>16997000</v>
      </c>
      <c r="G942" s="57">
        <v>0</v>
      </c>
      <c r="H942" s="57">
        <v>0</v>
      </c>
      <c r="I942" s="57">
        <v>0</v>
      </c>
      <c r="J942" s="57">
        <v>16997000</v>
      </c>
    </row>
    <row r="943" spans="1:10">
      <c r="A943" s="52" t="s">
        <v>506</v>
      </c>
      <c r="B943" s="52" t="s">
        <v>677</v>
      </c>
      <c r="C943" s="52" t="s">
        <v>302</v>
      </c>
      <c r="D943" s="52" t="s">
        <v>201</v>
      </c>
      <c r="E943" s="56" t="s">
        <v>303</v>
      </c>
      <c r="F943" s="57">
        <v>323376550532</v>
      </c>
      <c r="G943" s="57">
        <v>3483645326</v>
      </c>
      <c r="H943" s="57">
        <v>319889558031</v>
      </c>
      <c r="I943" s="57">
        <v>3347175</v>
      </c>
      <c r="J943" s="57">
        <v>0</v>
      </c>
    </row>
    <row r="944" spans="1:10" ht="51">
      <c r="A944" s="52" t="s">
        <v>506</v>
      </c>
      <c r="B944" s="52" t="s">
        <v>677</v>
      </c>
      <c r="C944" s="52" t="s">
        <v>302</v>
      </c>
      <c r="D944" s="52" t="s">
        <v>304</v>
      </c>
      <c r="E944" s="56" t="s">
        <v>305</v>
      </c>
      <c r="F944" s="57">
        <v>319892905206</v>
      </c>
      <c r="G944" s="57">
        <v>0</v>
      </c>
      <c r="H944" s="57">
        <v>319889558031</v>
      </c>
      <c r="I944" s="57">
        <v>3347175</v>
      </c>
      <c r="J944" s="57">
        <v>0</v>
      </c>
    </row>
    <row r="945" spans="1:10" ht="25.5">
      <c r="A945" s="52" t="s">
        <v>506</v>
      </c>
      <c r="B945" s="52" t="s">
        <v>677</v>
      </c>
      <c r="C945" s="52" t="s">
        <v>302</v>
      </c>
      <c r="D945" s="52" t="s">
        <v>409</v>
      </c>
      <c r="E945" s="56" t="s">
        <v>410</v>
      </c>
      <c r="F945" s="57">
        <v>3483645326</v>
      </c>
      <c r="G945" s="57">
        <v>3483645326</v>
      </c>
      <c r="H945" s="57">
        <v>0</v>
      </c>
      <c r="I945" s="57">
        <v>0</v>
      </c>
      <c r="J945" s="57">
        <v>0</v>
      </c>
    </row>
    <row r="946" spans="1:10">
      <c r="A946" s="52" t="s">
        <v>506</v>
      </c>
      <c r="B946" s="52" t="s">
        <v>677</v>
      </c>
      <c r="C946" s="52" t="s">
        <v>411</v>
      </c>
      <c r="D946" s="52" t="s">
        <v>201</v>
      </c>
      <c r="E946" s="56" t="s">
        <v>92</v>
      </c>
      <c r="F946" s="57">
        <v>97935899</v>
      </c>
      <c r="G946" s="57">
        <v>97935899</v>
      </c>
      <c r="H946" s="57">
        <v>0</v>
      </c>
      <c r="I946" s="57">
        <v>0</v>
      </c>
      <c r="J946" s="57">
        <v>0</v>
      </c>
    </row>
    <row r="947" spans="1:10">
      <c r="A947" s="52" t="s">
        <v>506</v>
      </c>
      <c r="B947" s="52" t="s">
        <v>677</v>
      </c>
      <c r="C947" s="52" t="s">
        <v>411</v>
      </c>
      <c r="D947" s="52" t="s">
        <v>412</v>
      </c>
      <c r="E947" s="56" t="s">
        <v>92</v>
      </c>
      <c r="F947" s="57">
        <v>97935899</v>
      </c>
      <c r="G947" s="57">
        <v>97935899</v>
      </c>
      <c r="H947" s="57">
        <v>0</v>
      </c>
      <c r="I947" s="57">
        <v>0</v>
      </c>
      <c r="J947" s="57">
        <v>0</v>
      </c>
    </row>
    <row r="948" spans="1:10" ht="38.25">
      <c r="A948" s="52" t="s">
        <v>506</v>
      </c>
      <c r="B948" s="52" t="s">
        <v>677</v>
      </c>
      <c r="C948" s="52" t="s">
        <v>215</v>
      </c>
      <c r="D948" s="52" t="s">
        <v>201</v>
      </c>
      <c r="E948" s="56" t="s">
        <v>216</v>
      </c>
      <c r="F948" s="57">
        <v>340766500</v>
      </c>
      <c r="G948" s="57">
        <v>0</v>
      </c>
      <c r="H948" s="57">
        <v>47867600</v>
      </c>
      <c r="I948" s="57">
        <v>211756100</v>
      </c>
      <c r="J948" s="57">
        <v>81142800</v>
      </c>
    </row>
    <row r="949" spans="1:10">
      <c r="A949" s="52" t="s">
        <v>506</v>
      </c>
      <c r="B949" s="52" t="s">
        <v>677</v>
      </c>
      <c r="C949" s="52" t="s">
        <v>215</v>
      </c>
      <c r="D949" s="52" t="s">
        <v>413</v>
      </c>
      <c r="E949" s="56" t="s">
        <v>414</v>
      </c>
      <c r="F949" s="57">
        <v>101428500</v>
      </c>
      <c r="G949" s="57">
        <v>0</v>
      </c>
      <c r="H949" s="57">
        <v>0</v>
      </c>
      <c r="I949" s="57">
        <v>20285700</v>
      </c>
      <c r="J949" s="57">
        <v>81142800</v>
      </c>
    </row>
    <row r="950" spans="1:10">
      <c r="A950" s="52" t="s">
        <v>506</v>
      </c>
      <c r="B950" s="52" t="s">
        <v>677</v>
      </c>
      <c r="C950" s="52" t="s">
        <v>215</v>
      </c>
      <c r="D950" s="52" t="s">
        <v>217</v>
      </c>
      <c r="E950" s="56" t="s">
        <v>218</v>
      </c>
      <c r="F950" s="57">
        <v>234650000</v>
      </c>
      <c r="G950" s="57">
        <v>0</v>
      </c>
      <c r="H950" s="57">
        <v>46930000</v>
      </c>
      <c r="I950" s="57">
        <v>187720000</v>
      </c>
      <c r="J950" s="57">
        <v>0</v>
      </c>
    </row>
    <row r="951" spans="1:10">
      <c r="A951" s="52" t="s">
        <v>506</v>
      </c>
      <c r="B951" s="52" t="s">
        <v>677</v>
      </c>
      <c r="C951" s="52" t="s">
        <v>215</v>
      </c>
      <c r="D951" s="52" t="s">
        <v>436</v>
      </c>
      <c r="E951" s="56" t="s">
        <v>437</v>
      </c>
      <c r="F951" s="57">
        <v>4688000</v>
      </c>
      <c r="G951" s="57">
        <v>0</v>
      </c>
      <c r="H951" s="57">
        <v>937600</v>
      </c>
      <c r="I951" s="57">
        <v>3750400</v>
      </c>
      <c r="J951" s="57">
        <v>0</v>
      </c>
    </row>
    <row r="952" spans="1:10" ht="25.5">
      <c r="A952" s="52" t="s">
        <v>506</v>
      </c>
      <c r="B952" s="52" t="s">
        <v>677</v>
      </c>
      <c r="C952" s="52" t="s">
        <v>259</v>
      </c>
      <c r="D952" s="52" t="s">
        <v>201</v>
      </c>
      <c r="E952" s="56" t="s">
        <v>260</v>
      </c>
      <c r="F952" s="57">
        <v>168000000</v>
      </c>
      <c r="G952" s="57">
        <v>0</v>
      </c>
      <c r="H952" s="57">
        <v>166000000</v>
      </c>
      <c r="I952" s="57">
        <v>2000000</v>
      </c>
      <c r="J952" s="57">
        <v>0</v>
      </c>
    </row>
    <row r="953" spans="1:10">
      <c r="A953" s="52" t="s">
        <v>506</v>
      </c>
      <c r="B953" s="52" t="s">
        <v>677</v>
      </c>
      <c r="C953" s="52" t="s">
        <v>259</v>
      </c>
      <c r="D953" s="52" t="s">
        <v>401</v>
      </c>
      <c r="E953" s="56" t="s">
        <v>402</v>
      </c>
      <c r="F953" s="57">
        <v>132000000</v>
      </c>
      <c r="G953" s="57">
        <v>0</v>
      </c>
      <c r="H953" s="57">
        <v>132000000</v>
      </c>
      <c r="I953" s="57">
        <v>0</v>
      </c>
      <c r="J953" s="57">
        <v>0</v>
      </c>
    </row>
    <row r="954" spans="1:10">
      <c r="A954" s="52" t="s">
        <v>506</v>
      </c>
      <c r="B954" s="52" t="s">
        <v>677</v>
      </c>
      <c r="C954" s="52" t="s">
        <v>259</v>
      </c>
      <c r="D954" s="52" t="s">
        <v>403</v>
      </c>
      <c r="E954" s="56" t="s">
        <v>404</v>
      </c>
      <c r="F954" s="57">
        <v>11000000</v>
      </c>
      <c r="G954" s="57">
        <v>0</v>
      </c>
      <c r="H954" s="57">
        <v>11000000</v>
      </c>
      <c r="I954" s="57">
        <v>0</v>
      </c>
      <c r="J954" s="57">
        <v>0</v>
      </c>
    </row>
    <row r="955" spans="1:10">
      <c r="A955" s="52" t="s">
        <v>506</v>
      </c>
      <c r="B955" s="52" t="s">
        <v>677</v>
      </c>
      <c r="C955" s="52" t="s">
        <v>259</v>
      </c>
      <c r="D955" s="52" t="s">
        <v>310</v>
      </c>
      <c r="E955" s="56" t="s">
        <v>311</v>
      </c>
      <c r="F955" s="57">
        <v>25000000</v>
      </c>
      <c r="G955" s="57">
        <v>0</v>
      </c>
      <c r="H955" s="57">
        <v>23000000</v>
      </c>
      <c r="I955" s="57">
        <v>2000000</v>
      </c>
      <c r="J955" s="57">
        <v>0</v>
      </c>
    </row>
    <row r="956" spans="1:10" ht="25.5">
      <c r="A956" s="52" t="s">
        <v>506</v>
      </c>
      <c r="B956" s="52" t="s">
        <v>677</v>
      </c>
      <c r="C956" s="52" t="s">
        <v>312</v>
      </c>
      <c r="D956" s="52" t="s">
        <v>201</v>
      </c>
      <c r="E956" s="56" t="s">
        <v>313</v>
      </c>
      <c r="F956" s="57">
        <v>487200000</v>
      </c>
      <c r="G956" s="57">
        <v>0</v>
      </c>
      <c r="H956" s="57">
        <v>194880000</v>
      </c>
      <c r="I956" s="57">
        <v>146160000</v>
      </c>
      <c r="J956" s="57">
        <v>146160000</v>
      </c>
    </row>
    <row r="957" spans="1:10">
      <c r="A957" s="52" t="s">
        <v>506</v>
      </c>
      <c r="B957" s="52" t="s">
        <v>677</v>
      </c>
      <c r="C957" s="52" t="s">
        <v>312</v>
      </c>
      <c r="D957" s="52" t="s">
        <v>314</v>
      </c>
      <c r="E957" s="56" t="s">
        <v>315</v>
      </c>
      <c r="F957" s="57">
        <v>487200000</v>
      </c>
      <c r="G957" s="57">
        <v>0</v>
      </c>
      <c r="H957" s="57">
        <v>194880000</v>
      </c>
      <c r="I957" s="57">
        <v>146160000</v>
      </c>
      <c r="J957" s="57">
        <v>146160000</v>
      </c>
    </row>
    <row r="958" spans="1:10">
      <c r="A958" s="52" t="s">
        <v>506</v>
      </c>
      <c r="B958" s="52" t="s">
        <v>677</v>
      </c>
      <c r="C958" s="52" t="s">
        <v>219</v>
      </c>
      <c r="D958" s="52" t="s">
        <v>201</v>
      </c>
      <c r="E958" s="56" t="s">
        <v>220</v>
      </c>
      <c r="F958" s="57">
        <v>150160882</v>
      </c>
      <c r="G958" s="57">
        <v>150160882</v>
      </c>
      <c r="H958" s="57">
        <v>0</v>
      </c>
      <c r="I958" s="57">
        <v>0</v>
      </c>
      <c r="J958" s="57">
        <v>0</v>
      </c>
    </row>
    <row r="959" spans="1:10" ht="51">
      <c r="A959" s="52" t="s">
        <v>506</v>
      </c>
      <c r="B959" s="52" t="s">
        <v>677</v>
      </c>
      <c r="C959" s="52" t="s">
        <v>219</v>
      </c>
      <c r="D959" s="52" t="s">
        <v>367</v>
      </c>
      <c r="E959" s="56" t="s">
        <v>368</v>
      </c>
      <c r="F959" s="57">
        <v>2177127</v>
      </c>
      <c r="G959" s="57">
        <v>2177127</v>
      </c>
      <c r="H959" s="57">
        <v>0</v>
      </c>
      <c r="I959" s="57">
        <v>0</v>
      </c>
      <c r="J959" s="57">
        <v>0</v>
      </c>
    </row>
    <row r="960" spans="1:10" ht="76.5">
      <c r="A960" s="52" t="s">
        <v>506</v>
      </c>
      <c r="B960" s="52" t="s">
        <v>677</v>
      </c>
      <c r="C960" s="52" t="s">
        <v>219</v>
      </c>
      <c r="D960" s="52" t="s">
        <v>316</v>
      </c>
      <c r="E960" s="56" t="s">
        <v>317</v>
      </c>
      <c r="F960" s="57">
        <v>146538594</v>
      </c>
      <c r="G960" s="57">
        <v>146538594</v>
      </c>
      <c r="H960" s="57">
        <v>0</v>
      </c>
      <c r="I960" s="57">
        <v>0</v>
      </c>
      <c r="J960" s="57">
        <v>0</v>
      </c>
    </row>
    <row r="961" spans="1:10" ht="38.25">
      <c r="A961" s="52" t="s">
        <v>506</v>
      </c>
      <c r="B961" s="52" t="s">
        <v>677</v>
      </c>
      <c r="C961" s="52" t="s">
        <v>219</v>
      </c>
      <c r="D961" s="52" t="s">
        <v>588</v>
      </c>
      <c r="E961" s="56" t="s">
        <v>589</v>
      </c>
      <c r="F961" s="57">
        <v>700000</v>
      </c>
      <c r="G961" s="57">
        <v>700000</v>
      </c>
      <c r="H961" s="57">
        <v>0</v>
      </c>
      <c r="I961" s="57">
        <v>0</v>
      </c>
      <c r="J961" s="57">
        <v>0</v>
      </c>
    </row>
    <row r="962" spans="1:10" ht="51">
      <c r="A962" s="52" t="s">
        <v>506</v>
      </c>
      <c r="B962" s="52" t="s">
        <v>677</v>
      </c>
      <c r="C962" s="52" t="s">
        <v>219</v>
      </c>
      <c r="D962" s="52" t="s">
        <v>320</v>
      </c>
      <c r="E962" s="56" t="s">
        <v>321</v>
      </c>
      <c r="F962" s="57">
        <v>745161</v>
      </c>
      <c r="G962" s="57">
        <v>745161</v>
      </c>
      <c r="H962" s="57">
        <v>0</v>
      </c>
      <c r="I962" s="57">
        <v>0</v>
      </c>
      <c r="J962" s="57">
        <v>0</v>
      </c>
    </row>
    <row r="963" spans="1:10">
      <c r="A963" s="52" t="s">
        <v>506</v>
      </c>
      <c r="B963" s="52" t="s">
        <v>677</v>
      </c>
      <c r="C963" s="52" t="s">
        <v>223</v>
      </c>
      <c r="D963" s="52" t="s">
        <v>201</v>
      </c>
      <c r="E963" s="56" t="s">
        <v>224</v>
      </c>
      <c r="F963" s="57">
        <v>2276908585</v>
      </c>
      <c r="G963" s="57">
        <v>1212213</v>
      </c>
      <c r="H963" s="57">
        <v>2275669072</v>
      </c>
      <c r="I963" s="57">
        <v>15600</v>
      </c>
      <c r="J963" s="57">
        <v>11700</v>
      </c>
    </row>
    <row r="964" spans="1:10" ht="25.5">
      <c r="A964" s="52" t="s">
        <v>506</v>
      </c>
      <c r="B964" s="52" t="s">
        <v>677</v>
      </c>
      <c r="C964" s="52" t="s">
        <v>223</v>
      </c>
      <c r="D964" s="52" t="s">
        <v>225</v>
      </c>
      <c r="E964" s="56" t="s">
        <v>226</v>
      </c>
      <c r="F964" s="57">
        <v>2235002000</v>
      </c>
      <c r="G964" s="57">
        <v>0</v>
      </c>
      <c r="H964" s="57">
        <v>2235002000</v>
      </c>
      <c r="I964" s="57">
        <v>0</v>
      </c>
      <c r="J964" s="57">
        <v>0</v>
      </c>
    </row>
    <row r="965" spans="1:10" ht="25.5">
      <c r="A965" s="52" t="s">
        <v>506</v>
      </c>
      <c r="B965" s="52" t="s">
        <v>677</v>
      </c>
      <c r="C965" s="52" t="s">
        <v>223</v>
      </c>
      <c r="D965" s="52" t="s">
        <v>351</v>
      </c>
      <c r="E965" s="56" t="s">
        <v>352</v>
      </c>
      <c r="F965" s="57">
        <v>3089840</v>
      </c>
      <c r="G965" s="57">
        <v>0</v>
      </c>
      <c r="H965" s="57">
        <v>3089840</v>
      </c>
      <c r="I965" s="57">
        <v>0</v>
      </c>
      <c r="J965" s="57">
        <v>0</v>
      </c>
    </row>
    <row r="966" spans="1:10" ht="63.75">
      <c r="A966" s="52" t="s">
        <v>506</v>
      </c>
      <c r="B966" s="52" t="s">
        <v>677</v>
      </c>
      <c r="C966" s="52" t="s">
        <v>223</v>
      </c>
      <c r="D966" s="52" t="s">
        <v>397</v>
      </c>
      <c r="E966" s="56" t="s">
        <v>398</v>
      </c>
      <c r="F966" s="57">
        <v>5761336</v>
      </c>
      <c r="G966" s="57">
        <v>0</v>
      </c>
      <c r="H966" s="57">
        <v>5761336</v>
      </c>
      <c r="I966" s="57">
        <v>0</v>
      </c>
      <c r="J966" s="57">
        <v>0</v>
      </c>
    </row>
    <row r="967" spans="1:10" ht="51">
      <c r="A967" s="52" t="s">
        <v>506</v>
      </c>
      <c r="B967" s="52" t="s">
        <v>677</v>
      </c>
      <c r="C967" s="52" t="s">
        <v>223</v>
      </c>
      <c r="D967" s="52" t="s">
        <v>598</v>
      </c>
      <c r="E967" s="56" t="s">
        <v>599</v>
      </c>
      <c r="F967" s="57">
        <v>39000</v>
      </c>
      <c r="G967" s="57">
        <v>0</v>
      </c>
      <c r="H967" s="57">
        <v>11700</v>
      </c>
      <c r="I967" s="57">
        <v>15600</v>
      </c>
      <c r="J967" s="57">
        <v>11700</v>
      </c>
    </row>
    <row r="968" spans="1:10" ht="25.5">
      <c r="A968" s="52" t="s">
        <v>506</v>
      </c>
      <c r="B968" s="52" t="s">
        <v>677</v>
      </c>
      <c r="C968" s="52" t="s">
        <v>223</v>
      </c>
      <c r="D968" s="52" t="s">
        <v>681</v>
      </c>
      <c r="E968" s="56" t="s">
        <v>682</v>
      </c>
      <c r="F968" s="57">
        <v>1233</v>
      </c>
      <c r="G968" s="57">
        <v>0</v>
      </c>
      <c r="H968" s="57">
        <v>1233</v>
      </c>
      <c r="I968" s="57">
        <v>0</v>
      </c>
      <c r="J968" s="57">
        <v>0</v>
      </c>
    </row>
    <row r="969" spans="1:10" ht="51">
      <c r="A969" s="52" t="s">
        <v>506</v>
      </c>
      <c r="B969" s="52" t="s">
        <v>677</v>
      </c>
      <c r="C969" s="52" t="s">
        <v>223</v>
      </c>
      <c r="D969" s="52" t="s">
        <v>415</v>
      </c>
      <c r="E969" s="56" t="s">
        <v>416</v>
      </c>
      <c r="F969" s="57">
        <v>30230063</v>
      </c>
      <c r="G969" s="57">
        <v>0</v>
      </c>
      <c r="H969" s="57">
        <v>30230063</v>
      </c>
      <c r="I969" s="57">
        <v>0</v>
      </c>
      <c r="J969" s="57">
        <v>0</v>
      </c>
    </row>
    <row r="970" spans="1:10" ht="63.75">
      <c r="A970" s="52" t="s">
        <v>506</v>
      </c>
      <c r="B970" s="52" t="s">
        <v>677</v>
      </c>
      <c r="C970" s="52" t="s">
        <v>223</v>
      </c>
      <c r="D970" s="52" t="s">
        <v>283</v>
      </c>
      <c r="E970" s="56" t="s">
        <v>284</v>
      </c>
      <c r="F970" s="57">
        <v>1212213</v>
      </c>
      <c r="G970" s="57">
        <v>1212213</v>
      </c>
      <c r="H970" s="57">
        <v>0</v>
      </c>
      <c r="I970" s="57">
        <v>0</v>
      </c>
      <c r="J970" s="57">
        <v>0</v>
      </c>
    </row>
    <row r="971" spans="1:10" ht="63.75">
      <c r="A971" s="52" t="s">
        <v>506</v>
      </c>
      <c r="B971" s="52" t="s">
        <v>677</v>
      </c>
      <c r="C971" s="52" t="s">
        <v>223</v>
      </c>
      <c r="D971" s="52" t="s">
        <v>285</v>
      </c>
      <c r="E971" s="56" t="s">
        <v>286</v>
      </c>
      <c r="F971" s="57">
        <v>1572900</v>
      </c>
      <c r="G971" s="57">
        <v>0</v>
      </c>
      <c r="H971" s="57">
        <v>1572900</v>
      </c>
      <c r="I971" s="57">
        <v>0</v>
      </c>
      <c r="J971" s="57">
        <v>0</v>
      </c>
    </row>
    <row r="972" spans="1:10" ht="63.75">
      <c r="A972" s="52" t="s">
        <v>506</v>
      </c>
      <c r="B972" s="52" t="s">
        <v>683</v>
      </c>
      <c r="C972" s="52" t="s">
        <v>201</v>
      </c>
      <c r="D972" s="52" t="s">
        <v>201</v>
      </c>
      <c r="E972" s="56" t="s">
        <v>684</v>
      </c>
      <c r="F972" s="57">
        <v>64583833931</v>
      </c>
      <c r="G972" s="57">
        <v>48004973764</v>
      </c>
      <c r="H972" s="57">
        <v>16376114887</v>
      </c>
      <c r="I972" s="57">
        <v>188720280</v>
      </c>
      <c r="J972" s="57">
        <v>14025000</v>
      </c>
    </row>
    <row r="973" spans="1:10">
      <c r="A973" s="52" t="s">
        <v>506</v>
      </c>
      <c r="B973" s="52" t="s">
        <v>683</v>
      </c>
      <c r="C973" s="52" t="s">
        <v>324</v>
      </c>
      <c r="D973" s="52" t="s">
        <v>201</v>
      </c>
      <c r="E973" s="56" t="s">
        <v>325</v>
      </c>
      <c r="F973" s="57">
        <v>6699154565</v>
      </c>
      <c r="G973" s="57">
        <v>0</v>
      </c>
      <c r="H973" s="57">
        <v>6699154565</v>
      </c>
      <c r="I973" s="57">
        <v>0</v>
      </c>
      <c r="J973" s="57">
        <v>0</v>
      </c>
    </row>
    <row r="974" spans="1:10" ht="51">
      <c r="A974" s="52" t="s">
        <v>506</v>
      </c>
      <c r="B974" s="52" t="s">
        <v>683</v>
      </c>
      <c r="C974" s="52" t="s">
        <v>324</v>
      </c>
      <c r="D974" s="52" t="s">
        <v>326</v>
      </c>
      <c r="E974" s="56" t="s">
        <v>327</v>
      </c>
      <c r="F974" s="57">
        <v>6699154565</v>
      </c>
      <c r="G974" s="57">
        <v>0</v>
      </c>
      <c r="H974" s="57">
        <v>6699154565</v>
      </c>
      <c r="I974" s="57">
        <v>0</v>
      </c>
      <c r="J974" s="57">
        <v>0</v>
      </c>
    </row>
    <row r="975" spans="1:10">
      <c r="A975" s="52" t="s">
        <v>506</v>
      </c>
      <c r="B975" s="52" t="s">
        <v>683</v>
      </c>
      <c r="C975" s="52" t="s">
        <v>295</v>
      </c>
      <c r="D975" s="52" t="s">
        <v>201</v>
      </c>
      <c r="E975" s="56" t="s">
        <v>296</v>
      </c>
      <c r="F975" s="57">
        <v>2628900</v>
      </c>
      <c r="G975" s="57">
        <v>0</v>
      </c>
      <c r="H975" s="57">
        <v>2628900</v>
      </c>
      <c r="I975" s="57">
        <v>0</v>
      </c>
      <c r="J975" s="57">
        <v>0</v>
      </c>
    </row>
    <row r="976" spans="1:10">
      <c r="A976" s="52" t="s">
        <v>506</v>
      </c>
      <c r="B976" s="52" t="s">
        <v>683</v>
      </c>
      <c r="C976" s="52" t="s">
        <v>295</v>
      </c>
      <c r="D976" s="52" t="s">
        <v>297</v>
      </c>
      <c r="E976" s="56" t="s">
        <v>298</v>
      </c>
      <c r="F976" s="57">
        <v>900</v>
      </c>
      <c r="G976" s="57">
        <v>0</v>
      </c>
      <c r="H976" s="57">
        <v>900</v>
      </c>
      <c r="I976" s="57">
        <v>0</v>
      </c>
      <c r="J976" s="57">
        <v>0</v>
      </c>
    </row>
    <row r="977" spans="1:10">
      <c r="A977" s="52" t="s">
        <v>506</v>
      </c>
      <c r="B977" s="52" t="s">
        <v>683</v>
      </c>
      <c r="C977" s="52" t="s">
        <v>295</v>
      </c>
      <c r="D977" s="52" t="s">
        <v>520</v>
      </c>
      <c r="E977" s="56" t="s">
        <v>521</v>
      </c>
      <c r="F977" s="57">
        <v>2628000</v>
      </c>
      <c r="G977" s="57">
        <v>0</v>
      </c>
      <c r="H977" s="57">
        <v>2628000</v>
      </c>
      <c r="I977" s="57">
        <v>0</v>
      </c>
      <c r="J977" s="57">
        <v>0</v>
      </c>
    </row>
    <row r="978" spans="1:10">
      <c r="A978" s="52" t="s">
        <v>506</v>
      </c>
      <c r="B978" s="52" t="s">
        <v>683</v>
      </c>
      <c r="C978" s="52" t="s">
        <v>302</v>
      </c>
      <c r="D978" s="52" t="s">
        <v>201</v>
      </c>
      <c r="E978" s="56" t="s">
        <v>303</v>
      </c>
      <c r="F978" s="57">
        <v>75819552589</v>
      </c>
      <c r="G978" s="57">
        <v>66246921762</v>
      </c>
      <c r="H978" s="57">
        <v>9572630827</v>
      </c>
      <c r="I978" s="57">
        <v>0</v>
      </c>
      <c r="J978" s="57">
        <v>0</v>
      </c>
    </row>
    <row r="979" spans="1:10" ht="51">
      <c r="A979" s="52" t="s">
        <v>506</v>
      </c>
      <c r="B979" s="52" t="s">
        <v>683</v>
      </c>
      <c r="C979" s="52" t="s">
        <v>302</v>
      </c>
      <c r="D979" s="52" t="s">
        <v>304</v>
      </c>
      <c r="E979" s="56" t="s">
        <v>305</v>
      </c>
      <c r="F979" s="57">
        <v>9572630827</v>
      </c>
      <c r="G979" s="57">
        <v>0</v>
      </c>
      <c r="H979" s="57">
        <v>9572630827</v>
      </c>
      <c r="I979" s="57">
        <v>0</v>
      </c>
      <c r="J979" s="57">
        <v>0</v>
      </c>
    </row>
    <row r="980" spans="1:10" ht="25.5">
      <c r="A980" s="52" t="s">
        <v>506</v>
      </c>
      <c r="B980" s="52" t="s">
        <v>683</v>
      </c>
      <c r="C980" s="52" t="s">
        <v>302</v>
      </c>
      <c r="D980" s="52" t="s">
        <v>409</v>
      </c>
      <c r="E980" s="56" t="s">
        <v>410</v>
      </c>
      <c r="F980" s="57">
        <v>66246921762</v>
      </c>
      <c r="G980" s="57">
        <v>66246921762</v>
      </c>
      <c r="H980" s="57">
        <v>0</v>
      </c>
      <c r="I980" s="57">
        <v>0</v>
      </c>
      <c r="J980" s="57">
        <v>0</v>
      </c>
    </row>
    <row r="981" spans="1:10">
      <c r="A981" s="52" t="s">
        <v>506</v>
      </c>
      <c r="B981" s="52" t="s">
        <v>683</v>
      </c>
      <c r="C981" s="52" t="s">
        <v>454</v>
      </c>
      <c r="D981" s="52" t="s">
        <v>201</v>
      </c>
      <c r="E981" s="56" t="s">
        <v>455</v>
      </c>
      <c r="F981" s="57">
        <v>1369820567</v>
      </c>
      <c r="G981" s="57">
        <v>1369820567</v>
      </c>
      <c r="H981" s="57">
        <v>0</v>
      </c>
      <c r="I981" s="57">
        <v>0</v>
      </c>
      <c r="J981" s="57">
        <v>0</v>
      </c>
    </row>
    <row r="982" spans="1:10">
      <c r="A982" s="52" t="s">
        <v>506</v>
      </c>
      <c r="B982" s="52" t="s">
        <v>683</v>
      </c>
      <c r="C982" s="52" t="s">
        <v>454</v>
      </c>
      <c r="D982" s="52" t="s">
        <v>456</v>
      </c>
      <c r="E982" s="56" t="s">
        <v>457</v>
      </c>
      <c r="F982" s="57">
        <v>1369820567</v>
      </c>
      <c r="G982" s="57">
        <v>1369820567</v>
      </c>
      <c r="H982" s="57">
        <v>0</v>
      </c>
      <c r="I982" s="57">
        <v>0</v>
      </c>
      <c r="J982" s="57">
        <v>0</v>
      </c>
    </row>
    <row r="983" spans="1:10">
      <c r="A983" s="52" t="s">
        <v>506</v>
      </c>
      <c r="B983" s="52" t="s">
        <v>683</v>
      </c>
      <c r="C983" s="52" t="s">
        <v>458</v>
      </c>
      <c r="D983" s="52" t="s">
        <v>201</v>
      </c>
      <c r="E983" s="56" t="s">
        <v>91</v>
      </c>
      <c r="F983" s="57">
        <v>-19631199140</v>
      </c>
      <c r="G983" s="57">
        <v>-19631199140</v>
      </c>
      <c r="H983" s="57">
        <v>0</v>
      </c>
      <c r="I983" s="57">
        <v>0</v>
      </c>
      <c r="J983" s="57">
        <v>0</v>
      </c>
    </row>
    <row r="984" spans="1:10">
      <c r="A984" s="52" t="s">
        <v>506</v>
      </c>
      <c r="B984" s="52" t="s">
        <v>683</v>
      </c>
      <c r="C984" s="52" t="s">
        <v>458</v>
      </c>
      <c r="D984" s="52" t="s">
        <v>459</v>
      </c>
      <c r="E984" s="56" t="s">
        <v>91</v>
      </c>
      <c r="F984" s="57">
        <v>-19631199140</v>
      </c>
      <c r="G984" s="57">
        <v>-19631199140</v>
      </c>
      <c r="H984" s="57">
        <v>0</v>
      </c>
      <c r="I984" s="57">
        <v>0</v>
      </c>
      <c r="J984" s="57">
        <v>0</v>
      </c>
    </row>
    <row r="985" spans="1:10" ht="38.25">
      <c r="A985" s="52" t="s">
        <v>506</v>
      </c>
      <c r="B985" s="52" t="s">
        <v>683</v>
      </c>
      <c r="C985" s="52" t="s">
        <v>215</v>
      </c>
      <c r="D985" s="52" t="s">
        <v>201</v>
      </c>
      <c r="E985" s="56" t="s">
        <v>216</v>
      </c>
      <c r="F985" s="57">
        <v>218331600</v>
      </c>
      <c r="G985" s="57">
        <v>0</v>
      </c>
      <c r="H985" s="57">
        <v>43666320</v>
      </c>
      <c r="I985" s="57">
        <v>174665280</v>
      </c>
      <c r="J985" s="57">
        <v>0</v>
      </c>
    </row>
    <row r="986" spans="1:10">
      <c r="A986" s="52" t="s">
        <v>506</v>
      </c>
      <c r="B986" s="52" t="s">
        <v>683</v>
      </c>
      <c r="C986" s="52" t="s">
        <v>215</v>
      </c>
      <c r="D986" s="52" t="s">
        <v>217</v>
      </c>
      <c r="E986" s="56" t="s">
        <v>218</v>
      </c>
      <c r="F986" s="57">
        <v>218331600</v>
      </c>
      <c r="G986" s="57">
        <v>0</v>
      </c>
      <c r="H986" s="57">
        <v>43666320</v>
      </c>
      <c r="I986" s="57">
        <v>174665280</v>
      </c>
      <c r="J986" s="57">
        <v>0</v>
      </c>
    </row>
    <row r="987" spans="1:10" ht="25.5">
      <c r="A987" s="52" t="s">
        <v>506</v>
      </c>
      <c r="B987" s="52" t="s">
        <v>683</v>
      </c>
      <c r="C987" s="52" t="s">
        <v>259</v>
      </c>
      <c r="D987" s="52" t="s">
        <v>201</v>
      </c>
      <c r="E987" s="56" t="s">
        <v>260</v>
      </c>
      <c r="F987" s="57">
        <v>36000000</v>
      </c>
      <c r="G987" s="57">
        <v>0</v>
      </c>
      <c r="H987" s="57">
        <v>36000000</v>
      </c>
      <c r="I987" s="57">
        <v>0</v>
      </c>
      <c r="J987" s="57">
        <v>0</v>
      </c>
    </row>
    <row r="988" spans="1:10">
      <c r="A988" s="52" t="s">
        <v>506</v>
      </c>
      <c r="B988" s="52" t="s">
        <v>683</v>
      </c>
      <c r="C988" s="52" t="s">
        <v>259</v>
      </c>
      <c r="D988" s="52" t="s">
        <v>401</v>
      </c>
      <c r="E988" s="56" t="s">
        <v>402</v>
      </c>
      <c r="F988" s="57">
        <v>27000000</v>
      </c>
      <c r="G988" s="57">
        <v>0</v>
      </c>
      <c r="H988" s="57">
        <v>27000000</v>
      </c>
      <c r="I988" s="57">
        <v>0</v>
      </c>
      <c r="J988" s="57">
        <v>0</v>
      </c>
    </row>
    <row r="989" spans="1:10">
      <c r="A989" s="52" t="s">
        <v>506</v>
      </c>
      <c r="B989" s="52" t="s">
        <v>683</v>
      </c>
      <c r="C989" s="52" t="s">
        <v>259</v>
      </c>
      <c r="D989" s="52" t="s">
        <v>403</v>
      </c>
      <c r="E989" s="56" t="s">
        <v>404</v>
      </c>
      <c r="F989" s="57">
        <v>6000000</v>
      </c>
      <c r="G989" s="57">
        <v>0</v>
      </c>
      <c r="H989" s="57">
        <v>6000000</v>
      </c>
      <c r="I989" s="57">
        <v>0</v>
      </c>
      <c r="J989" s="57">
        <v>0</v>
      </c>
    </row>
    <row r="990" spans="1:10">
      <c r="A990" s="52" t="s">
        <v>506</v>
      </c>
      <c r="B990" s="52" t="s">
        <v>683</v>
      </c>
      <c r="C990" s="52" t="s">
        <v>259</v>
      </c>
      <c r="D990" s="52" t="s">
        <v>310</v>
      </c>
      <c r="E990" s="56" t="s">
        <v>311</v>
      </c>
      <c r="F990" s="57">
        <v>3000000</v>
      </c>
      <c r="G990" s="57">
        <v>0</v>
      </c>
      <c r="H990" s="57">
        <v>3000000</v>
      </c>
      <c r="I990" s="57">
        <v>0</v>
      </c>
      <c r="J990" s="57">
        <v>0</v>
      </c>
    </row>
    <row r="991" spans="1:10" ht="25.5">
      <c r="A991" s="52" t="s">
        <v>506</v>
      </c>
      <c r="B991" s="52" t="s">
        <v>683</v>
      </c>
      <c r="C991" s="52" t="s">
        <v>312</v>
      </c>
      <c r="D991" s="52" t="s">
        <v>201</v>
      </c>
      <c r="E991" s="56" t="s">
        <v>313</v>
      </c>
      <c r="F991" s="57">
        <v>46750000</v>
      </c>
      <c r="G991" s="57">
        <v>0</v>
      </c>
      <c r="H991" s="57">
        <v>18700000</v>
      </c>
      <c r="I991" s="57">
        <v>14025000</v>
      </c>
      <c r="J991" s="57">
        <v>14025000</v>
      </c>
    </row>
    <row r="992" spans="1:10">
      <c r="A992" s="52" t="s">
        <v>506</v>
      </c>
      <c r="B992" s="52" t="s">
        <v>683</v>
      </c>
      <c r="C992" s="52" t="s">
        <v>312</v>
      </c>
      <c r="D992" s="52" t="s">
        <v>314</v>
      </c>
      <c r="E992" s="56" t="s">
        <v>315</v>
      </c>
      <c r="F992" s="57">
        <v>46750000</v>
      </c>
      <c r="G992" s="57">
        <v>0</v>
      </c>
      <c r="H992" s="57">
        <v>18700000</v>
      </c>
      <c r="I992" s="57">
        <v>14025000</v>
      </c>
      <c r="J992" s="57">
        <v>14025000</v>
      </c>
    </row>
    <row r="993" spans="1:10">
      <c r="A993" s="52" t="s">
        <v>506</v>
      </c>
      <c r="B993" s="52" t="s">
        <v>683</v>
      </c>
      <c r="C993" s="52" t="s">
        <v>219</v>
      </c>
      <c r="D993" s="52" t="s">
        <v>201</v>
      </c>
      <c r="E993" s="56" t="s">
        <v>220</v>
      </c>
      <c r="F993" s="57">
        <v>19430575</v>
      </c>
      <c r="G993" s="57">
        <v>19430575</v>
      </c>
      <c r="H993" s="57">
        <v>0</v>
      </c>
      <c r="I993" s="57">
        <v>0</v>
      </c>
      <c r="J993" s="57">
        <v>0</v>
      </c>
    </row>
    <row r="994" spans="1:10" ht="76.5">
      <c r="A994" s="52" t="s">
        <v>506</v>
      </c>
      <c r="B994" s="52" t="s">
        <v>683</v>
      </c>
      <c r="C994" s="52" t="s">
        <v>219</v>
      </c>
      <c r="D994" s="52" t="s">
        <v>316</v>
      </c>
      <c r="E994" s="56" t="s">
        <v>317</v>
      </c>
      <c r="F994" s="57">
        <v>19430575</v>
      </c>
      <c r="G994" s="57">
        <v>19430575</v>
      </c>
      <c r="H994" s="57">
        <v>0</v>
      </c>
      <c r="I994" s="57">
        <v>0</v>
      </c>
      <c r="J994" s="57">
        <v>0</v>
      </c>
    </row>
    <row r="995" spans="1:10">
      <c r="A995" s="52" t="s">
        <v>506</v>
      </c>
      <c r="B995" s="52" t="s">
        <v>683</v>
      </c>
      <c r="C995" s="52" t="s">
        <v>223</v>
      </c>
      <c r="D995" s="52" t="s">
        <v>201</v>
      </c>
      <c r="E995" s="56" t="s">
        <v>224</v>
      </c>
      <c r="F995" s="57">
        <v>3364275</v>
      </c>
      <c r="G995" s="57">
        <v>0</v>
      </c>
      <c r="H995" s="57">
        <v>3334275</v>
      </c>
      <c r="I995" s="57">
        <v>30000</v>
      </c>
      <c r="J995" s="57">
        <v>0</v>
      </c>
    </row>
    <row r="996" spans="1:10" ht="25.5">
      <c r="A996" s="52" t="s">
        <v>506</v>
      </c>
      <c r="B996" s="52" t="s">
        <v>683</v>
      </c>
      <c r="C996" s="52" t="s">
        <v>223</v>
      </c>
      <c r="D996" s="52" t="s">
        <v>351</v>
      </c>
      <c r="E996" s="56" t="s">
        <v>352</v>
      </c>
      <c r="F996" s="57">
        <v>195503</v>
      </c>
      <c r="G996" s="57">
        <v>0</v>
      </c>
      <c r="H996" s="57">
        <v>195503</v>
      </c>
      <c r="I996" s="57">
        <v>0</v>
      </c>
      <c r="J996" s="57">
        <v>0</v>
      </c>
    </row>
    <row r="997" spans="1:10" ht="63.75">
      <c r="A997" s="52" t="s">
        <v>506</v>
      </c>
      <c r="B997" s="52" t="s">
        <v>683</v>
      </c>
      <c r="C997" s="52" t="s">
        <v>223</v>
      </c>
      <c r="D997" s="52" t="s">
        <v>397</v>
      </c>
      <c r="E997" s="56" t="s">
        <v>398</v>
      </c>
      <c r="F997" s="57">
        <v>86703</v>
      </c>
      <c r="G997" s="57">
        <v>0</v>
      </c>
      <c r="H997" s="57">
        <v>86703</v>
      </c>
      <c r="I997" s="57">
        <v>0</v>
      </c>
      <c r="J997" s="57">
        <v>0</v>
      </c>
    </row>
    <row r="998" spans="1:10" ht="25.5">
      <c r="A998" s="52" t="s">
        <v>506</v>
      </c>
      <c r="B998" s="52" t="s">
        <v>683</v>
      </c>
      <c r="C998" s="52" t="s">
        <v>223</v>
      </c>
      <c r="D998" s="52" t="s">
        <v>681</v>
      </c>
      <c r="E998" s="56" t="s">
        <v>682</v>
      </c>
      <c r="F998" s="57">
        <v>291</v>
      </c>
      <c r="G998" s="57">
        <v>0</v>
      </c>
      <c r="H998" s="57">
        <v>291</v>
      </c>
      <c r="I998" s="57">
        <v>0</v>
      </c>
      <c r="J998" s="57">
        <v>0</v>
      </c>
    </row>
    <row r="999" spans="1:10" ht="51">
      <c r="A999" s="52" t="s">
        <v>506</v>
      </c>
      <c r="B999" s="52" t="s">
        <v>683</v>
      </c>
      <c r="C999" s="52" t="s">
        <v>223</v>
      </c>
      <c r="D999" s="52" t="s">
        <v>415</v>
      </c>
      <c r="E999" s="56" t="s">
        <v>416</v>
      </c>
      <c r="F999" s="57">
        <v>2765374</v>
      </c>
      <c r="G999" s="57">
        <v>0</v>
      </c>
      <c r="H999" s="57">
        <v>2765374</v>
      </c>
      <c r="I999" s="57">
        <v>0</v>
      </c>
      <c r="J999" s="57">
        <v>0</v>
      </c>
    </row>
    <row r="1000" spans="1:10" ht="63.75">
      <c r="A1000" s="52" t="s">
        <v>506</v>
      </c>
      <c r="B1000" s="52" t="s">
        <v>683</v>
      </c>
      <c r="C1000" s="52" t="s">
        <v>223</v>
      </c>
      <c r="D1000" s="52" t="s">
        <v>285</v>
      </c>
      <c r="E1000" s="56" t="s">
        <v>286</v>
      </c>
      <c r="F1000" s="57">
        <v>316404</v>
      </c>
      <c r="G1000" s="57">
        <v>0</v>
      </c>
      <c r="H1000" s="57">
        <v>286404</v>
      </c>
      <c r="I1000" s="57">
        <v>30000</v>
      </c>
      <c r="J1000" s="57">
        <v>0</v>
      </c>
    </row>
    <row r="1001" spans="1:10" ht="25.5">
      <c r="A1001" s="52" t="s">
        <v>506</v>
      </c>
      <c r="B1001" s="52" t="s">
        <v>685</v>
      </c>
      <c r="C1001" s="52" t="s">
        <v>201</v>
      </c>
      <c r="D1001" s="52" t="s">
        <v>201</v>
      </c>
      <c r="E1001" s="56" t="s">
        <v>475</v>
      </c>
      <c r="F1001" s="57">
        <v>187213736545</v>
      </c>
      <c r="G1001" s="57">
        <v>87662070957</v>
      </c>
      <c r="H1001" s="57">
        <v>92138953710</v>
      </c>
      <c r="I1001" s="57">
        <v>5887610612</v>
      </c>
      <c r="J1001" s="57">
        <v>1525101266</v>
      </c>
    </row>
    <row r="1002" spans="1:10">
      <c r="A1002" s="52" t="s">
        <v>506</v>
      </c>
      <c r="B1002" s="52" t="s">
        <v>685</v>
      </c>
      <c r="C1002" s="52" t="s">
        <v>332</v>
      </c>
      <c r="D1002" s="52" t="s">
        <v>201</v>
      </c>
      <c r="E1002" s="56" t="s">
        <v>66</v>
      </c>
      <c r="F1002" s="57">
        <v>16397897</v>
      </c>
      <c r="G1002" s="57">
        <v>0</v>
      </c>
      <c r="H1002" s="57">
        <v>9188948</v>
      </c>
      <c r="I1002" s="57">
        <v>7208949</v>
      </c>
      <c r="J1002" s="57">
        <v>0</v>
      </c>
    </row>
    <row r="1003" spans="1:10" ht="25.5">
      <c r="A1003" s="52" t="s">
        <v>506</v>
      </c>
      <c r="B1003" s="52" t="s">
        <v>685</v>
      </c>
      <c r="C1003" s="52" t="s">
        <v>332</v>
      </c>
      <c r="D1003" s="52" t="s">
        <v>333</v>
      </c>
      <c r="E1003" s="56" t="s">
        <v>334</v>
      </c>
      <c r="F1003" s="57">
        <v>14417897</v>
      </c>
      <c r="G1003" s="57">
        <v>0</v>
      </c>
      <c r="H1003" s="57">
        <v>7208948</v>
      </c>
      <c r="I1003" s="57">
        <v>7208949</v>
      </c>
      <c r="J1003" s="57">
        <v>0</v>
      </c>
    </row>
    <row r="1004" spans="1:10" ht="25.5">
      <c r="A1004" s="52" t="s">
        <v>506</v>
      </c>
      <c r="B1004" s="52" t="s">
        <v>685</v>
      </c>
      <c r="C1004" s="52" t="s">
        <v>332</v>
      </c>
      <c r="D1004" s="52" t="s">
        <v>686</v>
      </c>
      <c r="E1004" s="56" t="s">
        <v>687</v>
      </c>
      <c r="F1004" s="57">
        <v>1980000</v>
      </c>
      <c r="G1004" s="57">
        <v>0</v>
      </c>
      <c r="H1004" s="57">
        <v>1980000</v>
      </c>
      <c r="I1004" s="57">
        <v>0</v>
      </c>
      <c r="J1004" s="57">
        <v>0</v>
      </c>
    </row>
    <row r="1005" spans="1:10">
      <c r="A1005" s="52" t="s">
        <v>506</v>
      </c>
      <c r="B1005" s="52" t="s">
        <v>685</v>
      </c>
      <c r="C1005" s="52" t="s">
        <v>324</v>
      </c>
      <c r="D1005" s="52" t="s">
        <v>201</v>
      </c>
      <c r="E1005" s="56" t="s">
        <v>325</v>
      </c>
      <c r="F1005" s="57">
        <v>13529162845</v>
      </c>
      <c r="G1005" s="57">
        <v>0</v>
      </c>
      <c r="H1005" s="57">
        <v>13529162845</v>
      </c>
      <c r="I1005" s="57">
        <v>0</v>
      </c>
      <c r="J1005" s="57">
        <v>0</v>
      </c>
    </row>
    <row r="1006" spans="1:10" ht="51">
      <c r="A1006" s="52" t="s">
        <v>506</v>
      </c>
      <c r="B1006" s="52" t="s">
        <v>685</v>
      </c>
      <c r="C1006" s="52" t="s">
        <v>324</v>
      </c>
      <c r="D1006" s="52" t="s">
        <v>326</v>
      </c>
      <c r="E1006" s="56" t="s">
        <v>327</v>
      </c>
      <c r="F1006" s="57">
        <v>13529162845</v>
      </c>
      <c r="G1006" s="57">
        <v>0</v>
      </c>
      <c r="H1006" s="57">
        <v>13529162845</v>
      </c>
      <c r="I1006" s="57">
        <v>0</v>
      </c>
      <c r="J1006" s="57">
        <v>0</v>
      </c>
    </row>
    <row r="1007" spans="1:10" ht="38.25">
      <c r="A1007" s="52" t="s">
        <v>506</v>
      </c>
      <c r="B1007" s="52" t="s">
        <v>685</v>
      </c>
      <c r="C1007" s="52" t="s">
        <v>291</v>
      </c>
      <c r="D1007" s="52" t="s">
        <v>201</v>
      </c>
      <c r="E1007" s="56" t="s">
        <v>292</v>
      </c>
      <c r="F1007" s="57">
        <v>647150800</v>
      </c>
      <c r="G1007" s="57">
        <v>0</v>
      </c>
      <c r="H1007" s="57">
        <v>194145239</v>
      </c>
      <c r="I1007" s="57">
        <v>258860319</v>
      </c>
      <c r="J1007" s="57">
        <v>194145242</v>
      </c>
    </row>
    <row r="1008" spans="1:10" ht="51">
      <c r="A1008" s="52" t="s">
        <v>506</v>
      </c>
      <c r="B1008" s="52" t="s">
        <v>685</v>
      </c>
      <c r="C1008" s="52" t="s">
        <v>291</v>
      </c>
      <c r="D1008" s="52" t="s">
        <v>293</v>
      </c>
      <c r="E1008" s="56" t="s">
        <v>294</v>
      </c>
      <c r="F1008" s="57">
        <v>611230800</v>
      </c>
      <c r="G1008" s="57">
        <v>0</v>
      </c>
      <c r="H1008" s="57">
        <v>183369239</v>
      </c>
      <c r="I1008" s="57">
        <v>244492319</v>
      </c>
      <c r="J1008" s="57">
        <v>183369242</v>
      </c>
    </row>
    <row r="1009" spans="1:10" ht="51">
      <c r="A1009" s="52" t="s">
        <v>506</v>
      </c>
      <c r="B1009" s="52" t="s">
        <v>685</v>
      </c>
      <c r="C1009" s="52" t="s">
        <v>291</v>
      </c>
      <c r="D1009" s="52" t="s">
        <v>425</v>
      </c>
      <c r="E1009" s="56" t="s">
        <v>426</v>
      </c>
      <c r="F1009" s="57">
        <v>35920000</v>
      </c>
      <c r="G1009" s="57">
        <v>0</v>
      </c>
      <c r="H1009" s="57">
        <v>10776000</v>
      </c>
      <c r="I1009" s="57">
        <v>14368000</v>
      </c>
      <c r="J1009" s="57">
        <v>10776000</v>
      </c>
    </row>
    <row r="1010" spans="1:10">
      <c r="A1010" s="52" t="s">
        <v>506</v>
      </c>
      <c r="B1010" s="52" t="s">
        <v>685</v>
      </c>
      <c r="C1010" s="52" t="s">
        <v>295</v>
      </c>
      <c r="D1010" s="52" t="s">
        <v>201</v>
      </c>
      <c r="E1010" s="56" t="s">
        <v>296</v>
      </c>
      <c r="F1010" s="57">
        <v>788673839</v>
      </c>
      <c r="G1010" s="57">
        <v>0</v>
      </c>
      <c r="H1010" s="57">
        <v>290557865</v>
      </c>
      <c r="I1010" s="57">
        <v>398492778</v>
      </c>
      <c r="J1010" s="57">
        <v>99623196</v>
      </c>
    </row>
    <row r="1011" spans="1:10">
      <c r="A1011" s="52" t="s">
        <v>506</v>
      </c>
      <c r="B1011" s="52" t="s">
        <v>685</v>
      </c>
      <c r="C1011" s="52" t="s">
        <v>295</v>
      </c>
      <c r="D1011" s="52" t="s">
        <v>297</v>
      </c>
      <c r="E1011" s="56" t="s">
        <v>298</v>
      </c>
      <c r="F1011" s="57">
        <v>787809839</v>
      </c>
      <c r="G1011" s="57">
        <v>0</v>
      </c>
      <c r="H1011" s="57">
        <v>289693865</v>
      </c>
      <c r="I1011" s="57">
        <v>398492778</v>
      </c>
      <c r="J1011" s="57">
        <v>99623196</v>
      </c>
    </row>
    <row r="1012" spans="1:10">
      <c r="A1012" s="52" t="s">
        <v>506</v>
      </c>
      <c r="B1012" s="52" t="s">
        <v>685</v>
      </c>
      <c r="C1012" s="52" t="s">
        <v>295</v>
      </c>
      <c r="D1012" s="52" t="s">
        <v>520</v>
      </c>
      <c r="E1012" s="56" t="s">
        <v>521</v>
      </c>
      <c r="F1012" s="57">
        <v>864000</v>
      </c>
      <c r="G1012" s="57">
        <v>0</v>
      </c>
      <c r="H1012" s="57">
        <v>864000</v>
      </c>
      <c r="I1012" s="57">
        <v>0</v>
      </c>
      <c r="J1012" s="57">
        <v>0</v>
      </c>
    </row>
    <row r="1013" spans="1:10" ht="25.5">
      <c r="A1013" s="52" t="s">
        <v>506</v>
      </c>
      <c r="B1013" s="52" t="s">
        <v>685</v>
      </c>
      <c r="C1013" s="52" t="s">
        <v>299</v>
      </c>
      <c r="D1013" s="52" t="s">
        <v>201</v>
      </c>
      <c r="E1013" s="56" t="s">
        <v>65</v>
      </c>
      <c r="F1013" s="57">
        <v>434843063</v>
      </c>
      <c r="G1013" s="57">
        <v>0</v>
      </c>
      <c r="H1013" s="57">
        <v>0</v>
      </c>
      <c r="I1013" s="57">
        <v>0</v>
      </c>
      <c r="J1013" s="57">
        <v>434843063</v>
      </c>
    </row>
    <row r="1014" spans="1:10">
      <c r="A1014" s="52" t="s">
        <v>506</v>
      </c>
      <c r="B1014" s="52" t="s">
        <v>685</v>
      </c>
      <c r="C1014" s="52" t="s">
        <v>299</v>
      </c>
      <c r="D1014" s="52" t="s">
        <v>429</v>
      </c>
      <c r="E1014" s="56" t="s">
        <v>430</v>
      </c>
      <c r="F1014" s="57">
        <v>204000</v>
      </c>
      <c r="G1014" s="57">
        <v>0</v>
      </c>
      <c r="H1014" s="57">
        <v>0</v>
      </c>
      <c r="I1014" s="57">
        <v>0</v>
      </c>
      <c r="J1014" s="57">
        <v>204000</v>
      </c>
    </row>
    <row r="1015" spans="1:10">
      <c r="A1015" s="52" t="s">
        <v>506</v>
      </c>
      <c r="B1015" s="52" t="s">
        <v>685</v>
      </c>
      <c r="C1015" s="52" t="s">
        <v>299</v>
      </c>
      <c r="D1015" s="52" t="s">
        <v>620</v>
      </c>
      <c r="E1015" s="56" t="s">
        <v>621</v>
      </c>
      <c r="F1015" s="57">
        <v>27229527</v>
      </c>
      <c r="G1015" s="57">
        <v>0</v>
      </c>
      <c r="H1015" s="57">
        <v>0</v>
      </c>
      <c r="I1015" s="57">
        <v>0</v>
      </c>
      <c r="J1015" s="57">
        <v>27229527</v>
      </c>
    </row>
    <row r="1016" spans="1:10" ht="25.5">
      <c r="A1016" s="52" t="s">
        <v>506</v>
      </c>
      <c r="B1016" s="52" t="s">
        <v>685</v>
      </c>
      <c r="C1016" s="52" t="s">
        <v>299</v>
      </c>
      <c r="D1016" s="52" t="s">
        <v>300</v>
      </c>
      <c r="E1016" s="56" t="s">
        <v>301</v>
      </c>
      <c r="F1016" s="57">
        <v>407030650</v>
      </c>
      <c r="G1016" s="57">
        <v>0</v>
      </c>
      <c r="H1016" s="57">
        <v>0</v>
      </c>
      <c r="I1016" s="57">
        <v>0</v>
      </c>
      <c r="J1016" s="57">
        <v>407030650</v>
      </c>
    </row>
    <row r="1017" spans="1:10" ht="25.5">
      <c r="A1017" s="52" t="s">
        <v>506</v>
      </c>
      <c r="B1017" s="52" t="s">
        <v>685</v>
      </c>
      <c r="C1017" s="52" t="s">
        <v>299</v>
      </c>
      <c r="D1017" s="52" t="s">
        <v>688</v>
      </c>
      <c r="E1017" s="56" t="s">
        <v>689</v>
      </c>
      <c r="F1017" s="57">
        <v>378886</v>
      </c>
      <c r="G1017" s="57">
        <v>0</v>
      </c>
      <c r="H1017" s="57">
        <v>0</v>
      </c>
      <c r="I1017" s="57">
        <v>0</v>
      </c>
      <c r="J1017" s="57">
        <v>378886</v>
      </c>
    </row>
    <row r="1018" spans="1:10">
      <c r="A1018" s="52" t="s">
        <v>506</v>
      </c>
      <c r="B1018" s="52" t="s">
        <v>685</v>
      </c>
      <c r="C1018" s="52" t="s">
        <v>302</v>
      </c>
      <c r="D1018" s="52" t="s">
        <v>201</v>
      </c>
      <c r="E1018" s="56" t="s">
        <v>303</v>
      </c>
      <c r="F1018" s="57">
        <v>87835959482</v>
      </c>
      <c r="G1018" s="57">
        <v>35452264945</v>
      </c>
      <c r="H1018" s="57">
        <v>47971314822</v>
      </c>
      <c r="I1018" s="57">
        <v>3962730568</v>
      </c>
      <c r="J1018" s="57">
        <v>449649147</v>
      </c>
    </row>
    <row r="1019" spans="1:10" ht="51">
      <c r="A1019" s="52" t="s">
        <v>506</v>
      </c>
      <c r="B1019" s="52" t="s">
        <v>685</v>
      </c>
      <c r="C1019" s="52" t="s">
        <v>302</v>
      </c>
      <c r="D1019" s="52" t="s">
        <v>304</v>
      </c>
      <c r="E1019" s="56" t="s">
        <v>305</v>
      </c>
      <c r="F1019" s="57">
        <v>52383694537</v>
      </c>
      <c r="G1019" s="57">
        <v>0</v>
      </c>
      <c r="H1019" s="57">
        <v>47971314822</v>
      </c>
      <c r="I1019" s="57">
        <v>3962730568</v>
      </c>
      <c r="J1019" s="57">
        <v>449649147</v>
      </c>
    </row>
    <row r="1020" spans="1:10" ht="25.5">
      <c r="A1020" s="52" t="s">
        <v>506</v>
      </c>
      <c r="B1020" s="52" t="s">
        <v>685</v>
      </c>
      <c r="C1020" s="52" t="s">
        <v>302</v>
      </c>
      <c r="D1020" s="52" t="s">
        <v>409</v>
      </c>
      <c r="E1020" s="56" t="s">
        <v>410</v>
      </c>
      <c r="F1020" s="57">
        <v>35452264945</v>
      </c>
      <c r="G1020" s="57">
        <v>35452264945</v>
      </c>
      <c r="H1020" s="57">
        <v>0</v>
      </c>
      <c r="I1020" s="57">
        <v>0</v>
      </c>
      <c r="J1020" s="57">
        <v>0</v>
      </c>
    </row>
    <row r="1021" spans="1:10">
      <c r="A1021" s="52" t="s">
        <v>506</v>
      </c>
      <c r="B1021" s="52" t="s">
        <v>685</v>
      </c>
      <c r="C1021" s="52" t="s">
        <v>454</v>
      </c>
      <c r="D1021" s="52" t="s">
        <v>201</v>
      </c>
      <c r="E1021" s="56" t="s">
        <v>455</v>
      </c>
      <c r="F1021" s="57">
        <v>10309475</v>
      </c>
      <c r="G1021" s="57">
        <v>0</v>
      </c>
      <c r="H1021" s="57">
        <v>10309475</v>
      </c>
      <c r="I1021" s="57">
        <v>0</v>
      </c>
      <c r="J1021" s="57">
        <v>0</v>
      </c>
    </row>
    <row r="1022" spans="1:10" ht="25.5">
      <c r="A1022" s="52" t="s">
        <v>506</v>
      </c>
      <c r="B1022" s="52" t="s">
        <v>685</v>
      </c>
      <c r="C1022" s="52" t="s">
        <v>454</v>
      </c>
      <c r="D1022" s="52" t="s">
        <v>690</v>
      </c>
      <c r="E1022" s="56" t="s">
        <v>691</v>
      </c>
      <c r="F1022" s="57">
        <v>10309475</v>
      </c>
      <c r="G1022" s="57">
        <v>0</v>
      </c>
      <c r="H1022" s="57">
        <v>10309475</v>
      </c>
      <c r="I1022" s="57">
        <v>0</v>
      </c>
      <c r="J1022" s="57">
        <v>0</v>
      </c>
    </row>
    <row r="1023" spans="1:10">
      <c r="A1023" s="52" t="s">
        <v>506</v>
      </c>
      <c r="B1023" s="52" t="s">
        <v>685</v>
      </c>
      <c r="C1023" s="52" t="s">
        <v>458</v>
      </c>
      <c r="D1023" s="52" t="s">
        <v>201</v>
      </c>
      <c r="E1023" s="56" t="s">
        <v>91</v>
      </c>
      <c r="F1023" s="57">
        <v>36422896913</v>
      </c>
      <c r="G1023" s="57">
        <v>36422896913</v>
      </c>
      <c r="H1023" s="57">
        <v>0</v>
      </c>
      <c r="I1023" s="57">
        <v>0</v>
      </c>
      <c r="J1023" s="57">
        <v>0</v>
      </c>
    </row>
    <row r="1024" spans="1:10">
      <c r="A1024" s="52" t="s">
        <v>506</v>
      </c>
      <c r="B1024" s="52" t="s">
        <v>685</v>
      </c>
      <c r="C1024" s="52" t="s">
        <v>458</v>
      </c>
      <c r="D1024" s="52" t="s">
        <v>459</v>
      </c>
      <c r="E1024" s="56" t="s">
        <v>91</v>
      </c>
      <c r="F1024" s="57">
        <v>36422896913</v>
      </c>
      <c r="G1024" s="57">
        <v>36422896913</v>
      </c>
      <c r="H1024" s="57">
        <v>0</v>
      </c>
      <c r="I1024" s="57">
        <v>0</v>
      </c>
      <c r="J1024" s="57">
        <v>0</v>
      </c>
    </row>
    <row r="1025" spans="1:10">
      <c r="A1025" s="52" t="s">
        <v>506</v>
      </c>
      <c r="B1025" s="52" t="s">
        <v>685</v>
      </c>
      <c r="C1025" s="52" t="s">
        <v>411</v>
      </c>
      <c r="D1025" s="52" t="s">
        <v>201</v>
      </c>
      <c r="E1025" s="56" t="s">
        <v>92</v>
      </c>
      <c r="F1025" s="57">
        <v>2228348158</v>
      </c>
      <c r="G1025" s="57">
        <v>2228348158</v>
      </c>
      <c r="H1025" s="57">
        <v>0</v>
      </c>
      <c r="I1025" s="57">
        <v>0</v>
      </c>
      <c r="J1025" s="57">
        <v>0</v>
      </c>
    </row>
    <row r="1026" spans="1:10">
      <c r="A1026" s="52" t="s">
        <v>506</v>
      </c>
      <c r="B1026" s="52" t="s">
        <v>685</v>
      </c>
      <c r="C1026" s="52" t="s">
        <v>411</v>
      </c>
      <c r="D1026" s="52" t="s">
        <v>412</v>
      </c>
      <c r="E1026" s="56" t="s">
        <v>92</v>
      </c>
      <c r="F1026" s="57">
        <v>2228348158</v>
      </c>
      <c r="G1026" s="57">
        <v>2228348158</v>
      </c>
      <c r="H1026" s="57">
        <v>0</v>
      </c>
      <c r="I1026" s="57">
        <v>0</v>
      </c>
      <c r="J1026" s="57">
        <v>0</v>
      </c>
    </row>
    <row r="1027" spans="1:10">
      <c r="A1027" s="52" t="s">
        <v>506</v>
      </c>
      <c r="B1027" s="52" t="s">
        <v>685</v>
      </c>
      <c r="C1027" s="52" t="s">
        <v>431</v>
      </c>
      <c r="D1027" s="52" t="s">
        <v>201</v>
      </c>
      <c r="E1027" s="56" t="s">
        <v>67</v>
      </c>
      <c r="F1027" s="57">
        <v>33093261000</v>
      </c>
      <c r="G1027" s="57">
        <v>13237304400</v>
      </c>
      <c r="H1027" s="57">
        <v>19855956600</v>
      </c>
      <c r="I1027" s="57">
        <v>0</v>
      </c>
      <c r="J1027" s="57">
        <v>0</v>
      </c>
    </row>
    <row r="1028" spans="1:10" ht="38.25">
      <c r="A1028" s="52" t="s">
        <v>506</v>
      </c>
      <c r="B1028" s="52" t="s">
        <v>685</v>
      </c>
      <c r="C1028" s="52" t="s">
        <v>431</v>
      </c>
      <c r="D1028" s="52" t="s">
        <v>432</v>
      </c>
      <c r="E1028" s="56" t="s">
        <v>433</v>
      </c>
      <c r="F1028" s="57">
        <v>17151368000</v>
      </c>
      <c r="G1028" s="57">
        <v>6860547200</v>
      </c>
      <c r="H1028" s="57">
        <v>10290820800</v>
      </c>
      <c r="I1028" s="57">
        <v>0</v>
      </c>
      <c r="J1028" s="57">
        <v>0</v>
      </c>
    </row>
    <row r="1029" spans="1:10" ht="38.25">
      <c r="A1029" s="52" t="s">
        <v>506</v>
      </c>
      <c r="B1029" s="52" t="s">
        <v>685</v>
      </c>
      <c r="C1029" s="52" t="s">
        <v>431</v>
      </c>
      <c r="D1029" s="52" t="s">
        <v>434</v>
      </c>
      <c r="E1029" s="56" t="s">
        <v>435</v>
      </c>
      <c r="F1029" s="57">
        <v>15941893000</v>
      </c>
      <c r="G1029" s="57">
        <v>6376757200</v>
      </c>
      <c r="H1029" s="57">
        <v>9565135800</v>
      </c>
      <c r="I1029" s="57">
        <v>0</v>
      </c>
      <c r="J1029" s="57">
        <v>0</v>
      </c>
    </row>
    <row r="1030" spans="1:10" ht="25.5">
      <c r="A1030" s="52" t="s">
        <v>506</v>
      </c>
      <c r="B1030" s="52" t="s">
        <v>685</v>
      </c>
      <c r="C1030" s="52" t="s">
        <v>306</v>
      </c>
      <c r="D1030" s="52" t="s">
        <v>201</v>
      </c>
      <c r="E1030" s="56" t="s">
        <v>307</v>
      </c>
      <c r="F1030" s="57">
        <v>513293583</v>
      </c>
      <c r="G1030" s="57">
        <v>0</v>
      </c>
      <c r="H1030" s="57">
        <v>230021144</v>
      </c>
      <c r="I1030" s="57">
        <v>236318452</v>
      </c>
      <c r="J1030" s="57">
        <v>46953987</v>
      </c>
    </row>
    <row r="1031" spans="1:10" ht="25.5">
      <c r="A1031" s="52" t="s">
        <v>506</v>
      </c>
      <c r="B1031" s="52" t="s">
        <v>685</v>
      </c>
      <c r="C1031" s="52" t="s">
        <v>306</v>
      </c>
      <c r="D1031" s="52" t="s">
        <v>308</v>
      </c>
      <c r="E1031" s="56" t="s">
        <v>309</v>
      </c>
      <c r="F1031" s="57">
        <v>513293583</v>
      </c>
      <c r="G1031" s="57">
        <v>0</v>
      </c>
      <c r="H1031" s="57">
        <v>230021144</v>
      </c>
      <c r="I1031" s="57">
        <v>236318452</v>
      </c>
      <c r="J1031" s="57">
        <v>46953987</v>
      </c>
    </row>
    <row r="1032" spans="1:10" ht="38.25">
      <c r="A1032" s="52" t="s">
        <v>506</v>
      </c>
      <c r="B1032" s="52" t="s">
        <v>685</v>
      </c>
      <c r="C1032" s="52" t="s">
        <v>215</v>
      </c>
      <c r="D1032" s="52" t="s">
        <v>201</v>
      </c>
      <c r="E1032" s="56" t="s">
        <v>216</v>
      </c>
      <c r="F1032" s="57">
        <v>222504474</v>
      </c>
      <c r="G1032" s="57">
        <v>0</v>
      </c>
      <c r="H1032" s="57">
        <v>35823920</v>
      </c>
      <c r="I1032" s="57">
        <v>151972654</v>
      </c>
      <c r="J1032" s="57">
        <v>34707900</v>
      </c>
    </row>
    <row r="1033" spans="1:10">
      <c r="A1033" s="52" t="s">
        <v>506</v>
      </c>
      <c r="B1033" s="52" t="s">
        <v>685</v>
      </c>
      <c r="C1033" s="52" t="s">
        <v>215</v>
      </c>
      <c r="D1033" s="52" t="s">
        <v>413</v>
      </c>
      <c r="E1033" s="56" t="s">
        <v>414</v>
      </c>
      <c r="F1033" s="57">
        <v>43384874</v>
      </c>
      <c r="G1033" s="57">
        <v>0</v>
      </c>
      <c r="H1033" s="57">
        <v>0</v>
      </c>
      <c r="I1033" s="57">
        <v>8676974</v>
      </c>
      <c r="J1033" s="57">
        <v>34707900</v>
      </c>
    </row>
    <row r="1034" spans="1:10">
      <c r="A1034" s="52" t="s">
        <v>506</v>
      </c>
      <c r="B1034" s="52" t="s">
        <v>685</v>
      </c>
      <c r="C1034" s="52" t="s">
        <v>215</v>
      </c>
      <c r="D1034" s="52" t="s">
        <v>217</v>
      </c>
      <c r="E1034" s="56" t="s">
        <v>218</v>
      </c>
      <c r="F1034" s="57">
        <v>162619600</v>
      </c>
      <c r="G1034" s="57">
        <v>0</v>
      </c>
      <c r="H1034" s="57">
        <v>32523920</v>
      </c>
      <c r="I1034" s="57">
        <v>130095680</v>
      </c>
      <c r="J1034" s="57">
        <v>0</v>
      </c>
    </row>
    <row r="1035" spans="1:10" ht="25.5">
      <c r="A1035" s="52" t="s">
        <v>506</v>
      </c>
      <c r="B1035" s="52" t="s">
        <v>685</v>
      </c>
      <c r="C1035" s="52" t="s">
        <v>215</v>
      </c>
      <c r="D1035" s="52" t="s">
        <v>692</v>
      </c>
      <c r="E1035" s="56" t="s">
        <v>693</v>
      </c>
      <c r="F1035" s="57">
        <v>16500000</v>
      </c>
      <c r="G1035" s="57">
        <v>0</v>
      </c>
      <c r="H1035" s="57">
        <v>3300000</v>
      </c>
      <c r="I1035" s="57">
        <v>13200000</v>
      </c>
      <c r="J1035" s="57">
        <v>0</v>
      </c>
    </row>
    <row r="1036" spans="1:10" ht="25.5">
      <c r="A1036" s="52" t="s">
        <v>506</v>
      </c>
      <c r="B1036" s="52" t="s">
        <v>685</v>
      </c>
      <c r="C1036" s="52" t="s">
        <v>259</v>
      </c>
      <c r="D1036" s="52" t="s">
        <v>201</v>
      </c>
      <c r="E1036" s="56" t="s">
        <v>260</v>
      </c>
      <c r="F1036" s="57">
        <v>458370000</v>
      </c>
      <c r="G1036" s="57">
        <v>0</v>
      </c>
      <c r="H1036" s="57">
        <v>346370000</v>
      </c>
      <c r="I1036" s="57">
        <v>112000000</v>
      </c>
      <c r="J1036" s="57">
        <v>0</v>
      </c>
    </row>
    <row r="1037" spans="1:10">
      <c r="A1037" s="52" t="s">
        <v>506</v>
      </c>
      <c r="B1037" s="52" t="s">
        <v>685</v>
      </c>
      <c r="C1037" s="52" t="s">
        <v>259</v>
      </c>
      <c r="D1037" s="52" t="s">
        <v>401</v>
      </c>
      <c r="E1037" s="56" t="s">
        <v>402</v>
      </c>
      <c r="F1037" s="57">
        <v>165000000</v>
      </c>
      <c r="G1037" s="57">
        <v>0</v>
      </c>
      <c r="H1037" s="57">
        <v>165000000</v>
      </c>
      <c r="I1037" s="57">
        <v>0</v>
      </c>
      <c r="J1037" s="57">
        <v>0</v>
      </c>
    </row>
    <row r="1038" spans="1:10">
      <c r="A1038" s="52" t="s">
        <v>506</v>
      </c>
      <c r="B1038" s="52" t="s">
        <v>685</v>
      </c>
      <c r="C1038" s="52" t="s">
        <v>259</v>
      </c>
      <c r="D1038" s="52" t="s">
        <v>403</v>
      </c>
      <c r="E1038" s="56" t="s">
        <v>404</v>
      </c>
      <c r="F1038" s="57">
        <v>58870000</v>
      </c>
      <c r="G1038" s="57">
        <v>0</v>
      </c>
      <c r="H1038" s="57">
        <v>54870000</v>
      </c>
      <c r="I1038" s="57">
        <v>4000000</v>
      </c>
      <c r="J1038" s="57">
        <v>0</v>
      </c>
    </row>
    <row r="1039" spans="1:10">
      <c r="A1039" s="52" t="s">
        <v>506</v>
      </c>
      <c r="B1039" s="52" t="s">
        <v>685</v>
      </c>
      <c r="C1039" s="52" t="s">
        <v>259</v>
      </c>
      <c r="D1039" s="52" t="s">
        <v>310</v>
      </c>
      <c r="E1039" s="56" t="s">
        <v>311</v>
      </c>
      <c r="F1039" s="57">
        <v>234500000</v>
      </c>
      <c r="G1039" s="57">
        <v>0</v>
      </c>
      <c r="H1039" s="57">
        <v>126500000</v>
      </c>
      <c r="I1039" s="57">
        <v>108000000</v>
      </c>
      <c r="J1039" s="57">
        <v>0</v>
      </c>
    </row>
    <row r="1040" spans="1:10" ht="25.5">
      <c r="A1040" s="52" t="s">
        <v>506</v>
      </c>
      <c r="B1040" s="52" t="s">
        <v>685</v>
      </c>
      <c r="C1040" s="52" t="s">
        <v>381</v>
      </c>
      <c r="D1040" s="52" t="s">
        <v>201</v>
      </c>
      <c r="E1040" s="56" t="s">
        <v>382</v>
      </c>
      <c r="F1040" s="57">
        <v>96800000</v>
      </c>
      <c r="G1040" s="57">
        <v>96800000</v>
      </c>
      <c r="H1040" s="57">
        <v>0</v>
      </c>
      <c r="I1040" s="57">
        <v>0</v>
      </c>
      <c r="J1040" s="57">
        <v>0</v>
      </c>
    </row>
    <row r="1041" spans="1:10" ht="25.5">
      <c r="A1041" s="52" t="s">
        <v>506</v>
      </c>
      <c r="B1041" s="52" t="s">
        <v>685</v>
      </c>
      <c r="C1041" s="52" t="s">
        <v>381</v>
      </c>
      <c r="D1041" s="52" t="s">
        <v>472</v>
      </c>
      <c r="E1041" s="56" t="s">
        <v>473</v>
      </c>
      <c r="F1041" s="57">
        <v>96800000</v>
      </c>
      <c r="G1041" s="57">
        <v>96800000</v>
      </c>
      <c r="H1041" s="57">
        <v>0</v>
      </c>
      <c r="I1041" s="57">
        <v>0</v>
      </c>
      <c r="J1041" s="57">
        <v>0</v>
      </c>
    </row>
    <row r="1042" spans="1:10" ht="25.5">
      <c r="A1042" s="52" t="s">
        <v>506</v>
      </c>
      <c r="B1042" s="52" t="s">
        <v>685</v>
      </c>
      <c r="C1042" s="52" t="s">
        <v>312</v>
      </c>
      <c r="D1042" s="52" t="s">
        <v>201</v>
      </c>
      <c r="E1042" s="56" t="s">
        <v>313</v>
      </c>
      <c r="F1042" s="57">
        <v>9202123131</v>
      </c>
      <c r="G1042" s="57">
        <v>0</v>
      </c>
      <c r="H1042" s="57">
        <v>8254203954</v>
      </c>
      <c r="I1042" s="57">
        <v>691671340</v>
      </c>
      <c r="J1042" s="57">
        <v>256247837</v>
      </c>
    </row>
    <row r="1043" spans="1:10">
      <c r="A1043" s="52" t="s">
        <v>506</v>
      </c>
      <c r="B1043" s="52" t="s">
        <v>685</v>
      </c>
      <c r="C1043" s="52" t="s">
        <v>312</v>
      </c>
      <c r="D1043" s="52" t="s">
        <v>314</v>
      </c>
      <c r="E1043" s="56" t="s">
        <v>315</v>
      </c>
      <c r="F1043" s="57">
        <v>9202123130</v>
      </c>
      <c r="G1043" s="57">
        <v>0</v>
      </c>
      <c r="H1043" s="57">
        <v>8254203954</v>
      </c>
      <c r="I1043" s="57">
        <v>691671340</v>
      </c>
      <c r="J1043" s="57">
        <v>256247836</v>
      </c>
    </row>
    <row r="1044" spans="1:10" ht="25.5">
      <c r="A1044" s="52" t="s">
        <v>506</v>
      </c>
      <c r="B1044" s="52" t="s">
        <v>685</v>
      </c>
      <c r="C1044" s="52" t="s">
        <v>312</v>
      </c>
      <c r="D1044" s="52" t="s">
        <v>694</v>
      </c>
      <c r="E1044" s="56" t="s">
        <v>695</v>
      </c>
      <c r="F1044" s="57">
        <v>1</v>
      </c>
      <c r="G1044" s="57">
        <v>0</v>
      </c>
      <c r="H1044" s="57">
        <v>0</v>
      </c>
      <c r="I1044" s="57">
        <v>0</v>
      </c>
      <c r="J1044" s="57">
        <v>1</v>
      </c>
    </row>
    <row r="1045" spans="1:10">
      <c r="A1045" s="52" t="s">
        <v>506</v>
      </c>
      <c r="B1045" s="52" t="s">
        <v>685</v>
      </c>
      <c r="C1045" s="52" t="s">
        <v>219</v>
      </c>
      <c r="D1045" s="52" t="s">
        <v>201</v>
      </c>
      <c r="E1045" s="56" t="s">
        <v>220</v>
      </c>
      <c r="F1045" s="57">
        <v>216953448</v>
      </c>
      <c r="G1045" s="57">
        <v>216953448</v>
      </c>
      <c r="H1045" s="57">
        <v>0</v>
      </c>
      <c r="I1045" s="57">
        <v>0</v>
      </c>
      <c r="J1045" s="57">
        <v>0</v>
      </c>
    </row>
    <row r="1046" spans="1:10" ht="51">
      <c r="A1046" s="52" t="s">
        <v>506</v>
      </c>
      <c r="B1046" s="52" t="s">
        <v>685</v>
      </c>
      <c r="C1046" s="52" t="s">
        <v>219</v>
      </c>
      <c r="D1046" s="52" t="s">
        <v>367</v>
      </c>
      <c r="E1046" s="56" t="s">
        <v>368</v>
      </c>
      <c r="F1046" s="57">
        <v>35082235</v>
      </c>
      <c r="G1046" s="57">
        <v>35082235</v>
      </c>
      <c r="H1046" s="57">
        <v>0</v>
      </c>
      <c r="I1046" s="57">
        <v>0</v>
      </c>
      <c r="J1046" s="57">
        <v>0</v>
      </c>
    </row>
    <row r="1047" spans="1:10" ht="76.5">
      <c r="A1047" s="52" t="s">
        <v>506</v>
      </c>
      <c r="B1047" s="52" t="s">
        <v>685</v>
      </c>
      <c r="C1047" s="52" t="s">
        <v>219</v>
      </c>
      <c r="D1047" s="52" t="s">
        <v>316</v>
      </c>
      <c r="E1047" s="56" t="s">
        <v>317</v>
      </c>
      <c r="F1047" s="57">
        <v>164082389</v>
      </c>
      <c r="G1047" s="57">
        <v>164082389</v>
      </c>
      <c r="H1047" s="57">
        <v>0</v>
      </c>
      <c r="I1047" s="57">
        <v>0</v>
      </c>
      <c r="J1047" s="57">
        <v>0</v>
      </c>
    </row>
    <row r="1048" spans="1:10" ht="51">
      <c r="A1048" s="52" t="s">
        <v>506</v>
      </c>
      <c r="B1048" s="52" t="s">
        <v>685</v>
      </c>
      <c r="C1048" s="52" t="s">
        <v>219</v>
      </c>
      <c r="D1048" s="52" t="s">
        <v>320</v>
      </c>
      <c r="E1048" s="56" t="s">
        <v>321</v>
      </c>
      <c r="F1048" s="57">
        <v>17785824</v>
      </c>
      <c r="G1048" s="57">
        <v>17785824</v>
      </c>
      <c r="H1048" s="57">
        <v>0</v>
      </c>
      <c r="I1048" s="57">
        <v>0</v>
      </c>
      <c r="J1048" s="57">
        <v>0</v>
      </c>
    </row>
    <row r="1049" spans="1:10" ht="51">
      <c r="A1049" s="52" t="s">
        <v>506</v>
      </c>
      <c r="B1049" s="52" t="s">
        <v>685</v>
      </c>
      <c r="C1049" s="52" t="s">
        <v>219</v>
      </c>
      <c r="D1049" s="52" t="s">
        <v>696</v>
      </c>
      <c r="E1049" s="56" t="s">
        <v>697</v>
      </c>
      <c r="F1049" s="57">
        <v>3000</v>
      </c>
      <c r="G1049" s="57">
        <v>3000</v>
      </c>
      <c r="H1049" s="57">
        <v>0</v>
      </c>
      <c r="I1049" s="57">
        <v>0</v>
      </c>
      <c r="J1049" s="57">
        <v>0</v>
      </c>
    </row>
    <row r="1050" spans="1:10">
      <c r="A1050" s="52" t="s">
        <v>506</v>
      </c>
      <c r="B1050" s="52" t="s">
        <v>685</v>
      </c>
      <c r="C1050" s="52" t="s">
        <v>223</v>
      </c>
      <c r="D1050" s="52" t="s">
        <v>201</v>
      </c>
      <c r="E1050" s="56" t="s">
        <v>224</v>
      </c>
      <c r="F1050" s="57">
        <v>1496688437</v>
      </c>
      <c r="G1050" s="57">
        <v>7503093</v>
      </c>
      <c r="H1050" s="57">
        <v>1411898898</v>
      </c>
      <c r="I1050" s="57">
        <v>68355552</v>
      </c>
      <c r="J1050" s="57">
        <v>8930894</v>
      </c>
    </row>
    <row r="1051" spans="1:10" ht="25.5">
      <c r="A1051" s="52" t="s">
        <v>506</v>
      </c>
      <c r="B1051" s="52" t="s">
        <v>685</v>
      </c>
      <c r="C1051" s="52" t="s">
        <v>223</v>
      </c>
      <c r="D1051" s="52" t="s">
        <v>225</v>
      </c>
      <c r="E1051" s="56" t="s">
        <v>226</v>
      </c>
      <c r="F1051" s="57">
        <v>31260000</v>
      </c>
      <c r="G1051" s="57">
        <v>0</v>
      </c>
      <c r="H1051" s="57">
        <v>31260000</v>
      </c>
      <c r="I1051" s="57">
        <v>0</v>
      </c>
      <c r="J1051" s="57">
        <v>0</v>
      </c>
    </row>
    <row r="1052" spans="1:10" ht="25.5">
      <c r="A1052" s="52" t="s">
        <v>506</v>
      </c>
      <c r="B1052" s="52" t="s">
        <v>685</v>
      </c>
      <c r="C1052" s="52" t="s">
        <v>223</v>
      </c>
      <c r="D1052" s="52" t="s">
        <v>351</v>
      </c>
      <c r="E1052" s="56" t="s">
        <v>352</v>
      </c>
      <c r="F1052" s="57">
        <v>605295</v>
      </c>
      <c r="G1052" s="57">
        <v>0</v>
      </c>
      <c r="H1052" s="57">
        <v>605295</v>
      </c>
      <c r="I1052" s="57">
        <v>0</v>
      </c>
      <c r="J1052" s="57">
        <v>0</v>
      </c>
    </row>
    <row r="1053" spans="1:10" ht="63.75">
      <c r="A1053" s="52" t="s">
        <v>506</v>
      </c>
      <c r="B1053" s="52" t="s">
        <v>685</v>
      </c>
      <c r="C1053" s="52" t="s">
        <v>223</v>
      </c>
      <c r="D1053" s="52" t="s">
        <v>397</v>
      </c>
      <c r="E1053" s="56" t="s">
        <v>398</v>
      </c>
      <c r="F1053" s="57">
        <v>246966718</v>
      </c>
      <c r="G1053" s="57">
        <v>0</v>
      </c>
      <c r="H1053" s="57">
        <v>246966718</v>
      </c>
      <c r="I1053" s="57">
        <v>0</v>
      </c>
      <c r="J1053" s="57">
        <v>0</v>
      </c>
    </row>
    <row r="1054" spans="1:10" ht="51">
      <c r="A1054" s="52" t="s">
        <v>506</v>
      </c>
      <c r="B1054" s="52" t="s">
        <v>685</v>
      </c>
      <c r="C1054" s="52" t="s">
        <v>223</v>
      </c>
      <c r="D1054" s="52" t="s">
        <v>698</v>
      </c>
      <c r="E1054" s="56" t="s">
        <v>699</v>
      </c>
      <c r="F1054" s="57">
        <v>26342232</v>
      </c>
      <c r="G1054" s="57">
        <v>0</v>
      </c>
      <c r="H1054" s="57">
        <v>7902669</v>
      </c>
      <c r="I1054" s="57">
        <v>10536892</v>
      </c>
      <c r="J1054" s="57">
        <v>7902671</v>
      </c>
    </row>
    <row r="1055" spans="1:10" ht="51">
      <c r="A1055" s="52" t="s">
        <v>506</v>
      </c>
      <c r="B1055" s="52" t="s">
        <v>685</v>
      </c>
      <c r="C1055" s="52" t="s">
        <v>223</v>
      </c>
      <c r="D1055" s="52" t="s">
        <v>598</v>
      </c>
      <c r="E1055" s="56" t="s">
        <v>599</v>
      </c>
      <c r="F1055" s="57">
        <v>94072</v>
      </c>
      <c r="G1055" s="57">
        <v>0</v>
      </c>
      <c r="H1055" s="57">
        <v>28221</v>
      </c>
      <c r="I1055" s="57">
        <v>37628</v>
      </c>
      <c r="J1055" s="57">
        <v>28223</v>
      </c>
    </row>
    <row r="1056" spans="1:10" ht="25.5">
      <c r="A1056" s="52" t="s">
        <v>506</v>
      </c>
      <c r="B1056" s="52" t="s">
        <v>685</v>
      </c>
      <c r="C1056" s="52" t="s">
        <v>223</v>
      </c>
      <c r="D1056" s="52" t="s">
        <v>681</v>
      </c>
      <c r="E1056" s="56" t="s">
        <v>682</v>
      </c>
      <c r="F1056" s="57">
        <v>24264859</v>
      </c>
      <c r="G1056" s="57">
        <v>0</v>
      </c>
      <c r="H1056" s="57">
        <v>19264859</v>
      </c>
      <c r="I1056" s="57">
        <v>4000000</v>
      </c>
      <c r="J1056" s="57">
        <v>1000000</v>
      </c>
    </row>
    <row r="1057" spans="1:10" ht="25.5">
      <c r="A1057" s="52" t="s">
        <v>506</v>
      </c>
      <c r="B1057" s="52" t="s">
        <v>685</v>
      </c>
      <c r="C1057" s="52" t="s">
        <v>223</v>
      </c>
      <c r="D1057" s="52" t="s">
        <v>466</v>
      </c>
      <c r="E1057" s="56" t="s">
        <v>467</v>
      </c>
      <c r="F1057" s="57">
        <v>109805</v>
      </c>
      <c r="G1057" s="57">
        <v>109805</v>
      </c>
      <c r="H1057" s="57">
        <v>0</v>
      </c>
      <c r="I1057" s="57">
        <v>0</v>
      </c>
      <c r="J1057" s="57">
        <v>0</v>
      </c>
    </row>
    <row r="1058" spans="1:10" ht="51">
      <c r="A1058" s="52" t="s">
        <v>506</v>
      </c>
      <c r="B1058" s="52" t="s">
        <v>685</v>
      </c>
      <c r="C1058" s="52" t="s">
        <v>223</v>
      </c>
      <c r="D1058" s="52" t="s">
        <v>415</v>
      </c>
      <c r="E1058" s="56" t="s">
        <v>416</v>
      </c>
      <c r="F1058" s="57">
        <v>1061730851</v>
      </c>
      <c r="G1058" s="57">
        <v>0</v>
      </c>
      <c r="H1058" s="57">
        <v>1053003361</v>
      </c>
      <c r="I1058" s="57">
        <v>8727490</v>
      </c>
      <c r="J1058" s="57">
        <v>0</v>
      </c>
    </row>
    <row r="1059" spans="1:10" ht="51">
      <c r="A1059" s="52" t="s">
        <v>506</v>
      </c>
      <c r="B1059" s="52" t="s">
        <v>685</v>
      </c>
      <c r="C1059" s="52" t="s">
        <v>223</v>
      </c>
      <c r="D1059" s="52" t="s">
        <v>700</v>
      </c>
      <c r="E1059" s="56" t="s">
        <v>701</v>
      </c>
      <c r="F1059" s="57">
        <v>1753</v>
      </c>
      <c r="G1059" s="57">
        <v>0</v>
      </c>
      <c r="H1059" s="57">
        <v>1753</v>
      </c>
      <c r="I1059" s="57">
        <v>0</v>
      </c>
      <c r="J1059" s="57">
        <v>0</v>
      </c>
    </row>
    <row r="1060" spans="1:10">
      <c r="A1060" s="52" t="s">
        <v>506</v>
      </c>
      <c r="B1060" s="52" t="s">
        <v>685</v>
      </c>
      <c r="C1060" s="52" t="s">
        <v>223</v>
      </c>
      <c r="D1060" s="52" t="s">
        <v>702</v>
      </c>
      <c r="E1060" s="56" t="s">
        <v>703</v>
      </c>
      <c r="F1060" s="57">
        <v>7393288</v>
      </c>
      <c r="G1060" s="57">
        <v>7393288</v>
      </c>
      <c r="H1060" s="57">
        <v>0</v>
      </c>
      <c r="I1060" s="57">
        <v>0</v>
      </c>
      <c r="J1060" s="57">
        <v>0</v>
      </c>
    </row>
    <row r="1061" spans="1:10" ht="51">
      <c r="A1061" s="52" t="s">
        <v>506</v>
      </c>
      <c r="B1061" s="52" t="s">
        <v>685</v>
      </c>
      <c r="C1061" s="52" t="s">
        <v>223</v>
      </c>
      <c r="D1061" s="52" t="s">
        <v>704</v>
      </c>
      <c r="E1061" s="56" t="s">
        <v>705</v>
      </c>
      <c r="F1061" s="57">
        <v>29929</v>
      </c>
      <c r="G1061" s="57">
        <v>0</v>
      </c>
      <c r="H1061" s="57">
        <v>29929</v>
      </c>
      <c r="I1061" s="57">
        <v>0</v>
      </c>
      <c r="J1061" s="57">
        <v>0</v>
      </c>
    </row>
    <row r="1062" spans="1:10" ht="63.75">
      <c r="A1062" s="52" t="s">
        <v>506</v>
      </c>
      <c r="B1062" s="52" t="s">
        <v>685</v>
      </c>
      <c r="C1062" s="52" t="s">
        <v>223</v>
      </c>
      <c r="D1062" s="52" t="s">
        <v>285</v>
      </c>
      <c r="E1062" s="56" t="s">
        <v>286</v>
      </c>
      <c r="F1062" s="57">
        <v>97889635</v>
      </c>
      <c r="G1062" s="57">
        <v>0</v>
      </c>
      <c r="H1062" s="57">
        <v>52836093</v>
      </c>
      <c r="I1062" s="57">
        <v>45053542</v>
      </c>
      <c r="J1062" s="57">
        <v>0</v>
      </c>
    </row>
    <row r="1063" spans="1:10">
      <c r="A1063" s="52" t="s">
        <v>506</v>
      </c>
      <c r="B1063" s="52" t="s">
        <v>706</v>
      </c>
      <c r="C1063" s="52" t="s">
        <v>201</v>
      </c>
      <c r="D1063" s="52" t="s">
        <v>201</v>
      </c>
      <c r="E1063" s="56" t="s">
        <v>707</v>
      </c>
      <c r="F1063" s="57">
        <v>1246677284682</v>
      </c>
      <c r="G1063" s="57">
        <v>280184571460</v>
      </c>
      <c r="H1063" s="57">
        <v>844317570525</v>
      </c>
      <c r="I1063" s="57">
        <v>101571233417</v>
      </c>
      <c r="J1063" s="57">
        <v>20603909280</v>
      </c>
    </row>
    <row r="1064" spans="1:10">
      <c r="A1064" s="52" t="s">
        <v>506</v>
      </c>
      <c r="B1064" s="52" t="s">
        <v>706</v>
      </c>
      <c r="C1064" s="52" t="s">
        <v>332</v>
      </c>
      <c r="D1064" s="52" t="s">
        <v>201</v>
      </c>
      <c r="E1064" s="56" t="s">
        <v>66</v>
      </c>
      <c r="F1064" s="57">
        <v>161344910</v>
      </c>
      <c r="G1064" s="57">
        <v>0</v>
      </c>
      <c r="H1064" s="57">
        <v>161344910</v>
      </c>
      <c r="I1064" s="57">
        <v>0</v>
      </c>
      <c r="J1064" s="57">
        <v>0</v>
      </c>
    </row>
    <row r="1065" spans="1:10" ht="25.5">
      <c r="A1065" s="52" t="s">
        <v>506</v>
      </c>
      <c r="B1065" s="52" t="s">
        <v>706</v>
      </c>
      <c r="C1065" s="52" t="s">
        <v>332</v>
      </c>
      <c r="D1065" s="52" t="s">
        <v>333</v>
      </c>
      <c r="E1065" s="56" t="s">
        <v>334</v>
      </c>
      <c r="F1065" s="57">
        <v>49834097</v>
      </c>
      <c r="G1065" s="57">
        <v>0</v>
      </c>
      <c r="H1065" s="57">
        <v>49834097</v>
      </c>
      <c r="I1065" s="57">
        <v>0</v>
      </c>
      <c r="J1065" s="57">
        <v>0</v>
      </c>
    </row>
    <row r="1066" spans="1:10" ht="25.5">
      <c r="A1066" s="52" t="s">
        <v>506</v>
      </c>
      <c r="B1066" s="52" t="s">
        <v>706</v>
      </c>
      <c r="C1066" s="52" t="s">
        <v>332</v>
      </c>
      <c r="D1066" s="52" t="s">
        <v>708</v>
      </c>
      <c r="E1066" s="56" t="s">
        <v>709</v>
      </c>
      <c r="F1066" s="57">
        <v>108510813</v>
      </c>
      <c r="G1066" s="57">
        <v>0</v>
      </c>
      <c r="H1066" s="57">
        <v>108510813</v>
      </c>
      <c r="I1066" s="57">
        <v>0</v>
      </c>
      <c r="J1066" s="57">
        <v>0</v>
      </c>
    </row>
    <row r="1067" spans="1:10" ht="25.5">
      <c r="A1067" s="52" t="s">
        <v>506</v>
      </c>
      <c r="B1067" s="52" t="s">
        <v>706</v>
      </c>
      <c r="C1067" s="52" t="s">
        <v>332</v>
      </c>
      <c r="D1067" s="52" t="s">
        <v>686</v>
      </c>
      <c r="E1067" s="56" t="s">
        <v>687</v>
      </c>
      <c r="F1067" s="57">
        <v>3000000</v>
      </c>
      <c r="G1067" s="57">
        <v>0</v>
      </c>
      <c r="H1067" s="57">
        <v>3000000</v>
      </c>
      <c r="I1067" s="57">
        <v>0</v>
      </c>
      <c r="J1067" s="57">
        <v>0</v>
      </c>
    </row>
    <row r="1068" spans="1:10">
      <c r="A1068" s="52" t="s">
        <v>506</v>
      </c>
      <c r="B1068" s="52" t="s">
        <v>706</v>
      </c>
      <c r="C1068" s="52" t="s">
        <v>324</v>
      </c>
      <c r="D1068" s="52" t="s">
        <v>201</v>
      </c>
      <c r="E1068" s="56" t="s">
        <v>325</v>
      </c>
      <c r="F1068" s="57">
        <v>149542667875</v>
      </c>
      <c r="G1068" s="57">
        <v>0</v>
      </c>
      <c r="H1068" s="57">
        <v>149538040067</v>
      </c>
      <c r="I1068" s="57">
        <v>3722246</v>
      </c>
      <c r="J1068" s="57">
        <v>905562</v>
      </c>
    </row>
    <row r="1069" spans="1:10" ht="51">
      <c r="A1069" s="52" t="s">
        <v>506</v>
      </c>
      <c r="B1069" s="52" t="s">
        <v>706</v>
      </c>
      <c r="C1069" s="52" t="s">
        <v>324</v>
      </c>
      <c r="D1069" s="52" t="s">
        <v>326</v>
      </c>
      <c r="E1069" s="56" t="s">
        <v>327</v>
      </c>
      <c r="F1069" s="57">
        <v>138323612516</v>
      </c>
      <c r="G1069" s="57">
        <v>0</v>
      </c>
      <c r="H1069" s="57">
        <v>138319084708</v>
      </c>
      <c r="I1069" s="57">
        <v>3622246</v>
      </c>
      <c r="J1069" s="57">
        <v>905562</v>
      </c>
    </row>
    <row r="1070" spans="1:10" ht="38.25">
      <c r="A1070" s="52" t="s">
        <v>506</v>
      </c>
      <c r="B1070" s="52" t="s">
        <v>706</v>
      </c>
      <c r="C1070" s="52" t="s">
        <v>324</v>
      </c>
      <c r="D1070" s="52" t="s">
        <v>679</v>
      </c>
      <c r="E1070" s="56" t="s">
        <v>680</v>
      </c>
      <c r="F1070" s="57">
        <v>11219055359</v>
      </c>
      <c r="G1070" s="57">
        <v>0</v>
      </c>
      <c r="H1070" s="57">
        <v>11218955359</v>
      </c>
      <c r="I1070" s="57">
        <v>100000</v>
      </c>
      <c r="J1070" s="57">
        <v>0</v>
      </c>
    </row>
    <row r="1071" spans="1:10">
      <c r="A1071" s="52" t="s">
        <v>506</v>
      </c>
      <c r="B1071" s="52" t="s">
        <v>706</v>
      </c>
      <c r="C1071" s="52" t="s">
        <v>710</v>
      </c>
      <c r="D1071" s="52" t="s">
        <v>201</v>
      </c>
      <c r="E1071" s="56" t="s">
        <v>711</v>
      </c>
      <c r="F1071" s="57">
        <v>404851907</v>
      </c>
      <c r="G1071" s="57">
        <v>0</v>
      </c>
      <c r="H1071" s="57">
        <v>404851907</v>
      </c>
      <c r="I1071" s="57">
        <v>0</v>
      </c>
      <c r="J1071" s="57">
        <v>0</v>
      </c>
    </row>
    <row r="1072" spans="1:10" ht="38.25">
      <c r="A1072" s="52" t="s">
        <v>506</v>
      </c>
      <c r="B1072" s="52" t="s">
        <v>706</v>
      </c>
      <c r="C1072" s="52" t="s">
        <v>710</v>
      </c>
      <c r="D1072" s="52" t="s">
        <v>712</v>
      </c>
      <c r="E1072" s="56" t="s">
        <v>713</v>
      </c>
      <c r="F1072" s="57">
        <v>404851907</v>
      </c>
      <c r="G1072" s="57">
        <v>0</v>
      </c>
      <c r="H1072" s="57">
        <v>404851907</v>
      </c>
      <c r="I1072" s="57">
        <v>0</v>
      </c>
      <c r="J1072" s="57">
        <v>0</v>
      </c>
    </row>
    <row r="1073" spans="1:10" ht="38.25">
      <c r="A1073" s="52" t="s">
        <v>506</v>
      </c>
      <c r="B1073" s="52" t="s">
        <v>706</v>
      </c>
      <c r="C1073" s="52" t="s">
        <v>291</v>
      </c>
      <c r="D1073" s="52" t="s">
        <v>201</v>
      </c>
      <c r="E1073" s="56" t="s">
        <v>292</v>
      </c>
      <c r="F1073" s="57">
        <v>26786063354</v>
      </c>
      <c r="G1073" s="57">
        <v>2211167698</v>
      </c>
      <c r="H1073" s="57">
        <v>7372468688</v>
      </c>
      <c r="I1073" s="57">
        <v>9735193920</v>
      </c>
      <c r="J1073" s="57">
        <v>7467233048</v>
      </c>
    </row>
    <row r="1074" spans="1:10" ht="51">
      <c r="A1074" s="52" t="s">
        <v>506</v>
      </c>
      <c r="B1074" s="52" t="s">
        <v>706</v>
      </c>
      <c r="C1074" s="52" t="s">
        <v>291</v>
      </c>
      <c r="D1074" s="52" t="s">
        <v>714</v>
      </c>
      <c r="E1074" s="56" t="s">
        <v>715</v>
      </c>
      <c r="F1074" s="57">
        <v>275562000</v>
      </c>
      <c r="G1074" s="57">
        <v>192893398</v>
      </c>
      <c r="H1074" s="57">
        <v>24800578</v>
      </c>
      <c r="I1074" s="57">
        <v>24800578</v>
      </c>
      <c r="J1074" s="57">
        <v>33067446</v>
      </c>
    </row>
    <row r="1075" spans="1:10" ht="51">
      <c r="A1075" s="52" t="s">
        <v>506</v>
      </c>
      <c r="B1075" s="52" t="s">
        <v>706</v>
      </c>
      <c r="C1075" s="52" t="s">
        <v>291</v>
      </c>
      <c r="D1075" s="52" t="s">
        <v>293</v>
      </c>
      <c r="E1075" s="56" t="s">
        <v>294</v>
      </c>
      <c r="F1075" s="57">
        <v>23599946991</v>
      </c>
      <c r="G1075" s="57">
        <v>0</v>
      </c>
      <c r="H1075" s="57">
        <v>7079984092</v>
      </c>
      <c r="I1075" s="57">
        <v>9439978788</v>
      </c>
      <c r="J1075" s="57">
        <v>7079984111</v>
      </c>
    </row>
    <row r="1076" spans="1:10" ht="51">
      <c r="A1076" s="52" t="s">
        <v>506</v>
      </c>
      <c r="B1076" s="52" t="s">
        <v>706</v>
      </c>
      <c r="C1076" s="52" t="s">
        <v>291</v>
      </c>
      <c r="D1076" s="52" t="s">
        <v>716</v>
      </c>
      <c r="E1076" s="56" t="s">
        <v>717</v>
      </c>
      <c r="F1076" s="57">
        <v>2883249000</v>
      </c>
      <c r="G1076" s="57">
        <v>2018274300</v>
      </c>
      <c r="H1076" s="57">
        <v>259492410</v>
      </c>
      <c r="I1076" s="57">
        <v>259492410</v>
      </c>
      <c r="J1076" s="57">
        <v>345989880</v>
      </c>
    </row>
    <row r="1077" spans="1:10" ht="51">
      <c r="A1077" s="52" t="s">
        <v>506</v>
      </c>
      <c r="B1077" s="52" t="s">
        <v>706</v>
      </c>
      <c r="C1077" s="52" t="s">
        <v>291</v>
      </c>
      <c r="D1077" s="52" t="s">
        <v>425</v>
      </c>
      <c r="E1077" s="56" t="s">
        <v>426</v>
      </c>
      <c r="F1077" s="57">
        <v>27305363</v>
      </c>
      <c r="G1077" s="57">
        <v>0</v>
      </c>
      <c r="H1077" s="57">
        <v>8191608</v>
      </c>
      <c r="I1077" s="57">
        <v>10922144</v>
      </c>
      <c r="J1077" s="57">
        <v>8191611</v>
      </c>
    </row>
    <row r="1078" spans="1:10">
      <c r="A1078" s="52" t="s">
        <v>506</v>
      </c>
      <c r="B1078" s="52" t="s">
        <v>706</v>
      </c>
      <c r="C1078" s="52" t="s">
        <v>718</v>
      </c>
      <c r="D1078" s="52" t="s">
        <v>201</v>
      </c>
      <c r="E1078" s="56" t="s">
        <v>719</v>
      </c>
      <c r="F1078" s="57">
        <v>89211955097</v>
      </c>
      <c r="G1078" s="57">
        <v>0</v>
      </c>
      <c r="H1078" s="57">
        <v>46143641048</v>
      </c>
      <c r="I1078" s="57">
        <v>38761482642</v>
      </c>
      <c r="J1078" s="57">
        <v>4306831407</v>
      </c>
    </row>
    <row r="1079" spans="1:10" ht="38.25">
      <c r="A1079" s="52" t="s">
        <v>506</v>
      </c>
      <c r="B1079" s="52" t="s">
        <v>706</v>
      </c>
      <c r="C1079" s="52" t="s">
        <v>718</v>
      </c>
      <c r="D1079" s="52" t="s">
        <v>720</v>
      </c>
      <c r="E1079" s="56" t="s">
        <v>721</v>
      </c>
      <c r="F1079" s="57">
        <v>89211955097</v>
      </c>
      <c r="G1079" s="57">
        <v>0</v>
      </c>
      <c r="H1079" s="57">
        <v>46143641048</v>
      </c>
      <c r="I1079" s="57">
        <v>38761482642</v>
      </c>
      <c r="J1079" s="57">
        <v>4306831407</v>
      </c>
    </row>
    <row r="1080" spans="1:10">
      <c r="A1080" s="52" t="s">
        <v>506</v>
      </c>
      <c r="B1080" s="52" t="s">
        <v>706</v>
      </c>
      <c r="C1080" s="52" t="s">
        <v>295</v>
      </c>
      <c r="D1080" s="52" t="s">
        <v>201</v>
      </c>
      <c r="E1080" s="56" t="s">
        <v>296</v>
      </c>
      <c r="F1080" s="57">
        <v>29279878280</v>
      </c>
      <c r="G1080" s="57">
        <v>0</v>
      </c>
      <c r="H1080" s="57">
        <v>28355688341</v>
      </c>
      <c r="I1080" s="57">
        <v>739351951</v>
      </c>
      <c r="J1080" s="57">
        <v>184837988</v>
      </c>
    </row>
    <row r="1081" spans="1:10">
      <c r="A1081" s="52" t="s">
        <v>506</v>
      </c>
      <c r="B1081" s="52" t="s">
        <v>706</v>
      </c>
      <c r="C1081" s="52" t="s">
        <v>295</v>
      </c>
      <c r="D1081" s="52" t="s">
        <v>722</v>
      </c>
      <c r="E1081" s="56" t="s">
        <v>723</v>
      </c>
      <c r="F1081" s="57">
        <v>14845634172</v>
      </c>
      <c r="G1081" s="57">
        <v>0</v>
      </c>
      <c r="H1081" s="57">
        <v>14845634172</v>
      </c>
      <c r="I1081" s="57">
        <v>0</v>
      </c>
      <c r="J1081" s="57">
        <v>0</v>
      </c>
    </row>
    <row r="1082" spans="1:10">
      <c r="A1082" s="52" t="s">
        <v>506</v>
      </c>
      <c r="B1082" s="52" t="s">
        <v>706</v>
      </c>
      <c r="C1082" s="52" t="s">
        <v>295</v>
      </c>
      <c r="D1082" s="52" t="s">
        <v>297</v>
      </c>
      <c r="E1082" s="56" t="s">
        <v>298</v>
      </c>
      <c r="F1082" s="57">
        <v>11879385874</v>
      </c>
      <c r="G1082" s="57">
        <v>0</v>
      </c>
      <c r="H1082" s="57">
        <v>10956275935</v>
      </c>
      <c r="I1082" s="57">
        <v>738487951</v>
      </c>
      <c r="J1082" s="57">
        <v>184621988</v>
      </c>
    </row>
    <row r="1083" spans="1:10">
      <c r="A1083" s="52" t="s">
        <v>506</v>
      </c>
      <c r="B1083" s="52" t="s">
        <v>706</v>
      </c>
      <c r="C1083" s="52" t="s">
        <v>295</v>
      </c>
      <c r="D1083" s="52" t="s">
        <v>520</v>
      </c>
      <c r="E1083" s="56" t="s">
        <v>521</v>
      </c>
      <c r="F1083" s="57">
        <v>2552830755</v>
      </c>
      <c r="G1083" s="57">
        <v>0</v>
      </c>
      <c r="H1083" s="57">
        <v>2551750755</v>
      </c>
      <c r="I1083" s="57">
        <v>864000</v>
      </c>
      <c r="J1083" s="57">
        <v>216000</v>
      </c>
    </row>
    <row r="1084" spans="1:10">
      <c r="A1084" s="52" t="s">
        <v>506</v>
      </c>
      <c r="B1084" s="52" t="s">
        <v>706</v>
      </c>
      <c r="C1084" s="52" t="s">
        <v>295</v>
      </c>
      <c r="D1084" s="52" t="s">
        <v>724</v>
      </c>
      <c r="E1084" s="56" t="s">
        <v>725</v>
      </c>
      <c r="F1084" s="57">
        <v>2027479</v>
      </c>
      <c r="G1084" s="57">
        <v>0</v>
      </c>
      <c r="H1084" s="57">
        <v>2027479</v>
      </c>
      <c r="I1084" s="57">
        <v>0</v>
      </c>
      <c r="J1084" s="57">
        <v>0</v>
      </c>
    </row>
    <row r="1085" spans="1:10" ht="25.5">
      <c r="A1085" s="52" t="s">
        <v>506</v>
      </c>
      <c r="B1085" s="52" t="s">
        <v>706</v>
      </c>
      <c r="C1085" s="52" t="s">
        <v>299</v>
      </c>
      <c r="D1085" s="52" t="s">
        <v>201</v>
      </c>
      <c r="E1085" s="56" t="s">
        <v>65</v>
      </c>
      <c r="F1085" s="57">
        <v>1144176558</v>
      </c>
      <c r="G1085" s="57">
        <v>0</v>
      </c>
      <c r="H1085" s="57">
        <v>0</v>
      </c>
      <c r="I1085" s="57">
        <v>0</v>
      </c>
      <c r="J1085" s="57">
        <v>1144176558</v>
      </c>
    </row>
    <row r="1086" spans="1:10">
      <c r="A1086" s="52" t="s">
        <v>506</v>
      </c>
      <c r="B1086" s="52" t="s">
        <v>706</v>
      </c>
      <c r="C1086" s="52" t="s">
        <v>299</v>
      </c>
      <c r="D1086" s="52" t="s">
        <v>620</v>
      </c>
      <c r="E1086" s="56" t="s">
        <v>621</v>
      </c>
      <c r="F1086" s="57">
        <v>95784152</v>
      </c>
      <c r="G1086" s="57">
        <v>0</v>
      </c>
      <c r="H1086" s="57">
        <v>0</v>
      </c>
      <c r="I1086" s="57">
        <v>0</v>
      </c>
      <c r="J1086" s="57">
        <v>95784152</v>
      </c>
    </row>
    <row r="1087" spans="1:10" ht="25.5">
      <c r="A1087" s="52" t="s">
        <v>506</v>
      </c>
      <c r="B1087" s="52" t="s">
        <v>706</v>
      </c>
      <c r="C1087" s="52" t="s">
        <v>299</v>
      </c>
      <c r="D1087" s="52" t="s">
        <v>300</v>
      </c>
      <c r="E1087" s="56" t="s">
        <v>301</v>
      </c>
      <c r="F1087" s="57">
        <v>1048392406</v>
      </c>
      <c r="G1087" s="57">
        <v>0</v>
      </c>
      <c r="H1087" s="57">
        <v>0</v>
      </c>
      <c r="I1087" s="57">
        <v>0</v>
      </c>
      <c r="J1087" s="57">
        <v>1048392406</v>
      </c>
    </row>
    <row r="1088" spans="1:10">
      <c r="A1088" s="52" t="s">
        <v>506</v>
      </c>
      <c r="B1088" s="52" t="s">
        <v>706</v>
      </c>
      <c r="C1088" s="52" t="s">
        <v>302</v>
      </c>
      <c r="D1088" s="52" t="s">
        <v>201</v>
      </c>
      <c r="E1088" s="56" t="s">
        <v>303</v>
      </c>
      <c r="F1088" s="57">
        <v>541279325548</v>
      </c>
      <c r="G1088" s="57">
        <v>181790734576</v>
      </c>
      <c r="H1088" s="57">
        <v>344184389747</v>
      </c>
      <c r="I1088" s="57">
        <v>12334678654</v>
      </c>
      <c r="J1088" s="57">
        <v>2969522571</v>
      </c>
    </row>
    <row r="1089" spans="1:10" ht="51">
      <c r="A1089" s="52" t="s">
        <v>506</v>
      </c>
      <c r="B1089" s="52" t="s">
        <v>706</v>
      </c>
      <c r="C1089" s="52" t="s">
        <v>302</v>
      </c>
      <c r="D1089" s="52" t="s">
        <v>304</v>
      </c>
      <c r="E1089" s="56" t="s">
        <v>305</v>
      </c>
      <c r="F1089" s="57">
        <v>359488590972</v>
      </c>
      <c r="G1089" s="57">
        <v>0</v>
      </c>
      <c r="H1089" s="57">
        <v>344184389747</v>
      </c>
      <c r="I1089" s="57">
        <v>12334678654</v>
      </c>
      <c r="J1089" s="57">
        <v>2969522571</v>
      </c>
    </row>
    <row r="1090" spans="1:10" ht="25.5">
      <c r="A1090" s="52" t="s">
        <v>506</v>
      </c>
      <c r="B1090" s="52" t="s">
        <v>706</v>
      </c>
      <c r="C1090" s="52" t="s">
        <v>302</v>
      </c>
      <c r="D1090" s="52" t="s">
        <v>409</v>
      </c>
      <c r="E1090" s="56" t="s">
        <v>410</v>
      </c>
      <c r="F1090" s="57">
        <v>181790734576</v>
      </c>
      <c r="G1090" s="57">
        <v>181790734576</v>
      </c>
      <c r="H1090" s="57">
        <v>0</v>
      </c>
      <c r="I1090" s="57">
        <v>0</v>
      </c>
      <c r="J1090" s="57">
        <v>0</v>
      </c>
    </row>
    <row r="1091" spans="1:10">
      <c r="A1091" s="52" t="s">
        <v>506</v>
      </c>
      <c r="B1091" s="52" t="s">
        <v>706</v>
      </c>
      <c r="C1091" s="52" t="s">
        <v>454</v>
      </c>
      <c r="D1091" s="52" t="s">
        <v>201</v>
      </c>
      <c r="E1091" s="56" t="s">
        <v>455</v>
      </c>
      <c r="F1091" s="57">
        <v>52586445847</v>
      </c>
      <c r="G1091" s="57">
        <v>0</v>
      </c>
      <c r="H1091" s="57">
        <v>52586445847</v>
      </c>
      <c r="I1091" s="57">
        <v>0</v>
      </c>
      <c r="J1091" s="57">
        <v>0</v>
      </c>
    </row>
    <row r="1092" spans="1:10">
      <c r="A1092" s="52" t="s">
        <v>506</v>
      </c>
      <c r="B1092" s="52" t="s">
        <v>706</v>
      </c>
      <c r="C1092" s="52" t="s">
        <v>454</v>
      </c>
      <c r="D1092" s="52" t="s">
        <v>726</v>
      </c>
      <c r="E1092" s="56" t="s">
        <v>727</v>
      </c>
      <c r="F1092" s="57">
        <v>483696836</v>
      </c>
      <c r="G1092" s="57">
        <v>0</v>
      </c>
      <c r="H1092" s="57">
        <v>483696836</v>
      </c>
      <c r="I1092" s="57">
        <v>0</v>
      </c>
      <c r="J1092" s="57">
        <v>0</v>
      </c>
    </row>
    <row r="1093" spans="1:10" ht="25.5">
      <c r="A1093" s="52" t="s">
        <v>506</v>
      </c>
      <c r="B1093" s="52" t="s">
        <v>706</v>
      </c>
      <c r="C1093" s="52" t="s">
        <v>454</v>
      </c>
      <c r="D1093" s="52" t="s">
        <v>690</v>
      </c>
      <c r="E1093" s="56" t="s">
        <v>691</v>
      </c>
      <c r="F1093" s="57">
        <v>6352246042</v>
      </c>
      <c r="G1093" s="57">
        <v>0</v>
      </c>
      <c r="H1093" s="57">
        <v>6352246042</v>
      </c>
      <c r="I1093" s="57">
        <v>0</v>
      </c>
      <c r="J1093" s="57">
        <v>0</v>
      </c>
    </row>
    <row r="1094" spans="1:10">
      <c r="A1094" s="52" t="s">
        <v>506</v>
      </c>
      <c r="B1094" s="52" t="s">
        <v>706</v>
      </c>
      <c r="C1094" s="52" t="s">
        <v>454</v>
      </c>
      <c r="D1094" s="52" t="s">
        <v>498</v>
      </c>
      <c r="E1094" s="56" t="s">
        <v>499</v>
      </c>
      <c r="F1094" s="57">
        <v>45750502969</v>
      </c>
      <c r="G1094" s="57">
        <v>0</v>
      </c>
      <c r="H1094" s="57">
        <v>45750502969</v>
      </c>
      <c r="I1094" s="57">
        <v>0</v>
      </c>
      <c r="J1094" s="57">
        <v>0</v>
      </c>
    </row>
    <row r="1095" spans="1:10">
      <c r="A1095" s="52" t="s">
        <v>506</v>
      </c>
      <c r="B1095" s="52" t="s">
        <v>706</v>
      </c>
      <c r="C1095" s="52" t="s">
        <v>411</v>
      </c>
      <c r="D1095" s="52" t="s">
        <v>201</v>
      </c>
      <c r="E1095" s="56" t="s">
        <v>92</v>
      </c>
      <c r="F1095" s="57">
        <v>10914566761</v>
      </c>
      <c r="G1095" s="57">
        <v>10914566761</v>
      </c>
      <c r="H1095" s="57">
        <v>0</v>
      </c>
      <c r="I1095" s="57">
        <v>0</v>
      </c>
      <c r="J1095" s="57">
        <v>0</v>
      </c>
    </row>
    <row r="1096" spans="1:10">
      <c r="A1096" s="52" t="s">
        <v>506</v>
      </c>
      <c r="B1096" s="52" t="s">
        <v>706</v>
      </c>
      <c r="C1096" s="52" t="s">
        <v>411</v>
      </c>
      <c r="D1096" s="52" t="s">
        <v>412</v>
      </c>
      <c r="E1096" s="56" t="s">
        <v>92</v>
      </c>
      <c r="F1096" s="57">
        <v>10914566761</v>
      </c>
      <c r="G1096" s="57">
        <v>10914566761</v>
      </c>
      <c r="H1096" s="57">
        <v>0</v>
      </c>
      <c r="I1096" s="57">
        <v>0</v>
      </c>
      <c r="J1096" s="57">
        <v>0</v>
      </c>
    </row>
    <row r="1097" spans="1:10">
      <c r="A1097" s="52" t="s">
        <v>506</v>
      </c>
      <c r="B1097" s="52" t="s">
        <v>706</v>
      </c>
      <c r="C1097" s="52" t="s">
        <v>431</v>
      </c>
      <c r="D1097" s="52" t="s">
        <v>201</v>
      </c>
      <c r="E1097" s="56" t="s">
        <v>67</v>
      </c>
      <c r="F1097" s="57">
        <v>187191766539</v>
      </c>
      <c r="G1097" s="57">
        <v>74876706613</v>
      </c>
      <c r="H1097" s="57">
        <v>112315059926</v>
      </c>
      <c r="I1097" s="57">
        <v>0</v>
      </c>
      <c r="J1097" s="57">
        <v>0</v>
      </c>
    </row>
    <row r="1098" spans="1:10" ht="38.25">
      <c r="A1098" s="52" t="s">
        <v>506</v>
      </c>
      <c r="B1098" s="52" t="s">
        <v>706</v>
      </c>
      <c r="C1098" s="52" t="s">
        <v>431</v>
      </c>
      <c r="D1098" s="52" t="s">
        <v>432</v>
      </c>
      <c r="E1098" s="56" t="s">
        <v>433</v>
      </c>
      <c r="F1098" s="57">
        <v>46509175139</v>
      </c>
      <c r="G1098" s="57">
        <v>18603670054</v>
      </c>
      <c r="H1098" s="57">
        <v>27905505085</v>
      </c>
      <c r="I1098" s="57">
        <v>0</v>
      </c>
      <c r="J1098" s="57">
        <v>0</v>
      </c>
    </row>
    <row r="1099" spans="1:10" ht="38.25">
      <c r="A1099" s="52" t="s">
        <v>506</v>
      </c>
      <c r="B1099" s="52" t="s">
        <v>706</v>
      </c>
      <c r="C1099" s="52" t="s">
        <v>431</v>
      </c>
      <c r="D1099" s="52" t="s">
        <v>434</v>
      </c>
      <c r="E1099" s="56" t="s">
        <v>435</v>
      </c>
      <c r="F1099" s="57">
        <v>70239498699</v>
      </c>
      <c r="G1099" s="57">
        <v>28095799479</v>
      </c>
      <c r="H1099" s="57">
        <v>42143699220</v>
      </c>
      <c r="I1099" s="57">
        <v>0</v>
      </c>
      <c r="J1099" s="57">
        <v>0</v>
      </c>
    </row>
    <row r="1100" spans="1:10" ht="38.25">
      <c r="A1100" s="52" t="s">
        <v>506</v>
      </c>
      <c r="B1100" s="52" t="s">
        <v>706</v>
      </c>
      <c r="C1100" s="52" t="s">
        <v>431</v>
      </c>
      <c r="D1100" s="52" t="s">
        <v>728</v>
      </c>
      <c r="E1100" s="56" t="s">
        <v>729</v>
      </c>
      <c r="F1100" s="57">
        <v>70443092701</v>
      </c>
      <c r="G1100" s="57">
        <v>28177237080</v>
      </c>
      <c r="H1100" s="57">
        <v>42265855621</v>
      </c>
      <c r="I1100" s="57">
        <v>0</v>
      </c>
      <c r="J1100" s="57">
        <v>0</v>
      </c>
    </row>
    <row r="1101" spans="1:10" ht="25.5">
      <c r="A1101" s="52" t="s">
        <v>506</v>
      </c>
      <c r="B1101" s="52" t="s">
        <v>706</v>
      </c>
      <c r="C1101" s="52" t="s">
        <v>306</v>
      </c>
      <c r="D1101" s="52" t="s">
        <v>201</v>
      </c>
      <c r="E1101" s="56" t="s">
        <v>307</v>
      </c>
      <c r="F1101" s="57">
        <v>5352625809</v>
      </c>
      <c r="G1101" s="57">
        <v>0</v>
      </c>
      <c r="H1101" s="57">
        <v>4940708974</v>
      </c>
      <c r="I1101" s="57">
        <v>395475795</v>
      </c>
      <c r="J1101" s="57">
        <v>16441040</v>
      </c>
    </row>
    <row r="1102" spans="1:10" ht="25.5">
      <c r="A1102" s="52" t="s">
        <v>506</v>
      </c>
      <c r="B1102" s="52" t="s">
        <v>706</v>
      </c>
      <c r="C1102" s="52" t="s">
        <v>306</v>
      </c>
      <c r="D1102" s="52" t="s">
        <v>542</v>
      </c>
      <c r="E1102" s="56" t="s">
        <v>543</v>
      </c>
      <c r="F1102" s="57">
        <v>858765869</v>
      </c>
      <c r="G1102" s="57">
        <v>0</v>
      </c>
      <c r="H1102" s="57">
        <v>858765869</v>
      </c>
      <c r="I1102" s="57">
        <v>0</v>
      </c>
      <c r="J1102" s="57">
        <v>0</v>
      </c>
    </row>
    <row r="1103" spans="1:10" ht="25.5">
      <c r="A1103" s="52" t="s">
        <v>506</v>
      </c>
      <c r="B1103" s="52" t="s">
        <v>706</v>
      </c>
      <c r="C1103" s="52" t="s">
        <v>306</v>
      </c>
      <c r="D1103" s="52" t="s">
        <v>308</v>
      </c>
      <c r="E1103" s="56" t="s">
        <v>309</v>
      </c>
      <c r="F1103" s="57">
        <v>4493859940</v>
      </c>
      <c r="G1103" s="57">
        <v>0</v>
      </c>
      <c r="H1103" s="57">
        <v>4081943105</v>
      </c>
      <c r="I1103" s="57">
        <v>395475795</v>
      </c>
      <c r="J1103" s="57">
        <v>16441040</v>
      </c>
    </row>
    <row r="1104" spans="1:10" ht="38.25">
      <c r="A1104" s="52" t="s">
        <v>506</v>
      </c>
      <c r="B1104" s="52" t="s">
        <v>706</v>
      </c>
      <c r="C1104" s="52" t="s">
        <v>215</v>
      </c>
      <c r="D1104" s="52" t="s">
        <v>201</v>
      </c>
      <c r="E1104" s="56" t="s">
        <v>216</v>
      </c>
      <c r="F1104" s="57">
        <v>14338129932</v>
      </c>
      <c r="G1104" s="57">
        <v>0</v>
      </c>
      <c r="H1104" s="57">
        <v>2704793130</v>
      </c>
      <c r="I1104" s="57">
        <v>10982005300</v>
      </c>
      <c r="J1104" s="57">
        <v>651331502</v>
      </c>
    </row>
    <row r="1105" spans="1:10">
      <c r="A1105" s="52" t="s">
        <v>506</v>
      </c>
      <c r="B1105" s="52" t="s">
        <v>706</v>
      </c>
      <c r="C1105" s="52" t="s">
        <v>215</v>
      </c>
      <c r="D1105" s="52" t="s">
        <v>413</v>
      </c>
      <c r="E1105" s="56" t="s">
        <v>414</v>
      </c>
      <c r="F1105" s="57">
        <v>814164260</v>
      </c>
      <c r="G1105" s="57">
        <v>0</v>
      </c>
      <c r="H1105" s="57">
        <v>0</v>
      </c>
      <c r="I1105" s="57">
        <v>162832758</v>
      </c>
      <c r="J1105" s="57">
        <v>651331502</v>
      </c>
    </row>
    <row r="1106" spans="1:10">
      <c r="A1106" s="52" t="s">
        <v>506</v>
      </c>
      <c r="B1106" s="52" t="s">
        <v>706</v>
      </c>
      <c r="C1106" s="52" t="s">
        <v>215</v>
      </c>
      <c r="D1106" s="52" t="s">
        <v>217</v>
      </c>
      <c r="E1106" s="56" t="s">
        <v>218</v>
      </c>
      <c r="F1106" s="57">
        <v>13130345214</v>
      </c>
      <c r="G1106" s="57">
        <v>0</v>
      </c>
      <c r="H1106" s="57">
        <v>2626069039</v>
      </c>
      <c r="I1106" s="57">
        <v>10504276175</v>
      </c>
      <c r="J1106" s="57">
        <v>0</v>
      </c>
    </row>
    <row r="1107" spans="1:10" ht="25.5">
      <c r="A1107" s="52" t="s">
        <v>506</v>
      </c>
      <c r="B1107" s="52" t="s">
        <v>706</v>
      </c>
      <c r="C1107" s="52" t="s">
        <v>215</v>
      </c>
      <c r="D1107" s="52" t="s">
        <v>692</v>
      </c>
      <c r="E1107" s="56" t="s">
        <v>693</v>
      </c>
      <c r="F1107" s="57">
        <v>370460000</v>
      </c>
      <c r="G1107" s="57">
        <v>0</v>
      </c>
      <c r="H1107" s="57">
        <v>74092000</v>
      </c>
      <c r="I1107" s="57">
        <v>296368000</v>
      </c>
      <c r="J1107" s="57">
        <v>0</v>
      </c>
    </row>
    <row r="1108" spans="1:10">
      <c r="A1108" s="52" t="s">
        <v>506</v>
      </c>
      <c r="B1108" s="52" t="s">
        <v>706</v>
      </c>
      <c r="C1108" s="52" t="s">
        <v>215</v>
      </c>
      <c r="D1108" s="52" t="s">
        <v>436</v>
      </c>
      <c r="E1108" s="56" t="s">
        <v>437</v>
      </c>
      <c r="F1108" s="57">
        <v>23160458</v>
      </c>
      <c r="G1108" s="57">
        <v>0</v>
      </c>
      <c r="H1108" s="57">
        <v>4632091</v>
      </c>
      <c r="I1108" s="57">
        <v>18528367</v>
      </c>
      <c r="J1108" s="57">
        <v>0</v>
      </c>
    </row>
    <row r="1109" spans="1:10" ht="25.5">
      <c r="A1109" s="52" t="s">
        <v>506</v>
      </c>
      <c r="B1109" s="52" t="s">
        <v>706</v>
      </c>
      <c r="C1109" s="52" t="s">
        <v>259</v>
      </c>
      <c r="D1109" s="52" t="s">
        <v>201</v>
      </c>
      <c r="E1109" s="56" t="s">
        <v>260</v>
      </c>
      <c r="F1109" s="57">
        <v>4068015000</v>
      </c>
      <c r="G1109" s="57">
        <v>0</v>
      </c>
      <c r="H1109" s="57">
        <v>4043515000</v>
      </c>
      <c r="I1109" s="57">
        <v>24500000</v>
      </c>
      <c r="J1109" s="57">
        <v>0</v>
      </c>
    </row>
    <row r="1110" spans="1:10" ht="63.75">
      <c r="A1110" s="52" t="s">
        <v>506</v>
      </c>
      <c r="B1110" s="52" t="s">
        <v>706</v>
      </c>
      <c r="C1110" s="52" t="s">
        <v>259</v>
      </c>
      <c r="D1110" s="52" t="s">
        <v>261</v>
      </c>
      <c r="E1110" s="56" t="s">
        <v>262</v>
      </c>
      <c r="F1110" s="57">
        <v>367815000</v>
      </c>
      <c r="G1110" s="57">
        <v>0</v>
      </c>
      <c r="H1110" s="57">
        <v>367815000</v>
      </c>
      <c r="I1110" s="57">
        <v>0</v>
      </c>
      <c r="J1110" s="57">
        <v>0</v>
      </c>
    </row>
    <row r="1111" spans="1:10">
      <c r="A1111" s="52" t="s">
        <v>506</v>
      </c>
      <c r="B1111" s="52" t="s">
        <v>706</v>
      </c>
      <c r="C1111" s="52" t="s">
        <v>259</v>
      </c>
      <c r="D1111" s="52" t="s">
        <v>401</v>
      </c>
      <c r="E1111" s="56" t="s">
        <v>402</v>
      </c>
      <c r="F1111" s="57">
        <v>1616500000</v>
      </c>
      <c r="G1111" s="57">
        <v>0</v>
      </c>
      <c r="H1111" s="57">
        <v>1612500000</v>
      </c>
      <c r="I1111" s="57">
        <v>4000000</v>
      </c>
      <c r="J1111" s="57">
        <v>0</v>
      </c>
    </row>
    <row r="1112" spans="1:10">
      <c r="A1112" s="52" t="s">
        <v>506</v>
      </c>
      <c r="B1112" s="52" t="s">
        <v>706</v>
      </c>
      <c r="C1112" s="52" t="s">
        <v>259</v>
      </c>
      <c r="D1112" s="52" t="s">
        <v>403</v>
      </c>
      <c r="E1112" s="56" t="s">
        <v>404</v>
      </c>
      <c r="F1112" s="57">
        <v>1093000000</v>
      </c>
      <c r="G1112" s="57">
        <v>0</v>
      </c>
      <c r="H1112" s="57">
        <v>1084000000</v>
      </c>
      <c r="I1112" s="57">
        <v>9000000</v>
      </c>
      <c r="J1112" s="57">
        <v>0</v>
      </c>
    </row>
    <row r="1113" spans="1:10">
      <c r="A1113" s="52" t="s">
        <v>506</v>
      </c>
      <c r="B1113" s="52" t="s">
        <v>706</v>
      </c>
      <c r="C1113" s="52" t="s">
        <v>259</v>
      </c>
      <c r="D1113" s="52" t="s">
        <v>310</v>
      </c>
      <c r="E1113" s="56" t="s">
        <v>311</v>
      </c>
      <c r="F1113" s="57">
        <v>255500000</v>
      </c>
      <c r="G1113" s="57">
        <v>0</v>
      </c>
      <c r="H1113" s="57">
        <v>244000000</v>
      </c>
      <c r="I1113" s="57">
        <v>11500000</v>
      </c>
      <c r="J1113" s="57">
        <v>0</v>
      </c>
    </row>
    <row r="1114" spans="1:10" ht="25.5">
      <c r="A1114" s="52" t="s">
        <v>506</v>
      </c>
      <c r="B1114" s="52" t="s">
        <v>706</v>
      </c>
      <c r="C1114" s="52" t="s">
        <v>259</v>
      </c>
      <c r="D1114" s="52" t="s">
        <v>730</v>
      </c>
      <c r="E1114" s="56" t="s">
        <v>731</v>
      </c>
      <c r="F1114" s="57">
        <v>735200000</v>
      </c>
      <c r="G1114" s="57">
        <v>0</v>
      </c>
      <c r="H1114" s="57">
        <v>735200000</v>
      </c>
      <c r="I1114" s="57">
        <v>0</v>
      </c>
      <c r="J1114" s="57">
        <v>0</v>
      </c>
    </row>
    <row r="1115" spans="1:10" ht="25.5">
      <c r="A1115" s="52" t="s">
        <v>506</v>
      </c>
      <c r="B1115" s="52" t="s">
        <v>706</v>
      </c>
      <c r="C1115" s="52" t="s">
        <v>312</v>
      </c>
      <c r="D1115" s="52" t="s">
        <v>201</v>
      </c>
      <c r="E1115" s="56" t="s">
        <v>313</v>
      </c>
      <c r="F1115" s="57">
        <v>95580102537</v>
      </c>
      <c r="G1115" s="57">
        <v>0</v>
      </c>
      <c r="H1115" s="57">
        <v>68346661136</v>
      </c>
      <c r="I1115" s="57">
        <v>24620430479</v>
      </c>
      <c r="J1115" s="57">
        <v>2613010922</v>
      </c>
    </row>
    <row r="1116" spans="1:10">
      <c r="A1116" s="52" t="s">
        <v>506</v>
      </c>
      <c r="B1116" s="52" t="s">
        <v>706</v>
      </c>
      <c r="C1116" s="52" t="s">
        <v>312</v>
      </c>
      <c r="D1116" s="52" t="s">
        <v>314</v>
      </c>
      <c r="E1116" s="56" t="s">
        <v>315</v>
      </c>
      <c r="F1116" s="57">
        <v>32457694075</v>
      </c>
      <c r="G1116" s="57">
        <v>0</v>
      </c>
      <c r="H1116" s="57">
        <v>21108488008</v>
      </c>
      <c r="I1116" s="57">
        <v>9559004260</v>
      </c>
      <c r="J1116" s="57">
        <v>1790201807</v>
      </c>
    </row>
    <row r="1117" spans="1:10" ht="25.5">
      <c r="A1117" s="52" t="s">
        <v>506</v>
      </c>
      <c r="B1117" s="52" t="s">
        <v>706</v>
      </c>
      <c r="C1117" s="52" t="s">
        <v>312</v>
      </c>
      <c r="D1117" s="52" t="s">
        <v>694</v>
      </c>
      <c r="E1117" s="56" t="s">
        <v>695</v>
      </c>
      <c r="F1117" s="57">
        <v>62751390530</v>
      </c>
      <c r="G1117" s="57">
        <v>0</v>
      </c>
      <c r="H1117" s="57">
        <v>46978460576</v>
      </c>
      <c r="I1117" s="57">
        <v>14950120839</v>
      </c>
      <c r="J1117" s="57">
        <v>822809115</v>
      </c>
    </row>
    <row r="1118" spans="1:10">
      <c r="A1118" s="52" t="s">
        <v>506</v>
      </c>
      <c r="B1118" s="52" t="s">
        <v>706</v>
      </c>
      <c r="C1118" s="52" t="s">
        <v>312</v>
      </c>
      <c r="D1118" s="52" t="s">
        <v>732</v>
      </c>
      <c r="E1118" s="56" t="s">
        <v>511</v>
      </c>
      <c r="F1118" s="57">
        <v>371017932</v>
      </c>
      <c r="G1118" s="57">
        <v>0</v>
      </c>
      <c r="H1118" s="57">
        <v>259712552</v>
      </c>
      <c r="I1118" s="57">
        <v>111305380</v>
      </c>
      <c r="J1118" s="57">
        <v>0</v>
      </c>
    </row>
    <row r="1119" spans="1:10">
      <c r="A1119" s="52" t="s">
        <v>506</v>
      </c>
      <c r="B1119" s="52" t="s">
        <v>706</v>
      </c>
      <c r="C1119" s="52" t="s">
        <v>219</v>
      </c>
      <c r="D1119" s="52" t="s">
        <v>201</v>
      </c>
      <c r="E1119" s="56" t="s">
        <v>220</v>
      </c>
      <c r="F1119" s="57">
        <v>10378913963</v>
      </c>
      <c r="G1119" s="57">
        <v>10378903163</v>
      </c>
      <c r="H1119" s="57">
        <v>10800</v>
      </c>
      <c r="I1119" s="57">
        <v>0</v>
      </c>
      <c r="J1119" s="57">
        <v>0</v>
      </c>
    </row>
    <row r="1120" spans="1:10" ht="51">
      <c r="A1120" s="52" t="s">
        <v>506</v>
      </c>
      <c r="B1120" s="52" t="s">
        <v>706</v>
      </c>
      <c r="C1120" s="52" t="s">
        <v>219</v>
      </c>
      <c r="D1120" s="52" t="s">
        <v>367</v>
      </c>
      <c r="E1120" s="56" t="s">
        <v>368</v>
      </c>
      <c r="F1120" s="57">
        <v>60750000</v>
      </c>
      <c r="G1120" s="57">
        <v>60750000</v>
      </c>
      <c r="H1120" s="57">
        <v>0</v>
      </c>
      <c r="I1120" s="57">
        <v>0</v>
      </c>
      <c r="J1120" s="57">
        <v>0</v>
      </c>
    </row>
    <row r="1121" spans="1:10" ht="76.5">
      <c r="A1121" s="52" t="s">
        <v>506</v>
      </c>
      <c r="B1121" s="52" t="s">
        <v>706</v>
      </c>
      <c r="C1121" s="52" t="s">
        <v>219</v>
      </c>
      <c r="D1121" s="52" t="s">
        <v>316</v>
      </c>
      <c r="E1121" s="56" t="s">
        <v>317</v>
      </c>
      <c r="F1121" s="57">
        <v>10042379008</v>
      </c>
      <c r="G1121" s="57">
        <v>10042379008</v>
      </c>
      <c r="H1121" s="57">
        <v>0</v>
      </c>
      <c r="I1121" s="57">
        <v>0</v>
      </c>
      <c r="J1121" s="57">
        <v>0</v>
      </c>
    </row>
    <row r="1122" spans="1:10" ht="38.25">
      <c r="A1122" s="52" t="s">
        <v>506</v>
      </c>
      <c r="B1122" s="52" t="s">
        <v>706</v>
      </c>
      <c r="C1122" s="52" t="s">
        <v>219</v>
      </c>
      <c r="D1122" s="52" t="s">
        <v>588</v>
      </c>
      <c r="E1122" s="56" t="s">
        <v>589</v>
      </c>
      <c r="F1122" s="57">
        <v>64459484</v>
      </c>
      <c r="G1122" s="57">
        <v>64459484</v>
      </c>
      <c r="H1122" s="57">
        <v>0</v>
      </c>
      <c r="I1122" s="57">
        <v>0</v>
      </c>
      <c r="J1122" s="57">
        <v>0</v>
      </c>
    </row>
    <row r="1123" spans="1:10" ht="51">
      <c r="A1123" s="52" t="s">
        <v>506</v>
      </c>
      <c r="B1123" s="52" t="s">
        <v>706</v>
      </c>
      <c r="C1123" s="52" t="s">
        <v>219</v>
      </c>
      <c r="D1123" s="52" t="s">
        <v>320</v>
      </c>
      <c r="E1123" s="56" t="s">
        <v>321</v>
      </c>
      <c r="F1123" s="57">
        <v>211314671</v>
      </c>
      <c r="G1123" s="57">
        <v>211314671</v>
      </c>
      <c r="H1123" s="57">
        <v>0</v>
      </c>
      <c r="I1123" s="57">
        <v>0</v>
      </c>
      <c r="J1123" s="57">
        <v>0</v>
      </c>
    </row>
    <row r="1124" spans="1:10">
      <c r="A1124" s="52" t="s">
        <v>506</v>
      </c>
      <c r="B1124" s="52" t="s">
        <v>706</v>
      </c>
      <c r="C1124" s="52" t="s">
        <v>219</v>
      </c>
      <c r="D1124" s="52" t="s">
        <v>275</v>
      </c>
      <c r="E1124" s="56" t="s">
        <v>276</v>
      </c>
      <c r="F1124" s="57">
        <v>10800</v>
      </c>
      <c r="G1124" s="57">
        <v>0</v>
      </c>
      <c r="H1124" s="57">
        <v>10800</v>
      </c>
      <c r="I1124" s="57">
        <v>0</v>
      </c>
      <c r="J1124" s="57">
        <v>0</v>
      </c>
    </row>
    <row r="1125" spans="1:10">
      <c r="A1125" s="52" t="s">
        <v>506</v>
      </c>
      <c r="B1125" s="52" t="s">
        <v>706</v>
      </c>
      <c r="C1125" s="52" t="s">
        <v>223</v>
      </c>
      <c r="D1125" s="52" t="s">
        <v>201</v>
      </c>
      <c r="E1125" s="56" t="s">
        <v>224</v>
      </c>
      <c r="F1125" s="57">
        <v>28456454765</v>
      </c>
      <c r="G1125" s="57">
        <v>12492649</v>
      </c>
      <c r="H1125" s="57">
        <v>23219951004</v>
      </c>
      <c r="I1125" s="57">
        <v>3974392430</v>
      </c>
      <c r="J1125" s="57">
        <v>1249618682</v>
      </c>
    </row>
    <row r="1126" spans="1:10" ht="25.5">
      <c r="A1126" s="52" t="s">
        <v>506</v>
      </c>
      <c r="B1126" s="52" t="s">
        <v>706</v>
      </c>
      <c r="C1126" s="52" t="s">
        <v>223</v>
      </c>
      <c r="D1126" s="52" t="s">
        <v>281</v>
      </c>
      <c r="E1126" s="56" t="s">
        <v>282</v>
      </c>
      <c r="F1126" s="57">
        <v>19617000</v>
      </c>
      <c r="G1126" s="57">
        <v>0</v>
      </c>
      <c r="H1126" s="57">
        <v>19617000</v>
      </c>
      <c r="I1126" s="57">
        <v>0</v>
      </c>
      <c r="J1126" s="57">
        <v>0</v>
      </c>
    </row>
    <row r="1127" spans="1:10" ht="25.5">
      <c r="A1127" s="52" t="s">
        <v>506</v>
      </c>
      <c r="B1127" s="52" t="s">
        <v>706</v>
      </c>
      <c r="C1127" s="52" t="s">
        <v>223</v>
      </c>
      <c r="D1127" s="52" t="s">
        <v>225</v>
      </c>
      <c r="E1127" s="56" t="s">
        <v>226</v>
      </c>
      <c r="F1127" s="57">
        <v>12240205118</v>
      </c>
      <c r="G1127" s="57">
        <v>0</v>
      </c>
      <c r="H1127" s="57">
        <v>12240205118</v>
      </c>
      <c r="I1127" s="57">
        <v>0</v>
      </c>
      <c r="J1127" s="57">
        <v>0</v>
      </c>
    </row>
    <row r="1128" spans="1:10" ht="25.5">
      <c r="A1128" s="52" t="s">
        <v>506</v>
      </c>
      <c r="B1128" s="52" t="s">
        <v>706</v>
      </c>
      <c r="C1128" s="52" t="s">
        <v>223</v>
      </c>
      <c r="D1128" s="52" t="s">
        <v>351</v>
      </c>
      <c r="E1128" s="56" t="s">
        <v>352</v>
      </c>
      <c r="F1128" s="57">
        <v>77573493</v>
      </c>
      <c r="G1128" s="57">
        <v>0</v>
      </c>
      <c r="H1128" s="57">
        <v>77573493</v>
      </c>
      <c r="I1128" s="57">
        <v>0</v>
      </c>
      <c r="J1128" s="57">
        <v>0</v>
      </c>
    </row>
    <row r="1129" spans="1:10" ht="63.75">
      <c r="A1129" s="52" t="s">
        <v>506</v>
      </c>
      <c r="B1129" s="52" t="s">
        <v>706</v>
      </c>
      <c r="C1129" s="52" t="s">
        <v>223</v>
      </c>
      <c r="D1129" s="52" t="s">
        <v>397</v>
      </c>
      <c r="E1129" s="56" t="s">
        <v>398</v>
      </c>
      <c r="F1129" s="57">
        <v>1839210045</v>
      </c>
      <c r="G1129" s="57">
        <v>0</v>
      </c>
      <c r="H1129" s="57">
        <v>1839210045</v>
      </c>
      <c r="I1129" s="57">
        <v>0</v>
      </c>
      <c r="J1129" s="57">
        <v>0</v>
      </c>
    </row>
    <row r="1130" spans="1:10" ht="51">
      <c r="A1130" s="52" t="s">
        <v>506</v>
      </c>
      <c r="B1130" s="52" t="s">
        <v>706</v>
      </c>
      <c r="C1130" s="52" t="s">
        <v>223</v>
      </c>
      <c r="D1130" s="52" t="s">
        <v>698</v>
      </c>
      <c r="E1130" s="56" t="s">
        <v>699</v>
      </c>
      <c r="F1130" s="57">
        <v>1978964825</v>
      </c>
      <c r="G1130" s="57">
        <v>0</v>
      </c>
      <c r="H1130" s="57">
        <v>634331901</v>
      </c>
      <c r="I1130" s="57">
        <v>768361665</v>
      </c>
      <c r="J1130" s="57">
        <v>576271259</v>
      </c>
    </row>
    <row r="1131" spans="1:10" ht="25.5">
      <c r="A1131" s="52" t="s">
        <v>506</v>
      </c>
      <c r="B1131" s="52" t="s">
        <v>706</v>
      </c>
      <c r="C1131" s="52" t="s">
        <v>223</v>
      </c>
      <c r="D1131" s="52" t="s">
        <v>681</v>
      </c>
      <c r="E1131" s="56" t="s">
        <v>682</v>
      </c>
      <c r="F1131" s="57">
        <v>291470986</v>
      </c>
      <c r="G1131" s="57">
        <v>0</v>
      </c>
      <c r="H1131" s="57">
        <v>291470986</v>
      </c>
      <c r="I1131" s="57">
        <v>0</v>
      </c>
      <c r="J1131" s="57">
        <v>0</v>
      </c>
    </row>
    <row r="1132" spans="1:10" ht="25.5">
      <c r="A1132" s="52" t="s">
        <v>506</v>
      </c>
      <c r="B1132" s="52" t="s">
        <v>706</v>
      </c>
      <c r="C1132" s="52" t="s">
        <v>223</v>
      </c>
      <c r="D1132" s="52" t="s">
        <v>466</v>
      </c>
      <c r="E1132" s="56" t="s">
        <v>467</v>
      </c>
      <c r="F1132" s="57">
        <v>7818245</v>
      </c>
      <c r="G1132" s="57">
        <v>7818245</v>
      </c>
      <c r="H1132" s="57">
        <v>0</v>
      </c>
      <c r="I1132" s="57">
        <v>0</v>
      </c>
      <c r="J1132" s="57">
        <v>0</v>
      </c>
    </row>
    <row r="1133" spans="1:10" ht="51">
      <c r="A1133" s="52" t="s">
        <v>506</v>
      </c>
      <c r="B1133" s="52" t="s">
        <v>706</v>
      </c>
      <c r="C1133" s="52" t="s">
        <v>223</v>
      </c>
      <c r="D1133" s="52" t="s">
        <v>415</v>
      </c>
      <c r="E1133" s="56" t="s">
        <v>416</v>
      </c>
      <c r="F1133" s="57">
        <v>4472888099</v>
      </c>
      <c r="G1133" s="57">
        <v>0</v>
      </c>
      <c r="H1133" s="57">
        <v>4472866991</v>
      </c>
      <c r="I1133" s="57">
        <v>17913</v>
      </c>
      <c r="J1133" s="57">
        <v>3195</v>
      </c>
    </row>
    <row r="1134" spans="1:10" ht="51">
      <c r="A1134" s="52" t="s">
        <v>506</v>
      </c>
      <c r="B1134" s="52" t="s">
        <v>706</v>
      </c>
      <c r="C1134" s="52" t="s">
        <v>223</v>
      </c>
      <c r="D1134" s="52" t="s">
        <v>700</v>
      </c>
      <c r="E1134" s="56" t="s">
        <v>701</v>
      </c>
      <c r="F1134" s="57">
        <v>18924142</v>
      </c>
      <c r="G1134" s="57">
        <v>0</v>
      </c>
      <c r="H1134" s="57">
        <v>18924142</v>
      </c>
      <c r="I1134" s="57">
        <v>0</v>
      </c>
      <c r="J1134" s="57">
        <v>0</v>
      </c>
    </row>
    <row r="1135" spans="1:10" ht="63.75">
      <c r="A1135" s="52" t="s">
        <v>506</v>
      </c>
      <c r="B1135" s="52" t="s">
        <v>706</v>
      </c>
      <c r="C1135" s="52" t="s">
        <v>223</v>
      </c>
      <c r="D1135" s="52" t="s">
        <v>283</v>
      </c>
      <c r="E1135" s="56" t="s">
        <v>284</v>
      </c>
      <c r="F1135" s="57">
        <v>4674404</v>
      </c>
      <c r="G1135" s="57">
        <v>4674404</v>
      </c>
      <c r="H1135" s="57">
        <v>0</v>
      </c>
      <c r="I1135" s="57">
        <v>0</v>
      </c>
      <c r="J1135" s="57">
        <v>0</v>
      </c>
    </row>
    <row r="1136" spans="1:10" ht="63.75">
      <c r="A1136" s="52" t="s">
        <v>506</v>
      </c>
      <c r="B1136" s="52" t="s">
        <v>706</v>
      </c>
      <c r="C1136" s="52" t="s">
        <v>223</v>
      </c>
      <c r="D1136" s="52" t="s">
        <v>285</v>
      </c>
      <c r="E1136" s="56" t="s">
        <v>286</v>
      </c>
      <c r="F1136" s="57">
        <v>7505108408</v>
      </c>
      <c r="G1136" s="57">
        <v>0</v>
      </c>
      <c r="H1136" s="57">
        <v>3625751328</v>
      </c>
      <c r="I1136" s="57">
        <v>3206012852</v>
      </c>
      <c r="J1136" s="57">
        <v>673344228</v>
      </c>
    </row>
    <row r="1137" spans="1:10">
      <c r="A1137" s="52" t="s">
        <v>506</v>
      </c>
      <c r="B1137" s="52" t="s">
        <v>733</v>
      </c>
      <c r="C1137" s="52" t="s">
        <v>201</v>
      </c>
      <c r="D1137" s="52" t="s">
        <v>201</v>
      </c>
      <c r="E1137" s="56" t="s">
        <v>734</v>
      </c>
      <c r="F1137" s="57">
        <v>57561075</v>
      </c>
      <c r="G1137" s="57">
        <v>0</v>
      </c>
      <c r="H1137" s="57">
        <v>45553544</v>
      </c>
      <c r="I1137" s="57">
        <v>47606</v>
      </c>
      <c r="J1137" s="57">
        <v>11959925</v>
      </c>
    </row>
    <row r="1138" spans="1:10" ht="25.5">
      <c r="A1138" s="52" t="s">
        <v>506</v>
      </c>
      <c r="B1138" s="52" t="s">
        <v>733</v>
      </c>
      <c r="C1138" s="52" t="s">
        <v>299</v>
      </c>
      <c r="D1138" s="52" t="s">
        <v>201</v>
      </c>
      <c r="E1138" s="56" t="s">
        <v>65</v>
      </c>
      <c r="F1138" s="57">
        <v>11959925</v>
      </c>
      <c r="G1138" s="57">
        <v>0</v>
      </c>
      <c r="H1138" s="57">
        <v>0</v>
      </c>
      <c r="I1138" s="57">
        <v>0</v>
      </c>
      <c r="J1138" s="57">
        <v>11959925</v>
      </c>
    </row>
    <row r="1139" spans="1:10" ht="25.5">
      <c r="A1139" s="52" t="s">
        <v>506</v>
      </c>
      <c r="B1139" s="52" t="s">
        <v>733</v>
      </c>
      <c r="C1139" s="52" t="s">
        <v>299</v>
      </c>
      <c r="D1139" s="52" t="s">
        <v>300</v>
      </c>
      <c r="E1139" s="56" t="s">
        <v>301</v>
      </c>
      <c r="F1139" s="57">
        <v>11959925</v>
      </c>
      <c r="G1139" s="57">
        <v>0</v>
      </c>
      <c r="H1139" s="57">
        <v>0</v>
      </c>
      <c r="I1139" s="57">
        <v>0</v>
      </c>
      <c r="J1139" s="57">
        <v>11959925</v>
      </c>
    </row>
    <row r="1140" spans="1:10">
      <c r="A1140" s="52" t="s">
        <v>506</v>
      </c>
      <c r="B1140" s="52" t="s">
        <v>733</v>
      </c>
      <c r="C1140" s="52" t="s">
        <v>302</v>
      </c>
      <c r="D1140" s="52" t="s">
        <v>201</v>
      </c>
      <c r="E1140" s="56" t="s">
        <v>303</v>
      </c>
      <c r="F1140" s="57">
        <v>38035165</v>
      </c>
      <c r="G1140" s="57">
        <v>0</v>
      </c>
      <c r="H1140" s="57">
        <v>38035165</v>
      </c>
      <c r="I1140" s="57">
        <v>0</v>
      </c>
      <c r="J1140" s="57">
        <v>0</v>
      </c>
    </row>
    <row r="1141" spans="1:10" ht="51">
      <c r="A1141" s="52" t="s">
        <v>506</v>
      </c>
      <c r="B1141" s="52" t="s">
        <v>733</v>
      </c>
      <c r="C1141" s="52" t="s">
        <v>302</v>
      </c>
      <c r="D1141" s="52" t="s">
        <v>304</v>
      </c>
      <c r="E1141" s="56" t="s">
        <v>305</v>
      </c>
      <c r="F1141" s="57">
        <v>38035165</v>
      </c>
      <c r="G1141" s="57">
        <v>0</v>
      </c>
      <c r="H1141" s="57">
        <v>38035165</v>
      </c>
      <c r="I1141" s="57">
        <v>0</v>
      </c>
      <c r="J1141" s="57">
        <v>0</v>
      </c>
    </row>
    <row r="1142" spans="1:10" ht="25.5">
      <c r="A1142" s="52" t="s">
        <v>506</v>
      </c>
      <c r="B1142" s="52" t="s">
        <v>733</v>
      </c>
      <c r="C1142" s="52" t="s">
        <v>259</v>
      </c>
      <c r="D1142" s="52" t="s">
        <v>201</v>
      </c>
      <c r="E1142" s="56" t="s">
        <v>260</v>
      </c>
      <c r="F1142" s="57">
        <v>7500000</v>
      </c>
      <c r="G1142" s="57">
        <v>0</v>
      </c>
      <c r="H1142" s="57">
        <v>7500000</v>
      </c>
      <c r="I1142" s="57">
        <v>0</v>
      </c>
      <c r="J1142" s="57">
        <v>0</v>
      </c>
    </row>
    <row r="1143" spans="1:10">
      <c r="A1143" s="52" t="s">
        <v>506</v>
      </c>
      <c r="B1143" s="52" t="s">
        <v>733</v>
      </c>
      <c r="C1143" s="52" t="s">
        <v>259</v>
      </c>
      <c r="D1143" s="52" t="s">
        <v>401</v>
      </c>
      <c r="E1143" s="56" t="s">
        <v>402</v>
      </c>
      <c r="F1143" s="57">
        <v>3000000</v>
      </c>
      <c r="G1143" s="57">
        <v>0</v>
      </c>
      <c r="H1143" s="57">
        <v>3000000</v>
      </c>
      <c r="I1143" s="57">
        <v>0</v>
      </c>
      <c r="J1143" s="57">
        <v>0</v>
      </c>
    </row>
    <row r="1144" spans="1:10">
      <c r="A1144" s="52" t="s">
        <v>506</v>
      </c>
      <c r="B1144" s="52" t="s">
        <v>733</v>
      </c>
      <c r="C1144" s="52" t="s">
        <v>259</v>
      </c>
      <c r="D1144" s="52" t="s">
        <v>310</v>
      </c>
      <c r="E1144" s="56" t="s">
        <v>311</v>
      </c>
      <c r="F1144" s="57">
        <v>4500000</v>
      </c>
      <c r="G1144" s="57">
        <v>0</v>
      </c>
      <c r="H1144" s="57">
        <v>4500000</v>
      </c>
      <c r="I1144" s="57">
        <v>0</v>
      </c>
      <c r="J1144" s="57">
        <v>0</v>
      </c>
    </row>
    <row r="1145" spans="1:10">
      <c r="A1145" s="52" t="s">
        <v>506</v>
      </c>
      <c r="B1145" s="52" t="s">
        <v>733</v>
      </c>
      <c r="C1145" s="52" t="s">
        <v>223</v>
      </c>
      <c r="D1145" s="52" t="s">
        <v>201</v>
      </c>
      <c r="E1145" s="56" t="s">
        <v>224</v>
      </c>
      <c r="F1145" s="57">
        <v>65985</v>
      </c>
      <c r="G1145" s="57">
        <v>0</v>
      </c>
      <c r="H1145" s="57">
        <v>18379</v>
      </c>
      <c r="I1145" s="57">
        <v>47606</v>
      </c>
      <c r="J1145" s="57">
        <v>0</v>
      </c>
    </row>
    <row r="1146" spans="1:10" ht="25.5">
      <c r="A1146" s="52" t="s">
        <v>506</v>
      </c>
      <c r="B1146" s="52" t="s">
        <v>733</v>
      </c>
      <c r="C1146" s="52" t="s">
        <v>223</v>
      </c>
      <c r="D1146" s="52" t="s">
        <v>351</v>
      </c>
      <c r="E1146" s="56" t="s">
        <v>352</v>
      </c>
      <c r="F1146" s="57">
        <v>13000</v>
      </c>
      <c r="G1146" s="57">
        <v>0</v>
      </c>
      <c r="H1146" s="57">
        <v>13000</v>
      </c>
      <c r="I1146" s="57">
        <v>0</v>
      </c>
      <c r="J1146" s="57">
        <v>0</v>
      </c>
    </row>
    <row r="1147" spans="1:10" ht="51">
      <c r="A1147" s="52" t="s">
        <v>506</v>
      </c>
      <c r="B1147" s="52" t="s">
        <v>733</v>
      </c>
      <c r="C1147" s="52" t="s">
        <v>223</v>
      </c>
      <c r="D1147" s="52" t="s">
        <v>415</v>
      </c>
      <c r="E1147" s="56" t="s">
        <v>416</v>
      </c>
      <c r="F1147" s="57">
        <v>5379</v>
      </c>
      <c r="G1147" s="57">
        <v>0</v>
      </c>
      <c r="H1147" s="57">
        <v>5379</v>
      </c>
      <c r="I1147" s="57">
        <v>0</v>
      </c>
      <c r="J1147" s="57">
        <v>0</v>
      </c>
    </row>
    <row r="1148" spans="1:10" ht="63.75">
      <c r="A1148" s="52" t="s">
        <v>506</v>
      </c>
      <c r="B1148" s="52" t="s">
        <v>733</v>
      </c>
      <c r="C1148" s="52" t="s">
        <v>223</v>
      </c>
      <c r="D1148" s="52" t="s">
        <v>285</v>
      </c>
      <c r="E1148" s="56" t="s">
        <v>286</v>
      </c>
      <c r="F1148" s="57">
        <v>47606</v>
      </c>
      <c r="G1148" s="57">
        <v>0</v>
      </c>
      <c r="H1148" s="57">
        <v>0</v>
      </c>
      <c r="I1148" s="57">
        <v>47606</v>
      </c>
      <c r="J1148" s="57">
        <v>0</v>
      </c>
    </row>
    <row r="1149" spans="1:10">
      <c r="A1149" s="52" t="s">
        <v>506</v>
      </c>
      <c r="B1149" s="52" t="s">
        <v>735</v>
      </c>
      <c r="C1149" s="52" t="s">
        <v>201</v>
      </c>
      <c r="D1149" s="52" t="s">
        <v>201</v>
      </c>
      <c r="E1149" s="56" t="s">
        <v>736</v>
      </c>
      <c r="F1149" s="57">
        <v>288182033638</v>
      </c>
      <c r="G1149" s="57">
        <v>351382686</v>
      </c>
      <c r="H1149" s="57">
        <v>209059149952</v>
      </c>
      <c r="I1149" s="57">
        <v>47130255791</v>
      </c>
      <c r="J1149" s="57">
        <v>31641245209</v>
      </c>
    </row>
    <row r="1150" spans="1:10">
      <c r="A1150" s="52" t="s">
        <v>506</v>
      </c>
      <c r="B1150" s="52" t="s">
        <v>735</v>
      </c>
      <c r="C1150" s="52" t="s">
        <v>332</v>
      </c>
      <c r="D1150" s="52" t="s">
        <v>201</v>
      </c>
      <c r="E1150" s="56" t="s">
        <v>66</v>
      </c>
      <c r="F1150" s="57">
        <v>189747210455</v>
      </c>
      <c r="G1150" s="57">
        <v>0</v>
      </c>
      <c r="H1150" s="57">
        <v>187517048276</v>
      </c>
      <c r="I1150" s="57">
        <v>2230162179</v>
      </c>
      <c r="J1150" s="57">
        <v>0</v>
      </c>
    </row>
    <row r="1151" spans="1:10" ht="25.5">
      <c r="A1151" s="52" t="s">
        <v>506</v>
      </c>
      <c r="B1151" s="52" t="s">
        <v>735</v>
      </c>
      <c r="C1151" s="52" t="s">
        <v>332</v>
      </c>
      <c r="D1151" s="52" t="s">
        <v>333</v>
      </c>
      <c r="E1151" s="56" t="s">
        <v>334</v>
      </c>
      <c r="F1151" s="57">
        <v>178943946913</v>
      </c>
      <c r="G1151" s="57">
        <v>0</v>
      </c>
      <c r="H1151" s="57">
        <v>178939464157</v>
      </c>
      <c r="I1151" s="57">
        <v>4482756</v>
      </c>
      <c r="J1151" s="57">
        <v>0</v>
      </c>
    </row>
    <row r="1152" spans="1:10" ht="38.25">
      <c r="A1152" s="52" t="s">
        <v>506</v>
      </c>
      <c r="B1152" s="52" t="s">
        <v>735</v>
      </c>
      <c r="C1152" s="52" t="s">
        <v>332</v>
      </c>
      <c r="D1152" s="52" t="s">
        <v>737</v>
      </c>
      <c r="E1152" s="56" t="s">
        <v>738</v>
      </c>
      <c r="F1152" s="57">
        <v>884624679</v>
      </c>
      <c r="G1152" s="57">
        <v>0</v>
      </c>
      <c r="H1152" s="57">
        <v>884624679</v>
      </c>
      <c r="I1152" s="57">
        <v>0</v>
      </c>
      <c r="J1152" s="57">
        <v>0</v>
      </c>
    </row>
    <row r="1153" spans="1:10" ht="25.5">
      <c r="A1153" s="52" t="s">
        <v>506</v>
      </c>
      <c r="B1153" s="52" t="s">
        <v>735</v>
      </c>
      <c r="C1153" s="52" t="s">
        <v>332</v>
      </c>
      <c r="D1153" s="52" t="s">
        <v>708</v>
      </c>
      <c r="E1153" s="56" t="s">
        <v>709</v>
      </c>
      <c r="F1153" s="57">
        <v>2955738847</v>
      </c>
      <c r="G1153" s="57">
        <v>0</v>
      </c>
      <c r="H1153" s="57">
        <v>2955738847</v>
      </c>
      <c r="I1153" s="57">
        <v>0</v>
      </c>
      <c r="J1153" s="57">
        <v>0</v>
      </c>
    </row>
    <row r="1154" spans="1:10" ht="51">
      <c r="A1154" s="52" t="s">
        <v>506</v>
      </c>
      <c r="B1154" s="52" t="s">
        <v>735</v>
      </c>
      <c r="C1154" s="52" t="s">
        <v>332</v>
      </c>
      <c r="D1154" s="52" t="s">
        <v>446</v>
      </c>
      <c r="E1154" s="56" t="s">
        <v>447</v>
      </c>
      <c r="F1154" s="57">
        <v>4451358794</v>
      </c>
      <c r="G1154" s="57">
        <v>0</v>
      </c>
      <c r="H1154" s="57">
        <v>2225679371</v>
      </c>
      <c r="I1154" s="57">
        <v>2225679423</v>
      </c>
      <c r="J1154" s="57">
        <v>0</v>
      </c>
    </row>
    <row r="1155" spans="1:10" ht="25.5">
      <c r="A1155" s="52" t="s">
        <v>506</v>
      </c>
      <c r="B1155" s="52" t="s">
        <v>735</v>
      </c>
      <c r="C1155" s="52" t="s">
        <v>332</v>
      </c>
      <c r="D1155" s="52" t="s">
        <v>739</v>
      </c>
      <c r="E1155" s="56" t="s">
        <v>740</v>
      </c>
      <c r="F1155" s="57">
        <v>943418550</v>
      </c>
      <c r="G1155" s="57">
        <v>0</v>
      </c>
      <c r="H1155" s="57">
        <v>943418550</v>
      </c>
      <c r="I1155" s="57">
        <v>0</v>
      </c>
      <c r="J1155" s="57">
        <v>0</v>
      </c>
    </row>
    <row r="1156" spans="1:10" ht="38.25">
      <c r="A1156" s="52" t="s">
        <v>506</v>
      </c>
      <c r="B1156" s="52" t="s">
        <v>735</v>
      </c>
      <c r="C1156" s="52" t="s">
        <v>332</v>
      </c>
      <c r="D1156" s="52" t="s">
        <v>741</v>
      </c>
      <c r="E1156" s="56" t="s">
        <v>742</v>
      </c>
      <c r="F1156" s="57">
        <v>3000000</v>
      </c>
      <c r="G1156" s="57">
        <v>0</v>
      </c>
      <c r="H1156" s="57">
        <v>3000000</v>
      </c>
      <c r="I1156" s="57">
        <v>0</v>
      </c>
      <c r="J1156" s="57">
        <v>0</v>
      </c>
    </row>
    <row r="1157" spans="1:10" ht="25.5">
      <c r="A1157" s="52" t="s">
        <v>506</v>
      </c>
      <c r="B1157" s="52" t="s">
        <v>735</v>
      </c>
      <c r="C1157" s="52" t="s">
        <v>332</v>
      </c>
      <c r="D1157" s="52" t="s">
        <v>686</v>
      </c>
      <c r="E1157" s="56" t="s">
        <v>687</v>
      </c>
      <c r="F1157" s="57">
        <v>1565122672</v>
      </c>
      <c r="G1157" s="57">
        <v>0</v>
      </c>
      <c r="H1157" s="57">
        <v>1565122672</v>
      </c>
      <c r="I1157" s="57">
        <v>0</v>
      </c>
      <c r="J1157" s="57">
        <v>0</v>
      </c>
    </row>
    <row r="1158" spans="1:10">
      <c r="A1158" s="52" t="s">
        <v>506</v>
      </c>
      <c r="B1158" s="52" t="s">
        <v>735</v>
      </c>
      <c r="C1158" s="52" t="s">
        <v>324</v>
      </c>
      <c r="D1158" s="52" t="s">
        <v>201</v>
      </c>
      <c r="E1158" s="56" t="s">
        <v>325</v>
      </c>
      <c r="F1158" s="57">
        <v>339605874</v>
      </c>
      <c r="G1158" s="57">
        <v>0</v>
      </c>
      <c r="H1158" s="57">
        <v>339605874</v>
      </c>
      <c r="I1158" s="57">
        <v>0</v>
      </c>
      <c r="J1158" s="57">
        <v>0</v>
      </c>
    </row>
    <row r="1159" spans="1:10" ht="51">
      <c r="A1159" s="52" t="s">
        <v>506</v>
      </c>
      <c r="B1159" s="52" t="s">
        <v>735</v>
      </c>
      <c r="C1159" s="52" t="s">
        <v>324</v>
      </c>
      <c r="D1159" s="52" t="s">
        <v>326</v>
      </c>
      <c r="E1159" s="56" t="s">
        <v>327</v>
      </c>
      <c r="F1159" s="57">
        <v>339605874</v>
      </c>
      <c r="G1159" s="57">
        <v>0</v>
      </c>
      <c r="H1159" s="57">
        <v>339605874</v>
      </c>
      <c r="I1159" s="57">
        <v>0</v>
      </c>
      <c r="J1159" s="57">
        <v>0</v>
      </c>
    </row>
    <row r="1160" spans="1:10">
      <c r="A1160" s="52" t="s">
        <v>506</v>
      </c>
      <c r="B1160" s="52" t="s">
        <v>735</v>
      </c>
      <c r="C1160" s="52" t="s">
        <v>718</v>
      </c>
      <c r="D1160" s="52" t="s">
        <v>201</v>
      </c>
      <c r="E1160" s="56" t="s">
        <v>719</v>
      </c>
      <c r="F1160" s="57">
        <v>64247099348</v>
      </c>
      <c r="G1160" s="57">
        <v>0</v>
      </c>
      <c r="H1160" s="57">
        <v>14465743051</v>
      </c>
      <c r="I1160" s="57">
        <v>20550955226</v>
      </c>
      <c r="J1160" s="57">
        <v>29230401071</v>
      </c>
    </row>
    <row r="1161" spans="1:10">
      <c r="A1161" s="52" t="s">
        <v>506</v>
      </c>
      <c r="B1161" s="52" t="s">
        <v>735</v>
      </c>
      <c r="C1161" s="52" t="s">
        <v>718</v>
      </c>
      <c r="D1161" s="52" t="s">
        <v>743</v>
      </c>
      <c r="E1161" s="56" t="s">
        <v>744</v>
      </c>
      <c r="F1161" s="57">
        <v>63757861848</v>
      </c>
      <c r="G1161" s="57">
        <v>0</v>
      </c>
      <c r="H1161" s="57">
        <v>14343433676</v>
      </c>
      <c r="I1161" s="57">
        <v>20404183976</v>
      </c>
      <c r="J1161" s="57">
        <v>29010244196</v>
      </c>
    </row>
    <row r="1162" spans="1:10" ht="25.5">
      <c r="A1162" s="52" t="s">
        <v>506</v>
      </c>
      <c r="B1162" s="52" t="s">
        <v>735</v>
      </c>
      <c r="C1162" s="52" t="s">
        <v>718</v>
      </c>
      <c r="D1162" s="52" t="s">
        <v>745</v>
      </c>
      <c r="E1162" s="56" t="s">
        <v>746</v>
      </c>
      <c r="F1162" s="57">
        <v>489237500</v>
      </c>
      <c r="G1162" s="57">
        <v>0</v>
      </c>
      <c r="H1162" s="57">
        <v>122309375</v>
      </c>
      <c r="I1162" s="57">
        <v>146771250</v>
      </c>
      <c r="J1162" s="57">
        <v>220156875</v>
      </c>
    </row>
    <row r="1163" spans="1:10" ht="25.5">
      <c r="A1163" s="52" t="s">
        <v>506</v>
      </c>
      <c r="B1163" s="52" t="s">
        <v>735</v>
      </c>
      <c r="C1163" s="52" t="s">
        <v>299</v>
      </c>
      <c r="D1163" s="52" t="s">
        <v>201</v>
      </c>
      <c r="E1163" s="56" t="s">
        <v>65</v>
      </c>
      <c r="F1163" s="57">
        <v>3335588</v>
      </c>
      <c r="G1163" s="57">
        <v>0</v>
      </c>
      <c r="H1163" s="57">
        <v>0</v>
      </c>
      <c r="I1163" s="57">
        <v>0</v>
      </c>
      <c r="J1163" s="57">
        <v>3335588</v>
      </c>
    </row>
    <row r="1164" spans="1:10">
      <c r="A1164" s="52" t="s">
        <v>506</v>
      </c>
      <c r="B1164" s="52" t="s">
        <v>735</v>
      </c>
      <c r="C1164" s="52" t="s">
        <v>299</v>
      </c>
      <c r="D1164" s="52" t="s">
        <v>429</v>
      </c>
      <c r="E1164" s="56" t="s">
        <v>430</v>
      </c>
      <c r="F1164" s="57">
        <v>1029700</v>
      </c>
      <c r="G1164" s="57">
        <v>0</v>
      </c>
      <c r="H1164" s="57">
        <v>0</v>
      </c>
      <c r="I1164" s="57">
        <v>0</v>
      </c>
      <c r="J1164" s="57">
        <v>1029700</v>
      </c>
    </row>
    <row r="1165" spans="1:10">
      <c r="A1165" s="52" t="s">
        <v>506</v>
      </c>
      <c r="B1165" s="52" t="s">
        <v>735</v>
      </c>
      <c r="C1165" s="52" t="s">
        <v>299</v>
      </c>
      <c r="D1165" s="52" t="s">
        <v>620</v>
      </c>
      <c r="E1165" s="56" t="s">
        <v>621</v>
      </c>
      <c r="F1165" s="57">
        <v>2305888</v>
      </c>
      <c r="G1165" s="57">
        <v>0</v>
      </c>
      <c r="H1165" s="57">
        <v>0</v>
      </c>
      <c r="I1165" s="57">
        <v>0</v>
      </c>
      <c r="J1165" s="57">
        <v>2305888</v>
      </c>
    </row>
    <row r="1166" spans="1:10">
      <c r="A1166" s="52" t="s">
        <v>506</v>
      </c>
      <c r="B1166" s="52" t="s">
        <v>735</v>
      </c>
      <c r="C1166" s="52" t="s">
        <v>302</v>
      </c>
      <c r="D1166" s="52" t="s">
        <v>201</v>
      </c>
      <c r="E1166" s="56" t="s">
        <v>303</v>
      </c>
      <c r="F1166" s="57">
        <v>767972703</v>
      </c>
      <c r="G1166" s="57">
        <v>0</v>
      </c>
      <c r="H1166" s="57">
        <v>767972703</v>
      </c>
      <c r="I1166" s="57">
        <v>0</v>
      </c>
      <c r="J1166" s="57">
        <v>0</v>
      </c>
    </row>
    <row r="1167" spans="1:10" ht="51">
      <c r="A1167" s="52" t="s">
        <v>506</v>
      </c>
      <c r="B1167" s="52" t="s">
        <v>735</v>
      </c>
      <c r="C1167" s="52" t="s">
        <v>302</v>
      </c>
      <c r="D1167" s="52" t="s">
        <v>304</v>
      </c>
      <c r="E1167" s="56" t="s">
        <v>305</v>
      </c>
      <c r="F1167" s="57">
        <v>767972703</v>
      </c>
      <c r="G1167" s="57">
        <v>0</v>
      </c>
      <c r="H1167" s="57">
        <v>767972703</v>
      </c>
      <c r="I1167" s="57">
        <v>0</v>
      </c>
      <c r="J1167" s="57">
        <v>0</v>
      </c>
    </row>
    <row r="1168" spans="1:10" ht="38.25">
      <c r="A1168" s="52" t="s">
        <v>506</v>
      </c>
      <c r="B1168" s="52" t="s">
        <v>735</v>
      </c>
      <c r="C1168" s="52" t="s">
        <v>215</v>
      </c>
      <c r="D1168" s="52" t="s">
        <v>201</v>
      </c>
      <c r="E1168" s="56" t="s">
        <v>216</v>
      </c>
      <c r="F1168" s="57">
        <v>32664044894</v>
      </c>
      <c r="G1168" s="57">
        <v>0</v>
      </c>
      <c r="H1168" s="57">
        <v>5934104290</v>
      </c>
      <c r="I1168" s="57">
        <v>24335122202</v>
      </c>
      <c r="J1168" s="57">
        <v>2394818402</v>
      </c>
    </row>
    <row r="1169" spans="1:10">
      <c r="A1169" s="52" t="s">
        <v>506</v>
      </c>
      <c r="B1169" s="52" t="s">
        <v>735</v>
      </c>
      <c r="C1169" s="52" t="s">
        <v>215</v>
      </c>
      <c r="D1169" s="52" t="s">
        <v>413</v>
      </c>
      <c r="E1169" s="56" t="s">
        <v>414</v>
      </c>
      <c r="F1169" s="57">
        <v>2993522900</v>
      </c>
      <c r="G1169" s="57">
        <v>0</v>
      </c>
      <c r="H1169" s="57">
        <v>0</v>
      </c>
      <c r="I1169" s="57">
        <v>598704498</v>
      </c>
      <c r="J1169" s="57">
        <v>2394818402</v>
      </c>
    </row>
    <row r="1170" spans="1:10">
      <c r="A1170" s="52" t="s">
        <v>506</v>
      </c>
      <c r="B1170" s="52" t="s">
        <v>735</v>
      </c>
      <c r="C1170" s="52" t="s">
        <v>215</v>
      </c>
      <c r="D1170" s="52" t="s">
        <v>217</v>
      </c>
      <c r="E1170" s="56" t="s">
        <v>218</v>
      </c>
      <c r="F1170" s="57">
        <v>26992636190</v>
      </c>
      <c r="G1170" s="57">
        <v>0</v>
      </c>
      <c r="H1170" s="57">
        <v>5398527238</v>
      </c>
      <c r="I1170" s="57">
        <v>21594108952</v>
      </c>
      <c r="J1170" s="57">
        <v>0</v>
      </c>
    </row>
    <row r="1171" spans="1:10">
      <c r="A1171" s="52" t="s">
        <v>506</v>
      </c>
      <c r="B1171" s="52" t="s">
        <v>735</v>
      </c>
      <c r="C1171" s="52" t="s">
        <v>215</v>
      </c>
      <c r="D1171" s="52" t="s">
        <v>436</v>
      </c>
      <c r="E1171" s="56" t="s">
        <v>437</v>
      </c>
      <c r="F1171" s="57">
        <v>2677885804</v>
      </c>
      <c r="G1171" s="57">
        <v>0</v>
      </c>
      <c r="H1171" s="57">
        <v>535577052</v>
      </c>
      <c r="I1171" s="57">
        <v>2142308752</v>
      </c>
      <c r="J1171" s="57">
        <v>0</v>
      </c>
    </row>
    <row r="1172" spans="1:10" ht="25.5">
      <c r="A1172" s="52" t="s">
        <v>506</v>
      </c>
      <c r="B1172" s="52" t="s">
        <v>735</v>
      </c>
      <c r="C1172" s="52" t="s">
        <v>259</v>
      </c>
      <c r="D1172" s="52" t="s">
        <v>201</v>
      </c>
      <c r="E1172" s="56" t="s">
        <v>260</v>
      </c>
      <c r="F1172" s="57">
        <v>1300000</v>
      </c>
      <c r="G1172" s="57">
        <v>0</v>
      </c>
      <c r="H1172" s="57">
        <v>1000000</v>
      </c>
      <c r="I1172" s="57">
        <v>300000</v>
      </c>
      <c r="J1172" s="57">
        <v>0</v>
      </c>
    </row>
    <row r="1173" spans="1:10">
      <c r="A1173" s="52" t="s">
        <v>506</v>
      </c>
      <c r="B1173" s="52" t="s">
        <v>735</v>
      </c>
      <c r="C1173" s="52" t="s">
        <v>259</v>
      </c>
      <c r="D1173" s="52" t="s">
        <v>310</v>
      </c>
      <c r="E1173" s="56" t="s">
        <v>311</v>
      </c>
      <c r="F1173" s="57">
        <v>1300000</v>
      </c>
      <c r="G1173" s="57">
        <v>0</v>
      </c>
      <c r="H1173" s="57">
        <v>1000000</v>
      </c>
      <c r="I1173" s="57">
        <v>300000</v>
      </c>
      <c r="J1173" s="57">
        <v>0</v>
      </c>
    </row>
    <row r="1174" spans="1:10" ht="25.5">
      <c r="A1174" s="52" t="s">
        <v>506</v>
      </c>
      <c r="B1174" s="52" t="s">
        <v>735</v>
      </c>
      <c r="C1174" s="52" t="s">
        <v>312</v>
      </c>
      <c r="D1174" s="52" t="s">
        <v>201</v>
      </c>
      <c r="E1174" s="56" t="s">
        <v>313</v>
      </c>
      <c r="F1174" s="57">
        <v>27245634</v>
      </c>
      <c r="G1174" s="57">
        <v>0</v>
      </c>
      <c r="H1174" s="57">
        <v>10898253</v>
      </c>
      <c r="I1174" s="57">
        <v>8173690</v>
      </c>
      <c r="J1174" s="57">
        <v>8173691</v>
      </c>
    </row>
    <row r="1175" spans="1:10">
      <c r="A1175" s="52" t="s">
        <v>506</v>
      </c>
      <c r="B1175" s="52" t="s">
        <v>735</v>
      </c>
      <c r="C1175" s="52" t="s">
        <v>312</v>
      </c>
      <c r="D1175" s="52" t="s">
        <v>314</v>
      </c>
      <c r="E1175" s="56" t="s">
        <v>315</v>
      </c>
      <c r="F1175" s="57">
        <v>27245634</v>
      </c>
      <c r="G1175" s="57">
        <v>0</v>
      </c>
      <c r="H1175" s="57">
        <v>10898253</v>
      </c>
      <c r="I1175" s="57">
        <v>8173690</v>
      </c>
      <c r="J1175" s="57">
        <v>8173691</v>
      </c>
    </row>
    <row r="1176" spans="1:10">
      <c r="A1176" s="52" t="s">
        <v>506</v>
      </c>
      <c r="B1176" s="52" t="s">
        <v>735</v>
      </c>
      <c r="C1176" s="52" t="s">
        <v>219</v>
      </c>
      <c r="D1176" s="52" t="s">
        <v>201</v>
      </c>
      <c r="E1176" s="56" t="s">
        <v>220</v>
      </c>
      <c r="F1176" s="57">
        <v>351382686</v>
      </c>
      <c r="G1176" s="57">
        <v>351382686</v>
      </c>
      <c r="H1176" s="57">
        <v>0</v>
      </c>
      <c r="I1176" s="57">
        <v>0</v>
      </c>
      <c r="J1176" s="57">
        <v>0</v>
      </c>
    </row>
    <row r="1177" spans="1:10" ht="76.5">
      <c r="A1177" s="52" t="s">
        <v>506</v>
      </c>
      <c r="B1177" s="52" t="s">
        <v>735</v>
      </c>
      <c r="C1177" s="52" t="s">
        <v>219</v>
      </c>
      <c r="D1177" s="52" t="s">
        <v>316</v>
      </c>
      <c r="E1177" s="56" t="s">
        <v>317</v>
      </c>
      <c r="F1177" s="57">
        <v>400000</v>
      </c>
      <c r="G1177" s="57">
        <v>400000</v>
      </c>
      <c r="H1177" s="57">
        <v>0</v>
      </c>
      <c r="I1177" s="57">
        <v>0</v>
      </c>
      <c r="J1177" s="57">
        <v>0</v>
      </c>
    </row>
    <row r="1178" spans="1:10" ht="38.25">
      <c r="A1178" s="52" t="s">
        <v>506</v>
      </c>
      <c r="B1178" s="52" t="s">
        <v>735</v>
      </c>
      <c r="C1178" s="52" t="s">
        <v>219</v>
      </c>
      <c r="D1178" s="52" t="s">
        <v>588</v>
      </c>
      <c r="E1178" s="56" t="s">
        <v>589</v>
      </c>
      <c r="F1178" s="57">
        <v>350780561</v>
      </c>
      <c r="G1178" s="57">
        <v>350780561</v>
      </c>
      <c r="H1178" s="57">
        <v>0</v>
      </c>
      <c r="I1178" s="57">
        <v>0</v>
      </c>
      <c r="J1178" s="57">
        <v>0</v>
      </c>
    </row>
    <row r="1179" spans="1:10" ht="51">
      <c r="A1179" s="52" t="s">
        <v>506</v>
      </c>
      <c r="B1179" s="52" t="s">
        <v>735</v>
      </c>
      <c r="C1179" s="52" t="s">
        <v>219</v>
      </c>
      <c r="D1179" s="52" t="s">
        <v>320</v>
      </c>
      <c r="E1179" s="56" t="s">
        <v>321</v>
      </c>
      <c r="F1179" s="57">
        <v>202125</v>
      </c>
      <c r="G1179" s="57">
        <v>202125</v>
      </c>
      <c r="H1179" s="57">
        <v>0</v>
      </c>
      <c r="I1179" s="57">
        <v>0</v>
      </c>
      <c r="J1179" s="57">
        <v>0</v>
      </c>
    </row>
    <row r="1180" spans="1:10">
      <c r="A1180" s="52" t="s">
        <v>506</v>
      </c>
      <c r="B1180" s="52" t="s">
        <v>735</v>
      </c>
      <c r="C1180" s="52" t="s">
        <v>223</v>
      </c>
      <c r="D1180" s="52" t="s">
        <v>201</v>
      </c>
      <c r="E1180" s="56" t="s">
        <v>224</v>
      </c>
      <c r="F1180" s="57">
        <v>32836456</v>
      </c>
      <c r="G1180" s="57">
        <v>0</v>
      </c>
      <c r="H1180" s="57">
        <v>22777505</v>
      </c>
      <c r="I1180" s="57">
        <v>5542494</v>
      </c>
      <c r="J1180" s="57">
        <v>4516457</v>
      </c>
    </row>
    <row r="1181" spans="1:10" ht="25.5">
      <c r="A1181" s="52" t="s">
        <v>506</v>
      </c>
      <c r="B1181" s="52" t="s">
        <v>735</v>
      </c>
      <c r="C1181" s="52" t="s">
        <v>223</v>
      </c>
      <c r="D1181" s="52" t="s">
        <v>225</v>
      </c>
      <c r="E1181" s="56" t="s">
        <v>226</v>
      </c>
      <c r="F1181" s="57">
        <v>5608000</v>
      </c>
      <c r="G1181" s="57">
        <v>0</v>
      </c>
      <c r="H1181" s="57">
        <v>5608000</v>
      </c>
      <c r="I1181" s="57">
        <v>0</v>
      </c>
      <c r="J1181" s="57">
        <v>0</v>
      </c>
    </row>
    <row r="1182" spans="1:10" ht="25.5">
      <c r="A1182" s="52" t="s">
        <v>506</v>
      </c>
      <c r="B1182" s="52" t="s">
        <v>735</v>
      </c>
      <c r="C1182" s="52" t="s">
        <v>223</v>
      </c>
      <c r="D1182" s="52" t="s">
        <v>351</v>
      </c>
      <c r="E1182" s="56" t="s">
        <v>352</v>
      </c>
      <c r="F1182" s="57">
        <v>15399976</v>
      </c>
      <c r="G1182" s="57">
        <v>0</v>
      </c>
      <c r="H1182" s="57">
        <v>15092104</v>
      </c>
      <c r="I1182" s="57">
        <v>307872</v>
      </c>
      <c r="J1182" s="57">
        <v>0</v>
      </c>
    </row>
    <row r="1183" spans="1:10" ht="63.75">
      <c r="A1183" s="52" t="s">
        <v>506</v>
      </c>
      <c r="B1183" s="52" t="s">
        <v>735</v>
      </c>
      <c r="C1183" s="52" t="s">
        <v>223</v>
      </c>
      <c r="D1183" s="52" t="s">
        <v>285</v>
      </c>
      <c r="E1183" s="56" t="s">
        <v>286</v>
      </c>
      <c r="F1183" s="57">
        <v>11828480</v>
      </c>
      <c r="G1183" s="57">
        <v>0</v>
      </c>
      <c r="H1183" s="57">
        <v>2077401</v>
      </c>
      <c r="I1183" s="57">
        <v>5234622</v>
      </c>
      <c r="J1183" s="57">
        <v>4516457</v>
      </c>
    </row>
    <row r="1184" spans="1:10" ht="38.25">
      <c r="A1184" s="52" t="s">
        <v>506</v>
      </c>
      <c r="B1184" s="52" t="s">
        <v>747</v>
      </c>
      <c r="C1184" s="52" t="s">
        <v>201</v>
      </c>
      <c r="D1184" s="52" t="s">
        <v>201</v>
      </c>
      <c r="E1184" s="56" t="s">
        <v>748</v>
      </c>
      <c r="F1184" s="57">
        <v>178908539388</v>
      </c>
      <c r="G1184" s="57">
        <v>57599895131</v>
      </c>
      <c r="H1184" s="57">
        <v>118833681327</v>
      </c>
      <c r="I1184" s="57">
        <v>1061631642</v>
      </c>
      <c r="J1184" s="57">
        <v>1413331288</v>
      </c>
    </row>
    <row r="1185" spans="1:10">
      <c r="A1185" s="52" t="s">
        <v>506</v>
      </c>
      <c r="B1185" s="52" t="s">
        <v>747</v>
      </c>
      <c r="C1185" s="52" t="s">
        <v>332</v>
      </c>
      <c r="D1185" s="52" t="s">
        <v>201</v>
      </c>
      <c r="E1185" s="56" t="s">
        <v>66</v>
      </c>
      <c r="F1185" s="57">
        <v>2704634</v>
      </c>
      <c r="G1185" s="57">
        <v>0</v>
      </c>
      <c r="H1185" s="57">
        <v>2704634</v>
      </c>
      <c r="I1185" s="57">
        <v>0</v>
      </c>
      <c r="J1185" s="57">
        <v>0</v>
      </c>
    </row>
    <row r="1186" spans="1:10" ht="25.5">
      <c r="A1186" s="52" t="s">
        <v>506</v>
      </c>
      <c r="B1186" s="52" t="s">
        <v>747</v>
      </c>
      <c r="C1186" s="52" t="s">
        <v>332</v>
      </c>
      <c r="D1186" s="52" t="s">
        <v>708</v>
      </c>
      <c r="E1186" s="56" t="s">
        <v>709</v>
      </c>
      <c r="F1186" s="57">
        <v>2704634</v>
      </c>
      <c r="G1186" s="57">
        <v>0</v>
      </c>
      <c r="H1186" s="57">
        <v>2704634</v>
      </c>
      <c r="I1186" s="57">
        <v>0</v>
      </c>
      <c r="J1186" s="57">
        <v>0</v>
      </c>
    </row>
    <row r="1187" spans="1:10">
      <c r="A1187" s="52" t="s">
        <v>506</v>
      </c>
      <c r="B1187" s="52" t="s">
        <v>747</v>
      </c>
      <c r="C1187" s="52" t="s">
        <v>324</v>
      </c>
      <c r="D1187" s="52" t="s">
        <v>201</v>
      </c>
      <c r="E1187" s="56" t="s">
        <v>325</v>
      </c>
      <c r="F1187" s="57">
        <v>7313385683</v>
      </c>
      <c r="G1187" s="57">
        <v>0</v>
      </c>
      <c r="H1187" s="57">
        <v>7313385683</v>
      </c>
      <c r="I1187" s="57">
        <v>0</v>
      </c>
      <c r="J1187" s="57">
        <v>0</v>
      </c>
    </row>
    <row r="1188" spans="1:10" ht="51">
      <c r="A1188" s="52" t="s">
        <v>506</v>
      </c>
      <c r="B1188" s="52" t="s">
        <v>747</v>
      </c>
      <c r="C1188" s="52" t="s">
        <v>324</v>
      </c>
      <c r="D1188" s="52" t="s">
        <v>326</v>
      </c>
      <c r="E1188" s="56" t="s">
        <v>327</v>
      </c>
      <c r="F1188" s="57">
        <v>7313385683</v>
      </c>
      <c r="G1188" s="57">
        <v>0</v>
      </c>
      <c r="H1188" s="57">
        <v>7313385683</v>
      </c>
      <c r="I1188" s="57">
        <v>0</v>
      </c>
      <c r="J1188" s="57">
        <v>0</v>
      </c>
    </row>
    <row r="1189" spans="1:10">
      <c r="A1189" s="52" t="s">
        <v>506</v>
      </c>
      <c r="B1189" s="52" t="s">
        <v>747</v>
      </c>
      <c r="C1189" s="52" t="s">
        <v>710</v>
      </c>
      <c r="D1189" s="52" t="s">
        <v>201</v>
      </c>
      <c r="E1189" s="56" t="s">
        <v>711</v>
      </c>
      <c r="F1189" s="57">
        <v>1234102560</v>
      </c>
      <c r="G1189" s="57">
        <v>0</v>
      </c>
      <c r="H1189" s="57">
        <v>1234102560</v>
      </c>
      <c r="I1189" s="57">
        <v>0</v>
      </c>
      <c r="J1189" s="57">
        <v>0</v>
      </c>
    </row>
    <row r="1190" spans="1:10" ht="38.25">
      <c r="A1190" s="52" t="s">
        <v>506</v>
      </c>
      <c r="B1190" s="52" t="s">
        <v>747</v>
      </c>
      <c r="C1190" s="52" t="s">
        <v>710</v>
      </c>
      <c r="D1190" s="52" t="s">
        <v>712</v>
      </c>
      <c r="E1190" s="56" t="s">
        <v>713</v>
      </c>
      <c r="F1190" s="57">
        <v>1234102560</v>
      </c>
      <c r="G1190" s="57">
        <v>0</v>
      </c>
      <c r="H1190" s="57">
        <v>1234102560</v>
      </c>
      <c r="I1190" s="57">
        <v>0</v>
      </c>
      <c r="J1190" s="57">
        <v>0</v>
      </c>
    </row>
    <row r="1191" spans="1:10" ht="38.25">
      <c r="A1191" s="52" t="s">
        <v>506</v>
      </c>
      <c r="B1191" s="52" t="s">
        <v>747</v>
      </c>
      <c r="C1191" s="52" t="s">
        <v>291</v>
      </c>
      <c r="D1191" s="52" t="s">
        <v>201</v>
      </c>
      <c r="E1191" s="56" t="s">
        <v>292</v>
      </c>
      <c r="F1191" s="57">
        <v>3649235062</v>
      </c>
      <c r="G1191" s="57">
        <v>2554464541</v>
      </c>
      <c r="H1191" s="57">
        <v>328431153</v>
      </c>
      <c r="I1191" s="57">
        <v>328431153</v>
      </c>
      <c r="J1191" s="57">
        <v>437908215</v>
      </c>
    </row>
    <row r="1192" spans="1:10" ht="51">
      <c r="A1192" s="52" t="s">
        <v>506</v>
      </c>
      <c r="B1192" s="52" t="s">
        <v>747</v>
      </c>
      <c r="C1192" s="52" t="s">
        <v>291</v>
      </c>
      <c r="D1192" s="52" t="s">
        <v>714</v>
      </c>
      <c r="E1192" s="56" t="s">
        <v>715</v>
      </c>
      <c r="F1192" s="57">
        <v>2923594062</v>
      </c>
      <c r="G1192" s="57">
        <v>2046515841</v>
      </c>
      <c r="H1192" s="57">
        <v>263123463</v>
      </c>
      <c r="I1192" s="57">
        <v>263123463</v>
      </c>
      <c r="J1192" s="57">
        <v>350831295</v>
      </c>
    </row>
    <row r="1193" spans="1:10" ht="51">
      <c r="A1193" s="52" t="s">
        <v>506</v>
      </c>
      <c r="B1193" s="52" t="s">
        <v>747</v>
      </c>
      <c r="C1193" s="52" t="s">
        <v>291</v>
      </c>
      <c r="D1193" s="52" t="s">
        <v>716</v>
      </c>
      <c r="E1193" s="56" t="s">
        <v>717</v>
      </c>
      <c r="F1193" s="57">
        <v>725641000</v>
      </c>
      <c r="G1193" s="57">
        <v>507948700</v>
      </c>
      <c r="H1193" s="57">
        <v>65307690</v>
      </c>
      <c r="I1193" s="57">
        <v>65307690</v>
      </c>
      <c r="J1193" s="57">
        <v>87076920</v>
      </c>
    </row>
    <row r="1194" spans="1:10">
      <c r="A1194" s="52" t="s">
        <v>506</v>
      </c>
      <c r="B1194" s="52" t="s">
        <v>747</v>
      </c>
      <c r="C1194" s="52" t="s">
        <v>295</v>
      </c>
      <c r="D1194" s="52" t="s">
        <v>201</v>
      </c>
      <c r="E1194" s="56" t="s">
        <v>296</v>
      </c>
      <c r="F1194" s="57">
        <v>6451923452</v>
      </c>
      <c r="G1194" s="57">
        <v>0</v>
      </c>
      <c r="H1194" s="57">
        <v>6451923452</v>
      </c>
      <c r="I1194" s="57">
        <v>0</v>
      </c>
      <c r="J1194" s="57">
        <v>0</v>
      </c>
    </row>
    <row r="1195" spans="1:10">
      <c r="A1195" s="52" t="s">
        <v>506</v>
      </c>
      <c r="B1195" s="52" t="s">
        <v>747</v>
      </c>
      <c r="C1195" s="52" t="s">
        <v>295</v>
      </c>
      <c r="D1195" s="52" t="s">
        <v>722</v>
      </c>
      <c r="E1195" s="56" t="s">
        <v>723</v>
      </c>
      <c r="F1195" s="57">
        <v>3917218458</v>
      </c>
      <c r="G1195" s="57">
        <v>0</v>
      </c>
      <c r="H1195" s="57">
        <v>3917218458</v>
      </c>
      <c r="I1195" s="57">
        <v>0</v>
      </c>
      <c r="J1195" s="57">
        <v>0</v>
      </c>
    </row>
    <row r="1196" spans="1:10">
      <c r="A1196" s="52" t="s">
        <v>506</v>
      </c>
      <c r="B1196" s="52" t="s">
        <v>747</v>
      </c>
      <c r="C1196" s="52" t="s">
        <v>295</v>
      </c>
      <c r="D1196" s="52" t="s">
        <v>297</v>
      </c>
      <c r="E1196" s="56" t="s">
        <v>298</v>
      </c>
      <c r="F1196" s="57">
        <v>2511839449</v>
      </c>
      <c r="G1196" s="57">
        <v>0</v>
      </c>
      <c r="H1196" s="57">
        <v>2511839449</v>
      </c>
      <c r="I1196" s="57">
        <v>0</v>
      </c>
      <c r="J1196" s="57">
        <v>0</v>
      </c>
    </row>
    <row r="1197" spans="1:10">
      <c r="A1197" s="52" t="s">
        <v>506</v>
      </c>
      <c r="B1197" s="52" t="s">
        <v>747</v>
      </c>
      <c r="C1197" s="52" t="s">
        <v>295</v>
      </c>
      <c r="D1197" s="52" t="s">
        <v>520</v>
      </c>
      <c r="E1197" s="56" t="s">
        <v>521</v>
      </c>
      <c r="F1197" s="57">
        <v>22865545</v>
      </c>
      <c r="G1197" s="57">
        <v>0</v>
      </c>
      <c r="H1197" s="57">
        <v>22865545</v>
      </c>
      <c r="I1197" s="57">
        <v>0</v>
      </c>
      <c r="J1197" s="57">
        <v>0</v>
      </c>
    </row>
    <row r="1198" spans="1:10" ht="25.5">
      <c r="A1198" s="52" t="s">
        <v>506</v>
      </c>
      <c r="B1198" s="52" t="s">
        <v>747</v>
      </c>
      <c r="C1198" s="52" t="s">
        <v>299</v>
      </c>
      <c r="D1198" s="52" t="s">
        <v>201</v>
      </c>
      <c r="E1198" s="56" t="s">
        <v>65</v>
      </c>
      <c r="F1198" s="57">
        <v>713737313</v>
      </c>
      <c r="G1198" s="57">
        <v>0</v>
      </c>
      <c r="H1198" s="57">
        <v>0</v>
      </c>
      <c r="I1198" s="57">
        <v>0</v>
      </c>
      <c r="J1198" s="57">
        <v>713737313</v>
      </c>
    </row>
    <row r="1199" spans="1:10" ht="25.5">
      <c r="A1199" s="52" t="s">
        <v>506</v>
      </c>
      <c r="B1199" s="52" t="s">
        <v>747</v>
      </c>
      <c r="C1199" s="52" t="s">
        <v>299</v>
      </c>
      <c r="D1199" s="52" t="s">
        <v>300</v>
      </c>
      <c r="E1199" s="56" t="s">
        <v>301</v>
      </c>
      <c r="F1199" s="57">
        <v>713737313</v>
      </c>
      <c r="G1199" s="57">
        <v>0</v>
      </c>
      <c r="H1199" s="57">
        <v>0</v>
      </c>
      <c r="I1199" s="57">
        <v>0</v>
      </c>
      <c r="J1199" s="57">
        <v>713737313</v>
      </c>
    </row>
    <row r="1200" spans="1:10">
      <c r="A1200" s="52" t="s">
        <v>506</v>
      </c>
      <c r="B1200" s="52" t="s">
        <v>747</v>
      </c>
      <c r="C1200" s="52" t="s">
        <v>302</v>
      </c>
      <c r="D1200" s="52" t="s">
        <v>201</v>
      </c>
      <c r="E1200" s="56" t="s">
        <v>303</v>
      </c>
      <c r="F1200" s="57">
        <v>32284723509</v>
      </c>
      <c r="G1200" s="57">
        <v>5409819610</v>
      </c>
      <c r="H1200" s="57">
        <v>26868636393</v>
      </c>
      <c r="I1200" s="57">
        <v>6267506</v>
      </c>
      <c r="J1200" s="57">
        <v>0</v>
      </c>
    </row>
    <row r="1201" spans="1:10" ht="51">
      <c r="A1201" s="52" t="s">
        <v>506</v>
      </c>
      <c r="B1201" s="52" t="s">
        <v>747</v>
      </c>
      <c r="C1201" s="52" t="s">
        <v>302</v>
      </c>
      <c r="D1201" s="52" t="s">
        <v>304</v>
      </c>
      <c r="E1201" s="56" t="s">
        <v>305</v>
      </c>
      <c r="F1201" s="57">
        <v>26874903899</v>
      </c>
      <c r="G1201" s="57">
        <v>0</v>
      </c>
      <c r="H1201" s="57">
        <v>26868636393</v>
      </c>
      <c r="I1201" s="57">
        <v>6267506</v>
      </c>
      <c r="J1201" s="57">
        <v>0</v>
      </c>
    </row>
    <row r="1202" spans="1:10" ht="25.5">
      <c r="A1202" s="52" t="s">
        <v>506</v>
      </c>
      <c r="B1202" s="52" t="s">
        <v>747</v>
      </c>
      <c r="C1202" s="52" t="s">
        <v>302</v>
      </c>
      <c r="D1202" s="52" t="s">
        <v>409</v>
      </c>
      <c r="E1202" s="56" t="s">
        <v>410</v>
      </c>
      <c r="F1202" s="57">
        <v>5409819610</v>
      </c>
      <c r="G1202" s="57">
        <v>5409819610</v>
      </c>
      <c r="H1202" s="57">
        <v>0</v>
      </c>
      <c r="I1202" s="57">
        <v>0</v>
      </c>
      <c r="J1202" s="57">
        <v>0</v>
      </c>
    </row>
    <row r="1203" spans="1:10">
      <c r="A1203" s="52" t="s">
        <v>506</v>
      </c>
      <c r="B1203" s="52" t="s">
        <v>747</v>
      </c>
      <c r="C1203" s="52" t="s">
        <v>454</v>
      </c>
      <c r="D1203" s="52" t="s">
        <v>201</v>
      </c>
      <c r="E1203" s="56" t="s">
        <v>455</v>
      </c>
      <c r="F1203" s="57">
        <v>1820769</v>
      </c>
      <c r="G1203" s="57">
        <v>0</v>
      </c>
      <c r="H1203" s="57">
        <v>1820769</v>
      </c>
      <c r="I1203" s="57">
        <v>0</v>
      </c>
      <c r="J1203" s="57">
        <v>0</v>
      </c>
    </row>
    <row r="1204" spans="1:10" ht="25.5">
      <c r="A1204" s="52" t="s">
        <v>506</v>
      </c>
      <c r="B1204" s="52" t="s">
        <v>747</v>
      </c>
      <c r="C1204" s="52" t="s">
        <v>454</v>
      </c>
      <c r="D1204" s="52" t="s">
        <v>690</v>
      </c>
      <c r="E1204" s="56" t="s">
        <v>691</v>
      </c>
      <c r="F1204" s="57">
        <v>1820769</v>
      </c>
      <c r="G1204" s="57">
        <v>0</v>
      </c>
      <c r="H1204" s="57">
        <v>1820769</v>
      </c>
      <c r="I1204" s="57">
        <v>0</v>
      </c>
      <c r="J1204" s="57">
        <v>0</v>
      </c>
    </row>
    <row r="1205" spans="1:10">
      <c r="A1205" s="52" t="s">
        <v>506</v>
      </c>
      <c r="B1205" s="52" t="s">
        <v>747</v>
      </c>
      <c r="C1205" s="52" t="s">
        <v>411</v>
      </c>
      <c r="D1205" s="52" t="s">
        <v>201</v>
      </c>
      <c r="E1205" s="56" t="s">
        <v>92</v>
      </c>
      <c r="F1205" s="57">
        <v>237349863</v>
      </c>
      <c r="G1205" s="57">
        <v>237349863</v>
      </c>
      <c r="H1205" s="57">
        <v>0</v>
      </c>
      <c r="I1205" s="57">
        <v>0</v>
      </c>
      <c r="J1205" s="57">
        <v>0</v>
      </c>
    </row>
    <row r="1206" spans="1:10">
      <c r="A1206" s="52" t="s">
        <v>506</v>
      </c>
      <c r="B1206" s="52" t="s">
        <v>747</v>
      </c>
      <c r="C1206" s="52" t="s">
        <v>411</v>
      </c>
      <c r="D1206" s="52" t="s">
        <v>412</v>
      </c>
      <c r="E1206" s="56" t="s">
        <v>92</v>
      </c>
      <c r="F1206" s="57">
        <v>237349863</v>
      </c>
      <c r="G1206" s="57">
        <v>237349863</v>
      </c>
      <c r="H1206" s="57">
        <v>0</v>
      </c>
      <c r="I1206" s="57">
        <v>0</v>
      </c>
      <c r="J1206" s="57">
        <v>0</v>
      </c>
    </row>
    <row r="1207" spans="1:10">
      <c r="A1207" s="52" t="s">
        <v>506</v>
      </c>
      <c r="B1207" s="52" t="s">
        <v>747</v>
      </c>
      <c r="C1207" s="52" t="s">
        <v>431</v>
      </c>
      <c r="D1207" s="52" t="s">
        <v>201</v>
      </c>
      <c r="E1207" s="56" t="s">
        <v>67</v>
      </c>
      <c r="F1207" s="57">
        <v>123340502588</v>
      </c>
      <c r="G1207" s="57">
        <v>49336201033</v>
      </c>
      <c r="H1207" s="57">
        <v>74004301555</v>
      </c>
      <c r="I1207" s="57">
        <v>0</v>
      </c>
      <c r="J1207" s="57">
        <v>0</v>
      </c>
    </row>
    <row r="1208" spans="1:10" ht="38.25">
      <c r="A1208" s="52" t="s">
        <v>506</v>
      </c>
      <c r="B1208" s="52" t="s">
        <v>747</v>
      </c>
      <c r="C1208" s="52" t="s">
        <v>431</v>
      </c>
      <c r="D1208" s="52" t="s">
        <v>432</v>
      </c>
      <c r="E1208" s="56" t="s">
        <v>433</v>
      </c>
      <c r="F1208" s="57">
        <v>53828743088</v>
      </c>
      <c r="G1208" s="57">
        <v>21531497233</v>
      </c>
      <c r="H1208" s="57">
        <v>32297245855</v>
      </c>
      <c r="I1208" s="57">
        <v>0</v>
      </c>
      <c r="J1208" s="57">
        <v>0</v>
      </c>
    </row>
    <row r="1209" spans="1:10" ht="38.25">
      <c r="A1209" s="52" t="s">
        <v>506</v>
      </c>
      <c r="B1209" s="52" t="s">
        <v>747</v>
      </c>
      <c r="C1209" s="52" t="s">
        <v>431</v>
      </c>
      <c r="D1209" s="52" t="s">
        <v>434</v>
      </c>
      <c r="E1209" s="56" t="s">
        <v>435</v>
      </c>
      <c r="F1209" s="57">
        <v>69511759500</v>
      </c>
      <c r="G1209" s="57">
        <v>27804703800</v>
      </c>
      <c r="H1209" s="57">
        <v>41707055700</v>
      </c>
      <c r="I1209" s="57">
        <v>0</v>
      </c>
      <c r="J1209" s="57">
        <v>0</v>
      </c>
    </row>
    <row r="1210" spans="1:10" ht="25.5">
      <c r="A1210" s="52" t="s">
        <v>506</v>
      </c>
      <c r="B1210" s="52" t="s">
        <v>747</v>
      </c>
      <c r="C1210" s="52" t="s">
        <v>306</v>
      </c>
      <c r="D1210" s="52" t="s">
        <v>201</v>
      </c>
      <c r="E1210" s="56" t="s">
        <v>307</v>
      </c>
      <c r="F1210" s="57">
        <v>942743769</v>
      </c>
      <c r="G1210" s="57">
        <v>0</v>
      </c>
      <c r="H1210" s="57">
        <v>942743769</v>
      </c>
      <c r="I1210" s="57">
        <v>0</v>
      </c>
      <c r="J1210" s="57">
        <v>0</v>
      </c>
    </row>
    <row r="1211" spans="1:10" ht="25.5">
      <c r="A1211" s="52" t="s">
        <v>506</v>
      </c>
      <c r="B1211" s="52" t="s">
        <v>747</v>
      </c>
      <c r="C1211" s="52" t="s">
        <v>306</v>
      </c>
      <c r="D1211" s="52" t="s">
        <v>308</v>
      </c>
      <c r="E1211" s="56" t="s">
        <v>309</v>
      </c>
      <c r="F1211" s="57">
        <v>942743769</v>
      </c>
      <c r="G1211" s="57">
        <v>0</v>
      </c>
      <c r="H1211" s="57">
        <v>942743769</v>
      </c>
      <c r="I1211" s="57">
        <v>0</v>
      </c>
      <c r="J1211" s="57">
        <v>0</v>
      </c>
    </row>
    <row r="1212" spans="1:10" ht="38.25">
      <c r="A1212" s="52" t="s">
        <v>506</v>
      </c>
      <c r="B1212" s="52" t="s">
        <v>747</v>
      </c>
      <c r="C1212" s="52" t="s">
        <v>215</v>
      </c>
      <c r="D1212" s="52" t="s">
        <v>201</v>
      </c>
      <c r="E1212" s="56" t="s">
        <v>216</v>
      </c>
      <c r="F1212" s="57">
        <v>5303858</v>
      </c>
      <c r="G1212" s="57">
        <v>0</v>
      </c>
      <c r="H1212" s="57">
        <v>1060771</v>
      </c>
      <c r="I1212" s="57">
        <v>4243087</v>
      </c>
      <c r="J1212" s="57">
        <v>0</v>
      </c>
    </row>
    <row r="1213" spans="1:10">
      <c r="A1213" s="52" t="s">
        <v>506</v>
      </c>
      <c r="B1213" s="52" t="s">
        <v>747</v>
      </c>
      <c r="C1213" s="52" t="s">
        <v>215</v>
      </c>
      <c r="D1213" s="52" t="s">
        <v>217</v>
      </c>
      <c r="E1213" s="56" t="s">
        <v>218</v>
      </c>
      <c r="F1213" s="57">
        <v>4929000</v>
      </c>
      <c r="G1213" s="57">
        <v>0</v>
      </c>
      <c r="H1213" s="57">
        <v>985800</v>
      </c>
      <c r="I1213" s="57">
        <v>3943200</v>
      </c>
      <c r="J1213" s="57">
        <v>0</v>
      </c>
    </row>
    <row r="1214" spans="1:10">
      <c r="A1214" s="52" t="s">
        <v>506</v>
      </c>
      <c r="B1214" s="52" t="s">
        <v>747</v>
      </c>
      <c r="C1214" s="52" t="s">
        <v>215</v>
      </c>
      <c r="D1214" s="52" t="s">
        <v>436</v>
      </c>
      <c r="E1214" s="56" t="s">
        <v>437</v>
      </c>
      <c r="F1214" s="57">
        <v>374858</v>
      </c>
      <c r="G1214" s="57">
        <v>0</v>
      </c>
      <c r="H1214" s="57">
        <v>74971</v>
      </c>
      <c r="I1214" s="57">
        <v>299887</v>
      </c>
      <c r="J1214" s="57">
        <v>0</v>
      </c>
    </row>
    <row r="1215" spans="1:10" ht="25.5">
      <c r="A1215" s="52" t="s">
        <v>506</v>
      </c>
      <c r="B1215" s="52" t="s">
        <v>747</v>
      </c>
      <c r="C1215" s="52" t="s">
        <v>259</v>
      </c>
      <c r="D1215" s="52" t="s">
        <v>201</v>
      </c>
      <c r="E1215" s="56" t="s">
        <v>260</v>
      </c>
      <c r="F1215" s="57">
        <v>113000000</v>
      </c>
      <c r="G1215" s="57">
        <v>0</v>
      </c>
      <c r="H1215" s="57">
        <v>107000000</v>
      </c>
      <c r="I1215" s="57">
        <v>6000000</v>
      </c>
      <c r="J1215" s="57">
        <v>0</v>
      </c>
    </row>
    <row r="1216" spans="1:10">
      <c r="A1216" s="52" t="s">
        <v>506</v>
      </c>
      <c r="B1216" s="52" t="s">
        <v>747</v>
      </c>
      <c r="C1216" s="52" t="s">
        <v>259</v>
      </c>
      <c r="D1216" s="52" t="s">
        <v>401</v>
      </c>
      <c r="E1216" s="56" t="s">
        <v>402</v>
      </c>
      <c r="F1216" s="57">
        <v>48000000</v>
      </c>
      <c r="G1216" s="57">
        <v>0</v>
      </c>
      <c r="H1216" s="57">
        <v>45000000</v>
      </c>
      <c r="I1216" s="57">
        <v>3000000</v>
      </c>
      <c r="J1216" s="57">
        <v>0</v>
      </c>
    </row>
    <row r="1217" spans="1:10">
      <c r="A1217" s="52" t="s">
        <v>506</v>
      </c>
      <c r="B1217" s="52" t="s">
        <v>747</v>
      </c>
      <c r="C1217" s="52" t="s">
        <v>259</v>
      </c>
      <c r="D1217" s="52" t="s">
        <v>403</v>
      </c>
      <c r="E1217" s="56" t="s">
        <v>404</v>
      </c>
      <c r="F1217" s="57">
        <v>23000000</v>
      </c>
      <c r="G1217" s="57">
        <v>0</v>
      </c>
      <c r="H1217" s="57">
        <v>23000000</v>
      </c>
      <c r="I1217" s="57">
        <v>0</v>
      </c>
      <c r="J1217" s="57">
        <v>0</v>
      </c>
    </row>
    <row r="1218" spans="1:10">
      <c r="A1218" s="52" t="s">
        <v>506</v>
      </c>
      <c r="B1218" s="52" t="s">
        <v>747</v>
      </c>
      <c r="C1218" s="52" t="s">
        <v>259</v>
      </c>
      <c r="D1218" s="52" t="s">
        <v>310</v>
      </c>
      <c r="E1218" s="56" t="s">
        <v>311</v>
      </c>
      <c r="F1218" s="57">
        <v>42000000</v>
      </c>
      <c r="G1218" s="57">
        <v>0</v>
      </c>
      <c r="H1218" s="57">
        <v>39000000</v>
      </c>
      <c r="I1218" s="57">
        <v>3000000</v>
      </c>
      <c r="J1218" s="57">
        <v>0</v>
      </c>
    </row>
    <row r="1219" spans="1:10" ht="25.5">
      <c r="A1219" s="52" t="s">
        <v>506</v>
      </c>
      <c r="B1219" s="52" t="s">
        <v>747</v>
      </c>
      <c r="C1219" s="52" t="s">
        <v>312</v>
      </c>
      <c r="D1219" s="52" t="s">
        <v>201</v>
      </c>
      <c r="E1219" s="56" t="s">
        <v>313</v>
      </c>
      <c r="F1219" s="57">
        <v>2352986717</v>
      </c>
      <c r="G1219" s="57">
        <v>0</v>
      </c>
      <c r="H1219" s="57">
        <v>1385507380</v>
      </c>
      <c r="I1219" s="57">
        <v>705896021</v>
      </c>
      <c r="J1219" s="57">
        <v>261583316</v>
      </c>
    </row>
    <row r="1220" spans="1:10">
      <c r="A1220" s="52" t="s">
        <v>506</v>
      </c>
      <c r="B1220" s="52" t="s">
        <v>747</v>
      </c>
      <c r="C1220" s="52" t="s">
        <v>312</v>
      </c>
      <c r="D1220" s="52" t="s">
        <v>314</v>
      </c>
      <c r="E1220" s="56" t="s">
        <v>315</v>
      </c>
      <c r="F1220" s="57">
        <v>2352986717</v>
      </c>
      <c r="G1220" s="57">
        <v>0</v>
      </c>
      <c r="H1220" s="57">
        <v>1385507380</v>
      </c>
      <c r="I1220" s="57">
        <v>705896021</v>
      </c>
      <c r="J1220" s="57">
        <v>261583316</v>
      </c>
    </row>
    <row r="1221" spans="1:10">
      <c r="A1221" s="52" t="s">
        <v>506</v>
      </c>
      <c r="B1221" s="52" t="s">
        <v>747</v>
      </c>
      <c r="C1221" s="52" t="s">
        <v>219</v>
      </c>
      <c r="D1221" s="52" t="s">
        <v>201</v>
      </c>
      <c r="E1221" s="56" t="s">
        <v>220</v>
      </c>
      <c r="F1221" s="57">
        <v>62060084</v>
      </c>
      <c r="G1221" s="57">
        <v>62060084</v>
      </c>
      <c r="H1221" s="57">
        <v>0</v>
      </c>
      <c r="I1221" s="57">
        <v>0</v>
      </c>
      <c r="J1221" s="57">
        <v>0</v>
      </c>
    </row>
    <row r="1222" spans="1:10" ht="51">
      <c r="A1222" s="52" t="s">
        <v>506</v>
      </c>
      <c r="B1222" s="52" t="s">
        <v>747</v>
      </c>
      <c r="C1222" s="52" t="s">
        <v>219</v>
      </c>
      <c r="D1222" s="52" t="s">
        <v>367</v>
      </c>
      <c r="E1222" s="56" t="s">
        <v>368</v>
      </c>
      <c r="F1222" s="57">
        <v>6100000</v>
      </c>
      <c r="G1222" s="57">
        <v>6100000</v>
      </c>
      <c r="H1222" s="57">
        <v>0</v>
      </c>
      <c r="I1222" s="57">
        <v>0</v>
      </c>
      <c r="J1222" s="57">
        <v>0</v>
      </c>
    </row>
    <row r="1223" spans="1:10" ht="76.5">
      <c r="A1223" s="52" t="s">
        <v>506</v>
      </c>
      <c r="B1223" s="52" t="s">
        <v>747</v>
      </c>
      <c r="C1223" s="52" t="s">
        <v>219</v>
      </c>
      <c r="D1223" s="52" t="s">
        <v>316</v>
      </c>
      <c r="E1223" s="56" t="s">
        <v>317</v>
      </c>
      <c r="F1223" s="57">
        <v>53075972</v>
      </c>
      <c r="G1223" s="57">
        <v>53075972</v>
      </c>
      <c r="H1223" s="57">
        <v>0</v>
      </c>
      <c r="I1223" s="57">
        <v>0</v>
      </c>
      <c r="J1223" s="57">
        <v>0</v>
      </c>
    </row>
    <row r="1224" spans="1:10" ht="51">
      <c r="A1224" s="52" t="s">
        <v>506</v>
      </c>
      <c r="B1224" s="52" t="s">
        <v>747</v>
      </c>
      <c r="C1224" s="52" t="s">
        <v>219</v>
      </c>
      <c r="D1224" s="52" t="s">
        <v>320</v>
      </c>
      <c r="E1224" s="56" t="s">
        <v>321</v>
      </c>
      <c r="F1224" s="57">
        <v>2884112</v>
      </c>
      <c r="G1224" s="57">
        <v>2884112</v>
      </c>
      <c r="H1224" s="57">
        <v>0</v>
      </c>
      <c r="I1224" s="57">
        <v>0</v>
      </c>
      <c r="J1224" s="57">
        <v>0</v>
      </c>
    </row>
    <row r="1225" spans="1:10">
      <c r="A1225" s="52" t="s">
        <v>506</v>
      </c>
      <c r="B1225" s="52" t="s">
        <v>747</v>
      </c>
      <c r="C1225" s="52" t="s">
        <v>223</v>
      </c>
      <c r="D1225" s="52" t="s">
        <v>201</v>
      </c>
      <c r="E1225" s="56" t="s">
        <v>224</v>
      </c>
      <c r="F1225" s="57">
        <v>202959527</v>
      </c>
      <c r="G1225" s="57">
        <v>0</v>
      </c>
      <c r="H1225" s="57">
        <v>192063208</v>
      </c>
      <c r="I1225" s="57">
        <v>10793875</v>
      </c>
      <c r="J1225" s="57">
        <v>102444</v>
      </c>
    </row>
    <row r="1226" spans="1:10" ht="25.5">
      <c r="A1226" s="52" t="s">
        <v>506</v>
      </c>
      <c r="B1226" s="52" t="s">
        <v>747</v>
      </c>
      <c r="C1226" s="52" t="s">
        <v>223</v>
      </c>
      <c r="D1226" s="52" t="s">
        <v>351</v>
      </c>
      <c r="E1226" s="56" t="s">
        <v>352</v>
      </c>
      <c r="F1226" s="57">
        <v>28239383</v>
      </c>
      <c r="G1226" s="57">
        <v>0</v>
      </c>
      <c r="H1226" s="57">
        <v>28239383</v>
      </c>
      <c r="I1226" s="57">
        <v>0</v>
      </c>
      <c r="J1226" s="57">
        <v>0</v>
      </c>
    </row>
    <row r="1227" spans="1:10" ht="63.75">
      <c r="A1227" s="52" t="s">
        <v>506</v>
      </c>
      <c r="B1227" s="52" t="s">
        <v>747</v>
      </c>
      <c r="C1227" s="52" t="s">
        <v>223</v>
      </c>
      <c r="D1227" s="52" t="s">
        <v>397</v>
      </c>
      <c r="E1227" s="56" t="s">
        <v>398</v>
      </c>
      <c r="F1227" s="57">
        <v>14302363</v>
      </c>
      <c r="G1227" s="57">
        <v>0</v>
      </c>
      <c r="H1227" s="57">
        <v>14302363</v>
      </c>
      <c r="I1227" s="57">
        <v>0</v>
      </c>
      <c r="J1227" s="57">
        <v>0</v>
      </c>
    </row>
    <row r="1228" spans="1:10" ht="25.5">
      <c r="A1228" s="52" t="s">
        <v>506</v>
      </c>
      <c r="B1228" s="52" t="s">
        <v>747</v>
      </c>
      <c r="C1228" s="52" t="s">
        <v>223</v>
      </c>
      <c r="D1228" s="52" t="s">
        <v>681</v>
      </c>
      <c r="E1228" s="56" t="s">
        <v>682</v>
      </c>
      <c r="F1228" s="57">
        <v>71096933</v>
      </c>
      <c r="G1228" s="57">
        <v>0</v>
      </c>
      <c r="H1228" s="57">
        <v>71096933</v>
      </c>
      <c r="I1228" s="57">
        <v>0</v>
      </c>
      <c r="J1228" s="57">
        <v>0</v>
      </c>
    </row>
    <row r="1229" spans="1:10" ht="51">
      <c r="A1229" s="52" t="s">
        <v>506</v>
      </c>
      <c r="B1229" s="52" t="s">
        <v>747</v>
      </c>
      <c r="C1229" s="52" t="s">
        <v>223</v>
      </c>
      <c r="D1229" s="52" t="s">
        <v>415</v>
      </c>
      <c r="E1229" s="56" t="s">
        <v>416</v>
      </c>
      <c r="F1229" s="57">
        <v>50193585</v>
      </c>
      <c r="G1229" s="57">
        <v>0</v>
      </c>
      <c r="H1229" s="57">
        <v>50193585</v>
      </c>
      <c r="I1229" s="57">
        <v>0</v>
      </c>
      <c r="J1229" s="57">
        <v>0</v>
      </c>
    </row>
    <row r="1230" spans="1:10" ht="51">
      <c r="A1230" s="52" t="s">
        <v>506</v>
      </c>
      <c r="B1230" s="52" t="s">
        <v>747</v>
      </c>
      <c r="C1230" s="52" t="s">
        <v>223</v>
      </c>
      <c r="D1230" s="52" t="s">
        <v>700</v>
      </c>
      <c r="E1230" s="56" t="s">
        <v>701</v>
      </c>
      <c r="F1230" s="57">
        <v>17145</v>
      </c>
      <c r="G1230" s="57">
        <v>0</v>
      </c>
      <c r="H1230" s="57">
        <v>17145</v>
      </c>
      <c r="I1230" s="57">
        <v>0</v>
      </c>
      <c r="J1230" s="57">
        <v>0</v>
      </c>
    </row>
    <row r="1231" spans="1:10" ht="63.75">
      <c r="A1231" s="52" t="s">
        <v>506</v>
      </c>
      <c r="B1231" s="52" t="s">
        <v>747</v>
      </c>
      <c r="C1231" s="52" t="s">
        <v>223</v>
      </c>
      <c r="D1231" s="52" t="s">
        <v>285</v>
      </c>
      <c r="E1231" s="56" t="s">
        <v>286</v>
      </c>
      <c r="F1231" s="57">
        <v>39110118</v>
      </c>
      <c r="G1231" s="57">
        <v>0</v>
      </c>
      <c r="H1231" s="57">
        <v>28213799</v>
      </c>
      <c r="I1231" s="57">
        <v>10793875</v>
      </c>
      <c r="J1231" s="57">
        <v>102444</v>
      </c>
    </row>
    <row r="1232" spans="1:10" ht="25.5">
      <c r="A1232" s="52" t="s">
        <v>506</v>
      </c>
      <c r="B1232" s="52" t="s">
        <v>749</v>
      </c>
      <c r="C1232" s="52" t="s">
        <v>201</v>
      </c>
      <c r="D1232" s="52" t="s">
        <v>201</v>
      </c>
      <c r="E1232" s="56" t="s">
        <v>479</v>
      </c>
      <c r="F1232" s="57">
        <v>6816482962</v>
      </c>
      <c r="G1232" s="57">
        <v>7807274</v>
      </c>
      <c r="H1232" s="57">
        <v>6439686313</v>
      </c>
      <c r="I1232" s="57">
        <v>334595603</v>
      </c>
      <c r="J1232" s="57">
        <v>34393772</v>
      </c>
    </row>
    <row r="1233" spans="1:10">
      <c r="A1233" s="52" t="s">
        <v>506</v>
      </c>
      <c r="B1233" s="52" t="s">
        <v>749</v>
      </c>
      <c r="C1233" s="52" t="s">
        <v>332</v>
      </c>
      <c r="D1233" s="52" t="s">
        <v>201</v>
      </c>
      <c r="E1233" s="56" t="s">
        <v>66</v>
      </c>
      <c r="F1233" s="57">
        <v>33864000</v>
      </c>
      <c r="G1233" s="57">
        <v>0</v>
      </c>
      <c r="H1233" s="57">
        <v>33864000</v>
      </c>
      <c r="I1233" s="57">
        <v>0</v>
      </c>
      <c r="J1233" s="57">
        <v>0</v>
      </c>
    </row>
    <row r="1234" spans="1:10" ht="25.5">
      <c r="A1234" s="52" t="s">
        <v>506</v>
      </c>
      <c r="B1234" s="52" t="s">
        <v>749</v>
      </c>
      <c r="C1234" s="52" t="s">
        <v>332</v>
      </c>
      <c r="D1234" s="52" t="s">
        <v>708</v>
      </c>
      <c r="E1234" s="56" t="s">
        <v>709</v>
      </c>
      <c r="F1234" s="57">
        <v>33864000</v>
      </c>
      <c r="G1234" s="57">
        <v>0</v>
      </c>
      <c r="H1234" s="57">
        <v>33864000</v>
      </c>
      <c r="I1234" s="57">
        <v>0</v>
      </c>
      <c r="J1234" s="57">
        <v>0</v>
      </c>
    </row>
    <row r="1235" spans="1:10">
      <c r="A1235" s="52" t="s">
        <v>506</v>
      </c>
      <c r="B1235" s="52" t="s">
        <v>749</v>
      </c>
      <c r="C1235" s="52" t="s">
        <v>324</v>
      </c>
      <c r="D1235" s="52" t="s">
        <v>201</v>
      </c>
      <c r="E1235" s="56" t="s">
        <v>325</v>
      </c>
      <c r="F1235" s="57">
        <v>1144918294</v>
      </c>
      <c r="G1235" s="57">
        <v>0</v>
      </c>
      <c r="H1235" s="57">
        <v>1144918294</v>
      </c>
      <c r="I1235" s="57">
        <v>0</v>
      </c>
      <c r="J1235" s="57">
        <v>0</v>
      </c>
    </row>
    <row r="1236" spans="1:10" ht="51">
      <c r="A1236" s="52" t="s">
        <v>506</v>
      </c>
      <c r="B1236" s="52" t="s">
        <v>749</v>
      </c>
      <c r="C1236" s="52" t="s">
        <v>324</v>
      </c>
      <c r="D1236" s="52" t="s">
        <v>326</v>
      </c>
      <c r="E1236" s="56" t="s">
        <v>327</v>
      </c>
      <c r="F1236" s="57">
        <v>1144918294</v>
      </c>
      <c r="G1236" s="57">
        <v>0</v>
      </c>
      <c r="H1236" s="57">
        <v>1144918294</v>
      </c>
      <c r="I1236" s="57">
        <v>0</v>
      </c>
      <c r="J1236" s="57">
        <v>0</v>
      </c>
    </row>
    <row r="1237" spans="1:10">
      <c r="A1237" s="52" t="s">
        <v>506</v>
      </c>
      <c r="B1237" s="52" t="s">
        <v>749</v>
      </c>
      <c r="C1237" s="52" t="s">
        <v>710</v>
      </c>
      <c r="D1237" s="52" t="s">
        <v>201</v>
      </c>
      <c r="E1237" s="56" t="s">
        <v>711</v>
      </c>
      <c r="F1237" s="57">
        <v>132200000</v>
      </c>
      <c r="G1237" s="57">
        <v>0</v>
      </c>
      <c r="H1237" s="57">
        <v>132200000</v>
      </c>
      <c r="I1237" s="57">
        <v>0</v>
      </c>
      <c r="J1237" s="57">
        <v>0</v>
      </c>
    </row>
    <row r="1238" spans="1:10" ht="38.25">
      <c r="A1238" s="52" t="s">
        <v>506</v>
      </c>
      <c r="B1238" s="52" t="s">
        <v>749</v>
      </c>
      <c r="C1238" s="52" t="s">
        <v>710</v>
      </c>
      <c r="D1238" s="52" t="s">
        <v>712</v>
      </c>
      <c r="E1238" s="56" t="s">
        <v>713</v>
      </c>
      <c r="F1238" s="57">
        <v>132200000</v>
      </c>
      <c r="G1238" s="57">
        <v>0</v>
      </c>
      <c r="H1238" s="57">
        <v>132200000</v>
      </c>
      <c r="I1238" s="57">
        <v>0</v>
      </c>
      <c r="J1238" s="57">
        <v>0</v>
      </c>
    </row>
    <row r="1239" spans="1:10" ht="25.5">
      <c r="A1239" s="52" t="s">
        <v>506</v>
      </c>
      <c r="B1239" s="52" t="s">
        <v>749</v>
      </c>
      <c r="C1239" s="52" t="s">
        <v>299</v>
      </c>
      <c r="D1239" s="52" t="s">
        <v>201</v>
      </c>
      <c r="E1239" s="56" t="s">
        <v>65</v>
      </c>
      <c r="F1239" s="57">
        <v>25224396</v>
      </c>
      <c r="G1239" s="57">
        <v>0</v>
      </c>
      <c r="H1239" s="57">
        <v>0</v>
      </c>
      <c r="I1239" s="57">
        <v>0</v>
      </c>
      <c r="J1239" s="57">
        <v>25224396</v>
      </c>
    </row>
    <row r="1240" spans="1:10" ht="25.5">
      <c r="A1240" s="52" t="s">
        <v>506</v>
      </c>
      <c r="B1240" s="52" t="s">
        <v>749</v>
      </c>
      <c r="C1240" s="52" t="s">
        <v>299</v>
      </c>
      <c r="D1240" s="52" t="s">
        <v>300</v>
      </c>
      <c r="E1240" s="56" t="s">
        <v>301</v>
      </c>
      <c r="F1240" s="57">
        <v>25224396</v>
      </c>
      <c r="G1240" s="57">
        <v>0</v>
      </c>
      <c r="H1240" s="57">
        <v>0</v>
      </c>
      <c r="I1240" s="57">
        <v>0</v>
      </c>
      <c r="J1240" s="57">
        <v>25224396</v>
      </c>
    </row>
    <row r="1241" spans="1:10">
      <c r="A1241" s="52" t="s">
        <v>506</v>
      </c>
      <c r="B1241" s="52" t="s">
        <v>749</v>
      </c>
      <c r="C1241" s="52" t="s">
        <v>302</v>
      </c>
      <c r="D1241" s="52" t="s">
        <v>201</v>
      </c>
      <c r="E1241" s="56" t="s">
        <v>303</v>
      </c>
      <c r="F1241" s="57">
        <v>2986523639</v>
      </c>
      <c r="G1241" s="57">
        <v>0</v>
      </c>
      <c r="H1241" s="57">
        <v>2986523639</v>
      </c>
      <c r="I1241" s="57">
        <v>0</v>
      </c>
      <c r="J1241" s="57">
        <v>0</v>
      </c>
    </row>
    <row r="1242" spans="1:10" ht="51">
      <c r="A1242" s="52" t="s">
        <v>506</v>
      </c>
      <c r="B1242" s="52" t="s">
        <v>749</v>
      </c>
      <c r="C1242" s="52" t="s">
        <v>302</v>
      </c>
      <c r="D1242" s="52" t="s">
        <v>304</v>
      </c>
      <c r="E1242" s="56" t="s">
        <v>305</v>
      </c>
      <c r="F1242" s="57">
        <v>2986523639</v>
      </c>
      <c r="G1242" s="57">
        <v>0</v>
      </c>
      <c r="H1242" s="57">
        <v>2986523639</v>
      </c>
      <c r="I1242" s="57">
        <v>0</v>
      </c>
      <c r="J1242" s="57">
        <v>0</v>
      </c>
    </row>
    <row r="1243" spans="1:10" ht="25.5">
      <c r="A1243" s="52" t="s">
        <v>506</v>
      </c>
      <c r="B1243" s="52" t="s">
        <v>749</v>
      </c>
      <c r="C1243" s="52" t="s">
        <v>259</v>
      </c>
      <c r="D1243" s="52" t="s">
        <v>201</v>
      </c>
      <c r="E1243" s="56" t="s">
        <v>260</v>
      </c>
      <c r="F1243" s="57">
        <v>1738180000</v>
      </c>
      <c r="G1243" s="57">
        <v>0</v>
      </c>
      <c r="H1243" s="57">
        <v>1736180000</v>
      </c>
      <c r="I1243" s="57">
        <v>2000000</v>
      </c>
      <c r="J1243" s="57">
        <v>0</v>
      </c>
    </row>
    <row r="1244" spans="1:10">
      <c r="A1244" s="52" t="s">
        <v>506</v>
      </c>
      <c r="B1244" s="52" t="s">
        <v>749</v>
      </c>
      <c r="C1244" s="52" t="s">
        <v>259</v>
      </c>
      <c r="D1244" s="52" t="s">
        <v>401</v>
      </c>
      <c r="E1244" s="56" t="s">
        <v>402</v>
      </c>
      <c r="F1244" s="57">
        <v>3000000</v>
      </c>
      <c r="G1244" s="57">
        <v>0</v>
      </c>
      <c r="H1244" s="57">
        <v>3000000</v>
      </c>
      <c r="I1244" s="57">
        <v>0</v>
      </c>
      <c r="J1244" s="57">
        <v>0</v>
      </c>
    </row>
    <row r="1245" spans="1:10">
      <c r="A1245" s="52" t="s">
        <v>506</v>
      </c>
      <c r="B1245" s="52" t="s">
        <v>749</v>
      </c>
      <c r="C1245" s="52" t="s">
        <v>259</v>
      </c>
      <c r="D1245" s="52" t="s">
        <v>403</v>
      </c>
      <c r="E1245" s="56" t="s">
        <v>404</v>
      </c>
      <c r="F1245" s="57">
        <v>2000000</v>
      </c>
      <c r="G1245" s="57">
        <v>0</v>
      </c>
      <c r="H1245" s="57">
        <v>2000000</v>
      </c>
      <c r="I1245" s="57">
        <v>0</v>
      </c>
      <c r="J1245" s="57">
        <v>0</v>
      </c>
    </row>
    <row r="1246" spans="1:10">
      <c r="A1246" s="52" t="s">
        <v>506</v>
      </c>
      <c r="B1246" s="52" t="s">
        <v>749</v>
      </c>
      <c r="C1246" s="52" t="s">
        <v>259</v>
      </c>
      <c r="D1246" s="52" t="s">
        <v>310</v>
      </c>
      <c r="E1246" s="56" t="s">
        <v>311</v>
      </c>
      <c r="F1246" s="57">
        <v>4000000</v>
      </c>
      <c r="G1246" s="57">
        <v>0</v>
      </c>
      <c r="H1246" s="57">
        <v>2000000</v>
      </c>
      <c r="I1246" s="57">
        <v>2000000</v>
      </c>
      <c r="J1246" s="57">
        <v>0</v>
      </c>
    </row>
    <row r="1247" spans="1:10" ht="25.5">
      <c r="A1247" s="52" t="s">
        <v>506</v>
      </c>
      <c r="B1247" s="52" t="s">
        <v>749</v>
      </c>
      <c r="C1247" s="52" t="s">
        <v>259</v>
      </c>
      <c r="D1247" s="52" t="s">
        <v>730</v>
      </c>
      <c r="E1247" s="56" t="s">
        <v>731</v>
      </c>
      <c r="F1247" s="57">
        <v>1729180000</v>
      </c>
      <c r="G1247" s="57">
        <v>0</v>
      </c>
      <c r="H1247" s="57">
        <v>1729180000</v>
      </c>
      <c r="I1247" s="57">
        <v>0</v>
      </c>
      <c r="J1247" s="57">
        <v>0</v>
      </c>
    </row>
    <row r="1248" spans="1:10" ht="25.5">
      <c r="A1248" s="52" t="s">
        <v>506</v>
      </c>
      <c r="B1248" s="52" t="s">
        <v>749</v>
      </c>
      <c r="C1248" s="52" t="s">
        <v>312</v>
      </c>
      <c r="D1248" s="52" t="s">
        <v>201</v>
      </c>
      <c r="E1248" s="56" t="s">
        <v>313</v>
      </c>
      <c r="F1248" s="57">
        <v>587785810</v>
      </c>
      <c r="G1248" s="57">
        <v>0</v>
      </c>
      <c r="H1248" s="57">
        <v>402280689</v>
      </c>
      <c r="I1248" s="57">
        <v>176335745</v>
      </c>
      <c r="J1248" s="57">
        <v>9169376</v>
      </c>
    </row>
    <row r="1249" spans="1:10">
      <c r="A1249" s="52" t="s">
        <v>506</v>
      </c>
      <c r="B1249" s="52" t="s">
        <v>749</v>
      </c>
      <c r="C1249" s="52" t="s">
        <v>312</v>
      </c>
      <c r="D1249" s="52" t="s">
        <v>314</v>
      </c>
      <c r="E1249" s="56" t="s">
        <v>315</v>
      </c>
      <c r="F1249" s="57">
        <v>587785810</v>
      </c>
      <c r="G1249" s="57">
        <v>0</v>
      </c>
      <c r="H1249" s="57">
        <v>402280689</v>
      </c>
      <c r="I1249" s="57">
        <v>176335745</v>
      </c>
      <c r="J1249" s="57">
        <v>9169376</v>
      </c>
    </row>
    <row r="1250" spans="1:10">
      <c r="A1250" s="52" t="s">
        <v>506</v>
      </c>
      <c r="B1250" s="52" t="s">
        <v>749</v>
      </c>
      <c r="C1250" s="52" t="s">
        <v>219</v>
      </c>
      <c r="D1250" s="52" t="s">
        <v>201</v>
      </c>
      <c r="E1250" s="56" t="s">
        <v>220</v>
      </c>
      <c r="F1250" s="57">
        <v>7807274</v>
      </c>
      <c r="G1250" s="57">
        <v>7807274</v>
      </c>
      <c r="H1250" s="57">
        <v>0</v>
      </c>
      <c r="I1250" s="57">
        <v>0</v>
      </c>
      <c r="J1250" s="57">
        <v>0</v>
      </c>
    </row>
    <row r="1251" spans="1:10" ht="76.5">
      <c r="A1251" s="52" t="s">
        <v>506</v>
      </c>
      <c r="B1251" s="52" t="s">
        <v>749</v>
      </c>
      <c r="C1251" s="52" t="s">
        <v>219</v>
      </c>
      <c r="D1251" s="52" t="s">
        <v>316</v>
      </c>
      <c r="E1251" s="56" t="s">
        <v>317</v>
      </c>
      <c r="F1251" s="57">
        <v>7101674</v>
      </c>
      <c r="G1251" s="57">
        <v>7101674</v>
      </c>
      <c r="H1251" s="57">
        <v>0</v>
      </c>
      <c r="I1251" s="57">
        <v>0</v>
      </c>
      <c r="J1251" s="57">
        <v>0</v>
      </c>
    </row>
    <row r="1252" spans="1:10" ht="51">
      <c r="A1252" s="52" t="s">
        <v>506</v>
      </c>
      <c r="B1252" s="52" t="s">
        <v>749</v>
      </c>
      <c r="C1252" s="52" t="s">
        <v>219</v>
      </c>
      <c r="D1252" s="52" t="s">
        <v>320</v>
      </c>
      <c r="E1252" s="56" t="s">
        <v>321</v>
      </c>
      <c r="F1252" s="57">
        <v>705600</v>
      </c>
      <c r="G1252" s="57">
        <v>705600</v>
      </c>
      <c r="H1252" s="57">
        <v>0</v>
      </c>
      <c r="I1252" s="57">
        <v>0</v>
      </c>
      <c r="J1252" s="57">
        <v>0</v>
      </c>
    </row>
    <row r="1253" spans="1:10">
      <c r="A1253" s="52" t="s">
        <v>506</v>
      </c>
      <c r="B1253" s="52" t="s">
        <v>749</v>
      </c>
      <c r="C1253" s="52" t="s">
        <v>223</v>
      </c>
      <c r="D1253" s="52" t="s">
        <v>201</v>
      </c>
      <c r="E1253" s="56" t="s">
        <v>224</v>
      </c>
      <c r="F1253" s="57">
        <v>159979549</v>
      </c>
      <c r="G1253" s="57">
        <v>0</v>
      </c>
      <c r="H1253" s="57">
        <v>3719691</v>
      </c>
      <c r="I1253" s="57">
        <v>156259858</v>
      </c>
      <c r="J1253" s="57">
        <v>0</v>
      </c>
    </row>
    <row r="1254" spans="1:10" ht="63.75">
      <c r="A1254" s="52" t="s">
        <v>506</v>
      </c>
      <c r="B1254" s="52" t="s">
        <v>749</v>
      </c>
      <c r="C1254" s="52" t="s">
        <v>223</v>
      </c>
      <c r="D1254" s="52" t="s">
        <v>397</v>
      </c>
      <c r="E1254" s="56" t="s">
        <v>398</v>
      </c>
      <c r="F1254" s="57">
        <v>1975975</v>
      </c>
      <c r="G1254" s="57">
        <v>0</v>
      </c>
      <c r="H1254" s="57">
        <v>1975975</v>
      </c>
      <c r="I1254" s="57">
        <v>0</v>
      </c>
      <c r="J1254" s="57">
        <v>0</v>
      </c>
    </row>
    <row r="1255" spans="1:10" ht="51">
      <c r="A1255" s="52" t="s">
        <v>506</v>
      </c>
      <c r="B1255" s="52" t="s">
        <v>749</v>
      </c>
      <c r="C1255" s="52" t="s">
        <v>223</v>
      </c>
      <c r="D1255" s="52" t="s">
        <v>415</v>
      </c>
      <c r="E1255" s="56" t="s">
        <v>416</v>
      </c>
      <c r="F1255" s="57">
        <v>1743716</v>
      </c>
      <c r="G1255" s="57">
        <v>0</v>
      </c>
      <c r="H1255" s="57">
        <v>1743716</v>
      </c>
      <c r="I1255" s="57">
        <v>0</v>
      </c>
      <c r="J1255" s="57">
        <v>0</v>
      </c>
    </row>
    <row r="1256" spans="1:10" ht="63.75">
      <c r="A1256" s="52" t="s">
        <v>506</v>
      </c>
      <c r="B1256" s="52" t="s">
        <v>749</v>
      </c>
      <c r="C1256" s="52" t="s">
        <v>223</v>
      </c>
      <c r="D1256" s="52" t="s">
        <v>285</v>
      </c>
      <c r="E1256" s="56" t="s">
        <v>286</v>
      </c>
      <c r="F1256" s="57">
        <v>156259858</v>
      </c>
      <c r="G1256" s="57">
        <v>0</v>
      </c>
      <c r="H1256" s="57">
        <v>0</v>
      </c>
      <c r="I1256" s="57">
        <v>156259858</v>
      </c>
      <c r="J1256" s="57">
        <v>0</v>
      </c>
    </row>
    <row r="1257" spans="1:10" ht="25.5">
      <c r="A1257" s="52" t="s">
        <v>506</v>
      </c>
      <c r="B1257" s="52" t="s">
        <v>750</v>
      </c>
      <c r="C1257" s="52" t="s">
        <v>201</v>
      </c>
      <c r="D1257" s="52" t="s">
        <v>201</v>
      </c>
      <c r="E1257" s="56" t="s">
        <v>481</v>
      </c>
      <c r="F1257" s="57">
        <v>20671362768568</v>
      </c>
      <c r="G1257" s="57">
        <v>0</v>
      </c>
      <c r="H1257" s="57">
        <v>20671362768568</v>
      </c>
      <c r="I1257" s="57">
        <v>0</v>
      </c>
      <c r="J1257" s="57">
        <v>0</v>
      </c>
    </row>
    <row r="1258" spans="1:10" ht="38.25">
      <c r="A1258" s="52" t="s">
        <v>506</v>
      </c>
      <c r="B1258" s="52" t="s">
        <v>750</v>
      </c>
      <c r="C1258" s="52" t="s">
        <v>751</v>
      </c>
      <c r="D1258" s="52" t="s">
        <v>201</v>
      </c>
      <c r="E1258" s="56" t="s">
        <v>752</v>
      </c>
      <c r="F1258" s="57">
        <v>215630415446</v>
      </c>
      <c r="G1258" s="57">
        <v>0</v>
      </c>
      <c r="H1258" s="57">
        <v>215630415446</v>
      </c>
      <c r="I1258" s="57">
        <v>0</v>
      </c>
      <c r="J1258" s="57">
        <v>0</v>
      </c>
    </row>
    <row r="1259" spans="1:10" ht="38.25">
      <c r="A1259" s="52" t="s">
        <v>506</v>
      </c>
      <c r="B1259" s="52" t="s">
        <v>750</v>
      </c>
      <c r="C1259" s="52" t="s">
        <v>751</v>
      </c>
      <c r="D1259" s="52" t="s">
        <v>753</v>
      </c>
      <c r="E1259" s="56" t="s">
        <v>754</v>
      </c>
      <c r="F1259" s="57">
        <v>215630415446</v>
      </c>
      <c r="G1259" s="57">
        <v>0</v>
      </c>
      <c r="H1259" s="57">
        <v>215630415446</v>
      </c>
      <c r="I1259" s="57">
        <v>0</v>
      </c>
      <c r="J1259" s="57">
        <v>0</v>
      </c>
    </row>
    <row r="1260" spans="1:10" ht="38.25">
      <c r="A1260" s="52" t="s">
        <v>506</v>
      </c>
      <c r="B1260" s="52" t="s">
        <v>750</v>
      </c>
      <c r="C1260" s="52" t="s">
        <v>755</v>
      </c>
      <c r="D1260" s="52" t="s">
        <v>201</v>
      </c>
      <c r="E1260" s="56" t="s">
        <v>756</v>
      </c>
      <c r="F1260" s="57">
        <v>8091656749434</v>
      </c>
      <c r="G1260" s="57">
        <v>0</v>
      </c>
      <c r="H1260" s="57">
        <v>8091656749434</v>
      </c>
      <c r="I1260" s="57">
        <v>0</v>
      </c>
      <c r="J1260" s="57">
        <v>0</v>
      </c>
    </row>
    <row r="1261" spans="1:10" ht="51">
      <c r="A1261" s="52" t="s">
        <v>506</v>
      </c>
      <c r="B1261" s="52" t="s">
        <v>750</v>
      </c>
      <c r="C1261" s="52" t="s">
        <v>755</v>
      </c>
      <c r="D1261" s="52" t="s">
        <v>757</v>
      </c>
      <c r="E1261" s="56" t="s">
        <v>758</v>
      </c>
      <c r="F1261" s="57">
        <v>2329437690192</v>
      </c>
      <c r="G1261" s="57">
        <v>0</v>
      </c>
      <c r="H1261" s="57">
        <v>2329437690192</v>
      </c>
      <c r="I1261" s="57">
        <v>0</v>
      </c>
      <c r="J1261" s="57">
        <v>0</v>
      </c>
    </row>
    <row r="1262" spans="1:10" ht="76.5">
      <c r="A1262" s="52" t="s">
        <v>506</v>
      </c>
      <c r="B1262" s="52" t="s">
        <v>750</v>
      </c>
      <c r="C1262" s="52" t="s">
        <v>755</v>
      </c>
      <c r="D1262" s="52" t="s">
        <v>759</v>
      </c>
      <c r="E1262" s="56" t="s">
        <v>760</v>
      </c>
      <c r="F1262" s="57">
        <v>1223800000</v>
      </c>
      <c r="G1262" s="57">
        <v>0</v>
      </c>
      <c r="H1262" s="57">
        <v>1223800000</v>
      </c>
      <c r="I1262" s="57">
        <v>0</v>
      </c>
      <c r="J1262" s="57">
        <v>0</v>
      </c>
    </row>
    <row r="1263" spans="1:10" ht="51">
      <c r="A1263" s="52" t="s">
        <v>506</v>
      </c>
      <c r="B1263" s="52" t="s">
        <v>750</v>
      </c>
      <c r="C1263" s="52" t="s">
        <v>755</v>
      </c>
      <c r="D1263" s="52" t="s">
        <v>761</v>
      </c>
      <c r="E1263" s="56" t="s">
        <v>762</v>
      </c>
      <c r="F1263" s="57">
        <v>1236237011122</v>
      </c>
      <c r="G1263" s="57">
        <v>0</v>
      </c>
      <c r="H1263" s="57">
        <v>1236237011122</v>
      </c>
      <c r="I1263" s="57">
        <v>0</v>
      </c>
      <c r="J1263" s="57">
        <v>0</v>
      </c>
    </row>
    <row r="1264" spans="1:10" ht="76.5">
      <c r="A1264" s="52" t="s">
        <v>506</v>
      </c>
      <c r="B1264" s="52" t="s">
        <v>750</v>
      </c>
      <c r="C1264" s="52" t="s">
        <v>755</v>
      </c>
      <c r="D1264" s="52" t="s">
        <v>763</v>
      </c>
      <c r="E1264" s="56" t="s">
        <v>764</v>
      </c>
      <c r="F1264" s="57">
        <v>5117679849</v>
      </c>
      <c r="G1264" s="57">
        <v>0</v>
      </c>
      <c r="H1264" s="57">
        <v>5117679849</v>
      </c>
      <c r="I1264" s="57">
        <v>0</v>
      </c>
      <c r="J1264" s="57">
        <v>0</v>
      </c>
    </row>
    <row r="1265" spans="1:10" ht="76.5">
      <c r="A1265" s="52" t="s">
        <v>506</v>
      </c>
      <c r="B1265" s="52" t="s">
        <v>750</v>
      </c>
      <c r="C1265" s="52" t="s">
        <v>755</v>
      </c>
      <c r="D1265" s="52" t="s">
        <v>765</v>
      </c>
      <c r="E1265" s="56" t="s">
        <v>766</v>
      </c>
      <c r="F1265" s="57">
        <v>190319790043</v>
      </c>
      <c r="G1265" s="57">
        <v>0</v>
      </c>
      <c r="H1265" s="57">
        <v>190319790043</v>
      </c>
      <c r="I1265" s="57">
        <v>0</v>
      </c>
      <c r="J1265" s="57">
        <v>0</v>
      </c>
    </row>
    <row r="1266" spans="1:10" ht="63.75">
      <c r="A1266" s="52" t="s">
        <v>506</v>
      </c>
      <c r="B1266" s="52" t="s">
        <v>750</v>
      </c>
      <c r="C1266" s="52" t="s">
        <v>755</v>
      </c>
      <c r="D1266" s="52" t="s">
        <v>767</v>
      </c>
      <c r="E1266" s="56" t="s">
        <v>768</v>
      </c>
      <c r="F1266" s="57">
        <v>29352043573</v>
      </c>
      <c r="G1266" s="57">
        <v>0</v>
      </c>
      <c r="H1266" s="57">
        <v>29352043573</v>
      </c>
      <c r="I1266" s="57">
        <v>0</v>
      </c>
      <c r="J1266" s="57">
        <v>0</v>
      </c>
    </row>
    <row r="1267" spans="1:10" ht="51">
      <c r="A1267" s="52" t="s">
        <v>506</v>
      </c>
      <c r="B1267" s="52" t="s">
        <v>750</v>
      </c>
      <c r="C1267" s="52" t="s">
        <v>755</v>
      </c>
      <c r="D1267" s="52" t="s">
        <v>769</v>
      </c>
      <c r="E1267" s="56" t="s">
        <v>770</v>
      </c>
      <c r="F1267" s="57">
        <v>4268964421332</v>
      </c>
      <c r="G1267" s="57">
        <v>0</v>
      </c>
      <c r="H1267" s="57">
        <v>4268964421332</v>
      </c>
      <c r="I1267" s="57">
        <v>0</v>
      </c>
      <c r="J1267" s="57">
        <v>0</v>
      </c>
    </row>
    <row r="1268" spans="1:10" ht="25.5">
      <c r="A1268" s="52" t="s">
        <v>506</v>
      </c>
      <c r="B1268" s="52" t="s">
        <v>750</v>
      </c>
      <c r="C1268" s="52" t="s">
        <v>755</v>
      </c>
      <c r="D1268" s="52" t="s">
        <v>771</v>
      </c>
      <c r="E1268" s="56" t="s">
        <v>772</v>
      </c>
      <c r="F1268" s="57">
        <v>31004313323</v>
      </c>
      <c r="G1268" s="57">
        <v>0</v>
      </c>
      <c r="H1268" s="57">
        <v>31004313323</v>
      </c>
      <c r="I1268" s="57">
        <v>0</v>
      </c>
      <c r="J1268" s="57">
        <v>0</v>
      </c>
    </row>
    <row r="1269" spans="1:10" ht="38.25">
      <c r="A1269" s="52" t="s">
        <v>506</v>
      </c>
      <c r="B1269" s="52" t="s">
        <v>750</v>
      </c>
      <c r="C1269" s="52" t="s">
        <v>249</v>
      </c>
      <c r="D1269" s="52" t="s">
        <v>201</v>
      </c>
      <c r="E1269" s="56" t="s">
        <v>250</v>
      </c>
      <c r="F1269" s="57">
        <v>190000000</v>
      </c>
      <c r="G1269" s="57">
        <v>0</v>
      </c>
      <c r="H1269" s="57">
        <v>190000000</v>
      </c>
      <c r="I1269" s="57">
        <v>0</v>
      </c>
      <c r="J1269" s="57">
        <v>0</v>
      </c>
    </row>
    <row r="1270" spans="1:10">
      <c r="A1270" s="52" t="s">
        <v>506</v>
      </c>
      <c r="B1270" s="52" t="s">
        <v>750</v>
      </c>
      <c r="C1270" s="52" t="s">
        <v>249</v>
      </c>
      <c r="D1270" s="52" t="s">
        <v>773</v>
      </c>
      <c r="E1270" s="56" t="s">
        <v>774</v>
      </c>
      <c r="F1270" s="57">
        <v>190000000</v>
      </c>
      <c r="G1270" s="57">
        <v>0</v>
      </c>
      <c r="H1270" s="57">
        <v>190000000</v>
      </c>
      <c r="I1270" s="57">
        <v>0</v>
      </c>
      <c r="J1270" s="57">
        <v>0</v>
      </c>
    </row>
    <row r="1271" spans="1:10">
      <c r="A1271" s="52" t="s">
        <v>506</v>
      </c>
      <c r="B1271" s="52" t="s">
        <v>750</v>
      </c>
      <c r="C1271" s="52" t="s">
        <v>277</v>
      </c>
      <c r="D1271" s="52" t="s">
        <v>201</v>
      </c>
      <c r="E1271" s="56" t="s">
        <v>278</v>
      </c>
      <c r="F1271" s="57">
        <v>351109000</v>
      </c>
      <c r="G1271" s="57">
        <v>0</v>
      </c>
      <c r="H1271" s="57">
        <v>351109000</v>
      </c>
      <c r="I1271" s="57">
        <v>0</v>
      </c>
      <c r="J1271" s="57">
        <v>0</v>
      </c>
    </row>
    <row r="1272" spans="1:10">
      <c r="A1272" s="52" t="s">
        <v>506</v>
      </c>
      <c r="B1272" s="52" t="s">
        <v>750</v>
      </c>
      <c r="C1272" s="52" t="s">
        <v>277</v>
      </c>
      <c r="D1272" s="52" t="s">
        <v>279</v>
      </c>
      <c r="E1272" s="56" t="s">
        <v>280</v>
      </c>
      <c r="F1272" s="57">
        <v>351109000</v>
      </c>
      <c r="G1272" s="57">
        <v>0</v>
      </c>
      <c r="H1272" s="57">
        <v>351109000</v>
      </c>
      <c r="I1272" s="57">
        <v>0</v>
      </c>
      <c r="J1272" s="57">
        <v>0</v>
      </c>
    </row>
    <row r="1273" spans="1:10" ht="25.5">
      <c r="A1273" s="52" t="s">
        <v>506</v>
      </c>
      <c r="B1273" s="52" t="s">
        <v>750</v>
      </c>
      <c r="C1273" s="52" t="s">
        <v>775</v>
      </c>
      <c r="D1273" s="52" t="s">
        <v>201</v>
      </c>
      <c r="E1273" s="56" t="s">
        <v>121</v>
      </c>
      <c r="F1273" s="57">
        <v>12078455042251</v>
      </c>
      <c r="G1273" s="57">
        <v>0</v>
      </c>
      <c r="H1273" s="57">
        <v>12078455042251</v>
      </c>
      <c r="I1273" s="57">
        <v>0</v>
      </c>
      <c r="J1273" s="57">
        <v>0</v>
      </c>
    </row>
    <row r="1274" spans="1:10">
      <c r="A1274" s="52" t="s">
        <v>506</v>
      </c>
      <c r="B1274" s="52" t="s">
        <v>750</v>
      </c>
      <c r="C1274" s="52" t="s">
        <v>775</v>
      </c>
      <c r="D1274" s="52" t="s">
        <v>776</v>
      </c>
      <c r="E1274" s="56" t="s">
        <v>777</v>
      </c>
      <c r="F1274" s="57">
        <v>7884160000000</v>
      </c>
      <c r="G1274" s="57">
        <v>0</v>
      </c>
      <c r="H1274" s="57">
        <v>7884160000000</v>
      </c>
      <c r="I1274" s="57">
        <v>0</v>
      </c>
      <c r="J1274" s="57">
        <v>0</v>
      </c>
    </row>
    <row r="1275" spans="1:10" ht="25.5">
      <c r="A1275" s="52" t="s">
        <v>506</v>
      </c>
      <c r="B1275" s="52" t="s">
        <v>750</v>
      </c>
      <c r="C1275" s="52" t="s">
        <v>775</v>
      </c>
      <c r="D1275" s="52" t="s">
        <v>778</v>
      </c>
      <c r="E1275" s="56" t="s">
        <v>779</v>
      </c>
      <c r="F1275" s="57">
        <v>469220042251</v>
      </c>
      <c r="G1275" s="57">
        <v>0</v>
      </c>
      <c r="H1275" s="57">
        <v>469220042251</v>
      </c>
      <c r="I1275" s="57">
        <v>0</v>
      </c>
      <c r="J1275" s="57">
        <v>0</v>
      </c>
    </row>
    <row r="1276" spans="1:10" ht="25.5">
      <c r="A1276" s="52" t="s">
        <v>506</v>
      </c>
      <c r="B1276" s="52" t="s">
        <v>750</v>
      </c>
      <c r="C1276" s="52" t="s">
        <v>775</v>
      </c>
      <c r="D1276" s="52" t="s">
        <v>780</v>
      </c>
      <c r="E1276" s="56" t="s">
        <v>781</v>
      </c>
      <c r="F1276" s="57">
        <v>8000000000</v>
      </c>
      <c r="G1276" s="57">
        <v>0</v>
      </c>
      <c r="H1276" s="57">
        <v>8000000000</v>
      </c>
      <c r="I1276" s="57">
        <v>0</v>
      </c>
      <c r="J1276" s="57">
        <v>0</v>
      </c>
    </row>
    <row r="1277" spans="1:10" ht="25.5">
      <c r="A1277" s="52" t="s">
        <v>506</v>
      </c>
      <c r="B1277" s="52" t="s">
        <v>750</v>
      </c>
      <c r="C1277" s="52" t="s">
        <v>775</v>
      </c>
      <c r="D1277" s="52" t="s">
        <v>782</v>
      </c>
      <c r="E1277" s="56" t="s">
        <v>783</v>
      </c>
      <c r="F1277" s="57">
        <v>3717075000000</v>
      </c>
      <c r="G1277" s="57">
        <v>0</v>
      </c>
      <c r="H1277" s="57">
        <v>3717075000000</v>
      </c>
      <c r="I1277" s="57">
        <v>0</v>
      </c>
      <c r="J1277" s="57">
        <v>0</v>
      </c>
    </row>
    <row r="1278" spans="1:10" ht="25.5">
      <c r="A1278" s="52" t="s">
        <v>506</v>
      </c>
      <c r="B1278" s="52" t="s">
        <v>750</v>
      </c>
      <c r="C1278" s="52" t="s">
        <v>482</v>
      </c>
      <c r="D1278" s="52" t="s">
        <v>201</v>
      </c>
      <c r="E1278" s="56" t="s">
        <v>483</v>
      </c>
      <c r="F1278" s="57">
        <v>58617094385</v>
      </c>
      <c r="G1278" s="57">
        <v>0</v>
      </c>
      <c r="H1278" s="57">
        <v>58617094385</v>
      </c>
      <c r="I1278" s="57">
        <v>0</v>
      </c>
      <c r="J1278" s="57">
        <v>0</v>
      </c>
    </row>
    <row r="1279" spans="1:10" ht="38.25">
      <c r="A1279" s="52" t="s">
        <v>506</v>
      </c>
      <c r="B1279" s="52" t="s">
        <v>750</v>
      </c>
      <c r="C1279" s="52" t="s">
        <v>482</v>
      </c>
      <c r="D1279" s="52" t="s">
        <v>484</v>
      </c>
      <c r="E1279" s="56" t="s">
        <v>485</v>
      </c>
      <c r="F1279" s="57">
        <v>58617094385</v>
      </c>
      <c r="G1279" s="57">
        <v>0</v>
      </c>
      <c r="H1279" s="57">
        <v>58617094385</v>
      </c>
      <c r="I1279" s="57">
        <v>0</v>
      </c>
      <c r="J1279" s="57">
        <v>0</v>
      </c>
    </row>
    <row r="1280" spans="1:10">
      <c r="A1280" s="52" t="s">
        <v>506</v>
      </c>
      <c r="B1280" s="52" t="s">
        <v>750</v>
      </c>
      <c r="C1280" s="52" t="s">
        <v>784</v>
      </c>
      <c r="D1280" s="52" t="s">
        <v>201</v>
      </c>
      <c r="E1280" s="56" t="s">
        <v>785</v>
      </c>
      <c r="F1280" s="57">
        <v>128223868575</v>
      </c>
      <c r="G1280" s="57">
        <v>0</v>
      </c>
      <c r="H1280" s="57">
        <v>128223868575</v>
      </c>
      <c r="I1280" s="57">
        <v>0</v>
      </c>
      <c r="J1280" s="57">
        <v>0</v>
      </c>
    </row>
    <row r="1281" spans="1:10">
      <c r="A1281" s="52" t="s">
        <v>506</v>
      </c>
      <c r="B1281" s="52" t="s">
        <v>750</v>
      </c>
      <c r="C1281" s="52" t="s">
        <v>784</v>
      </c>
      <c r="D1281" s="52" t="s">
        <v>786</v>
      </c>
      <c r="E1281" s="56" t="s">
        <v>785</v>
      </c>
      <c r="F1281" s="57">
        <v>28223868575</v>
      </c>
      <c r="G1281" s="57">
        <v>0</v>
      </c>
      <c r="H1281" s="57">
        <v>28223868575</v>
      </c>
      <c r="I1281" s="57">
        <v>0</v>
      </c>
      <c r="J1281" s="57">
        <v>0</v>
      </c>
    </row>
    <row r="1282" spans="1:10" ht="38.25">
      <c r="A1282" s="52" t="s">
        <v>506</v>
      </c>
      <c r="B1282" s="52" t="s">
        <v>750</v>
      </c>
      <c r="C1282" s="52" t="s">
        <v>784</v>
      </c>
      <c r="D1282" s="52" t="s">
        <v>787</v>
      </c>
      <c r="E1282" s="56" t="s">
        <v>788</v>
      </c>
      <c r="F1282" s="57">
        <v>100000000000</v>
      </c>
      <c r="G1282" s="57">
        <v>0</v>
      </c>
      <c r="H1282" s="57">
        <v>100000000000</v>
      </c>
      <c r="I1282" s="57">
        <v>0</v>
      </c>
      <c r="J1282" s="57">
        <v>0</v>
      </c>
    </row>
    <row r="1283" spans="1:10" ht="25.5">
      <c r="A1283" s="52" t="s">
        <v>506</v>
      </c>
      <c r="B1283" s="52" t="s">
        <v>750</v>
      </c>
      <c r="C1283" s="52" t="s">
        <v>789</v>
      </c>
      <c r="D1283" s="52" t="s">
        <v>201</v>
      </c>
      <c r="E1283" s="56" t="s">
        <v>790</v>
      </c>
      <c r="F1283" s="57">
        <v>3000000000</v>
      </c>
      <c r="G1283" s="57">
        <v>0</v>
      </c>
      <c r="H1283" s="57">
        <v>3000000000</v>
      </c>
      <c r="I1283" s="57">
        <v>0</v>
      </c>
      <c r="J1283" s="57">
        <v>0</v>
      </c>
    </row>
    <row r="1284" spans="1:10" ht="25.5">
      <c r="A1284" s="52" t="s">
        <v>506</v>
      </c>
      <c r="B1284" s="52" t="s">
        <v>750</v>
      </c>
      <c r="C1284" s="52" t="s">
        <v>789</v>
      </c>
      <c r="D1284" s="52" t="s">
        <v>791</v>
      </c>
      <c r="E1284" s="56" t="s">
        <v>790</v>
      </c>
      <c r="F1284" s="57">
        <v>3000000000</v>
      </c>
      <c r="G1284" s="57">
        <v>0</v>
      </c>
      <c r="H1284" s="57">
        <v>3000000000</v>
      </c>
      <c r="I1284" s="57">
        <v>0</v>
      </c>
      <c r="J1284" s="57">
        <v>0</v>
      </c>
    </row>
    <row r="1285" spans="1:10">
      <c r="A1285" s="52" t="s">
        <v>506</v>
      </c>
      <c r="B1285" s="52" t="s">
        <v>750</v>
      </c>
      <c r="C1285" s="52" t="s">
        <v>223</v>
      </c>
      <c r="D1285" s="52" t="s">
        <v>201</v>
      </c>
      <c r="E1285" s="56" t="s">
        <v>224</v>
      </c>
      <c r="F1285" s="57">
        <v>95238489477</v>
      </c>
      <c r="G1285" s="57">
        <v>0</v>
      </c>
      <c r="H1285" s="57">
        <v>95238489477</v>
      </c>
      <c r="I1285" s="57">
        <v>0</v>
      </c>
      <c r="J1285" s="57">
        <v>0</v>
      </c>
    </row>
    <row r="1286" spans="1:10" ht="25.5">
      <c r="A1286" s="52" t="s">
        <v>506</v>
      </c>
      <c r="B1286" s="52" t="s">
        <v>750</v>
      </c>
      <c r="C1286" s="52" t="s">
        <v>223</v>
      </c>
      <c r="D1286" s="52" t="s">
        <v>281</v>
      </c>
      <c r="E1286" s="56" t="s">
        <v>282</v>
      </c>
      <c r="F1286" s="57">
        <v>13049068098</v>
      </c>
      <c r="G1286" s="57">
        <v>0</v>
      </c>
      <c r="H1286" s="57">
        <v>13049068098</v>
      </c>
      <c r="I1286" s="57">
        <v>0</v>
      </c>
      <c r="J1286" s="57">
        <v>0</v>
      </c>
    </row>
    <row r="1287" spans="1:10" ht="38.25">
      <c r="A1287" s="52" t="s">
        <v>506</v>
      </c>
      <c r="B1287" s="52" t="s">
        <v>750</v>
      </c>
      <c r="C1287" s="52" t="s">
        <v>223</v>
      </c>
      <c r="D1287" s="52" t="s">
        <v>369</v>
      </c>
      <c r="E1287" s="56" t="s">
        <v>370</v>
      </c>
      <c r="F1287" s="57">
        <v>24987579</v>
      </c>
      <c r="G1287" s="57">
        <v>0</v>
      </c>
      <c r="H1287" s="57">
        <v>24987579</v>
      </c>
      <c r="I1287" s="57">
        <v>0</v>
      </c>
      <c r="J1287" s="57">
        <v>0</v>
      </c>
    </row>
    <row r="1288" spans="1:10" ht="25.5">
      <c r="A1288" s="52" t="s">
        <v>506</v>
      </c>
      <c r="B1288" s="52" t="s">
        <v>750</v>
      </c>
      <c r="C1288" s="52" t="s">
        <v>223</v>
      </c>
      <c r="D1288" s="52" t="s">
        <v>225</v>
      </c>
      <c r="E1288" s="56" t="s">
        <v>226</v>
      </c>
      <c r="F1288" s="57">
        <v>1706683400</v>
      </c>
      <c r="G1288" s="57">
        <v>0</v>
      </c>
      <c r="H1288" s="57">
        <v>1706683400</v>
      </c>
      <c r="I1288" s="57">
        <v>0</v>
      </c>
      <c r="J1288" s="57">
        <v>0</v>
      </c>
    </row>
    <row r="1289" spans="1:10" ht="51">
      <c r="A1289" s="52" t="s">
        <v>506</v>
      </c>
      <c r="B1289" s="52" t="s">
        <v>750</v>
      </c>
      <c r="C1289" s="52" t="s">
        <v>223</v>
      </c>
      <c r="D1289" s="52" t="s">
        <v>287</v>
      </c>
      <c r="E1289" s="56" t="s">
        <v>288</v>
      </c>
      <c r="F1289" s="57">
        <v>80457750400</v>
      </c>
      <c r="G1289" s="57">
        <v>0</v>
      </c>
      <c r="H1289" s="57">
        <v>80457750400</v>
      </c>
      <c r="I1289" s="57">
        <v>0</v>
      </c>
      <c r="J1289" s="57">
        <v>0</v>
      </c>
    </row>
    <row r="1290" spans="1:10">
      <c r="A1290" s="52" t="s">
        <v>506</v>
      </c>
      <c r="B1290" s="52" t="s">
        <v>792</v>
      </c>
      <c r="C1290" s="52" t="s">
        <v>201</v>
      </c>
      <c r="D1290" s="52" t="s">
        <v>201</v>
      </c>
      <c r="E1290" s="56" t="s">
        <v>491</v>
      </c>
      <c r="F1290" s="57">
        <v>1260051278681</v>
      </c>
      <c r="G1290" s="57">
        <v>168830982</v>
      </c>
      <c r="H1290" s="57">
        <v>1259778002013</v>
      </c>
      <c r="I1290" s="57">
        <v>104445686</v>
      </c>
      <c r="J1290" s="57">
        <v>0</v>
      </c>
    </row>
    <row r="1291" spans="1:10">
      <c r="A1291" s="52" t="s">
        <v>506</v>
      </c>
      <c r="B1291" s="52" t="s">
        <v>792</v>
      </c>
      <c r="C1291" s="52" t="s">
        <v>324</v>
      </c>
      <c r="D1291" s="52" t="s">
        <v>201</v>
      </c>
      <c r="E1291" s="56" t="s">
        <v>325</v>
      </c>
      <c r="F1291" s="57">
        <v>1219698760374</v>
      </c>
      <c r="G1291" s="57">
        <v>0</v>
      </c>
      <c r="H1291" s="57">
        <v>1219674560412</v>
      </c>
      <c r="I1291" s="57">
        <v>24199962</v>
      </c>
      <c r="J1291" s="57">
        <v>0</v>
      </c>
    </row>
    <row r="1292" spans="1:10" ht="51">
      <c r="A1292" s="52" t="s">
        <v>506</v>
      </c>
      <c r="B1292" s="52" t="s">
        <v>792</v>
      </c>
      <c r="C1292" s="52" t="s">
        <v>324</v>
      </c>
      <c r="D1292" s="52" t="s">
        <v>326</v>
      </c>
      <c r="E1292" s="56" t="s">
        <v>327</v>
      </c>
      <c r="F1292" s="57">
        <v>1219698760374</v>
      </c>
      <c r="G1292" s="57">
        <v>0</v>
      </c>
      <c r="H1292" s="57">
        <v>1219674560412</v>
      </c>
      <c r="I1292" s="57">
        <v>24199962</v>
      </c>
      <c r="J1292" s="57">
        <v>0</v>
      </c>
    </row>
    <row r="1293" spans="1:10">
      <c r="A1293" s="52" t="s">
        <v>506</v>
      </c>
      <c r="B1293" s="52" t="s">
        <v>792</v>
      </c>
      <c r="C1293" s="52" t="s">
        <v>302</v>
      </c>
      <c r="D1293" s="52" t="s">
        <v>201</v>
      </c>
      <c r="E1293" s="56" t="s">
        <v>303</v>
      </c>
      <c r="F1293" s="57">
        <v>38789112891</v>
      </c>
      <c r="G1293" s="57">
        <v>0</v>
      </c>
      <c r="H1293" s="57">
        <v>38708917267</v>
      </c>
      <c r="I1293" s="57">
        <v>80195624</v>
      </c>
      <c r="J1293" s="57">
        <v>0</v>
      </c>
    </row>
    <row r="1294" spans="1:10" ht="51">
      <c r="A1294" s="52" t="s">
        <v>506</v>
      </c>
      <c r="B1294" s="52" t="s">
        <v>792</v>
      </c>
      <c r="C1294" s="52" t="s">
        <v>302</v>
      </c>
      <c r="D1294" s="52" t="s">
        <v>304</v>
      </c>
      <c r="E1294" s="56" t="s">
        <v>305</v>
      </c>
      <c r="F1294" s="57">
        <v>38789112891</v>
      </c>
      <c r="G1294" s="57">
        <v>0</v>
      </c>
      <c r="H1294" s="57">
        <v>38708917267</v>
      </c>
      <c r="I1294" s="57">
        <v>80195624</v>
      </c>
      <c r="J1294" s="57">
        <v>0</v>
      </c>
    </row>
    <row r="1295" spans="1:10" ht="25.5">
      <c r="A1295" s="52" t="s">
        <v>506</v>
      </c>
      <c r="B1295" s="52" t="s">
        <v>792</v>
      </c>
      <c r="C1295" s="52" t="s">
        <v>259</v>
      </c>
      <c r="D1295" s="52" t="s">
        <v>201</v>
      </c>
      <c r="E1295" s="56" t="s">
        <v>260</v>
      </c>
      <c r="F1295" s="57">
        <v>3000000</v>
      </c>
      <c r="G1295" s="57">
        <v>0</v>
      </c>
      <c r="H1295" s="57">
        <v>3000000</v>
      </c>
      <c r="I1295" s="57">
        <v>0</v>
      </c>
      <c r="J1295" s="57">
        <v>0</v>
      </c>
    </row>
    <row r="1296" spans="1:10">
      <c r="A1296" s="52" t="s">
        <v>506</v>
      </c>
      <c r="B1296" s="52" t="s">
        <v>792</v>
      </c>
      <c r="C1296" s="52" t="s">
        <v>259</v>
      </c>
      <c r="D1296" s="52" t="s">
        <v>310</v>
      </c>
      <c r="E1296" s="56" t="s">
        <v>311</v>
      </c>
      <c r="F1296" s="57">
        <v>3000000</v>
      </c>
      <c r="G1296" s="57">
        <v>0</v>
      </c>
      <c r="H1296" s="57">
        <v>3000000</v>
      </c>
      <c r="I1296" s="57">
        <v>0</v>
      </c>
      <c r="J1296" s="57">
        <v>0</v>
      </c>
    </row>
    <row r="1297" spans="1:10">
      <c r="A1297" s="52" t="s">
        <v>506</v>
      </c>
      <c r="B1297" s="52" t="s">
        <v>792</v>
      </c>
      <c r="C1297" s="52" t="s">
        <v>219</v>
      </c>
      <c r="D1297" s="52" t="s">
        <v>201</v>
      </c>
      <c r="E1297" s="56" t="s">
        <v>220</v>
      </c>
      <c r="F1297" s="57">
        <v>168830982</v>
      </c>
      <c r="G1297" s="57">
        <v>168830982</v>
      </c>
      <c r="H1297" s="57">
        <v>0</v>
      </c>
      <c r="I1297" s="57">
        <v>0</v>
      </c>
      <c r="J1297" s="57">
        <v>0</v>
      </c>
    </row>
    <row r="1298" spans="1:10" ht="76.5">
      <c r="A1298" s="52" t="s">
        <v>506</v>
      </c>
      <c r="B1298" s="52" t="s">
        <v>792</v>
      </c>
      <c r="C1298" s="52" t="s">
        <v>219</v>
      </c>
      <c r="D1298" s="52" t="s">
        <v>316</v>
      </c>
      <c r="E1298" s="56" t="s">
        <v>317</v>
      </c>
      <c r="F1298" s="57">
        <v>168800982</v>
      </c>
      <c r="G1298" s="57">
        <v>168800982</v>
      </c>
      <c r="H1298" s="57">
        <v>0</v>
      </c>
      <c r="I1298" s="57">
        <v>0</v>
      </c>
      <c r="J1298" s="57">
        <v>0</v>
      </c>
    </row>
    <row r="1299" spans="1:10" ht="51">
      <c r="A1299" s="52" t="s">
        <v>506</v>
      </c>
      <c r="B1299" s="52" t="s">
        <v>792</v>
      </c>
      <c r="C1299" s="52" t="s">
        <v>219</v>
      </c>
      <c r="D1299" s="52" t="s">
        <v>320</v>
      </c>
      <c r="E1299" s="56" t="s">
        <v>321</v>
      </c>
      <c r="F1299" s="57">
        <v>30000</v>
      </c>
      <c r="G1299" s="57">
        <v>30000</v>
      </c>
      <c r="H1299" s="57">
        <v>0</v>
      </c>
      <c r="I1299" s="57">
        <v>0</v>
      </c>
      <c r="J1299" s="57">
        <v>0</v>
      </c>
    </row>
    <row r="1300" spans="1:10">
      <c r="A1300" s="52" t="s">
        <v>506</v>
      </c>
      <c r="B1300" s="52" t="s">
        <v>792</v>
      </c>
      <c r="C1300" s="52" t="s">
        <v>223</v>
      </c>
      <c r="D1300" s="52" t="s">
        <v>201</v>
      </c>
      <c r="E1300" s="56" t="s">
        <v>224</v>
      </c>
      <c r="F1300" s="57">
        <v>1391574434</v>
      </c>
      <c r="G1300" s="57">
        <v>0</v>
      </c>
      <c r="H1300" s="57">
        <v>1391524334</v>
      </c>
      <c r="I1300" s="57">
        <v>50100</v>
      </c>
      <c r="J1300" s="57">
        <v>0</v>
      </c>
    </row>
    <row r="1301" spans="1:10" ht="63.75">
      <c r="A1301" s="52" t="s">
        <v>506</v>
      </c>
      <c r="B1301" s="52" t="s">
        <v>792</v>
      </c>
      <c r="C1301" s="52" t="s">
        <v>223</v>
      </c>
      <c r="D1301" s="52" t="s">
        <v>397</v>
      </c>
      <c r="E1301" s="56" t="s">
        <v>398</v>
      </c>
      <c r="F1301" s="57">
        <v>797953795</v>
      </c>
      <c r="G1301" s="57">
        <v>0</v>
      </c>
      <c r="H1301" s="57">
        <v>797929295</v>
      </c>
      <c r="I1301" s="57">
        <v>24500</v>
      </c>
      <c r="J1301" s="57">
        <v>0</v>
      </c>
    </row>
    <row r="1302" spans="1:10" ht="51">
      <c r="A1302" s="52" t="s">
        <v>506</v>
      </c>
      <c r="B1302" s="52" t="s">
        <v>792</v>
      </c>
      <c r="C1302" s="52" t="s">
        <v>223</v>
      </c>
      <c r="D1302" s="52" t="s">
        <v>415</v>
      </c>
      <c r="E1302" s="56" t="s">
        <v>416</v>
      </c>
      <c r="F1302" s="57">
        <v>593620639</v>
      </c>
      <c r="G1302" s="57">
        <v>0</v>
      </c>
      <c r="H1302" s="57">
        <v>593595039</v>
      </c>
      <c r="I1302" s="57">
        <v>25600</v>
      </c>
      <c r="J1302" s="57">
        <v>0</v>
      </c>
    </row>
    <row r="1303" spans="1:10">
      <c r="A1303" s="52" t="s">
        <v>506</v>
      </c>
      <c r="B1303" s="52" t="s">
        <v>793</v>
      </c>
      <c r="C1303" s="52" t="s">
        <v>201</v>
      </c>
      <c r="D1303" s="52" t="s">
        <v>201</v>
      </c>
      <c r="E1303" s="56" t="s">
        <v>493</v>
      </c>
      <c r="F1303" s="57">
        <v>28868213941</v>
      </c>
      <c r="G1303" s="57">
        <v>404791734</v>
      </c>
      <c r="H1303" s="57">
        <v>28456861980</v>
      </c>
      <c r="I1303" s="57">
        <v>6560227</v>
      </c>
      <c r="J1303" s="57">
        <v>0</v>
      </c>
    </row>
    <row r="1304" spans="1:10">
      <c r="A1304" s="52" t="s">
        <v>506</v>
      </c>
      <c r="B1304" s="52" t="s">
        <v>793</v>
      </c>
      <c r="C1304" s="52" t="s">
        <v>324</v>
      </c>
      <c r="D1304" s="52" t="s">
        <v>201</v>
      </c>
      <c r="E1304" s="56" t="s">
        <v>325</v>
      </c>
      <c r="F1304" s="57">
        <v>21028055805</v>
      </c>
      <c r="G1304" s="57">
        <v>0</v>
      </c>
      <c r="H1304" s="57">
        <v>21024859797</v>
      </c>
      <c r="I1304" s="57">
        <v>3196008</v>
      </c>
      <c r="J1304" s="57">
        <v>0</v>
      </c>
    </row>
    <row r="1305" spans="1:10" ht="51">
      <c r="A1305" s="52" t="s">
        <v>506</v>
      </c>
      <c r="B1305" s="52" t="s">
        <v>793</v>
      </c>
      <c r="C1305" s="52" t="s">
        <v>324</v>
      </c>
      <c r="D1305" s="52" t="s">
        <v>326</v>
      </c>
      <c r="E1305" s="56" t="s">
        <v>327</v>
      </c>
      <c r="F1305" s="57">
        <v>21028055805</v>
      </c>
      <c r="G1305" s="57">
        <v>0</v>
      </c>
      <c r="H1305" s="57">
        <v>21024859797</v>
      </c>
      <c r="I1305" s="57">
        <v>3196008</v>
      </c>
      <c r="J1305" s="57">
        <v>0</v>
      </c>
    </row>
    <row r="1306" spans="1:10">
      <c r="A1306" s="52" t="s">
        <v>506</v>
      </c>
      <c r="B1306" s="52" t="s">
        <v>793</v>
      </c>
      <c r="C1306" s="52" t="s">
        <v>302</v>
      </c>
      <c r="D1306" s="52" t="s">
        <v>201</v>
      </c>
      <c r="E1306" s="56" t="s">
        <v>303</v>
      </c>
      <c r="F1306" s="57">
        <v>7600145462</v>
      </c>
      <c r="G1306" s="57">
        <v>164779060</v>
      </c>
      <c r="H1306" s="57">
        <v>7432002183</v>
      </c>
      <c r="I1306" s="57">
        <v>3364219</v>
      </c>
      <c r="J1306" s="57">
        <v>0</v>
      </c>
    </row>
    <row r="1307" spans="1:10" ht="51">
      <c r="A1307" s="52" t="s">
        <v>506</v>
      </c>
      <c r="B1307" s="52" t="s">
        <v>793</v>
      </c>
      <c r="C1307" s="52" t="s">
        <v>302</v>
      </c>
      <c r="D1307" s="52" t="s">
        <v>304</v>
      </c>
      <c r="E1307" s="56" t="s">
        <v>305</v>
      </c>
      <c r="F1307" s="57">
        <v>7435366402</v>
      </c>
      <c r="G1307" s="57">
        <v>0</v>
      </c>
      <c r="H1307" s="57">
        <v>7432002183</v>
      </c>
      <c r="I1307" s="57">
        <v>3364219</v>
      </c>
      <c r="J1307" s="57">
        <v>0</v>
      </c>
    </row>
    <row r="1308" spans="1:10" ht="25.5">
      <c r="A1308" s="52" t="s">
        <v>506</v>
      </c>
      <c r="B1308" s="52" t="s">
        <v>793</v>
      </c>
      <c r="C1308" s="52" t="s">
        <v>302</v>
      </c>
      <c r="D1308" s="52" t="s">
        <v>409</v>
      </c>
      <c r="E1308" s="56" t="s">
        <v>410</v>
      </c>
      <c r="F1308" s="57">
        <v>164779060</v>
      </c>
      <c r="G1308" s="57">
        <v>164779060</v>
      </c>
      <c r="H1308" s="57">
        <v>0</v>
      </c>
      <c r="I1308" s="57">
        <v>0</v>
      </c>
      <c r="J1308" s="57">
        <v>0</v>
      </c>
    </row>
    <row r="1309" spans="1:10">
      <c r="A1309" s="52" t="s">
        <v>506</v>
      </c>
      <c r="B1309" s="52" t="s">
        <v>793</v>
      </c>
      <c r="C1309" s="52" t="s">
        <v>411</v>
      </c>
      <c r="D1309" s="52" t="s">
        <v>201</v>
      </c>
      <c r="E1309" s="56" t="s">
        <v>92</v>
      </c>
      <c r="F1309" s="57">
        <v>202905074</v>
      </c>
      <c r="G1309" s="57">
        <v>202905074</v>
      </c>
      <c r="H1309" s="57">
        <v>0</v>
      </c>
      <c r="I1309" s="57">
        <v>0</v>
      </c>
      <c r="J1309" s="57">
        <v>0</v>
      </c>
    </row>
    <row r="1310" spans="1:10">
      <c r="A1310" s="52" t="s">
        <v>506</v>
      </c>
      <c r="B1310" s="52" t="s">
        <v>793</v>
      </c>
      <c r="C1310" s="52" t="s">
        <v>411</v>
      </c>
      <c r="D1310" s="52" t="s">
        <v>412</v>
      </c>
      <c r="E1310" s="56" t="s">
        <v>92</v>
      </c>
      <c r="F1310" s="57">
        <v>202905074</v>
      </c>
      <c r="G1310" s="57">
        <v>202905074</v>
      </c>
      <c r="H1310" s="57">
        <v>0</v>
      </c>
      <c r="I1310" s="57">
        <v>0</v>
      </c>
      <c r="J1310" s="57">
        <v>0</v>
      </c>
    </row>
    <row r="1311" spans="1:10">
      <c r="A1311" s="52" t="s">
        <v>506</v>
      </c>
      <c r="B1311" s="52" t="s">
        <v>793</v>
      </c>
      <c r="C1311" s="52" t="s">
        <v>431</v>
      </c>
      <c r="D1311" s="52" t="s">
        <v>201</v>
      </c>
      <c r="E1311" s="56" t="s">
        <v>67</v>
      </c>
      <c r="F1311" s="57">
        <v>37107600</v>
      </c>
      <c r="G1311" s="57">
        <v>37107600</v>
      </c>
      <c r="H1311" s="57">
        <v>0</v>
      </c>
      <c r="I1311" s="57">
        <v>0</v>
      </c>
      <c r="J1311" s="57">
        <v>0</v>
      </c>
    </row>
    <row r="1312" spans="1:10" ht="25.5">
      <c r="A1312" s="52" t="s">
        <v>506</v>
      </c>
      <c r="B1312" s="52" t="s">
        <v>793</v>
      </c>
      <c r="C1312" s="52" t="s">
        <v>431</v>
      </c>
      <c r="D1312" s="52" t="s">
        <v>464</v>
      </c>
      <c r="E1312" s="56" t="s">
        <v>465</v>
      </c>
      <c r="F1312" s="57">
        <v>37107600</v>
      </c>
      <c r="G1312" s="57">
        <v>37107600</v>
      </c>
      <c r="H1312" s="57">
        <v>0</v>
      </c>
      <c r="I1312" s="57">
        <v>0</v>
      </c>
      <c r="J1312" s="57">
        <v>0</v>
      </c>
    </row>
    <row r="1313" spans="1:10" ht="25.5">
      <c r="A1313" s="52" t="s">
        <v>506</v>
      </c>
      <c r="B1313" s="52" t="s">
        <v>794</v>
      </c>
      <c r="C1313" s="52" t="s">
        <v>201</v>
      </c>
      <c r="D1313" s="52" t="s">
        <v>201</v>
      </c>
      <c r="E1313" s="56" t="s">
        <v>795</v>
      </c>
      <c r="F1313" s="57">
        <v>28471237198</v>
      </c>
      <c r="G1313" s="57">
        <v>49142364</v>
      </c>
      <c r="H1313" s="57">
        <v>28137460457</v>
      </c>
      <c r="I1313" s="57">
        <v>179586181</v>
      </c>
      <c r="J1313" s="57">
        <v>105048196</v>
      </c>
    </row>
    <row r="1314" spans="1:10">
      <c r="A1314" s="52" t="s">
        <v>506</v>
      </c>
      <c r="B1314" s="52" t="s">
        <v>794</v>
      </c>
      <c r="C1314" s="52" t="s">
        <v>710</v>
      </c>
      <c r="D1314" s="52" t="s">
        <v>201</v>
      </c>
      <c r="E1314" s="56" t="s">
        <v>711</v>
      </c>
      <c r="F1314" s="57">
        <v>19298752492</v>
      </c>
      <c r="G1314" s="57">
        <v>0</v>
      </c>
      <c r="H1314" s="57">
        <v>19298752492</v>
      </c>
      <c r="I1314" s="57">
        <v>0</v>
      </c>
      <c r="J1314" s="57">
        <v>0</v>
      </c>
    </row>
    <row r="1315" spans="1:10" ht="38.25">
      <c r="A1315" s="52" t="s">
        <v>506</v>
      </c>
      <c r="B1315" s="52" t="s">
        <v>794</v>
      </c>
      <c r="C1315" s="52" t="s">
        <v>710</v>
      </c>
      <c r="D1315" s="52" t="s">
        <v>712</v>
      </c>
      <c r="E1315" s="56" t="s">
        <v>713</v>
      </c>
      <c r="F1315" s="57">
        <v>19298752492</v>
      </c>
      <c r="G1315" s="57">
        <v>0</v>
      </c>
      <c r="H1315" s="57">
        <v>19298752492</v>
      </c>
      <c r="I1315" s="57">
        <v>0</v>
      </c>
      <c r="J1315" s="57">
        <v>0</v>
      </c>
    </row>
    <row r="1316" spans="1:10" ht="38.25">
      <c r="A1316" s="52" t="s">
        <v>506</v>
      </c>
      <c r="B1316" s="52" t="s">
        <v>794</v>
      </c>
      <c r="C1316" s="52" t="s">
        <v>291</v>
      </c>
      <c r="D1316" s="52" t="s">
        <v>201</v>
      </c>
      <c r="E1316" s="56" t="s">
        <v>292</v>
      </c>
      <c r="F1316" s="57">
        <v>14208340</v>
      </c>
      <c r="G1316" s="57">
        <v>0</v>
      </c>
      <c r="H1316" s="57">
        <v>4262502</v>
      </c>
      <c r="I1316" s="57">
        <v>5683336</v>
      </c>
      <c r="J1316" s="57">
        <v>4262502</v>
      </c>
    </row>
    <row r="1317" spans="1:10" ht="51">
      <c r="A1317" s="52" t="s">
        <v>506</v>
      </c>
      <c r="B1317" s="52" t="s">
        <v>794</v>
      </c>
      <c r="C1317" s="52" t="s">
        <v>291</v>
      </c>
      <c r="D1317" s="52" t="s">
        <v>425</v>
      </c>
      <c r="E1317" s="56" t="s">
        <v>426</v>
      </c>
      <c r="F1317" s="57">
        <v>14208340</v>
      </c>
      <c r="G1317" s="57">
        <v>0</v>
      </c>
      <c r="H1317" s="57">
        <v>4262502</v>
      </c>
      <c r="I1317" s="57">
        <v>5683336</v>
      </c>
      <c r="J1317" s="57">
        <v>4262502</v>
      </c>
    </row>
    <row r="1318" spans="1:10">
      <c r="A1318" s="52" t="s">
        <v>506</v>
      </c>
      <c r="B1318" s="52" t="s">
        <v>794</v>
      </c>
      <c r="C1318" s="52" t="s">
        <v>295</v>
      </c>
      <c r="D1318" s="52" t="s">
        <v>201</v>
      </c>
      <c r="E1318" s="56" t="s">
        <v>296</v>
      </c>
      <c r="F1318" s="57">
        <v>807022233</v>
      </c>
      <c r="G1318" s="57">
        <v>0</v>
      </c>
      <c r="H1318" s="57">
        <v>807022233</v>
      </c>
      <c r="I1318" s="57">
        <v>0</v>
      </c>
      <c r="J1318" s="57">
        <v>0</v>
      </c>
    </row>
    <row r="1319" spans="1:10">
      <c r="A1319" s="52" t="s">
        <v>506</v>
      </c>
      <c r="B1319" s="52" t="s">
        <v>794</v>
      </c>
      <c r="C1319" s="52" t="s">
        <v>295</v>
      </c>
      <c r="D1319" s="52" t="s">
        <v>796</v>
      </c>
      <c r="E1319" s="56" t="s">
        <v>797</v>
      </c>
      <c r="F1319" s="57">
        <v>807022233</v>
      </c>
      <c r="G1319" s="57">
        <v>0</v>
      </c>
      <c r="H1319" s="57">
        <v>807022233</v>
      </c>
      <c r="I1319" s="57">
        <v>0</v>
      </c>
      <c r="J1319" s="57">
        <v>0</v>
      </c>
    </row>
    <row r="1320" spans="1:10" ht="25.5">
      <c r="A1320" s="52" t="s">
        <v>506</v>
      </c>
      <c r="B1320" s="52" t="s">
        <v>794</v>
      </c>
      <c r="C1320" s="52" t="s">
        <v>299</v>
      </c>
      <c r="D1320" s="52" t="s">
        <v>201</v>
      </c>
      <c r="E1320" s="56" t="s">
        <v>65</v>
      </c>
      <c r="F1320" s="57">
        <v>64219985</v>
      </c>
      <c r="G1320" s="57">
        <v>0</v>
      </c>
      <c r="H1320" s="57">
        <v>0</v>
      </c>
      <c r="I1320" s="57">
        <v>0</v>
      </c>
      <c r="J1320" s="57">
        <v>64219985</v>
      </c>
    </row>
    <row r="1321" spans="1:10" ht="25.5">
      <c r="A1321" s="52" t="s">
        <v>506</v>
      </c>
      <c r="B1321" s="52" t="s">
        <v>794</v>
      </c>
      <c r="C1321" s="52" t="s">
        <v>299</v>
      </c>
      <c r="D1321" s="52" t="s">
        <v>300</v>
      </c>
      <c r="E1321" s="56" t="s">
        <v>301</v>
      </c>
      <c r="F1321" s="57">
        <v>64219985</v>
      </c>
      <c r="G1321" s="57">
        <v>0</v>
      </c>
      <c r="H1321" s="57">
        <v>0</v>
      </c>
      <c r="I1321" s="57">
        <v>0</v>
      </c>
      <c r="J1321" s="57">
        <v>64219985</v>
      </c>
    </row>
    <row r="1322" spans="1:10">
      <c r="A1322" s="52" t="s">
        <v>506</v>
      </c>
      <c r="B1322" s="52" t="s">
        <v>794</v>
      </c>
      <c r="C1322" s="52" t="s">
        <v>302</v>
      </c>
      <c r="D1322" s="52" t="s">
        <v>201</v>
      </c>
      <c r="E1322" s="56" t="s">
        <v>303</v>
      </c>
      <c r="F1322" s="57">
        <v>6822653996</v>
      </c>
      <c r="G1322" s="57">
        <v>0</v>
      </c>
      <c r="H1322" s="57">
        <v>6822653996</v>
      </c>
      <c r="I1322" s="57">
        <v>0</v>
      </c>
      <c r="J1322" s="57">
        <v>0</v>
      </c>
    </row>
    <row r="1323" spans="1:10" ht="51">
      <c r="A1323" s="52" t="s">
        <v>506</v>
      </c>
      <c r="B1323" s="52" t="s">
        <v>794</v>
      </c>
      <c r="C1323" s="52" t="s">
        <v>302</v>
      </c>
      <c r="D1323" s="52" t="s">
        <v>304</v>
      </c>
      <c r="E1323" s="56" t="s">
        <v>305</v>
      </c>
      <c r="F1323" s="57">
        <v>6822653996</v>
      </c>
      <c r="G1323" s="57">
        <v>0</v>
      </c>
      <c r="H1323" s="57">
        <v>6822653996</v>
      </c>
      <c r="I1323" s="57">
        <v>0</v>
      </c>
      <c r="J1323" s="57">
        <v>0</v>
      </c>
    </row>
    <row r="1324" spans="1:10">
      <c r="A1324" s="52" t="s">
        <v>506</v>
      </c>
      <c r="B1324" s="52" t="s">
        <v>794</v>
      </c>
      <c r="C1324" s="52" t="s">
        <v>454</v>
      </c>
      <c r="D1324" s="52" t="s">
        <v>201</v>
      </c>
      <c r="E1324" s="56" t="s">
        <v>455</v>
      </c>
      <c r="F1324" s="57">
        <v>358526537</v>
      </c>
      <c r="G1324" s="57">
        <v>0</v>
      </c>
      <c r="H1324" s="57">
        <v>358526537</v>
      </c>
      <c r="I1324" s="57">
        <v>0</v>
      </c>
      <c r="J1324" s="57">
        <v>0</v>
      </c>
    </row>
    <row r="1325" spans="1:10">
      <c r="A1325" s="52" t="s">
        <v>506</v>
      </c>
      <c r="B1325" s="52" t="s">
        <v>794</v>
      </c>
      <c r="C1325" s="52" t="s">
        <v>454</v>
      </c>
      <c r="D1325" s="52" t="s">
        <v>726</v>
      </c>
      <c r="E1325" s="56" t="s">
        <v>727</v>
      </c>
      <c r="F1325" s="57">
        <v>358526537</v>
      </c>
      <c r="G1325" s="57">
        <v>0</v>
      </c>
      <c r="H1325" s="57">
        <v>358526537</v>
      </c>
      <c r="I1325" s="57">
        <v>0</v>
      </c>
      <c r="J1325" s="57">
        <v>0</v>
      </c>
    </row>
    <row r="1326" spans="1:10" ht="25.5">
      <c r="A1326" s="52" t="s">
        <v>506</v>
      </c>
      <c r="B1326" s="52" t="s">
        <v>794</v>
      </c>
      <c r="C1326" s="52" t="s">
        <v>306</v>
      </c>
      <c r="D1326" s="52" t="s">
        <v>201</v>
      </c>
      <c r="E1326" s="56" t="s">
        <v>307</v>
      </c>
      <c r="F1326" s="57">
        <v>468746455</v>
      </c>
      <c r="G1326" s="57">
        <v>0</v>
      </c>
      <c r="H1326" s="57">
        <v>468746455</v>
      </c>
      <c r="I1326" s="57">
        <v>0</v>
      </c>
      <c r="J1326" s="57">
        <v>0</v>
      </c>
    </row>
    <row r="1327" spans="1:10" ht="25.5">
      <c r="A1327" s="52" t="s">
        <v>506</v>
      </c>
      <c r="B1327" s="52" t="s">
        <v>794</v>
      </c>
      <c r="C1327" s="52" t="s">
        <v>306</v>
      </c>
      <c r="D1327" s="52" t="s">
        <v>308</v>
      </c>
      <c r="E1327" s="56" t="s">
        <v>309</v>
      </c>
      <c r="F1327" s="57">
        <v>468746455</v>
      </c>
      <c r="G1327" s="57">
        <v>0</v>
      </c>
      <c r="H1327" s="57">
        <v>468746455</v>
      </c>
      <c r="I1327" s="57">
        <v>0</v>
      </c>
      <c r="J1327" s="57">
        <v>0</v>
      </c>
    </row>
    <row r="1328" spans="1:10" ht="38.25">
      <c r="A1328" s="52" t="s">
        <v>506</v>
      </c>
      <c r="B1328" s="52" t="s">
        <v>794</v>
      </c>
      <c r="C1328" s="52" t="s">
        <v>215</v>
      </c>
      <c r="D1328" s="52" t="s">
        <v>201</v>
      </c>
      <c r="E1328" s="56" t="s">
        <v>216</v>
      </c>
      <c r="F1328" s="57">
        <v>8190000</v>
      </c>
      <c r="G1328" s="57">
        <v>0</v>
      </c>
      <c r="H1328" s="57">
        <v>1638000</v>
      </c>
      <c r="I1328" s="57">
        <v>6552000</v>
      </c>
      <c r="J1328" s="57">
        <v>0</v>
      </c>
    </row>
    <row r="1329" spans="1:10">
      <c r="A1329" s="52" t="s">
        <v>506</v>
      </c>
      <c r="B1329" s="52" t="s">
        <v>794</v>
      </c>
      <c r="C1329" s="52" t="s">
        <v>215</v>
      </c>
      <c r="D1329" s="52" t="s">
        <v>217</v>
      </c>
      <c r="E1329" s="56" t="s">
        <v>218</v>
      </c>
      <c r="F1329" s="57">
        <v>8190000</v>
      </c>
      <c r="G1329" s="57">
        <v>0</v>
      </c>
      <c r="H1329" s="57">
        <v>1638000</v>
      </c>
      <c r="I1329" s="57">
        <v>6552000</v>
      </c>
      <c r="J1329" s="57">
        <v>0</v>
      </c>
    </row>
    <row r="1330" spans="1:10" ht="25.5">
      <c r="A1330" s="52" t="s">
        <v>506</v>
      </c>
      <c r="B1330" s="52" t="s">
        <v>794</v>
      </c>
      <c r="C1330" s="52" t="s">
        <v>259</v>
      </c>
      <c r="D1330" s="52" t="s">
        <v>201</v>
      </c>
      <c r="E1330" s="56" t="s">
        <v>260</v>
      </c>
      <c r="F1330" s="57">
        <v>9000000</v>
      </c>
      <c r="G1330" s="57">
        <v>0</v>
      </c>
      <c r="H1330" s="57">
        <v>9000000</v>
      </c>
      <c r="I1330" s="57">
        <v>0</v>
      </c>
      <c r="J1330" s="57">
        <v>0</v>
      </c>
    </row>
    <row r="1331" spans="1:10">
      <c r="A1331" s="52" t="s">
        <v>506</v>
      </c>
      <c r="B1331" s="52" t="s">
        <v>794</v>
      </c>
      <c r="C1331" s="52" t="s">
        <v>259</v>
      </c>
      <c r="D1331" s="52" t="s">
        <v>401</v>
      </c>
      <c r="E1331" s="56" t="s">
        <v>402</v>
      </c>
      <c r="F1331" s="57">
        <v>3000000</v>
      </c>
      <c r="G1331" s="57">
        <v>0</v>
      </c>
      <c r="H1331" s="57">
        <v>3000000</v>
      </c>
      <c r="I1331" s="57">
        <v>0</v>
      </c>
      <c r="J1331" s="57">
        <v>0</v>
      </c>
    </row>
    <row r="1332" spans="1:10">
      <c r="A1332" s="52" t="s">
        <v>506</v>
      </c>
      <c r="B1332" s="52" t="s">
        <v>794</v>
      </c>
      <c r="C1332" s="52" t="s">
        <v>259</v>
      </c>
      <c r="D1332" s="52" t="s">
        <v>310</v>
      </c>
      <c r="E1332" s="56" t="s">
        <v>311</v>
      </c>
      <c r="F1332" s="57">
        <v>6000000</v>
      </c>
      <c r="G1332" s="57">
        <v>0</v>
      </c>
      <c r="H1332" s="57">
        <v>6000000</v>
      </c>
      <c r="I1332" s="57">
        <v>0</v>
      </c>
      <c r="J1332" s="57">
        <v>0</v>
      </c>
    </row>
    <row r="1333" spans="1:10" ht="25.5">
      <c r="A1333" s="52" t="s">
        <v>506</v>
      </c>
      <c r="B1333" s="52" t="s">
        <v>794</v>
      </c>
      <c r="C1333" s="52" t="s">
        <v>312</v>
      </c>
      <c r="D1333" s="52" t="s">
        <v>201</v>
      </c>
      <c r="E1333" s="56" t="s">
        <v>313</v>
      </c>
      <c r="F1333" s="57">
        <v>554229801</v>
      </c>
      <c r="G1333" s="57">
        <v>0</v>
      </c>
      <c r="H1333" s="57">
        <v>355291671</v>
      </c>
      <c r="I1333" s="57">
        <v>166268940</v>
      </c>
      <c r="J1333" s="57">
        <v>32669190</v>
      </c>
    </row>
    <row r="1334" spans="1:10">
      <c r="A1334" s="52" t="s">
        <v>506</v>
      </c>
      <c r="B1334" s="52" t="s">
        <v>794</v>
      </c>
      <c r="C1334" s="52" t="s">
        <v>312</v>
      </c>
      <c r="D1334" s="52" t="s">
        <v>314</v>
      </c>
      <c r="E1334" s="56" t="s">
        <v>315</v>
      </c>
      <c r="F1334" s="57">
        <v>554229801</v>
      </c>
      <c r="G1334" s="57">
        <v>0</v>
      </c>
      <c r="H1334" s="57">
        <v>355291671</v>
      </c>
      <c r="I1334" s="57">
        <v>166268940</v>
      </c>
      <c r="J1334" s="57">
        <v>32669190</v>
      </c>
    </row>
    <row r="1335" spans="1:10">
      <c r="A1335" s="52" t="s">
        <v>506</v>
      </c>
      <c r="B1335" s="52" t="s">
        <v>794</v>
      </c>
      <c r="C1335" s="52" t="s">
        <v>219</v>
      </c>
      <c r="D1335" s="52" t="s">
        <v>201</v>
      </c>
      <c r="E1335" s="56" t="s">
        <v>220</v>
      </c>
      <c r="F1335" s="57">
        <v>49142364</v>
      </c>
      <c r="G1335" s="57">
        <v>49142364</v>
      </c>
      <c r="H1335" s="57">
        <v>0</v>
      </c>
      <c r="I1335" s="57">
        <v>0</v>
      </c>
      <c r="J1335" s="57">
        <v>0</v>
      </c>
    </row>
    <row r="1336" spans="1:10" ht="76.5">
      <c r="A1336" s="52" t="s">
        <v>506</v>
      </c>
      <c r="B1336" s="52" t="s">
        <v>794</v>
      </c>
      <c r="C1336" s="52" t="s">
        <v>219</v>
      </c>
      <c r="D1336" s="52" t="s">
        <v>316</v>
      </c>
      <c r="E1336" s="56" t="s">
        <v>317</v>
      </c>
      <c r="F1336" s="57">
        <v>49142364</v>
      </c>
      <c r="G1336" s="57">
        <v>49142364</v>
      </c>
      <c r="H1336" s="57">
        <v>0</v>
      </c>
      <c r="I1336" s="57">
        <v>0</v>
      </c>
      <c r="J1336" s="57">
        <v>0</v>
      </c>
    </row>
    <row r="1337" spans="1:10">
      <c r="A1337" s="52" t="s">
        <v>506</v>
      </c>
      <c r="B1337" s="52" t="s">
        <v>794</v>
      </c>
      <c r="C1337" s="52" t="s">
        <v>223</v>
      </c>
      <c r="D1337" s="52" t="s">
        <v>201</v>
      </c>
      <c r="E1337" s="56" t="s">
        <v>224</v>
      </c>
      <c r="F1337" s="57">
        <v>16544995</v>
      </c>
      <c r="G1337" s="57">
        <v>0</v>
      </c>
      <c r="H1337" s="57">
        <v>11566571</v>
      </c>
      <c r="I1337" s="57">
        <v>1081905</v>
      </c>
      <c r="J1337" s="57">
        <v>3896519</v>
      </c>
    </row>
    <row r="1338" spans="1:10" ht="51">
      <c r="A1338" s="52" t="s">
        <v>506</v>
      </c>
      <c r="B1338" s="52" t="s">
        <v>794</v>
      </c>
      <c r="C1338" s="52" t="s">
        <v>223</v>
      </c>
      <c r="D1338" s="52" t="s">
        <v>415</v>
      </c>
      <c r="E1338" s="56" t="s">
        <v>416</v>
      </c>
      <c r="F1338" s="57">
        <v>176311</v>
      </c>
      <c r="G1338" s="57">
        <v>0</v>
      </c>
      <c r="H1338" s="57">
        <v>176311</v>
      </c>
      <c r="I1338" s="57">
        <v>0</v>
      </c>
      <c r="J1338" s="57">
        <v>0</v>
      </c>
    </row>
    <row r="1339" spans="1:10" ht="51">
      <c r="A1339" s="52" t="s">
        <v>506</v>
      </c>
      <c r="B1339" s="52" t="s">
        <v>794</v>
      </c>
      <c r="C1339" s="52" t="s">
        <v>223</v>
      </c>
      <c r="D1339" s="52" t="s">
        <v>700</v>
      </c>
      <c r="E1339" s="56" t="s">
        <v>701</v>
      </c>
      <c r="F1339" s="57">
        <v>11390260</v>
      </c>
      <c r="G1339" s="57">
        <v>0</v>
      </c>
      <c r="H1339" s="57">
        <v>11390260</v>
      </c>
      <c r="I1339" s="57">
        <v>0</v>
      </c>
      <c r="J1339" s="57">
        <v>0</v>
      </c>
    </row>
    <row r="1340" spans="1:10" ht="63.75">
      <c r="A1340" s="52" t="s">
        <v>506</v>
      </c>
      <c r="B1340" s="52" t="s">
        <v>794</v>
      </c>
      <c r="C1340" s="52" t="s">
        <v>223</v>
      </c>
      <c r="D1340" s="52" t="s">
        <v>285</v>
      </c>
      <c r="E1340" s="56" t="s">
        <v>286</v>
      </c>
      <c r="F1340" s="57">
        <v>4978424</v>
      </c>
      <c r="G1340" s="57">
        <v>0</v>
      </c>
      <c r="H1340" s="57">
        <v>0</v>
      </c>
      <c r="I1340" s="57">
        <v>1081905</v>
      </c>
      <c r="J1340" s="57">
        <v>3896519</v>
      </c>
    </row>
    <row r="1341" spans="1:10" ht="63.75">
      <c r="A1341" s="52" t="s">
        <v>506</v>
      </c>
      <c r="B1341" s="52" t="s">
        <v>798</v>
      </c>
      <c r="C1341" s="52" t="s">
        <v>201</v>
      </c>
      <c r="D1341" s="52" t="s">
        <v>201</v>
      </c>
      <c r="E1341" s="56" t="s">
        <v>799</v>
      </c>
      <c r="F1341" s="57">
        <v>23959556509</v>
      </c>
      <c r="G1341" s="57">
        <v>6584500</v>
      </c>
      <c r="H1341" s="57">
        <v>23843106712</v>
      </c>
      <c r="I1341" s="57">
        <v>72512676</v>
      </c>
      <c r="J1341" s="57">
        <v>37352621</v>
      </c>
    </row>
    <row r="1342" spans="1:10">
      <c r="A1342" s="52" t="s">
        <v>506</v>
      </c>
      <c r="B1342" s="52" t="s">
        <v>798</v>
      </c>
      <c r="C1342" s="52" t="s">
        <v>324</v>
      </c>
      <c r="D1342" s="52" t="s">
        <v>201</v>
      </c>
      <c r="E1342" s="56" t="s">
        <v>325</v>
      </c>
      <c r="F1342" s="57">
        <v>1202055485</v>
      </c>
      <c r="G1342" s="57">
        <v>0</v>
      </c>
      <c r="H1342" s="57">
        <v>1202055485</v>
      </c>
      <c r="I1342" s="57">
        <v>0</v>
      </c>
      <c r="J1342" s="57">
        <v>0</v>
      </c>
    </row>
    <row r="1343" spans="1:10" ht="51">
      <c r="A1343" s="52" t="s">
        <v>506</v>
      </c>
      <c r="B1343" s="52" t="s">
        <v>798</v>
      </c>
      <c r="C1343" s="52" t="s">
        <v>324</v>
      </c>
      <c r="D1343" s="52" t="s">
        <v>326</v>
      </c>
      <c r="E1343" s="56" t="s">
        <v>327</v>
      </c>
      <c r="F1343" s="57">
        <v>538858981</v>
      </c>
      <c r="G1343" s="57">
        <v>0</v>
      </c>
      <c r="H1343" s="57">
        <v>538858981</v>
      </c>
      <c r="I1343" s="57">
        <v>0</v>
      </c>
      <c r="J1343" s="57">
        <v>0</v>
      </c>
    </row>
    <row r="1344" spans="1:10" ht="25.5">
      <c r="A1344" s="52" t="s">
        <v>506</v>
      </c>
      <c r="B1344" s="52" t="s">
        <v>798</v>
      </c>
      <c r="C1344" s="52" t="s">
        <v>324</v>
      </c>
      <c r="D1344" s="52" t="s">
        <v>800</v>
      </c>
      <c r="E1344" s="56" t="s">
        <v>801</v>
      </c>
      <c r="F1344" s="57">
        <v>663196504</v>
      </c>
      <c r="G1344" s="57">
        <v>0</v>
      </c>
      <c r="H1344" s="57">
        <v>663196504</v>
      </c>
      <c r="I1344" s="57">
        <v>0</v>
      </c>
      <c r="J1344" s="57">
        <v>0</v>
      </c>
    </row>
    <row r="1345" spans="1:10">
      <c r="A1345" s="52" t="s">
        <v>506</v>
      </c>
      <c r="B1345" s="52" t="s">
        <v>798</v>
      </c>
      <c r="C1345" s="52" t="s">
        <v>710</v>
      </c>
      <c r="D1345" s="52" t="s">
        <v>201</v>
      </c>
      <c r="E1345" s="56" t="s">
        <v>711</v>
      </c>
      <c r="F1345" s="57">
        <v>2472563635</v>
      </c>
      <c r="G1345" s="57">
        <v>0</v>
      </c>
      <c r="H1345" s="57">
        <v>2472563635</v>
      </c>
      <c r="I1345" s="57">
        <v>0</v>
      </c>
      <c r="J1345" s="57">
        <v>0</v>
      </c>
    </row>
    <row r="1346" spans="1:10" ht="38.25">
      <c r="A1346" s="52" t="s">
        <v>506</v>
      </c>
      <c r="B1346" s="52" t="s">
        <v>798</v>
      </c>
      <c r="C1346" s="52" t="s">
        <v>710</v>
      </c>
      <c r="D1346" s="52" t="s">
        <v>802</v>
      </c>
      <c r="E1346" s="56" t="s">
        <v>803</v>
      </c>
      <c r="F1346" s="57">
        <v>2472563635</v>
      </c>
      <c r="G1346" s="57">
        <v>0</v>
      </c>
      <c r="H1346" s="57">
        <v>2472563635</v>
      </c>
      <c r="I1346" s="57">
        <v>0</v>
      </c>
      <c r="J1346" s="57">
        <v>0</v>
      </c>
    </row>
    <row r="1347" spans="1:10" ht="38.25">
      <c r="A1347" s="52" t="s">
        <v>506</v>
      </c>
      <c r="B1347" s="52" t="s">
        <v>798</v>
      </c>
      <c r="C1347" s="52" t="s">
        <v>291</v>
      </c>
      <c r="D1347" s="52" t="s">
        <v>201</v>
      </c>
      <c r="E1347" s="56" t="s">
        <v>292</v>
      </c>
      <c r="F1347" s="57">
        <v>116616089</v>
      </c>
      <c r="G1347" s="57">
        <v>0</v>
      </c>
      <c r="H1347" s="57">
        <v>34984826</v>
      </c>
      <c r="I1347" s="57">
        <v>46646434</v>
      </c>
      <c r="J1347" s="57">
        <v>34984829</v>
      </c>
    </row>
    <row r="1348" spans="1:10" ht="51">
      <c r="A1348" s="52" t="s">
        <v>506</v>
      </c>
      <c r="B1348" s="52" t="s">
        <v>798</v>
      </c>
      <c r="C1348" s="52" t="s">
        <v>291</v>
      </c>
      <c r="D1348" s="52" t="s">
        <v>425</v>
      </c>
      <c r="E1348" s="56" t="s">
        <v>426</v>
      </c>
      <c r="F1348" s="57">
        <v>116616089</v>
      </c>
      <c r="G1348" s="57">
        <v>0</v>
      </c>
      <c r="H1348" s="57">
        <v>34984826</v>
      </c>
      <c r="I1348" s="57">
        <v>46646434</v>
      </c>
      <c r="J1348" s="57">
        <v>34984829</v>
      </c>
    </row>
    <row r="1349" spans="1:10">
      <c r="A1349" s="52" t="s">
        <v>506</v>
      </c>
      <c r="B1349" s="52" t="s">
        <v>798</v>
      </c>
      <c r="C1349" s="52" t="s">
        <v>295</v>
      </c>
      <c r="D1349" s="52" t="s">
        <v>201</v>
      </c>
      <c r="E1349" s="56" t="s">
        <v>296</v>
      </c>
      <c r="F1349" s="57">
        <v>201527620</v>
      </c>
      <c r="G1349" s="57">
        <v>0</v>
      </c>
      <c r="H1349" s="57">
        <v>201527620</v>
      </c>
      <c r="I1349" s="57">
        <v>0</v>
      </c>
      <c r="J1349" s="57">
        <v>0</v>
      </c>
    </row>
    <row r="1350" spans="1:10">
      <c r="A1350" s="52" t="s">
        <v>506</v>
      </c>
      <c r="B1350" s="52" t="s">
        <v>798</v>
      </c>
      <c r="C1350" s="52" t="s">
        <v>295</v>
      </c>
      <c r="D1350" s="52" t="s">
        <v>520</v>
      </c>
      <c r="E1350" s="56" t="s">
        <v>521</v>
      </c>
      <c r="F1350" s="57">
        <v>201527620</v>
      </c>
      <c r="G1350" s="57">
        <v>0</v>
      </c>
      <c r="H1350" s="57">
        <v>201527620</v>
      </c>
      <c r="I1350" s="57">
        <v>0</v>
      </c>
      <c r="J1350" s="57">
        <v>0</v>
      </c>
    </row>
    <row r="1351" spans="1:10" ht="25.5">
      <c r="A1351" s="52" t="s">
        <v>506</v>
      </c>
      <c r="B1351" s="52" t="s">
        <v>798</v>
      </c>
      <c r="C1351" s="52" t="s">
        <v>299</v>
      </c>
      <c r="D1351" s="52" t="s">
        <v>201</v>
      </c>
      <c r="E1351" s="56" t="s">
        <v>65</v>
      </c>
      <c r="F1351" s="57">
        <v>2367792</v>
      </c>
      <c r="G1351" s="57">
        <v>0</v>
      </c>
      <c r="H1351" s="57">
        <v>0</v>
      </c>
      <c r="I1351" s="57">
        <v>0</v>
      </c>
      <c r="J1351" s="57">
        <v>2367792</v>
      </c>
    </row>
    <row r="1352" spans="1:10" ht="25.5">
      <c r="A1352" s="52" t="s">
        <v>506</v>
      </c>
      <c r="B1352" s="52" t="s">
        <v>798</v>
      </c>
      <c r="C1352" s="52" t="s">
        <v>299</v>
      </c>
      <c r="D1352" s="52" t="s">
        <v>300</v>
      </c>
      <c r="E1352" s="56" t="s">
        <v>301</v>
      </c>
      <c r="F1352" s="57">
        <v>2367792</v>
      </c>
      <c r="G1352" s="57">
        <v>0</v>
      </c>
      <c r="H1352" s="57">
        <v>0</v>
      </c>
      <c r="I1352" s="57">
        <v>0</v>
      </c>
      <c r="J1352" s="57">
        <v>2367792</v>
      </c>
    </row>
    <row r="1353" spans="1:10">
      <c r="A1353" s="52" t="s">
        <v>506</v>
      </c>
      <c r="B1353" s="52" t="s">
        <v>798</v>
      </c>
      <c r="C1353" s="52" t="s">
        <v>302</v>
      </c>
      <c r="D1353" s="52" t="s">
        <v>201</v>
      </c>
      <c r="E1353" s="56" t="s">
        <v>303</v>
      </c>
      <c r="F1353" s="57">
        <v>8913360134</v>
      </c>
      <c r="G1353" s="57">
        <v>0</v>
      </c>
      <c r="H1353" s="57">
        <v>8913360134</v>
      </c>
      <c r="I1353" s="57">
        <v>0</v>
      </c>
      <c r="J1353" s="57">
        <v>0</v>
      </c>
    </row>
    <row r="1354" spans="1:10" ht="51">
      <c r="A1354" s="52" t="s">
        <v>506</v>
      </c>
      <c r="B1354" s="52" t="s">
        <v>798</v>
      </c>
      <c r="C1354" s="52" t="s">
        <v>302</v>
      </c>
      <c r="D1354" s="52" t="s">
        <v>304</v>
      </c>
      <c r="E1354" s="56" t="s">
        <v>305</v>
      </c>
      <c r="F1354" s="57">
        <v>1262648608</v>
      </c>
      <c r="G1354" s="57">
        <v>0</v>
      </c>
      <c r="H1354" s="57">
        <v>1262648608</v>
      </c>
      <c r="I1354" s="57">
        <v>0</v>
      </c>
      <c r="J1354" s="57">
        <v>0</v>
      </c>
    </row>
    <row r="1355" spans="1:10" ht="25.5">
      <c r="A1355" s="52" t="s">
        <v>506</v>
      </c>
      <c r="B1355" s="52" t="s">
        <v>798</v>
      </c>
      <c r="C1355" s="52" t="s">
        <v>302</v>
      </c>
      <c r="D1355" s="52" t="s">
        <v>804</v>
      </c>
      <c r="E1355" s="56" t="s">
        <v>805</v>
      </c>
      <c r="F1355" s="57">
        <v>7650711526</v>
      </c>
      <c r="G1355" s="57">
        <v>0</v>
      </c>
      <c r="H1355" s="57">
        <v>7650711526</v>
      </c>
      <c r="I1355" s="57">
        <v>0</v>
      </c>
      <c r="J1355" s="57">
        <v>0</v>
      </c>
    </row>
    <row r="1356" spans="1:10">
      <c r="A1356" s="52" t="s">
        <v>506</v>
      </c>
      <c r="B1356" s="52" t="s">
        <v>798</v>
      </c>
      <c r="C1356" s="52" t="s">
        <v>454</v>
      </c>
      <c r="D1356" s="52" t="s">
        <v>201</v>
      </c>
      <c r="E1356" s="56" t="s">
        <v>455</v>
      </c>
      <c r="F1356" s="57">
        <v>10766495889</v>
      </c>
      <c r="G1356" s="57">
        <v>0</v>
      </c>
      <c r="H1356" s="57">
        <v>10766495889</v>
      </c>
      <c r="I1356" s="57">
        <v>0</v>
      </c>
      <c r="J1356" s="57">
        <v>0</v>
      </c>
    </row>
    <row r="1357" spans="1:10" ht="25.5">
      <c r="A1357" s="52" t="s">
        <v>506</v>
      </c>
      <c r="B1357" s="52" t="s">
        <v>798</v>
      </c>
      <c r="C1357" s="52" t="s">
        <v>454</v>
      </c>
      <c r="D1357" s="52" t="s">
        <v>806</v>
      </c>
      <c r="E1357" s="56" t="s">
        <v>807</v>
      </c>
      <c r="F1357" s="57">
        <v>10766495889</v>
      </c>
      <c r="G1357" s="57">
        <v>0</v>
      </c>
      <c r="H1357" s="57">
        <v>10766495889</v>
      </c>
      <c r="I1357" s="57">
        <v>0</v>
      </c>
      <c r="J1357" s="57">
        <v>0</v>
      </c>
    </row>
    <row r="1358" spans="1:10" ht="25.5">
      <c r="A1358" s="52" t="s">
        <v>506</v>
      </c>
      <c r="B1358" s="52" t="s">
        <v>798</v>
      </c>
      <c r="C1358" s="52" t="s">
        <v>259</v>
      </c>
      <c r="D1358" s="52" t="s">
        <v>201</v>
      </c>
      <c r="E1358" s="56" t="s">
        <v>260</v>
      </c>
      <c r="F1358" s="57">
        <v>21000000</v>
      </c>
      <c r="G1358" s="57">
        <v>0</v>
      </c>
      <c r="H1358" s="57">
        <v>21000000</v>
      </c>
      <c r="I1358" s="57">
        <v>0</v>
      </c>
      <c r="J1358" s="57">
        <v>0</v>
      </c>
    </row>
    <row r="1359" spans="1:10">
      <c r="A1359" s="52" t="s">
        <v>506</v>
      </c>
      <c r="B1359" s="52" t="s">
        <v>798</v>
      </c>
      <c r="C1359" s="52" t="s">
        <v>259</v>
      </c>
      <c r="D1359" s="52" t="s">
        <v>401</v>
      </c>
      <c r="E1359" s="56" t="s">
        <v>402</v>
      </c>
      <c r="F1359" s="57">
        <v>16500000</v>
      </c>
      <c r="G1359" s="57">
        <v>0</v>
      </c>
      <c r="H1359" s="57">
        <v>16500000</v>
      </c>
      <c r="I1359" s="57">
        <v>0</v>
      </c>
      <c r="J1359" s="57">
        <v>0</v>
      </c>
    </row>
    <row r="1360" spans="1:10">
      <c r="A1360" s="52" t="s">
        <v>506</v>
      </c>
      <c r="B1360" s="52" t="s">
        <v>798</v>
      </c>
      <c r="C1360" s="52" t="s">
        <v>259</v>
      </c>
      <c r="D1360" s="52" t="s">
        <v>403</v>
      </c>
      <c r="E1360" s="56" t="s">
        <v>404</v>
      </c>
      <c r="F1360" s="57">
        <v>2000000</v>
      </c>
      <c r="G1360" s="57">
        <v>0</v>
      </c>
      <c r="H1360" s="57">
        <v>2000000</v>
      </c>
      <c r="I1360" s="57">
        <v>0</v>
      </c>
      <c r="J1360" s="57">
        <v>0</v>
      </c>
    </row>
    <row r="1361" spans="1:10">
      <c r="A1361" s="52" t="s">
        <v>506</v>
      </c>
      <c r="B1361" s="52" t="s">
        <v>798</v>
      </c>
      <c r="C1361" s="52" t="s">
        <v>259</v>
      </c>
      <c r="D1361" s="52" t="s">
        <v>310</v>
      </c>
      <c r="E1361" s="56" t="s">
        <v>311</v>
      </c>
      <c r="F1361" s="57">
        <v>2500000</v>
      </c>
      <c r="G1361" s="57">
        <v>0</v>
      </c>
      <c r="H1361" s="57">
        <v>2500000</v>
      </c>
      <c r="I1361" s="57">
        <v>0</v>
      </c>
      <c r="J1361" s="57">
        <v>0</v>
      </c>
    </row>
    <row r="1362" spans="1:10" ht="25.5">
      <c r="A1362" s="52" t="s">
        <v>506</v>
      </c>
      <c r="B1362" s="52" t="s">
        <v>798</v>
      </c>
      <c r="C1362" s="52" t="s">
        <v>312</v>
      </c>
      <c r="D1362" s="52" t="s">
        <v>201</v>
      </c>
      <c r="E1362" s="56" t="s">
        <v>313</v>
      </c>
      <c r="F1362" s="57">
        <v>86187629</v>
      </c>
      <c r="G1362" s="57">
        <v>0</v>
      </c>
      <c r="H1362" s="57">
        <v>60331340</v>
      </c>
      <c r="I1362" s="57">
        <v>25856289</v>
      </c>
      <c r="J1362" s="57">
        <v>0</v>
      </c>
    </row>
    <row r="1363" spans="1:10">
      <c r="A1363" s="52" t="s">
        <v>506</v>
      </c>
      <c r="B1363" s="52" t="s">
        <v>798</v>
      </c>
      <c r="C1363" s="52" t="s">
        <v>312</v>
      </c>
      <c r="D1363" s="52" t="s">
        <v>314</v>
      </c>
      <c r="E1363" s="56" t="s">
        <v>315</v>
      </c>
      <c r="F1363" s="57">
        <v>86187629</v>
      </c>
      <c r="G1363" s="57">
        <v>0</v>
      </c>
      <c r="H1363" s="57">
        <v>60331340</v>
      </c>
      <c r="I1363" s="57">
        <v>25856289</v>
      </c>
      <c r="J1363" s="57">
        <v>0</v>
      </c>
    </row>
    <row r="1364" spans="1:10">
      <c r="A1364" s="52" t="s">
        <v>506</v>
      </c>
      <c r="B1364" s="52" t="s">
        <v>798</v>
      </c>
      <c r="C1364" s="52" t="s">
        <v>219</v>
      </c>
      <c r="D1364" s="52" t="s">
        <v>201</v>
      </c>
      <c r="E1364" s="56" t="s">
        <v>220</v>
      </c>
      <c r="F1364" s="57">
        <v>6584500</v>
      </c>
      <c r="G1364" s="57">
        <v>6584500</v>
      </c>
      <c r="H1364" s="57">
        <v>0</v>
      </c>
      <c r="I1364" s="57">
        <v>0</v>
      </c>
      <c r="J1364" s="57">
        <v>0</v>
      </c>
    </row>
    <row r="1365" spans="1:10" ht="76.5">
      <c r="A1365" s="52" t="s">
        <v>506</v>
      </c>
      <c r="B1365" s="52" t="s">
        <v>798</v>
      </c>
      <c r="C1365" s="52" t="s">
        <v>219</v>
      </c>
      <c r="D1365" s="52" t="s">
        <v>316</v>
      </c>
      <c r="E1365" s="56" t="s">
        <v>317</v>
      </c>
      <c r="F1365" s="57">
        <v>6500000</v>
      </c>
      <c r="G1365" s="57">
        <v>6500000</v>
      </c>
      <c r="H1365" s="57">
        <v>0</v>
      </c>
      <c r="I1365" s="57">
        <v>0</v>
      </c>
      <c r="J1365" s="57">
        <v>0</v>
      </c>
    </row>
    <row r="1366" spans="1:10" ht="51">
      <c r="A1366" s="52" t="s">
        <v>506</v>
      </c>
      <c r="B1366" s="52" t="s">
        <v>798</v>
      </c>
      <c r="C1366" s="52" t="s">
        <v>219</v>
      </c>
      <c r="D1366" s="52" t="s">
        <v>320</v>
      </c>
      <c r="E1366" s="56" t="s">
        <v>321</v>
      </c>
      <c r="F1366" s="57">
        <v>84500</v>
      </c>
      <c r="G1366" s="57">
        <v>84500</v>
      </c>
      <c r="H1366" s="57">
        <v>0</v>
      </c>
      <c r="I1366" s="57">
        <v>0</v>
      </c>
      <c r="J1366" s="57">
        <v>0</v>
      </c>
    </row>
    <row r="1367" spans="1:10">
      <c r="A1367" s="52" t="s">
        <v>506</v>
      </c>
      <c r="B1367" s="52" t="s">
        <v>798</v>
      </c>
      <c r="C1367" s="52" t="s">
        <v>223</v>
      </c>
      <c r="D1367" s="52" t="s">
        <v>201</v>
      </c>
      <c r="E1367" s="56" t="s">
        <v>224</v>
      </c>
      <c r="F1367" s="57">
        <v>170797736</v>
      </c>
      <c r="G1367" s="57">
        <v>0</v>
      </c>
      <c r="H1367" s="57">
        <v>170787783</v>
      </c>
      <c r="I1367" s="57">
        <v>9953</v>
      </c>
      <c r="J1367" s="57">
        <v>0</v>
      </c>
    </row>
    <row r="1368" spans="1:10" ht="63.75">
      <c r="A1368" s="52" t="s">
        <v>506</v>
      </c>
      <c r="B1368" s="52" t="s">
        <v>798</v>
      </c>
      <c r="C1368" s="52" t="s">
        <v>223</v>
      </c>
      <c r="D1368" s="52" t="s">
        <v>397</v>
      </c>
      <c r="E1368" s="56" t="s">
        <v>398</v>
      </c>
      <c r="F1368" s="57">
        <v>2545389</v>
      </c>
      <c r="G1368" s="57">
        <v>0</v>
      </c>
      <c r="H1368" s="57">
        <v>2545389</v>
      </c>
      <c r="I1368" s="57">
        <v>0</v>
      </c>
      <c r="J1368" s="57">
        <v>0</v>
      </c>
    </row>
    <row r="1369" spans="1:10" ht="25.5">
      <c r="A1369" s="52" t="s">
        <v>506</v>
      </c>
      <c r="B1369" s="52" t="s">
        <v>798</v>
      </c>
      <c r="C1369" s="52" t="s">
        <v>223</v>
      </c>
      <c r="D1369" s="52" t="s">
        <v>808</v>
      </c>
      <c r="E1369" s="56" t="s">
        <v>809</v>
      </c>
      <c r="F1369" s="57">
        <v>167686218</v>
      </c>
      <c r="G1369" s="57">
        <v>0</v>
      </c>
      <c r="H1369" s="57">
        <v>167686218</v>
      </c>
      <c r="I1369" s="57">
        <v>0</v>
      </c>
      <c r="J1369" s="57">
        <v>0</v>
      </c>
    </row>
    <row r="1370" spans="1:10" ht="63.75">
      <c r="A1370" s="52" t="s">
        <v>506</v>
      </c>
      <c r="B1370" s="52" t="s">
        <v>798</v>
      </c>
      <c r="C1370" s="52" t="s">
        <v>223</v>
      </c>
      <c r="D1370" s="52" t="s">
        <v>285</v>
      </c>
      <c r="E1370" s="56" t="s">
        <v>286</v>
      </c>
      <c r="F1370" s="57">
        <v>566129</v>
      </c>
      <c r="G1370" s="57">
        <v>0</v>
      </c>
      <c r="H1370" s="57">
        <v>556176</v>
      </c>
      <c r="I1370" s="57">
        <v>9953</v>
      </c>
      <c r="J1370" s="57">
        <v>0</v>
      </c>
    </row>
    <row r="1371" spans="1:10">
      <c r="A1371" s="52" t="s">
        <v>506</v>
      </c>
      <c r="B1371" s="52" t="s">
        <v>810</v>
      </c>
      <c r="C1371" s="52" t="s">
        <v>201</v>
      </c>
      <c r="D1371" s="52" t="s">
        <v>201</v>
      </c>
      <c r="E1371" s="56" t="s">
        <v>505</v>
      </c>
      <c r="F1371" s="57">
        <v>196361860</v>
      </c>
      <c r="G1371" s="57">
        <v>0</v>
      </c>
      <c r="H1371" s="57">
        <v>167883646</v>
      </c>
      <c r="I1371" s="57">
        <v>28478214</v>
      </c>
      <c r="J1371" s="57">
        <v>0</v>
      </c>
    </row>
    <row r="1372" spans="1:10">
      <c r="A1372" s="52" t="s">
        <v>506</v>
      </c>
      <c r="B1372" s="52" t="s">
        <v>810</v>
      </c>
      <c r="C1372" s="52" t="s">
        <v>332</v>
      </c>
      <c r="D1372" s="52" t="s">
        <v>201</v>
      </c>
      <c r="E1372" s="56" t="s">
        <v>66</v>
      </c>
      <c r="F1372" s="57">
        <v>9220568</v>
      </c>
      <c r="G1372" s="57">
        <v>0</v>
      </c>
      <c r="H1372" s="57">
        <v>4610284</v>
      </c>
      <c r="I1372" s="57">
        <v>4610284</v>
      </c>
      <c r="J1372" s="57">
        <v>0</v>
      </c>
    </row>
    <row r="1373" spans="1:10" ht="25.5">
      <c r="A1373" s="52" t="s">
        <v>506</v>
      </c>
      <c r="B1373" s="52" t="s">
        <v>810</v>
      </c>
      <c r="C1373" s="52" t="s">
        <v>332</v>
      </c>
      <c r="D1373" s="52" t="s">
        <v>333</v>
      </c>
      <c r="E1373" s="56" t="s">
        <v>334</v>
      </c>
      <c r="F1373" s="57">
        <v>9220568</v>
      </c>
      <c r="G1373" s="57">
        <v>0</v>
      </c>
      <c r="H1373" s="57">
        <v>4610284</v>
      </c>
      <c r="I1373" s="57">
        <v>4610284</v>
      </c>
      <c r="J1373" s="57">
        <v>0</v>
      </c>
    </row>
    <row r="1374" spans="1:10">
      <c r="A1374" s="52" t="s">
        <v>506</v>
      </c>
      <c r="B1374" s="52" t="s">
        <v>810</v>
      </c>
      <c r="C1374" s="52" t="s">
        <v>324</v>
      </c>
      <c r="D1374" s="52" t="s">
        <v>201</v>
      </c>
      <c r="E1374" s="56" t="s">
        <v>325</v>
      </c>
      <c r="F1374" s="57">
        <v>11516920</v>
      </c>
      <c r="G1374" s="57">
        <v>0</v>
      </c>
      <c r="H1374" s="57">
        <v>11516920</v>
      </c>
      <c r="I1374" s="57">
        <v>0</v>
      </c>
      <c r="J1374" s="57">
        <v>0</v>
      </c>
    </row>
    <row r="1375" spans="1:10" ht="51">
      <c r="A1375" s="52" t="s">
        <v>506</v>
      </c>
      <c r="B1375" s="52" t="s">
        <v>810</v>
      </c>
      <c r="C1375" s="52" t="s">
        <v>324</v>
      </c>
      <c r="D1375" s="52" t="s">
        <v>326</v>
      </c>
      <c r="E1375" s="56" t="s">
        <v>327</v>
      </c>
      <c r="F1375" s="57">
        <v>11516920</v>
      </c>
      <c r="G1375" s="57">
        <v>0</v>
      </c>
      <c r="H1375" s="57">
        <v>11516920</v>
      </c>
      <c r="I1375" s="57">
        <v>0</v>
      </c>
      <c r="J1375" s="57">
        <v>0</v>
      </c>
    </row>
    <row r="1376" spans="1:10">
      <c r="A1376" s="52" t="s">
        <v>506</v>
      </c>
      <c r="B1376" s="52" t="s">
        <v>810</v>
      </c>
      <c r="C1376" s="52" t="s">
        <v>302</v>
      </c>
      <c r="D1376" s="52" t="s">
        <v>201</v>
      </c>
      <c r="E1376" s="56" t="s">
        <v>303</v>
      </c>
      <c r="F1376" s="57">
        <v>10620836</v>
      </c>
      <c r="G1376" s="57">
        <v>0</v>
      </c>
      <c r="H1376" s="57">
        <v>10620836</v>
      </c>
      <c r="I1376" s="57">
        <v>0</v>
      </c>
      <c r="J1376" s="57">
        <v>0</v>
      </c>
    </row>
    <row r="1377" spans="1:10" ht="51">
      <c r="A1377" s="52" t="s">
        <v>506</v>
      </c>
      <c r="B1377" s="52" t="s">
        <v>810</v>
      </c>
      <c r="C1377" s="52" t="s">
        <v>302</v>
      </c>
      <c r="D1377" s="52" t="s">
        <v>304</v>
      </c>
      <c r="E1377" s="56" t="s">
        <v>305</v>
      </c>
      <c r="F1377" s="57">
        <v>10620836</v>
      </c>
      <c r="G1377" s="57">
        <v>0</v>
      </c>
      <c r="H1377" s="57">
        <v>10620836</v>
      </c>
      <c r="I1377" s="57">
        <v>0</v>
      </c>
      <c r="J1377" s="57">
        <v>0</v>
      </c>
    </row>
    <row r="1378" spans="1:10" ht="38.25">
      <c r="A1378" s="52" t="s">
        <v>506</v>
      </c>
      <c r="B1378" s="52" t="s">
        <v>810</v>
      </c>
      <c r="C1378" s="52" t="s">
        <v>215</v>
      </c>
      <c r="D1378" s="52" t="s">
        <v>201</v>
      </c>
      <c r="E1378" s="56" t="s">
        <v>216</v>
      </c>
      <c r="F1378" s="57">
        <v>29560000</v>
      </c>
      <c r="G1378" s="57">
        <v>0</v>
      </c>
      <c r="H1378" s="57">
        <v>5912000</v>
      </c>
      <c r="I1378" s="57">
        <v>23648000</v>
      </c>
      <c r="J1378" s="57">
        <v>0</v>
      </c>
    </row>
    <row r="1379" spans="1:10">
      <c r="A1379" s="52" t="s">
        <v>506</v>
      </c>
      <c r="B1379" s="52" t="s">
        <v>810</v>
      </c>
      <c r="C1379" s="52" t="s">
        <v>215</v>
      </c>
      <c r="D1379" s="52" t="s">
        <v>217</v>
      </c>
      <c r="E1379" s="56" t="s">
        <v>218</v>
      </c>
      <c r="F1379" s="57">
        <v>29560000</v>
      </c>
      <c r="G1379" s="57">
        <v>0</v>
      </c>
      <c r="H1379" s="57">
        <v>5912000</v>
      </c>
      <c r="I1379" s="57">
        <v>23648000</v>
      </c>
      <c r="J1379" s="57">
        <v>0</v>
      </c>
    </row>
    <row r="1380" spans="1:10" ht="25.5">
      <c r="A1380" s="52" t="s">
        <v>506</v>
      </c>
      <c r="B1380" s="52" t="s">
        <v>810</v>
      </c>
      <c r="C1380" s="52" t="s">
        <v>259</v>
      </c>
      <c r="D1380" s="52" t="s">
        <v>201</v>
      </c>
      <c r="E1380" s="56" t="s">
        <v>260</v>
      </c>
      <c r="F1380" s="57">
        <v>1000000</v>
      </c>
      <c r="G1380" s="57">
        <v>0</v>
      </c>
      <c r="H1380" s="57">
        <v>1000000</v>
      </c>
      <c r="I1380" s="57">
        <v>0</v>
      </c>
      <c r="J1380" s="57">
        <v>0</v>
      </c>
    </row>
    <row r="1381" spans="1:10">
      <c r="A1381" s="52" t="s">
        <v>506</v>
      </c>
      <c r="B1381" s="52" t="s">
        <v>810</v>
      </c>
      <c r="C1381" s="52" t="s">
        <v>259</v>
      </c>
      <c r="D1381" s="52" t="s">
        <v>310</v>
      </c>
      <c r="E1381" s="56" t="s">
        <v>311</v>
      </c>
      <c r="F1381" s="57">
        <v>1000000</v>
      </c>
      <c r="G1381" s="57">
        <v>0</v>
      </c>
      <c r="H1381" s="57">
        <v>1000000</v>
      </c>
      <c r="I1381" s="57">
        <v>0</v>
      </c>
      <c r="J1381" s="57">
        <v>0</v>
      </c>
    </row>
    <row r="1382" spans="1:10">
      <c r="A1382" s="52" t="s">
        <v>506</v>
      </c>
      <c r="B1382" s="52" t="s">
        <v>810</v>
      </c>
      <c r="C1382" s="52" t="s">
        <v>277</v>
      </c>
      <c r="D1382" s="52" t="s">
        <v>201</v>
      </c>
      <c r="E1382" s="56" t="s">
        <v>278</v>
      </c>
      <c r="F1382" s="57">
        <v>133971000</v>
      </c>
      <c r="G1382" s="57">
        <v>0</v>
      </c>
      <c r="H1382" s="57">
        <v>133971000</v>
      </c>
      <c r="I1382" s="57">
        <v>0</v>
      </c>
      <c r="J1382" s="57">
        <v>0</v>
      </c>
    </row>
    <row r="1383" spans="1:10">
      <c r="A1383" s="52" t="s">
        <v>506</v>
      </c>
      <c r="B1383" s="52" t="s">
        <v>810</v>
      </c>
      <c r="C1383" s="52" t="s">
        <v>277</v>
      </c>
      <c r="D1383" s="52" t="s">
        <v>279</v>
      </c>
      <c r="E1383" s="56" t="s">
        <v>280</v>
      </c>
      <c r="F1383" s="57">
        <v>133971000</v>
      </c>
      <c r="G1383" s="57">
        <v>0</v>
      </c>
      <c r="H1383" s="57">
        <v>133971000</v>
      </c>
      <c r="I1383" s="57">
        <v>0</v>
      </c>
      <c r="J1383" s="57">
        <v>0</v>
      </c>
    </row>
    <row r="1384" spans="1:10">
      <c r="A1384" s="52" t="s">
        <v>506</v>
      </c>
      <c r="B1384" s="52" t="s">
        <v>810</v>
      </c>
      <c r="C1384" s="52" t="s">
        <v>223</v>
      </c>
      <c r="D1384" s="52" t="s">
        <v>201</v>
      </c>
      <c r="E1384" s="56" t="s">
        <v>224</v>
      </c>
      <c r="F1384" s="57">
        <v>472536</v>
      </c>
      <c r="G1384" s="57">
        <v>0</v>
      </c>
      <c r="H1384" s="57">
        <v>252606</v>
      </c>
      <c r="I1384" s="57">
        <v>219930</v>
      </c>
      <c r="J1384" s="57">
        <v>0</v>
      </c>
    </row>
    <row r="1385" spans="1:10" ht="25.5">
      <c r="A1385" s="52" t="s">
        <v>506</v>
      </c>
      <c r="B1385" s="52" t="s">
        <v>810</v>
      </c>
      <c r="C1385" s="52" t="s">
        <v>223</v>
      </c>
      <c r="D1385" s="52" t="s">
        <v>351</v>
      </c>
      <c r="E1385" s="56" t="s">
        <v>352</v>
      </c>
      <c r="F1385" s="57">
        <v>472536</v>
      </c>
      <c r="G1385" s="57">
        <v>0</v>
      </c>
      <c r="H1385" s="57">
        <v>252606</v>
      </c>
      <c r="I1385" s="57">
        <v>219930</v>
      </c>
      <c r="J1385" s="57">
        <v>0</v>
      </c>
    </row>
    <row r="1386" spans="1:10">
      <c r="A1386" s="54" t="s">
        <v>811</v>
      </c>
      <c r="B1386" s="52" t="s">
        <v>201</v>
      </c>
      <c r="C1386" s="52" t="s">
        <v>201</v>
      </c>
      <c r="D1386" s="52" t="s">
        <v>201</v>
      </c>
      <c r="E1386" s="55" t="s">
        <v>812</v>
      </c>
      <c r="F1386" s="53">
        <v>16042274204576</v>
      </c>
      <c r="G1386" s="53">
        <v>625822773029</v>
      </c>
      <c r="H1386" s="53">
        <v>721219628736</v>
      </c>
      <c r="I1386" s="53">
        <v>13939039949921</v>
      </c>
      <c r="J1386" s="53">
        <v>756191852890</v>
      </c>
    </row>
    <row r="1387" spans="1:10" ht="25.5">
      <c r="A1387" s="52" t="s">
        <v>811</v>
      </c>
      <c r="B1387" s="52" t="s">
        <v>813</v>
      </c>
      <c r="C1387" s="52" t="s">
        <v>201</v>
      </c>
      <c r="D1387" s="52" t="s">
        <v>201</v>
      </c>
      <c r="E1387" s="56" t="s">
        <v>814</v>
      </c>
      <c r="F1387" s="57">
        <v>92714362511</v>
      </c>
      <c r="G1387" s="57">
        <v>0</v>
      </c>
      <c r="H1387" s="57">
        <v>72125947031</v>
      </c>
      <c r="I1387" s="57">
        <v>20587920556</v>
      </c>
      <c r="J1387" s="57">
        <v>494924</v>
      </c>
    </row>
    <row r="1388" spans="1:10">
      <c r="A1388" s="52" t="s">
        <v>811</v>
      </c>
      <c r="B1388" s="52" t="s">
        <v>813</v>
      </c>
      <c r="C1388" s="52" t="s">
        <v>324</v>
      </c>
      <c r="D1388" s="52" t="s">
        <v>201</v>
      </c>
      <c r="E1388" s="56" t="s">
        <v>325</v>
      </c>
      <c r="F1388" s="57">
        <v>41082251</v>
      </c>
      <c r="G1388" s="57">
        <v>0</v>
      </c>
      <c r="H1388" s="57">
        <v>24649350</v>
      </c>
      <c r="I1388" s="57">
        <v>16432901</v>
      </c>
      <c r="J1388" s="57">
        <v>0</v>
      </c>
    </row>
    <row r="1389" spans="1:10" ht="51">
      <c r="A1389" s="52" t="s">
        <v>811</v>
      </c>
      <c r="B1389" s="52" t="s">
        <v>813</v>
      </c>
      <c r="C1389" s="52" t="s">
        <v>324</v>
      </c>
      <c r="D1389" s="52" t="s">
        <v>326</v>
      </c>
      <c r="E1389" s="56" t="s">
        <v>327</v>
      </c>
      <c r="F1389" s="57">
        <v>41082251</v>
      </c>
      <c r="G1389" s="57">
        <v>0</v>
      </c>
      <c r="H1389" s="57">
        <v>24649350</v>
      </c>
      <c r="I1389" s="57">
        <v>16432901</v>
      </c>
      <c r="J1389" s="57">
        <v>0</v>
      </c>
    </row>
    <row r="1390" spans="1:10" ht="25.5">
      <c r="A1390" s="52" t="s">
        <v>811</v>
      </c>
      <c r="B1390" s="52" t="s">
        <v>813</v>
      </c>
      <c r="C1390" s="52" t="s">
        <v>299</v>
      </c>
      <c r="D1390" s="52" t="s">
        <v>201</v>
      </c>
      <c r="E1390" s="56" t="s">
        <v>65</v>
      </c>
      <c r="F1390" s="57">
        <v>494924</v>
      </c>
      <c r="G1390" s="57">
        <v>0</v>
      </c>
      <c r="H1390" s="57">
        <v>0</v>
      </c>
      <c r="I1390" s="57">
        <v>0</v>
      </c>
      <c r="J1390" s="57">
        <v>494924</v>
      </c>
    </row>
    <row r="1391" spans="1:10" ht="25.5">
      <c r="A1391" s="52" t="s">
        <v>811</v>
      </c>
      <c r="B1391" s="52" t="s">
        <v>813</v>
      </c>
      <c r="C1391" s="52" t="s">
        <v>299</v>
      </c>
      <c r="D1391" s="52" t="s">
        <v>300</v>
      </c>
      <c r="E1391" s="56" t="s">
        <v>301</v>
      </c>
      <c r="F1391" s="57">
        <v>494924</v>
      </c>
      <c r="G1391" s="57">
        <v>0</v>
      </c>
      <c r="H1391" s="57">
        <v>0</v>
      </c>
      <c r="I1391" s="57">
        <v>0</v>
      </c>
      <c r="J1391" s="57">
        <v>494924</v>
      </c>
    </row>
    <row r="1392" spans="1:10">
      <c r="A1392" s="52" t="s">
        <v>811</v>
      </c>
      <c r="B1392" s="52" t="s">
        <v>813</v>
      </c>
      <c r="C1392" s="52" t="s">
        <v>302</v>
      </c>
      <c r="D1392" s="52" t="s">
        <v>201</v>
      </c>
      <c r="E1392" s="56" t="s">
        <v>303</v>
      </c>
      <c r="F1392" s="57">
        <v>198924901</v>
      </c>
      <c r="G1392" s="57">
        <v>0</v>
      </c>
      <c r="H1392" s="57">
        <v>119354940</v>
      </c>
      <c r="I1392" s="57">
        <v>79569961</v>
      </c>
      <c r="J1392" s="57">
        <v>0</v>
      </c>
    </row>
    <row r="1393" spans="1:10" ht="51">
      <c r="A1393" s="52" t="s">
        <v>811</v>
      </c>
      <c r="B1393" s="52" t="s">
        <v>813</v>
      </c>
      <c r="C1393" s="52" t="s">
        <v>302</v>
      </c>
      <c r="D1393" s="52" t="s">
        <v>304</v>
      </c>
      <c r="E1393" s="56" t="s">
        <v>305</v>
      </c>
      <c r="F1393" s="57">
        <v>198924901</v>
      </c>
      <c r="G1393" s="57">
        <v>0</v>
      </c>
      <c r="H1393" s="57">
        <v>119354940</v>
      </c>
      <c r="I1393" s="57">
        <v>79569961</v>
      </c>
      <c r="J1393" s="57">
        <v>0</v>
      </c>
    </row>
    <row r="1394" spans="1:10">
      <c r="A1394" s="52" t="s">
        <v>811</v>
      </c>
      <c r="B1394" s="52" t="s">
        <v>813</v>
      </c>
      <c r="C1394" s="52" t="s">
        <v>235</v>
      </c>
      <c r="D1394" s="52" t="s">
        <v>201</v>
      </c>
      <c r="E1394" s="56" t="s">
        <v>236</v>
      </c>
      <c r="F1394" s="57">
        <v>191199000</v>
      </c>
      <c r="G1394" s="57">
        <v>0</v>
      </c>
      <c r="H1394" s="57">
        <v>0</v>
      </c>
      <c r="I1394" s="57">
        <v>191199000</v>
      </c>
      <c r="J1394" s="57">
        <v>0</v>
      </c>
    </row>
    <row r="1395" spans="1:10" ht="38.25">
      <c r="A1395" s="52" t="s">
        <v>811</v>
      </c>
      <c r="B1395" s="52" t="s">
        <v>813</v>
      </c>
      <c r="C1395" s="52" t="s">
        <v>235</v>
      </c>
      <c r="D1395" s="52" t="s">
        <v>237</v>
      </c>
      <c r="E1395" s="56" t="s">
        <v>238</v>
      </c>
      <c r="F1395" s="57">
        <v>8899000</v>
      </c>
      <c r="G1395" s="57">
        <v>0</v>
      </c>
      <c r="H1395" s="57">
        <v>0</v>
      </c>
      <c r="I1395" s="57">
        <v>8899000</v>
      </c>
      <c r="J1395" s="57">
        <v>0</v>
      </c>
    </row>
    <row r="1396" spans="1:10" ht="38.25">
      <c r="A1396" s="52" t="s">
        <v>811</v>
      </c>
      <c r="B1396" s="52" t="s">
        <v>813</v>
      </c>
      <c r="C1396" s="52" t="s">
        <v>235</v>
      </c>
      <c r="D1396" s="52" t="s">
        <v>592</v>
      </c>
      <c r="E1396" s="56" t="s">
        <v>593</v>
      </c>
      <c r="F1396" s="57">
        <v>181100000</v>
      </c>
      <c r="G1396" s="57">
        <v>0</v>
      </c>
      <c r="H1396" s="57">
        <v>0</v>
      </c>
      <c r="I1396" s="57">
        <v>181100000</v>
      </c>
      <c r="J1396" s="57">
        <v>0</v>
      </c>
    </row>
    <row r="1397" spans="1:10" ht="51">
      <c r="A1397" s="52" t="s">
        <v>811</v>
      </c>
      <c r="B1397" s="52" t="s">
        <v>813</v>
      </c>
      <c r="C1397" s="52" t="s">
        <v>235</v>
      </c>
      <c r="D1397" s="52" t="s">
        <v>815</v>
      </c>
      <c r="E1397" s="56" t="s">
        <v>816</v>
      </c>
      <c r="F1397" s="57">
        <v>1200000</v>
      </c>
      <c r="G1397" s="57">
        <v>0</v>
      </c>
      <c r="H1397" s="57">
        <v>0</v>
      </c>
      <c r="I1397" s="57">
        <v>1200000</v>
      </c>
      <c r="J1397" s="57">
        <v>0</v>
      </c>
    </row>
    <row r="1398" spans="1:10" ht="25.5">
      <c r="A1398" s="52" t="s">
        <v>811</v>
      </c>
      <c r="B1398" s="52" t="s">
        <v>813</v>
      </c>
      <c r="C1398" s="52" t="s">
        <v>522</v>
      </c>
      <c r="D1398" s="52" t="s">
        <v>201</v>
      </c>
      <c r="E1398" s="56" t="s">
        <v>523</v>
      </c>
      <c r="F1398" s="57">
        <v>70473100</v>
      </c>
      <c r="G1398" s="57">
        <v>0</v>
      </c>
      <c r="H1398" s="57">
        <v>0</v>
      </c>
      <c r="I1398" s="57">
        <v>70473100</v>
      </c>
      <c r="J1398" s="57">
        <v>0</v>
      </c>
    </row>
    <row r="1399" spans="1:10" ht="25.5">
      <c r="A1399" s="52" t="s">
        <v>811</v>
      </c>
      <c r="B1399" s="52" t="s">
        <v>813</v>
      </c>
      <c r="C1399" s="52" t="s">
        <v>522</v>
      </c>
      <c r="D1399" s="52" t="s">
        <v>817</v>
      </c>
      <c r="E1399" s="56" t="s">
        <v>818</v>
      </c>
      <c r="F1399" s="57">
        <v>1423100</v>
      </c>
      <c r="G1399" s="57">
        <v>0</v>
      </c>
      <c r="H1399" s="57">
        <v>0</v>
      </c>
      <c r="I1399" s="57">
        <v>1423100</v>
      </c>
      <c r="J1399" s="57">
        <v>0</v>
      </c>
    </row>
    <row r="1400" spans="1:10" ht="38.25">
      <c r="A1400" s="52" t="s">
        <v>811</v>
      </c>
      <c r="B1400" s="52" t="s">
        <v>813</v>
      </c>
      <c r="C1400" s="52" t="s">
        <v>522</v>
      </c>
      <c r="D1400" s="52" t="s">
        <v>532</v>
      </c>
      <c r="E1400" s="56" t="s">
        <v>533</v>
      </c>
      <c r="F1400" s="57">
        <v>20900000</v>
      </c>
      <c r="G1400" s="57">
        <v>0</v>
      </c>
      <c r="H1400" s="57">
        <v>0</v>
      </c>
      <c r="I1400" s="57">
        <v>20900000</v>
      </c>
      <c r="J1400" s="57">
        <v>0</v>
      </c>
    </row>
    <row r="1401" spans="1:10" ht="25.5">
      <c r="A1401" s="52" t="s">
        <v>811</v>
      </c>
      <c r="B1401" s="52" t="s">
        <v>813</v>
      </c>
      <c r="C1401" s="52" t="s">
        <v>522</v>
      </c>
      <c r="D1401" s="52" t="s">
        <v>534</v>
      </c>
      <c r="E1401" s="56" t="s">
        <v>535</v>
      </c>
      <c r="F1401" s="57">
        <v>48150000</v>
      </c>
      <c r="G1401" s="57">
        <v>0</v>
      </c>
      <c r="H1401" s="57">
        <v>0</v>
      </c>
      <c r="I1401" s="57">
        <v>48150000</v>
      </c>
      <c r="J1401" s="57">
        <v>0</v>
      </c>
    </row>
    <row r="1402" spans="1:10" ht="38.25">
      <c r="A1402" s="52" t="s">
        <v>811</v>
      </c>
      <c r="B1402" s="52" t="s">
        <v>813</v>
      </c>
      <c r="C1402" s="52" t="s">
        <v>538</v>
      </c>
      <c r="D1402" s="52" t="s">
        <v>201</v>
      </c>
      <c r="E1402" s="56" t="s">
        <v>539</v>
      </c>
      <c r="F1402" s="57">
        <v>190499300</v>
      </c>
      <c r="G1402" s="57">
        <v>0</v>
      </c>
      <c r="H1402" s="57">
        <v>0</v>
      </c>
      <c r="I1402" s="57">
        <v>190499300</v>
      </c>
      <c r="J1402" s="57">
        <v>0</v>
      </c>
    </row>
    <row r="1403" spans="1:10" ht="25.5">
      <c r="A1403" s="52" t="s">
        <v>811</v>
      </c>
      <c r="B1403" s="52" t="s">
        <v>813</v>
      </c>
      <c r="C1403" s="52" t="s">
        <v>538</v>
      </c>
      <c r="D1403" s="52" t="s">
        <v>540</v>
      </c>
      <c r="E1403" s="56" t="s">
        <v>541</v>
      </c>
      <c r="F1403" s="57">
        <v>72641300</v>
      </c>
      <c r="G1403" s="57">
        <v>0</v>
      </c>
      <c r="H1403" s="57">
        <v>0</v>
      </c>
      <c r="I1403" s="57">
        <v>72641300</v>
      </c>
      <c r="J1403" s="57">
        <v>0</v>
      </c>
    </row>
    <row r="1404" spans="1:10">
      <c r="A1404" s="52" t="s">
        <v>811</v>
      </c>
      <c r="B1404" s="52" t="s">
        <v>813</v>
      </c>
      <c r="C1404" s="52" t="s">
        <v>538</v>
      </c>
      <c r="D1404" s="52" t="s">
        <v>572</v>
      </c>
      <c r="E1404" s="56" t="s">
        <v>573</v>
      </c>
      <c r="F1404" s="57">
        <v>200000</v>
      </c>
      <c r="G1404" s="57">
        <v>0</v>
      </c>
      <c r="H1404" s="57">
        <v>0</v>
      </c>
      <c r="I1404" s="57">
        <v>200000</v>
      </c>
      <c r="J1404" s="57">
        <v>0</v>
      </c>
    </row>
    <row r="1405" spans="1:10" ht="51">
      <c r="A1405" s="52" t="s">
        <v>811</v>
      </c>
      <c r="B1405" s="52" t="s">
        <v>813</v>
      </c>
      <c r="C1405" s="52" t="s">
        <v>538</v>
      </c>
      <c r="D1405" s="52" t="s">
        <v>574</v>
      </c>
      <c r="E1405" s="56" t="s">
        <v>575</v>
      </c>
      <c r="F1405" s="57">
        <v>117658000</v>
      </c>
      <c r="G1405" s="57">
        <v>0</v>
      </c>
      <c r="H1405" s="57">
        <v>0</v>
      </c>
      <c r="I1405" s="57">
        <v>117658000</v>
      </c>
      <c r="J1405" s="57">
        <v>0</v>
      </c>
    </row>
    <row r="1406" spans="1:10" ht="25.5">
      <c r="A1406" s="52" t="s">
        <v>811</v>
      </c>
      <c r="B1406" s="52" t="s">
        <v>813</v>
      </c>
      <c r="C1406" s="52" t="s">
        <v>576</v>
      </c>
      <c r="D1406" s="52" t="s">
        <v>201</v>
      </c>
      <c r="E1406" s="56" t="s">
        <v>577</v>
      </c>
      <c r="F1406" s="57">
        <v>3216400</v>
      </c>
      <c r="G1406" s="57">
        <v>0</v>
      </c>
      <c r="H1406" s="57">
        <v>0</v>
      </c>
      <c r="I1406" s="57">
        <v>3216400</v>
      </c>
      <c r="J1406" s="57">
        <v>0</v>
      </c>
    </row>
    <row r="1407" spans="1:10" ht="38.25">
      <c r="A1407" s="52" t="s">
        <v>811</v>
      </c>
      <c r="B1407" s="52" t="s">
        <v>813</v>
      </c>
      <c r="C1407" s="52" t="s">
        <v>576</v>
      </c>
      <c r="D1407" s="52" t="s">
        <v>650</v>
      </c>
      <c r="E1407" s="56" t="s">
        <v>651</v>
      </c>
      <c r="F1407" s="57">
        <v>3216400</v>
      </c>
      <c r="G1407" s="57">
        <v>0</v>
      </c>
      <c r="H1407" s="57">
        <v>0</v>
      </c>
      <c r="I1407" s="57">
        <v>3216400</v>
      </c>
      <c r="J1407" s="57">
        <v>0</v>
      </c>
    </row>
    <row r="1408" spans="1:10" ht="25.5">
      <c r="A1408" s="52" t="s">
        <v>811</v>
      </c>
      <c r="B1408" s="52" t="s">
        <v>813</v>
      </c>
      <c r="C1408" s="52" t="s">
        <v>626</v>
      </c>
      <c r="D1408" s="52" t="s">
        <v>201</v>
      </c>
      <c r="E1408" s="56" t="s">
        <v>627</v>
      </c>
      <c r="F1408" s="57">
        <v>36500000</v>
      </c>
      <c r="G1408" s="57">
        <v>0</v>
      </c>
      <c r="H1408" s="57">
        <v>0</v>
      </c>
      <c r="I1408" s="57">
        <v>36500000</v>
      </c>
      <c r="J1408" s="57">
        <v>0</v>
      </c>
    </row>
    <row r="1409" spans="1:10" ht="51">
      <c r="A1409" s="52" t="s">
        <v>811</v>
      </c>
      <c r="B1409" s="52" t="s">
        <v>813</v>
      </c>
      <c r="C1409" s="52" t="s">
        <v>626</v>
      </c>
      <c r="D1409" s="52" t="s">
        <v>630</v>
      </c>
      <c r="E1409" s="56" t="s">
        <v>631</v>
      </c>
      <c r="F1409" s="57">
        <v>36500000</v>
      </c>
      <c r="G1409" s="57">
        <v>0</v>
      </c>
      <c r="H1409" s="57">
        <v>0</v>
      </c>
      <c r="I1409" s="57">
        <v>36500000</v>
      </c>
      <c r="J1409" s="57">
        <v>0</v>
      </c>
    </row>
    <row r="1410" spans="1:10">
      <c r="A1410" s="52" t="s">
        <v>811</v>
      </c>
      <c r="B1410" s="52" t="s">
        <v>813</v>
      </c>
      <c r="C1410" s="52" t="s">
        <v>610</v>
      </c>
      <c r="D1410" s="52" t="s">
        <v>201</v>
      </c>
      <c r="E1410" s="56" t="s">
        <v>611</v>
      </c>
      <c r="F1410" s="57">
        <v>361406000</v>
      </c>
      <c r="G1410" s="57">
        <v>0</v>
      </c>
      <c r="H1410" s="57">
        <v>0</v>
      </c>
      <c r="I1410" s="57">
        <v>361406000</v>
      </c>
      <c r="J1410" s="57">
        <v>0</v>
      </c>
    </row>
    <row r="1411" spans="1:10" ht="38.25">
      <c r="A1411" s="52" t="s">
        <v>811</v>
      </c>
      <c r="B1411" s="52" t="s">
        <v>813</v>
      </c>
      <c r="C1411" s="52" t="s">
        <v>610</v>
      </c>
      <c r="D1411" s="52" t="s">
        <v>612</v>
      </c>
      <c r="E1411" s="56" t="s">
        <v>613</v>
      </c>
      <c r="F1411" s="57">
        <v>361406000</v>
      </c>
      <c r="G1411" s="57">
        <v>0</v>
      </c>
      <c r="H1411" s="57">
        <v>0</v>
      </c>
      <c r="I1411" s="57">
        <v>361406000</v>
      </c>
      <c r="J1411" s="57">
        <v>0</v>
      </c>
    </row>
    <row r="1412" spans="1:10" ht="25.5">
      <c r="A1412" s="52" t="s">
        <v>811</v>
      </c>
      <c r="B1412" s="52" t="s">
        <v>813</v>
      </c>
      <c r="C1412" s="52" t="s">
        <v>306</v>
      </c>
      <c r="D1412" s="52" t="s">
        <v>201</v>
      </c>
      <c r="E1412" s="56" t="s">
        <v>307</v>
      </c>
      <c r="F1412" s="57">
        <v>36700000</v>
      </c>
      <c r="G1412" s="57">
        <v>0</v>
      </c>
      <c r="H1412" s="57">
        <v>0</v>
      </c>
      <c r="I1412" s="57">
        <v>36700000</v>
      </c>
      <c r="J1412" s="57">
        <v>0</v>
      </c>
    </row>
    <row r="1413" spans="1:10" ht="38.25">
      <c r="A1413" s="52" t="s">
        <v>811</v>
      </c>
      <c r="B1413" s="52" t="s">
        <v>813</v>
      </c>
      <c r="C1413" s="52" t="s">
        <v>306</v>
      </c>
      <c r="D1413" s="52" t="s">
        <v>634</v>
      </c>
      <c r="E1413" s="56" t="s">
        <v>635</v>
      </c>
      <c r="F1413" s="57">
        <v>23540000</v>
      </c>
      <c r="G1413" s="57">
        <v>0</v>
      </c>
      <c r="H1413" s="57">
        <v>0</v>
      </c>
      <c r="I1413" s="57">
        <v>23540000</v>
      </c>
      <c r="J1413" s="57">
        <v>0</v>
      </c>
    </row>
    <row r="1414" spans="1:10" ht="38.25">
      <c r="A1414" s="52" t="s">
        <v>811</v>
      </c>
      <c r="B1414" s="52" t="s">
        <v>813</v>
      </c>
      <c r="C1414" s="52" t="s">
        <v>306</v>
      </c>
      <c r="D1414" s="52" t="s">
        <v>636</v>
      </c>
      <c r="E1414" s="56" t="s">
        <v>637</v>
      </c>
      <c r="F1414" s="57">
        <v>8460000</v>
      </c>
      <c r="G1414" s="57">
        <v>0</v>
      </c>
      <c r="H1414" s="57">
        <v>0</v>
      </c>
      <c r="I1414" s="57">
        <v>8460000</v>
      </c>
      <c r="J1414" s="57">
        <v>0</v>
      </c>
    </row>
    <row r="1415" spans="1:10" ht="76.5">
      <c r="A1415" s="52" t="s">
        <v>811</v>
      </c>
      <c r="B1415" s="52" t="s">
        <v>813</v>
      </c>
      <c r="C1415" s="52" t="s">
        <v>306</v>
      </c>
      <c r="D1415" s="52" t="s">
        <v>640</v>
      </c>
      <c r="E1415" s="56" t="s">
        <v>641</v>
      </c>
      <c r="F1415" s="57">
        <v>4700000</v>
      </c>
      <c r="G1415" s="57">
        <v>0</v>
      </c>
      <c r="H1415" s="57">
        <v>0</v>
      </c>
      <c r="I1415" s="57">
        <v>4700000</v>
      </c>
      <c r="J1415" s="57">
        <v>0</v>
      </c>
    </row>
    <row r="1416" spans="1:10">
      <c r="A1416" s="52" t="s">
        <v>811</v>
      </c>
      <c r="B1416" s="52" t="s">
        <v>813</v>
      </c>
      <c r="C1416" s="52" t="s">
        <v>335</v>
      </c>
      <c r="D1416" s="52" t="s">
        <v>201</v>
      </c>
      <c r="E1416" s="56" t="s">
        <v>336</v>
      </c>
      <c r="F1416" s="57">
        <v>99079000</v>
      </c>
      <c r="G1416" s="57">
        <v>0</v>
      </c>
      <c r="H1416" s="57">
        <v>0</v>
      </c>
      <c r="I1416" s="57">
        <v>99079000</v>
      </c>
      <c r="J1416" s="57">
        <v>0</v>
      </c>
    </row>
    <row r="1417" spans="1:10">
      <c r="A1417" s="52" t="s">
        <v>811</v>
      </c>
      <c r="B1417" s="52" t="s">
        <v>813</v>
      </c>
      <c r="C1417" s="52" t="s">
        <v>335</v>
      </c>
      <c r="D1417" s="52" t="s">
        <v>562</v>
      </c>
      <c r="E1417" s="56" t="s">
        <v>563</v>
      </c>
      <c r="F1417" s="57">
        <v>93079000</v>
      </c>
      <c r="G1417" s="57">
        <v>0</v>
      </c>
      <c r="H1417" s="57">
        <v>0</v>
      </c>
      <c r="I1417" s="57">
        <v>93079000</v>
      </c>
      <c r="J1417" s="57">
        <v>0</v>
      </c>
    </row>
    <row r="1418" spans="1:10" ht="25.5">
      <c r="A1418" s="52" t="s">
        <v>811</v>
      </c>
      <c r="B1418" s="52" t="s">
        <v>813</v>
      </c>
      <c r="C1418" s="52" t="s">
        <v>335</v>
      </c>
      <c r="D1418" s="52" t="s">
        <v>644</v>
      </c>
      <c r="E1418" s="56" t="s">
        <v>645</v>
      </c>
      <c r="F1418" s="57">
        <v>6000000</v>
      </c>
      <c r="G1418" s="57">
        <v>0</v>
      </c>
      <c r="H1418" s="57">
        <v>0</v>
      </c>
      <c r="I1418" s="57">
        <v>6000000</v>
      </c>
      <c r="J1418" s="57">
        <v>0</v>
      </c>
    </row>
    <row r="1419" spans="1:10" ht="38.25">
      <c r="A1419" s="52" t="s">
        <v>811</v>
      </c>
      <c r="B1419" s="52" t="s">
        <v>813</v>
      </c>
      <c r="C1419" s="52" t="s">
        <v>249</v>
      </c>
      <c r="D1419" s="52" t="s">
        <v>201</v>
      </c>
      <c r="E1419" s="56" t="s">
        <v>250</v>
      </c>
      <c r="F1419" s="57">
        <v>156241000</v>
      </c>
      <c r="G1419" s="57">
        <v>0</v>
      </c>
      <c r="H1419" s="57">
        <v>0</v>
      </c>
      <c r="I1419" s="57">
        <v>156241000</v>
      </c>
      <c r="J1419" s="57">
        <v>0</v>
      </c>
    </row>
    <row r="1420" spans="1:10">
      <c r="A1420" s="52" t="s">
        <v>811</v>
      </c>
      <c r="B1420" s="52" t="s">
        <v>813</v>
      </c>
      <c r="C1420" s="52" t="s">
        <v>249</v>
      </c>
      <c r="D1420" s="52" t="s">
        <v>819</v>
      </c>
      <c r="E1420" s="56" t="s">
        <v>820</v>
      </c>
      <c r="F1420" s="57">
        <v>156241000</v>
      </c>
      <c r="G1420" s="57">
        <v>0</v>
      </c>
      <c r="H1420" s="57">
        <v>0</v>
      </c>
      <c r="I1420" s="57">
        <v>156241000</v>
      </c>
      <c r="J1420" s="57">
        <v>0</v>
      </c>
    </row>
    <row r="1421" spans="1:10" ht="38.25">
      <c r="A1421" s="52" t="s">
        <v>811</v>
      </c>
      <c r="B1421" s="52" t="s">
        <v>813</v>
      </c>
      <c r="C1421" s="52" t="s">
        <v>215</v>
      </c>
      <c r="D1421" s="52" t="s">
        <v>201</v>
      </c>
      <c r="E1421" s="56" t="s">
        <v>216</v>
      </c>
      <c r="F1421" s="57">
        <v>381452500</v>
      </c>
      <c r="G1421" s="57">
        <v>0</v>
      </c>
      <c r="H1421" s="57">
        <v>59974000</v>
      </c>
      <c r="I1421" s="57">
        <v>321478500</v>
      </c>
      <c r="J1421" s="57">
        <v>0</v>
      </c>
    </row>
    <row r="1422" spans="1:10">
      <c r="A1422" s="52" t="s">
        <v>811</v>
      </c>
      <c r="B1422" s="52" t="s">
        <v>813</v>
      </c>
      <c r="C1422" s="52" t="s">
        <v>215</v>
      </c>
      <c r="D1422" s="52" t="s">
        <v>217</v>
      </c>
      <c r="E1422" s="56" t="s">
        <v>218</v>
      </c>
      <c r="F1422" s="57">
        <v>299870000</v>
      </c>
      <c r="G1422" s="57">
        <v>0</v>
      </c>
      <c r="H1422" s="57">
        <v>59974000</v>
      </c>
      <c r="I1422" s="57">
        <v>239896000</v>
      </c>
      <c r="J1422" s="57">
        <v>0</v>
      </c>
    </row>
    <row r="1423" spans="1:10" ht="51">
      <c r="A1423" s="52" t="s">
        <v>811</v>
      </c>
      <c r="B1423" s="52" t="s">
        <v>813</v>
      </c>
      <c r="C1423" s="52" t="s">
        <v>215</v>
      </c>
      <c r="D1423" s="52" t="s">
        <v>646</v>
      </c>
      <c r="E1423" s="56" t="s">
        <v>647</v>
      </c>
      <c r="F1423" s="57">
        <v>1150000</v>
      </c>
      <c r="G1423" s="57">
        <v>0</v>
      </c>
      <c r="H1423" s="57">
        <v>0</v>
      </c>
      <c r="I1423" s="57">
        <v>1150000</v>
      </c>
      <c r="J1423" s="57">
        <v>0</v>
      </c>
    </row>
    <row r="1424" spans="1:10" ht="25.5">
      <c r="A1424" s="52" t="s">
        <v>811</v>
      </c>
      <c r="B1424" s="52" t="s">
        <v>813</v>
      </c>
      <c r="C1424" s="52" t="s">
        <v>215</v>
      </c>
      <c r="D1424" s="52" t="s">
        <v>596</v>
      </c>
      <c r="E1424" s="56" t="s">
        <v>597</v>
      </c>
      <c r="F1424" s="57">
        <v>80432500</v>
      </c>
      <c r="G1424" s="57">
        <v>0</v>
      </c>
      <c r="H1424" s="57">
        <v>0</v>
      </c>
      <c r="I1424" s="57">
        <v>80432500</v>
      </c>
      <c r="J1424" s="57">
        <v>0</v>
      </c>
    </row>
    <row r="1425" spans="1:10" ht="25.5">
      <c r="A1425" s="52" t="s">
        <v>811</v>
      </c>
      <c r="B1425" s="52" t="s">
        <v>813</v>
      </c>
      <c r="C1425" s="52" t="s">
        <v>259</v>
      </c>
      <c r="D1425" s="52" t="s">
        <v>201</v>
      </c>
      <c r="E1425" s="56" t="s">
        <v>260</v>
      </c>
      <c r="F1425" s="57">
        <v>75960000</v>
      </c>
      <c r="G1425" s="57">
        <v>0</v>
      </c>
      <c r="H1425" s="57">
        <v>0</v>
      </c>
      <c r="I1425" s="57">
        <v>75960000</v>
      </c>
      <c r="J1425" s="57">
        <v>0</v>
      </c>
    </row>
    <row r="1426" spans="1:10">
      <c r="A1426" s="52" t="s">
        <v>811</v>
      </c>
      <c r="B1426" s="52" t="s">
        <v>813</v>
      </c>
      <c r="C1426" s="52" t="s">
        <v>259</v>
      </c>
      <c r="D1426" s="52" t="s">
        <v>821</v>
      </c>
      <c r="E1426" s="56" t="s">
        <v>822</v>
      </c>
      <c r="F1426" s="57">
        <v>57890000</v>
      </c>
      <c r="G1426" s="57">
        <v>0</v>
      </c>
      <c r="H1426" s="57">
        <v>0</v>
      </c>
      <c r="I1426" s="57">
        <v>57890000</v>
      </c>
      <c r="J1426" s="57">
        <v>0</v>
      </c>
    </row>
    <row r="1427" spans="1:10" ht="63.75">
      <c r="A1427" s="52" t="s">
        <v>811</v>
      </c>
      <c r="B1427" s="52" t="s">
        <v>813</v>
      </c>
      <c r="C1427" s="52" t="s">
        <v>259</v>
      </c>
      <c r="D1427" s="52" t="s">
        <v>261</v>
      </c>
      <c r="E1427" s="56" t="s">
        <v>262</v>
      </c>
      <c r="F1427" s="57">
        <v>13420000</v>
      </c>
      <c r="G1427" s="57">
        <v>0</v>
      </c>
      <c r="H1427" s="57">
        <v>0</v>
      </c>
      <c r="I1427" s="57">
        <v>13420000</v>
      </c>
      <c r="J1427" s="57">
        <v>0</v>
      </c>
    </row>
    <row r="1428" spans="1:10">
      <c r="A1428" s="52" t="s">
        <v>811</v>
      </c>
      <c r="B1428" s="52" t="s">
        <v>813</v>
      </c>
      <c r="C1428" s="52" t="s">
        <v>259</v>
      </c>
      <c r="D1428" s="52" t="s">
        <v>556</v>
      </c>
      <c r="E1428" s="56" t="s">
        <v>557</v>
      </c>
      <c r="F1428" s="57">
        <v>1650000</v>
      </c>
      <c r="G1428" s="57">
        <v>0</v>
      </c>
      <c r="H1428" s="57">
        <v>0</v>
      </c>
      <c r="I1428" s="57">
        <v>1650000</v>
      </c>
      <c r="J1428" s="57">
        <v>0</v>
      </c>
    </row>
    <row r="1429" spans="1:10">
      <c r="A1429" s="52" t="s">
        <v>811</v>
      </c>
      <c r="B1429" s="52" t="s">
        <v>813</v>
      </c>
      <c r="C1429" s="52" t="s">
        <v>259</v>
      </c>
      <c r="D1429" s="52" t="s">
        <v>310</v>
      </c>
      <c r="E1429" s="56" t="s">
        <v>311</v>
      </c>
      <c r="F1429" s="57">
        <v>3000000</v>
      </c>
      <c r="G1429" s="57">
        <v>0</v>
      </c>
      <c r="H1429" s="57">
        <v>0</v>
      </c>
      <c r="I1429" s="57">
        <v>3000000</v>
      </c>
      <c r="J1429" s="57">
        <v>0</v>
      </c>
    </row>
    <row r="1430" spans="1:10" ht="25.5">
      <c r="A1430" s="52" t="s">
        <v>811</v>
      </c>
      <c r="B1430" s="52" t="s">
        <v>813</v>
      </c>
      <c r="C1430" s="52" t="s">
        <v>229</v>
      </c>
      <c r="D1430" s="52" t="s">
        <v>201</v>
      </c>
      <c r="E1430" s="56" t="s">
        <v>230</v>
      </c>
      <c r="F1430" s="57">
        <v>3100000</v>
      </c>
      <c r="G1430" s="57">
        <v>0</v>
      </c>
      <c r="H1430" s="57">
        <v>0</v>
      </c>
      <c r="I1430" s="57">
        <v>3100000</v>
      </c>
      <c r="J1430" s="57">
        <v>0</v>
      </c>
    </row>
    <row r="1431" spans="1:10">
      <c r="A1431" s="52" t="s">
        <v>811</v>
      </c>
      <c r="B1431" s="52" t="s">
        <v>813</v>
      </c>
      <c r="C1431" s="52" t="s">
        <v>229</v>
      </c>
      <c r="D1431" s="52" t="s">
        <v>365</v>
      </c>
      <c r="E1431" s="56" t="s">
        <v>366</v>
      </c>
      <c r="F1431" s="57">
        <v>3100000</v>
      </c>
      <c r="G1431" s="57">
        <v>0</v>
      </c>
      <c r="H1431" s="57">
        <v>0</v>
      </c>
      <c r="I1431" s="57">
        <v>3100000</v>
      </c>
      <c r="J1431" s="57">
        <v>0</v>
      </c>
    </row>
    <row r="1432" spans="1:10">
      <c r="A1432" s="52" t="s">
        <v>811</v>
      </c>
      <c r="B1432" s="52" t="s">
        <v>813</v>
      </c>
      <c r="C1432" s="52" t="s">
        <v>823</v>
      </c>
      <c r="D1432" s="52" t="s">
        <v>201</v>
      </c>
      <c r="E1432" s="56" t="s">
        <v>824</v>
      </c>
      <c r="F1432" s="57">
        <v>9127660000</v>
      </c>
      <c r="G1432" s="57">
        <v>0</v>
      </c>
      <c r="H1432" s="57">
        <v>0</v>
      </c>
      <c r="I1432" s="57">
        <v>9127660000</v>
      </c>
      <c r="J1432" s="57">
        <v>0</v>
      </c>
    </row>
    <row r="1433" spans="1:10" ht="25.5">
      <c r="A1433" s="52" t="s">
        <v>811</v>
      </c>
      <c r="B1433" s="52" t="s">
        <v>813</v>
      </c>
      <c r="C1433" s="52" t="s">
        <v>823</v>
      </c>
      <c r="D1433" s="52" t="s">
        <v>825</v>
      </c>
      <c r="E1433" s="56" t="s">
        <v>826</v>
      </c>
      <c r="F1433" s="57">
        <v>9127660000</v>
      </c>
      <c r="G1433" s="57">
        <v>0</v>
      </c>
      <c r="H1433" s="57">
        <v>0</v>
      </c>
      <c r="I1433" s="57">
        <v>9127660000</v>
      </c>
      <c r="J1433" s="57">
        <v>0</v>
      </c>
    </row>
    <row r="1434" spans="1:10">
      <c r="A1434" s="52" t="s">
        <v>811</v>
      </c>
      <c r="B1434" s="52" t="s">
        <v>813</v>
      </c>
      <c r="C1434" s="52" t="s">
        <v>219</v>
      </c>
      <c r="D1434" s="52" t="s">
        <v>201</v>
      </c>
      <c r="E1434" s="56" t="s">
        <v>220</v>
      </c>
      <c r="F1434" s="57">
        <v>8804385746</v>
      </c>
      <c r="G1434" s="57">
        <v>0</v>
      </c>
      <c r="H1434" s="57">
        <v>0</v>
      </c>
      <c r="I1434" s="57">
        <v>8804385746</v>
      </c>
      <c r="J1434" s="57">
        <v>0</v>
      </c>
    </row>
    <row r="1435" spans="1:10" ht="25.5">
      <c r="A1435" s="52" t="s">
        <v>811</v>
      </c>
      <c r="B1435" s="52" t="s">
        <v>813</v>
      </c>
      <c r="C1435" s="52" t="s">
        <v>219</v>
      </c>
      <c r="D1435" s="52" t="s">
        <v>263</v>
      </c>
      <c r="E1435" s="56" t="s">
        <v>264</v>
      </c>
      <c r="F1435" s="57">
        <v>663004000</v>
      </c>
      <c r="G1435" s="57">
        <v>0</v>
      </c>
      <c r="H1435" s="57">
        <v>0</v>
      </c>
      <c r="I1435" s="57">
        <v>663004000</v>
      </c>
      <c r="J1435" s="57">
        <v>0</v>
      </c>
    </row>
    <row r="1436" spans="1:10" ht="38.25">
      <c r="A1436" s="52" t="s">
        <v>811</v>
      </c>
      <c r="B1436" s="52" t="s">
        <v>813</v>
      </c>
      <c r="C1436" s="52" t="s">
        <v>219</v>
      </c>
      <c r="D1436" s="52" t="s">
        <v>267</v>
      </c>
      <c r="E1436" s="56" t="s">
        <v>268</v>
      </c>
      <c r="F1436" s="57">
        <v>1807885750</v>
      </c>
      <c r="G1436" s="57">
        <v>0</v>
      </c>
      <c r="H1436" s="57">
        <v>0</v>
      </c>
      <c r="I1436" s="57">
        <v>1807885750</v>
      </c>
      <c r="J1436" s="57">
        <v>0</v>
      </c>
    </row>
    <row r="1437" spans="1:10" ht="25.5">
      <c r="A1437" s="52" t="s">
        <v>811</v>
      </c>
      <c r="B1437" s="52" t="s">
        <v>813</v>
      </c>
      <c r="C1437" s="52" t="s">
        <v>219</v>
      </c>
      <c r="D1437" s="52" t="s">
        <v>271</v>
      </c>
      <c r="E1437" s="56" t="s">
        <v>272</v>
      </c>
      <c r="F1437" s="57">
        <v>39000000</v>
      </c>
      <c r="G1437" s="57">
        <v>0</v>
      </c>
      <c r="H1437" s="57">
        <v>0</v>
      </c>
      <c r="I1437" s="57">
        <v>39000000</v>
      </c>
      <c r="J1437" s="57">
        <v>0</v>
      </c>
    </row>
    <row r="1438" spans="1:10" ht="25.5">
      <c r="A1438" s="52" t="s">
        <v>811</v>
      </c>
      <c r="B1438" s="52" t="s">
        <v>813</v>
      </c>
      <c r="C1438" s="52" t="s">
        <v>219</v>
      </c>
      <c r="D1438" s="52" t="s">
        <v>273</v>
      </c>
      <c r="E1438" s="56" t="s">
        <v>274</v>
      </c>
      <c r="F1438" s="57">
        <v>50000000</v>
      </c>
      <c r="G1438" s="57">
        <v>0</v>
      </c>
      <c r="H1438" s="57">
        <v>0</v>
      </c>
      <c r="I1438" s="57">
        <v>50000000</v>
      </c>
      <c r="J1438" s="57">
        <v>0</v>
      </c>
    </row>
    <row r="1439" spans="1:10">
      <c r="A1439" s="52" t="s">
        <v>811</v>
      </c>
      <c r="B1439" s="52" t="s">
        <v>813</v>
      </c>
      <c r="C1439" s="52" t="s">
        <v>219</v>
      </c>
      <c r="D1439" s="52" t="s">
        <v>275</v>
      </c>
      <c r="E1439" s="56" t="s">
        <v>276</v>
      </c>
      <c r="F1439" s="57">
        <v>6244495996</v>
      </c>
      <c r="G1439" s="57">
        <v>0</v>
      </c>
      <c r="H1439" s="57">
        <v>0</v>
      </c>
      <c r="I1439" s="57">
        <v>6244495996</v>
      </c>
      <c r="J1439" s="57">
        <v>0</v>
      </c>
    </row>
    <row r="1440" spans="1:10">
      <c r="A1440" s="52" t="s">
        <v>811</v>
      </c>
      <c r="B1440" s="52" t="s">
        <v>813</v>
      </c>
      <c r="C1440" s="52" t="s">
        <v>277</v>
      </c>
      <c r="D1440" s="52" t="s">
        <v>201</v>
      </c>
      <c r="E1440" s="56" t="s">
        <v>278</v>
      </c>
      <c r="F1440" s="57">
        <v>366000000</v>
      </c>
      <c r="G1440" s="57">
        <v>0</v>
      </c>
      <c r="H1440" s="57">
        <v>0</v>
      </c>
      <c r="I1440" s="57">
        <v>366000000</v>
      </c>
      <c r="J1440" s="57">
        <v>0</v>
      </c>
    </row>
    <row r="1441" spans="1:10">
      <c r="A1441" s="52" t="s">
        <v>811</v>
      </c>
      <c r="B1441" s="52" t="s">
        <v>813</v>
      </c>
      <c r="C1441" s="52" t="s">
        <v>277</v>
      </c>
      <c r="D1441" s="52" t="s">
        <v>279</v>
      </c>
      <c r="E1441" s="56" t="s">
        <v>280</v>
      </c>
      <c r="F1441" s="57">
        <v>366000000</v>
      </c>
      <c r="G1441" s="57">
        <v>0</v>
      </c>
      <c r="H1441" s="57">
        <v>0</v>
      </c>
      <c r="I1441" s="57">
        <v>366000000</v>
      </c>
      <c r="J1441" s="57">
        <v>0</v>
      </c>
    </row>
    <row r="1442" spans="1:10">
      <c r="A1442" s="52" t="s">
        <v>811</v>
      </c>
      <c r="B1442" s="52" t="s">
        <v>813</v>
      </c>
      <c r="C1442" s="52" t="s">
        <v>223</v>
      </c>
      <c r="D1442" s="52" t="s">
        <v>201</v>
      </c>
      <c r="E1442" s="56" t="s">
        <v>224</v>
      </c>
      <c r="F1442" s="57">
        <v>72569988389</v>
      </c>
      <c r="G1442" s="57">
        <v>0</v>
      </c>
      <c r="H1442" s="57">
        <v>71921968741</v>
      </c>
      <c r="I1442" s="57">
        <v>648019648</v>
      </c>
      <c r="J1442" s="57">
        <v>0</v>
      </c>
    </row>
    <row r="1443" spans="1:10" ht="25.5">
      <c r="A1443" s="52" t="s">
        <v>811</v>
      </c>
      <c r="B1443" s="52" t="s">
        <v>813</v>
      </c>
      <c r="C1443" s="52" t="s">
        <v>223</v>
      </c>
      <c r="D1443" s="52" t="s">
        <v>281</v>
      </c>
      <c r="E1443" s="56" t="s">
        <v>282</v>
      </c>
      <c r="F1443" s="57">
        <v>491783188</v>
      </c>
      <c r="G1443" s="57">
        <v>0</v>
      </c>
      <c r="H1443" s="57">
        <v>0</v>
      </c>
      <c r="I1443" s="57">
        <v>491783188</v>
      </c>
      <c r="J1443" s="57">
        <v>0</v>
      </c>
    </row>
    <row r="1444" spans="1:10" ht="25.5">
      <c r="A1444" s="52" t="s">
        <v>811</v>
      </c>
      <c r="B1444" s="52" t="s">
        <v>813</v>
      </c>
      <c r="C1444" s="52" t="s">
        <v>223</v>
      </c>
      <c r="D1444" s="52" t="s">
        <v>225</v>
      </c>
      <c r="E1444" s="56" t="s">
        <v>226</v>
      </c>
      <c r="F1444" s="57">
        <v>71919797550</v>
      </c>
      <c r="G1444" s="57">
        <v>0</v>
      </c>
      <c r="H1444" s="57">
        <v>71919797550</v>
      </c>
      <c r="I1444" s="57">
        <v>0</v>
      </c>
      <c r="J1444" s="57">
        <v>0</v>
      </c>
    </row>
    <row r="1445" spans="1:10" ht="25.5">
      <c r="A1445" s="52" t="s">
        <v>811</v>
      </c>
      <c r="B1445" s="52" t="s">
        <v>813</v>
      </c>
      <c r="C1445" s="52" t="s">
        <v>223</v>
      </c>
      <c r="D1445" s="52" t="s">
        <v>351</v>
      </c>
      <c r="E1445" s="56" t="s">
        <v>352</v>
      </c>
      <c r="F1445" s="57">
        <v>1830117</v>
      </c>
      <c r="G1445" s="57">
        <v>0</v>
      </c>
      <c r="H1445" s="57">
        <v>915058</v>
      </c>
      <c r="I1445" s="57">
        <v>915059</v>
      </c>
      <c r="J1445" s="57">
        <v>0</v>
      </c>
    </row>
    <row r="1446" spans="1:10" ht="63.75">
      <c r="A1446" s="52" t="s">
        <v>811</v>
      </c>
      <c r="B1446" s="52" t="s">
        <v>813</v>
      </c>
      <c r="C1446" s="52" t="s">
        <v>223</v>
      </c>
      <c r="D1446" s="52" t="s">
        <v>397</v>
      </c>
      <c r="E1446" s="56" t="s">
        <v>398</v>
      </c>
      <c r="F1446" s="57">
        <v>2037555</v>
      </c>
      <c r="G1446" s="57">
        <v>0</v>
      </c>
      <c r="H1446" s="57">
        <v>1222533</v>
      </c>
      <c r="I1446" s="57">
        <v>815022</v>
      </c>
      <c r="J1446" s="57">
        <v>0</v>
      </c>
    </row>
    <row r="1447" spans="1:10" ht="51">
      <c r="A1447" s="52" t="s">
        <v>811</v>
      </c>
      <c r="B1447" s="52" t="s">
        <v>813</v>
      </c>
      <c r="C1447" s="52" t="s">
        <v>223</v>
      </c>
      <c r="D1447" s="52" t="s">
        <v>415</v>
      </c>
      <c r="E1447" s="56" t="s">
        <v>416</v>
      </c>
      <c r="F1447" s="57">
        <v>56000</v>
      </c>
      <c r="G1447" s="57">
        <v>0</v>
      </c>
      <c r="H1447" s="57">
        <v>33600</v>
      </c>
      <c r="I1447" s="57">
        <v>22400</v>
      </c>
      <c r="J1447" s="57">
        <v>0</v>
      </c>
    </row>
    <row r="1448" spans="1:10" ht="63.75">
      <c r="A1448" s="52" t="s">
        <v>811</v>
      </c>
      <c r="B1448" s="52" t="s">
        <v>813</v>
      </c>
      <c r="C1448" s="52" t="s">
        <v>223</v>
      </c>
      <c r="D1448" s="52" t="s">
        <v>285</v>
      </c>
      <c r="E1448" s="56" t="s">
        <v>286</v>
      </c>
      <c r="F1448" s="57">
        <v>3808135</v>
      </c>
      <c r="G1448" s="57">
        <v>0</v>
      </c>
      <c r="H1448" s="57">
        <v>0</v>
      </c>
      <c r="I1448" s="57">
        <v>3808135</v>
      </c>
      <c r="J1448" s="57">
        <v>0</v>
      </c>
    </row>
    <row r="1449" spans="1:10" ht="51">
      <c r="A1449" s="52" t="s">
        <v>811</v>
      </c>
      <c r="B1449" s="52" t="s">
        <v>813</v>
      </c>
      <c r="C1449" s="52" t="s">
        <v>223</v>
      </c>
      <c r="D1449" s="52" t="s">
        <v>287</v>
      </c>
      <c r="E1449" s="56" t="s">
        <v>288</v>
      </c>
      <c r="F1449" s="57">
        <v>150675844</v>
      </c>
      <c r="G1449" s="57">
        <v>0</v>
      </c>
      <c r="H1449" s="57">
        <v>0</v>
      </c>
      <c r="I1449" s="57">
        <v>150675844</v>
      </c>
      <c r="J1449" s="57">
        <v>0</v>
      </c>
    </row>
    <row r="1450" spans="1:10" ht="25.5">
      <c r="A1450" s="52" t="s">
        <v>811</v>
      </c>
      <c r="B1450" s="52" t="s">
        <v>827</v>
      </c>
      <c r="C1450" s="52" t="s">
        <v>201</v>
      </c>
      <c r="D1450" s="52" t="s">
        <v>201</v>
      </c>
      <c r="E1450" s="56" t="s">
        <v>828</v>
      </c>
      <c r="F1450" s="57">
        <v>352573618</v>
      </c>
      <c r="G1450" s="57">
        <v>0</v>
      </c>
      <c r="H1450" s="57">
        <v>158939705</v>
      </c>
      <c r="I1450" s="57">
        <v>193633913</v>
      </c>
      <c r="J1450" s="57">
        <v>0</v>
      </c>
    </row>
    <row r="1451" spans="1:10">
      <c r="A1451" s="52" t="s">
        <v>811</v>
      </c>
      <c r="B1451" s="52" t="s">
        <v>827</v>
      </c>
      <c r="C1451" s="52" t="s">
        <v>324</v>
      </c>
      <c r="D1451" s="52" t="s">
        <v>201</v>
      </c>
      <c r="E1451" s="56" t="s">
        <v>325</v>
      </c>
      <c r="F1451" s="57">
        <v>247161409</v>
      </c>
      <c r="G1451" s="57">
        <v>0</v>
      </c>
      <c r="H1451" s="57">
        <v>148296845</v>
      </c>
      <c r="I1451" s="57">
        <v>98864564</v>
      </c>
      <c r="J1451" s="57">
        <v>0</v>
      </c>
    </row>
    <row r="1452" spans="1:10" ht="51">
      <c r="A1452" s="52" t="s">
        <v>811</v>
      </c>
      <c r="B1452" s="52" t="s">
        <v>827</v>
      </c>
      <c r="C1452" s="52" t="s">
        <v>324</v>
      </c>
      <c r="D1452" s="52" t="s">
        <v>326</v>
      </c>
      <c r="E1452" s="56" t="s">
        <v>327</v>
      </c>
      <c r="F1452" s="57">
        <v>247161409</v>
      </c>
      <c r="G1452" s="57">
        <v>0</v>
      </c>
      <c r="H1452" s="57">
        <v>148296845</v>
      </c>
      <c r="I1452" s="57">
        <v>98864564</v>
      </c>
      <c r="J1452" s="57">
        <v>0</v>
      </c>
    </row>
    <row r="1453" spans="1:10">
      <c r="A1453" s="52" t="s">
        <v>811</v>
      </c>
      <c r="B1453" s="52" t="s">
        <v>827</v>
      </c>
      <c r="C1453" s="52" t="s">
        <v>302</v>
      </c>
      <c r="D1453" s="52" t="s">
        <v>201</v>
      </c>
      <c r="E1453" s="56" t="s">
        <v>303</v>
      </c>
      <c r="F1453" s="57">
        <v>9228100</v>
      </c>
      <c r="G1453" s="57">
        <v>0</v>
      </c>
      <c r="H1453" s="57">
        <v>5536860</v>
      </c>
      <c r="I1453" s="57">
        <v>3691240</v>
      </c>
      <c r="J1453" s="57">
        <v>0</v>
      </c>
    </row>
    <row r="1454" spans="1:10" ht="51">
      <c r="A1454" s="52" t="s">
        <v>811</v>
      </c>
      <c r="B1454" s="52" t="s">
        <v>827</v>
      </c>
      <c r="C1454" s="52" t="s">
        <v>302</v>
      </c>
      <c r="D1454" s="52" t="s">
        <v>304</v>
      </c>
      <c r="E1454" s="56" t="s">
        <v>305</v>
      </c>
      <c r="F1454" s="57">
        <v>9228100</v>
      </c>
      <c r="G1454" s="57">
        <v>0</v>
      </c>
      <c r="H1454" s="57">
        <v>5536860</v>
      </c>
      <c r="I1454" s="57">
        <v>3691240</v>
      </c>
      <c r="J1454" s="57">
        <v>0</v>
      </c>
    </row>
    <row r="1455" spans="1:10" ht="25.5">
      <c r="A1455" s="52" t="s">
        <v>811</v>
      </c>
      <c r="B1455" s="52" t="s">
        <v>827</v>
      </c>
      <c r="C1455" s="52" t="s">
        <v>522</v>
      </c>
      <c r="D1455" s="52" t="s">
        <v>201</v>
      </c>
      <c r="E1455" s="56" t="s">
        <v>523</v>
      </c>
      <c r="F1455" s="57">
        <v>67593100</v>
      </c>
      <c r="G1455" s="57">
        <v>0</v>
      </c>
      <c r="H1455" s="57">
        <v>0</v>
      </c>
      <c r="I1455" s="57">
        <v>67593100</v>
      </c>
      <c r="J1455" s="57">
        <v>0</v>
      </c>
    </row>
    <row r="1456" spans="1:10" ht="25.5">
      <c r="A1456" s="52" t="s">
        <v>811</v>
      </c>
      <c r="B1456" s="52" t="s">
        <v>827</v>
      </c>
      <c r="C1456" s="52" t="s">
        <v>522</v>
      </c>
      <c r="D1456" s="52" t="s">
        <v>817</v>
      </c>
      <c r="E1456" s="56" t="s">
        <v>818</v>
      </c>
      <c r="F1456" s="57">
        <v>65493100</v>
      </c>
      <c r="G1456" s="57">
        <v>0</v>
      </c>
      <c r="H1456" s="57">
        <v>0</v>
      </c>
      <c r="I1456" s="57">
        <v>65493100</v>
      </c>
      <c r="J1456" s="57">
        <v>0</v>
      </c>
    </row>
    <row r="1457" spans="1:10" ht="38.25">
      <c r="A1457" s="52" t="s">
        <v>811</v>
      </c>
      <c r="B1457" s="52" t="s">
        <v>827</v>
      </c>
      <c r="C1457" s="52" t="s">
        <v>522</v>
      </c>
      <c r="D1457" s="52" t="s">
        <v>532</v>
      </c>
      <c r="E1457" s="56" t="s">
        <v>533</v>
      </c>
      <c r="F1457" s="57">
        <v>2100000</v>
      </c>
      <c r="G1457" s="57">
        <v>0</v>
      </c>
      <c r="H1457" s="57">
        <v>0</v>
      </c>
      <c r="I1457" s="57">
        <v>2100000</v>
      </c>
      <c r="J1457" s="57">
        <v>0</v>
      </c>
    </row>
    <row r="1458" spans="1:10" ht="38.25">
      <c r="A1458" s="52" t="s">
        <v>811</v>
      </c>
      <c r="B1458" s="52" t="s">
        <v>827</v>
      </c>
      <c r="C1458" s="52" t="s">
        <v>215</v>
      </c>
      <c r="D1458" s="52" t="s">
        <v>201</v>
      </c>
      <c r="E1458" s="56" t="s">
        <v>216</v>
      </c>
      <c r="F1458" s="57">
        <v>25530000</v>
      </c>
      <c r="G1458" s="57">
        <v>0</v>
      </c>
      <c r="H1458" s="57">
        <v>5106000</v>
      </c>
      <c r="I1458" s="57">
        <v>20424000</v>
      </c>
      <c r="J1458" s="57">
        <v>0</v>
      </c>
    </row>
    <row r="1459" spans="1:10">
      <c r="A1459" s="52" t="s">
        <v>811</v>
      </c>
      <c r="B1459" s="52" t="s">
        <v>827</v>
      </c>
      <c r="C1459" s="52" t="s">
        <v>215</v>
      </c>
      <c r="D1459" s="52" t="s">
        <v>217</v>
      </c>
      <c r="E1459" s="56" t="s">
        <v>218</v>
      </c>
      <c r="F1459" s="57">
        <v>25530000</v>
      </c>
      <c r="G1459" s="57">
        <v>0</v>
      </c>
      <c r="H1459" s="57">
        <v>5106000</v>
      </c>
      <c r="I1459" s="57">
        <v>20424000</v>
      </c>
      <c r="J1459" s="57">
        <v>0</v>
      </c>
    </row>
    <row r="1460" spans="1:10" ht="25.5">
      <c r="A1460" s="52" t="s">
        <v>811</v>
      </c>
      <c r="B1460" s="52" t="s">
        <v>827</v>
      </c>
      <c r="C1460" s="52" t="s">
        <v>259</v>
      </c>
      <c r="D1460" s="52" t="s">
        <v>201</v>
      </c>
      <c r="E1460" s="56" t="s">
        <v>260</v>
      </c>
      <c r="F1460" s="57">
        <v>3000000</v>
      </c>
      <c r="G1460" s="57">
        <v>0</v>
      </c>
      <c r="H1460" s="57">
        <v>0</v>
      </c>
      <c r="I1460" s="57">
        <v>3000000</v>
      </c>
      <c r="J1460" s="57">
        <v>0</v>
      </c>
    </row>
    <row r="1461" spans="1:10">
      <c r="A1461" s="52" t="s">
        <v>811</v>
      </c>
      <c r="B1461" s="52" t="s">
        <v>827</v>
      </c>
      <c r="C1461" s="52" t="s">
        <v>259</v>
      </c>
      <c r="D1461" s="52" t="s">
        <v>310</v>
      </c>
      <c r="E1461" s="56" t="s">
        <v>311</v>
      </c>
      <c r="F1461" s="57">
        <v>3000000</v>
      </c>
      <c r="G1461" s="57">
        <v>0</v>
      </c>
      <c r="H1461" s="57">
        <v>0</v>
      </c>
      <c r="I1461" s="57">
        <v>3000000</v>
      </c>
      <c r="J1461" s="57">
        <v>0</v>
      </c>
    </row>
    <row r="1462" spans="1:10">
      <c r="A1462" s="52" t="s">
        <v>811</v>
      </c>
      <c r="B1462" s="52" t="s">
        <v>827</v>
      </c>
      <c r="C1462" s="52" t="s">
        <v>223</v>
      </c>
      <c r="D1462" s="52" t="s">
        <v>201</v>
      </c>
      <c r="E1462" s="56" t="s">
        <v>224</v>
      </c>
      <c r="F1462" s="57">
        <v>61009</v>
      </c>
      <c r="G1462" s="57">
        <v>0</v>
      </c>
      <c r="H1462" s="57">
        <v>0</v>
      </c>
      <c r="I1462" s="57">
        <v>61009</v>
      </c>
      <c r="J1462" s="57">
        <v>0</v>
      </c>
    </row>
    <row r="1463" spans="1:10" ht="63.75">
      <c r="A1463" s="52" t="s">
        <v>811</v>
      </c>
      <c r="B1463" s="52" t="s">
        <v>827</v>
      </c>
      <c r="C1463" s="52" t="s">
        <v>223</v>
      </c>
      <c r="D1463" s="52" t="s">
        <v>285</v>
      </c>
      <c r="E1463" s="56" t="s">
        <v>286</v>
      </c>
      <c r="F1463" s="57">
        <v>61009</v>
      </c>
      <c r="G1463" s="57">
        <v>0</v>
      </c>
      <c r="H1463" s="57">
        <v>0</v>
      </c>
      <c r="I1463" s="57">
        <v>61009</v>
      </c>
      <c r="J1463" s="57">
        <v>0</v>
      </c>
    </row>
    <row r="1464" spans="1:10">
      <c r="A1464" s="52" t="s">
        <v>811</v>
      </c>
      <c r="B1464" s="52" t="s">
        <v>829</v>
      </c>
      <c r="C1464" s="52" t="s">
        <v>201</v>
      </c>
      <c r="D1464" s="52" t="s">
        <v>201</v>
      </c>
      <c r="E1464" s="56" t="s">
        <v>830</v>
      </c>
      <c r="F1464" s="57">
        <v>99132710</v>
      </c>
      <c r="G1464" s="57">
        <v>713000</v>
      </c>
      <c r="H1464" s="57">
        <v>2469921</v>
      </c>
      <c r="I1464" s="57">
        <v>95949789</v>
      </c>
      <c r="J1464" s="57">
        <v>0</v>
      </c>
    </row>
    <row r="1465" spans="1:10">
      <c r="A1465" s="52" t="s">
        <v>811</v>
      </c>
      <c r="B1465" s="52" t="s">
        <v>829</v>
      </c>
      <c r="C1465" s="52" t="s">
        <v>332</v>
      </c>
      <c r="D1465" s="52" t="s">
        <v>201</v>
      </c>
      <c r="E1465" s="56" t="s">
        <v>66</v>
      </c>
      <c r="F1465" s="57">
        <v>4930949</v>
      </c>
      <c r="G1465" s="57">
        <v>0</v>
      </c>
      <c r="H1465" s="57">
        <v>2465474</v>
      </c>
      <c r="I1465" s="57">
        <v>2465475</v>
      </c>
      <c r="J1465" s="57">
        <v>0</v>
      </c>
    </row>
    <row r="1466" spans="1:10" ht="25.5">
      <c r="A1466" s="52" t="s">
        <v>811</v>
      </c>
      <c r="B1466" s="52" t="s">
        <v>829</v>
      </c>
      <c r="C1466" s="52" t="s">
        <v>332</v>
      </c>
      <c r="D1466" s="52" t="s">
        <v>333</v>
      </c>
      <c r="E1466" s="56" t="s">
        <v>334</v>
      </c>
      <c r="F1466" s="57">
        <v>4930949</v>
      </c>
      <c r="G1466" s="57">
        <v>0</v>
      </c>
      <c r="H1466" s="57">
        <v>2465474</v>
      </c>
      <c r="I1466" s="57">
        <v>2465475</v>
      </c>
      <c r="J1466" s="57">
        <v>0</v>
      </c>
    </row>
    <row r="1467" spans="1:10" ht="25.5">
      <c r="A1467" s="52" t="s">
        <v>811</v>
      </c>
      <c r="B1467" s="52" t="s">
        <v>829</v>
      </c>
      <c r="C1467" s="52" t="s">
        <v>522</v>
      </c>
      <c r="D1467" s="52" t="s">
        <v>201</v>
      </c>
      <c r="E1467" s="56" t="s">
        <v>523</v>
      </c>
      <c r="F1467" s="57">
        <v>27949800</v>
      </c>
      <c r="G1467" s="57">
        <v>0</v>
      </c>
      <c r="H1467" s="57">
        <v>0</v>
      </c>
      <c r="I1467" s="57">
        <v>27949800</v>
      </c>
      <c r="J1467" s="57">
        <v>0</v>
      </c>
    </row>
    <row r="1468" spans="1:10" ht="25.5">
      <c r="A1468" s="52" t="s">
        <v>811</v>
      </c>
      <c r="B1468" s="52" t="s">
        <v>829</v>
      </c>
      <c r="C1468" s="52" t="s">
        <v>522</v>
      </c>
      <c r="D1468" s="52" t="s">
        <v>817</v>
      </c>
      <c r="E1468" s="56" t="s">
        <v>818</v>
      </c>
      <c r="F1468" s="57">
        <v>27949800</v>
      </c>
      <c r="G1468" s="57">
        <v>0</v>
      </c>
      <c r="H1468" s="57">
        <v>0</v>
      </c>
      <c r="I1468" s="57">
        <v>27949800</v>
      </c>
      <c r="J1468" s="57">
        <v>0</v>
      </c>
    </row>
    <row r="1469" spans="1:10">
      <c r="A1469" s="52" t="s">
        <v>811</v>
      </c>
      <c r="B1469" s="52" t="s">
        <v>829</v>
      </c>
      <c r="C1469" s="52" t="s">
        <v>335</v>
      </c>
      <c r="D1469" s="52" t="s">
        <v>201</v>
      </c>
      <c r="E1469" s="56" t="s">
        <v>336</v>
      </c>
      <c r="F1469" s="57">
        <v>1890000</v>
      </c>
      <c r="G1469" s="57">
        <v>0</v>
      </c>
      <c r="H1469" s="57">
        <v>0</v>
      </c>
      <c r="I1469" s="57">
        <v>1890000</v>
      </c>
      <c r="J1469" s="57">
        <v>0</v>
      </c>
    </row>
    <row r="1470" spans="1:10">
      <c r="A1470" s="52" t="s">
        <v>811</v>
      </c>
      <c r="B1470" s="52" t="s">
        <v>829</v>
      </c>
      <c r="C1470" s="52" t="s">
        <v>335</v>
      </c>
      <c r="D1470" s="52" t="s">
        <v>562</v>
      </c>
      <c r="E1470" s="56" t="s">
        <v>563</v>
      </c>
      <c r="F1470" s="57">
        <v>1890000</v>
      </c>
      <c r="G1470" s="57">
        <v>0</v>
      </c>
      <c r="H1470" s="57">
        <v>0</v>
      </c>
      <c r="I1470" s="57">
        <v>1890000</v>
      </c>
      <c r="J1470" s="57">
        <v>0</v>
      </c>
    </row>
    <row r="1471" spans="1:10" ht="38.25">
      <c r="A1471" s="52" t="s">
        <v>811</v>
      </c>
      <c r="B1471" s="52" t="s">
        <v>829</v>
      </c>
      <c r="C1471" s="52" t="s">
        <v>249</v>
      </c>
      <c r="D1471" s="52" t="s">
        <v>201</v>
      </c>
      <c r="E1471" s="56" t="s">
        <v>250</v>
      </c>
      <c r="F1471" s="57">
        <v>49604000</v>
      </c>
      <c r="G1471" s="57">
        <v>0</v>
      </c>
      <c r="H1471" s="57">
        <v>0</v>
      </c>
      <c r="I1471" s="57">
        <v>49604000</v>
      </c>
      <c r="J1471" s="57">
        <v>0</v>
      </c>
    </row>
    <row r="1472" spans="1:10">
      <c r="A1472" s="52" t="s">
        <v>811</v>
      </c>
      <c r="B1472" s="52" t="s">
        <v>829</v>
      </c>
      <c r="C1472" s="52" t="s">
        <v>249</v>
      </c>
      <c r="D1472" s="52" t="s">
        <v>819</v>
      </c>
      <c r="E1472" s="56" t="s">
        <v>820</v>
      </c>
      <c r="F1472" s="57">
        <v>49604000</v>
      </c>
      <c r="G1472" s="57">
        <v>0</v>
      </c>
      <c r="H1472" s="57">
        <v>0</v>
      </c>
      <c r="I1472" s="57">
        <v>49604000</v>
      </c>
      <c r="J1472" s="57">
        <v>0</v>
      </c>
    </row>
    <row r="1473" spans="1:10">
      <c r="A1473" s="52" t="s">
        <v>811</v>
      </c>
      <c r="B1473" s="52" t="s">
        <v>829</v>
      </c>
      <c r="C1473" s="52" t="s">
        <v>219</v>
      </c>
      <c r="D1473" s="52" t="s">
        <v>201</v>
      </c>
      <c r="E1473" s="56" t="s">
        <v>220</v>
      </c>
      <c r="F1473" s="57">
        <v>713000</v>
      </c>
      <c r="G1473" s="57">
        <v>713000</v>
      </c>
      <c r="H1473" s="57">
        <v>0</v>
      </c>
      <c r="I1473" s="57">
        <v>0</v>
      </c>
      <c r="J1473" s="57">
        <v>0</v>
      </c>
    </row>
    <row r="1474" spans="1:10" ht="76.5">
      <c r="A1474" s="52" t="s">
        <v>811</v>
      </c>
      <c r="B1474" s="52" t="s">
        <v>829</v>
      </c>
      <c r="C1474" s="52" t="s">
        <v>219</v>
      </c>
      <c r="D1474" s="52" t="s">
        <v>316</v>
      </c>
      <c r="E1474" s="56" t="s">
        <v>317</v>
      </c>
      <c r="F1474" s="57">
        <v>500000</v>
      </c>
      <c r="G1474" s="57">
        <v>500000</v>
      </c>
      <c r="H1474" s="57">
        <v>0</v>
      </c>
      <c r="I1474" s="57">
        <v>0</v>
      </c>
      <c r="J1474" s="57">
        <v>0</v>
      </c>
    </row>
    <row r="1475" spans="1:10" ht="51">
      <c r="A1475" s="52" t="s">
        <v>811</v>
      </c>
      <c r="B1475" s="52" t="s">
        <v>829</v>
      </c>
      <c r="C1475" s="52" t="s">
        <v>219</v>
      </c>
      <c r="D1475" s="52" t="s">
        <v>320</v>
      </c>
      <c r="E1475" s="56" t="s">
        <v>321</v>
      </c>
      <c r="F1475" s="57">
        <v>213000</v>
      </c>
      <c r="G1475" s="57">
        <v>213000</v>
      </c>
      <c r="H1475" s="57">
        <v>0</v>
      </c>
      <c r="I1475" s="57">
        <v>0</v>
      </c>
      <c r="J1475" s="57">
        <v>0</v>
      </c>
    </row>
    <row r="1476" spans="1:10">
      <c r="A1476" s="52" t="s">
        <v>811</v>
      </c>
      <c r="B1476" s="52" t="s">
        <v>829</v>
      </c>
      <c r="C1476" s="52" t="s">
        <v>223</v>
      </c>
      <c r="D1476" s="52" t="s">
        <v>201</v>
      </c>
      <c r="E1476" s="56" t="s">
        <v>224</v>
      </c>
      <c r="F1476" s="57">
        <v>14044961</v>
      </c>
      <c r="G1476" s="57">
        <v>0</v>
      </c>
      <c r="H1476" s="57">
        <v>4447</v>
      </c>
      <c r="I1476" s="57">
        <v>14040514</v>
      </c>
      <c r="J1476" s="57">
        <v>0</v>
      </c>
    </row>
    <row r="1477" spans="1:10" ht="25.5">
      <c r="A1477" s="52" t="s">
        <v>811</v>
      </c>
      <c r="B1477" s="52" t="s">
        <v>829</v>
      </c>
      <c r="C1477" s="52" t="s">
        <v>223</v>
      </c>
      <c r="D1477" s="52" t="s">
        <v>351</v>
      </c>
      <c r="E1477" s="56" t="s">
        <v>352</v>
      </c>
      <c r="F1477" s="57">
        <v>8895</v>
      </c>
      <c r="G1477" s="57">
        <v>0</v>
      </c>
      <c r="H1477" s="57">
        <v>4447</v>
      </c>
      <c r="I1477" s="57">
        <v>4448</v>
      </c>
      <c r="J1477" s="57">
        <v>0</v>
      </c>
    </row>
    <row r="1478" spans="1:10" ht="63.75">
      <c r="A1478" s="52" t="s">
        <v>811</v>
      </c>
      <c r="B1478" s="52" t="s">
        <v>829</v>
      </c>
      <c r="C1478" s="52" t="s">
        <v>223</v>
      </c>
      <c r="D1478" s="52" t="s">
        <v>285</v>
      </c>
      <c r="E1478" s="56" t="s">
        <v>286</v>
      </c>
      <c r="F1478" s="57">
        <v>14036066</v>
      </c>
      <c r="G1478" s="57">
        <v>0</v>
      </c>
      <c r="H1478" s="57">
        <v>0</v>
      </c>
      <c r="I1478" s="57">
        <v>14036066</v>
      </c>
      <c r="J1478" s="57">
        <v>0</v>
      </c>
    </row>
    <row r="1479" spans="1:10">
      <c r="A1479" s="52" t="s">
        <v>811</v>
      </c>
      <c r="B1479" s="52" t="s">
        <v>831</v>
      </c>
      <c r="C1479" s="52" t="s">
        <v>201</v>
      </c>
      <c r="D1479" s="52" t="s">
        <v>201</v>
      </c>
      <c r="E1479" s="56" t="s">
        <v>832</v>
      </c>
      <c r="F1479" s="57">
        <v>3447462155</v>
      </c>
      <c r="G1479" s="57">
        <v>26750</v>
      </c>
      <c r="H1479" s="57">
        <v>13277160</v>
      </c>
      <c r="I1479" s="57">
        <v>3434158245</v>
      </c>
      <c r="J1479" s="57">
        <v>0</v>
      </c>
    </row>
    <row r="1480" spans="1:10">
      <c r="A1480" s="52" t="s">
        <v>811</v>
      </c>
      <c r="B1480" s="52" t="s">
        <v>831</v>
      </c>
      <c r="C1480" s="52" t="s">
        <v>324</v>
      </c>
      <c r="D1480" s="52" t="s">
        <v>201</v>
      </c>
      <c r="E1480" s="56" t="s">
        <v>325</v>
      </c>
      <c r="F1480" s="57">
        <v>5525000</v>
      </c>
      <c r="G1480" s="57">
        <v>0</v>
      </c>
      <c r="H1480" s="57">
        <v>3315000</v>
      </c>
      <c r="I1480" s="57">
        <v>2210000</v>
      </c>
      <c r="J1480" s="57">
        <v>0</v>
      </c>
    </row>
    <row r="1481" spans="1:10" ht="51">
      <c r="A1481" s="52" t="s">
        <v>811</v>
      </c>
      <c r="B1481" s="52" t="s">
        <v>831</v>
      </c>
      <c r="C1481" s="52" t="s">
        <v>324</v>
      </c>
      <c r="D1481" s="52" t="s">
        <v>326</v>
      </c>
      <c r="E1481" s="56" t="s">
        <v>327</v>
      </c>
      <c r="F1481" s="57">
        <v>5525000</v>
      </c>
      <c r="G1481" s="57">
        <v>0</v>
      </c>
      <c r="H1481" s="57">
        <v>3315000</v>
      </c>
      <c r="I1481" s="57">
        <v>2210000</v>
      </c>
      <c r="J1481" s="57">
        <v>0</v>
      </c>
    </row>
    <row r="1482" spans="1:10">
      <c r="A1482" s="52" t="s">
        <v>811</v>
      </c>
      <c r="B1482" s="52" t="s">
        <v>831</v>
      </c>
      <c r="C1482" s="52" t="s">
        <v>302</v>
      </c>
      <c r="D1482" s="52" t="s">
        <v>201</v>
      </c>
      <c r="E1482" s="56" t="s">
        <v>303</v>
      </c>
      <c r="F1482" s="57">
        <v>8238000</v>
      </c>
      <c r="G1482" s="57">
        <v>0</v>
      </c>
      <c r="H1482" s="57">
        <v>4942800</v>
      </c>
      <c r="I1482" s="57">
        <v>3295200</v>
      </c>
      <c r="J1482" s="57">
        <v>0</v>
      </c>
    </row>
    <row r="1483" spans="1:10" ht="51">
      <c r="A1483" s="52" t="s">
        <v>811</v>
      </c>
      <c r="B1483" s="52" t="s">
        <v>831</v>
      </c>
      <c r="C1483" s="52" t="s">
        <v>302</v>
      </c>
      <c r="D1483" s="52" t="s">
        <v>304</v>
      </c>
      <c r="E1483" s="56" t="s">
        <v>305</v>
      </c>
      <c r="F1483" s="57">
        <v>8238000</v>
      </c>
      <c r="G1483" s="57">
        <v>0</v>
      </c>
      <c r="H1483" s="57">
        <v>4942800</v>
      </c>
      <c r="I1483" s="57">
        <v>3295200</v>
      </c>
      <c r="J1483" s="57">
        <v>0</v>
      </c>
    </row>
    <row r="1484" spans="1:10" ht="38.25">
      <c r="A1484" s="52" t="s">
        <v>811</v>
      </c>
      <c r="B1484" s="52" t="s">
        <v>831</v>
      </c>
      <c r="C1484" s="52" t="s">
        <v>215</v>
      </c>
      <c r="D1484" s="52" t="s">
        <v>201</v>
      </c>
      <c r="E1484" s="56" t="s">
        <v>216</v>
      </c>
      <c r="F1484" s="57">
        <v>25096800</v>
      </c>
      <c r="G1484" s="57">
        <v>0</v>
      </c>
      <c r="H1484" s="57">
        <v>5019360</v>
      </c>
      <c r="I1484" s="57">
        <v>20077440</v>
      </c>
      <c r="J1484" s="57">
        <v>0</v>
      </c>
    </row>
    <row r="1485" spans="1:10">
      <c r="A1485" s="52" t="s">
        <v>811</v>
      </c>
      <c r="B1485" s="52" t="s">
        <v>831</v>
      </c>
      <c r="C1485" s="52" t="s">
        <v>215</v>
      </c>
      <c r="D1485" s="52" t="s">
        <v>436</v>
      </c>
      <c r="E1485" s="56" t="s">
        <v>437</v>
      </c>
      <c r="F1485" s="57">
        <v>25096800</v>
      </c>
      <c r="G1485" s="57">
        <v>0</v>
      </c>
      <c r="H1485" s="57">
        <v>5019360</v>
      </c>
      <c r="I1485" s="57">
        <v>20077440</v>
      </c>
      <c r="J1485" s="57">
        <v>0</v>
      </c>
    </row>
    <row r="1486" spans="1:10" ht="25.5">
      <c r="A1486" s="52" t="s">
        <v>811</v>
      </c>
      <c r="B1486" s="52" t="s">
        <v>831</v>
      </c>
      <c r="C1486" s="52" t="s">
        <v>259</v>
      </c>
      <c r="D1486" s="52" t="s">
        <v>201</v>
      </c>
      <c r="E1486" s="56" t="s">
        <v>260</v>
      </c>
      <c r="F1486" s="57">
        <v>17430000</v>
      </c>
      <c r="G1486" s="57">
        <v>0</v>
      </c>
      <c r="H1486" s="57">
        <v>0</v>
      </c>
      <c r="I1486" s="57">
        <v>17430000</v>
      </c>
      <c r="J1486" s="57">
        <v>0</v>
      </c>
    </row>
    <row r="1487" spans="1:10">
      <c r="A1487" s="52" t="s">
        <v>811</v>
      </c>
      <c r="B1487" s="52" t="s">
        <v>831</v>
      </c>
      <c r="C1487" s="52" t="s">
        <v>259</v>
      </c>
      <c r="D1487" s="52" t="s">
        <v>821</v>
      </c>
      <c r="E1487" s="56" t="s">
        <v>822</v>
      </c>
      <c r="F1487" s="57">
        <v>16430000</v>
      </c>
      <c r="G1487" s="57">
        <v>0</v>
      </c>
      <c r="H1487" s="57">
        <v>0</v>
      </c>
      <c r="I1487" s="57">
        <v>16430000</v>
      </c>
      <c r="J1487" s="57">
        <v>0</v>
      </c>
    </row>
    <row r="1488" spans="1:10">
      <c r="A1488" s="52" t="s">
        <v>811</v>
      </c>
      <c r="B1488" s="52" t="s">
        <v>831</v>
      </c>
      <c r="C1488" s="52" t="s">
        <v>259</v>
      </c>
      <c r="D1488" s="52" t="s">
        <v>310</v>
      </c>
      <c r="E1488" s="56" t="s">
        <v>311</v>
      </c>
      <c r="F1488" s="57">
        <v>1000000</v>
      </c>
      <c r="G1488" s="57">
        <v>0</v>
      </c>
      <c r="H1488" s="57">
        <v>0</v>
      </c>
      <c r="I1488" s="57">
        <v>1000000</v>
      </c>
      <c r="J1488" s="57">
        <v>0</v>
      </c>
    </row>
    <row r="1489" spans="1:10" ht="25.5">
      <c r="A1489" s="52" t="s">
        <v>811</v>
      </c>
      <c r="B1489" s="52" t="s">
        <v>831</v>
      </c>
      <c r="C1489" s="52" t="s">
        <v>833</v>
      </c>
      <c r="D1489" s="52" t="s">
        <v>201</v>
      </c>
      <c r="E1489" s="56" t="s">
        <v>834</v>
      </c>
      <c r="F1489" s="57">
        <v>20000000</v>
      </c>
      <c r="G1489" s="57">
        <v>0</v>
      </c>
      <c r="H1489" s="57">
        <v>0</v>
      </c>
      <c r="I1489" s="57">
        <v>20000000</v>
      </c>
      <c r="J1489" s="57">
        <v>0</v>
      </c>
    </row>
    <row r="1490" spans="1:10" ht="25.5">
      <c r="A1490" s="52" t="s">
        <v>811</v>
      </c>
      <c r="B1490" s="52" t="s">
        <v>831</v>
      </c>
      <c r="C1490" s="52" t="s">
        <v>833</v>
      </c>
      <c r="D1490" s="52" t="s">
        <v>835</v>
      </c>
      <c r="E1490" s="56" t="s">
        <v>836</v>
      </c>
      <c r="F1490" s="57">
        <v>20000000</v>
      </c>
      <c r="G1490" s="57">
        <v>0</v>
      </c>
      <c r="H1490" s="57">
        <v>0</v>
      </c>
      <c r="I1490" s="57">
        <v>20000000</v>
      </c>
      <c r="J1490" s="57">
        <v>0</v>
      </c>
    </row>
    <row r="1491" spans="1:10">
      <c r="A1491" s="52" t="s">
        <v>811</v>
      </c>
      <c r="B1491" s="52" t="s">
        <v>831</v>
      </c>
      <c r="C1491" s="52" t="s">
        <v>219</v>
      </c>
      <c r="D1491" s="52" t="s">
        <v>201</v>
      </c>
      <c r="E1491" s="56" t="s">
        <v>220</v>
      </c>
      <c r="F1491" s="57">
        <v>26750</v>
      </c>
      <c r="G1491" s="57">
        <v>26750</v>
      </c>
      <c r="H1491" s="57">
        <v>0</v>
      </c>
      <c r="I1491" s="57">
        <v>0</v>
      </c>
      <c r="J1491" s="57">
        <v>0</v>
      </c>
    </row>
    <row r="1492" spans="1:10" ht="51">
      <c r="A1492" s="52" t="s">
        <v>811</v>
      </c>
      <c r="B1492" s="52" t="s">
        <v>831</v>
      </c>
      <c r="C1492" s="52" t="s">
        <v>219</v>
      </c>
      <c r="D1492" s="52" t="s">
        <v>320</v>
      </c>
      <c r="E1492" s="56" t="s">
        <v>321</v>
      </c>
      <c r="F1492" s="57">
        <v>26750</v>
      </c>
      <c r="G1492" s="57">
        <v>26750</v>
      </c>
      <c r="H1492" s="57">
        <v>0</v>
      </c>
      <c r="I1492" s="57">
        <v>0</v>
      </c>
      <c r="J1492" s="57">
        <v>0</v>
      </c>
    </row>
    <row r="1493" spans="1:10">
      <c r="A1493" s="52" t="s">
        <v>811</v>
      </c>
      <c r="B1493" s="52" t="s">
        <v>831</v>
      </c>
      <c r="C1493" s="52" t="s">
        <v>277</v>
      </c>
      <c r="D1493" s="52" t="s">
        <v>201</v>
      </c>
      <c r="E1493" s="56" t="s">
        <v>278</v>
      </c>
      <c r="F1493" s="57">
        <v>1860189000</v>
      </c>
      <c r="G1493" s="57">
        <v>0</v>
      </c>
      <c r="H1493" s="57">
        <v>0</v>
      </c>
      <c r="I1493" s="57">
        <v>1860189000</v>
      </c>
      <c r="J1493" s="57">
        <v>0</v>
      </c>
    </row>
    <row r="1494" spans="1:10">
      <c r="A1494" s="52" t="s">
        <v>811</v>
      </c>
      <c r="B1494" s="52" t="s">
        <v>831</v>
      </c>
      <c r="C1494" s="52" t="s">
        <v>277</v>
      </c>
      <c r="D1494" s="52" t="s">
        <v>279</v>
      </c>
      <c r="E1494" s="56" t="s">
        <v>280</v>
      </c>
      <c r="F1494" s="57">
        <v>1860189000</v>
      </c>
      <c r="G1494" s="57">
        <v>0</v>
      </c>
      <c r="H1494" s="57">
        <v>0</v>
      </c>
      <c r="I1494" s="57">
        <v>1860189000</v>
      </c>
      <c r="J1494" s="57">
        <v>0</v>
      </c>
    </row>
    <row r="1495" spans="1:10">
      <c r="A1495" s="52" t="s">
        <v>811</v>
      </c>
      <c r="B1495" s="52" t="s">
        <v>831</v>
      </c>
      <c r="C1495" s="52" t="s">
        <v>223</v>
      </c>
      <c r="D1495" s="52" t="s">
        <v>201</v>
      </c>
      <c r="E1495" s="56" t="s">
        <v>224</v>
      </c>
      <c r="F1495" s="57">
        <v>1510956605</v>
      </c>
      <c r="G1495" s="57">
        <v>0</v>
      </c>
      <c r="H1495" s="57">
        <v>0</v>
      </c>
      <c r="I1495" s="57">
        <v>1510956605</v>
      </c>
      <c r="J1495" s="57">
        <v>0</v>
      </c>
    </row>
    <row r="1496" spans="1:10" ht="25.5">
      <c r="A1496" s="52" t="s">
        <v>811</v>
      </c>
      <c r="B1496" s="52" t="s">
        <v>831</v>
      </c>
      <c r="C1496" s="52" t="s">
        <v>223</v>
      </c>
      <c r="D1496" s="52" t="s">
        <v>281</v>
      </c>
      <c r="E1496" s="56" t="s">
        <v>282</v>
      </c>
      <c r="F1496" s="57">
        <v>1245939005</v>
      </c>
      <c r="G1496" s="57">
        <v>0</v>
      </c>
      <c r="H1496" s="57">
        <v>0</v>
      </c>
      <c r="I1496" s="57">
        <v>1245939005</v>
      </c>
      <c r="J1496" s="57">
        <v>0</v>
      </c>
    </row>
    <row r="1497" spans="1:10" ht="63.75">
      <c r="A1497" s="52" t="s">
        <v>811</v>
      </c>
      <c r="B1497" s="52" t="s">
        <v>831</v>
      </c>
      <c r="C1497" s="52" t="s">
        <v>223</v>
      </c>
      <c r="D1497" s="52" t="s">
        <v>285</v>
      </c>
      <c r="E1497" s="56" t="s">
        <v>286</v>
      </c>
      <c r="F1497" s="57">
        <v>17600</v>
      </c>
      <c r="G1497" s="57">
        <v>0</v>
      </c>
      <c r="H1497" s="57">
        <v>0</v>
      </c>
      <c r="I1497" s="57">
        <v>17600</v>
      </c>
      <c r="J1497" s="57">
        <v>0</v>
      </c>
    </row>
    <row r="1498" spans="1:10" ht="51">
      <c r="A1498" s="52" t="s">
        <v>811</v>
      </c>
      <c r="B1498" s="52" t="s">
        <v>831</v>
      </c>
      <c r="C1498" s="52" t="s">
        <v>223</v>
      </c>
      <c r="D1498" s="52" t="s">
        <v>287</v>
      </c>
      <c r="E1498" s="56" t="s">
        <v>288</v>
      </c>
      <c r="F1498" s="57">
        <v>265000000</v>
      </c>
      <c r="G1498" s="57">
        <v>0</v>
      </c>
      <c r="H1498" s="57">
        <v>0</v>
      </c>
      <c r="I1498" s="57">
        <v>265000000</v>
      </c>
      <c r="J1498" s="57">
        <v>0</v>
      </c>
    </row>
    <row r="1499" spans="1:10">
      <c r="A1499" s="52" t="s">
        <v>811</v>
      </c>
      <c r="B1499" s="52" t="s">
        <v>837</v>
      </c>
      <c r="C1499" s="52" t="s">
        <v>201</v>
      </c>
      <c r="D1499" s="52" t="s">
        <v>201</v>
      </c>
      <c r="E1499" s="56" t="s">
        <v>838</v>
      </c>
      <c r="F1499" s="57">
        <v>1031908045</v>
      </c>
      <c r="G1499" s="57">
        <v>0</v>
      </c>
      <c r="H1499" s="57">
        <v>457945901</v>
      </c>
      <c r="I1499" s="57">
        <v>570230144</v>
      </c>
      <c r="J1499" s="57">
        <v>3732000</v>
      </c>
    </row>
    <row r="1500" spans="1:10">
      <c r="A1500" s="52" t="s">
        <v>811</v>
      </c>
      <c r="B1500" s="52" t="s">
        <v>837</v>
      </c>
      <c r="C1500" s="52" t="s">
        <v>324</v>
      </c>
      <c r="D1500" s="52" t="s">
        <v>201</v>
      </c>
      <c r="E1500" s="56" t="s">
        <v>325</v>
      </c>
      <c r="F1500" s="57">
        <v>378273160</v>
      </c>
      <c r="G1500" s="57">
        <v>0</v>
      </c>
      <c r="H1500" s="57">
        <v>226963896</v>
      </c>
      <c r="I1500" s="57">
        <v>151309264</v>
      </c>
      <c r="J1500" s="57">
        <v>0</v>
      </c>
    </row>
    <row r="1501" spans="1:10" ht="51">
      <c r="A1501" s="52" t="s">
        <v>811</v>
      </c>
      <c r="B1501" s="52" t="s">
        <v>837</v>
      </c>
      <c r="C1501" s="52" t="s">
        <v>324</v>
      </c>
      <c r="D1501" s="52" t="s">
        <v>326</v>
      </c>
      <c r="E1501" s="56" t="s">
        <v>327</v>
      </c>
      <c r="F1501" s="57">
        <v>378273160</v>
      </c>
      <c r="G1501" s="57">
        <v>0</v>
      </c>
      <c r="H1501" s="57">
        <v>226963896</v>
      </c>
      <c r="I1501" s="57">
        <v>151309264</v>
      </c>
      <c r="J1501" s="57">
        <v>0</v>
      </c>
    </row>
    <row r="1502" spans="1:10" ht="25.5">
      <c r="A1502" s="52" t="s">
        <v>811</v>
      </c>
      <c r="B1502" s="52" t="s">
        <v>837</v>
      </c>
      <c r="C1502" s="52" t="s">
        <v>299</v>
      </c>
      <c r="D1502" s="52" t="s">
        <v>201</v>
      </c>
      <c r="E1502" s="56" t="s">
        <v>65</v>
      </c>
      <c r="F1502" s="57">
        <v>3732000</v>
      </c>
      <c r="G1502" s="57">
        <v>0</v>
      </c>
      <c r="H1502" s="57">
        <v>0</v>
      </c>
      <c r="I1502" s="57">
        <v>0</v>
      </c>
      <c r="J1502" s="57">
        <v>3732000</v>
      </c>
    </row>
    <row r="1503" spans="1:10" ht="25.5">
      <c r="A1503" s="52" t="s">
        <v>811</v>
      </c>
      <c r="B1503" s="52" t="s">
        <v>837</v>
      </c>
      <c r="C1503" s="52" t="s">
        <v>299</v>
      </c>
      <c r="D1503" s="52" t="s">
        <v>300</v>
      </c>
      <c r="E1503" s="56" t="s">
        <v>301</v>
      </c>
      <c r="F1503" s="57">
        <v>3732000</v>
      </c>
      <c r="G1503" s="57">
        <v>0</v>
      </c>
      <c r="H1503" s="57">
        <v>0</v>
      </c>
      <c r="I1503" s="57">
        <v>0</v>
      </c>
      <c r="J1503" s="57">
        <v>3732000</v>
      </c>
    </row>
    <row r="1504" spans="1:10">
      <c r="A1504" s="52" t="s">
        <v>811</v>
      </c>
      <c r="B1504" s="52" t="s">
        <v>837</v>
      </c>
      <c r="C1504" s="52" t="s">
        <v>302</v>
      </c>
      <c r="D1504" s="52" t="s">
        <v>201</v>
      </c>
      <c r="E1504" s="56" t="s">
        <v>303</v>
      </c>
      <c r="F1504" s="57">
        <v>300000000</v>
      </c>
      <c r="G1504" s="57">
        <v>0</v>
      </c>
      <c r="H1504" s="57">
        <v>180000000</v>
      </c>
      <c r="I1504" s="57">
        <v>120000000</v>
      </c>
      <c r="J1504" s="57">
        <v>0</v>
      </c>
    </row>
    <row r="1505" spans="1:10" ht="51">
      <c r="A1505" s="52" t="s">
        <v>811</v>
      </c>
      <c r="B1505" s="52" t="s">
        <v>837</v>
      </c>
      <c r="C1505" s="52" t="s">
        <v>302</v>
      </c>
      <c r="D1505" s="52" t="s">
        <v>304</v>
      </c>
      <c r="E1505" s="56" t="s">
        <v>305</v>
      </c>
      <c r="F1505" s="57">
        <v>300000000</v>
      </c>
      <c r="G1505" s="57">
        <v>0</v>
      </c>
      <c r="H1505" s="57">
        <v>180000000</v>
      </c>
      <c r="I1505" s="57">
        <v>120000000</v>
      </c>
      <c r="J1505" s="57">
        <v>0</v>
      </c>
    </row>
    <row r="1506" spans="1:10" ht="25.5">
      <c r="A1506" s="52" t="s">
        <v>811</v>
      </c>
      <c r="B1506" s="52" t="s">
        <v>837</v>
      </c>
      <c r="C1506" s="52" t="s">
        <v>522</v>
      </c>
      <c r="D1506" s="52" t="s">
        <v>201</v>
      </c>
      <c r="E1506" s="56" t="s">
        <v>523</v>
      </c>
      <c r="F1506" s="57">
        <v>4000000</v>
      </c>
      <c r="G1506" s="57">
        <v>0</v>
      </c>
      <c r="H1506" s="57">
        <v>0</v>
      </c>
      <c r="I1506" s="57">
        <v>4000000</v>
      </c>
      <c r="J1506" s="57">
        <v>0</v>
      </c>
    </row>
    <row r="1507" spans="1:10" ht="25.5">
      <c r="A1507" s="52" t="s">
        <v>811</v>
      </c>
      <c r="B1507" s="52" t="s">
        <v>837</v>
      </c>
      <c r="C1507" s="52" t="s">
        <v>522</v>
      </c>
      <c r="D1507" s="52" t="s">
        <v>534</v>
      </c>
      <c r="E1507" s="56" t="s">
        <v>535</v>
      </c>
      <c r="F1507" s="57">
        <v>4000000</v>
      </c>
      <c r="G1507" s="57">
        <v>0</v>
      </c>
      <c r="H1507" s="57">
        <v>0</v>
      </c>
      <c r="I1507" s="57">
        <v>4000000</v>
      </c>
      <c r="J1507" s="57">
        <v>0</v>
      </c>
    </row>
    <row r="1508" spans="1:10" ht="38.25">
      <c r="A1508" s="52" t="s">
        <v>811</v>
      </c>
      <c r="B1508" s="52" t="s">
        <v>837</v>
      </c>
      <c r="C1508" s="52" t="s">
        <v>538</v>
      </c>
      <c r="D1508" s="52" t="s">
        <v>201</v>
      </c>
      <c r="E1508" s="56" t="s">
        <v>539</v>
      </c>
      <c r="F1508" s="57">
        <v>266580669</v>
      </c>
      <c r="G1508" s="57">
        <v>0</v>
      </c>
      <c r="H1508" s="57">
        <v>0</v>
      </c>
      <c r="I1508" s="57">
        <v>266580669</v>
      </c>
      <c r="J1508" s="57">
        <v>0</v>
      </c>
    </row>
    <row r="1509" spans="1:10" ht="25.5">
      <c r="A1509" s="52" t="s">
        <v>811</v>
      </c>
      <c r="B1509" s="52" t="s">
        <v>837</v>
      </c>
      <c r="C1509" s="52" t="s">
        <v>538</v>
      </c>
      <c r="D1509" s="52" t="s">
        <v>540</v>
      </c>
      <c r="E1509" s="56" t="s">
        <v>541</v>
      </c>
      <c r="F1509" s="57">
        <v>266580669</v>
      </c>
      <c r="G1509" s="57">
        <v>0</v>
      </c>
      <c r="H1509" s="57">
        <v>0</v>
      </c>
      <c r="I1509" s="57">
        <v>266580669</v>
      </c>
      <c r="J1509" s="57">
        <v>0</v>
      </c>
    </row>
    <row r="1510" spans="1:10" ht="25.5">
      <c r="A1510" s="52" t="s">
        <v>811</v>
      </c>
      <c r="B1510" s="52" t="s">
        <v>837</v>
      </c>
      <c r="C1510" s="52" t="s">
        <v>259</v>
      </c>
      <c r="D1510" s="52" t="s">
        <v>201</v>
      </c>
      <c r="E1510" s="56" t="s">
        <v>260</v>
      </c>
      <c r="F1510" s="57">
        <v>3000000</v>
      </c>
      <c r="G1510" s="57">
        <v>0</v>
      </c>
      <c r="H1510" s="57">
        <v>0</v>
      </c>
      <c r="I1510" s="57">
        <v>3000000</v>
      </c>
      <c r="J1510" s="57">
        <v>0</v>
      </c>
    </row>
    <row r="1511" spans="1:10">
      <c r="A1511" s="52" t="s">
        <v>811</v>
      </c>
      <c r="B1511" s="52" t="s">
        <v>837</v>
      </c>
      <c r="C1511" s="52" t="s">
        <v>259</v>
      </c>
      <c r="D1511" s="52" t="s">
        <v>403</v>
      </c>
      <c r="E1511" s="56" t="s">
        <v>404</v>
      </c>
      <c r="F1511" s="57">
        <v>2000000</v>
      </c>
      <c r="G1511" s="57">
        <v>0</v>
      </c>
      <c r="H1511" s="57">
        <v>0</v>
      </c>
      <c r="I1511" s="57">
        <v>2000000</v>
      </c>
      <c r="J1511" s="57">
        <v>0</v>
      </c>
    </row>
    <row r="1512" spans="1:10">
      <c r="A1512" s="52" t="s">
        <v>811</v>
      </c>
      <c r="B1512" s="52" t="s">
        <v>837</v>
      </c>
      <c r="C1512" s="52" t="s">
        <v>259</v>
      </c>
      <c r="D1512" s="52" t="s">
        <v>310</v>
      </c>
      <c r="E1512" s="56" t="s">
        <v>311</v>
      </c>
      <c r="F1512" s="57">
        <v>1000000</v>
      </c>
      <c r="G1512" s="57">
        <v>0</v>
      </c>
      <c r="H1512" s="57">
        <v>0</v>
      </c>
      <c r="I1512" s="57">
        <v>1000000</v>
      </c>
      <c r="J1512" s="57">
        <v>0</v>
      </c>
    </row>
    <row r="1513" spans="1:10" ht="25.5">
      <c r="A1513" s="52" t="s">
        <v>811</v>
      </c>
      <c r="B1513" s="52" t="s">
        <v>837</v>
      </c>
      <c r="C1513" s="52" t="s">
        <v>312</v>
      </c>
      <c r="D1513" s="52" t="s">
        <v>201</v>
      </c>
      <c r="E1513" s="56" t="s">
        <v>313</v>
      </c>
      <c r="F1513" s="57">
        <v>72725961</v>
      </c>
      <c r="G1513" s="57">
        <v>0</v>
      </c>
      <c r="H1513" s="57">
        <v>50908172</v>
      </c>
      <c r="I1513" s="57">
        <v>21817789</v>
      </c>
      <c r="J1513" s="57">
        <v>0</v>
      </c>
    </row>
    <row r="1514" spans="1:10">
      <c r="A1514" s="52" t="s">
        <v>811</v>
      </c>
      <c r="B1514" s="52" t="s">
        <v>837</v>
      </c>
      <c r="C1514" s="52" t="s">
        <v>312</v>
      </c>
      <c r="D1514" s="52" t="s">
        <v>314</v>
      </c>
      <c r="E1514" s="56" t="s">
        <v>315</v>
      </c>
      <c r="F1514" s="57">
        <v>72725961</v>
      </c>
      <c r="G1514" s="57">
        <v>0</v>
      </c>
      <c r="H1514" s="57">
        <v>50908172</v>
      </c>
      <c r="I1514" s="57">
        <v>21817789</v>
      </c>
      <c r="J1514" s="57">
        <v>0</v>
      </c>
    </row>
    <row r="1515" spans="1:10">
      <c r="A1515" s="52" t="s">
        <v>811</v>
      </c>
      <c r="B1515" s="52" t="s">
        <v>837</v>
      </c>
      <c r="C1515" s="52" t="s">
        <v>223</v>
      </c>
      <c r="D1515" s="52" t="s">
        <v>201</v>
      </c>
      <c r="E1515" s="56" t="s">
        <v>224</v>
      </c>
      <c r="F1515" s="57">
        <v>3596255</v>
      </c>
      <c r="G1515" s="57">
        <v>0</v>
      </c>
      <c r="H1515" s="57">
        <v>73833</v>
      </c>
      <c r="I1515" s="57">
        <v>3522422</v>
      </c>
      <c r="J1515" s="57">
        <v>0</v>
      </c>
    </row>
    <row r="1516" spans="1:10" ht="63.75">
      <c r="A1516" s="52" t="s">
        <v>811</v>
      </c>
      <c r="B1516" s="52" t="s">
        <v>837</v>
      </c>
      <c r="C1516" s="52" t="s">
        <v>223</v>
      </c>
      <c r="D1516" s="52" t="s">
        <v>397</v>
      </c>
      <c r="E1516" s="56" t="s">
        <v>398</v>
      </c>
      <c r="F1516" s="57">
        <v>93118</v>
      </c>
      <c r="G1516" s="57">
        <v>0</v>
      </c>
      <c r="H1516" s="57">
        <v>49032</v>
      </c>
      <c r="I1516" s="57">
        <v>44086</v>
      </c>
      <c r="J1516" s="57">
        <v>0</v>
      </c>
    </row>
    <row r="1517" spans="1:10" ht="51">
      <c r="A1517" s="52" t="s">
        <v>811</v>
      </c>
      <c r="B1517" s="52" t="s">
        <v>837</v>
      </c>
      <c r="C1517" s="52" t="s">
        <v>223</v>
      </c>
      <c r="D1517" s="52" t="s">
        <v>415</v>
      </c>
      <c r="E1517" s="56" t="s">
        <v>416</v>
      </c>
      <c r="F1517" s="57">
        <v>41335</v>
      </c>
      <c r="G1517" s="57">
        <v>0</v>
      </c>
      <c r="H1517" s="57">
        <v>24801</v>
      </c>
      <c r="I1517" s="57">
        <v>16534</v>
      </c>
      <c r="J1517" s="57">
        <v>0</v>
      </c>
    </row>
    <row r="1518" spans="1:10" ht="63.75">
      <c r="A1518" s="52" t="s">
        <v>811</v>
      </c>
      <c r="B1518" s="52" t="s">
        <v>837</v>
      </c>
      <c r="C1518" s="52" t="s">
        <v>223</v>
      </c>
      <c r="D1518" s="52" t="s">
        <v>285</v>
      </c>
      <c r="E1518" s="56" t="s">
        <v>286</v>
      </c>
      <c r="F1518" s="57">
        <v>3461802</v>
      </c>
      <c r="G1518" s="57">
        <v>0</v>
      </c>
      <c r="H1518" s="57">
        <v>0</v>
      </c>
      <c r="I1518" s="57">
        <v>3461802</v>
      </c>
      <c r="J1518" s="57">
        <v>0</v>
      </c>
    </row>
    <row r="1519" spans="1:10">
      <c r="A1519" s="52" t="s">
        <v>811</v>
      </c>
      <c r="B1519" s="52" t="s">
        <v>839</v>
      </c>
      <c r="C1519" s="52" t="s">
        <v>201</v>
      </c>
      <c r="D1519" s="52" t="s">
        <v>201</v>
      </c>
      <c r="E1519" s="56" t="s">
        <v>840</v>
      </c>
      <c r="F1519" s="57">
        <v>843800855</v>
      </c>
      <c r="G1519" s="57">
        <v>0</v>
      </c>
      <c r="H1519" s="57">
        <v>429608141</v>
      </c>
      <c r="I1519" s="57">
        <v>414192714</v>
      </c>
      <c r="J1519" s="57">
        <v>0</v>
      </c>
    </row>
    <row r="1520" spans="1:10">
      <c r="A1520" s="52" t="s">
        <v>811</v>
      </c>
      <c r="B1520" s="52" t="s">
        <v>839</v>
      </c>
      <c r="C1520" s="52" t="s">
        <v>324</v>
      </c>
      <c r="D1520" s="52" t="s">
        <v>201</v>
      </c>
      <c r="E1520" s="56" t="s">
        <v>325</v>
      </c>
      <c r="F1520" s="57">
        <v>357146921</v>
      </c>
      <c r="G1520" s="57">
        <v>0</v>
      </c>
      <c r="H1520" s="57">
        <v>214288152</v>
      </c>
      <c r="I1520" s="57">
        <v>142858769</v>
      </c>
      <c r="J1520" s="57">
        <v>0</v>
      </c>
    </row>
    <row r="1521" spans="1:10" ht="51">
      <c r="A1521" s="52" t="s">
        <v>811</v>
      </c>
      <c r="B1521" s="52" t="s">
        <v>839</v>
      </c>
      <c r="C1521" s="52" t="s">
        <v>324</v>
      </c>
      <c r="D1521" s="52" t="s">
        <v>326</v>
      </c>
      <c r="E1521" s="56" t="s">
        <v>327</v>
      </c>
      <c r="F1521" s="57">
        <v>357146921</v>
      </c>
      <c r="G1521" s="57">
        <v>0</v>
      </c>
      <c r="H1521" s="57">
        <v>214288152</v>
      </c>
      <c r="I1521" s="57">
        <v>142858769</v>
      </c>
      <c r="J1521" s="57">
        <v>0</v>
      </c>
    </row>
    <row r="1522" spans="1:10">
      <c r="A1522" s="52" t="s">
        <v>811</v>
      </c>
      <c r="B1522" s="52" t="s">
        <v>839</v>
      </c>
      <c r="C1522" s="52" t="s">
        <v>302</v>
      </c>
      <c r="D1522" s="52" t="s">
        <v>201</v>
      </c>
      <c r="E1522" s="56" t="s">
        <v>303</v>
      </c>
      <c r="F1522" s="57">
        <v>358832121</v>
      </c>
      <c r="G1522" s="57">
        <v>0</v>
      </c>
      <c r="H1522" s="57">
        <v>215299272</v>
      </c>
      <c r="I1522" s="57">
        <v>143532849</v>
      </c>
      <c r="J1522" s="57">
        <v>0</v>
      </c>
    </row>
    <row r="1523" spans="1:10" ht="51">
      <c r="A1523" s="52" t="s">
        <v>811</v>
      </c>
      <c r="B1523" s="52" t="s">
        <v>839</v>
      </c>
      <c r="C1523" s="52" t="s">
        <v>302</v>
      </c>
      <c r="D1523" s="52" t="s">
        <v>304</v>
      </c>
      <c r="E1523" s="56" t="s">
        <v>305</v>
      </c>
      <c r="F1523" s="57">
        <v>358832121</v>
      </c>
      <c r="G1523" s="57">
        <v>0</v>
      </c>
      <c r="H1523" s="57">
        <v>215299272</v>
      </c>
      <c r="I1523" s="57">
        <v>143532849</v>
      </c>
      <c r="J1523" s="57">
        <v>0</v>
      </c>
    </row>
    <row r="1524" spans="1:10" ht="38.25">
      <c r="A1524" s="52" t="s">
        <v>811</v>
      </c>
      <c r="B1524" s="52" t="s">
        <v>839</v>
      </c>
      <c r="C1524" s="52" t="s">
        <v>538</v>
      </c>
      <c r="D1524" s="52" t="s">
        <v>201</v>
      </c>
      <c r="E1524" s="56" t="s">
        <v>539</v>
      </c>
      <c r="F1524" s="57">
        <v>116412838</v>
      </c>
      <c r="G1524" s="57">
        <v>0</v>
      </c>
      <c r="H1524" s="57">
        <v>0</v>
      </c>
      <c r="I1524" s="57">
        <v>116412838</v>
      </c>
      <c r="J1524" s="57">
        <v>0</v>
      </c>
    </row>
    <row r="1525" spans="1:10" ht="25.5">
      <c r="A1525" s="52" t="s">
        <v>811</v>
      </c>
      <c r="B1525" s="52" t="s">
        <v>839</v>
      </c>
      <c r="C1525" s="52" t="s">
        <v>538</v>
      </c>
      <c r="D1525" s="52" t="s">
        <v>540</v>
      </c>
      <c r="E1525" s="56" t="s">
        <v>541</v>
      </c>
      <c r="F1525" s="57">
        <v>106612838</v>
      </c>
      <c r="G1525" s="57">
        <v>0</v>
      </c>
      <c r="H1525" s="57">
        <v>0</v>
      </c>
      <c r="I1525" s="57">
        <v>106612838</v>
      </c>
      <c r="J1525" s="57">
        <v>0</v>
      </c>
    </row>
    <row r="1526" spans="1:10" ht="51">
      <c r="A1526" s="52" t="s">
        <v>811</v>
      </c>
      <c r="B1526" s="52" t="s">
        <v>839</v>
      </c>
      <c r="C1526" s="52" t="s">
        <v>538</v>
      </c>
      <c r="D1526" s="52" t="s">
        <v>574</v>
      </c>
      <c r="E1526" s="56" t="s">
        <v>575</v>
      </c>
      <c r="F1526" s="57">
        <v>9800000</v>
      </c>
      <c r="G1526" s="57">
        <v>0</v>
      </c>
      <c r="H1526" s="57">
        <v>0</v>
      </c>
      <c r="I1526" s="57">
        <v>9800000</v>
      </c>
      <c r="J1526" s="57">
        <v>0</v>
      </c>
    </row>
    <row r="1527" spans="1:10" ht="38.25">
      <c r="A1527" s="52" t="s">
        <v>811</v>
      </c>
      <c r="B1527" s="52" t="s">
        <v>839</v>
      </c>
      <c r="C1527" s="52" t="s">
        <v>215</v>
      </c>
      <c r="D1527" s="52" t="s">
        <v>201</v>
      </c>
      <c r="E1527" s="56" t="s">
        <v>216</v>
      </c>
      <c r="F1527" s="57">
        <v>5330000</v>
      </c>
      <c r="G1527" s="57">
        <v>0</v>
      </c>
      <c r="H1527" s="57">
        <v>0</v>
      </c>
      <c r="I1527" s="57">
        <v>5330000</v>
      </c>
      <c r="J1527" s="57">
        <v>0</v>
      </c>
    </row>
    <row r="1528" spans="1:10" ht="25.5">
      <c r="A1528" s="52" t="s">
        <v>811</v>
      </c>
      <c r="B1528" s="52" t="s">
        <v>839</v>
      </c>
      <c r="C1528" s="52" t="s">
        <v>215</v>
      </c>
      <c r="D1528" s="52" t="s">
        <v>596</v>
      </c>
      <c r="E1528" s="56" t="s">
        <v>597</v>
      </c>
      <c r="F1528" s="57">
        <v>5330000</v>
      </c>
      <c r="G1528" s="57">
        <v>0</v>
      </c>
      <c r="H1528" s="57">
        <v>0</v>
      </c>
      <c r="I1528" s="57">
        <v>5330000</v>
      </c>
      <c r="J1528" s="57">
        <v>0</v>
      </c>
    </row>
    <row r="1529" spans="1:10" ht="25.5">
      <c r="A1529" s="52" t="s">
        <v>811</v>
      </c>
      <c r="B1529" s="52" t="s">
        <v>839</v>
      </c>
      <c r="C1529" s="52" t="s">
        <v>259</v>
      </c>
      <c r="D1529" s="52" t="s">
        <v>201</v>
      </c>
      <c r="E1529" s="56" t="s">
        <v>260</v>
      </c>
      <c r="F1529" s="57">
        <v>5200000</v>
      </c>
      <c r="G1529" s="57">
        <v>0</v>
      </c>
      <c r="H1529" s="57">
        <v>0</v>
      </c>
      <c r="I1529" s="57">
        <v>5200000</v>
      </c>
      <c r="J1529" s="57">
        <v>0</v>
      </c>
    </row>
    <row r="1530" spans="1:10" ht="63.75">
      <c r="A1530" s="52" t="s">
        <v>811</v>
      </c>
      <c r="B1530" s="52" t="s">
        <v>839</v>
      </c>
      <c r="C1530" s="52" t="s">
        <v>259</v>
      </c>
      <c r="D1530" s="52" t="s">
        <v>261</v>
      </c>
      <c r="E1530" s="56" t="s">
        <v>262</v>
      </c>
      <c r="F1530" s="57">
        <v>4200000</v>
      </c>
      <c r="G1530" s="57">
        <v>0</v>
      </c>
      <c r="H1530" s="57">
        <v>0</v>
      </c>
      <c r="I1530" s="57">
        <v>4200000</v>
      </c>
      <c r="J1530" s="57">
        <v>0</v>
      </c>
    </row>
    <row r="1531" spans="1:10">
      <c r="A1531" s="52" t="s">
        <v>811</v>
      </c>
      <c r="B1531" s="52" t="s">
        <v>839</v>
      </c>
      <c r="C1531" s="52" t="s">
        <v>259</v>
      </c>
      <c r="D1531" s="52" t="s">
        <v>310</v>
      </c>
      <c r="E1531" s="56" t="s">
        <v>311</v>
      </c>
      <c r="F1531" s="57">
        <v>1000000</v>
      </c>
      <c r="G1531" s="57">
        <v>0</v>
      </c>
      <c r="H1531" s="57">
        <v>0</v>
      </c>
      <c r="I1531" s="57">
        <v>1000000</v>
      </c>
      <c r="J1531" s="57">
        <v>0</v>
      </c>
    </row>
    <row r="1532" spans="1:10">
      <c r="A1532" s="52" t="s">
        <v>811</v>
      </c>
      <c r="B1532" s="52" t="s">
        <v>839</v>
      </c>
      <c r="C1532" s="52" t="s">
        <v>223</v>
      </c>
      <c r="D1532" s="52" t="s">
        <v>201</v>
      </c>
      <c r="E1532" s="56" t="s">
        <v>224</v>
      </c>
      <c r="F1532" s="57">
        <v>878975</v>
      </c>
      <c r="G1532" s="57">
        <v>0</v>
      </c>
      <c r="H1532" s="57">
        <v>20717</v>
      </c>
      <c r="I1532" s="57">
        <v>858258</v>
      </c>
      <c r="J1532" s="57">
        <v>0</v>
      </c>
    </row>
    <row r="1533" spans="1:10" ht="51">
      <c r="A1533" s="52" t="s">
        <v>811</v>
      </c>
      <c r="B1533" s="52" t="s">
        <v>839</v>
      </c>
      <c r="C1533" s="52" t="s">
        <v>223</v>
      </c>
      <c r="D1533" s="52" t="s">
        <v>415</v>
      </c>
      <c r="E1533" s="56" t="s">
        <v>416</v>
      </c>
      <c r="F1533" s="57">
        <v>41435</v>
      </c>
      <c r="G1533" s="57">
        <v>0</v>
      </c>
      <c r="H1533" s="57">
        <v>20717</v>
      </c>
      <c r="I1533" s="57">
        <v>20718</v>
      </c>
      <c r="J1533" s="57">
        <v>0</v>
      </c>
    </row>
    <row r="1534" spans="1:10" ht="63.75">
      <c r="A1534" s="52" t="s">
        <v>811</v>
      </c>
      <c r="B1534" s="52" t="s">
        <v>839</v>
      </c>
      <c r="C1534" s="52" t="s">
        <v>223</v>
      </c>
      <c r="D1534" s="52" t="s">
        <v>285</v>
      </c>
      <c r="E1534" s="56" t="s">
        <v>286</v>
      </c>
      <c r="F1534" s="57">
        <v>837540</v>
      </c>
      <c r="G1534" s="57">
        <v>0</v>
      </c>
      <c r="H1534" s="57">
        <v>0</v>
      </c>
      <c r="I1534" s="57">
        <v>837540</v>
      </c>
      <c r="J1534" s="57">
        <v>0</v>
      </c>
    </row>
    <row r="1535" spans="1:10">
      <c r="A1535" s="52" t="s">
        <v>811</v>
      </c>
      <c r="B1535" s="52" t="s">
        <v>841</v>
      </c>
      <c r="C1535" s="52" t="s">
        <v>201</v>
      </c>
      <c r="D1535" s="52" t="s">
        <v>201</v>
      </c>
      <c r="E1535" s="56" t="s">
        <v>842</v>
      </c>
      <c r="F1535" s="57">
        <v>136447712</v>
      </c>
      <c r="G1535" s="57">
        <v>12764000</v>
      </c>
      <c r="H1535" s="57">
        <v>6474800</v>
      </c>
      <c r="I1535" s="57">
        <v>117208912</v>
      </c>
      <c r="J1535" s="57">
        <v>0</v>
      </c>
    </row>
    <row r="1536" spans="1:10">
      <c r="A1536" s="52" t="s">
        <v>811</v>
      </c>
      <c r="B1536" s="52" t="s">
        <v>841</v>
      </c>
      <c r="C1536" s="52" t="s">
        <v>324</v>
      </c>
      <c r="D1536" s="52" t="s">
        <v>201</v>
      </c>
      <c r="E1536" s="56" t="s">
        <v>325</v>
      </c>
      <c r="F1536" s="57">
        <v>5173000</v>
      </c>
      <c r="G1536" s="57">
        <v>0</v>
      </c>
      <c r="H1536" s="57">
        <v>3103800</v>
      </c>
      <c r="I1536" s="57">
        <v>2069200</v>
      </c>
      <c r="J1536" s="57">
        <v>0</v>
      </c>
    </row>
    <row r="1537" spans="1:10" ht="51">
      <c r="A1537" s="52" t="s">
        <v>811</v>
      </c>
      <c r="B1537" s="52" t="s">
        <v>841</v>
      </c>
      <c r="C1537" s="52" t="s">
        <v>324</v>
      </c>
      <c r="D1537" s="52" t="s">
        <v>326</v>
      </c>
      <c r="E1537" s="56" t="s">
        <v>327</v>
      </c>
      <c r="F1537" s="57">
        <v>5173000</v>
      </c>
      <c r="G1537" s="57">
        <v>0</v>
      </c>
      <c r="H1537" s="57">
        <v>3103800</v>
      </c>
      <c r="I1537" s="57">
        <v>2069200</v>
      </c>
      <c r="J1537" s="57">
        <v>0</v>
      </c>
    </row>
    <row r="1538" spans="1:10">
      <c r="A1538" s="52" t="s">
        <v>811</v>
      </c>
      <c r="B1538" s="52" t="s">
        <v>841</v>
      </c>
      <c r="C1538" s="52" t="s">
        <v>302</v>
      </c>
      <c r="D1538" s="52" t="s">
        <v>201</v>
      </c>
      <c r="E1538" s="56" t="s">
        <v>303</v>
      </c>
      <c r="F1538" s="57">
        <v>2150000</v>
      </c>
      <c r="G1538" s="57">
        <v>0</v>
      </c>
      <c r="H1538" s="57">
        <v>1290000</v>
      </c>
      <c r="I1538" s="57">
        <v>860000</v>
      </c>
      <c r="J1538" s="57">
        <v>0</v>
      </c>
    </row>
    <row r="1539" spans="1:10" ht="51">
      <c r="A1539" s="52" t="s">
        <v>811</v>
      </c>
      <c r="B1539" s="52" t="s">
        <v>841</v>
      </c>
      <c r="C1539" s="52" t="s">
        <v>302</v>
      </c>
      <c r="D1539" s="52" t="s">
        <v>304</v>
      </c>
      <c r="E1539" s="56" t="s">
        <v>305</v>
      </c>
      <c r="F1539" s="57">
        <v>2150000</v>
      </c>
      <c r="G1539" s="57">
        <v>0</v>
      </c>
      <c r="H1539" s="57">
        <v>1290000</v>
      </c>
      <c r="I1539" s="57">
        <v>860000</v>
      </c>
      <c r="J1539" s="57">
        <v>0</v>
      </c>
    </row>
    <row r="1540" spans="1:10" ht="25.5">
      <c r="A1540" s="52" t="s">
        <v>811</v>
      </c>
      <c r="B1540" s="52" t="s">
        <v>841</v>
      </c>
      <c r="C1540" s="52" t="s">
        <v>259</v>
      </c>
      <c r="D1540" s="52" t="s">
        <v>201</v>
      </c>
      <c r="E1540" s="56" t="s">
        <v>260</v>
      </c>
      <c r="F1540" s="57">
        <v>7000000</v>
      </c>
      <c r="G1540" s="57">
        <v>0</v>
      </c>
      <c r="H1540" s="57">
        <v>0</v>
      </c>
      <c r="I1540" s="57">
        <v>7000000</v>
      </c>
      <c r="J1540" s="57">
        <v>0</v>
      </c>
    </row>
    <row r="1541" spans="1:10">
      <c r="A1541" s="52" t="s">
        <v>811</v>
      </c>
      <c r="B1541" s="52" t="s">
        <v>841</v>
      </c>
      <c r="C1541" s="52" t="s">
        <v>259</v>
      </c>
      <c r="D1541" s="52" t="s">
        <v>401</v>
      </c>
      <c r="E1541" s="56" t="s">
        <v>402</v>
      </c>
      <c r="F1541" s="57">
        <v>3000000</v>
      </c>
      <c r="G1541" s="57">
        <v>0</v>
      </c>
      <c r="H1541" s="57">
        <v>0</v>
      </c>
      <c r="I1541" s="57">
        <v>3000000</v>
      </c>
      <c r="J1541" s="57">
        <v>0</v>
      </c>
    </row>
    <row r="1542" spans="1:10">
      <c r="A1542" s="52" t="s">
        <v>811</v>
      </c>
      <c r="B1542" s="52" t="s">
        <v>841</v>
      </c>
      <c r="C1542" s="52" t="s">
        <v>259</v>
      </c>
      <c r="D1542" s="52" t="s">
        <v>310</v>
      </c>
      <c r="E1542" s="56" t="s">
        <v>311</v>
      </c>
      <c r="F1542" s="57">
        <v>4000000</v>
      </c>
      <c r="G1542" s="57">
        <v>0</v>
      </c>
      <c r="H1542" s="57">
        <v>0</v>
      </c>
      <c r="I1542" s="57">
        <v>4000000</v>
      </c>
      <c r="J1542" s="57">
        <v>0</v>
      </c>
    </row>
    <row r="1543" spans="1:10">
      <c r="A1543" s="52" t="s">
        <v>811</v>
      </c>
      <c r="B1543" s="52" t="s">
        <v>841</v>
      </c>
      <c r="C1543" s="52" t="s">
        <v>219</v>
      </c>
      <c r="D1543" s="52" t="s">
        <v>201</v>
      </c>
      <c r="E1543" s="56" t="s">
        <v>220</v>
      </c>
      <c r="F1543" s="57">
        <v>13264000</v>
      </c>
      <c r="G1543" s="57">
        <v>12764000</v>
      </c>
      <c r="H1543" s="57">
        <v>0</v>
      </c>
      <c r="I1543" s="57">
        <v>500000</v>
      </c>
      <c r="J1543" s="57">
        <v>0</v>
      </c>
    </row>
    <row r="1544" spans="1:10" ht="38.25">
      <c r="A1544" s="52" t="s">
        <v>811</v>
      </c>
      <c r="B1544" s="52" t="s">
        <v>841</v>
      </c>
      <c r="C1544" s="52" t="s">
        <v>219</v>
      </c>
      <c r="D1544" s="52" t="s">
        <v>588</v>
      </c>
      <c r="E1544" s="56" t="s">
        <v>589</v>
      </c>
      <c r="F1544" s="57">
        <v>10000000</v>
      </c>
      <c r="G1544" s="57">
        <v>10000000</v>
      </c>
      <c r="H1544" s="57">
        <v>0</v>
      </c>
      <c r="I1544" s="57">
        <v>0</v>
      </c>
      <c r="J1544" s="57">
        <v>0</v>
      </c>
    </row>
    <row r="1545" spans="1:10" ht="51">
      <c r="A1545" s="52" t="s">
        <v>811</v>
      </c>
      <c r="B1545" s="52" t="s">
        <v>841</v>
      </c>
      <c r="C1545" s="52" t="s">
        <v>219</v>
      </c>
      <c r="D1545" s="52" t="s">
        <v>320</v>
      </c>
      <c r="E1545" s="56" t="s">
        <v>321</v>
      </c>
      <c r="F1545" s="57">
        <v>2764000</v>
      </c>
      <c r="G1545" s="57">
        <v>2764000</v>
      </c>
      <c r="H1545" s="57">
        <v>0</v>
      </c>
      <c r="I1545" s="57">
        <v>0</v>
      </c>
      <c r="J1545" s="57">
        <v>0</v>
      </c>
    </row>
    <row r="1546" spans="1:10">
      <c r="A1546" s="52" t="s">
        <v>811</v>
      </c>
      <c r="B1546" s="52" t="s">
        <v>841</v>
      </c>
      <c r="C1546" s="52" t="s">
        <v>219</v>
      </c>
      <c r="D1546" s="52" t="s">
        <v>275</v>
      </c>
      <c r="E1546" s="56" t="s">
        <v>276</v>
      </c>
      <c r="F1546" s="57">
        <v>500000</v>
      </c>
      <c r="G1546" s="57">
        <v>0</v>
      </c>
      <c r="H1546" s="57">
        <v>0</v>
      </c>
      <c r="I1546" s="57">
        <v>500000</v>
      </c>
      <c r="J1546" s="57">
        <v>0</v>
      </c>
    </row>
    <row r="1547" spans="1:10">
      <c r="A1547" s="52" t="s">
        <v>811</v>
      </c>
      <c r="B1547" s="52" t="s">
        <v>841</v>
      </c>
      <c r="C1547" s="52" t="s">
        <v>223</v>
      </c>
      <c r="D1547" s="52" t="s">
        <v>201</v>
      </c>
      <c r="E1547" s="56" t="s">
        <v>224</v>
      </c>
      <c r="F1547" s="57">
        <v>108860712</v>
      </c>
      <c r="G1547" s="57">
        <v>0</v>
      </c>
      <c r="H1547" s="57">
        <v>2081000</v>
      </c>
      <c r="I1547" s="57">
        <v>106779712</v>
      </c>
      <c r="J1547" s="57">
        <v>0</v>
      </c>
    </row>
    <row r="1548" spans="1:10" ht="25.5">
      <c r="A1548" s="52" t="s">
        <v>811</v>
      </c>
      <c r="B1548" s="52" t="s">
        <v>841</v>
      </c>
      <c r="C1548" s="52" t="s">
        <v>223</v>
      </c>
      <c r="D1548" s="52" t="s">
        <v>281</v>
      </c>
      <c r="E1548" s="56" t="s">
        <v>282</v>
      </c>
      <c r="F1548" s="57">
        <v>104664812</v>
      </c>
      <c r="G1548" s="57">
        <v>0</v>
      </c>
      <c r="H1548" s="57">
        <v>0</v>
      </c>
      <c r="I1548" s="57">
        <v>104664812</v>
      </c>
      <c r="J1548" s="57">
        <v>0</v>
      </c>
    </row>
    <row r="1549" spans="1:10" ht="25.5">
      <c r="A1549" s="52" t="s">
        <v>811</v>
      </c>
      <c r="B1549" s="52" t="s">
        <v>841</v>
      </c>
      <c r="C1549" s="52" t="s">
        <v>223</v>
      </c>
      <c r="D1549" s="52" t="s">
        <v>351</v>
      </c>
      <c r="E1549" s="56" t="s">
        <v>352</v>
      </c>
      <c r="F1549" s="57">
        <v>4162000</v>
      </c>
      <c r="G1549" s="57">
        <v>0</v>
      </c>
      <c r="H1549" s="57">
        <v>2081000</v>
      </c>
      <c r="I1549" s="57">
        <v>2081000</v>
      </c>
      <c r="J1549" s="57">
        <v>0</v>
      </c>
    </row>
    <row r="1550" spans="1:10" ht="63.75">
      <c r="A1550" s="52" t="s">
        <v>811</v>
      </c>
      <c r="B1550" s="52" t="s">
        <v>841</v>
      </c>
      <c r="C1550" s="52" t="s">
        <v>223</v>
      </c>
      <c r="D1550" s="52" t="s">
        <v>285</v>
      </c>
      <c r="E1550" s="56" t="s">
        <v>286</v>
      </c>
      <c r="F1550" s="57">
        <v>33900</v>
      </c>
      <c r="G1550" s="57">
        <v>0</v>
      </c>
      <c r="H1550" s="57">
        <v>0</v>
      </c>
      <c r="I1550" s="57">
        <v>33900</v>
      </c>
      <c r="J1550" s="57">
        <v>0</v>
      </c>
    </row>
    <row r="1551" spans="1:10">
      <c r="A1551" s="52" t="s">
        <v>811</v>
      </c>
      <c r="B1551" s="52" t="s">
        <v>843</v>
      </c>
      <c r="C1551" s="52" t="s">
        <v>201</v>
      </c>
      <c r="D1551" s="52" t="s">
        <v>201</v>
      </c>
      <c r="E1551" s="56" t="s">
        <v>844</v>
      </c>
      <c r="F1551" s="57">
        <v>583422211</v>
      </c>
      <c r="G1551" s="57">
        <v>3500000</v>
      </c>
      <c r="H1551" s="57">
        <v>212543579</v>
      </c>
      <c r="I1551" s="57">
        <v>367378632</v>
      </c>
      <c r="J1551" s="57">
        <v>0</v>
      </c>
    </row>
    <row r="1552" spans="1:10">
      <c r="A1552" s="52" t="s">
        <v>811</v>
      </c>
      <c r="B1552" s="52" t="s">
        <v>843</v>
      </c>
      <c r="C1552" s="52" t="s">
        <v>324</v>
      </c>
      <c r="D1552" s="52" t="s">
        <v>201</v>
      </c>
      <c r="E1552" s="56" t="s">
        <v>325</v>
      </c>
      <c r="F1552" s="57">
        <v>290059539</v>
      </c>
      <c r="G1552" s="57">
        <v>0</v>
      </c>
      <c r="H1552" s="57">
        <v>174035717</v>
      </c>
      <c r="I1552" s="57">
        <v>116023822</v>
      </c>
      <c r="J1552" s="57">
        <v>0</v>
      </c>
    </row>
    <row r="1553" spans="1:10" ht="51">
      <c r="A1553" s="52" t="s">
        <v>811</v>
      </c>
      <c r="B1553" s="52" t="s">
        <v>843</v>
      </c>
      <c r="C1553" s="52" t="s">
        <v>324</v>
      </c>
      <c r="D1553" s="52" t="s">
        <v>326</v>
      </c>
      <c r="E1553" s="56" t="s">
        <v>327</v>
      </c>
      <c r="F1553" s="57">
        <v>290059539</v>
      </c>
      <c r="G1553" s="57">
        <v>0</v>
      </c>
      <c r="H1553" s="57">
        <v>174035717</v>
      </c>
      <c r="I1553" s="57">
        <v>116023822</v>
      </c>
      <c r="J1553" s="57">
        <v>0</v>
      </c>
    </row>
    <row r="1554" spans="1:10">
      <c r="A1554" s="52" t="s">
        <v>811</v>
      </c>
      <c r="B1554" s="52" t="s">
        <v>843</v>
      </c>
      <c r="C1554" s="52" t="s">
        <v>302</v>
      </c>
      <c r="D1554" s="52" t="s">
        <v>201</v>
      </c>
      <c r="E1554" s="56" t="s">
        <v>303</v>
      </c>
      <c r="F1554" s="57">
        <v>63170644</v>
      </c>
      <c r="G1554" s="57">
        <v>0</v>
      </c>
      <c r="H1554" s="57">
        <v>37902385</v>
      </c>
      <c r="I1554" s="57">
        <v>25268259</v>
      </c>
      <c r="J1554" s="57">
        <v>0</v>
      </c>
    </row>
    <row r="1555" spans="1:10" ht="51">
      <c r="A1555" s="52" t="s">
        <v>811</v>
      </c>
      <c r="B1555" s="52" t="s">
        <v>843</v>
      </c>
      <c r="C1555" s="52" t="s">
        <v>302</v>
      </c>
      <c r="D1555" s="52" t="s">
        <v>304</v>
      </c>
      <c r="E1555" s="56" t="s">
        <v>305</v>
      </c>
      <c r="F1555" s="57">
        <v>63170644</v>
      </c>
      <c r="G1555" s="57">
        <v>0</v>
      </c>
      <c r="H1555" s="57">
        <v>37902385</v>
      </c>
      <c r="I1555" s="57">
        <v>25268259</v>
      </c>
      <c r="J1555" s="57">
        <v>0</v>
      </c>
    </row>
    <row r="1556" spans="1:10">
      <c r="A1556" s="52" t="s">
        <v>811</v>
      </c>
      <c r="B1556" s="52" t="s">
        <v>843</v>
      </c>
      <c r="C1556" s="52" t="s">
        <v>235</v>
      </c>
      <c r="D1556" s="52" t="s">
        <v>201</v>
      </c>
      <c r="E1556" s="56" t="s">
        <v>236</v>
      </c>
      <c r="F1556" s="57">
        <v>13200000</v>
      </c>
      <c r="G1556" s="57">
        <v>0</v>
      </c>
      <c r="H1556" s="57">
        <v>0</v>
      </c>
      <c r="I1556" s="57">
        <v>13200000</v>
      </c>
      <c r="J1556" s="57">
        <v>0</v>
      </c>
    </row>
    <row r="1557" spans="1:10" ht="38.25">
      <c r="A1557" s="52" t="s">
        <v>811</v>
      </c>
      <c r="B1557" s="52" t="s">
        <v>843</v>
      </c>
      <c r="C1557" s="52" t="s">
        <v>235</v>
      </c>
      <c r="D1557" s="52" t="s">
        <v>237</v>
      </c>
      <c r="E1557" s="56" t="s">
        <v>238</v>
      </c>
      <c r="F1557" s="57">
        <v>13200000</v>
      </c>
      <c r="G1557" s="57">
        <v>0</v>
      </c>
      <c r="H1557" s="57">
        <v>0</v>
      </c>
      <c r="I1557" s="57">
        <v>13200000</v>
      </c>
      <c r="J1557" s="57">
        <v>0</v>
      </c>
    </row>
    <row r="1558" spans="1:10">
      <c r="A1558" s="52" t="s">
        <v>811</v>
      </c>
      <c r="B1558" s="52" t="s">
        <v>843</v>
      </c>
      <c r="C1558" s="52" t="s">
        <v>610</v>
      </c>
      <c r="D1558" s="52" t="s">
        <v>201</v>
      </c>
      <c r="E1558" s="56" t="s">
        <v>611</v>
      </c>
      <c r="F1558" s="57">
        <v>78900000</v>
      </c>
      <c r="G1558" s="57">
        <v>0</v>
      </c>
      <c r="H1558" s="57">
        <v>0</v>
      </c>
      <c r="I1558" s="57">
        <v>78900000</v>
      </c>
      <c r="J1558" s="57">
        <v>0</v>
      </c>
    </row>
    <row r="1559" spans="1:10" ht="38.25">
      <c r="A1559" s="52" t="s">
        <v>811</v>
      </c>
      <c r="B1559" s="52" t="s">
        <v>843</v>
      </c>
      <c r="C1559" s="52" t="s">
        <v>610</v>
      </c>
      <c r="D1559" s="52" t="s">
        <v>612</v>
      </c>
      <c r="E1559" s="56" t="s">
        <v>613</v>
      </c>
      <c r="F1559" s="57">
        <v>78900000</v>
      </c>
      <c r="G1559" s="57">
        <v>0</v>
      </c>
      <c r="H1559" s="57">
        <v>0</v>
      </c>
      <c r="I1559" s="57">
        <v>78900000</v>
      </c>
      <c r="J1559" s="57">
        <v>0</v>
      </c>
    </row>
    <row r="1560" spans="1:10" ht="25.5">
      <c r="A1560" s="52" t="s">
        <v>811</v>
      </c>
      <c r="B1560" s="52" t="s">
        <v>843</v>
      </c>
      <c r="C1560" s="52" t="s">
        <v>259</v>
      </c>
      <c r="D1560" s="52" t="s">
        <v>201</v>
      </c>
      <c r="E1560" s="56" t="s">
        <v>260</v>
      </c>
      <c r="F1560" s="57">
        <v>9000000</v>
      </c>
      <c r="G1560" s="57">
        <v>0</v>
      </c>
      <c r="H1560" s="57">
        <v>0</v>
      </c>
      <c r="I1560" s="57">
        <v>9000000</v>
      </c>
      <c r="J1560" s="57">
        <v>0</v>
      </c>
    </row>
    <row r="1561" spans="1:10">
      <c r="A1561" s="52" t="s">
        <v>811</v>
      </c>
      <c r="B1561" s="52" t="s">
        <v>843</v>
      </c>
      <c r="C1561" s="52" t="s">
        <v>259</v>
      </c>
      <c r="D1561" s="52" t="s">
        <v>310</v>
      </c>
      <c r="E1561" s="56" t="s">
        <v>311</v>
      </c>
      <c r="F1561" s="57">
        <v>9000000</v>
      </c>
      <c r="G1561" s="57">
        <v>0</v>
      </c>
      <c r="H1561" s="57">
        <v>0</v>
      </c>
      <c r="I1561" s="57">
        <v>9000000</v>
      </c>
      <c r="J1561" s="57">
        <v>0</v>
      </c>
    </row>
    <row r="1562" spans="1:10" ht="25.5">
      <c r="A1562" s="52" t="s">
        <v>811</v>
      </c>
      <c r="B1562" s="52" t="s">
        <v>843</v>
      </c>
      <c r="C1562" s="52" t="s">
        <v>229</v>
      </c>
      <c r="D1562" s="52" t="s">
        <v>201</v>
      </c>
      <c r="E1562" s="56" t="s">
        <v>230</v>
      </c>
      <c r="F1562" s="57">
        <v>29200000</v>
      </c>
      <c r="G1562" s="57">
        <v>0</v>
      </c>
      <c r="H1562" s="57">
        <v>0</v>
      </c>
      <c r="I1562" s="57">
        <v>29200000</v>
      </c>
      <c r="J1562" s="57">
        <v>0</v>
      </c>
    </row>
    <row r="1563" spans="1:10" ht="25.5">
      <c r="A1563" s="52" t="s">
        <v>811</v>
      </c>
      <c r="B1563" s="52" t="s">
        <v>843</v>
      </c>
      <c r="C1563" s="52" t="s">
        <v>229</v>
      </c>
      <c r="D1563" s="52" t="s">
        <v>231</v>
      </c>
      <c r="E1563" s="56" t="s">
        <v>232</v>
      </c>
      <c r="F1563" s="57">
        <v>29200000</v>
      </c>
      <c r="G1563" s="57">
        <v>0</v>
      </c>
      <c r="H1563" s="57">
        <v>0</v>
      </c>
      <c r="I1563" s="57">
        <v>29200000</v>
      </c>
      <c r="J1563" s="57">
        <v>0</v>
      </c>
    </row>
    <row r="1564" spans="1:10">
      <c r="A1564" s="52" t="s">
        <v>811</v>
      </c>
      <c r="B1564" s="52" t="s">
        <v>843</v>
      </c>
      <c r="C1564" s="52" t="s">
        <v>219</v>
      </c>
      <c r="D1564" s="52" t="s">
        <v>201</v>
      </c>
      <c r="E1564" s="56" t="s">
        <v>220</v>
      </c>
      <c r="F1564" s="57">
        <v>3500000</v>
      </c>
      <c r="G1564" s="57">
        <v>3500000</v>
      </c>
      <c r="H1564" s="57">
        <v>0</v>
      </c>
      <c r="I1564" s="57">
        <v>0</v>
      </c>
      <c r="J1564" s="57">
        <v>0</v>
      </c>
    </row>
    <row r="1565" spans="1:10" ht="76.5">
      <c r="A1565" s="52" t="s">
        <v>811</v>
      </c>
      <c r="B1565" s="52" t="s">
        <v>843</v>
      </c>
      <c r="C1565" s="52" t="s">
        <v>219</v>
      </c>
      <c r="D1565" s="52" t="s">
        <v>316</v>
      </c>
      <c r="E1565" s="56" t="s">
        <v>317</v>
      </c>
      <c r="F1565" s="57">
        <v>3500000</v>
      </c>
      <c r="G1565" s="57">
        <v>3500000</v>
      </c>
      <c r="H1565" s="57">
        <v>0</v>
      </c>
      <c r="I1565" s="57">
        <v>0</v>
      </c>
      <c r="J1565" s="57">
        <v>0</v>
      </c>
    </row>
    <row r="1566" spans="1:10">
      <c r="A1566" s="52" t="s">
        <v>811</v>
      </c>
      <c r="B1566" s="52" t="s">
        <v>843</v>
      </c>
      <c r="C1566" s="52" t="s">
        <v>223</v>
      </c>
      <c r="D1566" s="52" t="s">
        <v>201</v>
      </c>
      <c r="E1566" s="56" t="s">
        <v>224</v>
      </c>
      <c r="F1566" s="57">
        <v>96392028</v>
      </c>
      <c r="G1566" s="57">
        <v>0</v>
      </c>
      <c r="H1566" s="57">
        <v>605477</v>
      </c>
      <c r="I1566" s="57">
        <v>95786551</v>
      </c>
      <c r="J1566" s="57">
        <v>0</v>
      </c>
    </row>
    <row r="1567" spans="1:10" ht="25.5">
      <c r="A1567" s="52" t="s">
        <v>811</v>
      </c>
      <c r="B1567" s="52" t="s">
        <v>843</v>
      </c>
      <c r="C1567" s="52" t="s">
        <v>223</v>
      </c>
      <c r="D1567" s="52" t="s">
        <v>281</v>
      </c>
      <c r="E1567" s="56" t="s">
        <v>282</v>
      </c>
      <c r="F1567" s="57">
        <v>95000000</v>
      </c>
      <c r="G1567" s="57">
        <v>0</v>
      </c>
      <c r="H1567" s="57">
        <v>0</v>
      </c>
      <c r="I1567" s="57">
        <v>95000000</v>
      </c>
      <c r="J1567" s="57">
        <v>0</v>
      </c>
    </row>
    <row r="1568" spans="1:10" ht="63.75">
      <c r="A1568" s="52" t="s">
        <v>811</v>
      </c>
      <c r="B1568" s="52" t="s">
        <v>843</v>
      </c>
      <c r="C1568" s="52" t="s">
        <v>223</v>
      </c>
      <c r="D1568" s="52" t="s">
        <v>397</v>
      </c>
      <c r="E1568" s="56" t="s">
        <v>398</v>
      </c>
      <c r="F1568" s="57">
        <v>600000</v>
      </c>
      <c r="G1568" s="57">
        <v>0</v>
      </c>
      <c r="H1568" s="57">
        <v>360000</v>
      </c>
      <c r="I1568" s="57">
        <v>240000</v>
      </c>
      <c r="J1568" s="57">
        <v>0</v>
      </c>
    </row>
    <row r="1569" spans="1:10" ht="51">
      <c r="A1569" s="52" t="s">
        <v>811</v>
      </c>
      <c r="B1569" s="52" t="s">
        <v>843</v>
      </c>
      <c r="C1569" s="52" t="s">
        <v>223</v>
      </c>
      <c r="D1569" s="52" t="s">
        <v>415</v>
      </c>
      <c r="E1569" s="56" t="s">
        <v>416</v>
      </c>
      <c r="F1569" s="57">
        <v>409128</v>
      </c>
      <c r="G1569" s="57">
        <v>0</v>
      </c>
      <c r="H1569" s="57">
        <v>245477</v>
      </c>
      <c r="I1569" s="57">
        <v>163651</v>
      </c>
      <c r="J1569" s="57">
        <v>0</v>
      </c>
    </row>
    <row r="1570" spans="1:10" ht="63.75">
      <c r="A1570" s="52" t="s">
        <v>811</v>
      </c>
      <c r="B1570" s="52" t="s">
        <v>843</v>
      </c>
      <c r="C1570" s="52" t="s">
        <v>223</v>
      </c>
      <c r="D1570" s="52" t="s">
        <v>285</v>
      </c>
      <c r="E1570" s="56" t="s">
        <v>286</v>
      </c>
      <c r="F1570" s="57">
        <v>382900</v>
      </c>
      <c r="G1570" s="57">
        <v>0</v>
      </c>
      <c r="H1570" s="57">
        <v>0</v>
      </c>
      <c r="I1570" s="57">
        <v>382900</v>
      </c>
      <c r="J1570" s="57">
        <v>0</v>
      </c>
    </row>
    <row r="1571" spans="1:10" ht="25.5">
      <c r="A1571" s="52" t="s">
        <v>811</v>
      </c>
      <c r="B1571" s="52" t="s">
        <v>845</v>
      </c>
      <c r="C1571" s="52" t="s">
        <v>201</v>
      </c>
      <c r="D1571" s="52" t="s">
        <v>201</v>
      </c>
      <c r="E1571" s="56" t="s">
        <v>846</v>
      </c>
      <c r="F1571" s="57">
        <v>224811376</v>
      </c>
      <c r="G1571" s="57">
        <v>0</v>
      </c>
      <c r="H1571" s="57">
        <v>22262243</v>
      </c>
      <c r="I1571" s="57">
        <v>202549133</v>
      </c>
      <c r="J1571" s="57">
        <v>0</v>
      </c>
    </row>
    <row r="1572" spans="1:10">
      <c r="A1572" s="52" t="s">
        <v>811</v>
      </c>
      <c r="B1572" s="52" t="s">
        <v>845</v>
      </c>
      <c r="C1572" s="52" t="s">
        <v>324</v>
      </c>
      <c r="D1572" s="52" t="s">
        <v>201</v>
      </c>
      <c r="E1572" s="56" t="s">
        <v>325</v>
      </c>
      <c r="F1572" s="57">
        <v>36834120</v>
      </c>
      <c r="G1572" s="57">
        <v>0</v>
      </c>
      <c r="H1572" s="57">
        <v>22100472</v>
      </c>
      <c r="I1572" s="57">
        <v>14733648</v>
      </c>
      <c r="J1572" s="57">
        <v>0</v>
      </c>
    </row>
    <row r="1573" spans="1:10" ht="51">
      <c r="A1573" s="52" t="s">
        <v>811</v>
      </c>
      <c r="B1573" s="52" t="s">
        <v>845</v>
      </c>
      <c r="C1573" s="52" t="s">
        <v>324</v>
      </c>
      <c r="D1573" s="52" t="s">
        <v>326</v>
      </c>
      <c r="E1573" s="56" t="s">
        <v>327</v>
      </c>
      <c r="F1573" s="57">
        <v>36834120</v>
      </c>
      <c r="G1573" s="57">
        <v>0</v>
      </c>
      <c r="H1573" s="57">
        <v>22100472</v>
      </c>
      <c r="I1573" s="57">
        <v>14733648</v>
      </c>
      <c r="J1573" s="57">
        <v>0</v>
      </c>
    </row>
    <row r="1574" spans="1:10" ht="38.25">
      <c r="A1574" s="52" t="s">
        <v>811</v>
      </c>
      <c r="B1574" s="52" t="s">
        <v>845</v>
      </c>
      <c r="C1574" s="52" t="s">
        <v>215</v>
      </c>
      <c r="D1574" s="52" t="s">
        <v>201</v>
      </c>
      <c r="E1574" s="56" t="s">
        <v>216</v>
      </c>
      <c r="F1574" s="57">
        <v>808858</v>
      </c>
      <c r="G1574" s="57">
        <v>0</v>
      </c>
      <c r="H1574" s="57">
        <v>161771</v>
      </c>
      <c r="I1574" s="57">
        <v>647087</v>
      </c>
      <c r="J1574" s="57">
        <v>0</v>
      </c>
    </row>
    <row r="1575" spans="1:10">
      <c r="A1575" s="52" t="s">
        <v>811</v>
      </c>
      <c r="B1575" s="52" t="s">
        <v>845</v>
      </c>
      <c r="C1575" s="52" t="s">
        <v>215</v>
      </c>
      <c r="D1575" s="52" t="s">
        <v>436</v>
      </c>
      <c r="E1575" s="56" t="s">
        <v>437</v>
      </c>
      <c r="F1575" s="57">
        <v>808858</v>
      </c>
      <c r="G1575" s="57">
        <v>0</v>
      </c>
      <c r="H1575" s="57">
        <v>161771</v>
      </c>
      <c r="I1575" s="57">
        <v>647087</v>
      </c>
      <c r="J1575" s="57">
        <v>0</v>
      </c>
    </row>
    <row r="1576" spans="1:10">
      <c r="A1576" s="52" t="s">
        <v>811</v>
      </c>
      <c r="B1576" s="52" t="s">
        <v>845</v>
      </c>
      <c r="C1576" s="52" t="s">
        <v>223</v>
      </c>
      <c r="D1576" s="52" t="s">
        <v>201</v>
      </c>
      <c r="E1576" s="56" t="s">
        <v>224</v>
      </c>
      <c r="F1576" s="57">
        <v>187168398</v>
      </c>
      <c r="G1576" s="57">
        <v>0</v>
      </c>
      <c r="H1576" s="57">
        <v>0</v>
      </c>
      <c r="I1576" s="57">
        <v>187168398</v>
      </c>
      <c r="J1576" s="57">
        <v>0</v>
      </c>
    </row>
    <row r="1577" spans="1:10" ht="25.5">
      <c r="A1577" s="52" t="s">
        <v>811</v>
      </c>
      <c r="B1577" s="52" t="s">
        <v>845</v>
      </c>
      <c r="C1577" s="52" t="s">
        <v>223</v>
      </c>
      <c r="D1577" s="52" t="s">
        <v>281</v>
      </c>
      <c r="E1577" s="56" t="s">
        <v>282</v>
      </c>
      <c r="F1577" s="57">
        <v>186644000</v>
      </c>
      <c r="G1577" s="57">
        <v>0</v>
      </c>
      <c r="H1577" s="57">
        <v>0</v>
      </c>
      <c r="I1577" s="57">
        <v>186644000</v>
      </c>
      <c r="J1577" s="57">
        <v>0</v>
      </c>
    </row>
    <row r="1578" spans="1:10" ht="63.75">
      <c r="A1578" s="52" t="s">
        <v>811</v>
      </c>
      <c r="B1578" s="52" t="s">
        <v>845</v>
      </c>
      <c r="C1578" s="52" t="s">
        <v>223</v>
      </c>
      <c r="D1578" s="52" t="s">
        <v>285</v>
      </c>
      <c r="E1578" s="56" t="s">
        <v>286</v>
      </c>
      <c r="F1578" s="57">
        <v>524398</v>
      </c>
      <c r="G1578" s="57">
        <v>0</v>
      </c>
      <c r="H1578" s="57">
        <v>0</v>
      </c>
      <c r="I1578" s="57">
        <v>524398</v>
      </c>
      <c r="J1578" s="57">
        <v>0</v>
      </c>
    </row>
    <row r="1579" spans="1:10">
      <c r="A1579" s="52" t="s">
        <v>811</v>
      </c>
      <c r="B1579" s="52" t="s">
        <v>847</v>
      </c>
      <c r="C1579" s="52" t="s">
        <v>201</v>
      </c>
      <c r="D1579" s="52" t="s">
        <v>201</v>
      </c>
      <c r="E1579" s="56" t="s">
        <v>848</v>
      </c>
      <c r="F1579" s="57">
        <v>162898425</v>
      </c>
      <c r="G1579" s="57">
        <v>0</v>
      </c>
      <c r="H1579" s="57">
        <v>95339054</v>
      </c>
      <c r="I1579" s="57">
        <v>67559371</v>
      </c>
      <c r="J1579" s="57">
        <v>0</v>
      </c>
    </row>
    <row r="1580" spans="1:10">
      <c r="A1580" s="52" t="s">
        <v>811</v>
      </c>
      <c r="B1580" s="52" t="s">
        <v>847</v>
      </c>
      <c r="C1580" s="52" t="s">
        <v>324</v>
      </c>
      <c r="D1580" s="52" t="s">
        <v>201</v>
      </c>
      <c r="E1580" s="56" t="s">
        <v>325</v>
      </c>
      <c r="F1580" s="57">
        <v>67204000</v>
      </c>
      <c r="G1580" s="57">
        <v>0</v>
      </c>
      <c r="H1580" s="57">
        <v>40322400</v>
      </c>
      <c r="I1580" s="57">
        <v>26881600</v>
      </c>
      <c r="J1580" s="57">
        <v>0</v>
      </c>
    </row>
    <row r="1581" spans="1:10" ht="51">
      <c r="A1581" s="52" t="s">
        <v>811</v>
      </c>
      <c r="B1581" s="52" t="s">
        <v>847</v>
      </c>
      <c r="C1581" s="52" t="s">
        <v>324</v>
      </c>
      <c r="D1581" s="52" t="s">
        <v>326</v>
      </c>
      <c r="E1581" s="56" t="s">
        <v>327</v>
      </c>
      <c r="F1581" s="57">
        <v>67204000</v>
      </c>
      <c r="G1581" s="57">
        <v>0</v>
      </c>
      <c r="H1581" s="57">
        <v>40322400</v>
      </c>
      <c r="I1581" s="57">
        <v>26881600</v>
      </c>
      <c r="J1581" s="57">
        <v>0</v>
      </c>
    </row>
    <row r="1582" spans="1:10">
      <c r="A1582" s="52" t="s">
        <v>811</v>
      </c>
      <c r="B1582" s="52" t="s">
        <v>847</v>
      </c>
      <c r="C1582" s="52" t="s">
        <v>302</v>
      </c>
      <c r="D1582" s="52" t="s">
        <v>201</v>
      </c>
      <c r="E1582" s="56" t="s">
        <v>303</v>
      </c>
      <c r="F1582" s="57">
        <v>83297750</v>
      </c>
      <c r="G1582" s="57">
        <v>0</v>
      </c>
      <c r="H1582" s="57">
        <v>49978650</v>
      </c>
      <c r="I1582" s="57">
        <v>33319100</v>
      </c>
      <c r="J1582" s="57">
        <v>0</v>
      </c>
    </row>
    <row r="1583" spans="1:10" ht="51">
      <c r="A1583" s="52" t="s">
        <v>811</v>
      </c>
      <c r="B1583" s="52" t="s">
        <v>847</v>
      </c>
      <c r="C1583" s="52" t="s">
        <v>302</v>
      </c>
      <c r="D1583" s="52" t="s">
        <v>304</v>
      </c>
      <c r="E1583" s="56" t="s">
        <v>305</v>
      </c>
      <c r="F1583" s="57">
        <v>83297750</v>
      </c>
      <c r="G1583" s="57">
        <v>0</v>
      </c>
      <c r="H1583" s="57">
        <v>49978650</v>
      </c>
      <c r="I1583" s="57">
        <v>33319100</v>
      </c>
      <c r="J1583" s="57">
        <v>0</v>
      </c>
    </row>
    <row r="1584" spans="1:10" ht="25.5">
      <c r="A1584" s="52" t="s">
        <v>811</v>
      </c>
      <c r="B1584" s="52" t="s">
        <v>847</v>
      </c>
      <c r="C1584" s="52" t="s">
        <v>259</v>
      </c>
      <c r="D1584" s="52" t="s">
        <v>201</v>
      </c>
      <c r="E1584" s="56" t="s">
        <v>260</v>
      </c>
      <c r="F1584" s="57">
        <v>4000000</v>
      </c>
      <c r="G1584" s="57">
        <v>0</v>
      </c>
      <c r="H1584" s="57">
        <v>0</v>
      </c>
      <c r="I1584" s="57">
        <v>4000000</v>
      </c>
      <c r="J1584" s="57">
        <v>0</v>
      </c>
    </row>
    <row r="1585" spans="1:10">
      <c r="A1585" s="52" t="s">
        <v>811</v>
      </c>
      <c r="B1585" s="52" t="s">
        <v>847</v>
      </c>
      <c r="C1585" s="52" t="s">
        <v>259</v>
      </c>
      <c r="D1585" s="52" t="s">
        <v>310</v>
      </c>
      <c r="E1585" s="56" t="s">
        <v>311</v>
      </c>
      <c r="F1585" s="57">
        <v>4000000</v>
      </c>
      <c r="G1585" s="57">
        <v>0</v>
      </c>
      <c r="H1585" s="57">
        <v>0</v>
      </c>
      <c r="I1585" s="57">
        <v>4000000</v>
      </c>
      <c r="J1585" s="57">
        <v>0</v>
      </c>
    </row>
    <row r="1586" spans="1:10">
      <c r="A1586" s="52" t="s">
        <v>811</v>
      </c>
      <c r="B1586" s="52" t="s">
        <v>847</v>
      </c>
      <c r="C1586" s="52" t="s">
        <v>223</v>
      </c>
      <c r="D1586" s="52" t="s">
        <v>201</v>
      </c>
      <c r="E1586" s="56" t="s">
        <v>224</v>
      </c>
      <c r="F1586" s="57">
        <v>8396675</v>
      </c>
      <c r="G1586" s="57">
        <v>0</v>
      </c>
      <c r="H1586" s="57">
        <v>5038004</v>
      </c>
      <c r="I1586" s="57">
        <v>3358671</v>
      </c>
      <c r="J1586" s="57">
        <v>0</v>
      </c>
    </row>
    <row r="1587" spans="1:10" ht="63.75">
      <c r="A1587" s="52" t="s">
        <v>811</v>
      </c>
      <c r="B1587" s="52" t="s">
        <v>847</v>
      </c>
      <c r="C1587" s="52" t="s">
        <v>223</v>
      </c>
      <c r="D1587" s="52" t="s">
        <v>397</v>
      </c>
      <c r="E1587" s="56" t="s">
        <v>398</v>
      </c>
      <c r="F1587" s="57">
        <v>62464</v>
      </c>
      <c r="G1587" s="57">
        <v>0</v>
      </c>
      <c r="H1587" s="57">
        <v>37478</v>
      </c>
      <c r="I1587" s="57">
        <v>24986</v>
      </c>
      <c r="J1587" s="57">
        <v>0</v>
      </c>
    </row>
    <row r="1588" spans="1:10" ht="51">
      <c r="A1588" s="52" t="s">
        <v>811</v>
      </c>
      <c r="B1588" s="52" t="s">
        <v>847</v>
      </c>
      <c r="C1588" s="52" t="s">
        <v>223</v>
      </c>
      <c r="D1588" s="52" t="s">
        <v>415</v>
      </c>
      <c r="E1588" s="56" t="s">
        <v>416</v>
      </c>
      <c r="F1588" s="57">
        <v>8334211</v>
      </c>
      <c r="G1588" s="57">
        <v>0</v>
      </c>
      <c r="H1588" s="57">
        <v>5000526</v>
      </c>
      <c r="I1588" s="57">
        <v>3333685</v>
      </c>
      <c r="J1588" s="57">
        <v>0</v>
      </c>
    </row>
    <row r="1589" spans="1:10" ht="25.5">
      <c r="A1589" s="52" t="s">
        <v>811</v>
      </c>
      <c r="B1589" s="52" t="s">
        <v>849</v>
      </c>
      <c r="C1589" s="52" t="s">
        <v>201</v>
      </c>
      <c r="D1589" s="52" t="s">
        <v>201</v>
      </c>
      <c r="E1589" s="56" t="s">
        <v>850</v>
      </c>
      <c r="F1589" s="57">
        <v>2635755</v>
      </c>
      <c r="G1589" s="57">
        <v>3000</v>
      </c>
      <c r="H1589" s="57">
        <v>0</v>
      </c>
      <c r="I1589" s="57">
        <v>2632755</v>
      </c>
      <c r="J1589" s="57">
        <v>0</v>
      </c>
    </row>
    <row r="1590" spans="1:10">
      <c r="A1590" s="52" t="s">
        <v>811</v>
      </c>
      <c r="B1590" s="52" t="s">
        <v>849</v>
      </c>
      <c r="C1590" s="52" t="s">
        <v>219</v>
      </c>
      <c r="D1590" s="52" t="s">
        <v>201</v>
      </c>
      <c r="E1590" s="56" t="s">
        <v>220</v>
      </c>
      <c r="F1590" s="57">
        <v>3000</v>
      </c>
      <c r="G1590" s="57">
        <v>3000</v>
      </c>
      <c r="H1590" s="57">
        <v>0</v>
      </c>
      <c r="I1590" s="57">
        <v>0</v>
      </c>
      <c r="J1590" s="57">
        <v>0</v>
      </c>
    </row>
    <row r="1591" spans="1:10" ht="51">
      <c r="A1591" s="52" t="s">
        <v>811</v>
      </c>
      <c r="B1591" s="52" t="s">
        <v>849</v>
      </c>
      <c r="C1591" s="52" t="s">
        <v>219</v>
      </c>
      <c r="D1591" s="52" t="s">
        <v>320</v>
      </c>
      <c r="E1591" s="56" t="s">
        <v>321</v>
      </c>
      <c r="F1591" s="57">
        <v>3000</v>
      </c>
      <c r="G1591" s="57">
        <v>3000</v>
      </c>
      <c r="H1591" s="57">
        <v>0</v>
      </c>
      <c r="I1591" s="57">
        <v>0</v>
      </c>
      <c r="J1591" s="57">
        <v>0</v>
      </c>
    </row>
    <row r="1592" spans="1:10">
      <c r="A1592" s="52" t="s">
        <v>811</v>
      </c>
      <c r="B1592" s="52" t="s">
        <v>849</v>
      </c>
      <c r="C1592" s="52" t="s">
        <v>223</v>
      </c>
      <c r="D1592" s="52" t="s">
        <v>201</v>
      </c>
      <c r="E1592" s="56" t="s">
        <v>224</v>
      </c>
      <c r="F1592" s="57">
        <v>2632755</v>
      </c>
      <c r="G1592" s="57">
        <v>0</v>
      </c>
      <c r="H1592" s="57">
        <v>0</v>
      </c>
      <c r="I1592" s="57">
        <v>2632755</v>
      </c>
      <c r="J1592" s="57">
        <v>0</v>
      </c>
    </row>
    <row r="1593" spans="1:10" ht="63.75">
      <c r="A1593" s="52" t="s">
        <v>811</v>
      </c>
      <c r="B1593" s="52" t="s">
        <v>849</v>
      </c>
      <c r="C1593" s="52" t="s">
        <v>223</v>
      </c>
      <c r="D1593" s="52" t="s">
        <v>285</v>
      </c>
      <c r="E1593" s="56" t="s">
        <v>286</v>
      </c>
      <c r="F1593" s="57">
        <v>2632755</v>
      </c>
      <c r="G1593" s="57">
        <v>0</v>
      </c>
      <c r="H1593" s="57">
        <v>0</v>
      </c>
      <c r="I1593" s="57">
        <v>2632755</v>
      </c>
      <c r="J1593" s="57">
        <v>0</v>
      </c>
    </row>
    <row r="1594" spans="1:10">
      <c r="A1594" s="52" t="s">
        <v>811</v>
      </c>
      <c r="B1594" s="52" t="s">
        <v>851</v>
      </c>
      <c r="C1594" s="52" t="s">
        <v>201</v>
      </c>
      <c r="D1594" s="52" t="s">
        <v>201</v>
      </c>
      <c r="E1594" s="56" t="s">
        <v>852</v>
      </c>
      <c r="F1594" s="57">
        <v>129000000</v>
      </c>
      <c r="G1594" s="57">
        <v>0</v>
      </c>
      <c r="H1594" s="57">
        <v>0</v>
      </c>
      <c r="I1594" s="57">
        <v>129000000</v>
      </c>
      <c r="J1594" s="57">
        <v>0</v>
      </c>
    </row>
    <row r="1595" spans="1:10">
      <c r="A1595" s="52" t="s">
        <v>811</v>
      </c>
      <c r="B1595" s="52" t="s">
        <v>851</v>
      </c>
      <c r="C1595" s="52" t="s">
        <v>235</v>
      </c>
      <c r="D1595" s="52" t="s">
        <v>201</v>
      </c>
      <c r="E1595" s="56" t="s">
        <v>236</v>
      </c>
      <c r="F1595" s="57">
        <v>129000000</v>
      </c>
      <c r="G1595" s="57">
        <v>0</v>
      </c>
      <c r="H1595" s="57">
        <v>0</v>
      </c>
      <c r="I1595" s="57">
        <v>129000000</v>
      </c>
      <c r="J1595" s="57">
        <v>0</v>
      </c>
    </row>
    <row r="1596" spans="1:10" ht="38.25">
      <c r="A1596" s="52" t="s">
        <v>811</v>
      </c>
      <c r="B1596" s="52" t="s">
        <v>851</v>
      </c>
      <c r="C1596" s="52" t="s">
        <v>235</v>
      </c>
      <c r="D1596" s="52" t="s">
        <v>592</v>
      </c>
      <c r="E1596" s="56" t="s">
        <v>593</v>
      </c>
      <c r="F1596" s="57">
        <v>129000000</v>
      </c>
      <c r="G1596" s="57">
        <v>0</v>
      </c>
      <c r="H1596" s="57">
        <v>0</v>
      </c>
      <c r="I1596" s="57">
        <v>129000000</v>
      </c>
      <c r="J1596" s="57">
        <v>0</v>
      </c>
    </row>
    <row r="1597" spans="1:10">
      <c r="A1597" s="52" t="s">
        <v>811</v>
      </c>
      <c r="B1597" s="52" t="s">
        <v>853</v>
      </c>
      <c r="C1597" s="52" t="s">
        <v>201</v>
      </c>
      <c r="D1597" s="52" t="s">
        <v>201</v>
      </c>
      <c r="E1597" s="56" t="s">
        <v>854</v>
      </c>
      <c r="F1597" s="57">
        <v>1233239000</v>
      </c>
      <c r="G1597" s="57">
        <v>0</v>
      </c>
      <c r="H1597" s="57">
        <v>0</v>
      </c>
      <c r="I1597" s="57">
        <v>1233239000</v>
      </c>
      <c r="J1597" s="57">
        <v>0</v>
      </c>
    </row>
    <row r="1598" spans="1:10">
      <c r="A1598" s="52" t="s">
        <v>811</v>
      </c>
      <c r="B1598" s="52" t="s">
        <v>853</v>
      </c>
      <c r="C1598" s="52" t="s">
        <v>277</v>
      </c>
      <c r="D1598" s="52" t="s">
        <v>201</v>
      </c>
      <c r="E1598" s="56" t="s">
        <v>278</v>
      </c>
      <c r="F1598" s="57">
        <v>25760000</v>
      </c>
      <c r="G1598" s="57">
        <v>0</v>
      </c>
      <c r="H1598" s="57">
        <v>0</v>
      </c>
      <c r="I1598" s="57">
        <v>25760000</v>
      </c>
      <c r="J1598" s="57">
        <v>0</v>
      </c>
    </row>
    <row r="1599" spans="1:10">
      <c r="A1599" s="52" t="s">
        <v>811</v>
      </c>
      <c r="B1599" s="52" t="s">
        <v>853</v>
      </c>
      <c r="C1599" s="52" t="s">
        <v>277</v>
      </c>
      <c r="D1599" s="52" t="s">
        <v>279</v>
      </c>
      <c r="E1599" s="56" t="s">
        <v>280</v>
      </c>
      <c r="F1599" s="57">
        <v>25760000</v>
      </c>
      <c r="G1599" s="57">
        <v>0</v>
      </c>
      <c r="H1599" s="57">
        <v>0</v>
      </c>
      <c r="I1599" s="57">
        <v>25760000</v>
      </c>
      <c r="J1599" s="57">
        <v>0</v>
      </c>
    </row>
    <row r="1600" spans="1:10">
      <c r="A1600" s="52" t="s">
        <v>811</v>
      </c>
      <c r="B1600" s="52" t="s">
        <v>853</v>
      </c>
      <c r="C1600" s="52" t="s">
        <v>223</v>
      </c>
      <c r="D1600" s="52" t="s">
        <v>201</v>
      </c>
      <c r="E1600" s="56" t="s">
        <v>224</v>
      </c>
      <c r="F1600" s="57">
        <v>1207479000</v>
      </c>
      <c r="G1600" s="57">
        <v>0</v>
      </c>
      <c r="H1600" s="57">
        <v>0</v>
      </c>
      <c r="I1600" s="57">
        <v>1207479000</v>
      </c>
      <c r="J1600" s="57">
        <v>0</v>
      </c>
    </row>
    <row r="1601" spans="1:10" ht="25.5">
      <c r="A1601" s="52" t="s">
        <v>811</v>
      </c>
      <c r="B1601" s="52" t="s">
        <v>853</v>
      </c>
      <c r="C1601" s="52" t="s">
        <v>223</v>
      </c>
      <c r="D1601" s="52" t="s">
        <v>281</v>
      </c>
      <c r="E1601" s="56" t="s">
        <v>282</v>
      </c>
      <c r="F1601" s="57">
        <v>169495000</v>
      </c>
      <c r="G1601" s="57">
        <v>0</v>
      </c>
      <c r="H1601" s="57">
        <v>0</v>
      </c>
      <c r="I1601" s="57">
        <v>169495000</v>
      </c>
      <c r="J1601" s="57">
        <v>0</v>
      </c>
    </row>
    <row r="1602" spans="1:10" ht="51">
      <c r="A1602" s="52" t="s">
        <v>811</v>
      </c>
      <c r="B1602" s="52" t="s">
        <v>853</v>
      </c>
      <c r="C1602" s="52" t="s">
        <v>223</v>
      </c>
      <c r="D1602" s="52" t="s">
        <v>287</v>
      </c>
      <c r="E1602" s="56" t="s">
        <v>288</v>
      </c>
      <c r="F1602" s="57">
        <v>1037984000</v>
      </c>
      <c r="G1602" s="57">
        <v>0</v>
      </c>
      <c r="H1602" s="57">
        <v>0</v>
      </c>
      <c r="I1602" s="57">
        <v>1037984000</v>
      </c>
      <c r="J1602" s="57">
        <v>0</v>
      </c>
    </row>
    <row r="1603" spans="1:10">
      <c r="A1603" s="52" t="s">
        <v>811</v>
      </c>
      <c r="B1603" s="52" t="s">
        <v>855</v>
      </c>
      <c r="C1603" s="52" t="s">
        <v>201</v>
      </c>
      <c r="D1603" s="52" t="s">
        <v>201</v>
      </c>
      <c r="E1603" s="56" t="s">
        <v>856</v>
      </c>
      <c r="F1603" s="57">
        <v>5965000</v>
      </c>
      <c r="G1603" s="57">
        <v>0</v>
      </c>
      <c r="H1603" s="57">
        <v>3579000</v>
      </c>
      <c r="I1603" s="57">
        <v>2386000</v>
      </c>
      <c r="J1603" s="57">
        <v>0</v>
      </c>
    </row>
    <row r="1604" spans="1:10">
      <c r="A1604" s="52" t="s">
        <v>811</v>
      </c>
      <c r="B1604" s="52" t="s">
        <v>855</v>
      </c>
      <c r="C1604" s="52" t="s">
        <v>324</v>
      </c>
      <c r="D1604" s="52" t="s">
        <v>201</v>
      </c>
      <c r="E1604" s="56" t="s">
        <v>325</v>
      </c>
      <c r="F1604" s="57">
        <v>5215000</v>
      </c>
      <c r="G1604" s="57">
        <v>0</v>
      </c>
      <c r="H1604" s="57">
        <v>3129000</v>
      </c>
      <c r="I1604" s="57">
        <v>2086000</v>
      </c>
      <c r="J1604" s="57">
        <v>0</v>
      </c>
    </row>
    <row r="1605" spans="1:10" ht="51">
      <c r="A1605" s="52" t="s">
        <v>811</v>
      </c>
      <c r="B1605" s="52" t="s">
        <v>855</v>
      </c>
      <c r="C1605" s="52" t="s">
        <v>324</v>
      </c>
      <c r="D1605" s="52" t="s">
        <v>326</v>
      </c>
      <c r="E1605" s="56" t="s">
        <v>327</v>
      </c>
      <c r="F1605" s="57">
        <v>5215000</v>
      </c>
      <c r="G1605" s="57">
        <v>0</v>
      </c>
      <c r="H1605" s="57">
        <v>3129000</v>
      </c>
      <c r="I1605" s="57">
        <v>2086000</v>
      </c>
      <c r="J1605" s="57">
        <v>0</v>
      </c>
    </row>
    <row r="1606" spans="1:10">
      <c r="A1606" s="52" t="s">
        <v>811</v>
      </c>
      <c r="B1606" s="52" t="s">
        <v>855</v>
      </c>
      <c r="C1606" s="52" t="s">
        <v>302</v>
      </c>
      <c r="D1606" s="52" t="s">
        <v>201</v>
      </c>
      <c r="E1606" s="56" t="s">
        <v>303</v>
      </c>
      <c r="F1606" s="57">
        <v>750000</v>
      </c>
      <c r="G1606" s="57">
        <v>0</v>
      </c>
      <c r="H1606" s="57">
        <v>450000</v>
      </c>
      <c r="I1606" s="57">
        <v>300000</v>
      </c>
      <c r="J1606" s="57">
        <v>0</v>
      </c>
    </row>
    <row r="1607" spans="1:10" ht="51">
      <c r="A1607" s="52" t="s">
        <v>811</v>
      </c>
      <c r="B1607" s="52" t="s">
        <v>855</v>
      </c>
      <c r="C1607" s="52" t="s">
        <v>302</v>
      </c>
      <c r="D1607" s="52" t="s">
        <v>304</v>
      </c>
      <c r="E1607" s="56" t="s">
        <v>305</v>
      </c>
      <c r="F1607" s="57">
        <v>750000</v>
      </c>
      <c r="G1607" s="57">
        <v>0</v>
      </c>
      <c r="H1607" s="57">
        <v>450000</v>
      </c>
      <c r="I1607" s="57">
        <v>300000</v>
      </c>
      <c r="J1607" s="57">
        <v>0</v>
      </c>
    </row>
    <row r="1608" spans="1:10">
      <c r="A1608" s="52" t="s">
        <v>811</v>
      </c>
      <c r="B1608" s="52" t="s">
        <v>857</v>
      </c>
      <c r="C1608" s="52" t="s">
        <v>201</v>
      </c>
      <c r="D1608" s="52" t="s">
        <v>201</v>
      </c>
      <c r="E1608" s="56" t="s">
        <v>858</v>
      </c>
      <c r="F1608" s="57">
        <v>277234185</v>
      </c>
      <c r="G1608" s="57">
        <v>4747000</v>
      </c>
      <c r="H1608" s="57">
        <v>54106092</v>
      </c>
      <c r="I1608" s="57">
        <v>218381093</v>
      </c>
      <c r="J1608" s="57">
        <v>0</v>
      </c>
    </row>
    <row r="1609" spans="1:10" ht="38.25">
      <c r="A1609" s="52" t="s">
        <v>811</v>
      </c>
      <c r="B1609" s="52" t="s">
        <v>857</v>
      </c>
      <c r="C1609" s="52" t="s">
        <v>215</v>
      </c>
      <c r="D1609" s="52" t="s">
        <v>201</v>
      </c>
      <c r="E1609" s="56" t="s">
        <v>216</v>
      </c>
      <c r="F1609" s="57">
        <v>270500000</v>
      </c>
      <c r="G1609" s="57">
        <v>0</v>
      </c>
      <c r="H1609" s="57">
        <v>54100000</v>
      </c>
      <c r="I1609" s="57">
        <v>216400000</v>
      </c>
      <c r="J1609" s="57">
        <v>0</v>
      </c>
    </row>
    <row r="1610" spans="1:10">
      <c r="A1610" s="52" t="s">
        <v>811</v>
      </c>
      <c r="B1610" s="52" t="s">
        <v>857</v>
      </c>
      <c r="C1610" s="52" t="s">
        <v>215</v>
      </c>
      <c r="D1610" s="52" t="s">
        <v>217</v>
      </c>
      <c r="E1610" s="56" t="s">
        <v>218</v>
      </c>
      <c r="F1610" s="57">
        <v>270500000</v>
      </c>
      <c r="G1610" s="57">
        <v>0</v>
      </c>
      <c r="H1610" s="57">
        <v>54100000</v>
      </c>
      <c r="I1610" s="57">
        <v>216400000</v>
      </c>
      <c r="J1610" s="57">
        <v>0</v>
      </c>
    </row>
    <row r="1611" spans="1:10" ht="25.5">
      <c r="A1611" s="52" t="s">
        <v>811</v>
      </c>
      <c r="B1611" s="52" t="s">
        <v>857</v>
      </c>
      <c r="C1611" s="52" t="s">
        <v>229</v>
      </c>
      <c r="D1611" s="52" t="s">
        <v>201</v>
      </c>
      <c r="E1611" s="56" t="s">
        <v>230</v>
      </c>
      <c r="F1611" s="57">
        <v>556000</v>
      </c>
      <c r="G1611" s="57">
        <v>0</v>
      </c>
      <c r="H1611" s="57">
        <v>0</v>
      </c>
      <c r="I1611" s="57">
        <v>556000</v>
      </c>
      <c r="J1611" s="57">
        <v>0</v>
      </c>
    </row>
    <row r="1612" spans="1:10" ht="25.5">
      <c r="A1612" s="52" t="s">
        <v>811</v>
      </c>
      <c r="B1612" s="52" t="s">
        <v>857</v>
      </c>
      <c r="C1612" s="52" t="s">
        <v>229</v>
      </c>
      <c r="D1612" s="52" t="s">
        <v>231</v>
      </c>
      <c r="E1612" s="56" t="s">
        <v>232</v>
      </c>
      <c r="F1612" s="57">
        <v>556000</v>
      </c>
      <c r="G1612" s="57">
        <v>0</v>
      </c>
      <c r="H1612" s="57">
        <v>0</v>
      </c>
      <c r="I1612" s="57">
        <v>556000</v>
      </c>
      <c r="J1612" s="57">
        <v>0</v>
      </c>
    </row>
    <row r="1613" spans="1:10">
      <c r="A1613" s="52" t="s">
        <v>811</v>
      </c>
      <c r="B1613" s="52" t="s">
        <v>857</v>
      </c>
      <c r="C1613" s="52" t="s">
        <v>219</v>
      </c>
      <c r="D1613" s="52" t="s">
        <v>201</v>
      </c>
      <c r="E1613" s="56" t="s">
        <v>220</v>
      </c>
      <c r="F1613" s="57">
        <v>4747000</v>
      </c>
      <c r="G1613" s="57">
        <v>4747000</v>
      </c>
      <c r="H1613" s="57">
        <v>0</v>
      </c>
      <c r="I1613" s="57">
        <v>0</v>
      </c>
      <c r="J1613" s="57">
        <v>0</v>
      </c>
    </row>
    <row r="1614" spans="1:10" ht="76.5">
      <c r="A1614" s="52" t="s">
        <v>811</v>
      </c>
      <c r="B1614" s="52" t="s">
        <v>857</v>
      </c>
      <c r="C1614" s="52" t="s">
        <v>219</v>
      </c>
      <c r="D1614" s="52" t="s">
        <v>316</v>
      </c>
      <c r="E1614" s="56" t="s">
        <v>317</v>
      </c>
      <c r="F1614" s="57">
        <v>2000000</v>
      </c>
      <c r="G1614" s="57">
        <v>2000000</v>
      </c>
      <c r="H1614" s="57">
        <v>0</v>
      </c>
      <c r="I1614" s="57">
        <v>0</v>
      </c>
      <c r="J1614" s="57">
        <v>0</v>
      </c>
    </row>
    <row r="1615" spans="1:10" ht="51">
      <c r="A1615" s="52" t="s">
        <v>811</v>
      </c>
      <c r="B1615" s="52" t="s">
        <v>857</v>
      </c>
      <c r="C1615" s="52" t="s">
        <v>219</v>
      </c>
      <c r="D1615" s="52" t="s">
        <v>320</v>
      </c>
      <c r="E1615" s="56" t="s">
        <v>321</v>
      </c>
      <c r="F1615" s="57">
        <v>2747000</v>
      </c>
      <c r="G1615" s="57">
        <v>2747000</v>
      </c>
      <c r="H1615" s="57">
        <v>0</v>
      </c>
      <c r="I1615" s="57">
        <v>0</v>
      </c>
      <c r="J1615" s="57">
        <v>0</v>
      </c>
    </row>
    <row r="1616" spans="1:10">
      <c r="A1616" s="52" t="s">
        <v>811</v>
      </c>
      <c r="B1616" s="52" t="s">
        <v>857</v>
      </c>
      <c r="C1616" s="52" t="s">
        <v>223</v>
      </c>
      <c r="D1616" s="52" t="s">
        <v>201</v>
      </c>
      <c r="E1616" s="56" t="s">
        <v>224</v>
      </c>
      <c r="F1616" s="57">
        <v>1431185</v>
      </c>
      <c r="G1616" s="57">
        <v>0</v>
      </c>
      <c r="H1616" s="57">
        <v>6092</v>
      </c>
      <c r="I1616" s="57">
        <v>1425093</v>
      </c>
      <c r="J1616" s="57">
        <v>0</v>
      </c>
    </row>
    <row r="1617" spans="1:10" ht="25.5">
      <c r="A1617" s="52" t="s">
        <v>811</v>
      </c>
      <c r="B1617" s="52" t="s">
        <v>857</v>
      </c>
      <c r="C1617" s="52" t="s">
        <v>223</v>
      </c>
      <c r="D1617" s="52" t="s">
        <v>281</v>
      </c>
      <c r="E1617" s="56" t="s">
        <v>282</v>
      </c>
      <c r="F1617" s="57">
        <v>1419000</v>
      </c>
      <c r="G1617" s="57">
        <v>0</v>
      </c>
      <c r="H1617" s="57">
        <v>0</v>
      </c>
      <c r="I1617" s="57">
        <v>1419000</v>
      </c>
      <c r="J1617" s="57">
        <v>0</v>
      </c>
    </row>
    <row r="1618" spans="1:10" ht="25.5">
      <c r="A1618" s="52" t="s">
        <v>811</v>
      </c>
      <c r="B1618" s="52" t="s">
        <v>857</v>
      </c>
      <c r="C1618" s="52" t="s">
        <v>223</v>
      </c>
      <c r="D1618" s="52" t="s">
        <v>351</v>
      </c>
      <c r="E1618" s="56" t="s">
        <v>352</v>
      </c>
      <c r="F1618" s="57">
        <v>12185</v>
      </c>
      <c r="G1618" s="57">
        <v>0</v>
      </c>
      <c r="H1618" s="57">
        <v>6092</v>
      </c>
      <c r="I1618" s="57">
        <v>6093</v>
      </c>
      <c r="J1618" s="57">
        <v>0</v>
      </c>
    </row>
    <row r="1619" spans="1:10" ht="25.5">
      <c r="A1619" s="52" t="s">
        <v>811</v>
      </c>
      <c r="B1619" s="52" t="s">
        <v>859</v>
      </c>
      <c r="C1619" s="52" t="s">
        <v>201</v>
      </c>
      <c r="D1619" s="52" t="s">
        <v>201</v>
      </c>
      <c r="E1619" s="56" t="s">
        <v>860</v>
      </c>
      <c r="F1619" s="57">
        <v>75168000</v>
      </c>
      <c r="G1619" s="57">
        <v>0</v>
      </c>
      <c r="H1619" s="57">
        <v>49588000</v>
      </c>
      <c r="I1619" s="57">
        <v>25580000</v>
      </c>
      <c r="J1619" s="57">
        <v>0</v>
      </c>
    </row>
    <row r="1620" spans="1:10" ht="25.5">
      <c r="A1620" s="52" t="s">
        <v>811</v>
      </c>
      <c r="B1620" s="52" t="s">
        <v>859</v>
      </c>
      <c r="C1620" s="52" t="s">
        <v>229</v>
      </c>
      <c r="D1620" s="52" t="s">
        <v>201</v>
      </c>
      <c r="E1620" s="56" t="s">
        <v>230</v>
      </c>
      <c r="F1620" s="57">
        <v>25580000</v>
      </c>
      <c r="G1620" s="57">
        <v>0</v>
      </c>
      <c r="H1620" s="57">
        <v>0</v>
      </c>
      <c r="I1620" s="57">
        <v>25580000</v>
      </c>
      <c r="J1620" s="57">
        <v>0</v>
      </c>
    </row>
    <row r="1621" spans="1:10" ht="25.5">
      <c r="A1621" s="52" t="s">
        <v>811</v>
      </c>
      <c r="B1621" s="52" t="s">
        <v>859</v>
      </c>
      <c r="C1621" s="52" t="s">
        <v>229</v>
      </c>
      <c r="D1621" s="52" t="s">
        <v>231</v>
      </c>
      <c r="E1621" s="56" t="s">
        <v>232</v>
      </c>
      <c r="F1621" s="57">
        <v>25580000</v>
      </c>
      <c r="G1621" s="57">
        <v>0</v>
      </c>
      <c r="H1621" s="57">
        <v>0</v>
      </c>
      <c r="I1621" s="57">
        <v>25580000</v>
      </c>
      <c r="J1621" s="57">
        <v>0</v>
      </c>
    </row>
    <row r="1622" spans="1:10">
      <c r="A1622" s="52" t="s">
        <v>811</v>
      </c>
      <c r="B1622" s="52" t="s">
        <v>859</v>
      </c>
      <c r="C1622" s="52" t="s">
        <v>223</v>
      </c>
      <c r="D1622" s="52" t="s">
        <v>201</v>
      </c>
      <c r="E1622" s="56" t="s">
        <v>224</v>
      </c>
      <c r="F1622" s="57">
        <v>49588000</v>
      </c>
      <c r="G1622" s="57">
        <v>0</v>
      </c>
      <c r="H1622" s="57">
        <v>49588000</v>
      </c>
      <c r="I1622" s="57">
        <v>0</v>
      </c>
      <c r="J1622" s="57">
        <v>0</v>
      </c>
    </row>
    <row r="1623" spans="1:10" ht="25.5">
      <c r="A1623" s="52" t="s">
        <v>811</v>
      </c>
      <c r="B1623" s="52" t="s">
        <v>859</v>
      </c>
      <c r="C1623" s="52" t="s">
        <v>223</v>
      </c>
      <c r="D1623" s="52" t="s">
        <v>225</v>
      </c>
      <c r="E1623" s="56" t="s">
        <v>226</v>
      </c>
      <c r="F1623" s="57">
        <v>49588000</v>
      </c>
      <c r="G1623" s="57">
        <v>0</v>
      </c>
      <c r="H1623" s="57">
        <v>49588000</v>
      </c>
      <c r="I1623" s="57">
        <v>0</v>
      </c>
      <c r="J1623" s="57">
        <v>0</v>
      </c>
    </row>
    <row r="1624" spans="1:10">
      <c r="A1624" s="52" t="s">
        <v>811</v>
      </c>
      <c r="B1624" s="52" t="s">
        <v>861</v>
      </c>
      <c r="C1624" s="52" t="s">
        <v>201</v>
      </c>
      <c r="D1624" s="52" t="s">
        <v>201</v>
      </c>
      <c r="E1624" s="56" t="s">
        <v>862</v>
      </c>
      <c r="F1624" s="57">
        <v>1739</v>
      </c>
      <c r="G1624" s="57">
        <v>0</v>
      </c>
      <c r="H1624" s="57">
        <v>869</v>
      </c>
      <c r="I1624" s="57">
        <v>870</v>
      </c>
      <c r="J1624" s="57">
        <v>0</v>
      </c>
    </row>
    <row r="1625" spans="1:10">
      <c r="A1625" s="52" t="s">
        <v>811</v>
      </c>
      <c r="B1625" s="52" t="s">
        <v>861</v>
      </c>
      <c r="C1625" s="52" t="s">
        <v>223</v>
      </c>
      <c r="D1625" s="52" t="s">
        <v>201</v>
      </c>
      <c r="E1625" s="56" t="s">
        <v>224</v>
      </c>
      <c r="F1625" s="57">
        <v>1739</v>
      </c>
      <c r="G1625" s="57">
        <v>0</v>
      </c>
      <c r="H1625" s="57">
        <v>869</v>
      </c>
      <c r="I1625" s="57">
        <v>870</v>
      </c>
      <c r="J1625" s="57">
        <v>0</v>
      </c>
    </row>
    <row r="1626" spans="1:10" ht="25.5">
      <c r="A1626" s="52" t="s">
        <v>811</v>
      </c>
      <c r="B1626" s="52" t="s">
        <v>861</v>
      </c>
      <c r="C1626" s="52" t="s">
        <v>223</v>
      </c>
      <c r="D1626" s="52" t="s">
        <v>351</v>
      </c>
      <c r="E1626" s="56" t="s">
        <v>352</v>
      </c>
      <c r="F1626" s="57">
        <v>1739</v>
      </c>
      <c r="G1626" s="57">
        <v>0</v>
      </c>
      <c r="H1626" s="57">
        <v>869</v>
      </c>
      <c r="I1626" s="57">
        <v>870</v>
      </c>
      <c r="J1626" s="57">
        <v>0</v>
      </c>
    </row>
    <row r="1627" spans="1:10" ht="25.5">
      <c r="A1627" s="52" t="s">
        <v>811</v>
      </c>
      <c r="B1627" s="52" t="s">
        <v>863</v>
      </c>
      <c r="C1627" s="52" t="s">
        <v>201</v>
      </c>
      <c r="D1627" s="52" t="s">
        <v>201</v>
      </c>
      <c r="E1627" s="56" t="s">
        <v>475</v>
      </c>
      <c r="F1627" s="57">
        <v>718592813477</v>
      </c>
      <c r="G1627" s="57">
        <v>319595149642</v>
      </c>
      <c r="H1627" s="57">
        <v>90457325668</v>
      </c>
      <c r="I1627" s="57">
        <v>254579600489</v>
      </c>
      <c r="J1627" s="57">
        <v>53960737678</v>
      </c>
    </row>
    <row r="1628" spans="1:10">
      <c r="A1628" s="52" t="s">
        <v>811</v>
      </c>
      <c r="B1628" s="52" t="s">
        <v>863</v>
      </c>
      <c r="C1628" s="52" t="s">
        <v>332</v>
      </c>
      <c r="D1628" s="52" t="s">
        <v>201</v>
      </c>
      <c r="E1628" s="56" t="s">
        <v>66</v>
      </c>
      <c r="F1628" s="57">
        <v>89904635</v>
      </c>
      <c r="G1628" s="57">
        <v>0</v>
      </c>
      <c r="H1628" s="57">
        <v>44952317</v>
      </c>
      <c r="I1628" s="57">
        <v>44952318</v>
      </c>
      <c r="J1628" s="57">
        <v>0</v>
      </c>
    </row>
    <row r="1629" spans="1:10" ht="25.5">
      <c r="A1629" s="52" t="s">
        <v>811</v>
      </c>
      <c r="B1629" s="52" t="s">
        <v>863</v>
      </c>
      <c r="C1629" s="52" t="s">
        <v>332</v>
      </c>
      <c r="D1629" s="52" t="s">
        <v>333</v>
      </c>
      <c r="E1629" s="56" t="s">
        <v>334</v>
      </c>
      <c r="F1629" s="57">
        <v>22148000</v>
      </c>
      <c r="G1629" s="57">
        <v>0</v>
      </c>
      <c r="H1629" s="57">
        <v>11074000</v>
      </c>
      <c r="I1629" s="57">
        <v>11074000</v>
      </c>
      <c r="J1629" s="57">
        <v>0</v>
      </c>
    </row>
    <row r="1630" spans="1:10" ht="38.25">
      <c r="A1630" s="52" t="s">
        <v>811</v>
      </c>
      <c r="B1630" s="52" t="s">
        <v>863</v>
      </c>
      <c r="C1630" s="52" t="s">
        <v>332</v>
      </c>
      <c r="D1630" s="52" t="s">
        <v>737</v>
      </c>
      <c r="E1630" s="56" t="s">
        <v>738</v>
      </c>
      <c r="F1630" s="57">
        <v>410000</v>
      </c>
      <c r="G1630" s="57">
        <v>0</v>
      </c>
      <c r="H1630" s="57">
        <v>205000</v>
      </c>
      <c r="I1630" s="57">
        <v>205000</v>
      </c>
      <c r="J1630" s="57">
        <v>0</v>
      </c>
    </row>
    <row r="1631" spans="1:10" ht="25.5">
      <c r="A1631" s="52" t="s">
        <v>811</v>
      </c>
      <c r="B1631" s="52" t="s">
        <v>863</v>
      </c>
      <c r="C1631" s="52" t="s">
        <v>332</v>
      </c>
      <c r="D1631" s="52" t="s">
        <v>708</v>
      </c>
      <c r="E1631" s="56" t="s">
        <v>709</v>
      </c>
      <c r="F1631" s="57">
        <v>16364556</v>
      </c>
      <c r="G1631" s="57">
        <v>0</v>
      </c>
      <c r="H1631" s="57">
        <v>8182278</v>
      </c>
      <c r="I1631" s="57">
        <v>8182278</v>
      </c>
      <c r="J1631" s="57">
        <v>0</v>
      </c>
    </row>
    <row r="1632" spans="1:10" ht="25.5">
      <c r="A1632" s="52" t="s">
        <v>811</v>
      </c>
      <c r="B1632" s="52" t="s">
        <v>863</v>
      </c>
      <c r="C1632" s="52" t="s">
        <v>332</v>
      </c>
      <c r="D1632" s="52" t="s">
        <v>502</v>
      </c>
      <c r="E1632" s="56" t="s">
        <v>503</v>
      </c>
      <c r="F1632" s="57">
        <v>50982079</v>
      </c>
      <c r="G1632" s="57">
        <v>0</v>
      </c>
      <c r="H1632" s="57">
        <v>25491039</v>
      </c>
      <c r="I1632" s="57">
        <v>25491040</v>
      </c>
      <c r="J1632" s="57">
        <v>0</v>
      </c>
    </row>
    <row r="1633" spans="1:10">
      <c r="A1633" s="52" t="s">
        <v>811</v>
      </c>
      <c r="B1633" s="52" t="s">
        <v>863</v>
      </c>
      <c r="C1633" s="52" t="s">
        <v>324</v>
      </c>
      <c r="D1633" s="52" t="s">
        <v>201</v>
      </c>
      <c r="E1633" s="56" t="s">
        <v>325</v>
      </c>
      <c r="F1633" s="57">
        <v>28178709753</v>
      </c>
      <c r="G1633" s="57">
        <v>0</v>
      </c>
      <c r="H1633" s="57">
        <v>7967059140</v>
      </c>
      <c r="I1633" s="57">
        <v>17723617633</v>
      </c>
      <c r="J1633" s="57">
        <v>2488032980</v>
      </c>
    </row>
    <row r="1634" spans="1:10" ht="51">
      <c r="A1634" s="52" t="s">
        <v>811</v>
      </c>
      <c r="B1634" s="52" t="s">
        <v>863</v>
      </c>
      <c r="C1634" s="52" t="s">
        <v>324</v>
      </c>
      <c r="D1634" s="52" t="s">
        <v>326</v>
      </c>
      <c r="E1634" s="56" t="s">
        <v>327</v>
      </c>
      <c r="F1634" s="57">
        <v>28178709753</v>
      </c>
      <c r="G1634" s="57">
        <v>0</v>
      </c>
      <c r="H1634" s="57">
        <v>7967059140</v>
      </c>
      <c r="I1634" s="57">
        <v>17723617633</v>
      </c>
      <c r="J1634" s="57">
        <v>2488032980</v>
      </c>
    </row>
    <row r="1635" spans="1:10" ht="38.25">
      <c r="A1635" s="52" t="s">
        <v>811</v>
      </c>
      <c r="B1635" s="52" t="s">
        <v>863</v>
      </c>
      <c r="C1635" s="52" t="s">
        <v>291</v>
      </c>
      <c r="D1635" s="52" t="s">
        <v>201</v>
      </c>
      <c r="E1635" s="56" t="s">
        <v>292</v>
      </c>
      <c r="F1635" s="57">
        <v>24439538278</v>
      </c>
      <c r="G1635" s="57">
        <v>0</v>
      </c>
      <c r="H1635" s="57">
        <v>7331861474</v>
      </c>
      <c r="I1635" s="57">
        <v>9775815305</v>
      </c>
      <c r="J1635" s="57">
        <v>7331861499</v>
      </c>
    </row>
    <row r="1636" spans="1:10" ht="51">
      <c r="A1636" s="52" t="s">
        <v>811</v>
      </c>
      <c r="B1636" s="52" t="s">
        <v>863</v>
      </c>
      <c r="C1636" s="52" t="s">
        <v>291</v>
      </c>
      <c r="D1636" s="52" t="s">
        <v>293</v>
      </c>
      <c r="E1636" s="56" t="s">
        <v>294</v>
      </c>
      <c r="F1636" s="57">
        <v>24183834778</v>
      </c>
      <c r="G1636" s="57">
        <v>0</v>
      </c>
      <c r="H1636" s="57">
        <v>7255150424</v>
      </c>
      <c r="I1636" s="57">
        <v>9673533905</v>
      </c>
      <c r="J1636" s="57">
        <v>7255150449</v>
      </c>
    </row>
    <row r="1637" spans="1:10" ht="51">
      <c r="A1637" s="52" t="s">
        <v>811</v>
      </c>
      <c r="B1637" s="52" t="s">
        <v>863</v>
      </c>
      <c r="C1637" s="52" t="s">
        <v>291</v>
      </c>
      <c r="D1637" s="52" t="s">
        <v>425</v>
      </c>
      <c r="E1637" s="56" t="s">
        <v>426</v>
      </c>
      <c r="F1637" s="57">
        <v>255703500</v>
      </c>
      <c r="G1637" s="57">
        <v>0</v>
      </c>
      <c r="H1637" s="57">
        <v>76711050</v>
      </c>
      <c r="I1637" s="57">
        <v>102281400</v>
      </c>
      <c r="J1637" s="57">
        <v>76711050</v>
      </c>
    </row>
    <row r="1638" spans="1:10">
      <c r="A1638" s="52" t="s">
        <v>811</v>
      </c>
      <c r="B1638" s="52" t="s">
        <v>863</v>
      </c>
      <c r="C1638" s="52" t="s">
        <v>718</v>
      </c>
      <c r="D1638" s="52" t="s">
        <v>201</v>
      </c>
      <c r="E1638" s="56" t="s">
        <v>719</v>
      </c>
      <c r="F1638" s="57">
        <v>3075326618</v>
      </c>
      <c r="G1638" s="57">
        <v>0</v>
      </c>
      <c r="H1638" s="57">
        <v>0</v>
      </c>
      <c r="I1638" s="57">
        <v>2767794000</v>
      </c>
      <c r="J1638" s="57">
        <v>307532618</v>
      </c>
    </row>
    <row r="1639" spans="1:10" ht="38.25">
      <c r="A1639" s="52" t="s">
        <v>811</v>
      </c>
      <c r="B1639" s="52" t="s">
        <v>863</v>
      </c>
      <c r="C1639" s="52" t="s">
        <v>718</v>
      </c>
      <c r="D1639" s="52" t="s">
        <v>720</v>
      </c>
      <c r="E1639" s="56" t="s">
        <v>721</v>
      </c>
      <c r="F1639" s="57">
        <v>3075326618</v>
      </c>
      <c r="G1639" s="57">
        <v>0</v>
      </c>
      <c r="H1639" s="57">
        <v>0</v>
      </c>
      <c r="I1639" s="57">
        <v>2767794000</v>
      </c>
      <c r="J1639" s="57">
        <v>307532618</v>
      </c>
    </row>
    <row r="1640" spans="1:10">
      <c r="A1640" s="52" t="s">
        <v>811</v>
      </c>
      <c r="B1640" s="52" t="s">
        <v>863</v>
      </c>
      <c r="C1640" s="52" t="s">
        <v>295</v>
      </c>
      <c r="D1640" s="52" t="s">
        <v>201</v>
      </c>
      <c r="E1640" s="56" t="s">
        <v>296</v>
      </c>
      <c r="F1640" s="57">
        <v>22120391725</v>
      </c>
      <c r="G1640" s="57">
        <v>0</v>
      </c>
      <c r="H1640" s="57">
        <v>0</v>
      </c>
      <c r="I1640" s="57">
        <v>17642791963</v>
      </c>
      <c r="J1640" s="57">
        <v>4477599762</v>
      </c>
    </row>
    <row r="1641" spans="1:10">
      <c r="A1641" s="52" t="s">
        <v>811</v>
      </c>
      <c r="B1641" s="52" t="s">
        <v>863</v>
      </c>
      <c r="C1641" s="52" t="s">
        <v>295</v>
      </c>
      <c r="D1641" s="52" t="s">
        <v>722</v>
      </c>
      <c r="E1641" s="56" t="s">
        <v>723</v>
      </c>
      <c r="F1641" s="57">
        <v>156408733</v>
      </c>
      <c r="G1641" s="57">
        <v>0</v>
      </c>
      <c r="H1641" s="57">
        <v>0</v>
      </c>
      <c r="I1641" s="57">
        <v>78204366</v>
      </c>
      <c r="J1641" s="57">
        <v>78204367</v>
      </c>
    </row>
    <row r="1642" spans="1:10">
      <c r="A1642" s="52" t="s">
        <v>811</v>
      </c>
      <c r="B1642" s="52" t="s">
        <v>863</v>
      </c>
      <c r="C1642" s="52" t="s">
        <v>295</v>
      </c>
      <c r="D1642" s="52" t="s">
        <v>297</v>
      </c>
      <c r="E1642" s="56" t="s">
        <v>298</v>
      </c>
      <c r="F1642" s="57">
        <v>21941987062</v>
      </c>
      <c r="G1642" s="57">
        <v>0</v>
      </c>
      <c r="H1642" s="57">
        <v>0</v>
      </c>
      <c r="I1642" s="57">
        <v>17553589633</v>
      </c>
      <c r="J1642" s="57">
        <v>4388397429</v>
      </c>
    </row>
    <row r="1643" spans="1:10">
      <c r="A1643" s="52" t="s">
        <v>811</v>
      </c>
      <c r="B1643" s="52" t="s">
        <v>863</v>
      </c>
      <c r="C1643" s="52" t="s">
        <v>295</v>
      </c>
      <c r="D1643" s="52" t="s">
        <v>520</v>
      </c>
      <c r="E1643" s="56" t="s">
        <v>521</v>
      </c>
      <c r="F1643" s="57">
        <v>21995930</v>
      </c>
      <c r="G1643" s="57">
        <v>0</v>
      </c>
      <c r="H1643" s="57">
        <v>0</v>
      </c>
      <c r="I1643" s="57">
        <v>10997964</v>
      </c>
      <c r="J1643" s="57">
        <v>10997966</v>
      </c>
    </row>
    <row r="1644" spans="1:10" ht="25.5">
      <c r="A1644" s="52" t="s">
        <v>811</v>
      </c>
      <c r="B1644" s="52" t="s">
        <v>863</v>
      </c>
      <c r="C1644" s="52" t="s">
        <v>299</v>
      </c>
      <c r="D1644" s="52" t="s">
        <v>201</v>
      </c>
      <c r="E1644" s="56" t="s">
        <v>65</v>
      </c>
      <c r="F1644" s="57">
        <v>409362314</v>
      </c>
      <c r="G1644" s="57">
        <v>0</v>
      </c>
      <c r="H1644" s="57">
        <v>0</v>
      </c>
      <c r="I1644" s="57">
        <v>0</v>
      </c>
      <c r="J1644" s="57">
        <v>409362314</v>
      </c>
    </row>
    <row r="1645" spans="1:10">
      <c r="A1645" s="52" t="s">
        <v>811</v>
      </c>
      <c r="B1645" s="52" t="s">
        <v>863</v>
      </c>
      <c r="C1645" s="52" t="s">
        <v>299</v>
      </c>
      <c r="D1645" s="52" t="s">
        <v>620</v>
      </c>
      <c r="E1645" s="56" t="s">
        <v>621</v>
      </c>
      <c r="F1645" s="57">
        <v>4323983</v>
      </c>
      <c r="G1645" s="57">
        <v>0</v>
      </c>
      <c r="H1645" s="57">
        <v>0</v>
      </c>
      <c r="I1645" s="57">
        <v>0</v>
      </c>
      <c r="J1645" s="57">
        <v>4323983</v>
      </c>
    </row>
    <row r="1646" spans="1:10" ht="25.5">
      <c r="A1646" s="52" t="s">
        <v>811</v>
      </c>
      <c r="B1646" s="52" t="s">
        <v>863</v>
      </c>
      <c r="C1646" s="52" t="s">
        <v>299</v>
      </c>
      <c r="D1646" s="52" t="s">
        <v>300</v>
      </c>
      <c r="E1646" s="56" t="s">
        <v>301</v>
      </c>
      <c r="F1646" s="57">
        <v>401933008</v>
      </c>
      <c r="G1646" s="57">
        <v>0</v>
      </c>
      <c r="H1646" s="57">
        <v>0</v>
      </c>
      <c r="I1646" s="57">
        <v>0</v>
      </c>
      <c r="J1646" s="57">
        <v>401933008</v>
      </c>
    </row>
    <row r="1647" spans="1:10" ht="25.5">
      <c r="A1647" s="52" t="s">
        <v>811</v>
      </c>
      <c r="B1647" s="52" t="s">
        <v>863</v>
      </c>
      <c r="C1647" s="52" t="s">
        <v>299</v>
      </c>
      <c r="D1647" s="52" t="s">
        <v>688</v>
      </c>
      <c r="E1647" s="56" t="s">
        <v>689</v>
      </c>
      <c r="F1647" s="57">
        <v>3105323</v>
      </c>
      <c r="G1647" s="57">
        <v>0</v>
      </c>
      <c r="H1647" s="57">
        <v>0</v>
      </c>
      <c r="I1647" s="57">
        <v>0</v>
      </c>
      <c r="J1647" s="57">
        <v>3105323</v>
      </c>
    </row>
    <row r="1648" spans="1:10">
      <c r="A1648" s="52" t="s">
        <v>811</v>
      </c>
      <c r="B1648" s="52" t="s">
        <v>863</v>
      </c>
      <c r="C1648" s="52" t="s">
        <v>302</v>
      </c>
      <c r="D1648" s="52" t="s">
        <v>201</v>
      </c>
      <c r="E1648" s="56" t="s">
        <v>303</v>
      </c>
      <c r="F1648" s="57">
        <v>525975896751</v>
      </c>
      <c r="G1648" s="57">
        <v>284581513649</v>
      </c>
      <c r="H1648" s="57">
        <v>60081724795</v>
      </c>
      <c r="I1648" s="57">
        <v>156973435463</v>
      </c>
      <c r="J1648" s="57">
        <v>24339222844</v>
      </c>
    </row>
    <row r="1649" spans="1:10" ht="51">
      <c r="A1649" s="52" t="s">
        <v>811</v>
      </c>
      <c r="B1649" s="52" t="s">
        <v>863</v>
      </c>
      <c r="C1649" s="52" t="s">
        <v>302</v>
      </c>
      <c r="D1649" s="52" t="s">
        <v>304</v>
      </c>
      <c r="E1649" s="56" t="s">
        <v>305</v>
      </c>
      <c r="F1649" s="57">
        <v>241394383102</v>
      </c>
      <c r="G1649" s="57">
        <v>0</v>
      </c>
      <c r="H1649" s="57">
        <v>60081724795</v>
      </c>
      <c r="I1649" s="57">
        <v>156973435463</v>
      </c>
      <c r="J1649" s="57">
        <v>24339222844</v>
      </c>
    </row>
    <row r="1650" spans="1:10" ht="25.5">
      <c r="A1650" s="52" t="s">
        <v>811</v>
      </c>
      <c r="B1650" s="52" t="s">
        <v>863</v>
      </c>
      <c r="C1650" s="52" t="s">
        <v>302</v>
      </c>
      <c r="D1650" s="52" t="s">
        <v>409</v>
      </c>
      <c r="E1650" s="56" t="s">
        <v>410</v>
      </c>
      <c r="F1650" s="57">
        <v>284581513649</v>
      </c>
      <c r="G1650" s="57">
        <v>284581513649</v>
      </c>
      <c r="H1650" s="57">
        <v>0</v>
      </c>
      <c r="I1650" s="57">
        <v>0</v>
      </c>
      <c r="J1650" s="57">
        <v>0</v>
      </c>
    </row>
    <row r="1651" spans="1:10">
      <c r="A1651" s="52" t="s">
        <v>811</v>
      </c>
      <c r="B1651" s="52" t="s">
        <v>863</v>
      </c>
      <c r="C1651" s="52" t="s">
        <v>454</v>
      </c>
      <c r="D1651" s="52" t="s">
        <v>201</v>
      </c>
      <c r="E1651" s="56" t="s">
        <v>455</v>
      </c>
      <c r="F1651" s="57">
        <v>1303784038</v>
      </c>
      <c r="G1651" s="57">
        <v>977151386</v>
      </c>
      <c r="H1651" s="57">
        <v>0</v>
      </c>
      <c r="I1651" s="57">
        <v>165693844</v>
      </c>
      <c r="J1651" s="57">
        <v>160938808</v>
      </c>
    </row>
    <row r="1652" spans="1:10">
      <c r="A1652" s="52" t="s">
        <v>811</v>
      </c>
      <c r="B1652" s="52" t="s">
        <v>863</v>
      </c>
      <c r="C1652" s="52" t="s">
        <v>454</v>
      </c>
      <c r="D1652" s="52" t="s">
        <v>456</v>
      </c>
      <c r="E1652" s="56" t="s">
        <v>457</v>
      </c>
      <c r="F1652" s="57">
        <v>977151386</v>
      </c>
      <c r="G1652" s="57">
        <v>977151386</v>
      </c>
      <c r="H1652" s="57">
        <v>0</v>
      </c>
      <c r="I1652" s="57">
        <v>0</v>
      </c>
      <c r="J1652" s="57">
        <v>0</v>
      </c>
    </row>
    <row r="1653" spans="1:10">
      <c r="A1653" s="52" t="s">
        <v>811</v>
      </c>
      <c r="B1653" s="52" t="s">
        <v>863</v>
      </c>
      <c r="C1653" s="52" t="s">
        <v>454</v>
      </c>
      <c r="D1653" s="52" t="s">
        <v>726</v>
      </c>
      <c r="E1653" s="56" t="s">
        <v>727</v>
      </c>
      <c r="F1653" s="57">
        <v>4755050</v>
      </c>
      <c r="G1653" s="57">
        <v>0</v>
      </c>
      <c r="H1653" s="57">
        <v>0</v>
      </c>
      <c r="I1653" s="57">
        <v>4755050</v>
      </c>
      <c r="J1653" s="57">
        <v>0</v>
      </c>
    </row>
    <row r="1654" spans="1:10" ht="25.5">
      <c r="A1654" s="52" t="s">
        <v>811</v>
      </c>
      <c r="B1654" s="52" t="s">
        <v>863</v>
      </c>
      <c r="C1654" s="52" t="s">
        <v>454</v>
      </c>
      <c r="D1654" s="52" t="s">
        <v>690</v>
      </c>
      <c r="E1654" s="56" t="s">
        <v>691</v>
      </c>
      <c r="F1654" s="57">
        <v>321877602</v>
      </c>
      <c r="G1654" s="57">
        <v>0</v>
      </c>
      <c r="H1654" s="57">
        <v>0</v>
      </c>
      <c r="I1654" s="57">
        <v>160938794</v>
      </c>
      <c r="J1654" s="57">
        <v>160938808</v>
      </c>
    </row>
    <row r="1655" spans="1:10">
      <c r="A1655" s="52" t="s">
        <v>811</v>
      </c>
      <c r="B1655" s="52" t="s">
        <v>863</v>
      </c>
      <c r="C1655" s="52" t="s">
        <v>458</v>
      </c>
      <c r="D1655" s="52" t="s">
        <v>201</v>
      </c>
      <c r="E1655" s="56" t="s">
        <v>91</v>
      </c>
      <c r="F1655" s="57">
        <v>27117535735</v>
      </c>
      <c r="G1655" s="57">
        <v>27117535735</v>
      </c>
      <c r="H1655" s="57">
        <v>0</v>
      </c>
      <c r="I1655" s="57">
        <v>0</v>
      </c>
      <c r="J1655" s="57">
        <v>0</v>
      </c>
    </row>
    <row r="1656" spans="1:10">
      <c r="A1656" s="52" t="s">
        <v>811</v>
      </c>
      <c r="B1656" s="52" t="s">
        <v>863</v>
      </c>
      <c r="C1656" s="52" t="s">
        <v>458</v>
      </c>
      <c r="D1656" s="52" t="s">
        <v>459</v>
      </c>
      <c r="E1656" s="56" t="s">
        <v>91</v>
      </c>
      <c r="F1656" s="57">
        <v>27117535735</v>
      </c>
      <c r="G1656" s="57">
        <v>27117535735</v>
      </c>
      <c r="H1656" s="57">
        <v>0</v>
      </c>
      <c r="I1656" s="57">
        <v>0</v>
      </c>
      <c r="J1656" s="57">
        <v>0</v>
      </c>
    </row>
    <row r="1657" spans="1:10">
      <c r="A1657" s="52" t="s">
        <v>811</v>
      </c>
      <c r="B1657" s="52" t="s">
        <v>863</v>
      </c>
      <c r="C1657" s="52" t="s">
        <v>411</v>
      </c>
      <c r="D1657" s="52" t="s">
        <v>201</v>
      </c>
      <c r="E1657" s="56" t="s">
        <v>92</v>
      </c>
      <c r="F1657" s="57">
        <v>409311410</v>
      </c>
      <c r="G1657" s="57">
        <v>409311410</v>
      </c>
      <c r="H1657" s="57">
        <v>0</v>
      </c>
      <c r="I1657" s="57">
        <v>0</v>
      </c>
      <c r="J1657" s="57">
        <v>0</v>
      </c>
    </row>
    <row r="1658" spans="1:10">
      <c r="A1658" s="52" t="s">
        <v>811</v>
      </c>
      <c r="B1658" s="52" t="s">
        <v>863</v>
      </c>
      <c r="C1658" s="52" t="s">
        <v>411</v>
      </c>
      <c r="D1658" s="52" t="s">
        <v>412</v>
      </c>
      <c r="E1658" s="56" t="s">
        <v>92</v>
      </c>
      <c r="F1658" s="57">
        <v>409311410</v>
      </c>
      <c r="G1658" s="57">
        <v>409311410</v>
      </c>
      <c r="H1658" s="57">
        <v>0</v>
      </c>
      <c r="I1658" s="57">
        <v>0</v>
      </c>
      <c r="J1658" s="57">
        <v>0</v>
      </c>
    </row>
    <row r="1659" spans="1:10">
      <c r="A1659" s="52" t="s">
        <v>811</v>
      </c>
      <c r="B1659" s="52" t="s">
        <v>863</v>
      </c>
      <c r="C1659" s="52" t="s">
        <v>431</v>
      </c>
      <c r="D1659" s="52" t="s">
        <v>201</v>
      </c>
      <c r="E1659" s="56" t="s">
        <v>67</v>
      </c>
      <c r="F1659" s="57">
        <v>510009450</v>
      </c>
      <c r="G1659" s="57">
        <v>510009450</v>
      </c>
      <c r="H1659" s="57">
        <v>0</v>
      </c>
      <c r="I1659" s="57">
        <v>0</v>
      </c>
      <c r="J1659" s="57">
        <v>0</v>
      </c>
    </row>
    <row r="1660" spans="1:10" ht="25.5">
      <c r="A1660" s="52" t="s">
        <v>811</v>
      </c>
      <c r="B1660" s="52" t="s">
        <v>863</v>
      </c>
      <c r="C1660" s="52" t="s">
        <v>431</v>
      </c>
      <c r="D1660" s="52" t="s">
        <v>464</v>
      </c>
      <c r="E1660" s="56" t="s">
        <v>465</v>
      </c>
      <c r="F1660" s="57">
        <v>510009450</v>
      </c>
      <c r="G1660" s="57">
        <v>510009450</v>
      </c>
      <c r="H1660" s="57">
        <v>0</v>
      </c>
      <c r="I1660" s="57">
        <v>0</v>
      </c>
      <c r="J1660" s="57">
        <v>0</v>
      </c>
    </row>
    <row r="1661" spans="1:10" ht="25.5">
      <c r="A1661" s="52" t="s">
        <v>811</v>
      </c>
      <c r="B1661" s="52" t="s">
        <v>863</v>
      </c>
      <c r="C1661" s="52" t="s">
        <v>306</v>
      </c>
      <c r="D1661" s="52" t="s">
        <v>201</v>
      </c>
      <c r="E1661" s="56" t="s">
        <v>307</v>
      </c>
      <c r="F1661" s="57">
        <v>9746663887</v>
      </c>
      <c r="G1661" s="57">
        <v>0</v>
      </c>
      <c r="H1661" s="57">
        <v>0</v>
      </c>
      <c r="I1661" s="57">
        <v>8798346993</v>
      </c>
      <c r="J1661" s="57">
        <v>948316894</v>
      </c>
    </row>
    <row r="1662" spans="1:10" ht="25.5">
      <c r="A1662" s="52" t="s">
        <v>811</v>
      </c>
      <c r="B1662" s="52" t="s">
        <v>863</v>
      </c>
      <c r="C1662" s="52" t="s">
        <v>306</v>
      </c>
      <c r="D1662" s="52" t="s">
        <v>542</v>
      </c>
      <c r="E1662" s="56" t="s">
        <v>543</v>
      </c>
      <c r="F1662" s="57">
        <v>4700000</v>
      </c>
      <c r="G1662" s="57">
        <v>0</v>
      </c>
      <c r="H1662" s="57">
        <v>0</v>
      </c>
      <c r="I1662" s="57">
        <v>4700000</v>
      </c>
      <c r="J1662" s="57">
        <v>0</v>
      </c>
    </row>
    <row r="1663" spans="1:10" ht="25.5">
      <c r="A1663" s="52" t="s">
        <v>811</v>
      </c>
      <c r="B1663" s="52" t="s">
        <v>863</v>
      </c>
      <c r="C1663" s="52" t="s">
        <v>306</v>
      </c>
      <c r="D1663" s="52" t="s">
        <v>308</v>
      </c>
      <c r="E1663" s="56" t="s">
        <v>309</v>
      </c>
      <c r="F1663" s="57">
        <v>9741963887</v>
      </c>
      <c r="G1663" s="57">
        <v>0</v>
      </c>
      <c r="H1663" s="57">
        <v>0</v>
      </c>
      <c r="I1663" s="57">
        <v>8793646993</v>
      </c>
      <c r="J1663" s="57">
        <v>948316894</v>
      </c>
    </row>
    <row r="1664" spans="1:10" ht="38.25">
      <c r="A1664" s="52" t="s">
        <v>811</v>
      </c>
      <c r="B1664" s="52" t="s">
        <v>863</v>
      </c>
      <c r="C1664" s="52" t="s">
        <v>215</v>
      </c>
      <c r="D1664" s="52" t="s">
        <v>201</v>
      </c>
      <c r="E1664" s="56" t="s">
        <v>216</v>
      </c>
      <c r="F1664" s="57">
        <v>10173033610</v>
      </c>
      <c r="G1664" s="57">
        <v>0</v>
      </c>
      <c r="H1664" s="57">
        <v>1981606280</v>
      </c>
      <c r="I1664" s="57">
        <v>7979425558</v>
      </c>
      <c r="J1664" s="57">
        <v>212001772</v>
      </c>
    </row>
    <row r="1665" spans="1:10">
      <c r="A1665" s="52" t="s">
        <v>811</v>
      </c>
      <c r="B1665" s="52" t="s">
        <v>863</v>
      </c>
      <c r="C1665" s="52" t="s">
        <v>215</v>
      </c>
      <c r="D1665" s="52" t="s">
        <v>413</v>
      </c>
      <c r="E1665" s="56" t="s">
        <v>414</v>
      </c>
      <c r="F1665" s="57">
        <v>265002194</v>
      </c>
      <c r="G1665" s="57">
        <v>0</v>
      </c>
      <c r="H1665" s="57">
        <v>0</v>
      </c>
      <c r="I1665" s="57">
        <v>53000422</v>
      </c>
      <c r="J1665" s="57">
        <v>212001772</v>
      </c>
    </row>
    <row r="1666" spans="1:10">
      <c r="A1666" s="52" t="s">
        <v>811</v>
      </c>
      <c r="B1666" s="52" t="s">
        <v>863</v>
      </c>
      <c r="C1666" s="52" t="s">
        <v>215</v>
      </c>
      <c r="D1666" s="52" t="s">
        <v>217</v>
      </c>
      <c r="E1666" s="56" t="s">
        <v>218</v>
      </c>
      <c r="F1666" s="57">
        <v>9888076558</v>
      </c>
      <c r="G1666" s="57">
        <v>0</v>
      </c>
      <c r="H1666" s="57">
        <v>1977615309</v>
      </c>
      <c r="I1666" s="57">
        <v>7910461249</v>
      </c>
      <c r="J1666" s="57">
        <v>0</v>
      </c>
    </row>
    <row r="1667" spans="1:10" ht="25.5">
      <c r="A1667" s="52" t="s">
        <v>811</v>
      </c>
      <c r="B1667" s="52" t="s">
        <v>863</v>
      </c>
      <c r="C1667" s="52" t="s">
        <v>215</v>
      </c>
      <c r="D1667" s="52" t="s">
        <v>692</v>
      </c>
      <c r="E1667" s="56" t="s">
        <v>693</v>
      </c>
      <c r="F1667" s="57">
        <v>5000000</v>
      </c>
      <c r="G1667" s="57">
        <v>0</v>
      </c>
      <c r="H1667" s="57">
        <v>1000000</v>
      </c>
      <c r="I1667" s="57">
        <v>4000000</v>
      </c>
      <c r="J1667" s="57">
        <v>0</v>
      </c>
    </row>
    <row r="1668" spans="1:10">
      <c r="A1668" s="52" t="s">
        <v>811</v>
      </c>
      <c r="B1668" s="52" t="s">
        <v>863</v>
      </c>
      <c r="C1668" s="52" t="s">
        <v>215</v>
      </c>
      <c r="D1668" s="52" t="s">
        <v>436</v>
      </c>
      <c r="E1668" s="56" t="s">
        <v>437</v>
      </c>
      <c r="F1668" s="57">
        <v>14954858</v>
      </c>
      <c r="G1668" s="57">
        <v>0</v>
      </c>
      <c r="H1668" s="57">
        <v>2990971</v>
      </c>
      <c r="I1668" s="57">
        <v>11963887</v>
      </c>
      <c r="J1668" s="57">
        <v>0</v>
      </c>
    </row>
    <row r="1669" spans="1:10" ht="25.5">
      <c r="A1669" s="52" t="s">
        <v>811</v>
      </c>
      <c r="B1669" s="52" t="s">
        <v>863</v>
      </c>
      <c r="C1669" s="52" t="s">
        <v>259</v>
      </c>
      <c r="D1669" s="52" t="s">
        <v>201</v>
      </c>
      <c r="E1669" s="56" t="s">
        <v>260</v>
      </c>
      <c r="F1669" s="57">
        <v>4491476366</v>
      </c>
      <c r="G1669" s="57">
        <v>0</v>
      </c>
      <c r="H1669" s="57">
        <v>9000000</v>
      </c>
      <c r="I1669" s="57">
        <v>4482476366</v>
      </c>
      <c r="J1669" s="57">
        <v>0</v>
      </c>
    </row>
    <row r="1670" spans="1:10">
      <c r="A1670" s="52" t="s">
        <v>811</v>
      </c>
      <c r="B1670" s="52" t="s">
        <v>863</v>
      </c>
      <c r="C1670" s="52" t="s">
        <v>259</v>
      </c>
      <c r="D1670" s="52" t="s">
        <v>401</v>
      </c>
      <c r="E1670" s="56" t="s">
        <v>402</v>
      </c>
      <c r="F1670" s="57">
        <v>286000000</v>
      </c>
      <c r="G1670" s="57">
        <v>0</v>
      </c>
      <c r="H1670" s="57">
        <v>6000000</v>
      </c>
      <c r="I1670" s="57">
        <v>280000000</v>
      </c>
      <c r="J1670" s="57">
        <v>0</v>
      </c>
    </row>
    <row r="1671" spans="1:10">
      <c r="A1671" s="52" t="s">
        <v>811</v>
      </c>
      <c r="B1671" s="52" t="s">
        <v>863</v>
      </c>
      <c r="C1671" s="52" t="s">
        <v>259</v>
      </c>
      <c r="D1671" s="52" t="s">
        <v>403</v>
      </c>
      <c r="E1671" s="56" t="s">
        <v>404</v>
      </c>
      <c r="F1671" s="57">
        <v>3699176366</v>
      </c>
      <c r="G1671" s="57">
        <v>0</v>
      </c>
      <c r="H1671" s="57">
        <v>0</v>
      </c>
      <c r="I1671" s="57">
        <v>3699176366</v>
      </c>
      <c r="J1671" s="57">
        <v>0</v>
      </c>
    </row>
    <row r="1672" spans="1:10">
      <c r="A1672" s="52" t="s">
        <v>811</v>
      </c>
      <c r="B1672" s="52" t="s">
        <v>863</v>
      </c>
      <c r="C1672" s="52" t="s">
        <v>259</v>
      </c>
      <c r="D1672" s="52" t="s">
        <v>310</v>
      </c>
      <c r="E1672" s="56" t="s">
        <v>311</v>
      </c>
      <c r="F1672" s="57">
        <v>506300000</v>
      </c>
      <c r="G1672" s="57">
        <v>0</v>
      </c>
      <c r="H1672" s="57">
        <v>3000000</v>
      </c>
      <c r="I1672" s="57">
        <v>503300000</v>
      </c>
      <c r="J1672" s="57">
        <v>0</v>
      </c>
    </row>
    <row r="1673" spans="1:10" ht="25.5">
      <c r="A1673" s="52" t="s">
        <v>811</v>
      </c>
      <c r="B1673" s="52" t="s">
        <v>863</v>
      </c>
      <c r="C1673" s="52" t="s">
        <v>381</v>
      </c>
      <c r="D1673" s="52" t="s">
        <v>201</v>
      </c>
      <c r="E1673" s="56" t="s">
        <v>382</v>
      </c>
      <c r="F1673" s="57">
        <v>269800000</v>
      </c>
      <c r="G1673" s="57">
        <v>269800000</v>
      </c>
      <c r="H1673" s="57">
        <v>0</v>
      </c>
      <c r="I1673" s="57">
        <v>0</v>
      </c>
      <c r="J1673" s="57">
        <v>0</v>
      </c>
    </row>
    <row r="1674" spans="1:10" ht="25.5">
      <c r="A1674" s="52" t="s">
        <v>811</v>
      </c>
      <c r="B1674" s="52" t="s">
        <v>863</v>
      </c>
      <c r="C1674" s="52" t="s">
        <v>381</v>
      </c>
      <c r="D1674" s="52" t="s">
        <v>472</v>
      </c>
      <c r="E1674" s="56" t="s">
        <v>473</v>
      </c>
      <c r="F1674" s="57">
        <v>269800000</v>
      </c>
      <c r="G1674" s="57">
        <v>269800000</v>
      </c>
      <c r="H1674" s="57">
        <v>0</v>
      </c>
      <c r="I1674" s="57">
        <v>0</v>
      </c>
      <c r="J1674" s="57">
        <v>0</v>
      </c>
    </row>
    <row r="1675" spans="1:10" ht="25.5">
      <c r="A1675" s="52" t="s">
        <v>811</v>
      </c>
      <c r="B1675" s="52" t="s">
        <v>863</v>
      </c>
      <c r="C1675" s="52" t="s">
        <v>312</v>
      </c>
      <c r="D1675" s="52" t="s">
        <v>201</v>
      </c>
      <c r="E1675" s="56" t="s">
        <v>313</v>
      </c>
      <c r="F1675" s="57">
        <v>38679254381</v>
      </c>
      <c r="G1675" s="57">
        <v>0</v>
      </c>
      <c r="H1675" s="57">
        <v>10139302581</v>
      </c>
      <c r="I1675" s="57">
        <v>17569071996</v>
      </c>
      <c r="J1675" s="57">
        <v>10970879804</v>
      </c>
    </row>
    <row r="1676" spans="1:10">
      <c r="A1676" s="52" t="s">
        <v>811</v>
      </c>
      <c r="B1676" s="52" t="s">
        <v>863</v>
      </c>
      <c r="C1676" s="52" t="s">
        <v>312</v>
      </c>
      <c r="D1676" s="52" t="s">
        <v>314</v>
      </c>
      <c r="E1676" s="56" t="s">
        <v>315</v>
      </c>
      <c r="F1676" s="57">
        <v>17586972689</v>
      </c>
      <c r="G1676" s="57">
        <v>0</v>
      </c>
      <c r="H1676" s="57">
        <v>9298972305</v>
      </c>
      <c r="I1676" s="57">
        <v>7383096289</v>
      </c>
      <c r="J1676" s="57">
        <v>904904095</v>
      </c>
    </row>
    <row r="1677" spans="1:10" ht="25.5">
      <c r="A1677" s="52" t="s">
        <v>811</v>
      </c>
      <c r="B1677" s="52" t="s">
        <v>863</v>
      </c>
      <c r="C1677" s="52" t="s">
        <v>312</v>
      </c>
      <c r="D1677" s="52" t="s">
        <v>694</v>
      </c>
      <c r="E1677" s="56" t="s">
        <v>695</v>
      </c>
      <c r="F1677" s="57">
        <v>21092281692</v>
      </c>
      <c r="G1677" s="57">
        <v>0</v>
      </c>
      <c r="H1677" s="57">
        <v>840330276</v>
      </c>
      <c r="I1677" s="57">
        <v>10185975707</v>
      </c>
      <c r="J1677" s="57">
        <v>10065975709</v>
      </c>
    </row>
    <row r="1678" spans="1:10" ht="25.5">
      <c r="A1678" s="52" t="s">
        <v>811</v>
      </c>
      <c r="B1678" s="52" t="s">
        <v>863</v>
      </c>
      <c r="C1678" s="52" t="s">
        <v>668</v>
      </c>
      <c r="D1678" s="52" t="s">
        <v>201</v>
      </c>
      <c r="E1678" s="56" t="s">
        <v>669</v>
      </c>
      <c r="F1678" s="57">
        <v>100000000</v>
      </c>
      <c r="G1678" s="57">
        <v>0</v>
      </c>
      <c r="H1678" s="57">
        <v>0</v>
      </c>
      <c r="I1678" s="57">
        <v>100000000</v>
      </c>
      <c r="J1678" s="57">
        <v>0</v>
      </c>
    </row>
    <row r="1679" spans="1:10" ht="25.5">
      <c r="A1679" s="52" t="s">
        <v>811</v>
      </c>
      <c r="B1679" s="52" t="s">
        <v>863</v>
      </c>
      <c r="C1679" s="52" t="s">
        <v>668</v>
      </c>
      <c r="D1679" s="52" t="s">
        <v>864</v>
      </c>
      <c r="E1679" s="56" t="s">
        <v>865</v>
      </c>
      <c r="F1679" s="57">
        <v>100000000</v>
      </c>
      <c r="G1679" s="57">
        <v>0</v>
      </c>
      <c r="H1679" s="57">
        <v>0</v>
      </c>
      <c r="I1679" s="57">
        <v>100000000</v>
      </c>
      <c r="J1679" s="57">
        <v>0</v>
      </c>
    </row>
    <row r="1680" spans="1:10">
      <c r="A1680" s="52" t="s">
        <v>811</v>
      </c>
      <c r="B1680" s="52" t="s">
        <v>863</v>
      </c>
      <c r="C1680" s="52" t="s">
        <v>219</v>
      </c>
      <c r="D1680" s="52" t="s">
        <v>201</v>
      </c>
      <c r="E1680" s="56" t="s">
        <v>220</v>
      </c>
      <c r="F1680" s="57">
        <v>5674221476</v>
      </c>
      <c r="G1680" s="57">
        <v>5674221476</v>
      </c>
      <c r="H1680" s="57">
        <v>0</v>
      </c>
      <c r="I1680" s="57">
        <v>0</v>
      </c>
      <c r="J1680" s="57">
        <v>0</v>
      </c>
    </row>
    <row r="1681" spans="1:10" ht="51">
      <c r="A1681" s="52" t="s">
        <v>811</v>
      </c>
      <c r="B1681" s="52" t="s">
        <v>863</v>
      </c>
      <c r="C1681" s="52" t="s">
        <v>219</v>
      </c>
      <c r="D1681" s="52" t="s">
        <v>367</v>
      </c>
      <c r="E1681" s="56" t="s">
        <v>368</v>
      </c>
      <c r="F1681" s="57">
        <v>219659929</v>
      </c>
      <c r="G1681" s="57">
        <v>219659929</v>
      </c>
      <c r="H1681" s="57">
        <v>0</v>
      </c>
      <c r="I1681" s="57">
        <v>0</v>
      </c>
      <c r="J1681" s="57">
        <v>0</v>
      </c>
    </row>
    <row r="1682" spans="1:10" ht="76.5">
      <c r="A1682" s="52" t="s">
        <v>811</v>
      </c>
      <c r="B1682" s="52" t="s">
        <v>863</v>
      </c>
      <c r="C1682" s="52" t="s">
        <v>219</v>
      </c>
      <c r="D1682" s="52" t="s">
        <v>316</v>
      </c>
      <c r="E1682" s="56" t="s">
        <v>317</v>
      </c>
      <c r="F1682" s="57">
        <v>4726750664</v>
      </c>
      <c r="G1682" s="57">
        <v>4726750664</v>
      </c>
      <c r="H1682" s="57">
        <v>0</v>
      </c>
      <c r="I1682" s="57">
        <v>0</v>
      </c>
      <c r="J1682" s="57">
        <v>0</v>
      </c>
    </row>
    <row r="1683" spans="1:10" ht="38.25">
      <c r="A1683" s="52" t="s">
        <v>811</v>
      </c>
      <c r="B1683" s="52" t="s">
        <v>863</v>
      </c>
      <c r="C1683" s="52" t="s">
        <v>219</v>
      </c>
      <c r="D1683" s="52" t="s">
        <v>588</v>
      </c>
      <c r="E1683" s="56" t="s">
        <v>589</v>
      </c>
      <c r="F1683" s="57">
        <v>64402600</v>
      </c>
      <c r="G1683" s="57">
        <v>64402600</v>
      </c>
      <c r="H1683" s="57">
        <v>0</v>
      </c>
      <c r="I1683" s="57">
        <v>0</v>
      </c>
      <c r="J1683" s="57">
        <v>0</v>
      </c>
    </row>
    <row r="1684" spans="1:10" ht="51">
      <c r="A1684" s="52" t="s">
        <v>811</v>
      </c>
      <c r="B1684" s="52" t="s">
        <v>863</v>
      </c>
      <c r="C1684" s="52" t="s">
        <v>219</v>
      </c>
      <c r="D1684" s="52" t="s">
        <v>320</v>
      </c>
      <c r="E1684" s="56" t="s">
        <v>321</v>
      </c>
      <c r="F1684" s="57">
        <v>663408283</v>
      </c>
      <c r="G1684" s="57">
        <v>663408283</v>
      </c>
      <c r="H1684" s="57">
        <v>0</v>
      </c>
      <c r="I1684" s="57">
        <v>0</v>
      </c>
      <c r="J1684" s="57">
        <v>0</v>
      </c>
    </row>
    <row r="1685" spans="1:10">
      <c r="A1685" s="52" t="s">
        <v>811</v>
      </c>
      <c r="B1685" s="52" t="s">
        <v>863</v>
      </c>
      <c r="C1685" s="52" t="s">
        <v>223</v>
      </c>
      <c r="D1685" s="52" t="s">
        <v>201</v>
      </c>
      <c r="E1685" s="56" t="s">
        <v>224</v>
      </c>
      <c r="F1685" s="57">
        <v>15828593050</v>
      </c>
      <c r="G1685" s="57">
        <v>55606536</v>
      </c>
      <c r="H1685" s="57">
        <v>2901819081</v>
      </c>
      <c r="I1685" s="57">
        <v>10556179050</v>
      </c>
      <c r="J1685" s="57">
        <v>2314988383</v>
      </c>
    </row>
    <row r="1686" spans="1:10" ht="25.5">
      <c r="A1686" s="52" t="s">
        <v>811</v>
      </c>
      <c r="B1686" s="52" t="s">
        <v>863</v>
      </c>
      <c r="C1686" s="52" t="s">
        <v>223</v>
      </c>
      <c r="D1686" s="52" t="s">
        <v>281</v>
      </c>
      <c r="E1686" s="56" t="s">
        <v>282</v>
      </c>
      <c r="F1686" s="57">
        <v>42671930</v>
      </c>
      <c r="G1686" s="57">
        <v>0</v>
      </c>
      <c r="H1686" s="57">
        <v>0</v>
      </c>
      <c r="I1686" s="57">
        <v>42671930</v>
      </c>
      <c r="J1686" s="57">
        <v>0</v>
      </c>
    </row>
    <row r="1687" spans="1:10" ht="25.5">
      <c r="A1687" s="52" t="s">
        <v>811</v>
      </c>
      <c r="B1687" s="52" t="s">
        <v>863</v>
      </c>
      <c r="C1687" s="52" t="s">
        <v>223</v>
      </c>
      <c r="D1687" s="52" t="s">
        <v>225</v>
      </c>
      <c r="E1687" s="56" t="s">
        <v>226</v>
      </c>
      <c r="F1687" s="57">
        <v>68626000</v>
      </c>
      <c r="G1687" s="57">
        <v>0</v>
      </c>
      <c r="H1687" s="57">
        <v>68626000</v>
      </c>
      <c r="I1687" s="57">
        <v>0</v>
      </c>
      <c r="J1687" s="57">
        <v>0</v>
      </c>
    </row>
    <row r="1688" spans="1:10" ht="25.5">
      <c r="A1688" s="52" t="s">
        <v>811</v>
      </c>
      <c r="B1688" s="52" t="s">
        <v>863</v>
      </c>
      <c r="C1688" s="52" t="s">
        <v>223</v>
      </c>
      <c r="D1688" s="52" t="s">
        <v>351</v>
      </c>
      <c r="E1688" s="56" t="s">
        <v>352</v>
      </c>
      <c r="F1688" s="57">
        <v>275838241</v>
      </c>
      <c r="G1688" s="57">
        <v>0</v>
      </c>
      <c r="H1688" s="57">
        <v>137919112</v>
      </c>
      <c r="I1688" s="57">
        <v>137919129</v>
      </c>
      <c r="J1688" s="57">
        <v>0</v>
      </c>
    </row>
    <row r="1689" spans="1:10" ht="63.75">
      <c r="A1689" s="52" t="s">
        <v>811</v>
      </c>
      <c r="B1689" s="52" t="s">
        <v>863</v>
      </c>
      <c r="C1689" s="52" t="s">
        <v>223</v>
      </c>
      <c r="D1689" s="52" t="s">
        <v>397</v>
      </c>
      <c r="E1689" s="56" t="s">
        <v>398</v>
      </c>
      <c r="F1689" s="57">
        <v>1366231548</v>
      </c>
      <c r="G1689" s="57">
        <v>0</v>
      </c>
      <c r="H1689" s="57">
        <v>329344627</v>
      </c>
      <c r="I1689" s="57">
        <v>898425818</v>
      </c>
      <c r="J1689" s="57">
        <v>138461103</v>
      </c>
    </row>
    <row r="1690" spans="1:10" ht="51">
      <c r="A1690" s="52" t="s">
        <v>811</v>
      </c>
      <c r="B1690" s="52" t="s">
        <v>863</v>
      </c>
      <c r="C1690" s="52" t="s">
        <v>223</v>
      </c>
      <c r="D1690" s="52" t="s">
        <v>866</v>
      </c>
      <c r="E1690" s="56" t="s">
        <v>867</v>
      </c>
      <c r="F1690" s="57">
        <v>3925525</v>
      </c>
      <c r="G1690" s="57">
        <v>2747867</v>
      </c>
      <c r="H1690" s="57">
        <v>353297</v>
      </c>
      <c r="I1690" s="57">
        <v>353297</v>
      </c>
      <c r="J1690" s="57">
        <v>471064</v>
      </c>
    </row>
    <row r="1691" spans="1:10" ht="51">
      <c r="A1691" s="52" t="s">
        <v>811</v>
      </c>
      <c r="B1691" s="52" t="s">
        <v>863</v>
      </c>
      <c r="C1691" s="52" t="s">
        <v>223</v>
      </c>
      <c r="D1691" s="52" t="s">
        <v>698</v>
      </c>
      <c r="E1691" s="56" t="s">
        <v>699</v>
      </c>
      <c r="F1691" s="57">
        <v>2286698880</v>
      </c>
      <c r="G1691" s="57">
        <v>0</v>
      </c>
      <c r="H1691" s="57">
        <v>686009660</v>
      </c>
      <c r="I1691" s="57">
        <v>914679549</v>
      </c>
      <c r="J1691" s="57">
        <v>686009671</v>
      </c>
    </row>
    <row r="1692" spans="1:10" ht="25.5">
      <c r="A1692" s="52" t="s">
        <v>811</v>
      </c>
      <c r="B1692" s="52" t="s">
        <v>863</v>
      </c>
      <c r="C1692" s="52" t="s">
        <v>223</v>
      </c>
      <c r="D1692" s="52" t="s">
        <v>681</v>
      </c>
      <c r="E1692" s="56" t="s">
        <v>682</v>
      </c>
      <c r="F1692" s="57">
        <v>805647409</v>
      </c>
      <c r="G1692" s="57">
        <v>0</v>
      </c>
      <c r="H1692" s="57">
        <v>0</v>
      </c>
      <c r="I1692" s="57">
        <v>542593354</v>
      </c>
      <c r="J1692" s="57">
        <v>263054055</v>
      </c>
    </row>
    <row r="1693" spans="1:10" ht="25.5">
      <c r="A1693" s="52" t="s">
        <v>811</v>
      </c>
      <c r="B1693" s="52" t="s">
        <v>863</v>
      </c>
      <c r="C1693" s="52" t="s">
        <v>223</v>
      </c>
      <c r="D1693" s="52" t="s">
        <v>466</v>
      </c>
      <c r="E1693" s="56" t="s">
        <v>467</v>
      </c>
      <c r="F1693" s="57">
        <v>494960</v>
      </c>
      <c r="G1693" s="57">
        <v>494960</v>
      </c>
      <c r="H1693" s="57">
        <v>0</v>
      </c>
      <c r="I1693" s="57">
        <v>0</v>
      </c>
      <c r="J1693" s="57">
        <v>0</v>
      </c>
    </row>
    <row r="1694" spans="1:10" ht="51">
      <c r="A1694" s="52" t="s">
        <v>811</v>
      </c>
      <c r="B1694" s="52" t="s">
        <v>863</v>
      </c>
      <c r="C1694" s="52" t="s">
        <v>223</v>
      </c>
      <c r="D1694" s="52" t="s">
        <v>415</v>
      </c>
      <c r="E1694" s="56" t="s">
        <v>416</v>
      </c>
      <c r="F1694" s="57">
        <v>9377518161</v>
      </c>
      <c r="G1694" s="57">
        <v>0</v>
      </c>
      <c r="H1694" s="57">
        <v>1679548810</v>
      </c>
      <c r="I1694" s="57">
        <v>6494452273</v>
      </c>
      <c r="J1694" s="57">
        <v>1203517078</v>
      </c>
    </row>
    <row r="1695" spans="1:10" ht="51">
      <c r="A1695" s="52" t="s">
        <v>811</v>
      </c>
      <c r="B1695" s="52" t="s">
        <v>863</v>
      </c>
      <c r="C1695" s="52" t="s">
        <v>223</v>
      </c>
      <c r="D1695" s="52" t="s">
        <v>700</v>
      </c>
      <c r="E1695" s="56" t="s">
        <v>701</v>
      </c>
      <c r="F1695" s="57">
        <v>31672583</v>
      </c>
      <c r="G1695" s="57">
        <v>0</v>
      </c>
      <c r="H1695" s="57">
        <v>0</v>
      </c>
      <c r="I1695" s="57">
        <v>15836290</v>
      </c>
      <c r="J1695" s="57">
        <v>15836293</v>
      </c>
    </row>
    <row r="1696" spans="1:10" ht="38.25">
      <c r="A1696" s="52" t="s">
        <v>811</v>
      </c>
      <c r="B1696" s="52" t="s">
        <v>863</v>
      </c>
      <c r="C1696" s="52" t="s">
        <v>223</v>
      </c>
      <c r="D1696" s="52" t="s">
        <v>868</v>
      </c>
      <c r="E1696" s="56" t="s">
        <v>869</v>
      </c>
      <c r="F1696" s="57">
        <v>692</v>
      </c>
      <c r="G1696" s="57">
        <v>692</v>
      </c>
      <c r="H1696" s="57">
        <v>0</v>
      </c>
      <c r="I1696" s="57">
        <v>0</v>
      </c>
      <c r="J1696" s="57">
        <v>0</v>
      </c>
    </row>
    <row r="1697" spans="1:10" ht="63.75">
      <c r="A1697" s="52" t="s">
        <v>811</v>
      </c>
      <c r="B1697" s="52" t="s">
        <v>863</v>
      </c>
      <c r="C1697" s="52" t="s">
        <v>223</v>
      </c>
      <c r="D1697" s="52" t="s">
        <v>283</v>
      </c>
      <c r="E1697" s="56" t="s">
        <v>284</v>
      </c>
      <c r="F1697" s="57">
        <v>52363017</v>
      </c>
      <c r="G1697" s="57">
        <v>52363017</v>
      </c>
      <c r="H1697" s="57">
        <v>0</v>
      </c>
      <c r="I1697" s="57">
        <v>0</v>
      </c>
      <c r="J1697" s="57">
        <v>0</v>
      </c>
    </row>
    <row r="1698" spans="1:10" ht="63.75">
      <c r="A1698" s="52" t="s">
        <v>811</v>
      </c>
      <c r="B1698" s="52" t="s">
        <v>863</v>
      </c>
      <c r="C1698" s="52" t="s">
        <v>223</v>
      </c>
      <c r="D1698" s="52" t="s">
        <v>285</v>
      </c>
      <c r="E1698" s="56" t="s">
        <v>286</v>
      </c>
      <c r="F1698" s="57">
        <v>1220904104</v>
      </c>
      <c r="G1698" s="57">
        <v>0</v>
      </c>
      <c r="H1698" s="57">
        <v>17575</v>
      </c>
      <c r="I1698" s="57">
        <v>1213247410</v>
      </c>
      <c r="J1698" s="57">
        <v>7639119</v>
      </c>
    </row>
    <row r="1699" spans="1:10" ht="51">
      <c r="A1699" s="52" t="s">
        <v>811</v>
      </c>
      <c r="B1699" s="52" t="s">
        <v>863</v>
      </c>
      <c r="C1699" s="52" t="s">
        <v>223</v>
      </c>
      <c r="D1699" s="52" t="s">
        <v>287</v>
      </c>
      <c r="E1699" s="56" t="s">
        <v>288</v>
      </c>
      <c r="F1699" s="57">
        <v>296000000</v>
      </c>
      <c r="G1699" s="57">
        <v>0</v>
      </c>
      <c r="H1699" s="57">
        <v>0</v>
      </c>
      <c r="I1699" s="57">
        <v>296000000</v>
      </c>
      <c r="J1699" s="57">
        <v>0</v>
      </c>
    </row>
    <row r="1700" spans="1:10">
      <c r="A1700" s="52" t="s">
        <v>811</v>
      </c>
      <c r="B1700" s="52" t="s">
        <v>870</v>
      </c>
      <c r="C1700" s="52" t="s">
        <v>201</v>
      </c>
      <c r="D1700" s="52" t="s">
        <v>201</v>
      </c>
      <c r="E1700" s="56" t="s">
        <v>707</v>
      </c>
      <c r="F1700" s="57">
        <v>474705626665</v>
      </c>
      <c r="G1700" s="57">
        <v>305683319090</v>
      </c>
      <c r="H1700" s="57">
        <v>38329894950</v>
      </c>
      <c r="I1700" s="57">
        <v>108834313139</v>
      </c>
      <c r="J1700" s="57">
        <v>21858099486</v>
      </c>
    </row>
    <row r="1701" spans="1:10">
      <c r="A1701" s="52" t="s">
        <v>811</v>
      </c>
      <c r="B1701" s="52" t="s">
        <v>870</v>
      </c>
      <c r="C1701" s="52" t="s">
        <v>332</v>
      </c>
      <c r="D1701" s="52" t="s">
        <v>201</v>
      </c>
      <c r="E1701" s="56" t="s">
        <v>66</v>
      </c>
      <c r="F1701" s="57">
        <v>5925000</v>
      </c>
      <c r="G1701" s="57">
        <v>0</v>
      </c>
      <c r="H1701" s="57">
        <v>2962500</v>
      </c>
      <c r="I1701" s="57">
        <v>2962500</v>
      </c>
      <c r="J1701" s="57">
        <v>0</v>
      </c>
    </row>
    <row r="1702" spans="1:10" ht="25.5">
      <c r="A1702" s="52" t="s">
        <v>811</v>
      </c>
      <c r="B1702" s="52" t="s">
        <v>870</v>
      </c>
      <c r="C1702" s="52" t="s">
        <v>332</v>
      </c>
      <c r="D1702" s="52" t="s">
        <v>333</v>
      </c>
      <c r="E1702" s="56" t="s">
        <v>334</v>
      </c>
      <c r="F1702" s="57">
        <v>3000000</v>
      </c>
      <c r="G1702" s="57">
        <v>0</v>
      </c>
      <c r="H1702" s="57">
        <v>1500000</v>
      </c>
      <c r="I1702" s="57">
        <v>1500000</v>
      </c>
      <c r="J1702" s="57">
        <v>0</v>
      </c>
    </row>
    <row r="1703" spans="1:10" ht="25.5">
      <c r="A1703" s="52" t="s">
        <v>811</v>
      </c>
      <c r="B1703" s="52" t="s">
        <v>870</v>
      </c>
      <c r="C1703" s="52" t="s">
        <v>332</v>
      </c>
      <c r="D1703" s="52" t="s">
        <v>708</v>
      </c>
      <c r="E1703" s="56" t="s">
        <v>709</v>
      </c>
      <c r="F1703" s="57">
        <v>2925000</v>
      </c>
      <c r="G1703" s="57">
        <v>0</v>
      </c>
      <c r="H1703" s="57">
        <v>1462500</v>
      </c>
      <c r="I1703" s="57">
        <v>1462500</v>
      </c>
      <c r="J1703" s="57">
        <v>0</v>
      </c>
    </row>
    <row r="1704" spans="1:10">
      <c r="A1704" s="52" t="s">
        <v>811</v>
      </c>
      <c r="B1704" s="52" t="s">
        <v>870</v>
      </c>
      <c r="C1704" s="52" t="s">
        <v>324</v>
      </c>
      <c r="D1704" s="52" t="s">
        <v>201</v>
      </c>
      <c r="E1704" s="56" t="s">
        <v>325</v>
      </c>
      <c r="F1704" s="57">
        <v>7138267246</v>
      </c>
      <c r="G1704" s="57">
        <v>0</v>
      </c>
      <c r="H1704" s="57">
        <v>1602146127</v>
      </c>
      <c r="I1704" s="57">
        <v>4829753560</v>
      </c>
      <c r="J1704" s="57">
        <v>706367559</v>
      </c>
    </row>
    <row r="1705" spans="1:10" ht="51">
      <c r="A1705" s="52" t="s">
        <v>811</v>
      </c>
      <c r="B1705" s="52" t="s">
        <v>870</v>
      </c>
      <c r="C1705" s="52" t="s">
        <v>324</v>
      </c>
      <c r="D1705" s="52" t="s">
        <v>326</v>
      </c>
      <c r="E1705" s="56" t="s">
        <v>327</v>
      </c>
      <c r="F1705" s="57">
        <v>7138267246</v>
      </c>
      <c r="G1705" s="57">
        <v>0</v>
      </c>
      <c r="H1705" s="57">
        <v>1602146127</v>
      </c>
      <c r="I1705" s="57">
        <v>4829753560</v>
      </c>
      <c r="J1705" s="57">
        <v>706367559</v>
      </c>
    </row>
    <row r="1706" spans="1:10" ht="38.25">
      <c r="A1706" s="52" t="s">
        <v>811</v>
      </c>
      <c r="B1706" s="52" t="s">
        <v>870</v>
      </c>
      <c r="C1706" s="52" t="s">
        <v>291</v>
      </c>
      <c r="D1706" s="52" t="s">
        <v>201</v>
      </c>
      <c r="E1706" s="56" t="s">
        <v>292</v>
      </c>
      <c r="F1706" s="57">
        <v>15253877993</v>
      </c>
      <c r="G1706" s="57">
        <v>1111495700</v>
      </c>
      <c r="H1706" s="57">
        <v>4242714685</v>
      </c>
      <c r="I1706" s="57">
        <v>5609317383</v>
      </c>
      <c r="J1706" s="57">
        <v>4290350225</v>
      </c>
    </row>
    <row r="1707" spans="1:10" ht="51">
      <c r="A1707" s="52" t="s">
        <v>811</v>
      </c>
      <c r="B1707" s="52" t="s">
        <v>870</v>
      </c>
      <c r="C1707" s="52" t="s">
        <v>291</v>
      </c>
      <c r="D1707" s="52" t="s">
        <v>714</v>
      </c>
      <c r="E1707" s="56" t="s">
        <v>715</v>
      </c>
      <c r="F1707" s="57">
        <v>1587851000</v>
      </c>
      <c r="G1707" s="57">
        <v>1111495700</v>
      </c>
      <c r="H1707" s="57">
        <v>142906590</v>
      </c>
      <c r="I1707" s="57">
        <v>142906590</v>
      </c>
      <c r="J1707" s="57">
        <v>190542120</v>
      </c>
    </row>
    <row r="1708" spans="1:10" ht="51">
      <c r="A1708" s="52" t="s">
        <v>811</v>
      </c>
      <c r="B1708" s="52" t="s">
        <v>870</v>
      </c>
      <c r="C1708" s="52" t="s">
        <v>291</v>
      </c>
      <c r="D1708" s="52" t="s">
        <v>293</v>
      </c>
      <c r="E1708" s="56" t="s">
        <v>294</v>
      </c>
      <c r="F1708" s="57">
        <v>13652507185</v>
      </c>
      <c r="G1708" s="57">
        <v>0</v>
      </c>
      <c r="H1708" s="57">
        <v>4095752153</v>
      </c>
      <c r="I1708" s="57">
        <v>5461002870</v>
      </c>
      <c r="J1708" s="57">
        <v>4095752162</v>
      </c>
    </row>
    <row r="1709" spans="1:10" ht="51">
      <c r="A1709" s="52" t="s">
        <v>811</v>
      </c>
      <c r="B1709" s="52" t="s">
        <v>870</v>
      </c>
      <c r="C1709" s="52" t="s">
        <v>291</v>
      </c>
      <c r="D1709" s="52" t="s">
        <v>425</v>
      </c>
      <c r="E1709" s="56" t="s">
        <v>426</v>
      </c>
      <c r="F1709" s="57">
        <v>13519808</v>
      </c>
      <c r="G1709" s="57">
        <v>0</v>
      </c>
      <c r="H1709" s="57">
        <v>4055942</v>
      </c>
      <c r="I1709" s="57">
        <v>5407923</v>
      </c>
      <c r="J1709" s="57">
        <v>4055943</v>
      </c>
    </row>
    <row r="1710" spans="1:10">
      <c r="A1710" s="52" t="s">
        <v>811</v>
      </c>
      <c r="B1710" s="52" t="s">
        <v>870</v>
      </c>
      <c r="C1710" s="52" t="s">
        <v>718</v>
      </c>
      <c r="D1710" s="52" t="s">
        <v>201</v>
      </c>
      <c r="E1710" s="56" t="s">
        <v>719</v>
      </c>
      <c r="F1710" s="57">
        <v>630000000</v>
      </c>
      <c r="G1710" s="57">
        <v>0</v>
      </c>
      <c r="H1710" s="57">
        <v>157500000</v>
      </c>
      <c r="I1710" s="57">
        <v>189000000</v>
      </c>
      <c r="J1710" s="57">
        <v>283500000</v>
      </c>
    </row>
    <row r="1711" spans="1:10">
      <c r="A1711" s="52" t="s">
        <v>811</v>
      </c>
      <c r="B1711" s="52" t="s">
        <v>870</v>
      </c>
      <c r="C1711" s="52" t="s">
        <v>718</v>
      </c>
      <c r="D1711" s="52" t="s">
        <v>743</v>
      </c>
      <c r="E1711" s="56" t="s">
        <v>744</v>
      </c>
      <c r="F1711" s="57">
        <v>630000000</v>
      </c>
      <c r="G1711" s="57">
        <v>0</v>
      </c>
      <c r="H1711" s="57">
        <v>157500000</v>
      </c>
      <c r="I1711" s="57">
        <v>189000000</v>
      </c>
      <c r="J1711" s="57">
        <v>283500000</v>
      </c>
    </row>
    <row r="1712" spans="1:10">
      <c r="A1712" s="52" t="s">
        <v>811</v>
      </c>
      <c r="B1712" s="52" t="s">
        <v>870</v>
      </c>
      <c r="C1712" s="52" t="s">
        <v>295</v>
      </c>
      <c r="D1712" s="52" t="s">
        <v>201</v>
      </c>
      <c r="E1712" s="56" t="s">
        <v>296</v>
      </c>
      <c r="F1712" s="57">
        <v>4485899396</v>
      </c>
      <c r="G1712" s="57">
        <v>0</v>
      </c>
      <c r="H1712" s="57">
        <v>0</v>
      </c>
      <c r="I1712" s="57">
        <v>3585097652</v>
      </c>
      <c r="J1712" s="57">
        <v>900801744</v>
      </c>
    </row>
    <row r="1713" spans="1:10">
      <c r="A1713" s="52" t="s">
        <v>811</v>
      </c>
      <c r="B1713" s="52" t="s">
        <v>870</v>
      </c>
      <c r="C1713" s="52" t="s">
        <v>295</v>
      </c>
      <c r="D1713" s="52" t="s">
        <v>297</v>
      </c>
      <c r="E1713" s="56" t="s">
        <v>298</v>
      </c>
      <c r="F1713" s="57">
        <v>4473826557</v>
      </c>
      <c r="G1713" s="57">
        <v>0</v>
      </c>
      <c r="H1713" s="57">
        <v>0</v>
      </c>
      <c r="I1713" s="57">
        <v>3579061233</v>
      </c>
      <c r="J1713" s="57">
        <v>894765324</v>
      </c>
    </row>
    <row r="1714" spans="1:10">
      <c r="A1714" s="52" t="s">
        <v>811</v>
      </c>
      <c r="B1714" s="52" t="s">
        <v>870</v>
      </c>
      <c r="C1714" s="52" t="s">
        <v>295</v>
      </c>
      <c r="D1714" s="52" t="s">
        <v>520</v>
      </c>
      <c r="E1714" s="56" t="s">
        <v>521</v>
      </c>
      <c r="F1714" s="57">
        <v>12072839</v>
      </c>
      <c r="G1714" s="57">
        <v>0</v>
      </c>
      <c r="H1714" s="57">
        <v>0</v>
      </c>
      <c r="I1714" s="57">
        <v>6036419</v>
      </c>
      <c r="J1714" s="57">
        <v>6036420</v>
      </c>
    </row>
    <row r="1715" spans="1:10" ht="25.5">
      <c r="A1715" s="52" t="s">
        <v>811</v>
      </c>
      <c r="B1715" s="52" t="s">
        <v>870</v>
      </c>
      <c r="C1715" s="52" t="s">
        <v>299</v>
      </c>
      <c r="D1715" s="52" t="s">
        <v>201</v>
      </c>
      <c r="E1715" s="56" t="s">
        <v>65</v>
      </c>
      <c r="F1715" s="57">
        <v>122694047</v>
      </c>
      <c r="G1715" s="57">
        <v>0</v>
      </c>
      <c r="H1715" s="57">
        <v>0</v>
      </c>
      <c r="I1715" s="57">
        <v>0</v>
      </c>
      <c r="J1715" s="57">
        <v>122694047</v>
      </c>
    </row>
    <row r="1716" spans="1:10" ht="25.5">
      <c r="A1716" s="52" t="s">
        <v>811</v>
      </c>
      <c r="B1716" s="52" t="s">
        <v>870</v>
      </c>
      <c r="C1716" s="52" t="s">
        <v>299</v>
      </c>
      <c r="D1716" s="52" t="s">
        <v>300</v>
      </c>
      <c r="E1716" s="56" t="s">
        <v>301</v>
      </c>
      <c r="F1716" s="57">
        <v>122694047</v>
      </c>
      <c r="G1716" s="57">
        <v>0</v>
      </c>
      <c r="H1716" s="57">
        <v>0</v>
      </c>
      <c r="I1716" s="57">
        <v>0</v>
      </c>
      <c r="J1716" s="57">
        <v>122694047</v>
      </c>
    </row>
    <row r="1717" spans="1:10">
      <c r="A1717" s="52" t="s">
        <v>811</v>
      </c>
      <c r="B1717" s="52" t="s">
        <v>870</v>
      </c>
      <c r="C1717" s="52" t="s">
        <v>302</v>
      </c>
      <c r="D1717" s="52" t="s">
        <v>201</v>
      </c>
      <c r="E1717" s="56" t="s">
        <v>303</v>
      </c>
      <c r="F1717" s="57">
        <v>376577884723</v>
      </c>
      <c r="G1717" s="57">
        <v>255521221828</v>
      </c>
      <c r="H1717" s="57">
        <v>26661269274</v>
      </c>
      <c r="I1717" s="57">
        <v>81051762326</v>
      </c>
      <c r="J1717" s="57">
        <v>13343631295</v>
      </c>
    </row>
    <row r="1718" spans="1:10" ht="51">
      <c r="A1718" s="52" t="s">
        <v>811</v>
      </c>
      <c r="B1718" s="52" t="s">
        <v>870</v>
      </c>
      <c r="C1718" s="52" t="s">
        <v>302</v>
      </c>
      <c r="D1718" s="52" t="s">
        <v>304</v>
      </c>
      <c r="E1718" s="56" t="s">
        <v>305</v>
      </c>
      <c r="F1718" s="57">
        <v>121056662895</v>
      </c>
      <c r="G1718" s="57">
        <v>0</v>
      </c>
      <c r="H1718" s="57">
        <v>26661269274</v>
      </c>
      <c r="I1718" s="57">
        <v>81051762326</v>
      </c>
      <c r="J1718" s="57">
        <v>13343631295</v>
      </c>
    </row>
    <row r="1719" spans="1:10" ht="25.5">
      <c r="A1719" s="52" t="s">
        <v>811</v>
      </c>
      <c r="B1719" s="52" t="s">
        <v>870</v>
      </c>
      <c r="C1719" s="52" t="s">
        <v>302</v>
      </c>
      <c r="D1719" s="52" t="s">
        <v>409</v>
      </c>
      <c r="E1719" s="56" t="s">
        <v>410</v>
      </c>
      <c r="F1719" s="57">
        <v>255521221828</v>
      </c>
      <c r="G1719" s="57">
        <v>255521221828</v>
      </c>
      <c r="H1719" s="57">
        <v>0</v>
      </c>
      <c r="I1719" s="57">
        <v>0</v>
      </c>
      <c r="J1719" s="57">
        <v>0</v>
      </c>
    </row>
    <row r="1720" spans="1:10">
      <c r="A1720" s="52" t="s">
        <v>811</v>
      </c>
      <c r="B1720" s="52" t="s">
        <v>870</v>
      </c>
      <c r="C1720" s="52" t="s">
        <v>454</v>
      </c>
      <c r="D1720" s="52" t="s">
        <v>201</v>
      </c>
      <c r="E1720" s="56" t="s">
        <v>455</v>
      </c>
      <c r="F1720" s="57">
        <v>300809136</v>
      </c>
      <c r="G1720" s="57">
        <v>0</v>
      </c>
      <c r="H1720" s="57">
        <v>0</v>
      </c>
      <c r="I1720" s="57">
        <v>207143175</v>
      </c>
      <c r="J1720" s="57">
        <v>93665961</v>
      </c>
    </row>
    <row r="1721" spans="1:10">
      <c r="A1721" s="52" t="s">
        <v>811</v>
      </c>
      <c r="B1721" s="52" t="s">
        <v>870</v>
      </c>
      <c r="C1721" s="52" t="s">
        <v>454</v>
      </c>
      <c r="D1721" s="52" t="s">
        <v>726</v>
      </c>
      <c r="E1721" s="56" t="s">
        <v>727</v>
      </c>
      <c r="F1721" s="57">
        <v>96080868</v>
      </c>
      <c r="G1721" s="57">
        <v>0</v>
      </c>
      <c r="H1721" s="57">
        <v>0</v>
      </c>
      <c r="I1721" s="57">
        <v>96080868</v>
      </c>
      <c r="J1721" s="57">
        <v>0</v>
      </c>
    </row>
    <row r="1722" spans="1:10" ht="25.5">
      <c r="A1722" s="52" t="s">
        <v>811</v>
      </c>
      <c r="B1722" s="52" t="s">
        <v>870</v>
      </c>
      <c r="C1722" s="52" t="s">
        <v>454</v>
      </c>
      <c r="D1722" s="52" t="s">
        <v>690</v>
      </c>
      <c r="E1722" s="56" t="s">
        <v>691</v>
      </c>
      <c r="F1722" s="57">
        <v>187331904</v>
      </c>
      <c r="G1722" s="57">
        <v>0</v>
      </c>
      <c r="H1722" s="57">
        <v>0</v>
      </c>
      <c r="I1722" s="57">
        <v>93665943</v>
      </c>
      <c r="J1722" s="57">
        <v>93665961</v>
      </c>
    </row>
    <row r="1723" spans="1:10">
      <c r="A1723" s="52" t="s">
        <v>811</v>
      </c>
      <c r="B1723" s="52" t="s">
        <v>870</v>
      </c>
      <c r="C1723" s="52" t="s">
        <v>454</v>
      </c>
      <c r="D1723" s="52" t="s">
        <v>498</v>
      </c>
      <c r="E1723" s="56" t="s">
        <v>499</v>
      </c>
      <c r="F1723" s="57">
        <v>17396364</v>
      </c>
      <c r="G1723" s="57">
        <v>0</v>
      </c>
      <c r="H1723" s="57">
        <v>0</v>
      </c>
      <c r="I1723" s="57">
        <v>17396364</v>
      </c>
      <c r="J1723" s="57">
        <v>0</v>
      </c>
    </row>
    <row r="1724" spans="1:10">
      <c r="A1724" s="52" t="s">
        <v>811</v>
      </c>
      <c r="B1724" s="52" t="s">
        <v>870</v>
      </c>
      <c r="C1724" s="52" t="s">
        <v>458</v>
      </c>
      <c r="D1724" s="52" t="s">
        <v>201</v>
      </c>
      <c r="E1724" s="56" t="s">
        <v>91</v>
      </c>
      <c r="F1724" s="57">
        <v>32466449</v>
      </c>
      <c r="G1724" s="57">
        <v>32466449</v>
      </c>
      <c r="H1724" s="57">
        <v>0</v>
      </c>
      <c r="I1724" s="57">
        <v>0</v>
      </c>
      <c r="J1724" s="57">
        <v>0</v>
      </c>
    </row>
    <row r="1725" spans="1:10">
      <c r="A1725" s="52" t="s">
        <v>811</v>
      </c>
      <c r="B1725" s="52" t="s">
        <v>870</v>
      </c>
      <c r="C1725" s="52" t="s">
        <v>458</v>
      </c>
      <c r="D1725" s="52" t="s">
        <v>459</v>
      </c>
      <c r="E1725" s="56" t="s">
        <v>91</v>
      </c>
      <c r="F1725" s="57">
        <v>32466449</v>
      </c>
      <c r="G1725" s="57">
        <v>32466449</v>
      </c>
      <c r="H1725" s="57">
        <v>0</v>
      </c>
      <c r="I1725" s="57">
        <v>0</v>
      </c>
      <c r="J1725" s="57">
        <v>0</v>
      </c>
    </row>
    <row r="1726" spans="1:10">
      <c r="A1726" s="52" t="s">
        <v>811</v>
      </c>
      <c r="B1726" s="52" t="s">
        <v>870</v>
      </c>
      <c r="C1726" s="52" t="s">
        <v>411</v>
      </c>
      <c r="D1726" s="52" t="s">
        <v>201</v>
      </c>
      <c r="E1726" s="56" t="s">
        <v>92</v>
      </c>
      <c r="F1726" s="57">
        <v>47387067472</v>
      </c>
      <c r="G1726" s="57">
        <v>47387067472</v>
      </c>
      <c r="H1726" s="57">
        <v>0</v>
      </c>
      <c r="I1726" s="57">
        <v>0</v>
      </c>
      <c r="J1726" s="57">
        <v>0</v>
      </c>
    </row>
    <row r="1727" spans="1:10">
      <c r="A1727" s="52" t="s">
        <v>811</v>
      </c>
      <c r="B1727" s="52" t="s">
        <v>870</v>
      </c>
      <c r="C1727" s="52" t="s">
        <v>411</v>
      </c>
      <c r="D1727" s="52" t="s">
        <v>412</v>
      </c>
      <c r="E1727" s="56" t="s">
        <v>92</v>
      </c>
      <c r="F1727" s="57">
        <v>47387067472</v>
      </c>
      <c r="G1727" s="57">
        <v>47387067472</v>
      </c>
      <c r="H1727" s="57">
        <v>0</v>
      </c>
      <c r="I1727" s="57">
        <v>0</v>
      </c>
      <c r="J1727" s="57">
        <v>0</v>
      </c>
    </row>
    <row r="1728" spans="1:10">
      <c r="A1728" s="52" t="s">
        <v>811</v>
      </c>
      <c r="B1728" s="52" t="s">
        <v>870</v>
      </c>
      <c r="C1728" s="52" t="s">
        <v>431</v>
      </c>
      <c r="D1728" s="52" t="s">
        <v>201</v>
      </c>
      <c r="E1728" s="56" t="s">
        <v>67</v>
      </c>
      <c r="F1728" s="57">
        <v>70545321</v>
      </c>
      <c r="G1728" s="57">
        <v>28218128</v>
      </c>
      <c r="H1728" s="57">
        <v>42327193</v>
      </c>
      <c r="I1728" s="57">
        <v>0</v>
      </c>
      <c r="J1728" s="57">
        <v>0</v>
      </c>
    </row>
    <row r="1729" spans="1:10" ht="38.25">
      <c r="A1729" s="52" t="s">
        <v>811</v>
      </c>
      <c r="B1729" s="52" t="s">
        <v>870</v>
      </c>
      <c r="C1729" s="52" t="s">
        <v>431</v>
      </c>
      <c r="D1729" s="52" t="s">
        <v>432</v>
      </c>
      <c r="E1729" s="56" t="s">
        <v>433</v>
      </c>
      <c r="F1729" s="57">
        <v>56149981</v>
      </c>
      <c r="G1729" s="57">
        <v>22459992</v>
      </c>
      <c r="H1729" s="57">
        <v>33689989</v>
      </c>
      <c r="I1729" s="57">
        <v>0</v>
      </c>
      <c r="J1729" s="57">
        <v>0</v>
      </c>
    </row>
    <row r="1730" spans="1:10" ht="38.25">
      <c r="A1730" s="52" t="s">
        <v>811</v>
      </c>
      <c r="B1730" s="52" t="s">
        <v>870</v>
      </c>
      <c r="C1730" s="52" t="s">
        <v>431</v>
      </c>
      <c r="D1730" s="52" t="s">
        <v>434</v>
      </c>
      <c r="E1730" s="56" t="s">
        <v>435</v>
      </c>
      <c r="F1730" s="57">
        <v>14395340</v>
      </c>
      <c r="G1730" s="57">
        <v>5758136</v>
      </c>
      <c r="H1730" s="57">
        <v>8637204</v>
      </c>
      <c r="I1730" s="57">
        <v>0</v>
      </c>
      <c r="J1730" s="57">
        <v>0</v>
      </c>
    </row>
    <row r="1731" spans="1:10" ht="25.5">
      <c r="A1731" s="52" t="s">
        <v>811</v>
      </c>
      <c r="B1731" s="52" t="s">
        <v>870</v>
      </c>
      <c r="C1731" s="52" t="s">
        <v>306</v>
      </c>
      <c r="D1731" s="52" t="s">
        <v>201</v>
      </c>
      <c r="E1731" s="56" t="s">
        <v>307</v>
      </c>
      <c r="F1731" s="57">
        <v>1946523328</v>
      </c>
      <c r="G1731" s="57">
        <v>0</v>
      </c>
      <c r="H1731" s="57">
        <v>0</v>
      </c>
      <c r="I1731" s="57">
        <v>1243544371</v>
      </c>
      <c r="J1731" s="57">
        <v>702978957</v>
      </c>
    </row>
    <row r="1732" spans="1:10" ht="25.5">
      <c r="A1732" s="52" t="s">
        <v>811</v>
      </c>
      <c r="B1732" s="52" t="s">
        <v>870</v>
      </c>
      <c r="C1732" s="52" t="s">
        <v>306</v>
      </c>
      <c r="D1732" s="52" t="s">
        <v>308</v>
      </c>
      <c r="E1732" s="56" t="s">
        <v>309</v>
      </c>
      <c r="F1732" s="57">
        <v>1946523328</v>
      </c>
      <c r="G1732" s="57">
        <v>0</v>
      </c>
      <c r="H1732" s="57">
        <v>0</v>
      </c>
      <c r="I1732" s="57">
        <v>1243544371</v>
      </c>
      <c r="J1732" s="57">
        <v>702978957</v>
      </c>
    </row>
    <row r="1733" spans="1:10" ht="38.25">
      <c r="A1733" s="52" t="s">
        <v>811</v>
      </c>
      <c r="B1733" s="52" t="s">
        <v>870</v>
      </c>
      <c r="C1733" s="52" t="s">
        <v>215</v>
      </c>
      <c r="D1733" s="52" t="s">
        <v>201</v>
      </c>
      <c r="E1733" s="56" t="s">
        <v>216</v>
      </c>
      <c r="F1733" s="57">
        <v>5917262804</v>
      </c>
      <c r="G1733" s="57">
        <v>0</v>
      </c>
      <c r="H1733" s="57">
        <v>1048079512</v>
      </c>
      <c r="I1733" s="57">
        <v>4327691046</v>
      </c>
      <c r="J1733" s="57">
        <v>541492246</v>
      </c>
    </row>
    <row r="1734" spans="1:10">
      <c r="A1734" s="52" t="s">
        <v>811</v>
      </c>
      <c r="B1734" s="52" t="s">
        <v>870</v>
      </c>
      <c r="C1734" s="52" t="s">
        <v>215</v>
      </c>
      <c r="D1734" s="52" t="s">
        <v>413</v>
      </c>
      <c r="E1734" s="56" t="s">
        <v>414</v>
      </c>
      <c r="F1734" s="57">
        <v>676865244</v>
      </c>
      <c r="G1734" s="57">
        <v>0</v>
      </c>
      <c r="H1734" s="57">
        <v>0</v>
      </c>
      <c r="I1734" s="57">
        <v>135372998</v>
      </c>
      <c r="J1734" s="57">
        <v>541492246</v>
      </c>
    </row>
    <row r="1735" spans="1:10">
      <c r="A1735" s="52" t="s">
        <v>811</v>
      </c>
      <c r="B1735" s="52" t="s">
        <v>870</v>
      </c>
      <c r="C1735" s="52" t="s">
        <v>215</v>
      </c>
      <c r="D1735" s="52" t="s">
        <v>217</v>
      </c>
      <c r="E1735" s="56" t="s">
        <v>218</v>
      </c>
      <c r="F1735" s="57">
        <v>5224014960</v>
      </c>
      <c r="G1735" s="57">
        <v>0</v>
      </c>
      <c r="H1735" s="57">
        <v>1044802992</v>
      </c>
      <c r="I1735" s="57">
        <v>4179211968</v>
      </c>
      <c r="J1735" s="57">
        <v>0</v>
      </c>
    </row>
    <row r="1736" spans="1:10">
      <c r="A1736" s="52" t="s">
        <v>811</v>
      </c>
      <c r="B1736" s="52" t="s">
        <v>870</v>
      </c>
      <c r="C1736" s="52" t="s">
        <v>215</v>
      </c>
      <c r="D1736" s="52" t="s">
        <v>871</v>
      </c>
      <c r="E1736" s="56" t="s">
        <v>872</v>
      </c>
      <c r="F1736" s="57">
        <v>5000000</v>
      </c>
      <c r="G1736" s="57">
        <v>0</v>
      </c>
      <c r="H1736" s="57">
        <v>1000000</v>
      </c>
      <c r="I1736" s="57">
        <v>4000000</v>
      </c>
      <c r="J1736" s="57">
        <v>0</v>
      </c>
    </row>
    <row r="1737" spans="1:10">
      <c r="A1737" s="52" t="s">
        <v>811</v>
      </c>
      <c r="B1737" s="52" t="s">
        <v>870</v>
      </c>
      <c r="C1737" s="52" t="s">
        <v>215</v>
      </c>
      <c r="D1737" s="52" t="s">
        <v>436</v>
      </c>
      <c r="E1737" s="56" t="s">
        <v>437</v>
      </c>
      <c r="F1737" s="57">
        <v>11382600</v>
      </c>
      <c r="G1737" s="57">
        <v>0</v>
      </c>
      <c r="H1737" s="57">
        <v>2276520</v>
      </c>
      <c r="I1737" s="57">
        <v>9106080</v>
      </c>
      <c r="J1737" s="57">
        <v>0</v>
      </c>
    </row>
    <row r="1738" spans="1:10" ht="25.5">
      <c r="A1738" s="52" t="s">
        <v>811</v>
      </c>
      <c r="B1738" s="52" t="s">
        <v>870</v>
      </c>
      <c r="C1738" s="52" t="s">
        <v>259</v>
      </c>
      <c r="D1738" s="52" t="s">
        <v>201</v>
      </c>
      <c r="E1738" s="56" t="s">
        <v>260</v>
      </c>
      <c r="F1738" s="57">
        <v>4532645300</v>
      </c>
      <c r="G1738" s="57">
        <v>0</v>
      </c>
      <c r="H1738" s="57">
        <v>2000000</v>
      </c>
      <c r="I1738" s="57">
        <v>4530645300</v>
      </c>
      <c r="J1738" s="57">
        <v>0</v>
      </c>
    </row>
    <row r="1739" spans="1:10">
      <c r="A1739" s="52" t="s">
        <v>811</v>
      </c>
      <c r="B1739" s="52" t="s">
        <v>870</v>
      </c>
      <c r="C1739" s="52" t="s">
        <v>259</v>
      </c>
      <c r="D1739" s="52" t="s">
        <v>401</v>
      </c>
      <c r="E1739" s="56" t="s">
        <v>402</v>
      </c>
      <c r="F1739" s="57">
        <v>104000000</v>
      </c>
      <c r="G1739" s="57">
        <v>0</v>
      </c>
      <c r="H1739" s="57">
        <v>0</v>
      </c>
      <c r="I1739" s="57">
        <v>104000000</v>
      </c>
      <c r="J1739" s="57">
        <v>0</v>
      </c>
    </row>
    <row r="1740" spans="1:10">
      <c r="A1740" s="52" t="s">
        <v>811</v>
      </c>
      <c r="B1740" s="52" t="s">
        <v>870</v>
      </c>
      <c r="C1740" s="52" t="s">
        <v>259</v>
      </c>
      <c r="D1740" s="52" t="s">
        <v>403</v>
      </c>
      <c r="E1740" s="56" t="s">
        <v>404</v>
      </c>
      <c r="F1740" s="57">
        <v>4106325300</v>
      </c>
      <c r="G1740" s="57">
        <v>0</v>
      </c>
      <c r="H1740" s="57">
        <v>0</v>
      </c>
      <c r="I1740" s="57">
        <v>4106325300</v>
      </c>
      <c r="J1740" s="57">
        <v>0</v>
      </c>
    </row>
    <row r="1741" spans="1:10">
      <c r="A1741" s="52" t="s">
        <v>811</v>
      </c>
      <c r="B1741" s="52" t="s">
        <v>870</v>
      </c>
      <c r="C1741" s="52" t="s">
        <v>259</v>
      </c>
      <c r="D1741" s="52" t="s">
        <v>310</v>
      </c>
      <c r="E1741" s="56" t="s">
        <v>311</v>
      </c>
      <c r="F1741" s="57">
        <v>322320000</v>
      </c>
      <c r="G1741" s="57">
        <v>0</v>
      </c>
      <c r="H1741" s="57">
        <v>2000000</v>
      </c>
      <c r="I1741" s="57">
        <v>320320000</v>
      </c>
      <c r="J1741" s="57">
        <v>0</v>
      </c>
    </row>
    <row r="1742" spans="1:10" ht="25.5">
      <c r="A1742" s="52" t="s">
        <v>811</v>
      </c>
      <c r="B1742" s="52" t="s">
        <v>870</v>
      </c>
      <c r="C1742" s="52" t="s">
        <v>381</v>
      </c>
      <c r="D1742" s="52" t="s">
        <v>201</v>
      </c>
      <c r="E1742" s="56" t="s">
        <v>382</v>
      </c>
      <c r="F1742" s="57">
        <v>9000000</v>
      </c>
      <c r="G1742" s="57">
        <v>9000000</v>
      </c>
      <c r="H1742" s="57">
        <v>0</v>
      </c>
      <c r="I1742" s="57">
        <v>0</v>
      </c>
      <c r="J1742" s="57">
        <v>0</v>
      </c>
    </row>
    <row r="1743" spans="1:10" ht="25.5">
      <c r="A1743" s="52" t="s">
        <v>811</v>
      </c>
      <c r="B1743" s="52" t="s">
        <v>870</v>
      </c>
      <c r="C1743" s="52" t="s">
        <v>381</v>
      </c>
      <c r="D1743" s="52" t="s">
        <v>472</v>
      </c>
      <c r="E1743" s="56" t="s">
        <v>473</v>
      </c>
      <c r="F1743" s="57">
        <v>9000000</v>
      </c>
      <c r="G1743" s="57">
        <v>9000000</v>
      </c>
      <c r="H1743" s="57">
        <v>0</v>
      </c>
      <c r="I1743" s="57">
        <v>0</v>
      </c>
      <c r="J1743" s="57">
        <v>0</v>
      </c>
    </row>
    <row r="1744" spans="1:10" ht="25.5">
      <c r="A1744" s="52" t="s">
        <v>811</v>
      </c>
      <c r="B1744" s="52" t="s">
        <v>870</v>
      </c>
      <c r="C1744" s="52" t="s">
        <v>312</v>
      </c>
      <c r="D1744" s="52" t="s">
        <v>201</v>
      </c>
      <c r="E1744" s="56" t="s">
        <v>313</v>
      </c>
      <c r="F1744" s="57">
        <v>4103757324</v>
      </c>
      <c r="G1744" s="57">
        <v>0</v>
      </c>
      <c r="H1744" s="57">
        <v>2210538477</v>
      </c>
      <c r="I1744" s="57">
        <v>1408876866</v>
      </c>
      <c r="J1744" s="57">
        <v>484341981</v>
      </c>
    </row>
    <row r="1745" spans="1:10">
      <c r="A1745" s="52" t="s">
        <v>811</v>
      </c>
      <c r="B1745" s="52" t="s">
        <v>870</v>
      </c>
      <c r="C1745" s="52" t="s">
        <v>312</v>
      </c>
      <c r="D1745" s="52" t="s">
        <v>314</v>
      </c>
      <c r="E1745" s="56" t="s">
        <v>315</v>
      </c>
      <c r="F1745" s="57">
        <v>3803757324</v>
      </c>
      <c r="G1745" s="57">
        <v>0</v>
      </c>
      <c r="H1745" s="57">
        <v>2000538477</v>
      </c>
      <c r="I1745" s="57">
        <v>1318876866</v>
      </c>
      <c r="J1745" s="57">
        <v>484341981</v>
      </c>
    </row>
    <row r="1746" spans="1:10" ht="25.5">
      <c r="A1746" s="52" t="s">
        <v>811</v>
      </c>
      <c r="B1746" s="52" t="s">
        <v>870</v>
      </c>
      <c r="C1746" s="52" t="s">
        <v>312</v>
      </c>
      <c r="D1746" s="52" t="s">
        <v>694</v>
      </c>
      <c r="E1746" s="56" t="s">
        <v>695</v>
      </c>
      <c r="F1746" s="57">
        <v>300000000</v>
      </c>
      <c r="G1746" s="57">
        <v>0</v>
      </c>
      <c r="H1746" s="57">
        <v>210000000</v>
      </c>
      <c r="I1746" s="57">
        <v>90000000</v>
      </c>
      <c r="J1746" s="57">
        <v>0</v>
      </c>
    </row>
    <row r="1747" spans="1:10">
      <c r="A1747" s="52" t="s">
        <v>811</v>
      </c>
      <c r="B1747" s="52" t="s">
        <v>870</v>
      </c>
      <c r="C1747" s="52" t="s">
        <v>219</v>
      </c>
      <c r="D1747" s="52" t="s">
        <v>201</v>
      </c>
      <c r="E1747" s="56" t="s">
        <v>220</v>
      </c>
      <c r="F1747" s="57">
        <v>1505638261</v>
      </c>
      <c r="G1747" s="57">
        <v>1505638261</v>
      </c>
      <c r="H1747" s="57">
        <v>0</v>
      </c>
      <c r="I1747" s="57">
        <v>0</v>
      </c>
      <c r="J1747" s="57">
        <v>0</v>
      </c>
    </row>
    <row r="1748" spans="1:10" ht="51">
      <c r="A1748" s="52" t="s">
        <v>811</v>
      </c>
      <c r="B1748" s="52" t="s">
        <v>870</v>
      </c>
      <c r="C1748" s="52" t="s">
        <v>219</v>
      </c>
      <c r="D1748" s="52" t="s">
        <v>367</v>
      </c>
      <c r="E1748" s="56" t="s">
        <v>368</v>
      </c>
      <c r="F1748" s="57">
        <v>3363877</v>
      </c>
      <c r="G1748" s="57">
        <v>3363877</v>
      </c>
      <c r="H1748" s="57">
        <v>0</v>
      </c>
      <c r="I1748" s="57">
        <v>0</v>
      </c>
      <c r="J1748" s="57">
        <v>0</v>
      </c>
    </row>
    <row r="1749" spans="1:10" ht="76.5">
      <c r="A1749" s="52" t="s">
        <v>811</v>
      </c>
      <c r="B1749" s="52" t="s">
        <v>870</v>
      </c>
      <c r="C1749" s="52" t="s">
        <v>219</v>
      </c>
      <c r="D1749" s="52" t="s">
        <v>316</v>
      </c>
      <c r="E1749" s="56" t="s">
        <v>317</v>
      </c>
      <c r="F1749" s="57">
        <v>1374284430</v>
      </c>
      <c r="G1749" s="57">
        <v>1374284430</v>
      </c>
      <c r="H1749" s="57">
        <v>0</v>
      </c>
      <c r="I1749" s="57">
        <v>0</v>
      </c>
      <c r="J1749" s="57">
        <v>0</v>
      </c>
    </row>
    <row r="1750" spans="1:10" ht="38.25">
      <c r="A1750" s="52" t="s">
        <v>811</v>
      </c>
      <c r="B1750" s="52" t="s">
        <v>870</v>
      </c>
      <c r="C1750" s="52" t="s">
        <v>219</v>
      </c>
      <c r="D1750" s="52" t="s">
        <v>588</v>
      </c>
      <c r="E1750" s="56" t="s">
        <v>589</v>
      </c>
      <c r="F1750" s="57">
        <v>31850000</v>
      </c>
      <c r="G1750" s="57">
        <v>31850000</v>
      </c>
      <c r="H1750" s="57">
        <v>0</v>
      </c>
      <c r="I1750" s="57">
        <v>0</v>
      </c>
      <c r="J1750" s="57">
        <v>0</v>
      </c>
    </row>
    <row r="1751" spans="1:10" ht="51">
      <c r="A1751" s="52" t="s">
        <v>811</v>
      </c>
      <c r="B1751" s="52" t="s">
        <v>870</v>
      </c>
      <c r="C1751" s="52" t="s">
        <v>219</v>
      </c>
      <c r="D1751" s="52" t="s">
        <v>320</v>
      </c>
      <c r="E1751" s="56" t="s">
        <v>321</v>
      </c>
      <c r="F1751" s="57">
        <v>96139954</v>
      </c>
      <c r="G1751" s="57">
        <v>96139954</v>
      </c>
      <c r="H1751" s="57">
        <v>0</v>
      </c>
      <c r="I1751" s="57">
        <v>0</v>
      </c>
      <c r="J1751" s="57">
        <v>0</v>
      </c>
    </row>
    <row r="1752" spans="1:10">
      <c r="A1752" s="52" t="s">
        <v>811</v>
      </c>
      <c r="B1752" s="52" t="s">
        <v>870</v>
      </c>
      <c r="C1752" s="52" t="s">
        <v>223</v>
      </c>
      <c r="D1752" s="52" t="s">
        <v>201</v>
      </c>
      <c r="E1752" s="56" t="s">
        <v>224</v>
      </c>
      <c r="F1752" s="57">
        <v>4685362865</v>
      </c>
      <c r="G1752" s="57">
        <v>88211252</v>
      </c>
      <c r="H1752" s="57">
        <v>2360357182</v>
      </c>
      <c r="I1752" s="57">
        <v>1848518960</v>
      </c>
      <c r="J1752" s="57">
        <v>388275471</v>
      </c>
    </row>
    <row r="1753" spans="1:10" ht="25.5">
      <c r="A1753" s="52" t="s">
        <v>811</v>
      </c>
      <c r="B1753" s="52" t="s">
        <v>870</v>
      </c>
      <c r="C1753" s="52" t="s">
        <v>223</v>
      </c>
      <c r="D1753" s="52" t="s">
        <v>225</v>
      </c>
      <c r="E1753" s="56" t="s">
        <v>226</v>
      </c>
      <c r="F1753" s="57">
        <v>1982938866</v>
      </c>
      <c r="G1753" s="57">
        <v>0</v>
      </c>
      <c r="H1753" s="57">
        <v>1982938866</v>
      </c>
      <c r="I1753" s="57">
        <v>0</v>
      </c>
      <c r="J1753" s="57">
        <v>0</v>
      </c>
    </row>
    <row r="1754" spans="1:10" ht="25.5">
      <c r="A1754" s="52" t="s">
        <v>811</v>
      </c>
      <c r="B1754" s="52" t="s">
        <v>870</v>
      </c>
      <c r="C1754" s="52" t="s">
        <v>223</v>
      </c>
      <c r="D1754" s="52" t="s">
        <v>351</v>
      </c>
      <c r="E1754" s="56" t="s">
        <v>352</v>
      </c>
      <c r="F1754" s="57">
        <v>8757016</v>
      </c>
      <c r="G1754" s="57">
        <v>0</v>
      </c>
      <c r="H1754" s="57">
        <v>4378503</v>
      </c>
      <c r="I1754" s="57">
        <v>4378513</v>
      </c>
      <c r="J1754" s="57">
        <v>0</v>
      </c>
    </row>
    <row r="1755" spans="1:10" ht="63.75">
      <c r="A1755" s="52" t="s">
        <v>811</v>
      </c>
      <c r="B1755" s="52" t="s">
        <v>870</v>
      </c>
      <c r="C1755" s="52" t="s">
        <v>223</v>
      </c>
      <c r="D1755" s="52" t="s">
        <v>397</v>
      </c>
      <c r="E1755" s="56" t="s">
        <v>398</v>
      </c>
      <c r="F1755" s="57">
        <v>251457728</v>
      </c>
      <c r="G1755" s="57">
        <v>0</v>
      </c>
      <c r="H1755" s="57">
        <v>24900817</v>
      </c>
      <c r="I1755" s="57">
        <v>191207319</v>
      </c>
      <c r="J1755" s="57">
        <v>35349592</v>
      </c>
    </row>
    <row r="1756" spans="1:10" ht="51">
      <c r="A1756" s="52" t="s">
        <v>811</v>
      </c>
      <c r="B1756" s="52" t="s">
        <v>870</v>
      </c>
      <c r="C1756" s="52" t="s">
        <v>223</v>
      </c>
      <c r="D1756" s="52" t="s">
        <v>698</v>
      </c>
      <c r="E1756" s="56" t="s">
        <v>699</v>
      </c>
      <c r="F1756" s="57">
        <v>251263720</v>
      </c>
      <c r="G1756" s="57">
        <v>0</v>
      </c>
      <c r="H1756" s="57">
        <v>75379114</v>
      </c>
      <c r="I1756" s="57">
        <v>100505487</v>
      </c>
      <c r="J1756" s="57">
        <v>75379119</v>
      </c>
    </row>
    <row r="1757" spans="1:10" ht="25.5">
      <c r="A1757" s="52" t="s">
        <v>811</v>
      </c>
      <c r="B1757" s="52" t="s">
        <v>870</v>
      </c>
      <c r="C1757" s="52" t="s">
        <v>223</v>
      </c>
      <c r="D1757" s="52" t="s">
        <v>681</v>
      </c>
      <c r="E1757" s="56" t="s">
        <v>682</v>
      </c>
      <c r="F1757" s="57">
        <v>52443815</v>
      </c>
      <c r="G1757" s="57">
        <v>0</v>
      </c>
      <c r="H1757" s="57">
        <v>0</v>
      </c>
      <c r="I1757" s="57">
        <v>26299090</v>
      </c>
      <c r="J1757" s="57">
        <v>26144725</v>
      </c>
    </row>
    <row r="1758" spans="1:10" ht="25.5">
      <c r="A1758" s="52" t="s">
        <v>811</v>
      </c>
      <c r="B1758" s="52" t="s">
        <v>870</v>
      </c>
      <c r="C1758" s="52" t="s">
        <v>223</v>
      </c>
      <c r="D1758" s="52" t="s">
        <v>466</v>
      </c>
      <c r="E1758" s="56" t="s">
        <v>467</v>
      </c>
      <c r="F1758" s="57">
        <v>3880511</v>
      </c>
      <c r="G1758" s="57">
        <v>3880511</v>
      </c>
      <c r="H1758" s="57">
        <v>0</v>
      </c>
      <c r="I1758" s="57">
        <v>0</v>
      </c>
      <c r="J1758" s="57">
        <v>0</v>
      </c>
    </row>
    <row r="1759" spans="1:10" ht="51">
      <c r="A1759" s="52" t="s">
        <v>811</v>
      </c>
      <c r="B1759" s="52" t="s">
        <v>870</v>
      </c>
      <c r="C1759" s="52" t="s">
        <v>223</v>
      </c>
      <c r="D1759" s="52" t="s">
        <v>415</v>
      </c>
      <c r="E1759" s="56" t="s">
        <v>416</v>
      </c>
      <c r="F1759" s="57">
        <v>1845311681</v>
      </c>
      <c r="G1759" s="57">
        <v>0</v>
      </c>
      <c r="H1759" s="57">
        <v>270760854</v>
      </c>
      <c r="I1759" s="57">
        <v>1324434173</v>
      </c>
      <c r="J1759" s="57">
        <v>250116654</v>
      </c>
    </row>
    <row r="1760" spans="1:10" ht="51">
      <c r="A1760" s="52" t="s">
        <v>811</v>
      </c>
      <c r="B1760" s="52" t="s">
        <v>870</v>
      </c>
      <c r="C1760" s="52" t="s">
        <v>223</v>
      </c>
      <c r="D1760" s="52" t="s">
        <v>700</v>
      </c>
      <c r="E1760" s="56" t="s">
        <v>701</v>
      </c>
      <c r="F1760" s="57">
        <v>786440</v>
      </c>
      <c r="G1760" s="57">
        <v>0</v>
      </c>
      <c r="H1760" s="57">
        <v>0</v>
      </c>
      <c r="I1760" s="57">
        <v>393219</v>
      </c>
      <c r="J1760" s="57">
        <v>393221</v>
      </c>
    </row>
    <row r="1761" spans="1:10">
      <c r="A1761" s="52" t="s">
        <v>811</v>
      </c>
      <c r="B1761" s="52" t="s">
        <v>870</v>
      </c>
      <c r="C1761" s="52" t="s">
        <v>223</v>
      </c>
      <c r="D1761" s="52" t="s">
        <v>468</v>
      </c>
      <c r="E1761" s="56" t="s">
        <v>469</v>
      </c>
      <c r="F1761" s="57">
        <v>38051067</v>
      </c>
      <c r="G1761" s="57">
        <v>38051067</v>
      </c>
      <c r="H1761" s="57">
        <v>0</v>
      </c>
      <c r="I1761" s="57">
        <v>0</v>
      </c>
      <c r="J1761" s="57">
        <v>0</v>
      </c>
    </row>
    <row r="1762" spans="1:10" ht="38.25">
      <c r="A1762" s="52" t="s">
        <v>811</v>
      </c>
      <c r="B1762" s="52" t="s">
        <v>870</v>
      </c>
      <c r="C1762" s="52" t="s">
        <v>223</v>
      </c>
      <c r="D1762" s="52" t="s">
        <v>873</v>
      </c>
      <c r="E1762" s="56" t="s">
        <v>874</v>
      </c>
      <c r="F1762" s="57">
        <v>663516</v>
      </c>
      <c r="G1762" s="57">
        <v>663516</v>
      </c>
      <c r="H1762" s="57">
        <v>0</v>
      </c>
      <c r="I1762" s="57">
        <v>0</v>
      </c>
      <c r="J1762" s="57">
        <v>0</v>
      </c>
    </row>
    <row r="1763" spans="1:10" ht="63.75">
      <c r="A1763" s="52" t="s">
        <v>811</v>
      </c>
      <c r="B1763" s="52" t="s">
        <v>870</v>
      </c>
      <c r="C1763" s="52" t="s">
        <v>223</v>
      </c>
      <c r="D1763" s="52" t="s">
        <v>283</v>
      </c>
      <c r="E1763" s="56" t="s">
        <v>284</v>
      </c>
      <c r="F1763" s="57">
        <v>45616158</v>
      </c>
      <c r="G1763" s="57">
        <v>45616158</v>
      </c>
      <c r="H1763" s="57">
        <v>0</v>
      </c>
      <c r="I1763" s="57">
        <v>0</v>
      </c>
      <c r="J1763" s="57">
        <v>0</v>
      </c>
    </row>
    <row r="1764" spans="1:10" ht="63.75">
      <c r="A1764" s="52" t="s">
        <v>811</v>
      </c>
      <c r="B1764" s="52" t="s">
        <v>870</v>
      </c>
      <c r="C1764" s="52" t="s">
        <v>223</v>
      </c>
      <c r="D1764" s="52" t="s">
        <v>285</v>
      </c>
      <c r="E1764" s="56" t="s">
        <v>286</v>
      </c>
      <c r="F1764" s="57">
        <v>204192347</v>
      </c>
      <c r="G1764" s="57">
        <v>0</v>
      </c>
      <c r="H1764" s="57">
        <v>1999028</v>
      </c>
      <c r="I1764" s="57">
        <v>201301159</v>
      </c>
      <c r="J1764" s="57">
        <v>892160</v>
      </c>
    </row>
    <row r="1765" spans="1:10">
      <c r="A1765" s="52" t="s">
        <v>811</v>
      </c>
      <c r="B1765" s="52" t="s">
        <v>875</v>
      </c>
      <c r="C1765" s="52" t="s">
        <v>201</v>
      </c>
      <c r="D1765" s="52" t="s">
        <v>201</v>
      </c>
      <c r="E1765" s="56" t="s">
        <v>734</v>
      </c>
      <c r="F1765" s="57">
        <v>25677519486</v>
      </c>
      <c r="G1765" s="57">
        <v>352456784</v>
      </c>
      <c r="H1765" s="57">
        <v>1795656668</v>
      </c>
      <c r="I1765" s="57">
        <v>18498226933</v>
      </c>
      <c r="J1765" s="57">
        <v>5031179101</v>
      </c>
    </row>
    <row r="1766" spans="1:10">
      <c r="A1766" s="52" t="s">
        <v>811</v>
      </c>
      <c r="B1766" s="52" t="s">
        <v>875</v>
      </c>
      <c r="C1766" s="52" t="s">
        <v>332</v>
      </c>
      <c r="D1766" s="52" t="s">
        <v>201</v>
      </c>
      <c r="E1766" s="56" t="s">
        <v>66</v>
      </c>
      <c r="F1766" s="57">
        <v>184727235</v>
      </c>
      <c r="G1766" s="57">
        <v>0</v>
      </c>
      <c r="H1766" s="57">
        <v>92363616</v>
      </c>
      <c r="I1766" s="57">
        <v>92363619</v>
      </c>
      <c r="J1766" s="57">
        <v>0</v>
      </c>
    </row>
    <row r="1767" spans="1:10" ht="25.5">
      <c r="A1767" s="52" t="s">
        <v>811</v>
      </c>
      <c r="B1767" s="52" t="s">
        <v>875</v>
      </c>
      <c r="C1767" s="52" t="s">
        <v>332</v>
      </c>
      <c r="D1767" s="52" t="s">
        <v>333</v>
      </c>
      <c r="E1767" s="56" t="s">
        <v>334</v>
      </c>
      <c r="F1767" s="57">
        <v>19835300</v>
      </c>
      <c r="G1767" s="57">
        <v>0</v>
      </c>
      <c r="H1767" s="57">
        <v>9917650</v>
      </c>
      <c r="I1767" s="57">
        <v>9917650</v>
      </c>
      <c r="J1767" s="57">
        <v>0</v>
      </c>
    </row>
    <row r="1768" spans="1:10" ht="25.5">
      <c r="A1768" s="52" t="s">
        <v>811</v>
      </c>
      <c r="B1768" s="52" t="s">
        <v>875</v>
      </c>
      <c r="C1768" s="52" t="s">
        <v>332</v>
      </c>
      <c r="D1768" s="52" t="s">
        <v>708</v>
      </c>
      <c r="E1768" s="56" t="s">
        <v>709</v>
      </c>
      <c r="F1768" s="57">
        <v>164891935</v>
      </c>
      <c r="G1768" s="57">
        <v>0</v>
      </c>
      <c r="H1768" s="57">
        <v>82445966</v>
      </c>
      <c r="I1768" s="57">
        <v>82445969</v>
      </c>
      <c r="J1768" s="57">
        <v>0</v>
      </c>
    </row>
    <row r="1769" spans="1:10">
      <c r="A1769" s="52" t="s">
        <v>811</v>
      </c>
      <c r="B1769" s="52" t="s">
        <v>875</v>
      </c>
      <c r="C1769" s="52" t="s">
        <v>324</v>
      </c>
      <c r="D1769" s="52" t="s">
        <v>201</v>
      </c>
      <c r="E1769" s="56" t="s">
        <v>325</v>
      </c>
      <c r="F1769" s="57">
        <v>7491608184</v>
      </c>
      <c r="G1769" s="57">
        <v>0</v>
      </c>
      <c r="H1769" s="57">
        <v>250068600</v>
      </c>
      <c r="I1769" s="57">
        <v>5843245363</v>
      </c>
      <c r="J1769" s="57">
        <v>1398294221</v>
      </c>
    </row>
    <row r="1770" spans="1:10" ht="51">
      <c r="A1770" s="52" t="s">
        <v>811</v>
      </c>
      <c r="B1770" s="52" t="s">
        <v>875</v>
      </c>
      <c r="C1770" s="52" t="s">
        <v>324</v>
      </c>
      <c r="D1770" s="52" t="s">
        <v>326</v>
      </c>
      <c r="E1770" s="56" t="s">
        <v>327</v>
      </c>
      <c r="F1770" s="57">
        <v>7491608184</v>
      </c>
      <c r="G1770" s="57">
        <v>0</v>
      </c>
      <c r="H1770" s="57">
        <v>250068600</v>
      </c>
      <c r="I1770" s="57">
        <v>5843245363</v>
      </c>
      <c r="J1770" s="57">
        <v>1398294221</v>
      </c>
    </row>
    <row r="1771" spans="1:10" ht="38.25">
      <c r="A1771" s="52" t="s">
        <v>811</v>
      </c>
      <c r="B1771" s="52" t="s">
        <v>875</v>
      </c>
      <c r="C1771" s="52" t="s">
        <v>291</v>
      </c>
      <c r="D1771" s="52" t="s">
        <v>201</v>
      </c>
      <c r="E1771" s="56" t="s">
        <v>292</v>
      </c>
      <c r="F1771" s="57">
        <v>2188702736</v>
      </c>
      <c r="G1771" s="57">
        <v>0</v>
      </c>
      <c r="H1771" s="57">
        <v>656610815</v>
      </c>
      <c r="I1771" s="57">
        <v>875481090</v>
      </c>
      <c r="J1771" s="57">
        <v>656610831</v>
      </c>
    </row>
    <row r="1772" spans="1:10" ht="51">
      <c r="A1772" s="52" t="s">
        <v>811</v>
      </c>
      <c r="B1772" s="52" t="s">
        <v>875</v>
      </c>
      <c r="C1772" s="52" t="s">
        <v>291</v>
      </c>
      <c r="D1772" s="52" t="s">
        <v>293</v>
      </c>
      <c r="E1772" s="56" t="s">
        <v>294</v>
      </c>
      <c r="F1772" s="57">
        <v>2188702736</v>
      </c>
      <c r="G1772" s="57">
        <v>0</v>
      </c>
      <c r="H1772" s="57">
        <v>656610815</v>
      </c>
      <c r="I1772" s="57">
        <v>875481090</v>
      </c>
      <c r="J1772" s="57">
        <v>656610831</v>
      </c>
    </row>
    <row r="1773" spans="1:10">
      <c r="A1773" s="52" t="s">
        <v>811</v>
      </c>
      <c r="B1773" s="52" t="s">
        <v>875</v>
      </c>
      <c r="C1773" s="52" t="s">
        <v>295</v>
      </c>
      <c r="D1773" s="52" t="s">
        <v>201</v>
      </c>
      <c r="E1773" s="56" t="s">
        <v>296</v>
      </c>
      <c r="F1773" s="57">
        <v>6594702998</v>
      </c>
      <c r="G1773" s="57">
        <v>0</v>
      </c>
      <c r="H1773" s="57">
        <v>0</v>
      </c>
      <c r="I1773" s="57">
        <v>5275762378</v>
      </c>
      <c r="J1773" s="57">
        <v>1318940620</v>
      </c>
    </row>
    <row r="1774" spans="1:10">
      <c r="A1774" s="52" t="s">
        <v>811</v>
      </c>
      <c r="B1774" s="52" t="s">
        <v>875</v>
      </c>
      <c r="C1774" s="52" t="s">
        <v>295</v>
      </c>
      <c r="D1774" s="52" t="s">
        <v>297</v>
      </c>
      <c r="E1774" s="56" t="s">
        <v>298</v>
      </c>
      <c r="F1774" s="57">
        <v>6506293798</v>
      </c>
      <c r="G1774" s="57">
        <v>0</v>
      </c>
      <c r="H1774" s="57">
        <v>0</v>
      </c>
      <c r="I1774" s="57">
        <v>5205035018</v>
      </c>
      <c r="J1774" s="57">
        <v>1301258780</v>
      </c>
    </row>
    <row r="1775" spans="1:10">
      <c r="A1775" s="52" t="s">
        <v>811</v>
      </c>
      <c r="B1775" s="52" t="s">
        <v>875</v>
      </c>
      <c r="C1775" s="52" t="s">
        <v>295</v>
      </c>
      <c r="D1775" s="52" t="s">
        <v>518</v>
      </c>
      <c r="E1775" s="56" t="s">
        <v>519</v>
      </c>
      <c r="F1775" s="57">
        <v>88409200</v>
      </c>
      <c r="G1775" s="57">
        <v>0</v>
      </c>
      <c r="H1775" s="57">
        <v>0</v>
      </c>
      <c r="I1775" s="57">
        <v>70727360</v>
      </c>
      <c r="J1775" s="57">
        <v>17681840</v>
      </c>
    </row>
    <row r="1776" spans="1:10" ht="25.5">
      <c r="A1776" s="52" t="s">
        <v>811</v>
      </c>
      <c r="B1776" s="52" t="s">
        <v>875</v>
      </c>
      <c r="C1776" s="52" t="s">
        <v>299</v>
      </c>
      <c r="D1776" s="52" t="s">
        <v>201</v>
      </c>
      <c r="E1776" s="56" t="s">
        <v>65</v>
      </c>
      <c r="F1776" s="57">
        <v>26886314</v>
      </c>
      <c r="G1776" s="57">
        <v>0</v>
      </c>
      <c r="H1776" s="57">
        <v>0</v>
      </c>
      <c r="I1776" s="57">
        <v>0</v>
      </c>
      <c r="J1776" s="57">
        <v>26886314</v>
      </c>
    </row>
    <row r="1777" spans="1:10" ht="25.5">
      <c r="A1777" s="52" t="s">
        <v>811</v>
      </c>
      <c r="B1777" s="52" t="s">
        <v>875</v>
      </c>
      <c r="C1777" s="52" t="s">
        <v>299</v>
      </c>
      <c r="D1777" s="52" t="s">
        <v>300</v>
      </c>
      <c r="E1777" s="56" t="s">
        <v>301</v>
      </c>
      <c r="F1777" s="57">
        <v>26886314</v>
      </c>
      <c r="G1777" s="57">
        <v>0</v>
      </c>
      <c r="H1777" s="57">
        <v>0</v>
      </c>
      <c r="I1777" s="57">
        <v>0</v>
      </c>
      <c r="J1777" s="57">
        <v>26886314</v>
      </c>
    </row>
    <row r="1778" spans="1:10">
      <c r="A1778" s="52" t="s">
        <v>811</v>
      </c>
      <c r="B1778" s="52" t="s">
        <v>875</v>
      </c>
      <c r="C1778" s="52" t="s">
        <v>302</v>
      </c>
      <c r="D1778" s="52" t="s">
        <v>201</v>
      </c>
      <c r="E1778" s="56" t="s">
        <v>303</v>
      </c>
      <c r="F1778" s="57">
        <v>3955721930</v>
      </c>
      <c r="G1778" s="57">
        <v>0</v>
      </c>
      <c r="H1778" s="57">
        <v>133236631</v>
      </c>
      <c r="I1778" s="57">
        <v>3084635492</v>
      </c>
      <c r="J1778" s="57">
        <v>737849807</v>
      </c>
    </row>
    <row r="1779" spans="1:10" ht="51">
      <c r="A1779" s="52" t="s">
        <v>811</v>
      </c>
      <c r="B1779" s="52" t="s">
        <v>875</v>
      </c>
      <c r="C1779" s="52" t="s">
        <v>302</v>
      </c>
      <c r="D1779" s="52" t="s">
        <v>304</v>
      </c>
      <c r="E1779" s="56" t="s">
        <v>305</v>
      </c>
      <c r="F1779" s="57">
        <v>3954284930</v>
      </c>
      <c r="G1779" s="57">
        <v>0</v>
      </c>
      <c r="H1779" s="57">
        <v>133236631</v>
      </c>
      <c r="I1779" s="57">
        <v>3083485892</v>
      </c>
      <c r="J1779" s="57">
        <v>737562407</v>
      </c>
    </row>
    <row r="1780" spans="1:10">
      <c r="A1780" s="52" t="s">
        <v>811</v>
      </c>
      <c r="B1780" s="52" t="s">
        <v>875</v>
      </c>
      <c r="C1780" s="52" t="s">
        <v>302</v>
      </c>
      <c r="D1780" s="52" t="s">
        <v>876</v>
      </c>
      <c r="E1780" s="56" t="s">
        <v>877</v>
      </c>
      <c r="F1780" s="57">
        <v>1437000</v>
      </c>
      <c r="G1780" s="57">
        <v>0</v>
      </c>
      <c r="H1780" s="57">
        <v>0</v>
      </c>
      <c r="I1780" s="57">
        <v>1149600</v>
      </c>
      <c r="J1780" s="57">
        <v>287400</v>
      </c>
    </row>
    <row r="1781" spans="1:10">
      <c r="A1781" s="52" t="s">
        <v>811</v>
      </c>
      <c r="B1781" s="52" t="s">
        <v>875</v>
      </c>
      <c r="C1781" s="52" t="s">
        <v>454</v>
      </c>
      <c r="D1781" s="52" t="s">
        <v>201</v>
      </c>
      <c r="E1781" s="56" t="s">
        <v>455</v>
      </c>
      <c r="F1781" s="57">
        <v>14890909</v>
      </c>
      <c r="G1781" s="57">
        <v>0</v>
      </c>
      <c r="H1781" s="57">
        <v>0</v>
      </c>
      <c r="I1781" s="57">
        <v>14890909</v>
      </c>
      <c r="J1781" s="57">
        <v>0</v>
      </c>
    </row>
    <row r="1782" spans="1:10">
      <c r="A1782" s="52" t="s">
        <v>811</v>
      </c>
      <c r="B1782" s="52" t="s">
        <v>875</v>
      </c>
      <c r="C1782" s="52" t="s">
        <v>454</v>
      </c>
      <c r="D1782" s="52" t="s">
        <v>726</v>
      </c>
      <c r="E1782" s="56" t="s">
        <v>727</v>
      </c>
      <c r="F1782" s="57">
        <v>14890909</v>
      </c>
      <c r="G1782" s="57">
        <v>0</v>
      </c>
      <c r="H1782" s="57">
        <v>0</v>
      </c>
      <c r="I1782" s="57">
        <v>14890909</v>
      </c>
      <c r="J1782" s="57">
        <v>0</v>
      </c>
    </row>
    <row r="1783" spans="1:10" ht="25.5">
      <c r="A1783" s="52" t="s">
        <v>811</v>
      </c>
      <c r="B1783" s="52" t="s">
        <v>875</v>
      </c>
      <c r="C1783" s="52" t="s">
        <v>306</v>
      </c>
      <c r="D1783" s="52" t="s">
        <v>201</v>
      </c>
      <c r="E1783" s="56" t="s">
        <v>307</v>
      </c>
      <c r="F1783" s="57">
        <v>1652518759</v>
      </c>
      <c r="G1783" s="57">
        <v>0</v>
      </c>
      <c r="H1783" s="57">
        <v>0</v>
      </c>
      <c r="I1783" s="57">
        <v>1241732413</v>
      </c>
      <c r="J1783" s="57">
        <v>410786346</v>
      </c>
    </row>
    <row r="1784" spans="1:10" ht="25.5">
      <c r="A1784" s="52" t="s">
        <v>811</v>
      </c>
      <c r="B1784" s="52" t="s">
        <v>875</v>
      </c>
      <c r="C1784" s="52" t="s">
        <v>306</v>
      </c>
      <c r="D1784" s="52" t="s">
        <v>308</v>
      </c>
      <c r="E1784" s="56" t="s">
        <v>309</v>
      </c>
      <c r="F1784" s="57">
        <v>1652518759</v>
      </c>
      <c r="G1784" s="57">
        <v>0</v>
      </c>
      <c r="H1784" s="57">
        <v>0</v>
      </c>
      <c r="I1784" s="57">
        <v>1241732413</v>
      </c>
      <c r="J1784" s="57">
        <v>410786346</v>
      </c>
    </row>
    <row r="1785" spans="1:10" ht="38.25">
      <c r="A1785" s="52" t="s">
        <v>811</v>
      </c>
      <c r="B1785" s="52" t="s">
        <v>875</v>
      </c>
      <c r="C1785" s="52" t="s">
        <v>215</v>
      </c>
      <c r="D1785" s="52" t="s">
        <v>201</v>
      </c>
      <c r="E1785" s="56" t="s">
        <v>216</v>
      </c>
      <c r="F1785" s="57">
        <v>635429077</v>
      </c>
      <c r="G1785" s="57">
        <v>0</v>
      </c>
      <c r="H1785" s="57">
        <v>123141084</v>
      </c>
      <c r="I1785" s="57">
        <v>496509066</v>
      </c>
      <c r="J1785" s="57">
        <v>15778927</v>
      </c>
    </row>
    <row r="1786" spans="1:10">
      <c r="A1786" s="52" t="s">
        <v>811</v>
      </c>
      <c r="B1786" s="52" t="s">
        <v>875</v>
      </c>
      <c r="C1786" s="52" t="s">
        <v>215</v>
      </c>
      <c r="D1786" s="52" t="s">
        <v>413</v>
      </c>
      <c r="E1786" s="56" t="s">
        <v>414</v>
      </c>
      <c r="F1786" s="57">
        <v>19723657</v>
      </c>
      <c r="G1786" s="57">
        <v>0</v>
      </c>
      <c r="H1786" s="57">
        <v>0</v>
      </c>
      <c r="I1786" s="57">
        <v>3944730</v>
      </c>
      <c r="J1786" s="57">
        <v>15778927</v>
      </c>
    </row>
    <row r="1787" spans="1:10">
      <c r="A1787" s="52" t="s">
        <v>811</v>
      </c>
      <c r="B1787" s="52" t="s">
        <v>875</v>
      </c>
      <c r="C1787" s="52" t="s">
        <v>215</v>
      </c>
      <c r="D1787" s="52" t="s">
        <v>217</v>
      </c>
      <c r="E1787" s="56" t="s">
        <v>218</v>
      </c>
      <c r="F1787" s="57">
        <v>602005420</v>
      </c>
      <c r="G1787" s="57">
        <v>0</v>
      </c>
      <c r="H1787" s="57">
        <v>120401084</v>
      </c>
      <c r="I1787" s="57">
        <v>481604336</v>
      </c>
      <c r="J1787" s="57">
        <v>0</v>
      </c>
    </row>
    <row r="1788" spans="1:10">
      <c r="A1788" s="52" t="s">
        <v>811</v>
      </c>
      <c r="B1788" s="52" t="s">
        <v>875</v>
      </c>
      <c r="C1788" s="52" t="s">
        <v>215</v>
      </c>
      <c r="D1788" s="52" t="s">
        <v>871</v>
      </c>
      <c r="E1788" s="56" t="s">
        <v>872</v>
      </c>
      <c r="F1788" s="57">
        <v>13700000</v>
      </c>
      <c r="G1788" s="57">
        <v>0</v>
      </c>
      <c r="H1788" s="57">
        <v>2740000</v>
      </c>
      <c r="I1788" s="57">
        <v>10960000</v>
      </c>
      <c r="J1788" s="57">
        <v>0</v>
      </c>
    </row>
    <row r="1789" spans="1:10" ht="25.5">
      <c r="A1789" s="52" t="s">
        <v>811</v>
      </c>
      <c r="B1789" s="52" t="s">
        <v>875</v>
      </c>
      <c r="C1789" s="52" t="s">
        <v>259</v>
      </c>
      <c r="D1789" s="52" t="s">
        <v>201</v>
      </c>
      <c r="E1789" s="56" t="s">
        <v>260</v>
      </c>
      <c r="F1789" s="57">
        <v>596000000</v>
      </c>
      <c r="G1789" s="57">
        <v>0</v>
      </c>
      <c r="H1789" s="57">
        <v>0</v>
      </c>
      <c r="I1789" s="57">
        <v>596000000</v>
      </c>
      <c r="J1789" s="57">
        <v>0</v>
      </c>
    </row>
    <row r="1790" spans="1:10">
      <c r="A1790" s="52" t="s">
        <v>811</v>
      </c>
      <c r="B1790" s="52" t="s">
        <v>875</v>
      </c>
      <c r="C1790" s="52" t="s">
        <v>259</v>
      </c>
      <c r="D1790" s="52" t="s">
        <v>401</v>
      </c>
      <c r="E1790" s="56" t="s">
        <v>402</v>
      </c>
      <c r="F1790" s="57">
        <v>50000000</v>
      </c>
      <c r="G1790" s="57">
        <v>0</v>
      </c>
      <c r="H1790" s="57">
        <v>0</v>
      </c>
      <c r="I1790" s="57">
        <v>50000000</v>
      </c>
      <c r="J1790" s="57">
        <v>0</v>
      </c>
    </row>
    <row r="1791" spans="1:10">
      <c r="A1791" s="52" t="s">
        <v>811</v>
      </c>
      <c r="B1791" s="52" t="s">
        <v>875</v>
      </c>
      <c r="C1791" s="52" t="s">
        <v>259</v>
      </c>
      <c r="D1791" s="52" t="s">
        <v>403</v>
      </c>
      <c r="E1791" s="56" t="s">
        <v>404</v>
      </c>
      <c r="F1791" s="57">
        <v>537000000</v>
      </c>
      <c r="G1791" s="57">
        <v>0</v>
      </c>
      <c r="H1791" s="57">
        <v>0</v>
      </c>
      <c r="I1791" s="57">
        <v>537000000</v>
      </c>
      <c r="J1791" s="57">
        <v>0</v>
      </c>
    </row>
    <row r="1792" spans="1:10">
      <c r="A1792" s="52" t="s">
        <v>811</v>
      </c>
      <c r="B1792" s="52" t="s">
        <v>875</v>
      </c>
      <c r="C1792" s="52" t="s">
        <v>259</v>
      </c>
      <c r="D1792" s="52" t="s">
        <v>310</v>
      </c>
      <c r="E1792" s="56" t="s">
        <v>311</v>
      </c>
      <c r="F1792" s="57">
        <v>9000000</v>
      </c>
      <c r="G1792" s="57">
        <v>0</v>
      </c>
      <c r="H1792" s="57">
        <v>0</v>
      </c>
      <c r="I1792" s="57">
        <v>9000000</v>
      </c>
      <c r="J1792" s="57">
        <v>0</v>
      </c>
    </row>
    <row r="1793" spans="1:10" ht="25.5">
      <c r="A1793" s="52" t="s">
        <v>811</v>
      </c>
      <c r="B1793" s="52" t="s">
        <v>875</v>
      </c>
      <c r="C1793" s="52" t="s">
        <v>312</v>
      </c>
      <c r="D1793" s="52" t="s">
        <v>201</v>
      </c>
      <c r="E1793" s="56" t="s">
        <v>313</v>
      </c>
      <c r="F1793" s="57">
        <v>935783493</v>
      </c>
      <c r="G1793" s="57">
        <v>0</v>
      </c>
      <c r="H1793" s="57">
        <v>408810595</v>
      </c>
      <c r="I1793" s="57">
        <v>280735033</v>
      </c>
      <c r="J1793" s="57">
        <v>246237865</v>
      </c>
    </row>
    <row r="1794" spans="1:10">
      <c r="A1794" s="52" t="s">
        <v>811</v>
      </c>
      <c r="B1794" s="52" t="s">
        <v>875</v>
      </c>
      <c r="C1794" s="52" t="s">
        <v>312</v>
      </c>
      <c r="D1794" s="52" t="s">
        <v>314</v>
      </c>
      <c r="E1794" s="56" t="s">
        <v>315</v>
      </c>
      <c r="F1794" s="57">
        <v>935783493</v>
      </c>
      <c r="G1794" s="57">
        <v>0</v>
      </c>
      <c r="H1794" s="57">
        <v>408810595</v>
      </c>
      <c r="I1794" s="57">
        <v>280735033</v>
      </c>
      <c r="J1794" s="57">
        <v>246237865</v>
      </c>
    </row>
    <row r="1795" spans="1:10">
      <c r="A1795" s="52" t="s">
        <v>811</v>
      </c>
      <c r="B1795" s="52" t="s">
        <v>875</v>
      </c>
      <c r="C1795" s="52" t="s">
        <v>219</v>
      </c>
      <c r="D1795" s="52" t="s">
        <v>201</v>
      </c>
      <c r="E1795" s="56" t="s">
        <v>220</v>
      </c>
      <c r="F1795" s="57">
        <v>352456784</v>
      </c>
      <c r="G1795" s="57">
        <v>352456784</v>
      </c>
      <c r="H1795" s="57">
        <v>0</v>
      </c>
      <c r="I1795" s="57">
        <v>0</v>
      </c>
      <c r="J1795" s="57">
        <v>0</v>
      </c>
    </row>
    <row r="1796" spans="1:10" ht="76.5">
      <c r="A1796" s="52" t="s">
        <v>811</v>
      </c>
      <c r="B1796" s="52" t="s">
        <v>875</v>
      </c>
      <c r="C1796" s="52" t="s">
        <v>219</v>
      </c>
      <c r="D1796" s="52" t="s">
        <v>316</v>
      </c>
      <c r="E1796" s="56" t="s">
        <v>317</v>
      </c>
      <c r="F1796" s="57">
        <v>270585137</v>
      </c>
      <c r="G1796" s="57">
        <v>270585137</v>
      </c>
      <c r="H1796" s="57">
        <v>0</v>
      </c>
      <c r="I1796" s="57">
        <v>0</v>
      </c>
      <c r="J1796" s="57">
        <v>0</v>
      </c>
    </row>
    <row r="1797" spans="1:10" ht="38.25">
      <c r="A1797" s="52" t="s">
        <v>811</v>
      </c>
      <c r="B1797" s="52" t="s">
        <v>875</v>
      </c>
      <c r="C1797" s="52" t="s">
        <v>219</v>
      </c>
      <c r="D1797" s="52" t="s">
        <v>588</v>
      </c>
      <c r="E1797" s="56" t="s">
        <v>589</v>
      </c>
      <c r="F1797" s="57">
        <v>58200000</v>
      </c>
      <c r="G1797" s="57">
        <v>58200000</v>
      </c>
      <c r="H1797" s="57">
        <v>0</v>
      </c>
      <c r="I1797" s="57">
        <v>0</v>
      </c>
      <c r="J1797" s="57">
        <v>0</v>
      </c>
    </row>
    <row r="1798" spans="1:10" ht="51">
      <c r="A1798" s="52" t="s">
        <v>811</v>
      </c>
      <c r="B1798" s="52" t="s">
        <v>875</v>
      </c>
      <c r="C1798" s="52" t="s">
        <v>219</v>
      </c>
      <c r="D1798" s="52" t="s">
        <v>320</v>
      </c>
      <c r="E1798" s="56" t="s">
        <v>321</v>
      </c>
      <c r="F1798" s="57">
        <v>23671647</v>
      </c>
      <c r="G1798" s="57">
        <v>23671647</v>
      </c>
      <c r="H1798" s="57">
        <v>0</v>
      </c>
      <c r="I1798" s="57">
        <v>0</v>
      </c>
      <c r="J1798" s="57">
        <v>0</v>
      </c>
    </row>
    <row r="1799" spans="1:10">
      <c r="A1799" s="52" t="s">
        <v>811</v>
      </c>
      <c r="B1799" s="52" t="s">
        <v>875</v>
      </c>
      <c r="C1799" s="52" t="s">
        <v>223</v>
      </c>
      <c r="D1799" s="52" t="s">
        <v>201</v>
      </c>
      <c r="E1799" s="56" t="s">
        <v>224</v>
      </c>
      <c r="F1799" s="57">
        <v>1048091067</v>
      </c>
      <c r="G1799" s="57">
        <v>0</v>
      </c>
      <c r="H1799" s="57">
        <v>131425327</v>
      </c>
      <c r="I1799" s="57">
        <v>696871570</v>
      </c>
      <c r="J1799" s="57">
        <v>219794170</v>
      </c>
    </row>
    <row r="1800" spans="1:10" ht="25.5">
      <c r="A1800" s="52" t="s">
        <v>811</v>
      </c>
      <c r="B1800" s="52" t="s">
        <v>875</v>
      </c>
      <c r="C1800" s="52" t="s">
        <v>223</v>
      </c>
      <c r="D1800" s="52" t="s">
        <v>351</v>
      </c>
      <c r="E1800" s="56" t="s">
        <v>352</v>
      </c>
      <c r="F1800" s="57">
        <v>32183329</v>
      </c>
      <c r="G1800" s="57">
        <v>0</v>
      </c>
      <c r="H1800" s="57">
        <v>16091664</v>
      </c>
      <c r="I1800" s="57">
        <v>16091665</v>
      </c>
      <c r="J1800" s="57">
        <v>0</v>
      </c>
    </row>
    <row r="1801" spans="1:10" ht="63.75">
      <c r="A1801" s="52" t="s">
        <v>811</v>
      </c>
      <c r="B1801" s="52" t="s">
        <v>875</v>
      </c>
      <c r="C1801" s="52" t="s">
        <v>223</v>
      </c>
      <c r="D1801" s="52" t="s">
        <v>397</v>
      </c>
      <c r="E1801" s="56" t="s">
        <v>398</v>
      </c>
      <c r="F1801" s="57">
        <v>39519329</v>
      </c>
      <c r="G1801" s="57">
        <v>0</v>
      </c>
      <c r="H1801" s="57">
        <v>1832</v>
      </c>
      <c r="I1801" s="57">
        <v>31614351</v>
      </c>
      <c r="J1801" s="57">
        <v>7903146</v>
      </c>
    </row>
    <row r="1802" spans="1:10" ht="51">
      <c r="A1802" s="52" t="s">
        <v>811</v>
      </c>
      <c r="B1802" s="52" t="s">
        <v>875</v>
      </c>
      <c r="C1802" s="52" t="s">
        <v>223</v>
      </c>
      <c r="D1802" s="52" t="s">
        <v>698</v>
      </c>
      <c r="E1802" s="56" t="s">
        <v>699</v>
      </c>
      <c r="F1802" s="57">
        <v>383311305</v>
      </c>
      <c r="G1802" s="57">
        <v>0</v>
      </c>
      <c r="H1802" s="57">
        <v>114993390</v>
      </c>
      <c r="I1802" s="57">
        <v>153324521</v>
      </c>
      <c r="J1802" s="57">
        <v>114993394</v>
      </c>
    </row>
    <row r="1803" spans="1:10" ht="25.5">
      <c r="A1803" s="52" t="s">
        <v>811</v>
      </c>
      <c r="B1803" s="52" t="s">
        <v>875</v>
      </c>
      <c r="C1803" s="52" t="s">
        <v>223</v>
      </c>
      <c r="D1803" s="52" t="s">
        <v>681</v>
      </c>
      <c r="E1803" s="56" t="s">
        <v>682</v>
      </c>
      <c r="F1803" s="57">
        <v>205606332</v>
      </c>
      <c r="G1803" s="57">
        <v>0</v>
      </c>
      <c r="H1803" s="57">
        <v>0</v>
      </c>
      <c r="I1803" s="57">
        <v>151775431</v>
      </c>
      <c r="J1803" s="57">
        <v>53830901</v>
      </c>
    </row>
    <row r="1804" spans="1:10" ht="51">
      <c r="A1804" s="52" t="s">
        <v>811</v>
      </c>
      <c r="B1804" s="52" t="s">
        <v>875</v>
      </c>
      <c r="C1804" s="52" t="s">
        <v>223</v>
      </c>
      <c r="D1804" s="52" t="s">
        <v>415</v>
      </c>
      <c r="E1804" s="56" t="s">
        <v>416</v>
      </c>
      <c r="F1804" s="57">
        <v>215011172</v>
      </c>
      <c r="G1804" s="57">
        <v>0</v>
      </c>
      <c r="H1804" s="57">
        <v>338441</v>
      </c>
      <c r="I1804" s="57">
        <v>171807007</v>
      </c>
      <c r="J1804" s="57">
        <v>42865724</v>
      </c>
    </row>
    <row r="1805" spans="1:10" ht="51">
      <c r="A1805" s="52" t="s">
        <v>811</v>
      </c>
      <c r="B1805" s="52" t="s">
        <v>875</v>
      </c>
      <c r="C1805" s="52" t="s">
        <v>223</v>
      </c>
      <c r="D1805" s="52" t="s">
        <v>700</v>
      </c>
      <c r="E1805" s="56" t="s">
        <v>701</v>
      </c>
      <c r="F1805" s="57">
        <v>200000</v>
      </c>
      <c r="G1805" s="57">
        <v>0</v>
      </c>
      <c r="H1805" s="57">
        <v>0</v>
      </c>
      <c r="I1805" s="57">
        <v>200000</v>
      </c>
      <c r="J1805" s="57">
        <v>0</v>
      </c>
    </row>
    <row r="1806" spans="1:10" ht="51">
      <c r="A1806" s="52" t="s">
        <v>811</v>
      </c>
      <c r="B1806" s="52" t="s">
        <v>875</v>
      </c>
      <c r="C1806" s="52" t="s">
        <v>223</v>
      </c>
      <c r="D1806" s="52" t="s">
        <v>704</v>
      </c>
      <c r="E1806" s="56" t="s">
        <v>705</v>
      </c>
      <c r="F1806" s="57">
        <v>670015</v>
      </c>
      <c r="G1806" s="57">
        <v>0</v>
      </c>
      <c r="H1806" s="57">
        <v>0</v>
      </c>
      <c r="I1806" s="57">
        <v>469010</v>
      </c>
      <c r="J1806" s="57">
        <v>201005</v>
      </c>
    </row>
    <row r="1807" spans="1:10" ht="63.75">
      <c r="A1807" s="52" t="s">
        <v>811</v>
      </c>
      <c r="B1807" s="52" t="s">
        <v>875</v>
      </c>
      <c r="C1807" s="52" t="s">
        <v>223</v>
      </c>
      <c r="D1807" s="52" t="s">
        <v>285</v>
      </c>
      <c r="E1807" s="56" t="s">
        <v>286</v>
      </c>
      <c r="F1807" s="57">
        <v>171089585</v>
      </c>
      <c r="G1807" s="57">
        <v>0</v>
      </c>
      <c r="H1807" s="57">
        <v>0</v>
      </c>
      <c r="I1807" s="57">
        <v>171089585</v>
      </c>
      <c r="J1807" s="57">
        <v>0</v>
      </c>
    </row>
    <row r="1808" spans="1:10" ht="51">
      <c r="A1808" s="52" t="s">
        <v>811</v>
      </c>
      <c r="B1808" s="52" t="s">
        <v>875</v>
      </c>
      <c r="C1808" s="52" t="s">
        <v>223</v>
      </c>
      <c r="D1808" s="52" t="s">
        <v>287</v>
      </c>
      <c r="E1808" s="56" t="s">
        <v>288</v>
      </c>
      <c r="F1808" s="57">
        <v>500000</v>
      </c>
      <c r="G1808" s="57">
        <v>0</v>
      </c>
      <c r="H1808" s="57">
        <v>0</v>
      </c>
      <c r="I1808" s="57">
        <v>500000</v>
      </c>
      <c r="J1808" s="57">
        <v>0</v>
      </c>
    </row>
    <row r="1809" spans="1:10">
      <c r="A1809" s="52" t="s">
        <v>811</v>
      </c>
      <c r="B1809" s="52" t="s">
        <v>878</v>
      </c>
      <c r="C1809" s="52" t="s">
        <v>201</v>
      </c>
      <c r="D1809" s="52" t="s">
        <v>201</v>
      </c>
      <c r="E1809" s="56" t="s">
        <v>736</v>
      </c>
      <c r="F1809" s="57">
        <v>2758752763669</v>
      </c>
      <c r="G1809" s="57">
        <v>166560780</v>
      </c>
      <c r="H1809" s="57">
        <v>515935755827</v>
      </c>
      <c r="I1809" s="57">
        <v>1567319887589</v>
      </c>
      <c r="J1809" s="57">
        <v>675330559473</v>
      </c>
    </row>
    <row r="1810" spans="1:10">
      <c r="A1810" s="52" t="s">
        <v>811</v>
      </c>
      <c r="B1810" s="52" t="s">
        <v>878</v>
      </c>
      <c r="C1810" s="52" t="s">
        <v>332</v>
      </c>
      <c r="D1810" s="52" t="s">
        <v>201</v>
      </c>
      <c r="E1810" s="56" t="s">
        <v>66</v>
      </c>
      <c r="F1810" s="57">
        <v>168669155344</v>
      </c>
      <c r="G1810" s="57">
        <v>0</v>
      </c>
      <c r="H1810" s="57">
        <v>83123229068</v>
      </c>
      <c r="I1810" s="57">
        <v>85545926276</v>
      </c>
      <c r="J1810" s="57">
        <v>0</v>
      </c>
    </row>
    <row r="1811" spans="1:10" ht="25.5">
      <c r="A1811" s="52" t="s">
        <v>811</v>
      </c>
      <c r="B1811" s="52" t="s">
        <v>878</v>
      </c>
      <c r="C1811" s="52" t="s">
        <v>332</v>
      </c>
      <c r="D1811" s="52" t="s">
        <v>333</v>
      </c>
      <c r="E1811" s="56" t="s">
        <v>334</v>
      </c>
      <c r="F1811" s="57">
        <v>40545542836</v>
      </c>
      <c r="G1811" s="57">
        <v>0</v>
      </c>
      <c r="H1811" s="57">
        <v>19061444943</v>
      </c>
      <c r="I1811" s="57">
        <v>21484097893</v>
      </c>
      <c r="J1811" s="57">
        <v>0</v>
      </c>
    </row>
    <row r="1812" spans="1:10" ht="38.25">
      <c r="A1812" s="52" t="s">
        <v>811</v>
      </c>
      <c r="B1812" s="52" t="s">
        <v>878</v>
      </c>
      <c r="C1812" s="52" t="s">
        <v>332</v>
      </c>
      <c r="D1812" s="52" t="s">
        <v>737</v>
      </c>
      <c r="E1812" s="56" t="s">
        <v>738</v>
      </c>
      <c r="F1812" s="57">
        <v>40126874911</v>
      </c>
      <c r="G1812" s="57">
        <v>0</v>
      </c>
      <c r="H1812" s="57">
        <v>20063415992</v>
      </c>
      <c r="I1812" s="57">
        <v>20063458919</v>
      </c>
      <c r="J1812" s="57">
        <v>0</v>
      </c>
    </row>
    <row r="1813" spans="1:10" ht="25.5">
      <c r="A1813" s="52" t="s">
        <v>811</v>
      </c>
      <c r="B1813" s="52" t="s">
        <v>878</v>
      </c>
      <c r="C1813" s="52" t="s">
        <v>332</v>
      </c>
      <c r="D1813" s="52" t="s">
        <v>708</v>
      </c>
      <c r="E1813" s="56" t="s">
        <v>709</v>
      </c>
      <c r="F1813" s="57">
        <v>1242344615</v>
      </c>
      <c r="G1813" s="57">
        <v>0</v>
      </c>
      <c r="H1813" s="57">
        <v>621172302</v>
      </c>
      <c r="I1813" s="57">
        <v>621172313</v>
      </c>
      <c r="J1813" s="57">
        <v>0</v>
      </c>
    </row>
    <row r="1814" spans="1:10" ht="38.25">
      <c r="A1814" s="52" t="s">
        <v>811</v>
      </c>
      <c r="B1814" s="52" t="s">
        <v>878</v>
      </c>
      <c r="C1814" s="52" t="s">
        <v>332</v>
      </c>
      <c r="D1814" s="52" t="s">
        <v>879</v>
      </c>
      <c r="E1814" s="56" t="s">
        <v>880</v>
      </c>
      <c r="F1814" s="57">
        <v>20000</v>
      </c>
      <c r="G1814" s="57">
        <v>0</v>
      </c>
      <c r="H1814" s="57">
        <v>10000</v>
      </c>
      <c r="I1814" s="57">
        <v>10000</v>
      </c>
      <c r="J1814" s="57">
        <v>0</v>
      </c>
    </row>
    <row r="1815" spans="1:10" ht="51">
      <c r="A1815" s="52" t="s">
        <v>811</v>
      </c>
      <c r="B1815" s="52" t="s">
        <v>878</v>
      </c>
      <c r="C1815" s="52" t="s">
        <v>332</v>
      </c>
      <c r="D1815" s="52" t="s">
        <v>446</v>
      </c>
      <c r="E1815" s="56" t="s">
        <v>447</v>
      </c>
      <c r="F1815" s="57">
        <v>83179015779</v>
      </c>
      <c r="G1815" s="57">
        <v>0</v>
      </c>
      <c r="H1815" s="57">
        <v>41589507323</v>
      </c>
      <c r="I1815" s="57">
        <v>41589508456</v>
      </c>
      <c r="J1815" s="57">
        <v>0</v>
      </c>
    </row>
    <row r="1816" spans="1:10" ht="38.25">
      <c r="A1816" s="52" t="s">
        <v>811</v>
      </c>
      <c r="B1816" s="52" t="s">
        <v>878</v>
      </c>
      <c r="C1816" s="52" t="s">
        <v>332</v>
      </c>
      <c r="D1816" s="52" t="s">
        <v>741</v>
      </c>
      <c r="E1816" s="56" t="s">
        <v>742</v>
      </c>
      <c r="F1816" s="57">
        <v>279409029</v>
      </c>
      <c r="G1816" s="57">
        <v>0</v>
      </c>
      <c r="H1816" s="57">
        <v>139704514</v>
      </c>
      <c r="I1816" s="57">
        <v>139704515</v>
      </c>
      <c r="J1816" s="57">
        <v>0</v>
      </c>
    </row>
    <row r="1817" spans="1:10" ht="25.5">
      <c r="A1817" s="52" t="s">
        <v>811</v>
      </c>
      <c r="B1817" s="52" t="s">
        <v>878</v>
      </c>
      <c r="C1817" s="52" t="s">
        <v>332</v>
      </c>
      <c r="D1817" s="52" t="s">
        <v>502</v>
      </c>
      <c r="E1817" s="56" t="s">
        <v>503</v>
      </c>
      <c r="F1817" s="57">
        <v>3262463589</v>
      </c>
      <c r="G1817" s="57">
        <v>0</v>
      </c>
      <c r="H1817" s="57">
        <v>1631231702</v>
      </c>
      <c r="I1817" s="57">
        <v>1631231887</v>
      </c>
      <c r="J1817" s="57">
        <v>0</v>
      </c>
    </row>
    <row r="1818" spans="1:10" ht="25.5">
      <c r="A1818" s="52" t="s">
        <v>811</v>
      </c>
      <c r="B1818" s="52" t="s">
        <v>878</v>
      </c>
      <c r="C1818" s="52" t="s">
        <v>332</v>
      </c>
      <c r="D1818" s="52" t="s">
        <v>686</v>
      </c>
      <c r="E1818" s="56" t="s">
        <v>687</v>
      </c>
      <c r="F1818" s="57">
        <v>6500000</v>
      </c>
      <c r="G1818" s="57">
        <v>0</v>
      </c>
      <c r="H1818" s="57">
        <v>3250000</v>
      </c>
      <c r="I1818" s="57">
        <v>3250000</v>
      </c>
      <c r="J1818" s="57">
        <v>0</v>
      </c>
    </row>
    <row r="1819" spans="1:10">
      <c r="A1819" s="52" t="s">
        <v>811</v>
      </c>
      <c r="B1819" s="52" t="s">
        <v>878</v>
      </c>
      <c r="C1819" s="52" t="s">
        <v>332</v>
      </c>
      <c r="D1819" s="52" t="s">
        <v>881</v>
      </c>
      <c r="E1819" s="56" t="s">
        <v>882</v>
      </c>
      <c r="F1819" s="57">
        <v>26984585</v>
      </c>
      <c r="G1819" s="57">
        <v>0</v>
      </c>
      <c r="H1819" s="57">
        <v>13492292</v>
      </c>
      <c r="I1819" s="57">
        <v>13492293</v>
      </c>
      <c r="J1819" s="57">
        <v>0</v>
      </c>
    </row>
    <row r="1820" spans="1:10">
      <c r="A1820" s="52" t="s">
        <v>811</v>
      </c>
      <c r="B1820" s="52" t="s">
        <v>878</v>
      </c>
      <c r="C1820" s="52" t="s">
        <v>324</v>
      </c>
      <c r="D1820" s="52" t="s">
        <v>201</v>
      </c>
      <c r="E1820" s="56" t="s">
        <v>325</v>
      </c>
      <c r="F1820" s="57">
        <v>37742446</v>
      </c>
      <c r="G1820" s="57">
        <v>0</v>
      </c>
      <c r="H1820" s="57">
        <v>0</v>
      </c>
      <c r="I1820" s="57">
        <v>15594233</v>
      </c>
      <c r="J1820" s="57">
        <v>22148213</v>
      </c>
    </row>
    <row r="1821" spans="1:10" ht="51">
      <c r="A1821" s="52" t="s">
        <v>811</v>
      </c>
      <c r="B1821" s="52" t="s">
        <v>878</v>
      </c>
      <c r="C1821" s="52" t="s">
        <v>324</v>
      </c>
      <c r="D1821" s="52" t="s">
        <v>326</v>
      </c>
      <c r="E1821" s="56" t="s">
        <v>327</v>
      </c>
      <c r="F1821" s="57">
        <v>37742446</v>
      </c>
      <c r="G1821" s="57">
        <v>0</v>
      </c>
      <c r="H1821" s="57">
        <v>0</v>
      </c>
      <c r="I1821" s="57">
        <v>15594233</v>
      </c>
      <c r="J1821" s="57">
        <v>22148213</v>
      </c>
    </row>
    <row r="1822" spans="1:10" ht="38.25">
      <c r="A1822" s="52" t="s">
        <v>811</v>
      </c>
      <c r="B1822" s="52" t="s">
        <v>878</v>
      </c>
      <c r="C1822" s="52" t="s">
        <v>291</v>
      </c>
      <c r="D1822" s="52" t="s">
        <v>201</v>
      </c>
      <c r="E1822" s="56" t="s">
        <v>292</v>
      </c>
      <c r="F1822" s="57">
        <v>1684040</v>
      </c>
      <c r="G1822" s="57">
        <v>0</v>
      </c>
      <c r="H1822" s="57">
        <v>505212</v>
      </c>
      <c r="I1822" s="57">
        <v>673616</v>
      </c>
      <c r="J1822" s="57">
        <v>505212</v>
      </c>
    </row>
    <row r="1823" spans="1:10" ht="51">
      <c r="A1823" s="52" t="s">
        <v>811</v>
      </c>
      <c r="B1823" s="52" t="s">
        <v>878</v>
      </c>
      <c r="C1823" s="52" t="s">
        <v>291</v>
      </c>
      <c r="D1823" s="52" t="s">
        <v>425</v>
      </c>
      <c r="E1823" s="56" t="s">
        <v>426</v>
      </c>
      <c r="F1823" s="57">
        <v>1684040</v>
      </c>
      <c r="G1823" s="57">
        <v>0</v>
      </c>
      <c r="H1823" s="57">
        <v>505212</v>
      </c>
      <c r="I1823" s="57">
        <v>673616</v>
      </c>
      <c r="J1823" s="57">
        <v>505212</v>
      </c>
    </row>
    <row r="1824" spans="1:10">
      <c r="A1824" s="52" t="s">
        <v>811</v>
      </c>
      <c r="B1824" s="52" t="s">
        <v>878</v>
      </c>
      <c r="C1824" s="52" t="s">
        <v>718</v>
      </c>
      <c r="D1824" s="52" t="s">
        <v>201</v>
      </c>
      <c r="E1824" s="56" t="s">
        <v>719</v>
      </c>
      <c r="F1824" s="57">
        <v>2136606441325</v>
      </c>
      <c r="G1824" s="57">
        <v>0</v>
      </c>
      <c r="H1824" s="57">
        <v>368033355908</v>
      </c>
      <c r="I1824" s="57">
        <v>1185717044051</v>
      </c>
      <c r="J1824" s="57">
        <v>582856041366</v>
      </c>
    </row>
    <row r="1825" spans="1:10">
      <c r="A1825" s="52" t="s">
        <v>811</v>
      </c>
      <c r="B1825" s="52" t="s">
        <v>878</v>
      </c>
      <c r="C1825" s="52" t="s">
        <v>718</v>
      </c>
      <c r="D1825" s="52" t="s">
        <v>743</v>
      </c>
      <c r="E1825" s="56" t="s">
        <v>744</v>
      </c>
      <c r="F1825" s="57">
        <v>2061726841206</v>
      </c>
      <c r="G1825" s="57">
        <v>0</v>
      </c>
      <c r="H1825" s="57">
        <v>351424036005</v>
      </c>
      <c r="I1825" s="57">
        <v>1157912566844</v>
      </c>
      <c r="J1825" s="57">
        <v>552390238357</v>
      </c>
    </row>
    <row r="1826" spans="1:10" ht="25.5">
      <c r="A1826" s="52" t="s">
        <v>811</v>
      </c>
      <c r="B1826" s="52" t="s">
        <v>878</v>
      </c>
      <c r="C1826" s="52" t="s">
        <v>718</v>
      </c>
      <c r="D1826" s="52" t="s">
        <v>745</v>
      </c>
      <c r="E1826" s="56" t="s">
        <v>746</v>
      </c>
      <c r="F1826" s="57">
        <v>74879600119</v>
      </c>
      <c r="G1826" s="57">
        <v>0</v>
      </c>
      <c r="H1826" s="57">
        <v>16609319903</v>
      </c>
      <c r="I1826" s="57">
        <v>27804477207</v>
      </c>
      <c r="J1826" s="57">
        <v>30465803009</v>
      </c>
    </row>
    <row r="1827" spans="1:10">
      <c r="A1827" s="52" t="s">
        <v>811</v>
      </c>
      <c r="B1827" s="52" t="s">
        <v>878</v>
      </c>
      <c r="C1827" s="52" t="s">
        <v>295</v>
      </c>
      <c r="D1827" s="52" t="s">
        <v>201</v>
      </c>
      <c r="E1827" s="56" t="s">
        <v>296</v>
      </c>
      <c r="F1827" s="57">
        <v>132400000</v>
      </c>
      <c r="G1827" s="57">
        <v>0</v>
      </c>
      <c r="H1827" s="57">
        <v>0</v>
      </c>
      <c r="I1827" s="57">
        <v>105920000</v>
      </c>
      <c r="J1827" s="57">
        <v>26480000</v>
      </c>
    </row>
    <row r="1828" spans="1:10">
      <c r="A1828" s="52" t="s">
        <v>811</v>
      </c>
      <c r="B1828" s="52" t="s">
        <v>878</v>
      </c>
      <c r="C1828" s="52" t="s">
        <v>295</v>
      </c>
      <c r="D1828" s="52" t="s">
        <v>518</v>
      </c>
      <c r="E1828" s="56" t="s">
        <v>519</v>
      </c>
      <c r="F1828" s="57">
        <v>132400000</v>
      </c>
      <c r="G1828" s="57">
        <v>0</v>
      </c>
      <c r="H1828" s="57">
        <v>0</v>
      </c>
      <c r="I1828" s="57">
        <v>105920000</v>
      </c>
      <c r="J1828" s="57">
        <v>26480000</v>
      </c>
    </row>
    <row r="1829" spans="1:10" ht="25.5">
      <c r="A1829" s="52" t="s">
        <v>811</v>
      </c>
      <c r="B1829" s="52" t="s">
        <v>878</v>
      </c>
      <c r="C1829" s="52" t="s">
        <v>299</v>
      </c>
      <c r="D1829" s="52" t="s">
        <v>201</v>
      </c>
      <c r="E1829" s="56" t="s">
        <v>65</v>
      </c>
      <c r="F1829" s="57">
        <v>18212697852</v>
      </c>
      <c r="G1829" s="57">
        <v>0</v>
      </c>
      <c r="H1829" s="57">
        <v>0</v>
      </c>
      <c r="I1829" s="57">
        <v>0</v>
      </c>
      <c r="J1829" s="57">
        <v>18212697852</v>
      </c>
    </row>
    <row r="1830" spans="1:10">
      <c r="A1830" s="52" t="s">
        <v>811</v>
      </c>
      <c r="B1830" s="52" t="s">
        <v>878</v>
      </c>
      <c r="C1830" s="52" t="s">
        <v>299</v>
      </c>
      <c r="D1830" s="52" t="s">
        <v>429</v>
      </c>
      <c r="E1830" s="56" t="s">
        <v>430</v>
      </c>
      <c r="F1830" s="57">
        <v>3254558501</v>
      </c>
      <c r="G1830" s="57">
        <v>0</v>
      </c>
      <c r="H1830" s="57">
        <v>0</v>
      </c>
      <c r="I1830" s="57">
        <v>0</v>
      </c>
      <c r="J1830" s="57">
        <v>3254558501</v>
      </c>
    </row>
    <row r="1831" spans="1:10">
      <c r="A1831" s="52" t="s">
        <v>811</v>
      </c>
      <c r="B1831" s="52" t="s">
        <v>878</v>
      </c>
      <c r="C1831" s="52" t="s">
        <v>299</v>
      </c>
      <c r="D1831" s="52" t="s">
        <v>620</v>
      </c>
      <c r="E1831" s="56" t="s">
        <v>621</v>
      </c>
      <c r="F1831" s="57">
        <v>14890003918</v>
      </c>
      <c r="G1831" s="57">
        <v>0</v>
      </c>
      <c r="H1831" s="57">
        <v>0</v>
      </c>
      <c r="I1831" s="57">
        <v>0</v>
      </c>
      <c r="J1831" s="57">
        <v>14890003918</v>
      </c>
    </row>
    <row r="1832" spans="1:10" ht="25.5">
      <c r="A1832" s="52" t="s">
        <v>811</v>
      </c>
      <c r="B1832" s="52" t="s">
        <v>878</v>
      </c>
      <c r="C1832" s="52" t="s">
        <v>299</v>
      </c>
      <c r="D1832" s="52" t="s">
        <v>300</v>
      </c>
      <c r="E1832" s="56" t="s">
        <v>301</v>
      </c>
      <c r="F1832" s="57">
        <v>68135433</v>
      </c>
      <c r="G1832" s="57">
        <v>0</v>
      </c>
      <c r="H1832" s="57">
        <v>0</v>
      </c>
      <c r="I1832" s="57">
        <v>0</v>
      </c>
      <c r="J1832" s="57">
        <v>68135433</v>
      </c>
    </row>
    <row r="1833" spans="1:10">
      <c r="A1833" s="52" t="s">
        <v>811</v>
      </c>
      <c r="B1833" s="52" t="s">
        <v>878</v>
      </c>
      <c r="C1833" s="52" t="s">
        <v>302</v>
      </c>
      <c r="D1833" s="52" t="s">
        <v>201</v>
      </c>
      <c r="E1833" s="56" t="s">
        <v>303</v>
      </c>
      <c r="F1833" s="57">
        <v>81461218416</v>
      </c>
      <c r="G1833" s="57">
        <v>33654031</v>
      </c>
      <c r="H1833" s="57">
        <v>0</v>
      </c>
      <c r="I1833" s="57">
        <v>44079901300</v>
      </c>
      <c r="J1833" s="57">
        <v>37347663085</v>
      </c>
    </row>
    <row r="1834" spans="1:10" ht="51">
      <c r="A1834" s="52" t="s">
        <v>811</v>
      </c>
      <c r="B1834" s="52" t="s">
        <v>878</v>
      </c>
      <c r="C1834" s="52" t="s">
        <v>302</v>
      </c>
      <c r="D1834" s="52" t="s">
        <v>304</v>
      </c>
      <c r="E1834" s="56" t="s">
        <v>305</v>
      </c>
      <c r="F1834" s="57">
        <v>81367640385</v>
      </c>
      <c r="G1834" s="57">
        <v>0</v>
      </c>
      <c r="H1834" s="57">
        <v>0</v>
      </c>
      <c r="I1834" s="57">
        <v>44061924100</v>
      </c>
      <c r="J1834" s="57">
        <v>37305716285</v>
      </c>
    </row>
    <row r="1835" spans="1:10" ht="25.5">
      <c r="A1835" s="52" t="s">
        <v>811</v>
      </c>
      <c r="B1835" s="52" t="s">
        <v>878</v>
      </c>
      <c r="C1835" s="52" t="s">
        <v>302</v>
      </c>
      <c r="D1835" s="52" t="s">
        <v>409</v>
      </c>
      <c r="E1835" s="56" t="s">
        <v>410</v>
      </c>
      <c r="F1835" s="57">
        <v>33654031</v>
      </c>
      <c r="G1835" s="57">
        <v>33654031</v>
      </c>
      <c r="H1835" s="57">
        <v>0</v>
      </c>
      <c r="I1835" s="57">
        <v>0</v>
      </c>
      <c r="J1835" s="57">
        <v>0</v>
      </c>
    </row>
    <row r="1836" spans="1:10">
      <c r="A1836" s="52" t="s">
        <v>811</v>
      </c>
      <c r="B1836" s="52" t="s">
        <v>878</v>
      </c>
      <c r="C1836" s="52" t="s">
        <v>302</v>
      </c>
      <c r="D1836" s="52" t="s">
        <v>876</v>
      </c>
      <c r="E1836" s="56" t="s">
        <v>877</v>
      </c>
      <c r="F1836" s="57">
        <v>59924000</v>
      </c>
      <c r="G1836" s="57">
        <v>0</v>
      </c>
      <c r="H1836" s="57">
        <v>0</v>
      </c>
      <c r="I1836" s="57">
        <v>17977200</v>
      </c>
      <c r="J1836" s="57">
        <v>41946800</v>
      </c>
    </row>
    <row r="1837" spans="1:10">
      <c r="A1837" s="52" t="s">
        <v>811</v>
      </c>
      <c r="B1837" s="52" t="s">
        <v>878</v>
      </c>
      <c r="C1837" s="52" t="s">
        <v>454</v>
      </c>
      <c r="D1837" s="52" t="s">
        <v>201</v>
      </c>
      <c r="E1837" s="56" t="s">
        <v>455</v>
      </c>
      <c r="F1837" s="57">
        <v>1567682286</v>
      </c>
      <c r="G1837" s="57">
        <v>6825000</v>
      </c>
      <c r="H1837" s="57">
        <v>0</v>
      </c>
      <c r="I1837" s="57">
        <v>807449697</v>
      </c>
      <c r="J1837" s="57">
        <v>753407589</v>
      </c>
    </row>
    <row r="1838" spans="1:10">
      <c r="A1838" s="52" t="s">
        <v>811</v>
      </c>
      <c r="B1838" s="52" t="s">
        <v>878</v>
      </c>
      <c r="C1838" s="52" t="s">
        <v>454</v>
      </c>
      <c r="D1838" s="52" t="s">
        <v>726</v>
      </c>
      <c r="E1838" s="56" t="s">
        <v>727</v>
      </c>
      <c r="F1838" s="57">
        <v>54042176</v>
      </c>
      <c r="G1838" s="57">
        <v>0</v>
      </c>
      <c r="H1838" s="57">
        <v>0</v>
      </c>
      <c r="I1838" s="57">
        <v>54042176</v>
      </c>
      <c r="J1838" s="57">
        <v>0</v>
      </c>
    </row>
    <row r="1839" spans="1:10" ht="25.5">
      <c r="A1839" s="52" t="s">
        <v>811</v>
      </c>
      <c r="B1839" s="52" t="s">
        <v>878</v>
      </c>
      <c r="C1839" s="52" t="s">
        <v>454</v>
      </c>
      <c r="D1839" s="52" t="s">
        <v>690</v>
      </c>
      <c r="E1839" s="56" t="s">
        <v>691</v>
      </c>
      <c r="F1839" s="57">
        <v>1506815110</v>
      </c>
      <c r="G1839" s="57">
        <v>0</v>
      </c>
      <c r="H1839" s="57">
        <v>0</v>
      </c>
      <c r="I1839" s="57">
        <v>753407521</v>
      </c>
      <c r="J1839" s="57">
        <v>753407589</v>
      </c>
    </row>
    <row r="1840" spans="1:10" ht="25.5">
      <c r="A1840" s="52" t="s">
        <v>811</v>
      </c>
      <c r="B1840" s="52" t="s">
        <v>878</v>
      </c>
      <c r="C1840" s="52" t="s">
        <v>454</v>
      </c>
      <c r="D1840" s="52" t="s">
        <v>883</v>
      </c>
      <c r="E1840" s="56" t="s">
        <v>884</v>
      </c>
      <c r="F1840" s="57">
        <v>6825000</v>
      </c>
      <c r="G1840" s="57">
        <v>6825000</v>
      </c>
      <c r="H1840" s="57">
        <v>0</v>
      </c>
      <c r="I1840" s="57">
        <v>0</v>
      </c>
      <c r="J1840" s="57">
        <v>0</v>
      </c>
    </row>
    <row r="1841" spans="1:10">
      <c r="A1841" s="52" t="s">
        <v>811</v>
      </c>
      <c r="B1841" s="52" t="s">
        <v>878</v>
      </c>
      <c r="C1841" s="52" t="s">
        <v>411</v>
      </c>
      <c r="D1841" s="52" t="s">
        <v>201</v>
      </c>
      <c r="E1841" s="56" t="s">
        <v>92</v>
      </c>
      <c r="F1841" s="57">
        <v>34184268</v>
      </c>
      <c r="G1841" s="57">
        <v>34184268</v>
      </c>
      <c r="H1841" s="57">
        <v>0</v>
      </c>
      <c r="I1841" s="57">
        <v>0</v>
      </c>
      <c r="J1841" s="57">
        <v>0</v>
      </c>
    </row>
    <row r="1842" spans="1:10">
      <c r="A1842" s="52" t="s">
        <v>811</v>
      </c>
      <c r="B1842" s="52" t="s">
        <v>878</v>
      </c>
      <c r="C1842" s="52" t="s">
        <v>411</v>
      </c>
      <c r="D1842" s="52" t="s">
        <v>412</v>
      </c>
      <c r="E1842" s="56" t="s">
        <v>92</v>
      </c>
      <c r="F1842" s="57">
        <v>34184268</v>
      </c>
      <c r="G1842" s="57">
        <v>34184268</v>
      </c>
      <c r="H1842" s="57">
        <v>0</v>
      </c>
      <c r="I1842" s="57">
        <v>0</v>
      </c>
      <c r="J1842" s="57">
        <v>0</v>
      </c>
    </row>
    <row r="1843" spans="1:10" ht="38.25">
      <c r="A1843" s="52" t="s">
        <v>811</v>
      </c>
      <c r="B1843" s="52" t="s">
        <v>878</v>
      </c>
      <c r="C1843" s="52" t="s">
        <v>215</v>
      </c>
      <c r="D1843" s="52" t="s">
        <v>201</v>
      </c>
      <c r="E1843" s="56" t="s">
        <v>216</v>
      </c>
      <c r="F1843" s="57">
        <v>331226549594</v>
      </c>
      <c r="G1843" s="57">
        <v>0</v>
      </c>
      <c r="H1843" s="57">
        <v>58739738205</v>
      </c>
      <c r="I1843" s="57">
        <v>242482201539</v>
      </c>
      <c r="J1843" s="57">
        <v>30004609850</v>
      </c>
    </row>
    <row r="1844" spans="1:10">
      <c r="A1844" s="52" t="s">
        <v>811</v>
      </c>
      <c r="B1844" s="52" t="s">
        <v>878</v>
      </c>
      <c r="C1844" s="52" t="s">
        <v>215</v>
      </c>
      <c r="D1844" s="52" t="s">
        <v>413</v>
      </c>
      <c r="E1844" s="56" t="s">
        <v>414</v>
      </c>
      <c r="F1844" s="57">
        <v>37527003705</v>
      </c>
      <c r="G1844" s="57">
        <v>0</v>
      </c>
      <c r="H1844" s="57">
        <v>0</v>
      </c>
      <c r="I1844" s="57">
        <v>7522393855</v>
      </c>
      <c r="J1844" s="57">
        <v>30004609850</v>
      </c>
    </row>
    <row r="1845" spans="1:10">
      <c r="A1845" s="52" t="s">
        <v>811</v>
      </c>
      <c r="B1845" s="52" t="s">
        <v>878</v>
      </c>
      <c r="C1845" s="52" t="s">
        <v>215</v>
      </c>
      <c r="D1845" s="52" t="s">
        <v>217</v>
      </c>
      <c r="E1845" s="56" t="s">
        <v>218</v>
      </c>
      <c r="F1845" s="57">
        <v>270670080861</v>
      </c>
      <c r="G1845" s="57">
        <v>0</v>
      </c>
      <c r="H1845" s="57">
        <v>54134016170</v>
      </c>
      <c r="I1845" s="57">
        <v>216536064691</v>
      </c>
      <c r="J1845" s="57">
        <v>0</v>
      </c>
    </row>
    <row r="1846" spans="1:10" ht="25.5">
      <c r="A1846" s="52" t="s">
        <v>811</v>
      </c>
      <c r="B1846" s="52" t="s">
        <v>878</v>
      </c>
      <c r="C1846" s="52" t="s">
        <v>215</v>
      </c>
      <c r="D1846" s="52" t="s">
        <v>692</v>
      </c>
      <c r="E1846" s="56" t="s">
        <v>693</v>
      </c>
      <c r="F1846" s="57">
        <v>2220000</v>
      </c>
      <c r="G1846" s="57">
        <v>0</v>
      </c>
      <c r="H1846" s="57">
        <v>444000</v>
      </c>
      <c r="I1846" s="57">
        <v>1776000</v>
      </c>
      <c r="J1846" s="57">
        <v>0</v>
      </c>
    </row>
    <row r="1847" spans="1:10">
      <c r="A1847" s="52" t="s">
        <v>811</v>
      </c>
      <c r="B1847" s="52" t="s">
        <v>878</v>
      </c>
      <c r="C1847" s="52" t="s">
        <v>215</v>
      </c>
      <c r="D1847" s="52" t="s">
        <v>871</v>
      </c>
      <c r="E1847" s="56" t="s">
        <v>872</v>
      </c>
      <c r="F1847" s="57">
        <v>8660760</v>
      </c>
      <c r="G1847" s="57">
        <v>0</v>
      </c>
      <c r="H1847" s="57">
        <v>1732152</v>
      </c>
      <c r="I1847" s="57">
        <v>6928608</v>
      </c>
      <c r="J1847" s="57">
        <v>0</v>
      </c>
    </row>
    <row r="1848" spans="1:10">
      <c r="A1848" s="52" t="s">
        <v>811</v>
      </c>
      <c r="B1848" s="52" t="s">
        <v>878</v>
      </c>
      <c r="C1848" s="52" t="s">
        <v>215</v>
      </c>
      <c r="D1848" s="52" t="s">
        <v>436</v>
      </c>
      <c r="E1848" s="56" t="s">
        <v>437</v>
      </c>
      <c r="F1848" s="57">
        <v>23018584268</v>
      </c>
      <c r="G1848" s="57">
        <v>0</v>
      </c>
      <c r="H1848" s="57">
        <v>4603545883</v>
      </c>
      <c r="I1848" s="57">
        <v>18415038385</v>
      </c>
      <c r="J1848" s="57">
        <v>0</v>
      </c>
    </row>
    <row r="1849" spans="1:10" ht="25.5">
      <c r="A1849" s="52" t="s">
        <v>811</v>
      </c>
      <c r="B1849" s="52" t="s">
        <v>878</v>
      </c>
      <c r="C1849" s="52" t="s">
        <v>259</v>
      </c>
      <c r="D1849" s="52" t="s">
        <v>201</v>
      </c>
      <c r="E1849" s="56" t="s">
        <v>260</v>
      </c>
      <c r="F1849" s="57">
        <v>6434886240</v>
      </c>
      <c r="G1849" s="57">
        <v>0</v>
      </c>
      <c r="H1849" s="57">
        <v>0</v>
      </c>
      <c r="I1849" s="57">
        <v>1515858535</v>
      </c>
      <c r="J1849" s="57">
        <v>4919027705</v>
      </c>
    </row>
    <row r="1850" spans="1:10">
      <c r="A1850" s="52" t="s">
        <v>811</v>
      </c>
      <c r="B1850" s="52" t="s">
        <v>878</v>
      </c>
      <c r="C1850" s="52" t="s">
        <v>259</v>
      </c>
      <c r="D1850" s="52" t="s">
        <v>401</v>
      </c>
      <c r="E1850" s="56" t="s">
        <v>402</v>
      </c>
      <c r="F1850" s="57">
        <v>1766251222</v>
      </c>
      <c r="G1850" s="57">
        <v>0</v>
      </c>
      <c r="H1850" s="57">
        <v>0</v>
      </c>
      <c r="I1850" s="57">
        <v>571210733</v>
      </c>
      <c r="J1850" s="57">
        <v>1195040489</v>
      </c>
    </row>
    <row r="1851" spans="1:10">
      <c r="A1851" s="52" t="s">
        <v>811</v>
      </c>
      <c r="B1851" s="52" t="s">
        <v>878</v>
      </c>
      <c r="C1851" s="52" t="s">
        <v>259</v>
      </c>
      <c r="D1851" s="52" t="s">
        <v>403</v>
      </c>
      <c r="E1851" s="56" t="s">
        <v>404</v>
      </c>
      <c r="F1851" s="57">
        <v>907800292</v>
      </c>
      <c r="G1851" s="57">
        <v>0</v>
      </c>
      <c r="H1851" s="57">
        <v>0</v>
      </c>
      <c r="I1851" s="57">
        <v>240620305</v>
      </c>
      <c r="J1851" s="57">
        <v>667179987</v>
      </c>
    </row>
    <row r="1852" spans="1:10">
      <c r="A1852" s="52" t="s">
        <v>811</v>
      </c>
      <c r="B1852" s="52" t="s">
        <v>878</v>
      </c>
      <c r="C1852" s="52" t="s">
        <v>259</v>
      </c>
      <c r="D1852" s="52" t="s">
        <v>310</v>
      </c>
      <c r="E1852" s="56" t="s">
        <v>311</v>
      </c>
      <c r="F1852" s="57">
        <v>3760834726</v>
      </c>
      <c r="G1852" s="57">
        <v>0</v>
      </c>
      <c r="H1852" s="57">
        <v>0</v>
      </c>
      <c r="I1852" s="57">
        <v>704027497</v>
      </c>
      <c r="J1852" s="57">
        <v>3056807229</v>
      </c>
    </row>
    <row r="1853" spans="1:10" ht="25.5">
      <c r="A1853" s="52" t="s">
        <v>811</v>
      </c>
      <c r="B1853" s="52" t="s">
        <v>878</v>
      </c>
      <c r="C1853" s="52" t="s">
        <v>312</v>
      </c>
      <c r="D1853" s="52" t="s">
        <v>201</v>
      </c>
      <c r="E1853" s="56" t="s">
        <v>313</v>
      </c>
      <c r="F1853" s="57">
        <v>3871833960</v>
      </c>
      <c r="G1853" s="57">
        <v>0</v>
      </c>
      <c r="H1853" s="57">
        <v>1730958744</v>
      </c>
      <c r="I1853" s="57">
        <v>1653072896</v>
      </c>
      <c r="J1853" s="57">
        <v>487802320</v>
      </c>
    </row>
    <row r="1854" spans="1:10">
      <c r="A1854" s="52" t="s">
        <v>811</v>
      </c>
      <c r="B1854" s="52" t="s">
        <v>878</v>
      </c>
      <c r="C1854" s="52" t="s">
        <v>312</v>
      </c>
      <c r="D1854" s="52" t="s">
        <v>314</v>
      </c>
      <c r="E1854" s="56" t="s">
        <v>315</v>
      </c>
      <c r="F1854" s="57">
        <v>2856651291</v>
      </c>
      <c r="G1854" s="57">
        <v>0</v>
      </c>
      <c r="H1854" s="57">
        <v>1512186574</v>
      </c>
      <c r="I1854" s="57">
        <v>856995346</v>
      </c>
      <c r="J1854" s="57">
        <v>487469371</v>
      </c>
    </row>
    <row r="1855" spans="1:10">
      <c r="A1855" s="52" t="s">
        <v>811</v>
      </c>
      <c r="B1855" s="52" t="s">
        <v>878</v>
      </c>
      <c r="C1855" s="52" t="s">
        <v>312</v>
      </c>
      <c r="D1855" s="52" t="s">
        <v>885</v>
      </c>
      <c r="E1855" s="56" t="s">
        <v>886</v>
      </c>
      <c r="F1855" s="57">
        <v>1109827</v>
      </c>
      <c r="G1855" s="57">
        <v>0</v>
      </c>
      <c r="H1855" s="57">
        <v>443930</v>
      </c>
      <c r="I1855" s="57">
        <v>332948</v>
      </c>
      <c r="J1855" s="57">
        <v>332949</v>
      </c>
    </row>
    <row r="1856" spans="1:10" ht="25.5">
      <c r="A1856" s="52" t="s">
        <v>811</v>
      </c>
      <c r="B1856" s="52" t="s">
        <v>878</v>
      </c>
      <c r="C1856" s="52" t="s">
        <v>312</v>
      </c>
      <c r="D1856" s="52" t="s">
        <v>694</v>
      </c>
      <c r="E1856" s="56" t="s">
        <v>695</v>
      </c>
      <c r="F1856" s="57">
        <v>979190442</v>
      </c>
      <c r="G1856" s="57">
        <v>0</v>
      </c>
      <c r="H1856" s="57">
        <v>193910560</v>
      </c>
      <c r="I1856" s="57">
        <v>785279882</v>
      </c>
      <c r="J1856" s="57">
        <v>0</v>
      </c>
    </row>
    <row r="1857" spans="1:10">
      <c r="A1857" s="52" t="s">
        <v>811</v>
      </c>
      <c r="B1857" s="52" t="s">
        <v>878</v>
      </c>
      <c r="C1857" s="52" t="s">
        <v>312</v>
      </c>
      <c r="D1857" s="52" t="s">
        <v>732</v>
      </c>
      <c r="E1857" s="56" t="s">
        <v>511</v>
      </c>
      <c r="F1857" s="57">
        <v>34882400</v>
      </c>
      <c r="G1857" s="57">
        <v>0</v>
      </c>
      <c r="H1857" s="57">
        <v>24417680</v>
      </c>
      <c r="I1857" s="57">
        <v>10464720</v>
      </c>
      <c r="J1857" s="57">
        <v>0</v>
      </c>
    </row>
    <row r="1858" spans="1:10">
      <c r="A1858" s="52" t="s">
        <v>811</v>
      </c>
      <c r="B1858" s="52" t="s">
        <v>878</v>
      </c>
      <c r="C1858" s="52" t="s">
        <v>219</v>
      </c>
      <c r="D1858" s="52" t="s">
        <v>201</v>
      </c>
      <c r="E1858" s="56" t="s">
        <v>220</v>
      </c>
      <c r="F1858" s="57">
        <v>91867412</v>
      </c>
      <c r="G1858" s="57">
        <v>91867412</v>
      </c>
      <c r="H1858" s="57">
        <v>0</v>
      </c>
      <c r="I1858" s="57">
        <v>0</v>
      </c>
      <c r="J1858" s="57">
        <v>0</v>
      </c>
    </row>
    <row r="1859" spans="1:10" ht="76.5">
      <c r="A1859" s="52" t="s">
        <v>811</v>
      </c>
      <c r="B1859" s="52" t="s">
        <v>878</v>
      </c>
      <c r="C1859" s="52" t="s">
        <v>219</v>
      </c>
      <c r="D1859" s="52" t="s">
        <v>316</v>
      </c>
      <c r="E1859" s="56" t="s">
        <v>317</v>
      </c>
      <c r="F1859" s="57">
        <v>75403334</v>
      </c>
      <c r="G1859" s="57">
        <v>75403334</v>
      </c>
      <c r="H1859" s="57">
        <v>0</v>
      </c>
      <c r="I1859" s="57">
        <v>0</v>
      </c>
      <c r="J1859" s="57">
        <v>0</v>
      </c>
    </row>
    <row r="1860" spans="1:10" ht="38.25">
      <c r="A1860" s="52" t="s">
        <v>811</v>
      </c>
      <c r="B1860" s="52" t="s">
        <v>878</v>
      </c>
      <c r="C1860" s="52" t="s">
        <v>219</v>
      </c>
      <c r="D1860" s="52" t="s">
        <v>588</v>
      </c>
      <c r="E1860" s="56" t="s">
        <v>589</v>
      </c>
      <c r="F1860" s="57">
        <v>6157330</v>
      </c>
      <c r="G1860" s="57">
        <v>6157330</v>
      </c>
      <c r="H1860" s="57">
        <v>0</v>
      </c>
      <c r="I1860" s="57">
        <v>0</v>
      </c>
      <c r="J1860" s="57">
        <v>0</v>
      </c>
    </row>
    <row r="1861" spans="1:10" ht="51">
      <c r="A1861" s="52" t="s">
        <v>811</v>
      </c>
      <c r="B1861" s="52" t="s">
        <v>878</v>
      </c>
      <c r="C1861" s="52" t="s">
        <v>219</v>
      </c>
      <c r="D1861" s="52" t="s">
        <v>320</v>
      </c>
      <c r="E1861" s="56" t="s">
        <v>321</v>
      </c>
      <c r="F1861" s="57">
        <v>10306748</v>
      </c>
      <c r="G1861" s="57">
        <v>10306748</v>
      </c>
      <c r="H1861" s="57">
        <v>0</v>
      </c>
      <c r="I1861" s="57">
        <v>0</v>
      </c>
      <c r="J1861" s="57">
        <v>0</v>
      </c>
    </row>
    <row r="1862" spans="1:10">
      <c r="A1862" s="52" t="s">
        <v>811</v>
      </c>
      <c r="B1862" s="52" t="s">
        <v>878</v>
      </c>
      <c r="C1862" s="52" t="s">
        <v>277</v>
      </c>
      <c r="D1862" s="52" t="s">
        <v>201</v>
      </c>
      <c r="E1862" s="56" t="s">
        <v>278</v>
      </c>
      <c r="F1862" s="57">
        <v>134000000</v>
      </c>
      <c r="G1862" s="57">
        <v>0</v>
      </c>
      <c r="H1862" s="57">
        <v>0</v>
      </c>
      <c r="I1862" s="57">
        <v>134000000</v>
      </c>
      <c r="J1862" s="57">
        <v>0</v>
      </c>
    </row>
    <row r="1863" spans="1:10">
      <c r="A1863" s="52" t="s">
        <v>811</v>
      </c>
      <c r="B1863" s="52" t="s">
        <v>878</v>
      </c>
      <c r="C1863" s="52" t="s">
        <v>277</v>
      </c>
      <c r="D1863" s="52" t="s">
        <v>279</v>
      </c>
      <c r="E1863" s="56" t="s">
        <v>280</v>
      </c>
      <c r="F1863" s="57">
        <v>134000000</v>
      </c>
      <c r="G1863" s="57">
        <v>0</v>
      </c>
      <c r="H1863" s="57">
        <v>0</v>
      </c>
      <c r="I1863" s="57">
        <v>134000000</v>
      </c>
      <c r="J1863" s="57">
        <v>0</v>
      </c>
    </row>
    <row r="1864" spans="1:10">
      <c r="A1864" s="52" t="s">
        <v>811</v>
      </c>
      <c r="B1864" s="52" t="s">
        <v>878</v>
      </c>
      <c r="C1864" s="52" t="s">
        <v>223</v>
      </c>
      <c r="D1864" s="52" t="s">
        <v>201</v>
      </c>
      <c r="E1864" s="56" t="s">
        <v>224</v>
      </c>
      <c r="F1864" s="57">
        <v>10270420486</v>
      </c>
      <c r="G1864" s="57">
        <v>30069</v>
      </c>
      <c r="H1864" s="57">
        <v>4307968690</v>
      </c>
      <c r="I1864" s="57">
        <v>5262245446</v>
      </c>
      <c r="J1864" s="57">
        <v>700176281</v>
      </c>
    </row>
    <row r="1865" spans="1:10" ht="25.5">
      <c r="A1865" s="52" t="s">
        <v>811</v>
      </c>
      <c r="B1865" s="52" t="s">
        <v>878</v>
      </c>
      <c r="C1865" s="52" t="s">
        <v>223</v>
      </c>
      <c r="D1865" s="52" t="s">
        <v>225</v>
      </c>
      <c r="E1865" s="56" t="s">
        <v>226</v>
      </c>
      <c r="F1865" s="57">
        <v>3855433143</v>
      </c>
      <c r="G1865" s="57">
        <v>0</v>
      </c>
      <c r="H1865" s="57">
        <v>3855433143</v>
      </c>
      <c r="I1865" s="57">
        <v>0</v>
      </c>
      <c r="J1865" s="57">
        <v>0</v>
      </c>
    </row>
    <row r="1866" spans="1:10" ht="25.5">
      <c r="A1866" s="52" t="s">
        <v>811</v>
      </c>
      <c r="B1866" s="52" t="s">
        <v>878</v>
      </c>
      <c r="C1866" s="52" t="s">
        <v>223</v>
      </c>
      <c r="D1866" s="52" t="s">
        <v>351</v>
      </c>
      <c r="E1866" s="56" t="s">
        <v>352</v>
      </c>
      <c r="F1866" s="57">
        <v>449637528</v>
      </c>
      <c r="G1866" s="57">
        <v>0</v>
      </c>
      <c r="H1866" s="57">
        <v>224966347</v>
      </c>
      <c r="I1866" s="57">
        <v>224671181</v>
      </c>
      <c r="J1866" s="57">
        <v>0</v>
      </c>
    </row>
    <row r="1867" spans="1:10" ht="63.75">
      <c r="A1867" s="52" t="s">
        <v>811</v>
      </c>
      <c r="B1867" s="52" t="s">
        <v>878</v>
      </c>
      <c r="C1867" s="52" t="s">
        <v>223</v>
      </c>
      <c r="D1867" s="52" t="s">
        <v>397</v>
      </c>
      <c r="E1867" s="56" t="s">
        <v>398</v>
      </c>
      <c r="F1867" s="57">
        <v>25000</v>
      </c>
      <c r="G1867" s="57">
        <v>0</v>
      </c>
      <c r="H1867" s="57">
        <v>0</v>
      </c>
      <c r="I1867" s="57">
        <v>7500</v>
      </c>
      <c r="J1867" s="57">
        <v>17500</v>
      </c>
    </row>
    <row r="1868" spans="1:10" ht="51">
      <c r="A1868" s="52" t="s">
        <v>811</v>
      </c>
      <c r="B1868" s="52" t="s">
        <v>878</v>
      </c>
      <c r="C1868" s="52" t="s">
        <v>223</v>
      </c>
      <c r="D1868" s="52" t="s">
        <v>698</v>
      </c>
      <c r="E1868" s="56" t="s">
        <v>699</v>
      </c>
      <c r="F1868" s="57">
        <v>758157572</v>
      </c>
      <c r="G1868" s="57">
        <v>0</v>
      </c>
      <c r="H1868" s="57">
        <v>227447271</v>
      </c>
      <c r="I1868" s="57">
        <v>303263028</v>
      </c>
      <c r="J1868" s="57">
        <v>227447273</v>
      </c>
    </row>
    <row r="1869" spans="1:10" ht="25.5">
      <c r="A1869" s="52" t="s">
        <v>811</v>
      </c>
      <c r="B1869" s="52" t="s">
        <v>878</v>
      </c>
      <c r="C1869" s="52" t="s">
        <v>223</v>
      </c>
      <c r="D1869" s="52" t="s">
        <v>681</v>
      </c>
      <c r="E1869" s="56" t="s">
        <v>682</v>
      </c>
      <c r="F1869" s="57">
        <v>213165976</v>
      </c>
      <c r="G1869" s="57">
        <v>0</v>
      </c>
      <c r="H1869" s="57">
        <v>0</v>
      </c>
      <c r="I1869" s="57">
        <v>170514000</v>
      </c>
      <c r="J1869" s="57">
        <v>42651976</v>
      </c>
    </row>
    <row r="1870" spans="1:10" ht="25.5">
      <c r="A1870" s="52" t="s">
        <v>811</v>
      </c>
      <c r="B1870" s="52" t="s">
        <v>878</v>
      </c>
      <c r="C1870" s="52" t="s">
        <v>223</v>
      </c>
      <c r="D1870" s="52" t="s">
        <v>466</v>
      </c>
      <c r="E1870" s="56" t="s">
        <v>467</v>
      </c>
      <c r="F1870" s="57">
        <v>30069</v>
      </c>
      <c r="G1870" s="57">
        <v>30069</v>
      </c>
      <c r="H1870" s="57">
        <v>0</v>
      </c>
      <c r="I1870" s="57">
        <v>0</v>
      </c>
      <c r="J1870" s="57">
        <v>0</v>
      </c>
    </row>
    <row r="1871" spans="1:10" ht="51">
      <c r="A1871" s="52" t="s">
        <v>811</v>
      </c>
      <c r="B1871" s="52" t="s">
        <v>878</v>
      </c>
      <c r="C1871" s="52" t="s">
        <v>223</v>
      </c>
      <c r="D1871" s="52" t="s">
        <v>415</v>
      </c>
      <c r="E1871" s="56" t="s">
        <v>416</v>
      </c>
      <c r="F1871" s="57">
        <v>650057323</v>
      </c>
      <c r="G1871" s="57">
        <v>0</v>
      </c>
      <c r="H1871" s="57">
        <v>82617</v>
      </c>
      <c r="I1871" s="57">
        <v>323762693</v>
      </c>
      <c r="J1871" s="57">
        <v>326212013</v>
      </c>
    </row>
    <row r="1872" spans="1:10" ht="51">
      <c r="A1872" s="52" t="s">
        <v>811</v>
      </c>
      <c r="B1872" s="52" t="s">
        <v>878</v>
      </c>
      <c r="C1872" s="52" t="s">
        <v>223</v>
      </c>
      <c r="D1872" s="52" t="s">
        <v>700</v>
      </c>
      <c r="E1872" s="56" t="s">
        <v>701</v>
      </c>
      <c r="F1872" s="57">
        <v>25401960</v>
      </c>
      <c r="G1872" s="57">
        <v>0</v>
      </c>
      <c r="H1872" s="57">
        <v>0</v>
      </c>
      <c r="I1872" s="57">
        <v>12700969</v>
      </c>
      <c r="J1872" s="57">
        <v>12700991</v>
      </c>
    </row>
    <row r="1873" spans="1:10" ht="63.75">
      <c r="A1873" s="52" t="s">
        <v>811</v>
      </c>
      <c r="B1873" s="52" t="s">
        <v>878</v>
      </c>
      <c r="C1873" s="52" t="s">
        <v>223</v>
      </c>
      <c r="D1873" s="52" t="s">
        <v>285</v>
      </c>
      <c r="E1873" s="56" t="s">
        <v>286</v>
      </c>
      <c r="F1873" s="57">
        <v>4161348919</v>
      </c>
      <c r="G1873" s="57">
        <v>0</v>
      </c>
      <c r="H1873" s="57">
        <v>39312</v>
      </c>
      <c r="I1873" s="57">
        <v>4071271755</v>
      </c>
      <c r="J1873" s="57">
        <v>90037852</v>
      </c>
    </row>
    <row r="1874" spans="1:10" ht="63.75">
      <c r="A1874" s="52" t="s">
        <v>811</v>
      </c>
      <c r="B1874" s="52" t="s">
        <v>878</v>
      </c>
      <c r="C1874" s="52" t="s">
        <v>223</v>
      </c>
      <c r="D1874" s="52" t="s">
        <v>887</v>
      </c>
      <c r="E1874" s="56" t="s">
        <v>888</v>
      </c>
      <c r="F1874" s="57">
        <v>57000</v>
      </c>
      <c r="G1874" s="57">
        <v>0</v>
      </c>
      <c r="H1874" s="57">
        <v>0</v>
      </c>
      <c r="I1874" s="57">
        <v>57000</v>
      </c>
      <c r="J1874" s="57">
        <v>0</v>
      </c>
    </row>
    <row r="1875" spans="1:10" ht="51">
      <c r="A1875" s="52" t="s">
        <v>811</v>
      </c>
      <c r="B1875" s="52" t="s">
        <v>878</v>
      </c>
      <c r="C1875" s="52" t="s">
        <v>223</v>
      </c>
      <c r="D1875" s="52" t="s">
        <v>287</v>
      </c>
      <c r="E1875" s="56" t="s">
        <v>288</v>
      </c>
      <c r="F1875" s="57">
        <v>157105996</v>
      </c>
      <c r="G1875" s="57">
        <v>0</v>
      </c>
      <c r="H1875" s="57">
        <v>0</v>
      </c>
      <c r="I1875" s="57">
        <v>155997320</v>
      </c>
      <c r="J1875" s="57">
        <v>1108676</v>
      </c>
    </row>
    <row r="1876" spans="1:10" ht="38.25">
      <c r="A1876" s="52" t="s">
        <v>811</v>
      </c>
      <c r="B1876" s="52" t="s">
        <v>889</v>
      </c>
      <c r="C1876" s="52" t="s">
        <v>201</v>
      </c>
      <c r="D1876" s="52" t="s">
        <v>201</v>
      </c>
      <c r="E1876" s="56" t="s">
        <v>477</v>
      </c>
      <c r="F1876" s="57">
        <v>19304000</v>
      </c>
      <c r="G1876" s="57">
        <v>0</v>
      </c>
      <c r="H1876" s="57">
        <v>10982400</v>
      </c>
      <c r="I1876" s="57">
        <v>8321600</v>
      </c>
      <c r="J1876" s="57">
        <v>0</v>
      </c>
    </row>
    <row r="1877" spans="1:10">
      <c r="A1877" s="52" t="s">
        <v>811</v>
      </c>
      <c r="B1877" s="52" t="s">
        <v>889</v>
      </c>
      <c r="C1877" s="52" t="s">
        <v>324</v>
      </c>
      <c r="D1877" s="52" t="s">
        <v>201</v>
      </c>
      <c r="E1877" s="56" t="s">
        <v>325</v>
      </c>
      <c r="F1877" s="57">
        <v>623000</v>
      </c>
      <c r="G1877" s="57">
        <v>0</v>
      </c>
      <c r="H1877" s="57">
        <v>373800</v>
      </c>
      <c r="I1877" s="57">
        <v>249200</v>
      </c>
      <c r="J1877" s="57">
        <v>0</v>
      </c>
    </row>
    <row r="1878" spans="1:10" ht="51">
      <c r="A1878" s="52" t="s">
        <v>811</v>
      </c>
      <c r="B1878" s="52" t="s">
        <v>889</v>
      </c>
      <c r="C1878" s="52" t="s">
        <v>324</v>
      </c>
      <c r="D1878" s="52" t="s">
        <v>326</v>
      </c>
      <c r="E1878" s="56" t="s">
        <v>327</v>
      </c>
      <c r="F1878" s="57">
        <v>623000</v>
      </c>
      <c r="G1878" s="57">
        <v>0</v>
      </c>
      <c r="H1878" s="57">
        <v>373800</v>
      </c>
      <c r="I1878" s="57">
        <v>249200</v>
      </c>
      <c r="J1878" s="57">
        <v>0</v>
      </c>
    </row>
    <row r="1879" spans="1:10">
      <c r="A1879" s="52" t="s">
        <v>811</v>
      </c>
      <c r="B1879" s="52" t="s">
        <v>889</v>
      </c>
      <c r="C1879" s="52" t="s">
        <v>302</v>
      </c>
      <c r="D1879" s="52" t="s">
        <v>201</v>
      </c>
      <c r="E1879" s="56" t="s">
        <v>303</v>
      </c>
      <c r="F1879" s="57">
        <v>17681000</v>
      </c>
      <c r="G1879" s="57">
        <v>0</v>
      </c>
      <c r="H1879" s="57">
        <v>10608600</v>
      </c>
      <c r="I1879" s="57">
        <v>7072400</v>
      </c>
      <c r="J1879" s="57">
        <v>0</v>
      </c>
    </row>
    <row r="1880" spans="1:10" ht="51">
      <c r="A1880" s="52" t="s">
        <v>811</v>
      </c>
      <c r="B1880" s="52" t="s">
        <v>889</v>
      </c>
      <c r="C1880" s="52" t="s">
        <v>302</v>
      </c>
      <c r="D1880" s="52" t="s">
        <v>304</v>
      </c>
      <c r="E1880" s="56" t="s">
        <v>305</v>
      </c>
      <c r="F1880" s="57">
        <v>17681000</v>
      </c>
      <c r="G1880" s="57">
        <v>0</v>
      </c>
      <c r="H1880" s="57">
        <v>10608600</v>
      </c>
      <c r="I1880" s="57">
        <v>7072400</v>
      </c>
      <c r="J1880" s="57">
        <v>0</v>
      </c>
    </row>
    <row r="1881" spans="1:10" ht="25.5">
      <c r="A1881" s="52" t="s">
        <v>811</v>
      </c>
      <c r="B1881" s="52" t="s">
        <v>889</v>
      </c>
      <c r="C1881" s="52" t="s">
        <v>259</v>
      </c>
      <c r="D1881" s="52" t="s">
        <v>201</v>
      </c>
      <c r="E1881" s="56" t="s">
        <v>260</v>
      </c>
      <c r="F1881" s="57">
        <v>1000000</v>
      </c>
      <c r="G1881" s="57">
        <v>0</v>
      </c>
      <c r="H1881" s="57">
        <v>0</v>
      </c>
      <c r="I1881" s="57">
        <v>1000000</v>
      </c>
      <c r="J1881" s="57">
        <v>0</v>
      </c>
    </row>
    <row r="1882" spans="1:10">
      <c r="A1882" s="52" t="s">
        <v>811</v>
      </c>
      <c r="B1882" s="52" t="s">
        <v>889</v>
      </c>
      <c r="C1882" s="52" t="s">
        <v>259</v>
      </c>
      <c r="D1882" s="52" t="s">
        <v>310</v>
      </c>
      <c r="E1882" s="56" t="s">
        <v>311</v>
      </c>
      <c r="F1882" s="57">
        <v>1000000</v>
      </c>
      <c r="G1882" s="57">
        <v>0</v>
      </c>
      <c r="H1882" s="57">
        <v>0</v>
      </c>
      <c r="I1882" s="57">
        <v>1000000</v>
      </c>
      <c r="J1882" s="57">
        <v>0</v>
      </c>
    </row>
    <row r="1883" spans="1:10" ht="25.5">
      <c r="A1883" s="52" t="s">
        <v>811</v>
      </c>
      <c r="B1883" s="52" t="s">
        <v>890</v>
      </c>
      <c r="C1883" s="52" t="s">
        <v>201</v>
      </c>
      <c r="D1883" s="52" t="s">
        <v>201</v>
      </c>
      <c r="E1883" s="56" t="s">
        <v>481</v>
      </c>
      <c r="F1883" s="57">
        <v>11956748556457</v>
      </c>
      <c r="G1883" s="57">
        <v>0</v>
      </c>
      <c r="H1883" s="57">
        <v>22100008</v>
      </c>
      <c r="I1883" s="57">
        <v>11956719406221</v>
      </c>
      <c r="J1883" s="57">
        <v>7050228</v>
      </c>
    </row>
    <row r="1884" spans="1:10" ht="38.25">
      <c r="A1884" s="52" t="s">
        <v>811</v>
      </c>
      <c r="B1884" s="52" t="s">
        <v>890</v>
      </c>
      <c r="C1884" s="52" t="s">
        <v>755</v>
      </c>
      <c r="D1884" s="52" t="s">
        <v>201</v>
      </c>
      <c r="E1884" s="56" t="s">
        <v>756</v>
      </c>
      <c r="F1884" s="57">
        <v>2843054441596</v>
      </c>
      <c r="G1884" s="57">
        <v>0</v>
      </c>
      <c r="H1884" s="57">
        <v>0</v>
      </c>
      <c r="I1884" s="57">
        <v>2843054441596</v>
      </c>
      <c r="J1884" s="57">
        <v>0</v>
      </c>
    </row>
    <row r="1885" spans="1:10" ht="51">
      <c r="A1885" s="52" t="s">
        <v>811</v>
      </c>
      <c r="B1885" s="52" t="s">
        <v>890</v>
      </c>
      <c r="C1885" s="52" t="s">
        <v>755</v>
      </c>
      <c r="D1885" s="52" t="s">
        <v>757</v>
      </c>
      <c r="E1885" s="56" t="s">
        <v>758</v>
      </c>
      <c r="F1885" s="57">
        <v>930381755670</v>
      </c>
      <c r="G1885" s="57">
        <v>0</v>
      </c>
      <c r="H1885" s="57">
        <v>0</v>
      </c>
      <c r="I1885" s="57">
        <v>930381755670</v>
      </c>
      <c r="J1885" s="57">
        <v>0</v>
      </c>
    </row>
    <row r="1886" spans="1:10" ht="76.5">
      <c r="A1886" s="52" t="s">
        <v>811</v>
      </c>
      <c r="B1886" s="52" t="s">
        <v>890</v>
      </c>
      <c r="C1886" s="52" t="s">
        <v>755</v>
      </c>
      <c r="D1886" s="52" t="s">
        <v>759</v>
      </c>
      <c r="E1886" s="56" t="s">
        <v>760</v>
      </c>
      <c r="F1886" s="57">
        <v>2410470000</v>
      </c>
      <c r="G1886" s="57">
        <v>0</v>
      </c>
      <c r="H1886" s="57">
        <v>0</v>
      </c>
      <c r="I1886" s="57">
        <v>2410470000</v>
      </c>
      <c r="J1886" s="57">
        <v>0</v>
      </c>
    </row>
    <row r="1887" spans="1:10" ht="51">
      <c r="A1887" s="52" t="s">
        <v>811</v>
      </c>
      <c r="B1887" s="52" t="s">
        <v>890</v>
      </c>
      <c r="C1887" s="52" t="s">
        <v>755</v>
      </c>
      <c r="D1887" s="52" t="s">
        <v>761</v>
      </c>
      <c r="E1887" s="56" t="s">
        <v>762</v>
      </c>
      <c r="F1887" s="57">
        <v>631143084604</v>
      </c>
      <c r="G1887" s="57">
        <v>0</v>
      </c>
      <c r="H1887" s="57">
        <v>0</v>
      </c>
      <c r="I1887" s="57">
        <v>631143084604</v>
      </c>
      <c r="J1887" s="57">
        <v>0</v>
      </c>
    </row>
    <row r="1888" spans="1:10" ht="76.5">
      <c r="A1888" s="52" t="s">
        <v>811</v>
      </c>
      <c r="B1888" s="52" t="s">
        <v>890</v>
      </c>
      <c r="C1888" s="52" t="s">
        <v>755</v>
      </c>
      <c r="D1888" s="52" t="s">
        <v>763</v>
      </c>
      <c r="E1888" s="56" t="s">
        <v>764</v>
      </c>
      <c r="F1888" s="57">
        <v>14529694578</v>
      </c>
      <c r="G1888" s="57">
        <v>0</v>
      </c>
      <c r="H1888" s="57">
        <v>0</v>
      </c>
      <c r="I1888" s="57">
        <v>14529694578</v>
      </c>
      <c r="J1888" s="57">
        <v>0</v>
      </c>
    </row>
    <row r="1889" spans="1:10" ht="76.5">
      <c r="A1889" s="52" t="s">
        <v>811</v>
      </c>
      <c r="B1889" s="52" t="s">
        <v>890</v>
      </c>
      <c r="C1889" s="52" t="s">
        <v>755</v>
      </c>
      <c r="D1889" s="52" t="s">
        <v>765</v>
      </c>
      <c r="E1889" s="56" t="s">
        <v>766</v>
      </c>
      <c r="F1889" s="57">
        <v>162522500411</v>
      </c>
      <c r="G1889" s="57">
        <v>0</v>
      </c>
      <c r="H1889" s="57">
        <v>0</v>
      </c>
      <c r="I1889" s="57">
        <v>162522500411</v>
      </c>
      <c r="J1889" s="57">
        <v>0</v>
      </c>
    </row>
    <row r="1890" spans="1:10" ht="63.75">
      <c r="A1890" s="52" t="s">
        <v>811</v>
      </c>
      <c r="B1890" s="52" t="s">
        <v>890</v>
      </c>
      <c r="C1890" s="52" t="s">
        <v>755</v>
      </c>
      <c r="D1890" s="52" t="s">
        <v>767</v>
      </c>
      <c r="E1890" s="56" t="s">
        <v>768</v>
      </c>
      <c r="F1890" s="57">
        <v>9339077000</v>
      </c>
      <c r="G1890" s="57">
        <v>0</v>
      </c>
      <c r="H1890" s="57">
        <v>0</v>
      </c>
      <c r="I1890" s="57">
        <v>9339077000</v>
      </c>
      <c r="J1890" s="57">
        <v>0</v>
      </c>
    </row>
    <row r="1891" spans="1:10" ht="51">
      <c r="A1891" s="52" t="s">
        <v>811</v>
      </c>
      <c r="B1891" s="52" t="s">
        <v>890</v>
      </c>
      <c r="C1891" s="52" t="s">
        <v>755</v>
      </c>
      <c r="D1891" s="52" t="s">
        <v>769</v>
      </c>
      <c r="E1891" s="56" t="s">
        <v>770</v>
      </c>
      <c r="F1891" s="57">
        <v>1054237405123</v>
      </c>
      <c r="G1891" s="57">
        <v>0</v>
      </c>
      <c r="H1891" s="57">
        <v>0</v>
      </c>
      <c r="I1891" s="57">
        <v>1054237405123</v>
      </c>
      <c r="J1891" s="57">
        <v>0</v>
      </c>
    </row>
    <row r="1892" spans="1:10" ht="25.5">
      <c r="A1892" s="52" t="s">
        <v>811</v>
      </c>
      <c r="B1892" s="52" t="s">
        <v>890</v>
      </c>
      <c r="C1892" s="52" t="s">
        <v>755</v>
      </c>
      <c r="D1892" s="52" t="s">
        <v>771</v>
      </c>
      <c r="E1892" s="56" t="s">
        <v>772</v>
      </c>
      <c r="F1892" s="57">
        <v>38490454210</v>
      </c>
      <c r="G1892" s="57">
        <v>0</v>
      </c>
      <c r="H1892" s="57">
        <v>0</v>
      </c>
      <c r="I1892" s="57">
        <v>38490454210</v>
      </c>
      <c r="J1892" s="57">
        <v>0</v>
      </c>
    </row>
    <row r="1893" spans="1:10" ht="25.5">
      <c r="A1893" s="52" t="s">
        <v>811</v>
      </c>
      <c r="B1893" s="52" t="s">
        <v>890</v>
      </c>
      <c r="C1893" s="52" t="s">
        <v>299</v>
      </c>
      <c r="D1893" s="52" t="s">
        <v>201</v>
      </c>
      <c r="E1893" s="56" t="s">
        <v>65</v>
      </c>
      <c r="F1893" s="57">
        <v>7050228</v>
      </c>
      <c r="G1893" s="57">
        <v>0</v>
      </c>
      <c r="H1893" s="57">
        <v>0</v>
      </c>
      <c r="I1893" s="57">
        <v>0</v>
      </c>
      <c r="J1893" s="57">
        <v>7050228</v>
      </c>
    </row>
    <row r="1894" spans="1:10" ht="25.5">
      <c r="A1894" s="52" t="s">
        <v>811</v>
      </c>
      <c r="B1894" s="52" t="s">
        <v>890</v>
      </c>
      <c r="C1894" s="52" t="s">
        <v>299</v>
      </c>
      <c r="D1894" s="52" t="s">
        <v>300</v>
      </c>
      <c r="E1894" s="56" t="s">
        <v>301</v>
      </c>
      <c r="F1894" s="57">
        <v>7050228</v>
      </c>
      <c r="G1894" s="57">
        <v>0</v>
      </c>
      <c r="H1894" s="57">
        <v>0</v>
      </c>
      <c r="I1894" s="57">
        <v>0</v>
      </c>
      <c r="J1894" s="57">
        <v>7050228</v>
      </c>
    </row>
    <row r="1895" spans="1:10" ht="25.5">
      <c r="A1895" s="52" t="s">
        <v>811</v>
      </c>
      <c r="B1895" s="52" t="s">
        <v>890</v>
      </c>
      <c r="C1895" s="52" t="s">
        <v>522</v>
      </c>
      <c r="D1895" s="52" t="s">
        <v>201</v>
      </c>
      <c r="E1895" s="56" t="s">
        <v>523</v>
      </c>
      <c r="F1895" s="57">
        <v>2412200</v>
      </c>
      <c r="G1895" s="57">
        <v>0</v>
      </c>
      <c r="H1895" s="57">
        <v>0</v>
      </c>
      <c r="I1895" s="57">
        <v>2412200</v>
      </c>
      <c r="J1895" s="57">
        <v>0</v>
      </c>
    </row>
    <row r="1896" spans="1:10" ht="25.5">
      <c r="A1896" s="52" t="s">
        <v>811</v>
      </c>
      <c r="B1896" s="52" t="s">
        <v>890</v>
      </c>
      <c r="C1896" s="52" t="s">
        <v>522</v>
      </c>
      <c r="D1896" s="52" t="s">
        <v>817</v>
      </c>
      <c r="E1896" s="56" t="s">
        <v>818</v>
      </c>
      <c r="F1896" s="57">
        <v>2412200</v>
      </c>
      <c r="G1896" s="57">
        <v>0</v>
      </c>
      <c r="H1896" s="57">
        <v>0</v>
      </c>
      <c r="I1896" s="57">
        <v>2412200</v>
      </c>
      <c r="J1896" s="57">
        <v>0</v>
      </c>
    </row>
    <row r="1897" spans="1:10" ht="25.5">
      <c r="A1897" s="52" t="s">
        <v>811</v>
      </c>
      <c r="B1897" s="52" t="s">
        <v>890</v>
      </c>
      <c r="C1897" s="52" t="s">
        <v>306</v>
      </c>
      <c r="D1897" s="52" t="s">
        <v>201</v>
      </c>
      <c r="E1897" s="56" t="s">
        <v>307</v>
      </c>
      <c r="F1897" s="57">
        <v>8806000</v>
      </c>
      <c r="G1897" s="57">
        <v>0</v>
      </c>
      <c r="H1897" s="57">
        <v>0</v>
      </c>
      <c r="I1897" s="57">
        <v>8806000</v>
      </c>
      <c r="J1897" s="57">
        <v>0</v>
      </c>
    </row>
    <row r="1898" spans="1:10" ht="38.25">
      <c r="A1898" s="52" t="s">
        <v>811</v>
      </c>
      <c r="B1898" s="52" t="s">
        <v>890</v>
      </c>
      <c r="C1898" s="52" t="s">
        <v>306</v>
      </c>
      <c r="D1898" s="52" t="s">
        <v>634</v>
      </c>
      <c r="E1898" s="56" t="s">
        <v>635</v>
      </c>
      <c r="F1898" s="57">
        <v>8806000</v>
      </c>
      <c r="G1898" s="57">
        <v>0</v>
      </c>
      <c r="H1898" s="57">
        <v>0</v>
      </c>
      <c r="I1898" s="57">
        <v>8806000</v>
      </c>
      <c r="J1898" s="57">
        <v>0</v>
      </c>
    </row>
    <row r="1899" spans="1:10" ht="38.25">
      <c r="A1899" s="52" t="s">
        <v>811</v>
      </c>
      <c r="B1899" s="52" t="s">
        <v>890</v>
      </c>
      <c r="C1899" s="52" t="s">
        <v>215</v>
      </c>
      <c r="D1899" s="52" t="s">
        <v>201</v>
      </c>
      <c r="E1899" s="56" t="s">
        <v>216</v>
      </c>
      <c r="F1899" s="57">
        <v>15525000</v>
      </c>
      <c r="G1899" s="57">
        <v>0</v>
      </c>
      <c r="H1899" s="57">
        <v>0</v>
      </c>
      <c r="I1899" s="57">
        <v>15525000</v>
      </c>
      <c r="J1899" s="57">
        <v>0</v>
      </c>
    </row>
    <row r="1900" spans="1:10" ht="25.5">
      <c r="A1900" s="52" t="s">
        <v>811</v>
      </c>
      <c r="B1900" s="52" t="s">
        <v>890</v>
      </c>
      <c r="C1900" s="52" t="s">
        <v>215</v>
      </c>
      <c r="D1900" s="52" t="s">
        <v>596</v>
      </c>
      <c r="E1900" s="56" t="s">
        <v>597</v>
      </c>
      <c r="F1900" s="57">
        <v>15525000</v>
      </c>
      <c r="G1900" s="57">
        <v>0</v>
      </c>
      <c r="H1900" s="57">
        <v>0</v>
      </c>
      <c r="I1900" s="57">
        <v>15525000</v>
      </c>
      <c r="J1900" s="57">
        <v>0</v>
      </c>
    </row>
    <row r="1901" spans="1:10" ht="25.5">
      <c r="A1901" s="52" t="s">
        <v>811</v>
      </c>
      <c r="B1901" s="52" t="s">
        <v>890</v>
      </c>
      <c r="C1901" s="52" t="s">
        <v>259</v>
      </c>
      <c r="D1901" s="52" t="s">
        <v>201</v>
      </c>
      <c r="E1901" s="56" t="s">
        <v>260</v>
      </c>
      <c r="F1901" s="57">
        <v>50000</v>
      </c>
      <c r="G1901" s="57">
        <v>0</v>
      </c>
      <c r="H1901" s="57">
        <v>0</v>
      </c>
      <c r="I1901" s="57">
        <v>50000</v>
      </c>
      <c r="J1901" s="57">
        <v>0</v>
      </c>
    </row>
    <row r="1902" spans="1:10">
      <c r="A1902" s="52" t="s">
        <v>811</v>
      </c>
      <c r="B1902" s="52" t="s">
        <v>890</v>
      </c>
      <c r="C1902" s="52" t="s">
        <v>259</v>
      </c>
      <c r="D1902" s="52" t="s">
        <v>821</v>
      </c>
      <c r="E1902" s="56" t="s">
        <v>822</v>
      </c>
      <c r="F1902" s="57">
        <v>50000</v>
      </c>
      <c r="G1902" s="57">
        <v>0</v>
      </c>
      <c r="H1902" s="57">
        <v>0</v>
      </c>
      <c r="I1902" s="57">
        <v>50000</v>
      </c>
      <c r="J1902" s="57">
        <v>0</v>
      </c>
    </row>
    <row r="1903" spans="1:10" ht="25.5">
      <c r="A1903" s="52" t="s">
        <v>811</v>
      </c>
      <c r="B1903" s="52" t="s">
        <v>890</v>
      </c>
      <c r="C1903" s="52" t="s">
        <v>229</v>
      </c>
      <c r="D1903" s="52" t="s">
        <v>201</v>
      </c>
      <c r="E1903" s="56" t="s">
        <v>230</v>
      </c>
      <c r="F1903" s="57">
        <v>179940400</v>
      </c>
      <c r="G1903" s="57">
        <v>0</v>
      </c>
      <c r="H1903" s="57">
        <v>0</v>
      </c>
      <c r="I1903" s="57">
        <v>179940400</v>
      </c>
      <c r="J1903" s="57">
        <v>0</v>
      </c>
    </row>
    <row r="1904" spans="1:10" ht="25.5">
      <c r="A1904" s="52" t="s">
        <v>811</v>
      </c>
      <c r="B1904" s="52" t="s">
        <v>890</v>
      </c>
      <c r="C1904" s="52" t="s">
        <v>229</v>
      </c>
      <c r="D1904" s="52" t="s">
        <v>231</v>
      </c>
      <c r="E1904" s="56" t="s">
        <v>232</v>
      </c>
      <c r="F1904" s="57">
        <v>179940400</v>
      </c>
      <c r="G1904" s="57">
        <v>0</v>
      </c>
      <c r="H1904" s="57">
        <v>0</v>
      </c>
      <c r="I1904" s="57">
        <v>179940400</v>
      </c>
      <c r="J1904" s="57">
        <v>0</v>
      </c>
    </row>
    <row r="1905" spans="1:10" ht="25.5">
      <c r="A1905" s="52" t="s">
        <v>811</v>
      </c>
      <c r="B1905" s="52" t="s">
        <v>890</v>
      </c>
      <c r="C1905" s="52" t="s">
        <v>312</v>
      </c>
      <c r="D1905" s="52" t="s">
        <v>201</v>
      </c>
      <c r="E1905" s="56" t="s">
        <v>313</v>
      </c>
      <c r="F1905" s="57">
        <v>31571440</v>
      </c>
      <c r="G1905" s="57">
        <v>0</v>
      </c>
      <c r="H1905" s="57">
        <v>22100008</v>
      </c>
      <c r="I1905" s="57">
        <v>9471432</v>
      </c>
      <c r="J1905" s="57">
        <v>0</v>
      </c>
    </row>
    <row r="1906" spans="1:10">
      <c r="A1906" s="52" t="s">
        <v>811</v>
      </c>
      <c r="B1906" s="52" t="s">
        <v>890</v>
      </c>
      <c r="C1906" s="52" t="s">
        <v>312</v>
      </c>
      <c r="D1906" s="52" t="s">
        <v>314</v>
      </c>
      <c r="E1906" s="56" t="s">
        <v>315</v>
      </c>
      <c r="F1906" s="57">
        <v>31571440</v>
      </c>
      <c r="G1906" s="57">
        <v>0</v>
      </c>
      <c r="H1906" s="57">
        <v>22100008</v>
      </c>
      <c r="I1906" s="57">
        <v>9471432</v>
      </c>
      <c r="J1906" s="57">
        <v>0</v>
      </c>
    </row>
    <row r="1907" spans="1:10" ht="25.5">
      <c r="A1907" s="52" t="s">
        <v>811</v>
      </c>
      <c r="B1907" s="52" t="s">
        <v>890</v>
      </c>
      <c r="C1907" s="52" t="s">
        <v>833</v>
      </c>
      <c r="D1907" s="52" t="s">
        <v>201</v>
      </c>
      <c r="E1907" s="56" t="s">
        <v>834</v>
      </c>
      <c r="F1907" s="57">
        <v>2700000</v>
      </c>
      <c r="G1907" s="57">
        <v>0</v>
      </c>
      <c r="H1907" s="57">
        <v>0</v>
      </c>
      <c r="I1907" s="57">
        <v>2700000</v>
      </c>
      <c r="J1907" s="57">
        <v>0</v>
      </c>
    </row>
    <row r="1908" spans="1:10" ht="25.5">
      <c r="A1908" s="52" t="s">
        <v>811</v>
      </c>
      <c r="B1908" s="52" t="s">
        <v>890</v>
      </c>
      <c r="C1908" s="52" t="s">
        <v>833</v>
      </c>
      <c r="D1908" s="52" t="s">
        <v>835</v>
      </c>
      <c r="E1908" s="56" t="s">
        <v>836</v>
      </c>
      <c r="F1908" s="57">
        <v>2700000</v>
      </c>
      <c r="G1908" s="57">
        <v>0</v>
      </c>
      <c r="H1908" s="57">
        <v>0</v>
      </c>
      <c r="I1908" s="57">
        <v>2700000</v>
      </c>
      <c r="J1908" s="57">
        <v>0</v>
      </c>
    </row>
    <row r="1909" spans="1:10">
      <c r="A1909" s="52" t="s">
        <v>811</v>
      </c>
      <c r="B1909" s="52" t="s">
        <v>890</v>
      </c>
      <c r="C1909" s="52" t="s">
        <v>219</v>
      </c>
      <c r="D1909" s="52" t="s">
        <v>201</v>
      </c>
      <c r="E1909" s="56" t="s">
        <v>220</v>
      </c>
      <c r="F1909" s="57">
        <v>341025613</v>
      </c>
      <c r="G1909" s="57">
        <v>0</v>
      </c>
      <c r="H1909" s="57">
        <v>0</v>
      </c>
      <c r="I1909" s="57">
        <v>341025613</v>
      </c>
      <c r="J1909" s="57">
        <v>0</v>
      </c>
    </row>
    <row r="1910" spans="1:10" ht="25.5">
      <c r="A1910" s="52" t="s">
        <v>811</v>
      </c>
      <c r="B1910" s="52" t="s">
        <v>890</v>
      </c>
      <c r="C1910" s="52" t="s">
        <v>219</v>
      </c>
      <c r="D1910" s="52" t="s">
        <v>263</v>
      </c>
      <c r="E1910" s="56" t="s">
        <v>264</v>
      </c>
      <c r="F1910" s="57">
        <v>2500000</v>
      </c>
      <c r="G1910" s="57">
        <v>0</v>
      </c>
      <c r="H1910" s="57">
        <v>0</v>
      </c>
      <c r="I1910" s="57">
        <v>2500000</v>
      </c>
      <c r="J1910" s="57">
        <v>0</v>
      </c>
    </row>
    <row r="1911" spans="1:10" ht="25.5">
      <c r="A1911" s="52" t="s">
        <v>811</v>
      </c>
      <c r="B1911" s="52" t="s">
        <v>890</v>
      </c>
      <c r="C1911" s="52" t="s">
        <v>219</v>
      </c>
      <c r="D1911" s="52" t="s">
        <v>265</v>
      </c>
      <c r="E1911" s="56" t="s">
        <v>266</v>
      </c>
      <c r="F1911" s="57">
        <v>22250000</v>
      </c>
      <c r="G1911" s="57">
        <v>0</v>
      </c>
      <c r="H1911" s="57">
        <v>0</v>
      </c>
      <c r="I1911" s="57">
        <v>22250000</v>
      </c>
      <c r="J1911" s="57">
        <v>0</v>
      </c>
    </row>
    <row r="1912" spans="1:10" ht="38.25">
      <c r="A1912" s="52" t="s">
        <v>811</v>
      </c>
      <c r="B1912" s="52" t="s">
        <v>890</v>
      </c>
      <c r="C1912" s="52" t="s">
        <v>219</v>
      </c>
      <c r="D1912" s="52" t="s">
        <v>267</v>
      </c>
      <c r="E1912" s="56" t="s">
        <v>268</v>
      </c>
      <c r="F1912" s="57">
        <v>58750000</v>
      </c>
      <c r="G1912" s="57">
        <v>0</v>
      </c>
      <c r="H1912" s="57">
        <v>0</v>
      </c>
      <c r="I1912" s="57">
        <v>58750000</v>
      </c>
      <c r="J1912" s="57">
        <v>0</v>
      </c>
    </row>
    <row r="1913" spans="1:10">
      <c r="A1913" s="52" t="s">
        <v>811</v>
      </c>
      <c r="B1913" s="52" t="s">
        <v>890</v>
      </c>
      <c r="C1913" s="52" t="s">
        <v>219</v>
      </c>
      <c r="D1913" s="52" t="s">
        <v>275</v>
      </c>
      <c r="E1913" s="56" t="s">
        <v>276</v>
      </c>
      <c r="F1913" s="57">
        <v>257525613</v>
      </c>
      <c r="G1913" s="57">
        <v>0</v>
      </c>
      <c r="H1913" s="57">
        <v>0</v>
      </c>
      <c r="I1913" s="57">
        <v>257525613</v>
      </c>
      <c r="J1913" s="57">
        <v>0</v>
      </c>
    </row>
    <row r="1914" spans="1:10">
      <c r="A1914" s="52" t="s">
        <v>811</v>
      </c>
      <c r="B1914" s="52" t="s">
        <v>890</v>
      </c>
      <c r="C1914" s="52" t="s">
        <v>277</v>
      </c>
      <c r="D1914" s="52" t="s">
        <v>201</v>
      </c>
      <c r="E1914" s="56" t="s">
        <v>278</v>
      </c>
      <c r="F1914" s="57">
        <v>45000000</v>
      </c>
      <c r="G1914" s="57">
        <v>0</v>
      </c>
      <c r="H1914" s="57">
        <v>0</v>
      </c>
      <c r="I1914" s="57">
        <v>45000000</v>
      </c>
      <c r="J1914" s="57">
        <v>0</v>
      </c>
    </row>
    <row r="1915" spans="1:10">
      <c r="A1915" s="52" t="s">
        <v>811</v>
      </c>
      <c r="B1915" s="52" t="s">
        <v>890</v>
      </c>
      <c r="C1915" s="52" t="s">
        <v>277</v>
      </c>
      <c r="D1915" s="52" t="s">
        <v>279</v>
      </c>
      <c r="E1915" s="56" t="s">
        <v>280</v>
      </c>
      <c r="F1915" s="57">
        <v>45000000</v>
      </c>
      <c r="G1915" s="57">
        <v>0</v>
      </c>
      <c r="H1915" s="57">
        <v>0</v>
      </c>
      <c r="I1915" s="57">
        <v>45000000</v>
      </c>
      <c r="J1915" s="57">
        <v>0</v>
      </c>
    </row>
    <row r="1916" spans="1:10" ht="25.5">
      <c r="A1916" s="52" t="s">
        <v>811</v>
      </c>
      <c r="B1916" s="52" t="s">
        <v>890</v>
      </c>
      <c r="C1916" s="52" t="s">
        <v>775</v>
      </c>
      <c r="D1916" s="52" t="s">
        <v>201</v>
      </c>
      <c r="E1916" s="56" t="s">
        <v>121</v>
      </c>
      <c r="F1916" s="57">
        <v>8926698583400</v>
      </c>
      <c r="G1916" s="57">
        <v>0</v>
      </c>
      <c r="H1916" s="57">
        <v>0</v>
      </c>
      <c r="I1916" s="57">
        <v>8926698583400</v>
      </c>
      <c r="J1916" s="57">
        <v>0</v>
      </c>
    </row>
    <row r="1917" spans="1:10">
      <c r="A1917" s="52" t="s">
        <v>811</v>
      </c>
      <c r="B1917" s="52" t="s">
        <v>890</v>
      </c>
      <c r="C1917" s="52" t="s">
        <v>775</v>
      </c>
      <c r="D1917" s="52" t="s">
        <v>776</v>
      </c>
      <c r="E1917" s="56" t="s">
        <v>777</v>
      </c>
      <c r="F1917" s="57">
        <v>6524285000000</v>
      </c>
      <c r="G1917" s="57">
        <v>0</v>
      </c>
      <c r="H1917" s="57">
        <v>0</v>
      </c>
      <c r="I1917" s="57">
        <v>6524285000000</v>
      </c>
      <c r="J1917" s="57">
        <v>0</v>
      </c>
    </row>
    <row r="1918" spans="1:10" ht="25.5">
      <c r="A1918" s="52" t="s">
        <v>811</v>
      </c>
      <c r="B1918" s="52" t="s">
        <v>890</v>
      </c>
      <c r="C1918" s="52" t="s">
        <v>775</v>
      </c>
      <c r="D1918" s="52" t="s">
        <v>782</v>
      </c>
      <c r="E1918" s="56" t="s">
        <v>783</v>
      </c>
      <c r="F1918" s="57">
        <v>2402413583400</v>
      </c>
      <c r="G1918" s="57">
        <v>0</v>
      </c>
      <c r="H1918" s="57">
        <v>0</v>
      </c>
      <c r="I1918" s="57">
        <v>2402413583400</v>
      </c>
      <c r="J1918" s="57">
        <v>0</v>
      </c>
    </row>
    <row r="1919" spans="1:10" ht="25.5">
      <c r="A1919" s="52" t="s">
        <v>811</v>
      </c>
      <c r="B1919" s="52" t="s">
        <v>890</v>
      </c>
      <c r="C1919" s="52" t="s">
        <v>482</v>
      </c>
      <c r="D1919" s="52" t="s">
        <v>201</v>
      </c>
      <c r="E1919" s="56" t="s">
        <v>483</v>
      </c>
      <c r="F1919" s="57">
        <v>9104425940</v>
      </c>
      <c r="G1919" s="57">
        <v>0</v>
      </c>
      <c r="H1919" s="57">
        <v>0</v>
      </c>
      <c r="I1919" s="57">
        <v>9104425940</v>
      </c>
      <c r="J1919" s="57">
        <v>0</v>
      </c>
    </row>
    <row r="1920" spans="1:10" ht="38.25">
      <c r="A1920" s="52" t="s">
        <v>811</v>
      </c>
      <c r="B1920" s="52" t="s">
        <v>890</v>
      </c>
      <c r="C1920" s="52" t="s">
        <v>482</v>
      </c>
      <c r="D1920" s="52" t="s">
        <v>484</v>
      </c>
      <c r="E1920" s="56" t="s">
        <v>485</v>
      </c>
      <c r="F1920" s="57">
        <v>9104425940</v>
      </c>
      <c r="G1920" s="57">
        <v>0</v>
      </c>
      <c r="H1920" s="57">
        <v>0</v>
      </c>
      <c r="I1920" s="57">
        <v>9104425940</v>
      </c>
      <c r="J1920" s="57">
        <v>0</v>
      </c>
    </row>
    <row r="1921" spans="1:10">
      <c r="A1921" s="52" t="s">
        <v>811</v>
      </c>
      <c r="B1921" s="52" t="s">
        <v>890</v>
      </c>
      <c r="C1921" s="52" t="s">
        <v>784</v>
      </c>
      <c r="D1921" s="52" t="s">
        <v>201</v>
      </c>
      <c r="E1921" s="56" t="s">
        <v>785</v>
      </c>
      <c r="F1921" s="57">
        <v>173104164877</v>
      </c>
      <c r="G1921" s="57">
        <v>0</v>
      </c>
      <c r="H1921" s="57">
        <v>0</v>
      </c>
      <c r="I1921" s="57">
        <v>173104164877</v>
      </c>
      <c r="J1921" s="57">
        <v>0</v>
      </c>
    </row>
    <row r="1922" spans="1:10">
      <c r="A1922" s="52" t="s">
        <v>811</v>
      </c>
      <c r="B1922" s="52" t="s">
        <v>890</v>
      </c>
      <c r="C1922" s="52" t="s">
        <v>784</v>
      </c>
      <c r="D1922" s="52" t="s">
        <v>786</v>
      </c>
      <c r="E1922" s="56" t="s">
        <v>785</v>
      </c>
      <c r="F1922" s="57">
        <v>173104164877</v>
      </c>
      <c r="G1922" s="57">
        <v>0</v>
      </c>
      <c r="H1922" s="57">
        <v>0</v>
      </c>
      <c r="I1922" s="57">
        <v>173104164877</v>
      </c>
      <c r="J1922" s="57">
        <v>0</v>
      </c>
    </row>
    <row r="1923" spans="1:10">
      <c r="A1923" s="52" t="s">
        <v>811</v>
      </c>
      <c r="B1923" s="52" t="s">
        <v>890</v>
      </c>
      <c r="C1923" s="52" t="s">
        <v>223</v>
      </c>
      <c r="D1923" s="52" t="s">
        <v>201</v>
      </c>
      <c r="E1923" s="56" t="s">
        <v>224</v>
      </c>
      <c r="F1923" s="57">
        <v>4152859763</v>
      </c>
      <c r="G1923" s="57">
        <v>0</v>
      </c>
      <c r="H1923" s="57">
        <v>0</v>
      </c>
      <c r="I1923" s="57">
        <v>4152859763</v>
      </c>
      <c r="J1923" s="57">
        <v>0</v>
      </c>
    </row>
    <row r="1924" spans="1:10" ht="25.5">
      <c r="A1924" s="52" t="s">
        <v>811</v>
      </c>
      <c r="B1924" s="52" t="s">
        <v>890</v>
      </c>
      <c r="C1924" s="52" t="s">
        <v>223</v>
      </c>
      <c r="D1924" s="52" t="s">
        <v>281</v>
      </c>
      <c r="E1924" s="56" t="s">
        <v>282</v>
      </c>
      <c r="F1924" s="57">
        <v>3738676909</v>
      </c>
      <c r="G1924" s="57">
        <v>0</v>
      </c>
      <c r="H1924" s="57">
        <v>0</v>
      </c>
      <c r="I1924" s="57">
        <v>3738676909</v>
      </c>
      <c r="J1924" s="57">
        <v>0</v>
      </c>
    </row>
    <row r="1925" spans="1:10" ht="51">
      <c r="A1925" s="52" t="s">
        <v>811</v>
      </c>
      <c r="B1925" s="52" t="s">
        <v>890</v>
      </c>
      <c r="C1925" s="52" t="s">
        <v>223</v>
      </c>
      <c r="D1925" s="52" t="s">
        <v>287</v>
      </c>
      <c r="E1925" s="56" t="s">
        <v>288</v>
      </c>
      <c r="F1925" s="57">
        <v>414182854</v>
      </c>
      <c r="G1925" s="57">
        <v>0</v>
      </c>
      <c r="H1925" s="57">
        <v>0</v>
      </c>
      <c r="I1925" s="57">
        <v>414182854</v>
      </c>
      <c r="J1925" s="57">
        <v>0</v>
      </c>
    </row>
    <row r="1926" spans="1:10">
      <c r="A1926" s="52" t="s">
        <v>811</v>
      </c>
      <c r="B1926" s="52" t="s">
        <v>891</v>
      </c>
      <c r="C1926" s="52" t="s">
        <v>201</v>
      </c>
      <c r="D1926" s="52" t="s">
        <v>201</v>
      </c>
      <c r="E1926" s="56" t="s">
        <v>505</v>
      </c>
      <c r="F1926" s="57">
        <v>6457557525</v>
      </c>
      <c r="G1926" s="57">
        <v>3532983</v>
      </c>
      <c r="H1926" s="57">
        <v>1035831719</v>
      </c>
      <c r="I1926" s="57">
        <v>5418192823</v>
      </c>
      <c r="J1926" s="57">
        <v>0</v>
      </c>
    </row>
    <row r="1927" spans="1:10">
      <c r="A1927" s="52" t="s">
        <v>811</v>
      </c>
      <c r="B1927" s="52" t="s">
        <v>891</v>
      </c>
      <c r="C1927" s="52" t="s">
        <v>324</v>
      </c>
      <c r="D1927" s="52" t="s">
        <v>201</v>
      </c>
      <c r="E1927" s="56" t="s">
        <v>325</v>
      </c>
      <c r="F1927" s="57">
        <v>595785917</v>
      </c>
      <c r="G1927" s="57">
        <v>0</v>
      </c>
      <c r="H1927" s="57">
        <v>357471549</v>
      </c>
      <c r="I1927" s="57">
        <v>238314368</v>
      </c>
      <c r="J1927" s="57">
        <v>0</v>
      </c>
    </row>
    <row r="1928" spans="1:10" ht="51">
      <c r="A1928" s="52" t="s">
        <v>811</v>
      </c>
      <c r="B1928" s="52" t="s">
        <v>891</v>
      </c>
      <c r="C1928" s="52" t="s">
        <v>324</v>
      </c>
      <c r="D1928" s="52" t="s">
        <v>326</v>
      </c>
      <c r="E1928" s="56" t="s">
        <v>327</v>
      </c>
      <c r="F1928" s="57">
        <v>595785917</v>
      </c>
      <c r="G1928" s="57">
        <v>0</v>
      </c>
      <c r="H1928" s="57">
        <v>357471549</v>
      </c>
      <c r="I1928" s="57">
        <v>238314368</v>
      </c>
      <c r="J1928" s="57">
        <v>0</v>
      </c>
    </row>
    <row r="1929" spans="1:10">
      <c r="A1929" s="52" t="s">
        <v>811</v>
      </c>
      <c r="B1929" s="52" t="s">
        <v>891</v>
      </c>
      <c r="C1929" s="52" t="s">
        <v>302</v>
      </c>
      <c r="D1929" s="52" t="s">
        <v>201</v>
      </c>
      <c r="E1929" s="56" t="s">
        <v>303</v>
      </c>
      <c r="F1929" s="57">
        <v>779297821</v>
      </c>
      <c r="G1929" s="57">
        <v>0</v>
      </c>
      <c r="H1929" s="57">
        <v>467578692</v>
      </c>
      <c r="I1929" s="57">
        <v>311719129</v>
      </c>
      <c r="J1929" s="57">
        <v>0</v>
      </c>
    </row>
    <row r="1930" spans="1:10" ht="51">
      <c r="A1930" s="52" t="s">
        <v>811</v>
      </c>
      <c r="B1930" s="52" t="s">
        <v>891</v>
      </c>
      <c r="C1930" s="52" t="s">
        <v>302</v>
      </c>
      <c r="D1930" s="52" t="s">
        <v>304</v>
      </c>
      <c r="E1930" s="56" t="s">
        <v>305</v>
      </c>
      <c r="F1930" s="57">
        <v>779297821</v>
      </c>
      <c r="G1930" s="57">
        <v>0</v>
      </c>
      <c r="H1930" s="57">
        <v>467578692</v>
      </c>
      <c r="I1930" s="57">
        <v>311719129</v>
      </c>
      <c r="J1930" s="57">
        <v>0</v>
      </c>
    </row>
    <row r="1931" spans="1:10" ht="25.5">
      <c r="A1931" s="52" t="s">
        <v>811</v>
      </c>
      <c r="B1931" s="52" t="s">
        <v>891</v>
      </c>
      <c r="C1931" s="52" t="s">
        <v>522</v>
      </c>
      <c r="D1931" s="52" t="s">
        <v>201</v>
      </c>
      <c r="E1931" s="56" t="s">
        <v>523</v>
      </c>
      <c r="F1931" s="57">
        <v>36469000</v>
      </c>
      <c r="G1931" s="57">
        <v>0</v>
      </c>
      <c r="H1931" s="57">
        <v>0</v>
      </c>
      <c r="I1931" s="57">
        <v>36469000</v>
      </c>
      <c r="J1931" s="57">
        <v>0</v>
      </c>
    </row>
    <row r="1932" spans="1:10" ht="25.5">
      <c r="A1932" s="52" t="s">
        <v>811</v>
      </c>
      <c r="B1932" s="52" t="s">
        <v>891</v>
      </c>
      <c r="C1932" s="52" t="s">
        <v>522</v>
      </c>
      <c r="D1932" s="52" t="s">
        <v>817</v>
      </c>
      <c r="E1932" s="56" t="s">
        <v>818</v>
      </c>
      <c r="F1932" s="57">
        <v>36469000</v>
      </c>
      <c r="G1932" s="57">
        <v>0</v>
      </c>
      <c r="H1932" s="57">
        <v>0</v>
      </c>
      <c r="I1932" s="57">
        <v>36469000</v>
      </c>
      <c r="J1932" s="57">
        <v>0</v>
      </c>
    </row>
    <row r="1933" spans="1:10" ht="25.5">
      <c r="A1933" s="52" t="s">
        <v>811</v>
      </c>
      <c r="B1933" s="52" t="s">
        <v>891</v>
      </c>
      <c r="C1933" s="52" t="s">
        <v>626</v>
      </c>
      <c r="D1933" s="52" t="s">
        <v>201</v>
      </c>
      <c r="E1933" s="56" t="s">
        <v>627</v>
      </c>
      <c r="F1933" s="57">
        <v>2171770000</v>
      </c>
      <c r="G1933" s="57">
        <v>0</v>
      </c>
      <c r="H1933" s="57">
        <v>0</v>
      </c>
      <c r="I1933" s="57">
        <v>2171770000</v>
      </c>
      <c r="J1933" s="57">
        <v>0</v>
      </c>
    </row>
    <row r="1934" spans="1:10">
      <c r="A1934" s="52" t="s">
        <v>811</v>
      </c>
      <c r="B1934" s="52" t="s">
        <v>891</v>
      </c>
      <c r="C1934" s="52" t="s">
        <v>626</v>
      </c>
      <c r="D1934" s="52" t="s">
        <v>628</v>
      </c>
      <c r="E1934" s="56" t="s">
        <v>629</v>
      </c>
      <c r="F1934" s="57">
        <v>2171770000</v>
      </c>
      <c r="G1934" s="57">
        <v>0</v>
      </c>
      <c r="H1934" s="57">
        <v>0</v>
      </c>
      <c r="I1934" s="57">
        <v>2171770000</v>
      </c>
      <c r="J1934" s="57">
        <v>0</v>
      </c>
    </row>
    <row r="1935" spans="1:10">
      <c r="A1935" s="52" t="s">
        <v>811</v>
      </c>
      <c r="B1935" s="52" t="s">
        <v>891</v>
      </c>
      <c r="C1935" s="52" t="s">
        <v>610</v>
      </c>
      <c r="D1935" s="52" t="s">
        <v>201</v>
      </c>
      <c r="E1935" s="56" t="s">
        <v>611</v>
      </c>
      <c r="F1935" s="57">
        <v>8505000</v>
      </c>
      <c r="G1935" s="57">
        <v>0</v>
      </c>
      <c r="H1935" s="57">
        <v>0</v>
      </c>
      <c r="I1935" s="57">
        <v>8505000</v>
      </c>
      <c r="J1935" s="57">
        <v>0</v>
      </c>
    </row>
    <row r="1936" spans="1:10" ht="38.25">
      <c r="A1936" s="52" t="s">
        <v>811</v>
      </c>
      <c r="B1936" s="52" t="s">
        <v>891</v>
      </c>
      <c r="C1936" s="52" t="s">
        <v>610</v>
      </c>
      <c r="D1936" s="52" t="s">
        <v>616</v>
      </c>
      <c r="E1936" s="56" t="s">
        <v>617</v>
      </c>
      <c r="F1936" s="57">
        <v>8505000</v>
      </c>
      <c r="G1936" s="57">
        <v>0</v>
      </c>
      <c r="H1936" s="57">
        <v>0</v>
      </c>
      <c r="I1936" s="57">
        <v>8505000</v>
      </c>
      <c r="J1936" s="57">
        <v>0</v>
      </c>
    </row>
    <row r="1937" spans="1:10" ht="38.25">
      <c r="A1937" s="52" t="s">
        <v>811</v>
      </c>
      <c r="B1937" s="52" t="s">
        <v>891</v>
      </c>
      <c r="C1937" s="52" t="s">
        <v>215</v>
      </c>
      <c r="D1937" s="52" t="s">
        <v>201</v>
      </c>
      <c r="E1937" s="56" t="s">
        <v>216</v>
      </c>
      <c r="F1937" s="57">
        <v>163086000</v>
      </c>
      <c r="G1937" s="57">
        <v>0</v>
      </c>
      <c r="H1937" s="57">
        <v>32617200</v>
      </c>
      <c r="I1937" s="57">
        <v>130468800</v>
      </c>
      <c r="J1937" s="57">
        <v>0</v>
      </c>
    </row>
    <row r="1938" spans="1:10">
      <c r="A1938" s="52" t="s">
        <v>811</v>
      </c>
      <c r="B1938" s="52" t="s">
        <v>891</v>
      </c>
      <c r="C1938" s="52" t="s">
        <v>215</v>
      </c>
      <c r="D1938" s="52" t="s">
        <v>217</v>
      </c>
      <c r="E1938" s="56" t="s">
        <v>218</v>
      </c>
      <c r="F1938" s="57">
        <v>163086000</v>
      </c>
      <c r="G1938" s="57">
        <v>0</v>
      </c>
      <c r="H1938" s="57">
        <v>32617200</v>
      </c>
      <c r="I1938" s="57">
        <v>130468800</v>
      </c>
      <c r="J1938" s="57">
        <v>0</v>
      </c>
    </row>
    <row r="1939" spans="1:10" ht="25.5">
      <c r="A1939" s="52" t="s">
        <v>811</v>
      </c>
      <c r="B1939" s="52" t="s">
        <v>891</v>
      </c>
      <c r="C1939" s="52" t="s">
        <v>259</v>
      </c>
      <c r="D1939" s="52" t="s">
        <v>201</v>
      </c>
      <c r="E1939" s="56" t="s">
        <v>260</v>
      </c>
      <c r="F1939" s="57">
        <v>6000000</v>
      </c>
      <c r="G1939" s="57">
        <v>0</v>
      </c>
      <c r="H1939" s="57">
        <v>0</v>
      </c>
      <c r="I1939" s="57">
        <v>6000000</v>
      </c>
      <c r="J1939" s="57">
        <v>0</v>
      </c>
    </row>
    <row r="1940" spans="1:10">
      <c r="A1940" s="52" t="s">
        <v>811</v>
      </c>
      <c r="B1940" s="52" t="s">
        <v>891</v>
      </c>
      <c r="C1940" s="52" t="s">
        <v>259</v>
      </c>
      <c r="D1940" s="52" t="s">
        <v>310</v>
      </c>
      <c r="E1940" s="56" t="s">
        <v>311</v>
      </c>
      <c r="F1940" s="57">
        <v>6000000</v>
      </c>
      <c r="G1940" s="57">
        <v>0</v>
      </c>
      <c r="H1940" s="57">
        <v>0</v>
      </c>
      <c r="I1940" s="57">
        <v>6000000</v>
      </c>
      <c r="J1940" s="57">
        <v>0</v>
      </c>
    </row>
    <row r="1941" spans="1:10">
      <c r="A1941" s="52" t="s">
        <v>811</v>
      </c>
      <c r="B1941" s="52" t="s">
        <v>891</v>
      </c>
      <c r="C1941" s="52" t="s">
        <v>219</v>
      </c>
      <c r="D1941" s="52" t="s">
        <v>201</v>
      </c>
      <c r="E1941" s="56" t="s">
        <v>220</v>
      </c>
      <c r="F1941" s="57">
        <v>408094983</v>
      </c>
      <c r="G1941" s="57">
        <v>3532983</v>
      </c>
      <c r="H1941" s="57">
        <v>0</v>
      </c>
      <c r="I1941" s="57">
        <v>404562000</v>
      </c>
      <c r="J1941" s="57">
        <v>0</v>
      </c>
    </row>
    <row r="1942" spans="1:10" ht="38.25">
      <c r="A1942" s="52" t="s">
        <v>811</v>
      </c>
      <c r="B1942" s="52" t="s">
        <v>891</v>
      </c>
      <c r="C1942" s="52" t="s">
        <v>219</v>
      </c>
      <c r="D1942" s="52" t="s">
        <v>588</v>
      </c>
      <c r="E1942" s="56" t="s">
        <v>589</v>
      </c>
      <c r="F1942" s="57">
        <v>3500000</v>
      </c>
      <c r="G1942" s="57">
        <v>3500000</v>
      </c>
      <c r="H1942" s="57">
        <v>0</v>
      </c>
      <c r="I1942" s="57">
        <v>0</v>
      </c>
      <c r="J1942" s="57">
        <v>0</v>
      </c>
    </row>
    <row r="1943" spans="1:10" ht="51">
      <c r="A1943" s="52" t="s">
        <v>811</v>
      </c>
      <c r="B1943" s="52" t="s">
        <v>891</v>
      </c>
      <c r="C1943" s="52" t="s">
        <v>219</v>
      </c>
      <c r="D1943" s="52" t="s">
        <v>320</v>
      </c>
      <c r="E1943" s="56" t="s">
        <v>321</v>
      </c>
      <c r="F1943" s="57">
        <v>32983</v>
      </c>
      <c r="G1943" s="57">
        <v>32983</v>
      </c>
      <c r="H1943" s="57">
        <v>0</v>
      </c>
      <c r="I1943" s="57">
        <v>0</v>
      </c>
      <c r="J1943" s="57">
        <v>0</v>
      </c>
    </row>
    <row r="1944" spans="1:10" ht="25.5">
      <c r="A1944" s="52" t="s">
        <v>811</v>
      </c>
      <c r="B1944" s="52" t="s">
        <v>891</v>
      </c>
      <c r="C1944" s="52" t="s">
        <v>219</v>
      </c>
      <c r="D1944" s="52" t="s">
        <v>273</v>
      </c>
      <c r="E1944" s="56" t="s">
        <v>274</v>
      </c>
      <c r="F1944" s="57">
        <v>404562000</v>
      </c>
      <c r="G1944" s="57">
        <v>0</v>
      </c>
      <c r="H1944" s="57">
        <v>0</v>
      </c>
      <c r="I1944" s="57">
        <v>404562000</v>
      </c>
      <c r="J1944" s="57">
        <v>0</v>
      </c>
    </row>
    <row r="1945" spans="1:10">
      <c r="A1945" s="52" t="s">
        <v>811</v>
      </c>
      <c r="B1945" s="52" t="s">
        <v>891</v>
      </c>
      <c r="C1945" s="52" t="s">
        <v>223</v>
      </c>
      <c r="D1945" s="52" t="s">
        <v>201</v>
      </c>
      <c r="E1945" s="56" t="s">
        <v>224</v>
      </c>
      <c r="F1945" s="57">
        <v>2288548804</v>
      </c>
      <c r="G1945" s="57">
        <v>0</v>
      </c>
      <c r="H1945" s="57">
        <v>178164278</v>
      </c>
      <c r="I1945" s="57">
        <v>2110384526</v>
      </c>
      <c r="J1945" s="57">
        <v>0</v>
      </c>
    </row>
    <row r="1946" spans="1:10" ht="25.5">
      <c r="A1946" s="52" t="s">
        <v>811</v>
      </c>
      <c r="B1946" s="52" t="s">
        <v>891</v>
      </c>
      <c r="C1946" s="52" t="s">
        <v>223</v>
      </c>
      <c r="D1946" s="52" t="s">
        <v>281</v>
      </c>
      <c r="E1946" s="56" t="s">
        <v>282</v>
      </c>
      <c r="F1946" s="57">
        <v>14085340</v>
      </c>
      <c r="G1946" s="57">
        <v>0</v>
      </c>
      <c r="H1946" s="57">
        <v>0</v>
      </c>
      <c r="I1946" s="57">
        <v>14085340</v>
      </c>
      <c r="J1946" s="57">
        <v>0</v>
      </c>
    </row>
    <row r="1947" spans="1:10" ht="25.5">
      <c r="A1947" s="52" t="s">
        <v>811</v>
      </c>
      <c r="B1947" s="52" t="s">
        <v>891</v>
      </c>
      <c r="C1947" s="52" t="s">
        <v>223</v>
      </c>
      <c r="D1947" s="52" t="s">
        <v>225</v>
      </c>
      <c r="E1947" s="56" t="s">
        <v>226</v>
      </c>
      <c r="F1947" s="57">
        <v>174778000</v>
      </c>
      <c r="G1947" s="57">
        <v>0</v>
      </c>
      <c r="H1947" s="57">
        <v>174778000</v>
      </c>
      <c r="I1947" s="57">
        <v>0</v>
      </c>
      <c r="J1947" s="57">
        <v>0</v>
      </c>
    </row>
    <row r="1948" spans="1:10" ht="51">
      <c r="A1948" s="52" t="s">
        <v>811</v>
      </c>
      <c r="B1948" s="52" t="s">
        <v>891</v>
      </c>
      <c r="C1948" s="52" t="s">
        <v>223</v>
      </c>
      <c r="D1948" s="52" t="s">
        <v>415</v>
      </c>
      <c r="E1948" s="56" t="s">
        <v>416</v>
      </c>
      <c r="F1948" s="57">
        <v>5643797</v>
      </c>
      <c r="G1948" s="57">
        <v>0</v>
      </c>
      <c r="H1948" s="57">
        <v>3386278</v>
      </c>
      <c r="I1948" s="57">
        <v>2257519</v>
      </c>
      <c r="J1948" s="57">
        <v>0</v>
      </c>
    </row>
    <row r="1949" spans="1:10" ht="63.75">
      <c r="A1949" s="52" t="s">
        <v>811</v>
      </c>
      <c r="B1949" s="52" t="s">
        <v>891</v>
      </c>
      <c r="C1949" s="52" t="s">
        <v>223</v>
      </c>
      <c r="D1949" s="52" t="s">
        <v>285</v>
      </c>
      <c r="E1949" s="56" t="s">
        <v>286</v>
      </c>
      <c r="F1949" s="57">
        <v>63995</v>
      </c>
      <c r="G1949" s="57">
        <v>0</v>
      </c>
      <c r="H1949" s="57">
        <v>0</v>
      </c>
      <c r="I1949" s="57">
        <v>63995</v>
      </c>
      <c r="J1949" s="57">
        <v>0</v>
      </c>
    </row>
    <row r="1950" spans="1:10" ht="51">
      <c r="A1950" s="52" t="s">
        <v>811</v>
      </c>
      <c r="B1950" s="52" t="s">
        <v>891</v>
      </c>
      <c r="C1950" s="52" t="s">
        <v>223</v>
      </c>
      <c r="D1950" s="52" t="s">
        <v>287</v>
      </c>
      <c r="E1950" s="56" t="s">
        <v>288</v>
      </c>
      <c r="F1950" s="57">
        <v>2093977672</v>
      </c>
      <c r="G1950" s="57">
        <v>0</v>
      </c>
      <c r="H1950" s="57">
        <v>0</v>
      </c>
      <c r="I1950" s="57">
        <v>2093977672</v>
      </c>
      <c r="J1950" s="57">
        <v>0</v>
      </c>
    </row>
    <row r="1951" spans="1:10">
      <c r="A1951" s="54" t="s">
        <v>892</v>
      </c>
      <c r="B1951" s="52" t="s">
        <v>201</v>
      </c>
      <c r="C1951" s="52" t="s">
        <v>201</v>
      </c>
      <c r="D1951" s="52" t="s">
        <v>201</v>
      </c>
      <c r="E1951" s="55" t="s">
        <v>893</v>
      </c>
      <c r="F1951" s="53">
        <v>3201979405707</v>
      </c>
      <c r="G1951" s="53">
        <v>68407509</v>
      </c>
      <c r="H1951" s="53">
        <v>840563058</v>
      </c>
      <c r="I1951" s="53">
        <v>1091570166</v>
      </c>
      <c r="J1951" s="53">
        <v>3199978864974</v>
      </c>
    </row>
    <row r="1952" spans="1:10">
      <c r="A1952" s="52" t="s">
        <v>892</v>
      </c>
      <c r="B1952" s="52" t="s">
        <v>894</v>
      </c>
      <c r="C1952" s="52" t="s">
        <v>201</v>
      </c>
      <c r="D1952" s="52" t="s">
        <v>201</v>
      </c>
      <c r="E1952" s="56" t="s">
        <v>509</v>
      </c>
      <c r="F1952" s="57">
        <v>68618545531</v>
      </c>
      <c r="G1952" s="57">
        <v>68407509</v>
      </c>
      <c r="H1952" s="57">
        <v>837159658</v>
      </c>
      <c r="I1952" s="57">
        <v>64802981</v>
      </c>
      <c r="J1952" s="57">
        <v>67648175383</v>
      </c>
    </row>
    <row r="1953" spans="1:10" ht="25.5">
      <c r="A1953" s="52" t="s">
        <v>892</v>
      </c>
      <c r="B1953" s="52" t="s">
        <v>894</v>
      </c>
      <c r="C1953" s="52" t="s">
        <v>299</v>
      </c>
      <c r="D1953" s="52" t="s">
        <v>201</v>
      </c>
      <c r="E1953" s="56" t="s">
        <v>65</v>
      </c>
      <c r="F1953" s="57">
        <v>304435720</v>
      </c>
      <c r="G1953" s="57">
        <v>0</v>
      </c>
      <c r="H1953" s="57">
        <v>0</v>
      </c>
      <c r="I1953" s="57">
        <v>0</v>
      </c>
      <c r="J1953" s="57">
        <v>304435720</v>
      </c>
    </row>
    <row r="1954" spans="1:10">
      <c r="A1954" s="52" t="s">
        <v>892</v>
      </c>
      <c r="B1954" s="52" t="s">
        <v>894</v>
      </c>
      <c r="C1954" s="52" t="s">
        <v>299</v>
      </c>
      <c r="D1954" s="52" t="s">
        <v>429</v>
      </c>
      <c r="E1954" s="56" t="s">
        <v>430</v>
      </c>
      <c r="F1954" s="57">
        <v>172794033</v>
      </c>
      <c r="G1954" s="57">
        <v>0</v>
      </c>
      <c r="H1954" s="57">
        <v>0</v>
      </c>
      <c r="I1954" s="57">
        <v>0</v>
      </c>
      <c r="J1954" s="57">
        <v>172794033</v>
      </c>
    </row>
    <row r="1955" spans="1:10">
      <c r="A1955" s="52" t="s">
        <v>892</v>
      </c>
      <c r="B1955" s="52" t="s">
        <v>894</v>
      </c>
      <c r="C1955" s="52" t="s">
        <v>299</v>
      </c>
      <c r="D1955" s="52" t="s">
        <v>620</v>
      </c>
      <c r="E1955" s="56" t="s">
        <v>621</v>
      </c>
      <c r="F1955" s="57">
        <v>131641687</v>
      </c>
      <c r="G1955" s="57">
        <v>0</v>
      </c>
      <c r="H1955" s="57">
        <v>0</v>
      </c>
      <c r="I1955" s="57">
        <v>0</v>
      </c>
      <c r="J1955" s="57">
        <v>131641687</v>
      </c>
    </row>
    <row r="1956" spans="1:10">
      <c r="A1956" s="52" t="s">
        <v>892</v>
      </c>
      <c r="B1956" s="52" t="s">
        <v>894</v>
      </c>
      <c r="C1956" s="52" t="s">
        <v>302</v>
      </c>
      <c r="D1956" s="52" t="s">
        <v>201</v>
      </c>
      <c r="E1956" s="56" t="s">
        <v>303</v>
      </c>
      <c r="F1956" s="57">
        <v>6166364</v>
      </c>
      <c r="G1956" s="57">
        <v>0</v>
      </c>
      <c r="H1956" s="57">
        <v>3699818</v>
      </c>
      <c r="I1956" s="57">
        <v>2466546</v>
      </c>
      <c r="J1956" s="57">
        <v>0</v>
      </c>
    </row>
    <row r="1957" spans="1:10" ht="51">
      <c r="A1957" s="52" t="s">
        <v>892</v>
      </c>
      <c r="B1957" s="52" t="s">
        <v>894</v>
      </c>
      <c r="C1957" s="52" t="s">
        <v>302</v>
      </c>
      <c r="D1957" s="52" t="s">
        <v>304</v>
      </c>
      <c r="E1957" s="56" t="s">
        <v>305</v>
      </c>
      <c r="F1957" s="57">
        <v>6166364</v>
      </c>
      <c r="G1957" s="57">
        <v>0</v>
      </c>
      <c r="H1957" s="57">
        <v>3699818</v>
      </c>
      <c r="I1957" s="57">
        <v>2466546</v>
      </c>
      <c r="J1957" s="57">
        <v>0</v>
      </c>
    </row>
    <row r="1958" spans="1:10" ht="25.5">
      <c r="A1958" s="52" t="s">
        <v>892</v>
      </c>
      <c r="B1958" s="52" t="s">
        <v>894</v>
      </c>
      <c r="C1958" s="52" t="s">
        <v>375</v>
      </c>
      <c r="D1958" s="52" t="s">
        <v>201</v>
      </c>
      <c r="E1958" s="56" t="s">
        <v>376</v>
      </c>
      <c r="F1958" s="57">
        <v>865055000</v>
      </c>
      <c r="G1958" s="57">
        <v>0</v>
      </c>
      <c r="H1958" s="57">
        <v>0</v>
      </c>
      <c r="I1958" s="57">
        <v>0</v>
      </c>
      <c r="J1958" s="57">
        <v>865055000</v>
      </c>
    </row>
    <row r="1959" spans="1:10" ht="51">
      <c r="A1959" s="52" t="s">
        <v>892</v>
      </c>
      <c r="B1959" s="52" t="s">
        <v>894</v>
      </c>
      <c r="C1959" s="52" t="s">
        <v>375</v>
      </c>
      <c r="D1959" s="52" t="s">
        <v>602</v>
      </c>
      <c r="E1959" s="56" t="s">
        <v>603</v>
      </c>
      <c r="F1959" s="57">
        <v>865055000</v>
      </c>
      <c r="G1959" s="57">
        <v>0</v>
      </c>
      <c r="H1959" s="57">
        <v>0</v>
      </c>
      <c r="I1959" s="57">
        <v>0</v>
      </c>
      <c r="J1959" s="57">
        <v>865055000</v>
      </c>
    </row>
    <row r="1960" spans="1:10" ht="25.5">
      <c r="A1960" s="52" t="s">
        <v>892</v>
      </c>
      <c r="B1960" s="52" t="s">
        <v>894</v>
      </c>
      <c r="C1960" s="52" t="s">
        <v>306</v>
      </c>
      <c r="D1960" s="52" t="s">
        <v>201</v>
      </c>
      <c r="E1960" s="56" t="s">
        <v>307</v>
      </c>
      <c r="F1960" s="57">
        <v>1655129849</v>
      </c>
      <c r="G1960" s="57">
        <v>0</v>
      </c>
      <c r="H1960" s="57">
        <v>0</v>
      </c>
      <c r="I1960" s="57">
        <v>0</v>
      </c>
      <c r="J1960" s="57">
        <v>1655129849</v>
      </c>
    </row>
    <row r="1961" spans="1:10" ht="25.5">
      <c r="A1961" s="52" t="s">
        <v>892</v>
      </c>
      <c r="B1961" s="52" t="s">
        <v>894</v>
      </c>
      <c r="C1961" s="52" t="s">
        <v>306</v>
      </c>
      <c r="D1961" s="52" t="s">
        <v>308</v>
      </c>
      <c r="E1961" s="56" t="s">
        <v>309</v>
      </c>
      <c r="F1961" s="57">
        <v>1655129849</v>
      </c>
      <c r="G1961" s="57">
        <v>0</v>
      </c>
      <c r="H1961" s="57">
        <v>0</v>
      </c>
      <c r="I1961" s="57">
        <v>0</v>
      </c>
      <c r="J1961" s="57">
        <v>1655129849</v>
      </c>
    </row>
    <row r="1962" spans="1:10">
      <c r="A1962" s="52" t="s">
        <v>892</v>
      </c>
      <c r="B1962" s="52" t="s">
        <v>894</v>
      </c>
      <c r="C1962" s="52" t="s">
        <v>335</v>
      </c>
      <c r="D1962" s="52" t="s">
        <v>201</v>
      </c>
      <c r="E1962" s="56" t="s">
        <v>336</v>
      </c>
      <c r="F1962" s="57">
        <v>5115146985</v>
      </c>
      <c r="G1962" s="57">
        <v>0</v>
      </c>
      <c r="H1962" s="57">
        <v>0</v>
      </c>
      <c r="I1962" s="57">
        <v>0</v>
      </c>
      <c r="J1962" s="57">
        <v>5115146985</v>
      </c>
    </row>
    <row r="1963" spans="1:10">
      <c r="A1963" s="52" t="s">
        <v>892</v>
      </c>
      <c r="B1963" s="52" t="s">
        <v>894</v>
      </c>
      <c r="C1963" s="52" t="s">
        <v>335</v>
      </c>
      <c r="D1963" s="52" t="s">
        <v>560</v>
      </c>
      <c r="E1963" s="56" t="s">
        <v>561</v>
      </c>
      <c r="F1963" s="57">
        <v>265319500</v>
      </c>
      <c r="G1963" s="57">
        <v>0</v>
      </c>
      <c r="H1963" s="57">
        <v>0</v>
      </c>
      <c r="I1963" s="57">
        <v>0</v>
      </c>
      <c r="J1963" s="57">
        <v>265319500</v>
      </c>
    </row>
    <row r="1964" spans="1:10">
      <c r="A1964" s="52" t="s">
        <v>892</v>
      </c>
      <c r="B1964" s="52" t="s">
        <v>894</v>
      </c>
      <c r="C1964" s="52" t="s">
        <v>335</v>
      </c>
      <c r="D1964" s="52" t="s">
        <v>562</v>
      </c>
      <c r="E1964" s="56" t="s">
        <v>563</v>
      </c>
      <c r="F1964" s="57">
        <v>4849827485</v>
      </c>
      <c r="G1964" s="57">
        <v>0</v>
      </c>
      <c r="H1964" s="57">
        <v>0</v>
      </c>
      <c r="I1964" s="57">
        <v>0</v>
      </c>
      <c r="J1964" s="57">
        <v>4849827485</v>
      </c>
    </row>
    <row r="1965" spans="1:10" ht="38.25">
      <c r="A1965" s="52" t="s">
        <v>892</v>
      </c>
      <c r="B1965" s="52" t="s">
        <v>894</v>
      </c>
      <c r="C1965" s="52" t="s">
        <v>249</v>
      </c>
      <c r="D1965" s="52" t="s">
        <v>201</v>
      </c>
      <c r="E1965" s="56" t="s">
        <v>250</v>
      </c>
      <c r="F1965" s="57">
        <v>704125761</v>
      </c>
      <c r="G1965" s="57">
        <v>0</v>
      </c>
      <c r="H1965" s="57">
        <v>0</v>
      </c>
      <c r="I1965" s="57">
        <v>0</v>
      </c>
      <c r="J1965" s="57">
        <v>704125761</v>
      </c>
    </row>
    <row r="1966" spans="1:10">
      <c r="A1966" s="52" t="s">
        <v>892</v>
      </c>
      <c r="B1966" s="52" t="s">
        <v>894</v>
      </c>
      <c r="C1966" s="52" t="s">
        <v>249</v>
      </c>
      <c r="D1966" s="52" t="s">
        <v>895</v>
      </c>
      <c r="E1966" s="56" t="s">
        <v>896</v>
      </c>
      <c r="F1966" s="57">
        <v>713000</v>
      </c>
      <c r="G1966" s="57">
        <v>0</v>
      </c>
      <c r="H1966" s="57">
        <v>0</v>
      </c>
      <c r="I1966" s="57">
        <v>0</v>
      </c>
      <c r="J1966" s="57">
        <v>713000</v>
      </c>
    </row>
    <row r="1967" spans="1:10">
      <c r="A1967" s="52" t="s">
        <v>892</v>
      </c>
      <c r="B1967" s="52" t="s">
        <v>894</v>
      </c>
      <c r="C1967" s="52" t="s">
        <v>249</v>
      </c>
      <c r="D1967" s="52" t="s">
        <v>253</v>
      </c>
      <c r="E1967" s="56" t="s">
        <v>254</v>
      </c>
      <c r="F1967" s="57">
        <v>1406000</v>
      </c>
      <c r="G1967" s="57">
        <v>0</v>
      </c>
      <c r="H1967" s="57">
        <v>0</v>
      </c>
      <c r="I1967" s="57">
        <v>0</v>
      </c>
      <c r="J1967" s="57">
        <v>1406000</v>
      </c>
    </row>
    <row r="1968" spans="1:10">
      <c r="A1968" s="52" t="s">
        <v>892</v>
      </c>
      <c r="B1968" s="52" t="s">
        <v>894</v>
      </c>
      <c r="C1968" s="52" t="s">
        <v>249</v>
      </c>
      <c r="D1968" s="52" t="s">
        <v>819</v>
      </c>
      <c r="E1968" s="56" t="s">
        <v>820</v>
      </c>
      <c r="F1968" s="57">
        <v>702006761</v>
      </c>
      <c r="G1968" s="57">
        <v>0</v>
      </c>
      <c r="H1968" s="57">
        <v>0</v>
      </c>
      <c r="I1968" s="57">
        <v>0</v>
      </c>
      <c r="J1968" s="57">
        <v>702006761</v>
      </c>
    </row>
    <row r="1969" spans="1:10" ht="25.5">
      <c r="A1969" s="52" t="s">
        <v>892</v>
      </c>
      <c r="B1969" s="52" t="s">
        <v>894</v>
      </c>
      <c r="C1969" s="52" t="s">
        <v>229</v>
      </c>
      <c r="D1969" s="52" t="s">
        <v>201</v>
      </c>
      <c r="E1969" s="56" t="s">
        <v>230</v>
      </c>
      <c r="F1969" s="57">
        <v>18000000</v>
      </c>
      <c r="G1969" s="57">
        <v>0</v>
      </c>
      <c r="H1969" s="57">
        <v>0</v>
      </c>
      <c r="I1969" s="57">
        <v>0</v>
      </c>
      <c r="J1969" s="57">
        <v>18000000</v>
      </c>
    </row>
    <row r="1970" spans="1:10">
      <c r="A1970" s="52" t="s">
        <v>892</v>
      </c>
      <c r="B1970" s="52" t="s">
        <v>894</v>
      </c>
      <c r="C1970" s="52" t="s">
        <v>229</v>
      </c>
      <c r="D1970" s="52" t="s">
        <v>365</v>
      </c>
      <c r="E1970" s="56" t="s">
        <v>366</v>
      </c>
      <c r="F1970" s="57">
        <v>18000000</v>
      </c>
      <c r="G1970" s="57">
        <v>0</v>
      </c>
      <c r="H1970" s="57">
        <v>0</v>
      </c>
      <c r="I1970" s="57">
        <v>0</v>
      </c>
      <c r="J1970" s="57">
        <v>18000000</v>
      </c>
    </row>
    <row r="1971" spans="1:10" ht="25.5">
      <c r="A1971" s="52" t="s">
        <v>892</v>
      </c>
      <c r="B1971" s="52" t="s">
        <v>894</v>
      </c>
      <c r="C1971" s="52" t="s">
        <v>897</v>
      </c>
      <c r="D1971" s="52" t="s">
        <v>201</v>
      </c>
      <c r="E1971" s="56" t="s">
        <v>898</v>
      </c>
      <c r="F1971" s="57">
        <v>10000000</v>
      </c>
      <c r="G1971" s="57">
        <v>0</v>
      </c>
      <c r="H1971" s="57">
        <v>0</v>
      </c>
      <c r="I1971" s="57">
        <v>0</v>
      </c>
      <c r="J1971" s="57">
        <v>10000000</v>
      </c>
    </row>
    <row r="1972" spans="1:10" ht="25.5">
      <c r="A1972" s="52" t="s">
        <v>892</v>
      </c>
      <c r="B1972" s="52" t="s">
        <v>894</v>
      </c>
      <c r="C1972" s="52" t="s">
        <v>897</v>
      </c>
      <c r="D1972" s="52" t="s">
        <v>899</v>
      </c>
      <c r="E1972" s="56" t="s">
        <v>900</v>
      </c>
      <c r="F1972" s="57">
        <v>10000000</v>
      </c>
      <c r="G1972" s="57">
        <v>0</v>
      </c>
      <c r="H1972" s="57">
        <v>0</v>
      </c>
      <c r="I1972" s="57">
        <v>0</v>
      </c>
      <c r="J1972" s="57">
        <v>10000000</v>
      </c>
    </row>
    <row r="1973" spans="1:10" ht="25.5">
      <c r="A1973" s="52" t="s">
        <v>892</v>
      </c>
      <c r="B1973" s="52" t="s">
        <v>894</v>
      </c>
      <c r="C1973" s="52" t="s">
        <v>312</v>
      </c>
      <c r="D1973" s="52" t="s">
        <v>201</v>
      </c>
      <c r="E1973" s="56" t="s">
        <v>313</v>
      </c>
      <c r="F1973" s="57">
        <v>107500000</v>
      </c>
      <c r="G1973" s="57">
        <v>0</v>
      </c>
      <c r="H1973" s="57">
        <v>43000000</v>
      </c>
      <c r="I1973" s="57">
        <v>32250000</v>
      </c>
      <c r="J1973" s="57">
        <v>32250000</v>
      </c>
    </row>
    <row r="1974" spans="1:10">
      <c r="A1974" s="52" t="s">
        <v>892</v>
      </c>
      <c r="B1974" s="52" t="s">
        <v>894</v>
      </c>
      <c r="C1974" s="52" t="s">
        <v>312</v>
      </c>
      <c r="D1974" s="52" t="s">
        <v>314</v>
      </c>
      <c r="E1974" s="56" t="s">
        <v>315</v>
      </c>
      <c r="F1974" s="57">
        <v>107500000</v>
      </c>
      <c r="G1974" s="57">
        <v>0</v>
      </c>
      <c r="H1974" s="57">
        <v>43000000</v>
      </c>
      <c r="I1974" s="57">
        <v>32250000</v>
      </c>
      <c r="J1974" s="57">
        <v>32250000</v>
      </c>
    </row>
    <row r="1975" spans="1:10">
      <c r="A1975" s="52" t="s">
        <v>892</v>
      </c>
      <c r="B1975" s="52" t="s">
        <v>894</v>
      </c>
      <c r="C1975" s="52" t="s">
        <v>823</v>
      </c>
      <c r="D1975" s="52" t="s">
        <v>201</v>
      </c>
      <c r="E1975" s="56" t="s">
        <v>824</v>
      </c>
      <c r="F1975" s="57">
        <v>12931680414</v>
      </c>
      <c r="G1975" s="57">
        <v>0</v>
      </c>
      <c r="H1975" s="57">
        <v>0</v>
      </c>
      <c r="I1975" s="57">
        <v>0</v>
      </c>
      <c r="J1975" s="57">
        <v>12931680414</v>
      </c>
    </row>
    <row r="1976" spans="1:10" ht="25.5">
      <c r="A1976" s="52" t="s">
        <v>892</v>
      </c>
      <c r="B1976" s="52" t="s">
        <v>894</v>
      </c>
      <c r="C1976" s="52" t="s">
        <v>823</v>
      </c>
      <c r="D1976" s="52" t="s">
        <v>901</v>
      </c>
      <c r="E1976" s="56" t="s">
        <v>902</v>
      </c>
      <c r="F1976" s="57">
        <v>5699169826</v>
      </c>
      <c r="G1976" s="57">
        <v>0</v>
      </c>
      <c r="H1976" s="57">
        <v>0</v>
      </c>
      <c r="I1976" s="57">
        <v>0</v>
      </c>
      <c r="J1976" s="57">
        <v>5699169826</v>
      </c>
    </row>
    <row r="1977" spans="1:10" ht="25.5">
      <c r="A1977" s="52" t="s">
        <v>892</v>
      </c>
      <c r="B1977" s="52" t="s">
        <v>894</v>
      </c>
      <c r="C1977" s="52" t="s">
        <v>823</v>
      </c>
      <c r="D1977" s="52" t="s">
        <v>903</v>
      </c>
      <c r="E1977" s="56" t="s">
        <v>904</v>
      </c>
      <c r="F1977" s="57">
        <v>2772911438</v>
      </c>
      <c r="G1977" s="57">
        <v>0</v>
      </c>
      <c r="H1977" s="57">
        <v>0</v>
      </c>
      <c r="I1977" s="57">
        <v>0</v>
      </c>
      <c r="J1977" s="57">
        <v>2772911438</v>
      </c>
    </row>
    <row r="1978" spans="1:10" ht="25.5">
      <c r="A1978" s="52" t="s">
        <v>892</v>
      </c>
      <c r="B1978" s="52" t="s">
        <v>894</v>
      </c>
      <c r="C1978" s="52" t="s">
        <v>823</v>
      </c>
      <c r="D1978" s="52" t="s">
        <v>825</v>
      </c>
      <c r="E1978" s="56" t="s">
        <v>826</v>
      </c>
      <c r="F1978" s="57">
        <v>1864242150</v>
      </c>
      <c r="G1978" s="57">
        <v>0</v>
      </c>
      <c r="H1978" s="57">
        <v>0</v>
      </c>
      <c r="I1978" s="57">
        <v>0</v>
      </c>
      <c r="J1978" s="57">
        <v>1864242150</v>
      </c>
    </row>
    <row r="1979" spans="1:10">
      <c r="A1979" s="52" t="s">
        <v>892</v>
      </c>
      <c r="B1979" s="52" t="s">
        <v>894</v>
      </c>
      <c r="C1979" s="52" t="s">
        <v>823</v>
      </c>
      <c r="D1979" s="52" t="s">
        <v>905</v>
      </c>
      <c r="E1979" s="56" t="s">
        <v>511</v>
      </c>
      <c r="F1979" s="57">
        <v>2595357000</v>
      </c>
      <c r="G1979" s="57">
        <v>0</v>
      </c>
      <c r="H1979" s="57">
        <v>0</v>
      </c>
      <c r="I1979" s="57">
        <v>0</v>
      </c>
      <c r="J1979" s="57">
        <v>2595357000</v>
      </c>
    </row>
    <row r="1980" spans="1:10">
      <c r="A1980" s="52" t="s">
        <v>892</v>
      </c>
      <c r="B1980" s="52" t="s">
        <v>894</v>
      </c>
      <c r="C1980" s="52" t="s">
        <v>219</v>
      </c>
      <c r="D1980" s="52" t="s">
        <v>201</v>
      </c>
      <c r="E1980" s="56" t="s">
        <v>220</v>
      </c>
      <c r="F1980" s="57">
        <v>1693619259</v>
      </c>
      <c r="G1980" s="57">
        <v>68380509</v>
      </c>
      <c r="H1980" s="57">
        <v>0</v>
      </c>
      <c r="I1980" s="57">
        <v>0</v>
      </c>
      <c r="J1980" s="57">
        <v>1625238750</v>
      </c>
    </row>
    <row r="1981" spans="1:10" ht="25.5">
      <c r="A1981" s="52" t="s">
        <v>892</v>
      </c>
      <c r="B1981" s="52" t="s">
        <v>894</v>
      </c>
      <c r="C1981" s="52" t="s">
        <v>219</v>
      </c>
      <c r="D1981" s="52" t="s">
        <v>263</v>
      </c>
      <c r="E1981" s="56" t="s">
        <v>264</v>
      </c>
      <c r="F1981" s="57">
        <v>29242000</v>
      </c>
      <c r="G1981" s="57">
        <v>0</v>
      </c>
      <c r="H1981" s="57">
        <v>0</v>
      </c>
      <c r="I1981" s="57">
        <v>0</v>
      </c>
      <c r="J1981" s="57">
        <v>29242000</v>
      </c>
    </row>
    <row r="1982" spans="1:10" ht="76.5">
      <c r="A1982" s="52" t="s">
        <v>892</v>
      </c>
      <c r="B1982" s="52" t="s">
        <v>894</v>
      </c>
      <c r="C1982" s="52" t="s">
        <v>219</v>
      </c>
      <c r="D1982" s="52" t="s">
        <v>316</v>
      </c>
      <c r="E1982" s="56" t="s">
        <v>317</v>
      </c>
      <c r="F1982" s="57">
        <v>60329435</v>
      </c>
      <c r="G1982" s="57">
        <v>60329435</v>
      </c>
      <c r="H1982" s="57">
        <v>0</v>
      </c>
      <c r="I1982" s="57">
        <v>0</v>
      </c>
      <c r="J1982" s="57">
        <v>0</v>
      </c>
    </row>
    <row r="1983" spans="1:10" ht="25.5">
      <c r="A1983" s="52" t="s">
        <v>892</v>
      </c>
      <c r="B1983" s="52" t="s">
        <v>894</v>
      </c>
      <c r="C1983" s="52" t="s">
        <v>219</v>
      </c>
      <c r="D1983" s="52" t="s">
        <v>265</v>
      </c>
      <c r="E1983" s="56" t="s">
        <v>266</v>
      </c>
      <c r="F1983" s="57">
        <v>7750000</v>
      </c>
      <c r="G1983" s="57">
        <v>0</v>
      </c>
      <c r="H1983" s="57">
        <v>0</v>
      </c>
      <c r="I1983" s="57">
        <v>0</v>
      </c>
      <c r="J1983" s="57">
        <v>7750000</v>
      </c>
    </row>
    <row r="1984" spans="1:10" ht="38.25">
      <c r="A1984" s="52" t="s">
        <v>892</v>
      </c>
      <c r="B1984" s="52" t="s">
        <v>894</v>
      </c>
      <c r="C1984" s="52" t="s">
        <v>219</v>
      </c>
      <c r="D1984" s="52" t="s">
        <v>267</v>
      </c>
      <c r="E1984" s="56" t="s">
        <v>268</v>
      </c>
      <c r="F1984" s="57">
        <v>442880000</v>
      </c>
      <c r="G1984" s="57">
        <v>0</v>
      </c>
      <c r="H1984" s="57">
        <v>0</v>
      </c>
      <c r="I1984" s="57">
        <v>0</v>
      </c>
      <c r="J1984" s="57">
        <v>442880000</v>
      </c>
    </row>
    <row r="1985" spans="1:10" ht="51">
      <c r="A1985" s="52" t="s">
        <v>892</v>
      </c>
      <c r="B1985" s="52" t="s">
        <v>894</v>
      </c>
      <c r="C1985" s="52" t="s">
        <v>219</v>
      </c>
      <c r="D1985" s="52" t="s">
        <v>320</v>
      </c>
      <c r="E1985" s="56" t="s">
        <v>321</v>
      </c>
      <c r="F1985" s="57">
        <v>8051074</v>
      </c>
      <c r="G1985" s="57">
        <v>8051074</v>
      </c>
      <c r="H1985" s="57">
        <v>0</v>
      </c>
      <c r="I1985" s="57">
        <v>0</v>
      </c>
      <c r="J1985" s="57">
        <v>0</v>
      </c>
    </row>
    <row r="1986" spans="1:10" ht="25.5">
      <c r="A1986" s="52" t="s">
        <v>892</v>
      </c>
      <c r="B1986" s="52" t="s">
        <v>894</v>
      </c>
      <c r="C1986" s="52" t="s">
        <v>219</v>
      </c>
      <c r="D1986" s="52" t="s">
        <v>271</v>
      </c>
      <c r="E1986" s="56" t="s">
        <v>272</v>
      </c>
      <c r="F1986" s="57">
        <v>7463000</v>
      </c>
      <c r="G1986" s="57">
        <v>0</v>
      </c>
      <c r="H1986" s="57">
        <v>0</v>
      </c>
      <c r="I1986" s="57">
        <v>0</v>
      </c>
      <c r="J1986" s="57">
        <v>7463000</v>
      </c>
    </row>
    <row r="1987" spans="1:10" ht="25.5">
      <c r="A1987" s="52" t="s">
        <v>892</v>
      </c>
      <c r="B1987" s="52" t="s">
        <v>894</v>
      </c>
      <c r="C1987" s="52" t="s">
        <v>219</v>
      </c>
      <c r="D1987" s="52" t="s">
        <v>273</v>
      </c>
      <c r="E1987" s="56" t="s">
        <v>274</v>
      </c>
      <c r="F1987" s="57">
        <v>239107500</v>
      </c>
      <c r="G1987" s="57">
        <v>0</v>
      </c>
      <c r="H1987" s="57">
        <v>0</v>
      </c>
      <c r="I1987" s="57">
        <v>0</v>
      </c>
      <c r="J1987" s="57">
        <v>239107500</v>
      </c>
    </row>
    <row r="1988" spans="1:10">
      <c r="A1988" s="52" t="s">
        <v>892</v>
      </c>
      <c r="B1988" s="52" t="s">
        <v>894</v>
      </c>
      <c r="C1988" s="52" t="s">
        <v>219</v>
      </c>
      <c r="D1988" s="52" t="s">
        <v>275</v>
      </c>
      <c r="E1988" s="56" t="s">
        <v>276</v>
      </c>
      <c r="F1988" s="57">
        <v>898796250</v>
      </c>
      <c r="G1988" s="57">
        <v>0</v>
      </c>
      <c r="H1988" s="57">
        <v>0</v>
      </c>
      <c r="I1988" s="57">
        <v>0</v>
      </c>
      <c r="J1988" s="57">
        <v>898796250</v>
      </c>
    </row>
    <row r="1989" spans="1:10">
      <c r="A1989" s="52" t="s">
        <v>892</v>
      </c>
      <c r="B1989" s="52" t="s">
        <v>894</v>
      </c>
      <c r="C1989" s="52" t="s">
        <v>277</v>
      </c>
      <c r="D1989" s="52" t="s">
        <v>201</v>
      </c>
      <c r="E1989" s="56" t="s">
        <v>278</v>
      </c>
      <c r="F1989" s="57">
        <v>4845000</v>
      </c>
      <c r="G1989" s="57">
        <v>0</v>
      </c>
      <c r="H1989" s="57">
        <v>0</v>
      </c>
      <c r="I1989" s="57">
        <v>0</v>
      </c>
      <c r="J1989" s="57">
        <v>4845000</v>
      </c>
    </row>
    <row r="1990" spans="1:10">
      <c r="A1990" s="52" t="s">
        <v>892</v>
      </c>
      <c r="B1990" s="52" t="s">
        <v>894</v>
      </c>
      <c r="C1990" s="52" t="s">
        <v>277</v>
      </c>
      <c r="D1990" s="52" t="s">
        <v>279</v>
      </c>
      <c r="E1990" s="56" t="s">
        <v>280</v>
      </c>
      <c r="F1990" s="57">
        <v>4845000</v>
      </c>
      <c r="G1990" s="57">
        <v>0</v>
      </c>
      <c r="H1990" s="57">
        <v>0</v>
      </c>
      <c r="I1990" s="57">
        <v>0</v>
      </c>
      <c r="J1990" s="57">
        <v>4845000</v>
      </c>
    </row>
    <row r="1991" spans="1:10" ht="25.5">
      <c r="A1991" s="52" t="s">
        <v>892</v>
      </c>
      <c r="B1991" s="52" t="s">
        <v>894</v>
      </c>
      <c r="C1991" s="52" t="s">
        <v>906</v>
      </c>
      <c r="D1991" s="52" t="s">
        <v>201</v>
      </c>
      <c r="E1991" s="56" t="s">
        <v>907</v>
      </c>
      <c r="F1991" s="57">
        <v>27019790432</v>
      </c>
      <c r="G1991" s="57">
        <v>0</v>
      </c>
      <c r="H1991" s="57">
        <v>0</v>
      </c>
      <c r="I1991" s="57">
        <v>0</v>
      </c>
      <c r="J1991" s="57">
        <v>27019790432</v>
      </c>
    </row>
    <row r="1992" spans="1:10">
      <c r="A1992" s="52" t="s">
        <v>892</v>
      </c>
      <c r="B1992" s="52" t="s">
        <v>894</v>
      </c>
      <c r="C1992" s="52" t="s">
        <v>906</v>
      </c>
      <c r="D1992" s="52" t="s">
        <v>908</v>
      </c>
      <c r="E1992" s="56" t="s">
        <v>909</v>
      </c>
      <c r="F1992" s="57">
        <v>22620107880</v>
      </c>
      <c r="G1992" s="57">
        <v>0</v>
      </c>
      <c r="H1992" s="57">
        <v>0</v>
      </c>
      <c r="I1992" s="57">
        <v>0</v>
      </c>
      <c r="J1992" s="57">
        <v>22620107880</v>
      </c>
    </row>
    <row r="1993" spans="1:10">
      <c r="A1993" s="52" t="s">
        <v>892</v>
      </c>
      <c r="B1993" s="52" t="s">
        <v>894</v>
      </c>
      <c r="C1993" s="52" t="s">
        <v>906</v>
      </c>
      <c r="D1993" s="52" t="s">
        <v>910</v>
      </c>
      <c r="E1993" s="56" t="s">
        <v>511</v>
      </c>
      <c r="F1993" s="57">
        <v>4399682552</v>
      </c>
      <c r="G1993" s="57">
        <v>0</v>
      </c>
      <c r="H1993" s="57">
        <v>0</v>
      </c>
      <c r="I1993" s="57">
        <v>0</v>
      </c>
      <c r="J1993" s="57">
        <v>4399682552</v>
      </c>
    </row>
    <row r="1994" spans="1:10">
      <c r="A1994" s="52" t="s">
        <v>892</v>
      </c>
      <c r="B1994" s="52" t="s">
        <v>894</v>
      </c>
      <c r="C1994" s="52" t="s">
        <v>223</v>
      </c>
      <c r="D1994" s="52" t="s">
        <v>201</v>
      </c>
      <c r="E1994" s="56" t="s">
        <v>224</v>
      </c>
      <c r="F1994" s="57">
        <v>18183050747</v>
      </c>
      <c r="G1994" s="57">
        <v>27000</v>
      </c>
      <c r="H1994" s="57">
        <v>790459840</v>
      </c>
      <c r="I1994" s="57">
        <v>30086435</v>
      </c>
      <c r="J1994" s="57">
        <v>17362477472</v>
      </c>
    </row>
    <row r="1995" spans="1:10" ht="25.5">
      <c r="A1995" s="52" t="s">
        <v>892</v>
      </c>
      <c r="B1995" s="52" t="s">
        <v>894</v>
      </c>
      <c r="C1995" s="52" t="s">
        <v>223</v>
      </c>
      <c r="D1995" s="52" t="s">
        <v>281</v>
      </c>
      <c r="E1995" s="56" t="s">
        <v>282</v>
      </c>
      <c r="F1995" s="57">
        <v>1453495340</v>
      </c>
      <c r="G1995" s="57">
        <v>0</v>
      </c>
      <c r="H1995" s="57">
        <v>0</v>
      </c>
      <c r="I1995" s="57">
        <v>0</v>
      </c>
      <c r="J1995" s="57">
        <v>1453495340</v>
      </c>
    </row>
    <row r="1996" spans="1:10" ht="25.5">
      <c r="A1996" s="52" t="s">
        <v>892</v>
      </c>
      <c r="B1996" s="52" t="s">
        <v>894</v>
      </c>
      <c r="C1996" s="52" t="s">
        <v>223</v>
      </c>
      <c r="D1996" s="52" t="s">
        <v>225</v>
      </c>
      <c r="E1996" s="56" t="s">
        <v>226</v>
      </c>
      <c r="F1996" s="57">
        <v>790459840</v>
      </c>
      <c r="G1996" s="57">
        <v>0</v>
      </c>
      <c r="H1996" s="57">
        <v>790459840</v>
      </c>
      <c r="I1996" s="57">
        <v>0</v>
      </c>
      <c r="J1996" s="57">
        <v>0</v>
      </c>
    </row>
    <row r="1997" spans="1:10" ht="63.75">
      <c r="A1997" s="52" t="s">
        <v>892</v>
      </c>
      <c r="B1997" s="52" t="s">
        <v>894</v>
      </c>
      <c r="C1997" s="52" t="s">
        <v>223</v>
      </c>
      <c r="D1997" s="52" t="s">
        <v>283</v>
      </c>
      <c r="E1997" s="56" t="s">
        <v>284</v>
      </c>
      <c r="F1997" s="57">
        <v>27000</v>
      </c>
      <c r="G1997" s="57">
        <v>27000</v>
      </c>
      <c r="H1997" s="57">
        <v>0</v>
      </c>
      <c r="I1997" s="57">
        <v>0</v>
      </c>
      <c r="J1997" s="57">
        <v>0</v>
      </c>
    </row>
    <row r="1998" spans="1:10" ht="63.75">
      <c r="A1998" s="52" t="s">
        <v>892</v>
      </c>
      <c r="B1998" s="52" t="s">
        <v>894</v>
      </c>
      <c r="C1998" s="52" t="s">
        <v>223</v>
      </c>
      <c r="D1998" s="52" t="s">
        <v>285</v>
      </c>
      <c r="E1998" s="56" t="s">
        <v>286</v>
      </c>
      <c r="F1998" s="57">
        <v>40699894</v>
      </c>
      <c r="G1998" s="57">
        <v>0</v>
      </c>
      <c r="H1998" s="57">
        <v>0</v>
      </c>
      <c r="I1998" s="57">
        <v>30086435</v>
      </c>
      <c r="J1998" s="57">
        <v>10613459</v>
      </c>
    </row>
    <row r="1999" spans="1:10" ht="51">
      <c r="A1999" s="52" t="s">
        <v>892</v>
      </c>
      <c r="B1999" s="52" t="s">
        <v>894</v>
      </c>
      <c r="C1999" s="52" t="s">
        <v>223</v>
      </c>
      <c r="D1999" s="52" t="s">
        <v>287</v>
      </c>
      <c r="E1999" s="56" t="s">
        <v>288</v>
      </c>
      <c r="F1999" s="57">
        <v>15898368673</v>
      </c>
      <c r="G1999" s="57">
        <v>0</v>
      </c>
      <c r="H1999" s="57">
        <v>0</v>
      </c>
      <c r="I1999" s="57">
        <v>0</v>
      </c>
      <c r="J1999" s="57">
        <v>15898368673</v>
      </c>
    </row>
    <row r="2000" spans="1:10">
      <c r="A2000" s="52" t="s">
        <v>892</v>
      </c>
      <c r="B2000" s="52" t="s">
        <v>911</v>
      </c>
      <c r="C2000" s="52" t="s">
        <v>201</v>
      </c>
      <c r="D2000" s="52" t="s">
        <v>201</v>
      </c>
      <c r="E2000" s="56" t="s">
        <v>736</v>
      </c>
      <c r="F2000" s="57">
        <v>1321813754</v>
      </c>
      <c r="G2000" s="57">
        <v>0</v>
      </c>
      <c r="H2000" s="57">
        <v>3403400</v>
      </c>
      <c r="I2000" s="57">
        <v>1026767185</v>
      </c>
      <c r="J2000" s="57">
        <v>291643169</v>
      </c>
    </row>
    <row r="2001" spans="1:10">
      <c r="A2001" s="52" t="s">
        <v>892</v>
      </c>
      <c r="B2001" s="52" t="s">
        <v>911</v>
      </c>
      <c r="C2001" s="52" t="s">
        <v>332</v>
      </c>
      <c r="D2001" s="52" t="s">
        <v>201</v>
      </c>
      <c r="E2001" s="56" t="s">
        <v>66</v>
      </c>
      <c r="F2001" s="57">
        <v>4330800</v>
      </c>
      <c r="G2001" s="57">
        <v>0</v>
      </c>
      <c r="H2001" s="57">
        <v>2165400</v>
      </c>
      <c r="I2001" s="57">
        <v>2165400</v>
      </c>
      <c r="J2001" s="57">
        <v>0</v>
      </c>
    </row>
    <row r="2002" spans="1:10" ht="38.25">
      <c r="A2002" s="52" t="s">
        <v>892</v>
      </c>
      <c r="B2002" s="52" t="s">
        <v>911</v>
      </c>
      <c r="C2002" s="52" t="s">
        <v>332</v>
      </c>
      <c r="D2002" s="52" t="s">
        <v>737</v>
      </c>
      <c r="E2002" s="56" t="s">
        <v>738</v>
      </c>
      <c r="F2002" s="57">
        <v>4330800</v>
      </c>
      <c r="G2002" s="57">
        <v>0</v>
      </c>
      <c r="H2002" s="57">
        <v>2165400</v>
      </c>
      <c r="I2002" s="57">
        <v>2165400</v>
      </c>
      <c r="J2002" s="57">
        <v>0</v>
      </c>
    </row>
    <row r="2003" spans="1:10" ht="25.5">
      <c r="A2003" s="52" t="s">
        <v>892</v>
      </c>
      <c r="B2003" s="52" t="s">
        <v>911</v>
      </c>
      <c r="C2003" s="52" t="s">
        <v>299</v>
      </c>
      <c r="D2003" s="52" t="s">
        <v>201</v>
      </c>
      <c r="E2003" s="56" t="s">
        <v>65</v>
      </c>
      <c r="F2003" s="57">
        <v>130800</v>
      </c>
      <c r="G2003" s="57">
        <v>0</v>
      </c>
      <c r="H2003" s="57">
        <v>0</v>
      </c>
      <c r="I2003" s="57">
        <v>0</v>
      </c>
      <c r="J2003" s="57">
        <v>130800</v>
      </c>
    </row>
    <row r="2004" spans="1:10">
      <c r="A2004" s="52" t="s">
        <v>892</v>
      </c>
      <c r="B2004" s="52" t="s">
        <v>911</v>
      </c>
      <c r="C2004" s="52" t="s">
        <v>299</v>
      </c>
      <c r="D2004" s="52" t="s">
        <v>429</v>
      </c>
      <c r="E2004" s="56" t="s">
        <v>430</v>
      </c>
      <c r="F2004" s="57">
        <v>130800</v>
      </c>
      <c r="G2004" s="57">
        <v>0</v>
      </c>
      <c r="H2004" s="57">
        <v>0</v>
      </c>
      <c r="I2004" s="57">
        <v>0</v>
      </c>
      <c r="J2004" s="57">
        <v>130800</v>
      </c>
    </row>
    <row r="2005" spans="1:10">
      <c r="A2005" s="52" t="s">
        <v>892</v>
      </c>
      <c r="B2005" s="52" t="s">
        <v>911</v>
      </c>
      <c r="C2005" s="52" t="s">
        <v>302</v>
      </c>
      <c r="D2005" s="52" t="s">
        <v>201</v>
      </c>
      <c r="E2005" s="56" t="s">
        <v>303</v>
      </c>
      <c r="F2005" s="57">
        <v>1311162154</v>
      </c>
      <c r="G2005" s="57">
        <v>0</v>
      </c>
      <c r="H2005" s="57">
        <v>0</v>
      </c>
      <c r="I2005" s="57">
        <v>1019649785</v>
      </c>
      <c r="J2005" s="57">
        <v>291512369</v>
      </c>
    </row>
    <row r="2006" spans="1:10" ht="51">
      <c r="A2006" s="52" t="s">
        <v>892</v>
      </c>
      <c r="B2006" s="52" t="s">
        <v>911</v>
      </c>
      <c r="C2006" s="52" t="s">
        <v>302</v>
      </c>
      <c r="D2006" s="52" t="s">
        <v>304</v>
      </c>
      <c r="E2006" s="56" t="s">
        <v>305</v>
      </c>
      <c r="F2006" s="57">
        <v>1311162154</v>
      </c>
      <c r="G2006" s="57">
        <v>0</v>
      </c>
      <c r="H2006" s="57">
        <v>0</v>
      </c>
      <c r="I2006" s="57">
        <v>1019649785</v>
      </c>
      <c r="J2006" s="57">
        <v>291512369</v>
      </c>
    </row>
    <row r="2007" spans="1:10" ht="38.25">
      <c r="A2007" s="52" t="s">
        <v>892</v>
      </c>
      <c r="B2007" s="52" t="s">
        <v>911</v>
      </c>
      <c r="C2007" s="52" t="s">
        <v>215</v>
      </c>
      <c r="D2007" s="52" t="s">
        <v>201</v>
      </c>
      <c r="E2007" s="56" t="s">
        <v>216</v>
      </c>
      <c r="F2007" s="57">
        <v>6190000</v>
      </c>
      <c r="G2007" s="57">
        <v>0</v>
      </c>
      <c r="H2007" s="57">
        <v>1238000</v>
      </c>
      <c r="I2007" s="57">
        <v>4952000</v>
      </c>
      <c r="J2007" s="57">
        <v>0</v>
      </c>
    </row>
    <row r="2008" spans="1:10">
      <c r="A2008" s="52" t="s">
        <v>892</v>
      </c>
      <c r="B2008" s="52" t="s">
        <v>911</v>
      </c>
      <c r="C2008" s="52" t="s">
        <v>215</v>
      </c>
      <c r="D2008" s="52" t="s">
        <v>217</v>
      </c>
      <c r="E2008" s="56" t="s">
        <v>218</v>
      </c>
      <c r="F2008" s="57">
        <v>6190000</v>
      </c>
      <c r="G2008" s="57">
        <v>0</v>
      </c>
      <c r="H2008" s="57">
        <v>1238000</v>
      </c>
      <c r="I2008" s="57">
        <v>4952000</v>
      </c>
      <c r="J2008" s="57">
        <v>0</v>
      </c>
    </row>
    <row r="2009" spans="1:10" ht="25.5">
      <c r="A2009" s="52" t="s">
        <v>892</v>
      </c>
      <c r="B2009" s="52" t="s">
        <v>912</v>
      </c>
      <c r="C2009" s="52" t="s">
        <v>201</v>
      </c>
      <c r="D2009" s="52" t="s">
        <v>201</v>
      </c>
      <c r="E2009" s="56" t="s">
        <v>481</v>
      </c>
      <c r="F2009" s="57">
        <v>3132039046422</v>
      </c>
      <c r="G2009" s="57">
        <v>0</v>
      </c>
      <c r="H2009" s="57">
        <v>0</v>
      </c>
      <c r="I2009" s="57">
        <v>0</v>
      </c>
      <c r="J2009" s="57">
        <v>3132039046422</v>
      </c>
    </row>
    <row r="2010" spans="1:10" ht="38.25">
      <c r="A2010" s="52" t="s">
        <v>892</v>
      </c>
      <c r="B2010" s="52" t="s">
        <v>912</v>
      </c>
      <c r="C2010" s="52" t="s">
        <v>755</v>
      </c>
      <c r="D2010" s="52" t="s">
        <v>201</v>
      </c>
      <c r="E2010" s="56" t="s">
        <v>756</v>
      </c>
      <c r="F2010" s="57">
        <v>324671867284</v>
      </c>
      <c r="G2010" s="57">
        <v>0</v>
      </c>
      <c r="H2010" s="57">
        <v>0</v>
      </c>
      <c r="I2010" s="57">
        <v>0</v>
      </c>
      <c r="J2010" s="57">
        <v>324671867284</v>
      </c>
    </row>
    <row r="2011" spans="1:10" ht="51">
      <c r="A2011" s="52" t="s">
        <v>892</v>
      </c>
      <c r="B2011" s="52" t="s">
        <v>912</v>
      </c>
      <c r="C2011" s="52" t="s">
        <v>755</v>
      </c>
      <c r="D2011" s="52" t="s">
        <v>757</v>
      </c>
      <c r="E2011" s="56" t="s">
        <v>758</v>
      </c>
      <c r="F2011" s="57">
        <v>177586933026</v>
      </c>
      <c r="G2011" s="57">
        <v>0</v>
      </c>
      <c r="H2011" s="57">
        <v>0</v>
      </c>
      <c r="I2011" s="57">
        <v>0</v>
      </c>
      <c r="J2011" s="57">
        <v>177586933026</v>
      </c>
    </row>
    <row r="2012" spans="1:10" ht="76.5">
      <c r="A2012" s="52" t="s">
        <v>892</v>
      </c>
      <c r="B2012" s="52" t="s">
        <v>912</v>
      </c>
      <c r="C2012" s="52" t="s">
        <v>755</v>
      </c>
      <c r="D2012" s="52" t="s">
        <v>759</v>
      </c>
      <c r="E2012" s="56" t="s">
        <v>760</v>
      </c>
      <c r="F2012" s="57">
        <v>2223022786</v>
      </c>
      <c r="G2012" s="57">
        <v>0</v>
      </c>
      <c r="H2012" s="57">
        <v>0</v>
      </c>
      <c r="I2012" s="57">
        <v>0</v>
      </c>
      <c r="J2012" s="57">
        <v>2223022786</v>
      </c>
    </row>
    <row r="2013" spans="1:10" ht="51">
      <c r="A2013" s="52" t="s">
        <v>892</v>
      </c>
      <c r="B2013" s="52" t="s">
        <v>912</v>
      </c>
      <c r="C2013" s="52" t="s">
        <v>755</v>
      </c>
      <c r="D2013" s="52" t="s">
        <v>761</v>
      </c>
      <c r="E2013" s="56" t="s">
        <v>762</v>
      </c>
      <c r="F2013" s="57">
        <v>35961434628</v>
      </c>
      <c r="G2013" s="57">
        <v>0</v>
      </c>
      <c r="H2013" s="57">
        <v>0</v>
      </c>
      <c r="I2013" s="57">
        <v>0</v>
      </c>
      <c r="J2013" s="57">
        <v>35961434628</v>
      </c>
    </row>
    <row r="2014" spans="1:10" ht="76.5">
      <c r="A2014" s="52" t="s">
        <v>892</v>
      </c>
      <c r="B2014" s="52" t="s">
        <v>912</v>
      </c>
      <c r="C2014" s="52" t="s">
        <v>755</v>
      </c>
      <c r="D2014" s="52" t="s">
        <v>763</v>
      </c>
      <c r="E2014" s="56" t="s">
        <v>764</v>
      </c>
      <c r="F2014" s="57">
        <v>8979070834</v>
      </c>
      <c r="G2014" s="57">
        <v>0</v>
      </c>
      <c r="H2014" s="57">
        <v>0</v>
      </c>
      <c r="I2014" s="57">
        <v>0</v>
      </c>
      <c r="J2014" s="57">
        <v>8979070834</v>
      </c>
    </row>
    <row r="2015" spans="1:10" ht="76.5">
      <c r="A2015" s="52" t="s">
        <v>892</v>
      </c>
      <c r="B2015" s="52" t="s">
        <v>912</v>
      </c>
      <c r="C2015" s="52" t="s">
        <v>755</v>
      </c>
      <c r="D2015" s="52" t="s">
        <v>765</v>
      </c>
      <c r="E2015" s="56" t="s">
        <v>766</v>
      </c>
      <c r="F2015" s="57">
        <v>41869994310</v>
      </c>
      <c r="G2015" s="57">
        <v>0</v>
      </c>
      <c r="H2015" s="57">
        <v>0</v>
      </c>
      <c r="I2015" s="57">
        <v>0</v>
      </c>
      <c r="J2015" s="57">
        <v>41869994310</v>
      </c>
    </row>
    <row r="2016" spans="1:10" ht="51">
      <c r="A2016" s="52" t="s">
        <v>892</v>
      </c>
      <c r="B2016" s="52" t="s">
        <v>912</v>
      </c>
      <c r="C2016" s="52" t="s">
        <v>755</v>
      </c>
      <c r="D2016" s="52" t="s">
        <v>769</v>
      </c>
      <c r="E2016" s="56" t="s">
        <v>770</v>
      </c>
      <c r="F2016" s="57">
        <v>39651386998</v>
      </c>
      <c r="G2016" s="57">
        <v>0</v>
      </c>
      <c r="H2016" s="57">
        <v>0</v>
      </c>
      <c r="I2016" s="57">
        <v>0</v>
      </c>
      <c r="J2016" s="57">
        <v>39651386998</v>
      </c>
    </row>
    <row r="2017" spans="1:10" ht="25.5">
      <c r="A2017" s="52" t="s">
        <v>892</v>
      </c>
      <c r="B2017" s="52" t="s">
        <v>912</v>
      </c>
      <c r="C2017" s="52" t="s">
        <v>755</v>
      </c>
      <c r="D2017" s="52" t="s">
        <v>771</v>
      </c>
      <c r="E2017" s="56" t="s">
        <v>772</v>
      </c>
      <c r="F2017" s="57">
        <v>18400024702</v>
      </c>
      <c r="G2017" s="57">
        <v>0</v>
      </c>
      <c r="H2017" s="57">
        <v>0</v>
      </c>
      <c r="I2017" s="57">
        <v>0</v>
      </c>
      <c r="J2017" s="57">
        <v>18400024702</v>
      </c>
    </row>
    <row r="2018" spans="1:10" ht="25.5">
      <c r="A2018" s="52" t="s">
        <v>892</v>
      </c>
      <c r="B2018" s="52" t="s">
        <v>912</v>
      </c>
      <c r="C2018" s="52" t="s">
        <v>299</v>
      </c>
      <c r="D2018" s="52" t="s">
        <v>201</v>
      </c>
      <c r="E2018" s="56" t="s">
        <v>65</v>
      </c>
      <c r="F2018" s="57">
        <v>56000000</v>
      </c>
      <c r="G2018" s="57">
        <v>0</v>
      </c>
      <c r="H2018" s="57">
        <v>0</v>
      </c>
      <c r="I2018" s="57">
        <v>0</v>
      </c>
      <c r="J2018" s="57">
        <v>56000000</v>
      </c>
    </row>
    <row r="2019" spans="1:10">
      <c r="A2019" s="52" t="s">
        <v>892</v>
      </c>
      <c r="B2019" s="52" t="s">
        <v>912</v>
      </c>
      <c r="C2019" s="52" t="s">
        <v>299</v>
      </c>
      <c r="D2019" s="52" t="s">
        <v>429</v>
      </c>
      <c r="E2019" s="56" t="s">
        <v>430</v>
      </c>
      <c r="F2019" s="57">
        <v>56000000</v>
      </c>
      <c r="G2019" s="57">
        <v>0</v>
      </c>
      <c r="H2019" s="57">
        <v>0</v>
      </c>
      <c r="I2019" s="57">
        <v>0</v>
      </c>
      <c r="J2019" s="57">
        <v>56000000</v>
      </c>
    </row>
    <row r="2020" spans="1:10">
      <c r="A2020" s="52" t="s">
        <v>892</v>
      </c>
      <c r="B2020" s="52" t="s">
        <v>912</v>
      </c>
      <c r="C2020" s="52" t="s">
        <v>823</v>
      </c>
      <c r="D2020" s="52" t="s">
        <v>201</v>
      </c>
      <c r="E2020" s="56" t="s">
        <v>824</v>
      </c>
      <c r="F2020" s="57">
        <v>488851000</v>
      </c>
      <c r="G2020" s="57">
        <v>0</v>
      </c>
      <c r="H2020" s="57">
        <v>0</v>
      </c>
      <c r="I2020" s="57">
        <v>0</v>
      </c>
      <c r="J2020" s="57">
        <v>488851000</v>
      </c>
    </row>
    <row r="2021" spans="1:10" ht="25.5">
      <c r="A2021" s="52" t="s">
        <v>892</v>
      </c>
      <c r="B2021" s="52" t="s">
        <v>912</v>
      </c>
      <c r="C2021" s="52" t="s">
        <v>823</v>
      </c>
      <c r="D2021" s="52" t="s">
        <v>825</v>
      </c>
      <c r="E2021" s="56" t="s">
        <v>826</v>
      </c>
      <c r="F2021" s="57">
        <v>375851000</v>
      </c>
      <c r="G2021" s="57">
        <v>0</v>
      </c>
      <c r="H2021" s="57">
        <v>0</v>
      </c>
      <c r="I2021" s="57">
        <v>0</v>
      </c>
      <c r="J2021" s="57">
        <v>375851000</v>
      </c>
    </row>
    <row r="2022" spans="1:10">
      <c r="A2022" s="52" t="s">
        <v>892</v>
      </c>
      <c r="B2022" s="52" t="s">
        <v>912</v>
      </c>
      <c r="C2022" s="52" t="s">
        <v>823</v>
      </c>
      <c r="D2022" s="52" t="s">
        <v>905</v>
      </c>
      <c r="E2022" s="56" t="s">
        <v>511</v>
      </c>
      <c r="F2022" s="57">
        <v>113000000</v>
      </c>
      <c r="G2022" s="57">
        <v>0</v>
      </c>
      <c r="H2022" s="57">
        <v>0</v>
      </c>
      <c r="I2022" s="57">
        <v>0</v>
      </c>
      <c r="J2022" s="57">
        <v>113000000</v>
      </c>
    </row>
    <row r="2023" spans="1:10" ht="25.5">
      <c r="A2023" s="52" t="s">
        <v>892</v>
      </c>
      <c r="B2023" s="52" t="s">
        <v>912</v>
      </c>
      <c r="C2023" s="52" t="s">
        <v>775</v>
      </c>
      <c r="D2023" s="52" t="s">
        <v>201</v>
      </c>
      <c r="E2023" s="56" t="s">
        <v>121</v>
      </c>
      <c r="F2023" s="57">
        <v>2764424026571</v>
      </c>
      <c r="G2023" s="57">
        <v>0</v>
      </c>
      <c r="H2023" s="57">
        <v>0</v>
      </c>
      <c r="I2023" s="57">
        <v>0</v>
      </c>
      <c r="J2023" s="57">
        <v>2764424026571</v>
      </c>
    </row>
    <row r="2024" spans="1:10">
      <c r="A2024" s="52" t="s">
        <v>892</v>
      </c>
      <c r="B2024" s="52" t="s">
        <v>912</v>
      </c>
      <c r="C2024" s="52" t="s">
        <v>775</v>
      </c>
      <c r="D2024" s="52" t="s">
        <v>776</v>
      </c>
      <c r="E2024" s="56" t="s">
        <v>777</v>
      </c>
      <c r="F2024" s="57">
        <v>1008317820800</v>
      </c>
      <c r="G2024" s="57">
        <v>0</v>
      </c>
      <c r="H2024" s="57">
        <v>0</v>
      </c>
      <c r="I2024" s="57">
        <v>0</v>
      </c>
      <c r="J2024" s="57">
        <v>1008317820800</v>
      </c>
    </row>
    <row r="2025" spans="1:10" ht="25.5">
      <c r="A2025" s="52" t="s">
        <v>892</v>
      </c>
      <c r="B2025" s="52" t="s">
        <v>912</v>
      </c>
      <c r="C2025" s="52" t="s">
        <v>775</v>
      </c>
      <c r="D2025" s="52" t="s">
        <v>782</v>
      </c>
      <c r="E2025" s="56" t="s">
        <v>783</v>
      </c>
      <c r="F2025" s="57">
        <v>1756106205771</v>
      </c>
      <c r="G2025" s="57">
        <v>0</v>
      </c>
      <c r="H2025" s="57">
        <v>0</v>
      </c>
      <c r="I2025" s="57">
        <v>0</v>
      </c>
      <c r="J2025" s="57">
        <v>1756106205771</v>
      </c>
    </row>
    <row r="2026" spans="1:10">
      <c r="A2026" s="52" t="s">
        <v>892</v>
      </c>
      <c r="B2026" s="52" t="s">
        <v>912</v>
      </c>
      <c r="C2026" s="52" t="s">
        <v>784</v>
      </c>
      <c r="D2026" s="52" t="s">
        <v>201</v>
      </c>
      <c r="E2026" s="56" t="s">
        <v>785</v>
      </c>
      <c r="F2026" s="57">
        <v>42367419155</v>
      </c>
      <c r="G2026" s="57">
        <v>0</v>
      </c>
      <c r="H2026" s="57">
        <v>0</v>
      </c>
      <c r="I2026" s="57">
        <v>0</v>
      </c>
      <c r="J2026" s="57">
        <v>42367419155</v>
      </c>
    </row>
    <row r="2027" spans="1:10">
      <c r="A2027" s="52" t="s">
        <v>892</v>
      </c>
      <c r="B2027" s="52" t="s">
        <v>912</v>
      </c>
      <c r="C2027" s="52" t="s">
        <v>784</v>
      </c>
      <c r="D2027" s="52" t="s">
        <v>786</v>
      </c>
      <c r="E2027" s="56" t="s">
        <v>785</v>
      </c>
      <c r="F2027" s="57">
        <v>42367419155</v>
      </c>
      <c r="G2027" s="57">
        <v>0</v>
      </c>
      <c r="H2027" s="57">
        <v>0</v>
      </c>
      <c r="I2027" s="57">
        <v>0</v>
      </c>
      <c r="J2027" s="57">
        <v>42367419155</v>
      </c>
    </row>
    <row r="2028" spans="1:10">
      <c r="A2028" s="52" t="s">
        <v>892</v>
      </c>
      <c r="B2028" s="52" t="s">
        <v>912</v>
      </c>
      <c r="C2028" s="52" t="s">
        <v>223</v>
      </c>
      <c r="D2028" s="52" t="s">
        <v>201</v>
      </c>
      <c r="E2028" s="56" t="s">
        <v>224</v>
      </c>
      <c r="F2028" s="57">
        <v>30882412</v>
      </c>
      <c r="G2028" s="57">
        <v>0</v>
      </c>
      <c r="H2028" s="57">
        <v>0</v>
      </c>
      <c r="I2028" s="57">
        <v>0</v>
      </c>
      <c r="J2028" s="57">
        <v>30882412</v>
      </c>
    </row>
    <row r="2029" spans="1:10" ht="25.5">
      <c r="A2029" s="52" t="s">
        <v>892</v>
      </c>
      <c r="B2029" s="52" t="s">
        <v>912</v>
      </c>
      <c r="C2029" s="52" t="s">
        <v>223</v>
      </c>
      <c r="D2029" s="52" t="s">
        <v>281</v>
      </c>
      <c r="E2029" s="56" t="s">
        <v>282</v>
      </c>
      <c r="F2029" s="57">
        <v>30460000</v>
      </c>
      <c r="G2029" s="57">
        <v>0</v>
      </c>
      <c r="H2029" s="57">
        <v>0</v>
      </c>
      <c r="I2029" s="57">
        <v>0</v>
      </c>
      <c r="J2029" s="57">
        <v>30460000</v>
      </c>
    </row>
    <row r="2030" spans="1:10" ht="63.75">
      <c r="A2030" s="52" t="s">
        <v>892</v>
      </c>
      <c r="B2030" s="52" t="s">
        <v>912</v>
      </c>
      <c r="C2030" s="52" t="s">
        <v>223</v>
      </c>
      <c r="D2030" s="52" t="s">
        <v>285</v>
      </c>
      <c r="E2030" s="56" t="s">
        <v>286</v>
      </c>
      <c r="F2030" s="57">
        <v>422412</v>
      </c>
      <c r="G2030" s="57">
        <v>0</v>
      </c>
      <c r="H2030" s="57">
        <v>0</v>
      </c>
      <c r="I2030" s="57">
        <v>0</v>
      </c>
      <c r="J2030" s="57">
        <v>422412</v>
      </c>
    </row>
    <row r="2032" spans="1:10" ht="16.5" customHeight="1">
      <c r="A2032" s="556" t="s">
        <v>915</v>
      </c>
      <c r="B2032" s="556"/>
      <c r="C2032" s="556"/>
      <c r="D2032" s="556"/>
      <c r="E2032" s="556"/>
      <c r="F2032" s="58"/>
      <c r="G2032" s="58"/>
      <c r="H2032" s="556" t="s">
        <v>916</v>
      </c>
      <c r="I2032" s="556"/>
      <c r="J2032" s="556"/>
    </row>
    <row r="2033" spans="1:10">
      <c r="A2033" s="551" t="s">
        <v>913</v>
      </c>
      <c r="B2033" s="551"/>
      <c r="C2033" s="551"/>
      <c r="D2033" s="551"/>
      <c r="E2033" s="551"/>
      <c r="F2033" s="59"/>
      <c r="G2033" s="59"/>
      <c r="H2033" s="551" t="s">
        <v>914</v>
      </c>
      <c r="I2033" s="551"/>
      <c r="J2033" s="551"/>
    </row>
  </sheetData>
  <mergeCells count="8">
    <mergeCell ref="A2033:E2033"/>
    <mergeCell ref="H2033:J2033"/>
    <mergeCell ref="A1:C1"/>
    <mergeCell ref="A6:J6"/>
    <mergeCell ref="A7:J7"/>
    <mergeCell ref="A8:J8"/>
    <mergeCell ref="A2032:E2032"/>
    <mergeCell ref="H2032:J203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4058"/>
  <sheetViews>
    <sheetView topLeftCell="A6602" workbookViewId="0">
      <selection activeCell="H10" sqref="H10"/>
    </sheetView>
  </sheetViews>
  <sheetFormatPr defaultRowHeight="15"/>
  <cols>
    <col min="1" max="3" width="8" customWidth="1"/>
    <col min="4" max="4" width="11" customWidth="1"/>
    <col min="5" max="5" width="8" customWidth="1"/>
    <col min="6" max="6" width="11" customWidth="1"/>
    <col min="7" max="7" width="40" customWidth="1"/>
    <col min="8" max="8" width="18" customWidth="1"/>
  </cols>
  <sheetData>
    <row r="1" spans="1:8">
      <c r="A1" s="552" t="s">
        <v>196</v>
      </c>
      <c r="B1" s="553"/>
      <c r="C1" s="553"/>
      <c r="H1" s="49" t="s">
        <v>923</v>
      </c>
    </row>
    <row r="2" spans="1:8">
      <c r="A2" s="50" t="s">
        <v>198</v>
      </c>
    </row>
    <row r="3" spans="1:8" ht="18">
      <c r="A3" s="554" t="s">
        <v>924</v>
      </c>
      <c r="B3" s="553"/>
      <c r="C3" s="553"/>
      <c r="D3" s="553"/>
      <c r="E3" s="553"/>
      <c r="F3" s="553"/>
      <c r="G3" s="553"/>
      <c r="H3" s="553"/>
    </row>
    <row r="4" spans="1:8">
      <c r="A4" s="555" t="s">
        <v>200</v>
      </c>
      <c r="B4" s="553"/>
      <c r="C4" s="553"/>
      <c r="D4" s="553"/>
      <c r="E4" s="553"/>
      <c r="F4" s="553"/>
      <c r="G4" s="553"/>
      <c r="H4" s="553"/>
    </row>
    <row r="5" spans="1:8">
      <c r="A5" s="555" t="s">
        <v>201</v>
      </c>
      <c r="B5" s="553"/>
      <c r="C5" s="553"/>
      <c r="D5" s="553"/>
      <c r="E5" s="553"/>
      <c r="F5" s="553"/>
      <c r="G5" s="553"/>
      <c r="H5" s="553"/>
    </row>
    <row r="6" spans="1:8">
      <c r="H6" s="49" t="s">
        <v>195</v>
      </c>
    </row>
    <row r="7" spans="1:8">
      <c r="A7" s="51" t="s">
        <v>202</v>
      </c>
      <c r="B7" s="51" t="s">
        <v>203</v>
      </c>
      <c r="C7" s="51" t="s">
        <v>925</v>
      </c>
      <c r="D7" s="51" t="s">
        <v>926</v>
      </c>
      <c r="E7" s="51" t="s">
        <v>204</v>
      </c>
      <c r="F7" s="51" t="s">
        <v>205</v>
      </c>
      <c r="G7" s="51" t="s">
        <v>36</v>
      </c>
      <c r="H7" s="51" t="s">
        <v>927</v>
      </c>
    </row>
    <row r="8" spans="1:8">
      <c r="A8" s="51">
        <v>1</v>
      </c>
      <c r="B8" s="51">
        <v>2</v>
      </c>
      <c r="C8" s="51">
        <v>3</v>
      </c>
      <c r="D8" s="51">
        <v>4</v>
      </c>
      <c r="E8" s="51">
        <v>5</v>
      </c>
      <c r="F8" s="51">
        <v>6</v>
      </c>
      <c r="G8" s="51">
        <v>7</v>
      </c>
      <c r="H8" s="51">
        <v>8</v>
      </c>
    </row>
    <row r="9" spans="1:8">
      <c r="A9" s="52" t="s">
        <v>201</v>
      </c>
      <c r="B9" s="52" t="s">
        <v>201</v>
      </c>
      <c r="C9" s="52" t="s">
        <v>201</v>
      </c>
      <c r="D9" s="52" t="s">
        <v>201</v>
      </c>
      <c r="E9" s="52" t="s">
        <v>201</v>
      </c>
      <c r="F9" s="52" t="s">
        <v>201</v>
      </c>
      <c r="G9" s="52" t="s">
        <v>201</v>
      </c>
      <c r="H9" s="53">
        <v>44000237281185</v>
      </c>
    </row>
    <row r="10" spans="1:8">
      <c r="A10" s="54" t="s">
        <v>506</v>
      </c>
      <c r="B10" s="52" t="s">
        <v>201</v>
      </c>
      <c r="C10" s="52" t="s">
        <v>201</v>
      </c>
      <c r="D10" s="52" t="s">
        <v>201</v>
      </c>
      <c r="E10" s="52" t="s">
        <v>201</v>
      </c>
      <c r="F10" s="52" t="s">
        <v>201</v>
      </c>
      <c r="G10" s="55" t="s">
        <v>507</v>
      </c>
      <c r="H10" s="53">
        <v>26097600699334</v>
      </c>
    </row>
    <row r="11" spans="1:8">
      <c r="A11" s="52" t="s">
        <v>506</v>
      </c>
      <c r="B11" s="52" t="s">
        <v>928</v>
      </c>
      <c r="C11" s="52" t="s">
        <v>201</v>
      </c>
      <c r="D11" s="52" t="s">
        <v>201</v>
      </c>
      <c r="E11" s="52" t="s">
        <v>201</v>
      </c>
      <c r="F11" s="52" t="s">
        <v>201</v>
      </c>
      <c r="G11" s="56" t="s">
        <v>929</v>
      </c>
      <c r="H11" s="57">
        <v>36556926000</v>
      </c>
    </row>
    <row r="12" spans="1:8" ht="25.5">
      <c r="A12" s="52" t="s">
        <v>506</v>
      </c>
      <c r="B12" s="52" t="s">
        <v>928</v>
      </c>
      <c r="C12" s="52" t="s">
        <v>930</v>
      </c>
      <c r="D12" s="52" t="s">
        <v>201</v>
      </c>
      <c r="E12" s="52" t="s">
        <v>201</v>
      </c>
      <c r="F12" s="52" t="s">
        <v>201</v>
      </c>
      <c r="G12" s="56" t="s">
        <v>931</v>
      </c>
      <c r="H12" s="57">
        <v>36556926000</v>
      </c>
    </row>
    <row r="13" spans="1:8">
      <c r="A13" s="52" t="s">
        <v>506</v>
      </c>
      <c r="B13" s="52" t="s">
        <v>928</v>
      </c>
      <c r="C13" s="52" t="s">
        <v>930</v>
      </c>
      <c r="D13" s="52" t="s">
        <v>932</v>
      </c>
      <c r="E13" s="52" t="s">
        <v>201</v>
      </c>
      <c r="F13" s="52" t="s">
        <v>201</v>
      </c>
      <c r="G13" s="56" t="s">
        <v>933</v>
      </c>
      <c r="H13" s="57">
        <v>36556926000</v>
      </c>
    </row>
    <row r="14" spans="1:8">
      <c r="A14" s="52" t="s">
        <v>506</v>
      </c>
      <c r="B14" s="52" t="s">
        <v>928</v>
      </c>
      <c r="C14" s="52" t="s">
        <v>930</v>
      </c>
      <c r="D14" s="52" t="s">
        <v>932</v>
      </c>
      <c r="E14" s="52" t="s">
        <v>934</v>
      </c>
      <c r="F14" s="52" t="s">
        <v>201</v>
      </c>
      <c r="G14" s="56" t="s">
        <v>935</v>
      </c>
      <c r="H14" s="57">
        <v>2876515780</v>
      </c>
    </row>
    <row r="15" spans="1:8">
      <c r="A15" s="52" t="s">
        <v>506</v>
      </c>
      <c r="B15" s="52" t="s">
        <v>928</v>
      </c>
      <c r="C15" s="52" t="s">
        <v>930</v>
      </c>
      <c r="D15" s="52" t="s">
        <v>932</v>
      </c>
      <c r="E15" s="52" t="s">
        <v>934</v>
      </c>
      <c r="F15" s="52" t="s">
        <v>936</v>
      </c>
      <c r="G15" s="56" t="s">
        <v>937</v>
      </c>
      <c r="H15" s="57">
        <v>2861391180</v>
      </c>
    </row>
    <row r="16" spans="1:8">
      <c r="A16" s="52" t="s">
        <v>506</v>
      </c>
      <c r="B16" s="52" t="s">
        <v>928</v>
      </c>
      <c r="C16" s="52" t="s">
        <v>930</v>
      </c>
      <c r="D16" s="52" t="s">
        <v>932</v>
      </c>
      <c r="E16" s="52" t="s">
        <v>934</v>
      </c>
      <c r="F16" s="52" t="s">
        <v>938</v>
      </c>
      <c r="G16" s="56" t="s">
        <v>939</v>
      </c>
      <c r="H16" s="57">
        <v>15124600</v>
      </c>
    </row>
    <row r="17" spans="1:8" ht="25.5">
      <c r="A17" s="52" t="s">
        <v>506</v>
      </c>
      <c r="B17" s="52" t="s">
        <v>928</v>
      </c>
      <c r="C17" s="52" t="s">
        <v>930</v>
      </c>
      <c r="D17" s="52" t="s">
        <v>932</v>
      </c>
      <c r="E17" s="52" t="s">
        <v>940</v>
      </c>
      <c r="F17" s="52" t="s">
        <v>201</v>
      </c>
      <c r="G17" s="56" t="s">
        <v>941</v>
      </c>
      <c r="H17" s="57">
        <v>748703338</v>
      </c>
    </row>
    <row r="18" spans="1:8" ht="25.5">
      <c r="A18" s="52" t="s">
        <v>506</v>
      </c>
      <c r="B18" s="52" t="s">
        <v>928</v>
      </c>
      <c r="C18" s="52" t="s">
        <v>930</v>
      </c>
      <c r="D18" s="52" t="s">
        <v>932</v>
      </c>
      <c r="E18" s="52" t="s">
        <v>940</v>
      </c>
      <c r="F18" s="52" t="s">
        <v>942</v>
      </c>
      <c r="G18" s="56" t="s">
        <v>943</v>
      </c>
      <c r="H18" s="57">
        <v>748703338</v>
      </c>
    </row>
    <row r="19" spans="1:8">
      <c r="A19" s="52" t="s">
        <v>506</v>
      </c>
      <c r="B19" s="52" t="s">
        <v>928</v>
      </c>
      <c r="C19" s="52" t="s">
        <v>930</v>
      </c>
      <c r="D19" s="52" t="s">
        <v>932</v>
      </c>
      <c r="E19" s="52" t="s">
        <v>944</v>
      </c>
      <c r="F19" s="52" t="s">
        <v>201</v>
      </c>
      <c r="G19" s="56" t="s">
        <v>945</v>
      </c>
      <c r="H19" s="57">
        <v>1992831928</v>
      </c>
    </row>
    <row r="20" spans="1:8">
      <c r="A20" s="52" t="s">
        <v>506</v>
      </c>
      <c r="B20" s="52" t="s">
        <v>928</v>
      </c>
      <c r="C20" s="52" t="s">
        <v>930</v>
      </c>
      <c r="D20" s="52" t="s">
        <v>932</v>
      </c>
      <c r="E20" s="52" t="s">
        <v>944</v>
      </c>
      <c r="F20" s="52" t="s">
        <v>946</v>
      </c>
      <c r="G20" s="56" t="s">
        <v>947</v>
      </c>
      <c r="H20" s="57">
        <v>267222000</v>
      </c>
    </row>
    <row r="21" spans="1:8">
      <c r="A21" s="52" t="s">
        <v>506</v>
      </c>
      <c r="B21" s="52" t="s">
        <v>928</v>
      </c>
      <c r="C21" s="52" t="s">
        <v>930</v>
      </c>
      <c r="D21" s="52" t="s">
        <v>932</v>
      </c>
      <c r="E21" s="52" t="s">
        <v>944</v>
      </c>
      <c r="F21" s="52" t="s">
        <v>948</v>
      </c>
      <c r="G21" s="56" t="s">
        <v>949</v>
      </c>
      <c r="H21" s="57">
        <v>5928000</v>
      </c>
    </row>
    <row r="22" spans="1:8">
      <c r="A22" s="52" t="s">
        <v>506</v>
      </c>
      <c r="B22" s="52" t="s">
        <v>928</v>
      </c>
      <c r="C22" s="52" t="s">
        <v>930</v>
      </c>
      <c r="D22" s="52" t="s">
        <v>932</v>
      </c>
      <c r="E22" s="52" t="s">
        <v>944</v>
      </c>
      <c r="F22" s="52" t="s">
        <v>950</v>
      </c>
      <c r="G22" s="56" t="s">
        <v>951</v>
      </c>
      <c r="H22" s="57">
        <v>3948000</v>
      </c>
    </row>
    <row r="23" spans="1:8" ht="25.5">
      <c r="A23" s="52" t="s">
        <v>506</v>
      </c>
      <c r="B23" s="52" t="s">
        <v>928</v>
      </c>
      <c r="C23" s="52" t="s">
        <v>930</v>
      </c>
      <c r="D23" s="52" t="s">
        <v>932</v>
      </c>
      <c r="E23" s="52" t="s">
        <v>944</v>
      </c>
      <c r="F23" s="52" t="s">
        <v>952</v>
      </c>
      <c r="G23" s="56" t="s">
        <v>953</v>
      </c>
      <c r="H23" s="57">
        <v>523110000</v>
      </c>
    </row>
    <row r="24" spans="1:8" ht="25.5">
      <c r="A24" s="52" t="s">
        <v>506</v>
      </c>
      <c r="B24" s="52" t="s">
        <v>928</v>
      </c>
      <c r="C24" s="52" t="s">
        <v>930</v>
      </c>
      <c r="D24" s="52" t="s">
        <v>932</v>
      </c>
      <c r="E24" s="52" t="s">
        <v>944</v>
      </c>
      <c r="F24" s="52" t="s">
        <v>954</v>
      </c>
      <c r="G24" s="56" t="s">
        <v>955</v>
      </c>
      <c r="H24" s="57">
        <v>7896000</v>
      </c>
    </row>
    <row r="25" spans="1:8" ht="25.5">
      <c r="A25" s="52" t="s">
        <v>506</v>
      </c>
      <c r="B25" s="52" t="s">
        <v>928</v>
      </c>
      <c r="C25" s="52" t="s">
        <v>930</v>
      </c>
      <c r="D25" s="52" t="s">
        <v>932</v>
      </c>
      <c r="E25" s="52" t="s">
        <v>944</v>
      </c>
      <c r="F25" s="52" t="s">
        <v>956</v>
      </c>
      <c r="G25" s="56" t="s">
        <v>957</v>
      </c>
      <c r="H25" s="57">
        <v>28943849</v>
      </c>
    </row>
    <row r="26" spans="1:8">
      <c r="A26" s="52" t="s">
        <v>506</v>
      </c>
      <c r="B26" s="52" t="s">
        <v>928</v>
      </c>
      <c r="C26" s="52" t="s">
        <v>930</v>
      </c>
      <c r="D26" s="52" t="s">
        <v>932</v>
      </c>
      <c r="E26" s="52" t="s">
        <v>944</v>
      </c>
      <c r="F26" s="52" t="s">
        <v>958</v>
      </c>
      <c r="G26" s="56" t="s">
        <v>959</v>
      </c>
      <c r="H26" s="57">
        <v>992649793</v>
      </c>
    </row>
    <row r="27" spans="1:8">
      <c r="A27" s="52" t="s">
        <v>506</v>
      </c>
      <c r="B27" s="52" t="s">
        <v>928</v>
      </c>
      <c r="C27" s="52" t="s">
        <v>930</v>
      </c>
      <c r="D27" s="52" t="s">
        <v>932</v>
      </c>
      <c r="E27" s="52" t="s">
        <v>944</v>
      </c>
      <c r="F27" s="52" t="s">
        <v>960</v>
      </c>
      <c r="G27" s="56" t="s">
        <v>961</v>
      </c>
      <c r="H27" s="57">
        <v>163134286</v>
      </c>
    </row>
    <row r="28" spans="1:8" ht="25.5">
      <c r="A28" s="52" t="s">
        <v>506</v>
      </c>
      <c r="B28" s="52" t="s">
        <v>928</v>
      </c>
      <c r="C28" s="52" t="s">
        <v>930</v>
      </c>
      <c r="D28" s="52" t="s">
        <v>932</v>
      </c>
      <c r="E28" s="52" t="s">
        <v>962</v>
      </c>
      <c r="F28" s="52" t="s">
        <v>201</v>
      </c>
      <c r="G28" s="56" t="s">
        <v>963</v>
      </c>
      <c r="H28" s="57">
        <v>9866000</v>
      </c>
    </row>
    <row r="29" spans="1:8">
      <c r="A29" s="52" t="s">
        <v>506</v>
      </c>
      <c r="B29" s="52" t="s">
        <v>928</v>
      </c>
      <c r="C29" s="52" t="s">
        <v>930</v>
      </c>
      <c r="D29" s="52" t="s">
        <v>932</v>
      </c>
      <c r="E29" s="52" t="s">
        <v>962</v>
      </c>
      <c r="F29" s="52" t="s">
        <v>964</v>
      </c>
      <c r="G29" s="56" t="s">
        <v>965</v>
      </c>
      <c r="H29" s="57">
        <v>9866000</v>
      </c>
    </row>
    <row r="30" spans="1:8">
      <c r="A30" s="52" t="s">
        <v>506</v>
      </c>
      <c r="B30" s="52" t="s">
        <v>928</v>
      </c>
      <c r="C30" s="52" t="s">
        <v>930</v>
      </c>
      <c r="D30" s="52" t="s">
        <v>932</v>
      </c>
      <c r="E30" s="52" t="s">
        <v>966</v>
      </c>
      <c r="F30" s="52" t="s">
        <v>201</v>
      </c>
      <c r="G30" s="56" t="s">
        <v>967</v>
      </c>
      <c r="H30" s="57">
        <v>2327790400</v>
      </c>
    </row>
    <row r="31" spans="1:8">
      <c r="A31" s="52" t="s">
        <v>506</v>
      </c>
      <c r="B31" s="52" t="s">
        <v>928</v>
      </c>
      <c r="C31" s="52" t="s">
        <v>930</v>
      </c>
      <c r="D31" s="52" t="s">
        <v>932</v>
      </c>
      <c r="E31" s="52" t="s">
        <v>966</v>
      </c>
      <c r="F31" s="52" t="s">
        <v>968</v>
      </c>
      <c r="G31" s="56" t="s">
        <v>969</v>
      </c>
      <c r="H31" s="57">
        <v>192140400</v>
      </c>
    </row>
    <row r="32" spans="1:8">
      <c r="A32" s="52" t="s">
        <v>506</v>
      </c>
      <c r="B32" s="52" t="s">
        <v>928</v>
      </c>
      <c r="C32" s="52" t="s">
        <v>930</v>
      </c>
      <c r="D32" s="52" t="s">
        <v>932</v>
      </c>
      <c r="E32" s="52" t="s">
        <v>966</v>
      </c>
      <c r="F32" s="52" t="s">
        <v>970</v>
      </c>
      <c r="G32" s="56" t="s">
        <v>971</v>
      </c>
      <c r="H32" s="57">
        <v>2135650000</v>
      </c>
    </row>
    <row r="33" spans="1:8">
      <c r="A33" s="52" t="s">
        <v>506</v>
      </c>
      <c r="B33" s="52" t="s">
        <v>928</v>
      </c>
      <c r="C33" s="52" t="s">
        <v>930</v>
      </c>
      <c r="D33" s="52" t="s">
        <v>932</v>
      </c>
      <c r="E33" s="52" t="s">
        <v>972</v>
      </c>
      <c r="F33" s="52" t="s">
        <v>201</v>
      </c>
      <c r="G33" s="56" t="s">
        <v>973</v>
      </c>
      <c r="H33" s="57">
        <v>907584114</v>
      </c>
    </row>
    <row r="34" spans="1:8">
      <c r="A34" s="52" t="s">
        <v>506</v>
      </c>
      <c r="B34" s="52" t="s">
        <v>928</v>
      </c>
      <c r="C34" s="52" t="s">
        <v>930</v>
      </c>
      <c r="D34" s="52" t="s">
        <v>932</v>
      </c>
      <c r="E34" s="52" t="s">
        <v>972</v>
      </c>
      <c r="F34" s="52" t="s">
        <v>974</v>
      </c>
      <c r="G34" s="56" t="s">
        <v>975</v>
      </c>
      <c r="H34" s="57">
        <v>699217241</v>
      </c>
    </row>
    <row r="35" spans="1:8">
      <c r="A35" s="52" t="s">
        <v>506</v>
      </c>
      <c r="B35" s="52" t="s">
        <v>928</v>
      </c>
      <c r="C35" s="52" t="s">
        <v>930</v>
      </c>
      <c r="D35" s="52" t="s">
        <v>932</v>
      </c>
      <c r="E35" s="52" t="s">
        <v>972</v>
      </c>
      <c r="F35" s="52" t="s">
        <v>976</v>
      </c>
      <c r="G35" s="56" t="s">
        <v>977</v>
      </c>
      <c r="H35" s="57">
        <v>120061598</v>
      </c>
    </row>
    <row r="36" spans="1:8">
      <c r="A36" s="52" t="s">
        <v>506</v>
      </c>
      <c r="B36" s="52" t="s">
        <v>928</v>
      </c>
      <c r="C36" s="52" t="s">
        <v>930</v>
      </c>
      <c r="D36" s="52" t="s">
        <v>932</v>
      </c>
      <c r="E36" s="52" t="s">
        <v>972</v>
      </c>
      <c r="F36" s="52" t="s">
        <v>978</v>
      </c>
      <c r="G36" s="56" t="s">
        <v>979</v>
      </c>
      <c r="H36" s="57">
        <v>79771960</v>
      </c>
    </row>
    <row r="37" spans="1:8">
      <c r="A37" s="52" t="s">
        <v>506</v>
      </c>
      <c r="B37" s="52" t="s">
        <v>928</v>
      </c>
      <c r="C37" s="52" t="s">
        <v>930</v>
      </c>
      <c r="D37" s="52" t="s">
        <v>932</v>
      </c>
      <c r="E37" s="52" t="s">
        <v>972</v>
      </c>
      <c r="F37" s="52" t="s">
        <v>980</v>
      </c>
      <c r="G37" s="56" t="s">
        <v>981</v>
      </c>
      <c r="H37" s="57">
        <v>8533315</v>
      </c>
    </row>
    <row r="38" spans="1:8">
      <c r="A38" s="52" t="s">
        <v>506</v>
      </c>
      <c r="B38" s="52" t="s">
        <v>928</v>
      </c>
      <c r="C38" s="52" t="s">
        <v>930</v>
      </c>
      <c r="D38" s="52" t="s">
        <v>932</v>
      </c>
      <c r="E38" s="52" t="s">
        <v>982</v>
      </c>
      <c r="F38" s="52" t="s">
        <v>201</v>
      </c>
      <c r="G38" s="56" t="s">
        <v>983</v>
      </c>
      <c r="H38" s="57">
        <v>1399910076</v>
      </c>
    </row>
    <row r="39" spans="1:8" ht="25.5">
      <c r="A39" s="52" t="s">
        <v>506</v>
      </c>
      <c r="B39" s="52" t="s">
        <v>928</v>
      </c>
      <c r="C39" s="52" t="s">
        <v>930</v>
      </c>
      <c r="D39" s="52" t="s">
        <v>932</v>
      </c>
      <c r="E39" s="52" t="s">
        <v>982</v>
      </c>
      <c r="F39" s="52" t="s">
        <v>984</v>
      </c>
      <c r="G39" s="56" t="s">
        <v>985</v>
      </c>
      <c r="H39" s="57">
        <v>1399910076</v>
      </c>
    </row>
    <row r="40" spans="1:8">
      <c r="A40" s="52" t="s">
        <v>506</v>
      </c>
      <c r="B40" s="52" t="s">
        <v>928</v>
      </c>
      <c r="C40" s="52" t="s">
        <v>930</v>
      </c>
      <c r="D40" s="52" t="s">
        <v>932</v>
      </c>
      <c r="E40" s="52" t="s">
        <v>986</v>
      </c>
      <c r="F40" s="52" t="s">
        <v>201</v>
      </c>
      <c r="G40" s="56" t="s">
        <v>987</v>
      </c>
      <c r="H40" s="57">
        <v>1422102777</v>
      </c>
    </row>
    <row r="41" spans="1:8">
      <c r="A41" s="52" t="s">
        <v>506</v>
      </c>
      <c r="B41" s="52" t="s">
        <v>928</v>
      </c>
      <c r="C41" s="52" t="s">
        <v>930</v>
      </c>
      <c r="D41" s="52" t="s">
        <v>932</v>
      </c>
      <c r="E41" s="52" t="s">
        <v>986</v>
      </c>
      <c r="F41" s="52" t="s">
        <v>988</v>
      </c>
      <c r="G41" s="56" t="s">
        <v>989</v>
      </c>
      <c r="H41" s="57">
        <v>155176554</v>
      </c>
    </row>
    <row r="42" spans="1:8">
      <c r="A42" s="52" t="s">
        <v>506</v>
      </c>
      <c r="B42" s="52" t="s">
        <v>928</v>
      </c>
      <c r="C42" s="52" t="s">
        <v>930</v>
      </c>
      <c r="D42" s="52" t="s">
        <v>932</v>
      </c>
      <c r="E42" s="52" t="s">
        <v>986</v>
      </c>
      <c r="F42" s="52" t="s">
        <v>990</v>
      </c>
      <c r="G42" s="56" t="s">
        <v>991</v>
      </c>
      <c r="H42" s="57">
        <v>6579534</v>
      </c>
    </row>
    <row r="43" spans="1:8">
      <c r="A43" s="52" t="s">
        <v>506</v>
      </c>
      <c r="B43" s="52" t="s">
        <v>928</v>
      </c>
      <c r="C43" s="52" t="s">
        <v>930</v>
      </c>
      <c r="D43" s="52" t="s">
        <v>932</v>
      </c>
      <c r="E43" s="52" t="s">
        <v>986</v>
      </c>
      <c r="F43" s="52" t="s">
        <v>992</v>
      </c>
      <c r="G43" s="56" t="s">
        <v>993</v>
      </c>
      <c r="H43" s="57">
        <v>1246315413</v>
      </c>
    </row>
    <row r="44" spans="1:8">
      <c r="A44" s="52" t="s">
        <v>506</v>
      </c>
      <c r="B44" s="52" t="s">
        <v>928</v>
      </c>
      <c r="C44" s="52" t="s">
        <v>930</v>
      </c>
      <c r="D44" s="52" t="s">
        <v>932</v>
      </c>
      <c r="E44" s="52" t="s">
        <v>986</v>
      </c>
      <c r="F44" s="52" t="s">
        <v>994</v>
      </c>
      <c r="G44" s="56" t="s">
        <v>995</v>
      </c>
      <c r="H44" s="57">
        <v>14031276</v>
      </c>
    </row>
    <row r="45" spans="1:8">
      <c r="A45" s="52" t="s">
        <v>506</v>
      </c>
      <c r="B45" s="52" t="s">
        <v>928</v>
      </c>
      <c r="C45" s="52" t="s">
        <v>930</v>
      </c>
      <c r="D45" s="52" t="s">
        <v>932</v>
      </c>
      <c r="E45" s="52" t="s">
        <v>996</v>
      </c>
      <c r="F45" s="52" t="s">
        <v>201</v>
      </c>
      <c r="G45" s="56" t="s">
        <v>997</v>
      </c>
      <c r="H45" s="57">
        <v>435439886</v>
      </c>
    </row>
    <row r="46" spans="1:8">
      <c r="A46" s="52" t="s">
        <v>506</v>
      </c>
      <c r="B46" s="52" t="s">
        <v>928</v>
      </c>
      <c r="C46" s="52" t="s">
        <v>930</v>
      </c>
      <c r="D46" s="52" t="s">
        <v>932</v>
      </c>
      <c r="E46" s="52" t="s">
        <v>996</v>
      </c>
      <c r="F46" s="52" t="s">
        <v>998</v>
      </c>
      <c r="G46" s="56" t="s">
        <v>999</v>
      </c>
      <c r="H46" s="57">
        <v>166937886</v>
      </c>
    </row>
    <row r="47" spans="1:8">
      <c r="A47" s="52" t="s">
        <v>506</v>
      </c>
      <c r="B47" s="52" t="s">
        <v>928</v>
      </c>
      <c r="C47" s="52" t="s">
        <v>930</v>
      </c>
      <c r="D47" s="52" t="s">
        <v>932</v>
      </c>
      <c r="E47" s="52" t="s">
        <v>996</v>
      </c>
      <c r="F47" s="52" t="s">
        <v>1000</v>
      </c>
      <c r="G47" s="56" t="s">
        <v>1001</v>
      </c>
      <c r="H47" s="57">
        <v>25600000</v>
      </c>
    </row>
    <row r="48" spans="1:8">
      <c r="A48" s="52" t="s">
        <v>506</v>
      </c>
      <c r="B48" s="52" t="s">
        <v>928</v>
      </c>
      <c r="C48" s="52" t="s">
        <v>930</v>
      </c>
      <c r="D48" s="52" t="s">
        <v>932</v>
      </c>
      <c r="E48" s="52" t="s">
        <v>996</v>
      </c>
      <c r="F48" s="52" t="s">
        <v>1002</v>
      </c>
      <c r="G48" s="56" t="s">
        <v>1003</v>
      </c>
      <c r="H48" s="57">
        <v>125700000</v>
      </c>
    </row>
    <row r="49" spans="1:8">
      <c r="A49" s="52" t="s">
        <v>506</v>
      </c>
      <c r="B49" s="52" t="s">
        <v>928</v>
      </c>
      <c r="C49" s="52" t="s">
        <v>930</v>
      </c>
      <c r="D49" s="52" t="s">
        <v>932</v>
      </c>
      <c r="E49" s="52" t="s">
        <v>996</v>
      </c>
      <c r="F49" s="52" t="s">
        <v>1004</v>
      </c>
      <c r="G49" s="56" t="s">
        <v>1005</v>
      </c>
      <c r="H49" s="57">
        <v>117202000</v>
      </c>
    </row>
    <row r="50" spans="1:8">
      <c r="A50" s="52" t="s">
        <v>506</v>
      </c>
      <c r="B50" s="52" t="s">
        <v>928</v>
      </c>
      <c r="C50" s="52" t="s">
        <v>930</v>
      </c>
      <c r="D50" s="52" t="s">
        <v>932</v>
      </c>
      <c r="E50" s="52" t="s">
        <v>1006</v>
      </c>
      <c r="F50" s="52" t="s">
        <v>201</v>
      </c>
      <c r="G50" s="56" t="s">
        <v>1007</v>
      </c>
      <c r="H50" s="57">
        <v>1538118633</v>
      </c>
    </row>
    <row r="51" spans="1:8" ht="38.25">
      <c r="A51" s="52" t="s">
        <v>506</v>
      </c>
      <c r="B51" s="52" t="s">
        <v>928</v>
      </c>
      <c r="C51" s="52" t="s">
        <v>930</v>
      </c>
      <c r="D51" s="52" t="s">
        <v>932</v>
      </c>
      <c r="E51" s="52" t="s">
        <v>1006</v>
      </c>
      <c r="F51" s="52" t="s">
        <v>1008</v>
      </c>
      <c r="G51" s="56" t="s">
        <v>1009</v>
      </c>
      <c r="H51" s="57">
        <v>21177379</v>
      </c>
    </row>
    <row r="52" spans="1:8">
      <c r="A52" s="52" t="s">
        <v>506</v>
      </c>
      <c r="B52" s="52" t="s">
        <v>928</v>
      </c>
      <c r="C52" s="52" t="s">
        <v>930</v>
      </c>
      <c r="D52" s="52" t="s">
        <v>932</v>
      </c>
      <c r="E52" s="52" t="s">
        <v>1006</v>
      </c>
      <c r="F52" s="52" t="s">
        <v>1010</v>
      </c>
      <c r="G52" s="56" t="s">
        <v>1011</v>
      </c>
      <c r="H52" s="57">
        <v>129932083</v>
      </c>
    </row>
    <row r="53" spans="1:8" ht="38.25">
      <c r="A53" s="52" t="s">
        <v>506</v>
      </c>
      <c r="B53" s="52" t="s">
        <v>928</v>
      </c>
      <c r="C53" s="52" t="s">
        <v>930</v>
      </c>
      <c r="D53" s="52" t="s">
        <v>932</v>
      </c>
      <c r="E53" s="52" t="s">
        <v>1006</v>
      </c>
      <c r="F53" s="52" t="s">
        <v>1012</v>
      </c>
      <c r="G53" s="56" t="s">
        <v>1013</v>
      </c>
      <c r="H53" s="57">
        <v>40579971</v>
      </c>
    </row>
    <row r="54" spans="1:8">
      <c r="A54" s="52" t="s">
        <v>506</v>
      </c>
      <c r="B54" s="52" t="s">
        <v>928</v>
      </c>
      <c r="C54" s="52" t="s">
        <v>930</v>
      </c>
      <c r="D54" s="52" t="s">
        <v>932</v>
      </c>
      <c r="E54" s="52" t="s">
        <v>1006</v>
      </c>
      <c r="F54" s="52" t="s">
        <v>1014</v>
      </c>
      <c r="G54" s="56" t="s">
        <v>1015</v>
      </c>
      <c r="H54" s="57">
        <v>200000000</v>
      </c>
    </row>
    <row r="55" spans="1:8" ht="25.5">
      <c r="A55" s="52" t="s">
        <v>506</v>
      </c>
      <c r="B55" s="52" t="s">
        <v>928</v>
      </c>
      <c r="C55" s="52" t="s">
        <v>930</v>
      </c>
      <c r="D55" s="52" t="s">
        <v>932</v>
      </c>
      <c r="E55" s="52" t="s">
        <v>1006</v>
      </c>
      <c r="F55" s="52" t="s">
        <v>1016</v>
      </c>
      <c r="G55" s="56" t="s">
        <v>1017</v>
      </c>
      <c r="H55" s="57">
        <v>1067229200</v>
      </c>
    </row>
    <row r="56" spans="1:8">
      <c r="A56" s="52" t="s">
        <v>506</v>
      </c>
      <c r="B56" s="52" t="s">
        <v>928</v>
      </c>
      <c r="C56" s="52" t="s">
        <v>930</v>
      </c>
      <c r="D56" s="52" t="s">
        <v>932</v>
      </c>
      <c r="E56" s="52" t="s">
        <v>1006</v>
      </c>
      <c r="F56" s="52" t="s">
        <v>1018</v>
      </c>
      <c r="G56" s="56" t="s">
        <v>1019</v>
      </c>
      <c r="H56" s="57">
        <v>31200000</v>
      </c>
    </row>
    <row r="57" spans="1:8">
      <c r="A57" s="52" t="s">
        <v>506</v>
      </c>
      <c r="B57" s="52" t="s">
        <v>928</v>
      </c>
      <c r="C57" s="52" t="s">
        <v>930</v>
      </c>
      <c r="D57" s="52" t="s">
        <v>932</v>
      </c>
      <c r="E57" s="52" t="s">
        <v>1006</v>
      </c>
      <c r="F57" s="52" t="s">
        <v>1020</v>
      </c>
      <c r="G57" s="56" t="s">
        <v>511</v>
      </c>
      <c r="H57" s="57">
        <v>48000000</v>
      </c>
    </row>
    <row r="58" spans="1:8">
      <c r="A58" s="52" t="s">
        <v>506</v>
      </c>
      <c r="B58" s="52" t="s">
        <v>928</v>
      </c>
      <c r="C58" s="52" t="s">
        <v>930</v>
      </c>
      <c r="D58" s="52" t="s">
        <v>932</v>
      </c>
      <c r="E58" s="52" t="s">
        <v>1021</v>
      </c>
      <c r="F58" s="52" t="s">
        <v>201</v>
      </c>
      <c r="G58" s="56" t="s">
        <v>1022</v>
      </c>
      <c r="H58" s="57">
        <v>5756919000</v>
      </c>
    </row>
    <row r="59" spans="1:8">
      <c r="A59" s="52" t="s">
        <v>506</v>
      </c>
      <c r="B59" s="52" t="s">
        <v>928</v>
      </c>
      <c r="C59" s="52" t="s">
        <v>930</v>
      </c>
      <c r="D59" s="52" t="s">
        <v>932</v>
      </c>
      <c r="E59" s="52" t="s">
        <v>1021</v>
      </c>
      <c r="F59" s="52" t="s">
        <v>1023</v>
      </c>
      <c r="G59" s="56" t="s">
        <v>1024</v>
      </c>
      <c r="H59" s="57">
        <v>36500000</v>
      </c>
    </row>
    <row r="60" spans="1:8">
      <c r="A60" s="52" t="s">
        <v>506</v>
      </c>
      <c r="B60" s="52" t="s">
        <v>928</v>
      </c>
      <c r="C60" s="52" t="s">
        <v>930</v>
      </c>
      <c r="D60" s="52" t="s">
        <v>932</v>
      </c>
      <c r="E60" s="52" t="s">
        <v>1021</v>
      </c>
      <c r="F60" s="52" t="s">
        <v>1025</v>
      </c>
      <c r="G60" s="56" t="s">
        <v>1026</v>
      </c>
      <c r="H60" s="57">
        <v>18000000</v>
      </c>
    </row>
    <row r="61" spans="1:8">
      <c r="A61" s="52" t="s">
        <v>506</v>
      </c>
      <c r="B61" s="52" t="s">
        <v>928</v>
      </c>
      <c r="C61" s="52" t="s">
        <v>930</v>
      </c>
      <c r="D61" s="52" t="s">
        <v>932</v>
      </c>
      <c r="E61" s="52" t="s">
        <v>1021</v>
      </c>
      <c r="F61" s="52" t="s">
        <v>1027</v>
      </c>
      <c r="G61" s="56" t="s">
        <v>1028</v>
      </c>
      <c r="H61" s="57">
        <v>649020000</v>
      </c>
    </row>
    <row r="62" spans="1:8">
      <c r="A62" s="52" t="s">
        <v>506</v>
      </c>
      <c r="B62" s="52" t="s">
        <v>928</v>
      </c>
      <c r="C62" s="52" t="s">
        <v>930</v>
      </c>
      <c r="D62" s="52" t="s">
        <v>932</v>
      </c>
      <c r="E62" s="52" t="s">
        <v>1021</v>
      </c>
      <c r="F62" s="52" t="s">
        <v>1029</v>
      </c>
      <c r="G62" s="56" t="s">
        <v>1030</v>
      </c>
      <c r="H62" s="57">
        <v>787000000</v>
      </c>
    </row>
    <row r="63" spans="1:8">
      <c r="A63" s="52" t="s">
        <v>506</v>
      </c>
      <c r="B63" s="52" t="s">
        <v>928</v>
      </c>
      <c r="C63" s="52" t="s">
        <v>930</v>
      </c>
      <c r="D63" s="52" t="s">
        <v>932</v>
      </c>
      <c r="E63" s="52" t="s">
        <v>1021</v>
      </c>
      <c r="F63" s="52" t="s">
        <v>1031</v>
      </c>
      <c r="G63" s="56" t="s">
        <v>1032</v>
      </c>
      <c r="H63" s="57">
        <v>2644500000</v>
      </c>
    </row>
    <row r="64" spans="1:8">
      <c r="A64" s="52" t="s">
        <v>506</v>
      </c>
      <c r="B64" s="52" t="s">
        <v>928</v>
      </c>
      <c r="C64" s="52" t="s">
        <v>930</v>
      </c>
      <c r="D64" s="52" t="s">
        <v>932</v>
      </c>
      <c r="E64" s="52" t="s">
        <v>1021</v>
      </c>
      <c r="F64" s="52" t="s">
        <v>1033</v>
      </c>
      <c r="G64" s="56" t="s">
        <v>1034</v>
      </c>
      <c r="H64" s="57">
        <v>1621899000</v>
      </c>
    </row>
    <row r="65" spans="1:8">
      <c r="A65" s="52" t="s">
        <v>506</v>
      </c>
      <c r="B65" s="52" t="s">
        <v>928</v>
      </c>
      <c r="C65" s="52" t="s">
        <v>930</v>
      </c>
      <c r="D65" s="52" t="s">
        <v>932</v>
      </c>
      <c r="E65" s="52" t="s">
        <v>1035</v>
      </c>
      <c r="F65" s="52" t="s">
        <v>201</v>
      </c>
      <c r="G65" s="56" t="s">
        <v>1036</v>
      </c>
      <c r="H65" s="57">
        <v>1874836000</v>
      </c>
    </row>
    <row r="66" spans="1:8">
      <c r="A66" s="52" t="s">
        <v>506</v>
      </c>
      <c r="B66" s="52" t="s">
        <v>928</v>
      </c>
      <c r="C66" s="52" t="s">
        <v>930</v>
      </c>
      <c r="D66" s="52" t="s">
        <v>932</v>
      </c>
      <c r="E66" s="52" t="s">
        <v>1035</v>
      </c>
      <c r="F66" s="52" t="s">
        <v>1037</v>
      </c>
      <c r="G66" s="56" t="s">
        <v>1038</v>
      </c>
      <c r="H66" s="57">
        <v>456013000</v>
      </c>
    </row>
    <row r="67" spans="1:8">
      <c r="A67" s="52" t="s">
        <v>506</v>
      </c>
      <c r="B67" s="52" t="s">
        <v>928</v>
      </c>
      <c r="C67" s="52" t="s">
        <v>930</v>
      </c>
      <c r="D67" s="52" t="s">
        <v>932</v>
      </c>
      <c r="E67" s="52" t="s">
        <v>1035</v>
      </c>
      <c r="F67" s="52" t="s">
        <v>1039</v>
      </c>
      <c r="G67" s="56" t="s">
        <v>1040</v>
      </c>
      <c r="H67" s="57">
        <v>697350000</v>
      </c>
    </row>
    <row r="68" spans="1:8">
      <c r="A68" s="52" t="s">
        <v>506</v>
      </c>
      <c r="B68" s="52" t="s">
        <v>928</v>
      </c>
      <c r="C68" s="52" t="s">
        <v>930</v>
      </c>
      <c r="D68" s="52" t="s">
        <v>932</v>
      </c>
      <c r="E68" s="52" t="s">
        <v>1035</v>
      </c>
      <c r="F68" s="52" t="s">
        <v>1041</v>
      </c>
      <c r="G68" s="56" t="s">
        <v>1028</v>
      </c>
      <c r="H68" s="57">
        <v>454973000</v>
      </c>
    </row>
    <row r="69" spans="1:8">
      <c r="A69" s="52" t="s">
        <v>506</v>
      </c>
      <c r="B69" s="52" t="s">
        <v>928</v>
      </c>
      <c r="C69" s="52" t="s">
        <v>930</v>
      </c>
      <c r="D69" s="52" t="s">
        <v>932</v>
      </c>
      <c r="E69" s="52" t="s">
        <v>1035</v>
      </c>
      <c r="F69" s="52" t="s">
        <v>1042</v>
      </c>
      <c r="G69" s="56" t="s">
        <v>1043</v>
      </c>
      <c r="H69" s="57">
        <v>266500000</v>
      </c>
    </row>
    <row r="70" spans="1:8">
      <c r="A70" s="52" t="s">
        <v>506</v>
      </c>
      <c r="B70" s="52" t="s">
        <v>928</v>
      </c>
      <c r="C70" s="52" t="s">
        <v>930</v>
      </c>
      <c r="D70" s="52" t="s">
        <v>932</v>
      </c>
      <c r="E70" s="52" t="s">
        <v>1044</v>
      </c>
      <c r="F70" s="52" t="s">
        <v>201</v>
      </c>
      <c r="G70" s="56" t="s">
        <v>1045</v>
      </c>
      <c r="H70" s="57">
        <v>367756000</v>
      </c>
    </row>
    <row r="71" spans="1:8">
      <c r="A71" s="52" t="s">
        <v>506</v>
      </c>
      <c r="B71" s="52" t="s">
        <v>928</v>
      </c>
      <c r="C71" s="52" t="s">
        <v>930</v>
      </c>
      <c r="D71" s="52" t="s">
        <v>932</v>
      </c>
      <c r="E71" s="52" t="s">
        <v>1044</v>
      </c>
      <c r="F71" s="52" t="s">
        <v>1046</v>
      </c>
      <c r="G71" s="56" t="s">
        <v>1047</v>
      </c>
      <c r="H71" s="57">
        <v>205320000</v>
      </c>
    </row>
    <row r="72" spans="1:8">
      <c r="A72" s="52" t="s">
        <v>506</v>
      </c>
      <c r="B72" s="52" t="s">
        <v>928</v>
      </c>
      <c r="C72" s="52" t="s">
        <v>930</v>
      </c>
      <c r="D72" s="52" t="s">
        <v>932</v>
      </c>
      <c r="E72" s="52" t="s">
        <v>1044</v>
      </c>
      <c r="F72" s="52" t="s">
        <v>1048</v>
      </c>
      <c r="G72" s="56" t="s">
        <v>1049</v>
      </c>
      <c r="H72" s="57">
        <v>92436000</v>
      </c>
    </row>
    <row r="73" spans="1:8">
      <c r="A73" s="52" t="s">
        <v>506</v>
      </c>
      <c r="B73" s="52" t="s">
        <v>928</v>
      </c>
      <c r="C73" s="52" t="s">
        <v>930</v>
      </c>
      <c r="D73" s="52" t="s">
        <v>932</v>
      </c>
      <c r="E73" s="52" t="s">
        <v>1044</v>
      </c>
      <c r="F73" s="52" t="s">
        <v>1050</v>
      </c>
      <c r="G73" s="56" t="s">
        <v>1051</v>
      </c>
      <c r="H73" s="57">
        <v>70000000</v>
      </c>
    </row>
    <row r="74" spans="1:8">
      <c r="A74" s="52" t="s">
        <v>506</v>
      </c>
      <c r="B74" s="52" t="s">
        <v>928</v>
      </c>
      <c r="C74" s="52" t="s">
        <v>930</v>
      </c>
      <c r="D74" s="52" t="s">
        <v>932</v>
      </c>
      <c r="E74" s="52" t="s">
        <v>1052</v>
      </c>
      <c r="F74" s="52" t="s">
        <v>201</v>
      </c>
      <c r="G74" s="56" t="s">
        <v>1053</v>
      </c>
      <c r="H74" s="57">
        <v>670800000</v>
      </c>
    </row>
    <row r="75" spans="1:8">
      <c r="A75" s="52" t="s">
        <v>506</v>
      </c>
      <c r="B75" s="52" t="s">
        <v>928</v>
      </c>
      <c r="C75" s="52" t="s">
        <v>930</v>
      </c>
      <c r="D75" s="52" t="s">
        <v>932</v>
      </c>
      <c r="E75" s="52" t="s">
        <v>1052</v>
      </c>
      <c r="F75" s="52" t="s">
        <v>1054</v>
      </c>
      <c r="G75" s="56" t="s">
        <v>1055</v>
      </c>
      <c r="H75" s="57">
        <v>321000000</v>
      </c>
    </row>
    <row r="76" spans="1:8">
      <c r="A76" s="52" t="s">
        <v>506</v>
      </c>
      <c r="B76" s="52" t="s">
        <v>928</v>
      </c>
      <c r="C76" s="52" t="s">
        <v>930</v>
      </c>
      <c r="D76" s="52" t="s">
        <v>932</v>
      </c>
      <c r="E76" s="52" t="s">
        <v>1052</v>
      </c>
      <c r="F76" s="52" t="s">
        <v>1056</v>
      </c>
      <c r="G76" s="56" t="s">
        <v>1028</v>
      </c>
      <c r="H76" s="57">
        <v>304200000</v>
      </c>
    </row>
    <row r="77" spans="1:8">
      <c r="A77" s="52" t="s">
        <v>506</v>
      </c>
      <c r="B77" s="52" t="s">
        <v>928</v>
      </c>
      <c r="C77" s="52" t="s">
        <v>930</v>
      </c>
      <c r="D77" s="52" t="s">
        <v>932</v>
      </c>
      <c r="E77" s="52" t="s">
        <v>1052</v>
      </c>
      <c r="F77" s="52" t="s">
        <v>1057</v>
      </c>
      <c r="G77" s="56" t="s">
        <v>971</v>
      </c>
      <c r="H77" s="57">
        <v>45600000</v>
      </c>
    </row>
    <row r="78" spans="1:8" ht="25.5">
      <c r="A78" s="52" t="s">
        <v>506</v>
      </c>
      <c r="B78" s="52" t="s">
        <v>928</v>
      </c>
      <c r="C78" s="52" t="s">
        <v>930</v>
      </c>
      <c r="D78" s="52" t="s">
        <v>932</v>
      </c>
      <c r="E78" s="52" t="s">
        <v>1058</v>
      </c>
      <c r="F78" s="52" t="s">
        <v>201</v>
      </c>
      <c r="G78" s="56" t="s">
        <v>1059</v>
      </c>
      <c r="H78" s="57">
        <v>859156633</v>
      </c>
    </row>
    <row r="79" spans="1:8">
      <c r="A79" s="52" t="s">
        <v>506</v>
      </c>
      <c r="B79" s="52" t="s">
        <v>928</v>
      </c>
      <c r="C79" s="52" t="s">
        <v>930</v>
      </c>
      <c r="D79" s="52" t="s">
        <v>932</v>
      </c>
      <c r="E79" s="52" t="s">
        <v>1058</v>
      </c>
      <c r="F79" s="52" t="s">
        <v>1060</v>
      </c>
      <c r="G79" s="56" t="s">
        <v>1061</v>
      </c>
      <c r="H79" s="57">
        <v>658303833</v>
      </c>
    </row>
    <row r="80" spans="1:8">
      <c r="A80" s="52" t="s">
        <v>506</v>
      </c>
      <c r="B80" s="52" t="s">
        <v>928</v>
      </c>
      <c r="C80" s="52" t="s">
        <v>930</v>
      </c>
      <c r="D80" s="52" t="s">
        <v>932</v>
      </c>
      <c r="E80" s="52" t="s">
        <v>1058</v>
      </c>
      <c r="F80" s="52" t="s">
        <v>1062</v>
      </c>
      <c r="G80" s="56" t="s">
        <v>1063</v>
      </c>
      <c r="H80" s="57">
        <v>51393800</v>
      </c>
    </row>
    <row r="81" spans="1:8">
      <c r="A81" s="52" t="s">
        <v>506</v>
      </c>
      <c r="B81" s="52" t="s">
        <v>928</v>
      </c>
      <c r="C81" s="52" t="s">
        <v>930</v>
      </c>
      <c r="D81" s="52" t="s">
        <v>932</v>
      </c>
      <c r="E81" s="52" t="s">
        <v>1058</v>
      </c>
      <c r="F81" s="52" t="s">
        <v>1064</v>
      </c>
      <c r="G81" s="56" t="s">
        <v>1065</v>
      </c>
      <c r="H81" s="57">
        <v>83310000</v>
      </c>
    </row>
    <row r="82" spans="1:8">
      <c r="A82" s="52" t="s">
        <v>506</v>
      </c>
      <c r="B82" s="52" t="s">
        <v>928</v>
      </c>
      <c r="C82" s="52" t="s">
        <v>930</v>
      </c>
      <c r="D82" s="52" t="s">
        <v>932</v>
      </c>
      <c r="E82" s="52" t="s">
        <v>1058</v>
      </c>
      <c r="F82" s="52" t="s">
        <v>1066</v>
      </c>
      <c r="G82" s="56" t="s">
        <v>1067</v>
      </c>
      <c r="H82" s="57">
        <v>33193000</v>
      </c>
    </row>
    <row r="83" spans="1:8">
      <c r="A83" s="52" t="s">
        <v>506</v>
      </c>
      <c r="B83" s="52" t="s">
        <v>928</v>
      </c>
      <c r="C83" s="52" t="s">
        <v>930</v>
      </c>
      <c r="D83" s="52" t="s">
        <v>932</v>
      </c>
      <c r="E83" s="52" t="s">
        <v>1058</v>
      </c>
      <c r="F83" s="52" t="s">
        <v>1068</v>
      </c>
      <c r="G83" s="56" t="s">
        <v>1069</v>
      </c>
      <c r="H83" s="57">
        <v>16696000</v>
      </c>
    </row>
    <row r="84" spans="1:8">
      <c r="A84" s="52" t="s">
        <v>506</v>
      </c>
      <c r="B84" s="52" t="s">
        <v>928</v>
      </c>
      <c r="C84" s="52" t="s">
        <v>930</v>
      </c>
      <c r="D84" s="52" t="s">
        <v>932</v>
      </c>
      <c r="E84" s="52" t="s">
        <v>1058</v>
      </c>
      <c r="F84" s="52" t="s">
        <v>1070</v>
      </c>
      <c r="G84" s="56" t="s">
        <v>1071</v>
      </c>
      <c r="H84" s="57">
        <v>16260000</v>
      </c>
    </row>
    <row r="85" spans="1:8" ht="25.5">
      <c r="A85" s="52" t="s">
        <v>506</v>
      </c>
      <c r="B85" s="52" t="s">
        <v>928</v>
      </c>
      <c r="C85" s="52" t="s">
        <v>930</v>
      </c>
      <c r="D85" s="52" t="s">
        <v>932</v>
      </c>
      <c r="E85" s="52" t="s">
        <v>1072</v>
      </c>
      <c r="F85" s="52" t="s">
        <v>201</v>
      </c>
      <c r="G85" s="56" t="s">
        <v>1073</v>
      </c>
      <c r="H85" s="57">
        <v>138911000</v>
      </c>
    </row>
    <row r="86" spans="1:8">
      <c r="A86" s="52" t="s">
        <v>506</v>
      </c>
      <c r="B86" s="52" t="s">
        <v>928</v>
      </c>
      <c r="C86" s="52" t="s">
        <v>930</v>
      </c>
      <c r="D86" s="52" t="s">
        <v>932</v>
      </c>
      <c r="E86" s="52" t="s">
        <v>1072</v>
      </c>
      <c r="F86" s="52" t="s">
        <v>1074</v>
      </c>
      <c r="G86" s="56" t="s">
        <v>1067</v>
      </c>
      <c r="H86" s="57">
        <v>63911000</v>
      </c>
    </row>
    <row r="87" spans="1:8">
      <c r="A87" s="52" t="s">
        <v>506</v>
      </c>
      <c r="B87" s="52" t="s">
        <v>928</v>
      </c>
      <c r="C87" s="52" t="s">
        <v>930</v>
      </c>
      <c r="D87" s="52" t="s">
        <v>932</v>
      </c>
      <c r="E87" s="52" t="s">
        <v>1072</v>
      </c>
      <c r="F87" s="52" t="s">
        <v>1075</v>
      </c>
      <c r="G87" s="56" t="s">
        <v>1065</v>
      </c>
      <c r="H87" s="57">
        <v>75000000</v>
      </c>
    </row>
    <row r="88" spans="1:8" ht="25.5">
      <c r="A88" s="52" t="s">
        <v>506</v>
      </c>
      <c r="B88" s="52" t="s">
        <v>928</v>
      </c>
      <c r="C88" s="52" t="s">
        <v>930</v>
      </c>
      <c r="D88" s="52" t="s">
        <v>932</v>
      </c>
      <c r="E88" s="52" t="s">
        <v>1076</v>
      </c>
      <c r="F88" s="52" t="s">
        <v>201</v>
      </c>
      <c r="G88" s="56" t="s">
        <v>1077</v>
      </c>
      <c r="H88" s="57">
        <v>3776960080</v>
      </c>
    </row>
    <row r="89" spans="1:8">
      <c r="A89" s="52" t="s">
        <v>506</v>
      </c>
      <c r="B89" s="52" t="s">
        <v>928</v>
      </c>
      <c r="C89" s="52" t="s">
        <v>930</v>
      </c>
      <c r="D89" s="52" t="s">
        <v>932</v>
      </c>
      <c r="E89" s="52" t="s">
        <v>1076</v>
      </c>
      <c r="F89" s="52" t="s">
        <v>1078</v>
      </c>
      <c r="G89" s="56" t="s">
        <v>1079</v>
      </c>
      <c r="H89" s="57">
        <v>62080000</v>
      </c>
    </row>
    <row r="90" spans="1:8">
      <c r="A90" s="52" t="s">
        <v>506</v>
      </c>
      <c r="B90" s="52" t="s">
        <v>928</v>
      </c>
      <c r="C90" s="52" t="s">
        <v>930</v>
      </c>
      <c r="D90" s="52" t="s">
        <v>932</v>
      </c>
      <c r="E90" s="52" t="s">
        <v>1076</v>
      </c>
      <c r="F90" s="52" t="s">
        <v>1080</v>
      </c>
      <c r="G90" s="56" t="s">
        <v>1081</v>
      </c>
      <c r="H90" s="57">
        <v>962470080</v>
      </c>
    </row>
    <row r="91" spans="1:8">
      <c r="A91" s="52" t="s">
        <v>506</v>
      </c>
      <c r="B91" s="52" t="s">
        <v>928</v>
      </c>
      <c r="C91" s="52" t="s">
        <v>930</v>
      </c>
      <c r="D91" s="52" t="s">
        <v>932</v>
      </c>
      <c r="E91" s="52" t="s">
        <v>1076</v>
      </c>
      <c r="F91" s="52" t="s">
        <v>1082</v>
      </c>
      <c r="G91" s="56" t="s">
        <v>971</v>
      </c>
      <c r="H91" s="57">
        <v>2752410000</v>
      </c>
    </row>
    <row r="92" spans="1:8">
      <c r="A92" s="52" t="s">
        <v>506</v>
      </c>
      <c r="B92" s="52" t="s">
        <v>928</v>
      </c>
      <c r="C92" s="52" t="s">
        <v>930</v>
      </c>
      <c r="D92" s="52" t="s">
        <v>932</v>
      </c>
      <c r="E92" s="52" t="s">
        <v>1083</v>
      </c>
      <c r="F92" s="52" t="s">
        <v>201</v>
      </c>
      <c r="G92" s="56" t="s">
        <v>971</v>
      </c>
      <c r="H92" s="57">
        <v>9452724355</v>
      </c>
    </row>
    <row r="93" spans="1:8">
      <c r="A93" s="52" t="s">
        <v>506</v>
      </c>
      <c r="B93" s="52" t="s">
        <v>928</v>
      </c>
      <c r="C93" s="52" t="s">
        <v>930</v>
      </c>
      <c r="D93" s="52" t="s">
        <v>932</v>
      </c>
      <c r="E93" s="52" t="s">
        <v>1083</v>
      </c>
      <c r="F93" s="52" t="s">
        <v>1084</v>
      </c>
      <c r="G93" s="56" t="s">
        <v>1085</v>
      </c>
      <c r="H93" s="57">
        <v>44858000</v>
      </c>
    </row>
    <row r="94" spans="1:8">
      <c r="A94" s="52" t="s">
        <v>506</v>
      </c>
      <c r="B94" s="52" t="s">
        <v>928</v>
      </c>
      <c r="C94" s="52" t="s">
        <v>930</v>
      </c>
      <c r="D94" s="52" t="s">
        <v>932</v>
      </c>
      <c r="E94" s="52" t="s">
        <v>1083</v>
      </c>
      <c r="F94" s="52" t="s">
        <v>1086</v>
      </c>
      <c r="G94" s="56" t="s">
        <v>1087</v>
      </c>
      <c r="H94" s="57">
        <v>97840600</v>
      </c>
    </row>
    <row r="95" spans="1:8">
      <c r="A95" s="52" t="s">
        <v>506</v>
      </c>
      <c r="B95" s="52" t="s">
        <v>928</v>
      </c>
      <c r="C95" s="52" t="s">
        <v>930</v>
      </c>
      <c r="D95" s="52" t="s">
        <v>932</v>
      </c>
      <c r="E95" s="52" t="s">
        <v>1083</v>
      </c>
      <c r="F95" s="52" t="s">
        <v>1088</v>
      </c>
      <c r="G95" s="56" t="s">
        <v>1089</v>
      </c>
      <c r="H95" s="57">
        <v>5902292692</v>
      </c>
    </row>
    <row r="96" spans="1:8">
      <c r="A96" s="52" t="s">
        <v>506</v>
      </c>
      <c r="B96" s="52" t="s">
        <v>928</v>
      </c>
      <c r="C96" s="52" t="s">
        <v>930</v>
      </c>
      <c r="D96" s="52" t="s">
        <v>932</v>
      </c>
      <c r="E96" s="52" t="s">
        <v>1083</v>
      </c>
      <c r="F96" s="52" t="s">
        <v>1090</v>
      </c>
      <c r="G96" s="56" t="s">
        <v>1091</v>
      </c>
      <c r="H96" s="57">
        <v>3407733063</v>
      </c>
    </row>
    <row r="97" spans="1:8">
      <c r="A97" s="52" t="s">
        <v>506</v>
      </c>
      <c r="B97" s="52" t="s">
        <v>508</v>
      </c>
      <c r="C97" s="52" t="s">
        <v>201</v>
      </c>
      <c r="D97" s="52" t="s">
        <v>201</v>
      </c>
      <c r="E97" s="52" t="s">
        <v>201</v>
      </c>
      <c r="F97" s="52" t="s">
        <v>201</v>
      </c>
      <c r="G97" s="56" t="s">
        <v>509</v>
      </c>
      <c r="H97" s="57">
        <v>2042394935055</v>
      </c>
    </row>
    <row r="98" spans="1:8">
      <c r="A98" s="52" t="s">
        <v>506</v>
      </c>
      <c r="B98" s="52" t="s">
        <v>508</v>
      </c>
      <c r="C98" s="52" t="s">
        <v>1092</v>
      </c>
      <c r="D98" s="52" t="s">
        <v>201</v>
      </c>
      <c r="E98" s="52" t="s">
        <v>201</v>
      </c>
      <c r="F98" s="52" t="s">
        <v>201</v>
      </c>
      <c r="G98" s="56" t="s">
        <v>1093</v>
      </c>
      <c r="H98" s="57">
        <v>48225031047</v>
      </c>
    </row>
    <row r="99" spans="1:8">
      <c r="A99" s="52" t="s">
        <v>506</v>
      </c>
      <c r="B99" s="52" t="s">
        <v>508</v>
      </c>
      <c r="C99" s="52" t="s">
        <v>1092</v>
      </c>
      <c r="D99" s="52" t="s">
        <v>1094</v>
      </c>
      <c r="E99" s="52" t="s">
        <v>201</v>
      </c>
      <c r="F99" s="52" t="s">
        <v>201</v>
      </c>
      <c r="G99" s="56" t="s">
        <v>1095</v>
      </c>
      <c r="H99" s="57">
        <v>10851330470</v>
      </c>
    </row>
    <row r="100" spans="1:8">
      <c r="A100" s="52" t="s">
        <v>506</v>
      </c>
      <c r="B100" s="52" t="s">
        <v>508</v>
      </c>
      <c r="C100" s="52" t="s">
        <v>1092</v>
      </c>
      <c r="D100" s="52" t="s">
        <v>1094</v>
      </c>
      <c r="E100" s="52" t="s">
        <v>1096</v>
      </c>
      <c r="F100" s="52" t="s">
        <v>201</v>
      </c>
      <c r="G100" s="56" t="s">
        <v>1097</v>
      </c>
      <c r="H100" s="57">
        <v>10454698000</v>
      </c>
    </row>
    <row r="101" spans="1:8" ht="25.5">
      <c r="A101" s="52" t="s">
        <v>506</v>
      </c>
      <c r="B101" s="52" t="s">
        <v>508</v>
      </c>
      <c r="C101" s="52" t="s">
        <v>1092</v>
      </c>
      <c r="D101" s="52" t="s">
        <v>1094</v>
      </c>
      <c r="E101" s="52" t="s">
        <v>1096</v>
      </c>
      <c r="F101" s="52" t="s">
        <v>1098</v>
      </c>
      <c r="G101" s="56" t="s">
        <v>1099</v>
      </c>
      <c r="H101" s="57">
        <v>10454698000</v>
      </c>
    </row>
    <row r="102" spans="1:8">
      <c r="A102" s="52" t="s">
        <v>506</v>
      </c>
      <c r="B102" s="52" t="s">
        <v>508</v>
      </c>
      <c r="C102" s="52" t="s">
        <v>1092</v>
      </c>
      <c r="D102" s="52" t="s">
        <v>1094</v>
      </c>
      <c r="E102" s="52" t="s">
        <v>1100</v>
      </c>
      <c r="F102" s="52" t="s">
        <v>201</v>
      </c>
      <c r="G102" s="56" t="s">
        <v>1034</v>
      </c>
      <c r="H102" s="57">
        <v>396632470</v>
      </c>
    </row>
    <row r="103" spans="1:8">
      <c r="A103" s="52" t="s">
        <v>506</v>
      </c>
      <c r="B103" s="52" t="s">
        <v>508</v>
      </c>
      <c r="C103" s="52" t="s">
        <v>1092</v>
      </c>
      <c r="D103" s="52" t="s">
        <v>1094</v>
      </c>
      <c r="E103" s="52" t="s">
        <v>1100</v>
      </c>
      <c r="F103" s="52" t="s">
        <v>1101</v>
      </c>
      <c r="G103" s="56" t="s">
        <v>1102</v>
      </c>
      <c r="H103" s="57">
        <v>254330470</v>
      </c>
    </row>
    <row r="104" spans="1:8">
      <c r="A104" s="52" t="s">
        <v>506</v>
      </c>
      <c r="B104" s="52" t="s">
        <v>508</v>
      </c>
      <c r="C104" s="52" t="s">
        <v>1092</v>
      </c>
      <c r="D104" s="52" t="s">
        <v>1094</v>
      </c>
      <c r="E104" s="52" t="s">
        <v>1100</v>
      </c>
      <c r="F104" s="52" t="s">
        <v>1103</v>
      </c>
      <c r="G104" s="56" t="s">
        <v>1104</v>
      </c>
      <c r="H104" s="57">
        <v>123715000</v>
      </c>
    </row>
    <row r="105" spans="1:8">
      <c r="A105" s="52" t="s">
        <v>506</v>
      </c>
      <c r="B105" s="52" t="s">
        <v>508</v>
      </c>
      <c r="C105" s="52" t="s">
        <v>1092</v>
      </c>
      <c r="D105" s="52" t="s">
        <v>1094</v>
      </c>
      <c r="E105" s="52" t="s">
        <v>1100</v>
      </c>
      <c r="F105" s="52" t="s">
        <v>1105</v>
      </c>
      <c r="G105" s="56" t="s">
        <v>971</v>
      </c>
      <c r="H105" s="57">
        <v>18587000</v>
      </c>
    </row>
    <row r="106" spans="1:8">
      <c r="A106" s="52" t="s">
        <v>506</v>
      </c>
      <c r="B106" s="52" t="s">
        <v>508</v>
      </c>
      <c r="C106" s="52" t="s">
        <v>1092</v>
      </c>
      <c r="D106" s="52" t="s">
        <v>1106</v>
      </c>
      <c r="E106" s="52" t="s">
        <v>201</v>
      </c>
      <c r="F106" s="52" t="s">
        <v>201</v>
      </c>
      <c r="G106" s="56" t="s">
        <v>1107</v>
      </c>
      <c r="H106" s="57">
        <v>215000000</v>
      </c>
    </row>
    <row r="107" spans="1:8">
      <c r="A107" s="52" t="s">
        <v>506</v>
      </c>
      <c r="B107" s="52" t="s">
        <v>508</v>
      </c>
      <c r="C107" s="52" t="s">
        <v>1092</v>
      </c>
      <c r="D107" s="52" t="s">
        <v>1106</v>
      </c>
      <c r="E107" s="52" t="s">
        <v>1100</v>
      </c>
      <c r="F107" s="52" t="s">
        <v>201</v>
      </c>
      <c r="G107" s="56" t="s">
        <v>1034</v>
      </c>
      <c r="H107" s="57">
        <v>215000000</v>
      </c>
    </row>
    <row r="108" spans="1:8">
      <c r="A108" s="52" t="s">
        <v>506</v>
      </c>
      <c r="B108" s="52" t="s">
        <v>508</v>
      </c>
      <c r="C108" s="52" t="s">
        <v>1092</v>
      </c>
      <c r="D108" s="52" t="s">
        <v>1106</v>
      </c>
      <c r="E108" s="52" t="s">
        <v>1100</v>
      </c>
      <c r="F108" s="52" t="s">
        <v>1101</v>
      </c>
      <c r="G108" s="56" t="s">
        <v>1102</v>
      </c>
      <c r="H108" s="57">
        <v>215000000</v>
      </c>
    </row>
    <row r="109" spans="1:8">
      <c r="A109" s="52" t="s">
        <v>506</v>
      </c>
      <c r="B109" s="52" t="s">
        <v>508</v>
      </c>
      <c r="C109" s="52" t="s">
        <v>1092</v>
      </c>
      <c r="D109" s="52" t="s">
        <v>1108</v>
      </c>
      <c r="E109" s="52" t="s">
        <v>201</v>
      </c>
      <c r="F109" s="52" t="s">
        <v>201</v>
      </c>
      <c r="G109" s="56" t="s">
        <v>1109</v>
      </c>
      <c r="H109" s="57">
        <v>545000000</v>
      </c>
    </row>
    <row r="110" spans="1:8">
      <c r="A110" s="52" t="s">
        <v>506</v>
      </c>
      <c r="B110" s="52" t="s">
        <v>508</v>
      </c>
      <c r="C110" s="52" t="s">
        <v>1092</v>
      </c>
      <c r="D110" s="52" t="s">
        <v>1108</v>
      </c>
      <c r="E110" s="52" t="s">
        <v>986</v>
      </c>
      <c r="F110" s="52" t="s">
        <v>201</v>
      </c>
      <c r="G110" s="56" t="s">
        <v>987</v>
      </c>
      <c r="H110" s="57">
        <v>1012000</v>
      </c>
    </row>
    <row r="111" spans="1:8">
      <c r="A111" s="52" t="s">
        <v>506</v>
      </c>
      <c r="B111" s="52" t="s">
        <v>508</v>
      </c>
      <c r="C111" s="52" t="s">
        <v>1092</v>
      </c>
      <c r="D111" s="52" t="s">
        <v>1108</v>
      </c>
      <c r="E111" s="52" t="s">
        <v>986</v>
      </c>
      <c r="F111" s="52" t="s">
        <v>1110</v>
      </c>
      <c r="G111" s="56" t="s">
        <v>1111</v>
      </c>
      <c r="H111" s="57">
        <v>1012000</v>
      </c>
    </row>
    <row r="112" spans="1:8">
      <c r="A112" s="52" t="s">
        <v>506</v>
      </c>
      <c r="B112" s="52" t="s">
        <v>508</v>
      </c>
      <c r="C112" s="52" t="s">
        <v>1092</v>
      </c>
      <c r="D112" s="52" t="s">
        <v>1108</v>
      </c>
      <c r="E112" s="52" t="s">
        <v>1021</v>
      </c>
      <c r="F112" s="52" t="s">
        <v>201</v>
      </c>
      <c r="G112" s="56" t="s">
        <v>1022</v>
      </c>
      <c r="H112" s="57">
        <v>519109000</v>
      </c>
    </row>
    <row r="113" spans="1:8">
      <c r="A113" s="52" t="s">
        <v>506</v>
      </c>
      <c r="B113" s="52" t="s">
        <v>508</v>
      </c>
      <c r="C113" s="52" t="s">
        <v>1092</v>
      </c>
      <c r="D113" s="52" t="s">
        <v>1108</v>
      </c>
      <c r="E113" s="52" t="s">
        <v>1021</v>
      </c>
      <c r="F113" s="52" t="s">
        <v>1023</v>
      </c>
      <c r="G113" s="56" t="s">
        <v>1024</v>
      </c>
      <c r="H113" s="57">
        <v>42500000</v>
      </c>
    </row>
    <row r="114" spans="1:8">
      <c r="A114" s="52" t="s">
        <v>506</v>
      </c>
      <c r="B114" s="52" t="s">
        <v>508</v>
      </c>
      <c r="C114" s="52" t="s">
        <v>1092</v>
      </c>
      <c r="D114" s="52" t="s">
        <v>1108</v>
      </c>
      <c r="E114" s="52" t="s">
        <v>1021</v>
      </c>
      <c r="F114" s="52" t="s">
        <v>1025</v>
      </c>
      <c r="G114" s="56" t="s">
        <v>1026</v>
      </c>
      <c r="H114" s="57">
        <v>252000000</v>
      </c>
    </row>
    <row r="115" spans="1:8">
      <c r="A115" s="52" t="s">
        <v>506</v>
      </c>
      <c r="B115" s="52" t="s">
        <v>508</v>
      </c>
      <c r="C115" s="52" t="s">
        <v>1092</v>
      </c>
      <c r="D115" s="52" t="s">
        <v>1108</v>
      </c>
      <c r="E115" s="52" t="s">
        <v>1021</v>
      </c>
      <c r="F115" s="52" t="s">
        <v>1027</v>
      </c>
      <c r="G115" s="56" t="s">
        <v>1028</v>
      </c>
      <c r="H115" s="57">
        <v>1800000</v>
      </c>
    </row>
    <row r="116" spans="1:8">
      <c r="A116" s="52" t="s">
        <v>506</v>
      </c>
      <c r="B116" s="52" t="s">
        <v>508</v>
      </c>
      <c r="C116" s="52" t="s">
        <v>1092</v>
      </c>
      <c r="D116" s="52" t="s">
        <v>1108</v>
      </c>
      <c r="E116" s="52" t="s">
        <v>1021</v>
      </c>
      <c r="F116" s="52" t="s">
        <v>1029</v>
      </c>
      <c r="G116" s="56" t="s">
        <v>1030</v>
      </c>
      <c r="H116" s="57">
        <v>58600000</v>
      </c>
    </row>
    <row r="117" spans="1:8">
      <c r="A117" s="52" t="s">
        <v>506</v>
      </c>
      <c r="B117" s="52" t="s">
        <v>508</v>
      </c>
      <c r="C117" s="52" t="s">
        <v>1092</v>
      </c>
      <c r="D117" s="52" t="s">
        <v>1108</v>
      </c>
      <c r="E117" s="52" t="s">
        <v>1021</v>
      </c>
      <c r="F117" s="52" t="s">
        <v>1033</v>
      </c>
      <c r="G117" s="56" t="s">
        <v>1034</v>
      </c>
      <c r="H117" s="57">
        <v>164209000</v>
      </c>
    </row>
    <row r="118" spans="1:8">
      <c r="A118" s="52" t="s">
        <v>506</v>
      </c>
      <c r="B118" s="52" t="s">
        <v>508</v>
      </c>
      <c r="C118" s="52" t="s">
        <v>1092</v>
      </c>
      <c r="D118" s="52" t="s">
        <v>1108</v>
      </c>
      <c r="E118" s="52" t="s">
        <v>1035</v>
      </c>
      <c r="F118" s="52" t="s">
        <v>201</v>
      </c>
      <c r="G118" s="56" t="s">
        <v>1036</v>
      </c>
      <c r="H118" s="57">
        <v>19549000</v>
      </c>
    </row>
    <row r="119" spans="1:8">
      <c r="A119" s="52" t="s">
        <v>506</v>
      </c>
      <c r="B119" s="52" t="s">
        <v>508</v>
      </c>
      <c r="C119" s="52" t="s">
        <v>1092</v>
      </c>
      <c r="D119" s="52" t="s">
        <v>1108</v>
      </c>
      <c r="E119" s="52" t="s">
        <v>1035</v>
      </c>
      <c r="F119" s="52" t="s">
        <v>1037</v>
      </c>
      <c r="G119" s="56" t="s">
        <v>1038</v>
      </c>
      <c r="H119" s="57">
        <v>4049000</v>
      </c>
    </row>
    <row r="120" spans="1:8">
      <c r="A120" s="52" t="s">
        <v>506</v>
      </c>
      <c r="B120" s="52" t="s">
        <v>508</v>
      </c>
      <c r="C120" s="52" t="s">
        <v>1092</v>
      </c>
      <c r="D120" s="52" t="s">
        <v>1108</v>
      </c>
      <c r="E120" s="52" t="s">
        <v>1035</v>
      </c>
      <c r="F120" s="52" t="s">
        <v>1039</v>
      </c>
      <c r="G120" s="56" t="s">
        <v>1040</v>
      </c>
      <c r="H120" s="57">
        <v>10950000</v>
      </c>
    </row>
    <row r="121" spans="1:8">
      <c r="A121" s="52" t="s">
        <v>506</v>
      </c>
      <c r="B121" s="52" t="s">
        <v>508</v>
      </c>
      <c r="C121" s="52" t="s">
        <v>1092</v>
      </c>
      <c r="D121" s="52" t="s">
        <v>1108</v>
      </c>
      <c r="E121" s="52" t="s">
        <v>1035</v>
      </c>
      <c r="F121" s="52" t="s">
        <v>1041</v>
      </c>
      <c r="G121" s="56" t="s">
        <v>1028</v>
      </c>
      <c r="H121" s="57">
        <v>4550000</v>
      </c>
    </row>
    <row r="122" spans="1:8" ht="25.5">
      <c r="A122" s="52" t="s">
        <v>506</v>
      </c>
      <c r="B122" s="52" t="s">
        <v>508</v>
      </c>
      <c r="C122" s="52" t="s">
        <v>1092</v>
      </c>
      <c r="D122" s="52" t="s">
        <v>1108</v>
      </c>
      <c r="E122" s="52" t="s">
        <v>1076</v>
      </c>
      <c r="F122" s="52" t="s">
        <v>201</v>
      </c>
      <c r="G122" s="56" t="s">
        <v>1077</v>
      </c>
      <c r="H122" s="57">
        <v>5330000</v>
      </c>
    </row>
    <row r="123" spans="1:8">
      <c r="A123" s="52" t="s">
        <v>506</v>
      </c>
      <c r="B123" s="52" t="s">
        <v>508</v>
      </c>
      <c r="C123" s="52" t="s">
        <v>1092</v>
      </c>
      <c r="D123" s="52" t="s">
        <v>1108</v>
      </c>
      <c r="E123" s="52" t="s">
        <v>1076</v>
      </c>
      <c r="F123" s="52" t="s">
        <v>1112</v>
      </c>
      <c r="G123" s="56" t="s">
        <v>1113</v>
      </c>
      <c r="H123" s="57">
        <v>5330000</v>
      </c>
    </row>
    <row r="124" spans="1:8">
      <c r="A124" s="52" t="s">
        <v>506</v>
      </c>
      <c r="B124" s="52" t="s">
        <v>508</v>
      </c>
      <c r="C124" s="52" t="s">
        <v>1092</v>
      </c>
      <c r="D124" s="52" t="s">
        <v>1114</v>
      </c>
      <c r="E124" s="52" t="s">
        <v>201</v>
      </c>
      <c r="F124" s="52" t="s">
        <v>201</v>
      </c>
      <c r="G124" s="56" t="s">
        <v>1115</v>
      </c>
      <c r="H124" s="57">
        <v>1499668085</v>
      </c>
    </row>
    <row r="125" spans="1:8">
      <c r="A125" s="52" t="s">
        <v>506</v>
      </c>
      <c r="B125" s="52" t="s">
        <v>508</v>
      </c>
      <c r="C125" s="52" t="s">
        <v>1092</v>
      </c>
      <c r="D125" s="52" t="s">
        <v>1114</v>
      </c>
      <c r="E125" s="52" t="s">
        <v>1116</v>
      </c>
      <c r="F125" s="52" t="s">
        <v>201</v>
      </c>
      <c r="G125" s="56" t="s">
        <v>1117</v>
      </c>
      <c r="H125" s="57">
        <v>324246085</v>
      </c>
    </row>
    <row r="126" spans="1:8">
      <c r="A126" s="52" t="s">
        <v>506</v>
      </c>
      <c r="B126" s="52" t="s">
        <v>508</v>
      </c>
      <c r="C126" s="52" t="s">
        <v>1092</v>
      </c>
      <c r="D126" s="52" t="s">
        <v>1114</v>
      </c>
      <c r="E126" s="52" t="s">
        <v>1116</v>
      </c>
      <c r="F126" s="52" t="s">
        <v>1118</v>
      </c>
      <c r="G126" s="56" t="s">
        <v>1119</v>
      </c>
      <c r="H126" s="57">
        <v>324246085</v>
      </c>
    </row>
    <row r="127" spans="1:8">
      <c r="A127" s="52" t="s">
        <v>506</v>
      </c>
      <c r="B127" s="52" t="s">
        <v>508</v>
      </c>
      <c r="C127" s="52" t="s">
        <v>1092</v>
      </c>
      <c r="D127" s="52" t="s">
        <v>1114</v>
      </c>
      <c r="E127" s="52" t="s">
        <v>1100</v>
      </c>
      <c r="F127" s="52" t="s">
        <v>201</v>
      </c>
      <c r="G127" s="56" t="s">
        <v>1034</v>
      </c>
      <c r="H127" s="57">
        <v>1175422000</v>
      </c>
    </row>
    <row r="128" spans="1:8">
      <c r="A128" s="52" t="s">
        <v>506</v>
      </c>
      <c r="B128" s="52" t="s">
        <v>508</v>
      </c>
      <c r="C128" s="52" t="s">
        <v>1092</v>
      </c>
      <c r="D128" s="52" t="s">
        <v>1114</v>
      </c>
      <c r="E128" s="52" t="s">
        <v>1100</v>
      </c>
      <c r="F128" s="52" t="s">
        <v>1103</v>
      </c>
      <c r="G128" s="56" t="s">
        <v>1104</v>
      </c>
      <c r="H128" s="57">
        <v>1056289000</v>
      </c>
    </row>
    <row r="129" spans="1:8">
      <c r="A129" s="52" t="s">
        <v>506</v>
      </c>
      <c r="B129" s="52" t="s">
        <v>508</v>
      </c>
      <c r="C129" s="52" t="s">
        <v>1092</v>
      </c>
      <c r="D129" s="52" t="s">
        <v>1114</v>
      </c>
      <c r="E129" s="52" t="s">
        <v>1100</v>
      </c>
      <c r="F129" s="52" t="s">
        <v>1105</v>
      </c>
      <c r="G129" s="56" t="s">
        <v>971</v>
      </c>
      <c r="H129" s="57">
        <v>119133000</v>
      </c>
    </row>
    <row r="130" spans="1:8">
      <c r="A130" s="52" t="s">
        <v>506</v>
      </c>
      <c r="B130" s="52" t="s">
        <v>508</v>
      </c>
      <c r="C130" s="52" t="s">
        <v>1092</v>
      </c>
      <c r="D130" s="52" t="s">
        <v>1120</v>
      </c>
      <c r="E130" s="52" t="s">
        <v>201</v>
      </c>
      <c r="F130" s="52" t="s">
        <v>201</v>
      </c>
      <c r="G130" s="56" t="s">
        <v>1121</v>
      </c>
      <c r="H130" s="57">
        <v>35114032492</v>
      </c>
    </row>
    <row r="131" spans="1:8">
      <c r="A131" s="52" t="s">
        <v>506</v>
      </c>
      <c r="B131" s="52" t="s">
        <v>508</v>
      </c>
      <c r="C131" s="52" t="s">
        <v>1092</v>
      </c>
      <c r="D131" s="52" t="s">
        <v>1120</v>
      </c>
      <c r="E131" s="52" t="s">
        <v>1116</v>
      </c>
      <c r="F131" s="52" t="s">
        <v>201</v>
      </c>
      <c r="G131" s="56" t="s">
        <v>1117</v>
      </c>
      <c r="H131" s="57">
        <v>184596000</v>
      </c>
    </row>
    <row r="132" spans="1:8">
      <c r="A132" s="52" t="s">
        <v>506</v>
      </c>
      <c r="B132" s="52" t="s">
        <v>508</v>
      </c>
      <c r="C132" s="52" t="s">
        <v>1092</v>
      </c>
      <c r="D132" s="52" t="s">
        <v>1120</v>
      </c>
      <c r="E132" s="52" t="s">
        <v>1116</v>
      </c>
      <c r="F132" s="52" t="s">
        <v>1118</v>
      </c>
      <c r="G132" s="56" t="s">
        <v>1119</v>
      </c>
      <c r="H132" s="57">
        <v>184596000</v>
      </c>
    </row>
    <row r="133" spans="1:8">
      <c r="A133" s="52" t="s">
        <v>506</v>
      </c>
      <c r="B133" s="52" t="s">
        <v>508</v>
      </c>
      <c r="C133" s="52" t="s">
        <v>1092</v>
      </c>
      <c r="D133" s="52" t="s">
        <v>1120</v>
      </c>
      <c r="E133" s="52" t="s">
        <v>1096</v>
      </c>
      <c r="F133" s="52" t="s">
        <v>201</v>
      </c>
      <c r="G133" s="56" t="s">
        <v>1097</v>
      </c>
      <c r="H133" s="57">
        <v>32968742000</v>
      </c>
    </row>
    <row r="134" spans="1:8" ht="25.5">
      <c r="A134" s="52" t="s">
        <v>506</v>
      </c>
      <c r="B134" s="52" t="s">
        <v>508</v>
      </c>
      <c r="C134" s="52" t="s">
        <v>1092</v>
      </c>
      <c r="D134" s="52" t="s">
        <v>1120</v>
      </c>
      <c r="E134" s="52" t="s">
        <v>1096</v>
      </c>
      <c r="F134" s="52" t="s">
        <v>1098</v>
      </c>
      <c r="G134" s="56" t="s">
        <v>1099</v>
      </c>
      <c r="H134" s="57">
        <v>32968742000</v>
      </c>
    </row>
    <row r="135" spans="1:8">
      <c r="A135" s="52" t="s">
        <v>506</v>
      </c>
      <c r="B135" s="52" t="s">
        <v>508</v>
      </c>
      <c r="C135" s="52" t="s">
        <v>1092</v>
      </c>
      <c r="D135" s="52" t="s">
        <v>1120</v>
      </c>
      <c r="E135" s="52" t="s">
        <v>1100</v>
      </c>
      <c r="F135" s="52" t="s">
        <v>201</v>
      </c>
      <c r="G135" s="56" t="s">
        <v>1034</v>
      </c>
      <c r="H135" s="57">
        <v>1960694492</v>
      </c>
    </row>
    <row r="136" spans="1:8">
      <c r="A136" s="52" t="s">
        <v>506</v>
      </c>
      <c r="B136" s="52" t="s">
        <v>508</v>
      </c>
      <c r="C136" s="52" t="s">
        <v>1092</v>
      </c>
      <c r="D136" s="52" t="s">
        <v>1120</v>
      </c>
      <c r="E136" s="52" t="s">
        <v>1100</v>
      </c>
      <c r="F136" s="52" t="s">
        <v>1101</v>
      </c>
      <c r="G136" s="56" t="s">
        <v>1102</v>
      </c>
      <c r="H136" s="57">
        <v>1226404492</v>
      </c>
    </row>
    <row r="137" spans="1:8">
      <c r="A137" s="52" t="s">
        <v>506</v>
      </c>
      <c r="B137" s="52" t="s">
        <v>508</v>
      </c>
      <c r="C137" s="52" t="s">
        <v>1092</v>
      </c>
      <c r="D137" s="52" t="s">
        <v>1120</v>
      </c>
      <c r="E137" s="52" t="s">
        <v>1100</v>
      </c>
      <c r="F137" s="52" t="s">
        <v>1103</v>
      </c>
      <c r="G137" s="56" t="s">
        <v>1104</v>
      </c>
      <c r="H137" s="57">
        <v>718138000</v>
      </c>
    </row>
    <row r="138" spans="1:8">
      <c r="A138" s="52" t="s">
        <v>506</v>
      </c>
      <c r="B138" s="52" t="s">
        <v>508</v>
      </c>
      <c r="C138" s="52" t="s">
        <v>1092</v>
      </c>
      <c r="D138" s="52" t="s">
        <v>1120</v>
      </c>
      <c r="E138" s="52" t="s">
        <v>1100</v>
      </c>
      <c r="F138" s="52" t="s">
        <v>1105</v>
      </c>
      <c r="G138" s="56" t="s">
        <v>971</v>
      </c>
      <c r="H138" s="57">
        <v>16152000</v>
      </c>
    </row>
    <row r="139" spans="1:8">
      <c r="A139" s="52" t="s">
        <v>506</v>
      </c>
      <c r="B139" s="52" t="s">
        <v>508</v>
      </c>
      <c r="C139" s="52" t="s">
        <v>1122</v>
      </c>
      <c r="D139" s="52" t="s">
        <v>201</v>
      </c>
      <c r="E139" s="52" t="s">
        <v>201</v>
      </c>
      <c r="F139" s="52" t="s">
        <v>201</v>
      </c>
      <c r="G139" s="56" t="s">
        <v>1123</v>
      </c>
      <c r="H139" s="57">
        <v>150013976359</v>
      </c>
    </row>
    <row r="140" spans="1:8">
      <c r="A140" s="52" t="s">
        <v>506</v>
      </c>
      <c r="B140" s="52" t="s">
        <v>508</v>
      </c>
      <c r="C140" s="52" t="s">
        <v>1122</v>
      </c>
      <c r="D140" s="52" t="s">
        <v>1124</v>
      </c>
      <c r="E140" s="52" t="s">
        <v>201</v>
      </c>
      <c r="F140" s="52" t="s">
        <v>201</v>
      </c>
      <c r="G140" s="56" t="s">
        <v>1125</v>
      </c>
      <c r="H140" s="57">
        <v>2860418376</v>
      </c>
    </row>
    <row r="141" spans="1:8">
      <c r="A141" s="52" t="s">
        <v>506</v>
      </c>
      <c r="B141" s="52" t="s">
        <v>508</v>
      </c>
      <c r="C141" s="52" t="s">
        <v>1122</v>
      </c>
      <c r="D141" s="52" t="s">
        <v>1124</v>
      </c>
      <c r="E141" s="52" t="s">
        <v>1116</v>
      </c>
      <c r="F141" s="52" t="s">
        <v>201</v>
      </c>
      <c r="G141" s="56" t="s">
        <v>1117</v>
      </c>
      <c r="H141" s="57">
        <v>2635641038</v>
      </c>
    </row>
    <row r="142" spans="1:8">
      <c r="A142" s="52" t="s">
        <v>506</v>
      </c>
      <c r="B142" s="52" t="s">
        <v>508</v>
      </c>
      <c r="C142" s="52" t="s">
        <v>1122</v>
      </c>
      <c r="D142" s="52" t="s">
        <v>1124</v>
      </c>
      <c r="E142" s="52" t="s">
        <v>1116</v>
      </c>
      <c r="F142" s="52" t="s">
        <v>1126</v>
      </c>
      <c r="G142" s="56" t="s">
        <v>1127</v>
      </c>
      <c r="H142" s="57">
        <v>2190710032</v>
      </c>
    </row>
    <row r="143" spans="1:8">
      <c r="A143" s="52" t="s">
        <v>506</v>
      </c>
      <c r="B143" s="52" t="s">
        <v>508</v>
      </c>
      <c r="C143" s="52" t="s">
        <v>1122</v>
      </c>
      <c r="D143" s="52" t="s">
        <v>1124</v>
      </c>
      <c r="E143" s="52" t="s">
        <v>1116</v>
      </c>
      <c r="F143" s="52" t="s">
        <v>1128</v>
      </c>
      <c r="G143" s="56" t="s">
        <v>1129</v>
      </c>
      <c r="H143" s="57">
        <v>444931006</v>
      </c>
    </row>
    <row r="144" spans="1:8">
      <c r="A144" s="52" t="s">
        <v>506</v>
      </c>
      <c r="B144" s="52" t="s">
        <v>508</v>
      </c>
      <c r="C144" s="52" t="s">
        <v>1122</v>
      </c>
      <c r="D144" s="52" t="s">
        <v>1124</v>
      </c>
      <c r="E144" s="52" t="s">
        <v>1100</v>
      </c>
      <c r="F144" s="52" t="s">
        <v>201</v>
      </c>
      <c r="G144" s="56" t="s">
        <v>1034</v>
      </c>
      <c r="H144" s="57">
        <v>224777338</v>
      </c>
    </row>
    <row r="145" spans="1:8">
      <c r="A145" s="52" t="s">
        <v>506</v>
      </c>
      <c r="B145" s="52" t="s">
        <v>508</v>
      </c>
      <c r="C145" s="52" t="s">
        <v>1122</v>
      </c>
      <c r="D145" s="52" t="s">
        <v>1124</v>
      </c>
      <c r="E145" s="52" t="s">
        <v>1100</v>
      </c>
      <c r="F145" s="52" t="s">
        <v>1101</v>
      </c>
      <c r="G145" s="56" t="s">
        <v>1102</v>
      </c>
      <c r="H145" s="57">
        <v>224777338</v>
      </c>
    </row>
    <row r="146" spans="1:8">
      <c r="A146" s="52" t="s">
        <v>506</v>
      </c>
      <c r="B146" s="52" t="s">
        <v>508</v>
      </c>
      <c r="C146" s="52" t="s">
        <v>1122</v>
      </c>
      <c r="D146" s="52" t="s">
        <v>1130</v>
      </c>
      <c r="E146" s="52" t="s">
        <v>201</v>
      </c>
      <c r="F146" s="52" t="s">
        <v>201</v>
      </c>
      <c r="G146" s="56" t="s">
        <v>1131</v>
      </c>
      <c r="H146" s="57">
        <v>147153557983</v>
      </c>
    </row>
    <row r="147" spans="1:8">
      <c r="A147" s="52" t="s">
        <v>506</v>
      </c>
      <c r="B147" s="52" t="s">
        <v>508</v>
      </c>
      <c r="C147" s="52" t="s">
        <v>1122</v>
      </c>
      <c r="D147" s="52" t="s">
        <v>1130</v>
      </c>
      <c r="E147" s="52" t="s">
        <v>1116</v>
      </c>
      <c r="F147" s="52" t="s">
        <v>201</v>
      </c>
      <c r="G147" s="56" t="s">
        <v>1117</v>
      </c>
      <c r="H147" s="57">
        <v>1889150000</v>
      </c>
    </row>
    <row r="148" spans="1:8">
      <c r="A148" s="52" t="s">
        <v>506</v>
      </c>
      <c r="B148" s="52" t="s">
        <v>508</v>
      </c>
      <c r="C148" s="52" t="s">
        <v>1122</v>
      </c>
      <c r="D148" s="52" t="s">
        <v>1130</v>
      </c>
      <c r="E148" s="52" t="s">
        <v>1116</v>
      </c>
      <c r="F148" s="52" t="s">
        <v>1126</v>
      </c>
      <c r="G148" s="56" t="s">
        <v>1127</v>
      </c>
      <c r="H148" s="57">
        <v>736391000</v>
      </c>
    </row>
    <row r="149" spans="1:8">
      <c r="A149" s="52" t="s">
        <v>506</v>
      </c>
      <c r="B149" s="52" t="s">
        <v>508</v>
      </c>
      <c r="C149" s="52" t="s">
        <v>1122</v>
      </c>
      <c r="D149" s="52" t="s">
        <v>1130</v>
      </c>
      <c r="E149" s="52" t="s">
        <v>1116</v>
      </c>
      <c r="F149" s="52" t="s">
        <v>1118</v>
      </c>
      <c r="G149" s="56" t="s">
        <v>1119</v>
      </c>
      <c r="H149" s="57">
        <v>846299000</v>
      </c>
    </row>
    <row r="150" spans="1:8">
      <c r="A150" s="52" t="s">
        <v>506</v>
      </c>
      <c r="B150" s="52" t="s">
        <v>508</v>
      </c>
      <c r="C150" s="52" t="s">
        <v>1122</v>
      </c>
      <c r="D150" s="52" t="s">
        <v>1130</v>
      </c>
      <c r="E150" s="52" t="s">
        <v>1116</v>
      </c>
      <c r="F150" s="52" t="s">
        <v>1132</v>
      </c>
      <c r="G150" s="56" t="s">
        <v>971</v>
      </c>
      <c r="H150" s="57">
        <v>306460000</v>
      </c>
    </row>
    <row r="151" spans="1:8">
      <c r="A151" s="52" t="s">
        <v>506</v>
      </c>
      <c r="B151" s="52" t="s">
        <v>508</v>
      </c>
      <c r="C151" s="52" t="s">
        <v>1122</v>
      </c>
      <c r="D151" s="52" t="s">
        <v>1130</v>
      </c>
      <c r="E151" s="52" t="s">
        <v>1096</v>
      </c>
      <c r="F151" s="52" t="s">
        <v>201</v>
      </c>
      <c r="G151" s="56" t="s">
        <v>1097</v>
      </c>
      <c r="H151" s="57">
        <v>121954200040</v>
      </c>
    </row>
    <row r="152" spans="1:8" ht="25.5">
      <c r="A152" s="52" t="s">
        <v>506</v>
      </c>
      <c r="B152" s="52" t="s">
        <v>508</v>
      </c>
      <c r="C152" s="52" t="s">
        <v>1122</v>
      </c>
      <c r="D152" s="52" t="s">
        <v>1130</v>
      </c>
      <c r="E152" s="52" t="s">
        <v>1096</v>
      </c>
      <c r="F152" s="52" t="s">
        <v>1098</v>
      </c>
      <c r="G152" s="56" t="s">
        <v>1099</v>
      </c>
      <c r="H152" s="57">
        <v>121954200040</v>
      </c>
    </row>
    <row r="153" spans="1:8">
      <c r="A153" s="52" t="s">
        <v>506</v>
      </c>
      <c r="B153" s="52" t="s">
        <v>508</v>
      </c>
      <c r="C153" s="52" t="s">
        <v>1122</v>
      </c>
      <c r="D153" s="52" t="s">
        <v>1130</v>
      </c>
      <c r="E153" s="52" t="s">
        <v>1133</v>
      </c>
      <c r="F153" s="52" t="s">
        <v>201</v>
      </c>
      <c r="G153" s="56" t="s">
        <v>1134</v>
      </c>
      <c r="H153" s="57">
        <v>1645760283</v>
      </c>
    </row>
    <row r="154" spans="1:8">
      <c r="A154" s="52" t="s">
        <v>506</v>
      </c>
      <c r="B154" s="52" t="s">
        <v>508</v>
      </c>
      <c r="C154" s="52" t="s">
        <v>1122</v>
      </c>
      <c r="D154" s="52" t="s">
        <v>1130</v>
      </c>
      <c r="E154" s="52" t="s">
        <v>1133</v>
      </c>
      <c r="F154" s="52" t="s">
        <v>1135</v>
      </c>
      <c r="G154" s="56" t="s">
        <v>1136</v>
      </c>
      <c r="H154" s="57">
        <v>1645760283</v>
      </c>
    </row>
    <row r="155" spans="1:8">
      <c r="A155" s="52" t="s">
        <v>506</v>
      </c>
      <c r="B155" s="52" t="s">
        <v>508</v>
      </c>
      <c r="C155" s="52" t="s">
        <v>1122</v>
      </c>
      <c r="D155" s="52" t="s">
        <v>1130</v>
      </c>
      <c r="E155" s="52" t="s">
        <v>1100</v>
      </c>
      <c r="F155" s="52" t="s">
        <v>201</v>
      </c>
      <c r="G155" s="56" t="s">
        <v>1034</v>
      </c>
      <c r="H155" s="57">
        <v>21664447660</v>
      </c>
    </row>
    <row r="156" spans="1:8">
      <c r="A156" s="52" t="s">
        <v>506</v>
      </c>
      <c r="B156" s="52" t="s">
        <v>508</v>
      </c>
      <c r="C156" s="52" t="s">
        <v>1122</v>
      </c>
      <c r="D156" s="52" t="s">
        <v>1130</v>
      </c>
      <c r="E156" s="52" t="s">
        <v>1100</v>
      </c>
      <c r="F156" s="52" t="s">
        <v>1101</v>
      </c>
      <c r="G156" s="56" t="s">
        <v>1102</v>
      </c>
      <c r="H156" s="57">
        <v>10076256914</v>
      </c>
    </row>
    <row r="157" spans="1:8">
      <c r="A157" s="52" t="s">
        <v>506</v>
      </c>
      <c r="B157" s="52" t="s">
        <v>508</v>
      </c>
      <c r="C157" s="52" t="s">
        <v>1122</v>
      </c>
      <c r="D157" s="52" t="s">
        <v>1130</v>
      </c>
      <c r="E157" s="52" t="s">
        <v>1100</v>
      </c>
      <c r="F157" s="52" t="s">
        <v>1103</v>
      </c>
      <c r="G157" s="56" t="s">
        <v>1104</v>
      </c>
      <c r="H157" s="57">
        <v>11063264480</v>
      </c>
    </row>
    <row r="158" spans="1:8">
      <c r="A158" s="52" t="s">
        <v>506</v>
      </c>
      <c r="B158" s="52" t="s">
        <v>508</v>
      </c>
      <c r="C158" s="52" t="s">
        <v>1122</v>
      </c>
      <c r="D158" s="52" t="s">
        <v>1130</v>
      </c>
      <c r="E158" s="52" t="s">
        <v>1100</v>
      </c>
      <c r="F158" s="52" t="s">
        <v>1105</v>
      </c>
      <c r="G158" s="56" t="s">
        <v>971</v>
      </c>
      <c r="H158" s="57">
        <v>524926266</v>
      </c>
    </row>
    <row r="159" spans="1:8">
      <c r="A159" s="52" t="s">
        <v>506</v>
      </c>
      <c r="B159" s="52" t="s">
        <v>508</v>
      </c>
      <c r="C159" s="52" t="s">
        <v>480</v>
      </c>
      <c r="D159" s="52" t="s">
        <v>201</v>
      </c>
      <c r="E159" s="52" t="s">
        <v>201</v>
      </c>
      <c r="F159" s="52" t="s">
        <v>201</v>
      </c>
      <c r="G159" s="56" t="s">
        <v>1137</v>
      </c>
      <c r="H159" s="57">
        <v>23403601660</v>
      </c>
    </row>
    <row r="160" spans="1:8">
      <c r="A160" s="52" t="s">
        <v>506</v>
      </c>
      <c r="B160" s="52" t="s">
        <v>508</v>
      </c>
      <c r="C160" s="52" t="s">
        <v>480</v>
      </c>
      <c r="D160" s="52" t="s">
        <v>490</v>
      </c>
      <c r="E160" s="52" t="s">
        <v>201</v>
      </c>
      <c r="F160" s="52" t="s">
        <v>201</v>
      </c>
      <c r="G160" s="56" t="s">
        <v>1138</v>
      </c>
      <c r="H160" s="57">
        <v>23303601660</v>
      </c>
    </row>
    <row r="161" spans="1:8">
      <c r="A161" s="52" t="s">
        <v>506</v>
      </c>
      <c r="B161" s="52" t="s">
        <v>508</v>
      </c>
      <c r="C161" s="52" t="s">
        <v>480</v>
      </c>
      <c r="D161" s="52" t="s">
        <v>490</v>
      </c>
      <c r="E161" s="52" t="s">
        <v>1139</v>
      </c>
      <c r="F161" s="52" t="s">
        <v>201</v>
      </c>
      <c r="G161" s="56" t="s">
        <v>1140</v>
      </c>
      <c r="H161" s="57">
        <v>57000000</v>
      </c>
    </row>
    <row r="162" spans="1:8">
      <c r="A162" s="52" t="s">
        <v>506</v>
      </c>
      <c r="B162" s="52" t="s">
        <v>508</v>
      </c>
      <c r="C162" s="52" t="s">
        <v>480</v>
      </c>
      <c r="D162" s="52" t="s">
        <v>490</v>
      </c>
      <c r="E162" s="52" t="s">
        <v>1139</v>
      </c>
      <c r="F162" s="52" t="s">
        <v>1141</v>
      </c>
      <c r="G162" s="56" t="s">
        <v>1142</v>
      </c>
      <c r="H162" s="57">
        <v>57000000</v>
      </c>
    </row>
    <row r="163" spans="1:8">
      <c r="A163" s="52" t="s">
        <v>506</v>
      </c>
      <c r="B163" s="52" t="s">
        <v>508</v>
      </c>
      <c r="C163" s="52" t="s">
        <v>480</v>
      </c>
      <c r="D163" s="52" t="s">
        <v>490</v>
      </c>
      <c r="E163" s="52" t="s">
        <v>1006</v>
      </c>
      <c r="F163" s="52" t="s">
        <v>201</v>
      </c>
      <c r="G163" s="56" t="s">
        <v>1007</v>
      </c>
      <c r="H163" s="57">
        <v>2205000</v>
      </c>
    </row>
    <row r="164" spans="1:8">
      <c r="A164" s="52" t="s">
        <v>506</v>
      </c>
      <c r="B164" s="52" t="s">
        <v>508</v>
      </c>
      <c r="C164" s="52" t="s">
        <v>480</v>
      </c>
      <c r="D164" s="52" t="s">
        <v>490</v>
      </c>
      <c r="E164" s="52" t="s">
        <v>1006</v>
      </c>
      <c r="F164" s="52" t="s">
        <v>1010</v>
      </c>
      <c r="G164" s="56" t="s">
        <v>1011</v>
      </c>
      <c r="H164" s="57">
        <v>2205000</v>
      </c>
    </row>
    <row r="165" spans="1:8">
      <c r="A165" s="52" t="s">
        <v>506</v>
      </c>
      <c r="B165" s="52" t="s">
        <v>508</v>
      </c>
      <c r="C165" s="52" t="s">
        <v>480</v>
      </c>
      <c r="D165" s="52" t="s">
        <v>490</v>
      </c>
      <c r="E165" s="52" t="s">
        <v>1044</v>
      </c>
      <c r="F165" s="52" t="s">
        <v>201</v>
      </c>
      <c r="G165" s="56" t="s">
        <v>1045</v>
      </c>
      <c r="H165" s="57">
        <v>14850000</v>
      </c>
    </row>
    <row r="166" spans="1:8">
      <c r="A166" s="52" t="s">
        <v>506</v>
      </c>
      <c r="B166" s="52" t="s">
        <v>508</v>
      </c>
      <c r="C166" s="52" t="s">
        <v>480</v>
      </c>
      <c r="D166" s="52" t="s">
        <v>490</v>
      </c>
      <c r="E166" s="52" t="s">
        <v>1044</v>
      </c>
      <c r="F166" s="52" t="s">
        <v>1050</v>
      </c>
      <c r="G166" s="56" t="s">
        <v>1051</v>
      </c>
      <c r="H166" s="57">
        <v>14850000</v>
      </c>
    </row>
    <row r="167" spans="1:8" ht="25.5">
      <c r="A167" s="52" t="s">
        <v>506</v>
      </c>
      <c r="B167" s="52" t="s">
        <v>508</v>
      </c>
      <c r="C167" s="52" t="s">
        <v>480</v>
      </c>
      <c r="D167" s="52" t="s">
        <v>490</v>
      </c>
      <c r="E167" s="52" t="s">
        <v>1076</v>
      </c>
      <c r="F167" s="52" t="s">
        <v>201</v>
      </c>
      <c r="G167" s="56" t="s">
        <v>1077</v>
      </c>
      <c r="H167" s="57">
        <v>148740000</v>
      </c>
    </row>
    <row r="168" spans="1:8">
      <c r="A168" s="52" t="s">
        <v>506</v>
      </c>
      <c r="B168" s="52" t="s">
        <v>508</v>
      </c>
      <c r="C168" s="52" t="s">
        <v>480</v>
      </c>
      <c r="D168" s="52" t="s">
        <v>490</v>
      </c>
      <c r="E168" s="52" t="s">
        <v>1076</v>
      </c>
      <c r="F168" s="52" t="s">
        <v>1112</v>
      </c>
      <c r="G168" s="56" t="s">
        <v>1113</v>
      </c>
      <c r="H168" s="57">
        <v>73840000</v>
      </c>
    </row>
    <row r="169" spans="1:8">
      <c r="A169" s="52" t="s">
        <v>506</v>
      </c>
      <c r="B169" s="52" t="s">
        <v>508</v>
      </c>
      <c r="C169" s="52" t="s">
        <v>480</v>
      </c>
      <c r="D169" s="52" t="s">
        <v>490</v>
      </c>
      <c r="E169" s="52" t="s">
        <v>1076</v>
      </c>
      <c r="F169" s="52" t="s">
        <v>1080</v>
      </c>
      <c r="G169" s="56" t="s">
        <v>1081</v>
      </c>
      <c r="H169" s="57">
        <v>74900000</v>
      </c>
    </row>
    <row r="170" spans="1:8">
      <c r="A170" s="52" t="s">
        <v>506</v>
      </c>
      <c r="B170" s="52" t="s">
        <v>508</v>
      </c>
      <c r="C170" s="52" t="s">
        <v>480</v>
      </c>
      <c r="D170" s="52" t="s">
        <v>490</v>
      </c>
      <c r="E170" s="52" t="s">
        <v>1083</v>
      </c>
      <c r="F170" s="52" t="s">
        <v>201</v>
      </c>
      <c r="G170" s="56" t="s">
        <v>971</v>
      </c>
      <c r="H170" s="57">
        <v>19473000</v>
      </c>
    </row>
    <row r="171" spans="1:8">
      <c r="A171" s="52" t="s">
        <v>506</v>
      </c>
      <c r="B171" s="52" t="s">
        <v>508</v>
      </c>
      <c r="C171" s="52" t="s">
        <v>480</v>
      </c>
      <c r="D171" s="52" t="s">
        <v>490</v>
      </c>
      <c r="E171" s="52" t="s">
        <v>1083</v>
      </c>
      <c r="F171" s="52" t="s">
        <v>1088</v>
      </c>
      <c r="G171" s="56" t="s">
        <v>1089</v>
      </c>
      <c r="H171" s="57">
        <v>15000000</v>
      </c>
    </row>
    <row r="172" spans="1:8">
      <c r="A172" s="52" t="s">
        <v>506</v>
      </c>
      <c r="B172" s="52" t="s">
        <v>508</v>
      </c>
      <c r="C172" s="52" t="s">
        <v>480</v>
      </c>
      <c r="D172" s="52" t="s">
        <v>490</v>
      </c>
      <c r="E172" s="52" t="s">
        <v>1083</v>
      </c>
      <c r="F172" s="52" t="s">
        <v>1090</v>
      </c>
      <c r="G172" s="56" t="s">
        <v>1091</v>
      </c>
      <c r="H172" s="57">
        <v>4473000</v>
      </c>
    </row>
    <row r="173" spans="1:8">
      <c r="A173" s="52" t="s">
        <v>506</v>
      </c>
      <c r="B173" s="52" t="s">
        <v>508</v>
      </c>
      <c r="C173" s="52" t="s">
        <v>480</v>
      </c>
      <c r="D173" s="52" t="s">
        <v>490</v>
      </c>
      <c r="E173" s="52" t="s">
        <v>1116</v>
      </c>
      <c r="F173" s="52" t="s">
        <v>201</v>
      </c>
      <c r="G173" s="56" t="s">
        <v>1117</v>
      </c>
      <c r="H173" s="57">
        <v>233336396</v>
      </c>
    </row>
    <row r="174" spans="1:8">
      <c r="A174" s="52" t="s">
        <v>506</v>
      </c>
      <c r="B174" s="52" t="s">
        <v>508</v>
      </c>
      <c r="C174" s="52" t="s">
        <v>480</v>
      </c>
      <c r="D174" s="52" t="s">
        <v>490</v>
      </c>
      <c r="E174" s="52" t="s">
        <v>1116</v>
      </c>
      <c r="F174" s="52" t="s">
        <v>1126</v>
      </c>
      <c r="G174" s="56" t="s">
        <v>1127</v>
      </c>
      <c r="H174" s="57">
        <v>64778000</v>
      </c>
    </row>
    <row r="175" spans="1:8">
      <c r="A175" s="52" t="s">
        <v>506</v>
      </c>
      <c r="B175" s="52" t="s">
        <v>508</v>
      </c>
      <c r="C175" s="52" t="s">
        <v>480</v>
      </c>
      <c r="D175" s="52" t="s">
        <v>490</v>
      </c>
      <c r="E175" s="52" t="s">
        <v>1116</v>
      </c>
      <c r="F175" s="52" t="s">
        <v>1132</v>
      </c>
      <c r="G175" s="56" t="s">
        <v>971</v>
      </c>
      <c r="H175" s="57">
        <v>168558396</v>
      </c>
    </row>
    <row r="176" spans="1:8" ht="25.5">
      <c r="A176" s="52" t="s">
        <v>506</v>
      </c>
      <c r="B176" s="52" t="s">
        <v>508</v>
      </c>
      <c r="C176" s="52" t="s">
        <v>480</v>
      </c>
      <c r="D176" s="52" t="s">
        <v>490</v>
      </c>
      <c r="E176" s="52" t="s">
        <v>1143</v>
      </c>
      <c r="F176" s="52" t="s">
        <v>201</v>
      </c>
      <c r="G176" s="56" t="s">
        <v>1144</v>
      </c>
      <c r="H176" s="57">
        <v>7506725990</v>
      </c>
    </row>
    <row r="177" spans="1:8" ht="25.5">
      <c r="A177" s="52" t="s">
        <v>506</v>
      </c>
      <c r="B177" s="52" t="s">
        <v>508</v>
      </c>
      <c r="C177" s="52" t="s">
        <v>480</v>
      </c>
      <c r="D177" s="52" t="s">
        <v>490</v>
      </c>
      <c r="E177" s="52" t="s">
        <v>1143</v>
      </c>
      <c r="F177" s="52" t="s">
        <v>1145</v>
      </c>
      <c r="G177" s="56" t="s">
        <v>1146</v>
      </c>
      <c r="H177" s="57">
        <v>7506725990</v>
      </c>
    </row>
    <row r="178" spans="1:8">
      <c r="A178" s="52" t="s">
        <v>506</v>
      </c>
      <c r="B178" s="52" t="s">
        <v>508</v>
      </c>
      <c r="C178" s="52" t="s">
        <v>480</v>
      </c>
      <c r="D178" s="52" t="s">
        <v>490</v>
      </c>
      <c r="E178" s="52" t="s">
        <v>1096</v>
      </c>
      <c r="F178" s="52" t="s">
        <v>201</v>
      </c>
      <c r="G178" s="56" t="s">
        <v>1097</v>
      </c>
      <c r="H178" s="57">
        <v>13192938076</v>
      </c>
    </row>
    <row r="179" spans="1:8" ht="25.5">
      <c r="A179" s="52" t="s">
        <v>506</v>
      </c>
      <c r="B179" s="52" t="s">
        <v>508</v>
      </c>
      <c r="C179" s="52" t="s">
        <v>480</v>
      </c>
      <c r="D179" s="52" t="s">
        <v>490</v>
      </c>
      <c r="E179" s="52" t="s">
        <v>1096</v>
      </c>
      <c r="F179" s="52" t="s">
        <v>1098</v>
      </c>
      <c r="G179" s="56" t="s">
        <v>1099</v>
      </c>
      <c r="H179" s="57">
        <v>13192938076</v>
      </c>
    </row>
    <row r="180" spans="1:8">
      <c r="A180" s="52" t="s">
        <v>506</v>
      </c>
      <c r="B180" s="52" t="s">
        <v>508</v>
      </c>
      <c r="C180" s="52" t="s">
        <v>480</v>
      </c>
      <c r="D180" s="52" t="s">
        <v>490</v>
      </c>
      <c r="E180" s="52" t="s">
        <v>1100</v>
      </c>
      <c r="F180" s="52" t="s">
        <v>201</v>
      </c>
      <c r="G180" s="56" t="s">
        <v>1034</v>
      </c>
      <c r="H180" s="57">
        <v>2128333198</v>
      </c>
    </row>
    <row r="181" spans="1:8">
      <c r="A181" s="52" t="s">
        <v>506</v>
      </c>
      <c r="B181" s="52" t="s">
        <v>508</v>
      </c>
      <c r="C181" s="52" t="s">
        <v>480</v>
      </c>
      <c r="D181" s="52" t="s">
        <v>490</v>
      </c>
      <c r="E181" s="52" t="s">
        <v>1100</v>
      </c>
      <c r="F181" s="52" t="s">
        <v>1101</v>
      </c>
      <c r="G181" s="56" t="s">
        <v>1102</v>
      </c>
      <c r="H181" s="57">
        <v>1583890198</v>
      </c>
    </row>
    <row r="182" spans="1:8">
      <c r="A182" s="52" t="s">
        <v>506</v>
      </c>
      <c r="B182" s="52" t="s">
        <v>508</v>
      </c>
      <c r="C182" s="52" t="s">
        <v>480</v>
      </c>
      <c r="D182" s="52" t="s">
        <v>490</v>
      </c>
      <c r="E182" s="52" t="s">
        <v>1100</v>
      </c>
      <c r="F182" s="52" t="s">
        <v>1103</v>
      </c>
      <c r="G182" s="56" t="s">
        <v>1104</v>
      </c>
      <c r="H182" s="57">
        <v>528243000</v>
      </c>
    </row>
    <row r="183" spans="1:8">
      <c r="A183" s="52" t="s">
        <v>506</v>
      </c>
      <c r="B183" s="52" t="s">
        <v>508</v>
      </c>
      <c r="C183" s="52" t="s">
        <v>480</v>
      </c>
      <c r="D183" s="52" t="s">
        <v>490</v>
      </c>
      <c r="E183" s="52" t="s">
        <v>1100</v>
      </c>
      <c r="F183" s="52" t="s">
        <v>1105</v>
      </c>
      <c r="G183" s="56" t="s">
        <v>971</v>
      </c>
      <c r="H183" s="57">
        <v>16200000</v>
      </c>
    </row>
    <row r="184" spans="1:8">
      <c r="A184" s="52" t="s">
        <v>506</v>
      </c>
      <c r="B184" s="52" t="s">
        <v>508</v>
      </c>
      <c r="C184" s="52" t="s">
        <v>480</v>
      </c>
      <c r="D184" s="52" t="s">
        <v>1147</v>
      </c>
      <c r="E184" s="52" t="s">
        <v>201</v>
      </c>
      <c r="F184" s="52" t="s">
        <v>201</v>
      </c>
      <c r="G184" s="56" t="s">
        <v>1148</v>
      </c>
      <c r="H184" s="57">
        <v>100000000</v>
      </c>
    </row>
    <row r="185" spans="1:8">
      <c r="A185" s="52" t="s">
        <v>506</v>
      </c>
      <c r="B185" s="52" t="s">
        <v>508</v>
      </c>
      <c r="C185" s="52" t="s">
        <v>480</v>
      </c>
      <c r="D185" s="52" t="s">
        <v>1147</v>
      </c>
      <c r="E185" s="52" t="s">
        <v>944</v>
      </c>
      <c r="F185" s="52" t="s">
        <v>201</v>
      </c>
      <c r="G185" s="56" t="s">
        <v>945</v>
      </c>
      <c r="H185" s="57">
        <v>29676000</v>
      </c>
    </row>
    <row r="186" spans="1:8">
      <c r="A186" s="52" t="s">
        <v>506</v>
      </c>
      <c r="B186" s="52" t="s">
        <v>508</v>
      </c>
      <c r="C186" s="52" t="s">
        <v>480</v>
      </c>
      <c r="D186" s="52" t="s">
        <v>1147</v>
      </c>
      <c r="E186" s="52" t="s">
        <v>944</v>
      </c>
      <c r="F186" s="52" t="s">
        <v>948</v>
      </c>
      <c r="G186" s="56" t="s">
        <v>949</v>
      </c>
      <c r="H186" s="57">
        <v>29676000</v>
      </c>
    </row>
    <row r="187" spans="1:8" ht="25.5">
      <c r="A187" s="52" t="s">
        <v>506</v>
      </c>
      <c r="B187" s="52" t="s">
        <v>508</v>
      </c>
      <c r="C187" s="52" t="s">
        <v>480</v>
      </c>
      <c r="D187" s="52" t="s">
        <v>1147</v>
      </c>
      <c r="E187" s="52" t="s">
        <v>962</v>
      </c>
      <c r="F187" s="52" t="s">
        <v>201</v>
      </c>
      <c r="G187" s="56" t="s">
        <v>963</v>
      </c>
      <c r="H187" s="57">
        <v>7500000</v>
      </c>
    </row>
    <row r="188" spans="1:8">
      <c r="A188" s="52" t="s">
        <v>506</v>
      </c>
      <c r="B188" s="52" t="s">
        <v>508</v>
      </c>
      <c r="C188" s="52" t="s">
        <v>480</v>
      </c>
      <c r="D188" s="52" t="s">
        <v>1147</v>
      </c>
      <c r="E188" s="52" t="s">
        <v>962</v>
      </c>
      <c r="F188" s="52" t="s">
        <v>964</v>
      </c>
      <c r="G188" s="56" t="s">
        <v>965</v>
      </c>
      <c r="H188" s="57">
        <v>7500000</v>
      </c>
    </row>
    <row r="189" spans="1:8">
      <c r="A189" s="52" t="s">
        <v>506</v>
      </c>
      <c r="B189" s="52" t="s">
        <v>508</v>
      </c>
      <c r="C189" s="52" t="s">
        <v>480</v>
      </c>
      <c r="D189" s="52" t="s">
        <v>1147</v>
      </c>
      <c r="E189" s="52" t="s">
        <v>966</v>
      </c>
      <c r="F189" s="52" t="s">
        <v>201</v>
      </c>
      <c r="G189" s="56" t="s">
        <v>967</v>
      </c>
      <c r="H189" s="57">
        <v>777700</v>
      </c>
    </row>
    <row r="190" spans="1:8">
      <c r="A190" s="52" t="s">
        <v>506</v>
      </c>
      <c r="B190" s="52" t="s">
        <v>508</v>
      </c>
      <c r="C190" s="52" t="s">
        <v>480</v>
      </c>
      <c r="D190" s="52" t="s">
        <v>1147</v>
      </c>
      <c r="E190" s="52" t="s">
        <v>966</v>
      </c>
      <c r="F190" s="52" t="s">
        <v>970</v>
      </c>
      <c r="G190" s="56" t="s">
        <v>971</v>
      </c>
      <c r="H190" s="57">
        <v>777700</v>
      </c>
    </row>
    <row r="191" spans="1:8">
      <c r="A191" s="52" t="s">
        <v>506</v>
      </c>
      <c r="B191" s="52" t="s">
        <v>508</v>
      </c>
      <c r="C191" s="52" t="s">
        <v>480</v>
      </c>
      <c r="D191" s="52" t="s">
        <v>1147</v>
      </c>
      <c r="E191" s="52" t="s">
        <v>986</v>
      </c>
      <c r="F191" s="52" t="s">
        <v>201</v>
      </c>
      <c r="G191" s="56" t="s">
        <v>987</v>
      </c>
      <c r="H191" s="57">
        <v>28838800</v>
      </c>
    </row>
    <row r="192" spans="1:8">
      <c r="A192" s="52" t="s">
        <v>506</v>
      </c>
      <c r="B192" s="52" t="s">
        <v>508</v>
      </c>
      <c r="C192" s="52" t="s">
        <v>480</v>
      </c>
      <c r="D192" s="52" t="s">
        <v>1147</v>
      </c>
      <c r="E192" s="52" t="s">
        <v>986</v>
      </c>
      <c r="F192" s="52" t="s">
        <v>988</v>
      </c>
      <c r="G192" s="56" t="s">
        <v>989</v>
      </c>
      <c r="H192" s="57">
        <v>27905000</v>
      </c>
    </row>
    <row r="193" spans="1:8">
      <c r="A193" s="52" t="s">
        <v>506</v>
      </c>
      <c r="B193" s="52" t="s">
        <v>508</v>
      </c>
      <c r="C193" s="52" t="s">
        <v>480</v>
      </c>
      <c r="D193" s="52" t="s">
        <v>1147</v>
      </c>
      <c r="E193" s="52" t="s">
        <v>986</v>
      </c>
      <c r="F193" s="52" t="s">
        <v>990</v>
      </c>
      <c r="G193" s="56" t="s">
        <v>991</v>
      </c>
      <c r="H193" s="57">
        <v>933800</v>
      </c>
    </row>
    <row r="194" spans="1:8">
      <c r="A194" s="52" t="s">
        <v>506</v>
      </c>
      <c r="B194" s="52" t="s">
        <v>508</v>
      </c>
      <c r="C194" s="52" t="s">
        <v>480</v>
      </c>
      <c r="D194" s="52" t="s">
        <v>1147</v>
      </c>
      <c r="E194" s="52" t="s">
        <v>996</v>
      </c>
      <c r="F194" s="52" t="s">
        <v>201</v>
      </c>
      <c r="G194" s="56" t="s">
        <v>997</v>
      </c>
      <c r="H194" s="57">
        <v>3703100</v>
      </c>
    </row>
    <row r="195" spans="1:8">
      <c r="A195" s="52" t="s">
        <v>506</v>
      </c>
      <c r="B195" s="52" t="s">
        <v>508</v>
      </c>
      <c r="C195" s="52" t="s">
        <v>480</v>
      </c>
      <c r="D195" s="52" t="s">
        <v>1147</v>
      </c>
      <c r="E195" s="52" t="s">
        <v>996</v>
      </c>
      <c r="F195" s="52" t="s">
        <v>1004</v>
      </c>
      <c r="G195" s="56" t="s">
        <v>1005</v>
      </c>
      <c r="H195" s="57">
        <v>3703100</v>
      </c>
    </row>
    <row r="196" spans="1:8">
      <c r="A196" s="52" t="s">
        <v>506</v>
      </c>
      <c r="B196" s="52" t="s">
        <v>508</v>
      </c>
      <c r="C196" s="52" t="s">
        <v>480</v>
      </c>
      <c r="D196" s="52" t="s">
        <v>1147</v>
      </c>
      <c r="E196" s="52" t="s">
        <v>1035</v>
      </c>
      <c r="F196" s="52" t="s">
        <v>201</v>
      </c>
      <c r="G196" s="56" t="s">
        <v>1036</v>
      </c>
      <c r="H196" s="57">
        <v>18300000</v>
      </c>
    </row>
    <row r="197" spans="1:8">
      <c r="A197" s="52" t="s">
        <v>506</v>
      </c>
      <c r="B197" s="52" t="s">
        <v>508</v>
      </c>
      <c r="C197" s="52" t="s">
        <v>480</v>
      </c>
      <c r="D197" s="52" t="s">
        <v>1147</v>
      </c>
      <c r="E197" s="52" t="s">
        <v>1035</v>
      </c>
      <c r="F197" s="52" t="s">
        <v>1037</v>
      </c>
      <c r="G197" s="56" t="s">
        <v>1038</v>
      </c>
      <c r="H197" s="57">
        <v>9900000</v>
      </c>
    </row>
    <row r="198" spans="1:8">
      <c r="A198" s="52" t="s">
        <v>506</v>
      </c>
      <c r="B198" s="52" t="s">
        <v>508</v>
      </c>
      <c r="C198" s="52" t="s">
        <v>480</v>
      </c>
      <c r="D198" s="52" t="s">
        <v>1147</v>
      </c>
      <c r="E198" s="52" t="s">
        <v>1035</v>
      </c>
      <c r="F198" s="52" t="s">
        <v>1039</v>
      </c>
      <c r="G198" s="56" t="s">
        <v>1040</v>
      </c>
      <c r="H198" s="57">
        <v>3000000</v>
      </c>
    </row>
    <row r="199" spans="1:8">
      <c r="A199" s="52" t="s">
        <v>506</v>
      </c>
      <c r="B199" s="52" t="s">
        <v>508</v>
      </c>
      <c r="C199" s="52" t="s">
        <v>480</v>
      </c>
      <c r="D199" s="52" t="s">
        <v>1147</v>
      </c>
      <c r="E199" s="52" t="s">
        <v>1035</v>
      </c>
      <c r="F199" s="52" t="s">
        <v>1041</v>
      </c>
      <c r="G199" s="56" t="s">
        <v>1028</v>
      </c>
      <c r="H199" s="57">
        <v>5400000</v>
      </c>
    </row>
    <row r="200" spans="1:8" ht="25.5">
      <c r="A200" s="52" t="s">
        <v>506</v>
      </c>
      <c r="B200" s="52" t="s">
        <v>508</v>
      </c>
      <c r="C200" s="52" t="s">
        <v>480</v>
      </c>
      <c r="D200" s="52" t="s">
        <v>1147</v>
      </c>
      <c r="E200" s="52" t="s">
        <v>1058</v>
      </c>
      <c r="F200" s="52" t="s">
        <v>201</v>
      </c>
      <c r="G200" s="56" t="s">
        <v>1059</v>
      </c>
      <c r="H200" s="57">
        <v>8568000</v>
      </c>
    </row>
    <row r="201" spans="1:8">
      <c r="A201" s="52" t="s">
        <v>506</v>
      </c>
      <c r="B201" s="52" t="s">
        <v>508</v>
      </c>
      <c r="C201" s="52" t="s">
        <v>480</v>
      </c>
      <c r="D201" s="52" t="s">
        <v>1147</v>
      </c>
      <c r="E201" s="52" t="s">
        <v>1058</v>
      </c>
      <c r="F201" s="52" t="s">
        <v>1066</v>
      </c>
      <c r="G201" s="56" t="s">
        <v>1067</v>
      </c>
      <c r="H201" s="57">
        <v>8568000</v>
      </c>
    </row>
    <row r="202" spans="1:8" ht="25.5">
      <c r="A202" s="52" t="s">
        <v>506</v>
      </c>
      <c r="B202" s="52" t="s">
        <v>508</v>
      </c>
      <c r="C202" s="52" t="s">
        <v>480</v>
      </c>
      <c r="D202" s="52" t="s">
        <v>1147</v>
      </c>
      <c r="E202" s="52" t="s">
        <v>1076</v>
      </c>
      <c r="F202" s="52" t="s">
        <v>201</v>
      </c>
      <c r="G202" s="56" t="s">
        <v>1077</v>
      </c>
      <c r="H202" s="57">
        <v>840000</v>
      </c>
    </row>
    <row r="203" spans="1:8">
      <c r="A203" s="52" t="s">
        <v>506</v>
      </c>
      <c r="B203" s="52" t="s">
        <v>508</v>
      </c>
      <c r="C203" s="52" t="s">
        <v>480</v>
      </c>
      <c r="D203" s="52" t="s">
        <v>1147</v>
      </c>
      <c r="E203" s="52" t="s">
        <v>1076</v>
      </c>
      <c r="F203" s="52" t="s">
        <v>1112</v>
      </c>
      <c r="G203" s="56" t="s">
        <v>1113</v>
      </c>
      <c r="H203" s="57">
        <v>840000</v>
      </c>
    </row>
    <row r="204" spans="1:8">
      <c r="A204" s="52" t="s">
        <v>506</v>
      </c>
      <c r="B204" s="52" t="s">
        <v>508</v>
      </c>
      <c r="C204" s="52" t="s">
        <v>480</v>
      </c>
      <c r="D204" s="52" t="s">
        <v>1147</v>
      </c>
      <c r="E204" s="52" t="s">
        <v>1083</v>
      </c>
      <c r="F204" s="52" t="s">
        <v>201</v>
      </c>
      <c r="G204" s="56" t="s">
        <v>971</v>
      </c>
      <c r="H204" s="57">
        <v>1796400</v>
      </c>
    </row>
    <row r="205" spans="1:8">
      <c r="A205" s="52" t="s">
        <v>506</v>
      </c>
      <c r="B205" s="52" t="s">
        <v>508</v>
      </c>
      <c r="C205" s="52" t="s">
        <v>480</v>
      </c>
      <c r="D205" s="52" t="s">
        <v>1147</v>
      </c>
      <c r="E205" s="52" t="s">
        <v>1083</v>
      </c>
      <c r="F205" s="52" t="s">
        <v>1090</v>
      </c>
      <c r="G205" s="56" t="s">
        <v>1091</v>
      </c>
      <c r="H205" s="57">
        <v>1796400</v>
      </c>
    </row>
    <row r="206" spans="1:8">
      <c r="A206" s="52" t="s">
        <v>506</v>
      </c>
      <c r="B206" s="52" t="s">
        <v>508</v>
      </c>
      <c r="C206" s="52" t="s">
        <v>1149</v>
      </c>
      <c r="D206" s="52" t="s">
        <v>201</v>
      </c>
      <c r="E206" s="52" t="s">
        <v>201</v>
      </c>
      <c r="F206" s="52" t="s">
        <v>201</v>
      </c>
      <c r="G206" s="56" t="s">
        <v>1150</v>
      </c>
      <c r="H206" s="57">
        <v>205000000</v>
      </c>
    </row>
    <row r="207" spans="1:8">
      <c r="A207" s="52" t="s">
        <v>506</v>
      </c>
      <c r="B207" s="52" t="s">
        <v>508</v>
      </c>
      <c r="C207" s="52" t="s">
        <v>1149</v>
      </c>
      <c r="D207" s="52" t="s">
        <v>1151</v>
      </c>
      <c r="E207" s="52" t="s">
        <v>201</v>
      </c>
      <c r="F207" s="52" t="s">
        <v>201</v>
      </c>
      <c r="G207" s="56" t="s">
        <v>1152</v>
      </c>
      <c r="H207" s="57">
        <v>205000000</v>
      </c>
    </row>
    <row r="208" spans="1:8">
      <c r="A208" s="52" t="s">
        <v>506</v>
      </c>
      <c r="B208" s="52" t="s">
        <v>508</v>
      </c>
      <c r="C208" s="52" t="s">
        <v>1149</v>
      </c>
      <c r="D208" s="52" t="s">
        <v>1151</v>
      </c>
      <c r="E208" s="52" t="s">
        <v>1096</v>
      </c>
      <c r="F208" s="52" t="s">
        <v>201</v>
      </c>
      <c r="G208" s="56" t="s">
        <v>1097</v>
      </c>
      <c r="H208" s="57">
        <v>34694000</v>
      </c>
    </row>
    <row r="209" spans="1:8" ht="25.5">
      <c r="A209" s="52" t="s">
        <v>506</v>
      </c>
      <c r="B209" s="52" t="s">
        <v>508</v>
      </c>
      <c r="C209" s="52" t="s">
        <v>1149</v>
      </c>
      <c r="D209" s="52" t="s">
        <v>1151</v>
      </c>
      <c r="E209" s="52" t="s">
        <v>1096</v>
      </c>
      <c r="F209" s="52" t="s">
        <v>1098</v>
      </c>
      <c r="G209" s="56" t="s">
        <v>1099</v>
      </c>
      <c r="H209" s="57">
        <v>34694000</v>
      </c>
    </row>
    <row r="210" spans="1:8">
      <c r="A210" s="52" t="s">
        <v>506</v>
      </c>
      <c r="B210" s="52" t="s">
        <v>508</v>
      </c>
      <c r="C210" s="52" t="s">
        <v>1149</v>
      </c>
      <c r="D210" s="52" t="s">
        <v>1151</v>
      </c>
      <c r="E210" s="52" t="s">
        <v>1100</v>
      </c>
      <c r="F210" s="52" t="s">
        <v>201</v>
      </c>
      <c r="G210" s="56" t="s">
        <v>1034</v>
      </c>
      <c r="H210" s="57">
        <v>170306000</v>
      </c>
    </row>
    <row r="211" spans="1:8">
      <c r="A211" s="52" t="s">
        <v>506</v>
      </c>
      <c r="B211" s="52" t="s">
        <v>508</v>
      </c>
      <c r="C211" s="52" t="s">
        <v>1149</v>
      </c>
      <c r="D211" s="52" t="s">
        <v>1151</v>
      </c>
      <c r="E211" s="52" t="s">
        <v>1100</v>
      </c>
      <c r="F211" s="52" t="s">
        <v>1105</v>
      </c>
      <c r="G211" s="56" t="s">
        <v>971</v>
      </c>
      <c r="H211" s="57">
        <v>170306000</v>
      </c>
    </row>
    <row r="212" spans="1:8">
      <c r="A212" s="52" t="s">
        <v>506</v>
      </c>
      <c r="B212" s="52" t="s">
        <v>508</v>
      </c>
      <c r="C212" s="52" t="s">
        <v>1153</v>
      </c>
      <c r="D212" s="52" t="s">
        <v>201</v>
      </c>
      <c r="E212" s="52" t="s">
        <v>201</v>
      </c>
      <c r="F212" s="52" t="s">
        <v>201</v>
      </c>
      <c r="G212" s="56" t="s">
        <v>1154</v>
      </c>
      <c r="H212" s="57">
        <v>26758787133</v>
      </c>
    </row>
    <row r="213" spans="1:8">
      <c r="A213" s="52" t="s">
        <v>506</v>
      </c>
      <c r="B213" s="52" t="s">
        <v>508</v>
      </c>
      <c r="C213" s="52" t="s">
        <v>1153</v>
      </c>
      <c r="D213" s="52" t="s">
        <v>1155</v>
      </c>
      <c r="E213" s="52" t="s">
        <v>201</v>
      </c>
      <c r="F213" s="52" t="s">
        <v>201</v>
      </c>
      <c r="G213" s="56" t="s">
        <v>1156</v>
      </c>
      <c r="H213" s="57">
        <v>26758787133</v>
      </c>
    </row>
    <row r="214" spans="1:8">
      <c r="A214" s="52" t="s">
        <v>506</v>
      </c>
      <c r="B214" s="52" t="s">
        <v>508</v>
      </c>
      <c r="C214" s="52" t="s">
        <v>1153</v>
      </c>
      <c r="D214" s="52" t="s">
        <v>1155</v>
      </c>
      <c r="E214" s="52" t="s">
        <v>1096</v>
      </c>
      <c r="F214" s="52" t="s">
        <v>201</v>
      </c>
      <c r="G214" s="56" t="s">
        <v>1097</v>
      </c>
      <c r="H214" s="57">
        <v>23813621000</v>
      </c>
    </row>
    <row r="215" spans="1:8" ht="25.5">
      <c r="A215" s="52" t="s">
        <v>506</v>
      </c>
      <c r="B215" s="52" t="s">
        <v>508</v>
      </c>
      <c r="C215" s="52" t="s">
        <v>1153</v>
      </c>
      <c r="D215" s="52" t="s">
        <v>1155</v>
      </c>
      <c r="E215" s="52" t="s">
        <v>1096</v>
      </c>
      <c r="F215" s="52" t="s">
        <v>1098</v>
      </c>
      <c r="G215" s="56" t="s">
        <v>1099</v>
      </c>
      <c r="H215" s="57">
        <v>23213621000</v>
      </c>
    </row>
    <row r="216" spans="1:8">
      <c r="A216" s="52" t="s">
        <v>506</v>
      </c>
      <c r="B216" s="52" t="s">
        <v>508</v>
      </c>
      <c r="C216" s="52" t="s">
        <v>1153</v>
      </c>
      <c r="D216" s="52" t="s">
        <v>1155</v>
      </c>
      <c r="E216" s="52" t="s">
        <v>1096</v>
      </c>
      <c r="F216" s="52" t="s">
        <v>1157</v>
      </c>
      <c r="G216" s="56" t="s">
        <v>971</v>
      </c>
      <c r="H216" s="57">
        <v>600000000</v>
      </c>
    </row>
    <row r="217" spans="1:8">
      <c r="A217" s="52" t="s">
        <v>506</v>
      </c>
      <c r="B217" s="52" t="s">
        <v>508</v>
      </c>
      <c r="C217" s="52" t="s">
        <v>1153</v>
      </c>
      <c r="D217" s="52" t="s">
        <v>1155</v>
      </c>
      <c r="E217" s="52" t="s">
        <v>1100</v>
      </c>
      <c r="F217" s="52" t="s">
        <v>201</v>
      </c>
      <c r="G217" s="56" t="s">
        <v>1034</v>
      </c>
      <c r="H217" s="57">
        <v>2945166133</v>
      </c>
    </row>
    <row r="218" spans="1:8">
      <c r="A218" s="52" t="s">
        <v>506</v>
      </c>
      <c r="B218" s="52" t="s">
        <v>508</v>
      </c>
      <c r="C218" s="52" t="s">
        <v>1153</v>
      </c>
      <c r="D218" s="52" t="s">
        <v>1155</v>
      </c>
      <c r="E218" s="52" t="s">
        <v>1100</v>
      </c>
      <c r="F218" s="52" t="s">
        <v>1101</v>
      </c>
      <c r="G218" s="56" t="s">
        <v>1102</v>
      </c>
      <c r="H218" s="57">
        <v>2041587133</v>
      </c>
    </row>
    <row r="219" spans="1:8">
      <c r="A219" s="52" t="s">
        <v>506</v>
      </c>
      <c r="B219" s="52" t="s">
        <v>508</v>
      </c>
      <c r="C219" s="52" t="s">
        <v>1153</v>
      </c>
      <c r="D219" s="52" t="s">
        <v>1155</v>
      </c>
      <c r="E219" s="52" t="s">
        <v>1100</v>
      </c>
      <c r="F219" s="52" t="s">
        <v>1103</v>
      </c>
      <c r="G219" s="56" t="s">
        <v>1104</v>
      </c>
      <c r="H219" s="57">
        <v>852642000</v>
      </c>
    </row>
    <row r="220" spans="1:8">
      <c r="A220" s="52" t="s">
        <v>506</v>
      </c>
      <c r="B220" s="52" t="s">
        <v>508</v>
      </c>
      <c r="C220" s="52" t="s">
        <v>1153</v>
      </c>
      <c r="D220" s="52" t="s">
        <v>1155</v>
      </c>
      <c r="E220" s="52" t="s">
        <v>1100</v>
      </c>
      <c r="F220" s="52" t="s">
        <v>1105</v>
      </c>
      <c r="G220" s="56" t="s">
        <v>971</v>
      </c>
      <c r="H220" s="57">
        <v>50937000</v>
      </c>
    </row>
    <row r="221" spans="1:8">
      <c r="A221" s="52" t="s">
        <v>506</v>
      </c>
      <c r="B221" s="52" t="s">
        <v>508</v>
      </c>
      <c r="C221" s="52" t="s">
        <v>1158</v>
      </c>
      <c r="D221" s="52" t="s">
        <v>201</v>
      </c>
      <c r="E221" s="52" t="s">
        <v>201</v>
      </c>
      <c r="F221" s="52" t="s">
        <v>201</v>
      </c>
      <c r="G221" s="56" t="s">
        <v>1159</v>
      </c>
      <c r="H221" s="57">
        <v>1730240777876</v>
      </c>
    </row>
    <row r="222" spans="1:8">
      <c r="A222" s="52" t="s">
        <v>506</v>
      </c>
      <c r="B222" s="52" t="s">
        <v>508</v>
      </c>
      <c r="C222" s="52" t="s">
        <v>1158</v>
      </c>
      <c r="D222" s="52" t="s">
        <v>1160</v>
      </c>
      <c r="E222" s="52" t="s">
        <v>201</v>
      </c>
      <c r="F222" s="52" t="s">
        <v>201</v>
      </c>
      <c r="G222" s="56" t="s">
        <v>1161</v>
      </c>
      <c r="H222" s="57">
        <v>1048214969</v>
      </c>
    </row>
    <row r="223" spans="1:8">
      <c r="A223" s="52" t="s">
        <v>506</v>
      </c>
      <c r="B223" s="52" t="s">
        <v>508</v>
      </c>
      <c r="C223" s="52" t="s">
        <v>1158</v>
      </c>
      <c r="D223" s="52" t="s">
        <v>1160</v>
      </c>
      <c r="E223" s="52" t="s">
        <v>1096</v>
      </c>
      <c r="F223" s="52" t="s">
        <v>201</v>
      </c>
      <c r="G223" s="56" t="s">
        <v>1097</v>
      </c>
      <c r="H223" s="57">
        <v>1048214969</v>
      </c>
    </row>
    <row r="224" spans="1:8" ht="25.5">
      <c r="A224" s="52" t="s">
        <v>506</v>
      </c>
      <c r="B224" s="52" t="s">
        <v>508</v>
      </c>
      <c r="C224" s="52" t="s">
        <v>1158</v>
      </c>
      <c r="D224" s="52" t="s">
        <v>1160</v>
      </c>
      <c r="E224" s="52" t="s">
        <v>1096</v>
      </c>
      <c r="F224" s="52" t="s">
        <v>1098</v>
      </c>
      <c r="G224" s="56" t="s">
        <v>1099</v>
      </c>
      <c r="H224" s="57">
        <v>1048214969</v>
      </c>
    </row>
    <row r="225" spans="1:8">
      <c r="A225" s="52" t="s">
        <v>506</v>
      </c>
      <c r="B225" s="52" t="s">
        <v>508</v>
      </c>
      <c r="C225" s="52" t="s">
        <v>1158</v>
      </c>
      <c r="D225" s="52" t="s">
        <v>1162</v>
      </c>
      <c r="E225" s="52" t="s">
        <v>201</v>
      </c>
      <c r="F225" s="52" t="s">
        <v>201</v>
      </c>
      <c r="G225" s="56" t="s">
        <v>1163</v>
      </c>
      <c r="H225" s="57">
        <v>60725584907</v>
      </c>
    </row>
    <row r="226" spans="1:8" ht="25.5">
      <c r="A226" s="52" t="s">
        <v>506</v>
      </c>
      <c r="B226" s="52" t="s">
        <v>508</v>
      </c>
      <c r="C226" s="52" t="s">
        <v>1158</v>
      </c>
      <c r="D226" s="52" t="s">
        <v>1162</v>
      </c>
      <c r="E226" s="52" t="s">
        <v>1143</v>
      </c>
      <c r="F226" s="52" t="s">
        <v>201</v>
      </c>
      <c r="G226" s="56" t="s">
        <v>1144</v>
      </c>
      <c r="H226" s="57">
        <v>788000</v>
      </c>
    </row>
    <row r="227" spans="1:8">
      <c r="A227" s="52" t="s">
        <v>506</v>
      </c>
      <c r="B227" s="52" t="s">
        <v>508</v>
      </c>
      <c r="C227" s="52" t="s">
        <v>1158</v>
      </c>
      <c r="D227" s="52" t="s">
        <v>1162</v>
      </c>
      <c r="E227" s="52" t="s">
        <v>1143</v>
      </c>
      <c r="F227" s="52" t="s">
        <v>1164</v>
      </c>
      <c r="G227" s="56" t="s">
        <v>1165</v>
      </c>
      <c r="H227" s="57">
        <v>788000</v>
      </c>
    </row>
    <row r="228" spans="1:8">
      <c r="A228" s="52" t="s">
        <v>506</v>
      </c>
      <c r="B228" s="52" t="s">
        <v>508</v>
      </c>
      <c r="C228" s="52" t="s">
        <v>1158</v>
      </c>
      <c r="D228" s="52" t="s">
        <v>1162</v>
      </c>
      <c r="E228" s="52" t="s">
        <v>1096</v>
      </c>
      <c r="F228" s="52" t="s">
        <v>201</v>
      </c>
      <c r="G228" s="56" t="s">
        <v>1097</v>
      </c>
      <c r="H228" s="57">
        <v>56378472000</v>
      </c>
    </row>
    <row r="229" spans="1:8" ht="25.5">
      <c r="A229" s="52" t="s">
        <v>506</v>
      </c>
      <c r="B229" s="52" t="s">
        <v>508</v>
      </c>
      <c r="C229" s="52" t="s">
        <v>1158</v>
      </c>
      <c r="D229" s="52" t="s">
        <v>1162</v>
      </c>
      <c r="E229" s="52" t="s">
        <v>1096</v>
      </c>
      <c r="F229" s="52" t="s">
        <v>1098</v>
      </c>
      <c r="G229" s="56" t="s">
        <v>1099</v>
      </c>
      <c r="H229" s="57">
        <v>56378472000</v>
      </c>
    </row>
    <row r="230" spans="1:8">
      <c r="A230" s="52" t="s">
        <v>506</v>
      </c>
      <c r="B230" s="52" t="s">
        <v>508</v>
      </c>
      <c r="C230" s="52" t="s">
        <v>1158</v>
      </c>
      <c r="D230" s="52" t="s">
        <v>1162</v>
      </c>
      <c r="E230" s="52" t="s">
        <v>1100</v>
      </c>
      <c r="F230" s="52" t="s">
        <v>201</v>
      </c>
      <c r="G230" s="56" t="s">
        <v>1034</v>
      </c>
      <c r="H230" s="57">
        <v>4346324907</v>
      </c>
    </row>
    <row r="231" spans="1:8">
      <c r="A231" s="52" t="s">
        <v>506</v>
      </c>
      <c r="B231" s="52" t="s">
        <v>508</v>
      </c>
      <c r="C231" s="52" t="s">
        <v>1158</v>
      </c>
      <c r="D231" s="52" t="s">
        <v>1162</v>
      </c>
      <c r="E231" s="52" t="s">
        <v>1100</v>
      </c>
      <c r="F231" s="52" t="s">
        <v>1101</v>
      </c>
      <c r="G231" s="56" t="s">
        <v>1102</v>
      </c>
      <c r="H231" s="57">
        <v>1856810907</v>
      </c>
    </row>
    <row r="232" spans="1:8">
      <c r="A232" s="52" t="s">
        <v>506</v>
      </c>
      <c r="B232" s="52" t="s">
        <v>508</v>
      </c>
      <c r="C232" s="52" t="s">
        <v>1158</v>
      </c>
      <c r="D232" s="52" t="s">
        <v>1162</v>
      </c>
      <c r="E232" s="52" t="s">
        <v>1100</v>
      </c>
      <c r="F232" s="52" t="s">
        <v>1103</v>
      </c>
      <c r="G232" s="56" t="s">
        <v>1104</v>
      </c>
      <c r="H232" s="57">
        <v>1961530000</v>
      </c>
    </row>
    <row r="233" spans="1:8">
      <c r="A233" s="52" t="s">
        <v>506</v>
      </c>
      <c r="B233" s="52" t="s">
        <v>508</v>
      </c>
      <c r="C233" s="52" t="s">
        <v>1158</v>
      </c>
      <c r="D233" s="52" t="s">
        <v>1162</v>
      </c>
      <c r="E233" s="52" t="s">
        <v>1100</v>
      </c>
      <c r="F233" s="52" t="s">
        <v>1105</v>
      </c>
      <c r="G233" s="56" t="s">
        <v>971</v>
      </c>
      <c r="H233" s="57">
        <v>527984000</v>
      </c>
    </row>
    <row r="234" spans="1:8">
      <c r="A234" s="52" t="s">
        <v>506</v>
      </c>
      <c r="B234" s="52" t="s">
        <v>508</v>
      </c>
      <c r="C234" s="52" t="s">
        <v>1158</v>
      </c>
      <c r="D234" s="52" t="s">
        <v>1166</v>
      </c>
      <c r="E234" s="52" t="s">
        <v>201</v>
      </c>
      <c r="F234" s="52" t="s">
        <v>201</v>
      </c>
      <c r="G234" s="56" t="s">
        <v>1167</v>
      </c>
      <c r="H234" s="57">
        <v>320729150744</v>
      </c>
    </row>
    <row r="235" spans="1:8">
      <c r="A235" s="52" t="s">
        <v>506</v>
      </c>
      <c r="B235" s="52" t="s">
        <v>508</v>
      </c>
      <c r="C235" s="52" t="s">
        <v>1158</v>
      </c>
      <c r="D235" s="52" t="s">
        <v>1166</v>
      </c>
      <c r="E235" s="52" t="s">
        <v>1116</v>
      </c>
      <c r="F235" s="52" t="s">
        <v>201</v>
      </c>
      <c r="G235" s="56" t="s">
        <v>1117</v>
      </c>
      <c r="H235" s="57">
        <v>16375877000</v>
      </c>
    </row>
    <row r="236" spans="1:8">
      <c r="A236" s="52" t="s">
        <v>506</v>
      </c>
      <c r="B236" s="52" t="s">
        <v>508</v>
      </c>
      <c r="C236" s="52" t="s">
        <v>1158</v>
      </c>
      <c r="D236" s="52" t="s">
        <v>1166</v>
      </c>
      <c r="E236" s="52" t="s">
        <v>1116</v>
      </c>
      <c r="F236" s="52" t="s">
        <v>1118</v>
      </c>
      <c r="G236" s="56" t="s">
        <v>1119</v>
      </c>
      <c r="H236" s="57">
        <v>15157419000</v>
      </c>
    </row>
    <row r="237" spans="1:8">
      <c r="A237" s="52" t="s">
        <v>506</v>
      </c>
      <c r="B237" s="52" t="s">
        <v>508</v>
      </c>
      <c r="C237" s="52" t="s">
        <v>1158</v>
      </c>
      <c r="D237" s="52" t="s">
        <v>1166</v>
      </c>
      <c r="E237" s="52" t="s">
        <v>1116</v>
      </c>
      <c r="F237" s="52" t="s">
        <v>1168</v>
      </c>
      <c r="G237" s="56" t="s">
        <v>1169</v>
      </c>
      <c r="H237" s="57">
        <v>92183000</v>
      </c>
    </row>
    <row r="238" spans="1:8">
      <c r="A238" s="52" t="s">
        <v>506</v>
      </c>
      <c r="B238" s="52" t="s">
        <v>508</v>
      </c>
      <c r="C238" s="52" t="s">
        <v>1158</v>
      </c>
      <c r="D238" s="52" t="s">
        <v>1166</v>
      </c>
      <c r="E238" s="52" t="s">
        <v>1116</v>
      </c>
      <c r="F238" s="52" t="s">
        <v>1128</v>
      </c>
      <c r="G238" s="56" t="s">
        <v>1129</v>
      </c>
      <c r="H238" s="57">
        <v>511897000</v>
      </c>
    </row>
    <row r="239" spans="1:8">
      <c r="A239" s="52" t="s">
        <v>506</v>
      </c>
      <c r="B239" s="52" t="s">
        <v>508</v>
      </c>
      <c r="C239" s="52" t="s">
        <v>1158</v>
      </c>
      <c r="D239" s="52" t="s">
        <v>1166</v>
      </c>
      <c r="E239" s="52" t="s">
        <v>1116</v>
      </c>
      <c r="F239" s="52" t="s">
        <v>1132</v>
      </c>
      <c r="G239" s="56" t="s">
        <v>971</v>
      </c>
      <c r="H239" s="57">
        <v>614378000</v>
      </c>
    </row>
    <row r="240" spans="1:8" ht="25.5">
      <c r="A240" s="52" t="s">
        <v>506</v>
      </c>
      <c r="B240" s="52" t="s">
        <v>508</v>
      </c>
      <c r="C240" s="52" t="s">
        <v>1158</v>
      </c>
      <c r="D240" s="52" t="s">
        <v>1166</v>
      </c>
      <c r="E240" s="52" t="s">
        <v>1143</v>
      </c>
      <c r="F240" s="52" t="s">
        <v>201</v>
      </c>
      <c r="G240" s="56" t="s">
        <v>1144</v>
      </c>
      <c r="H240" s="57">
        <v>53971851044</v>
      </c>
    </row>
    <row r="241" spans="1:8" ht="25.5">
      <c r="A241" s="52" t="s">
        <v>506</v>
      </c>
      <c r="B241" s="52" t="s">
        <v>508</v>
      </c>
      <c r="C241" s="52" t="s">
        <v>1158</v>
      </c>
      <c r="D241" s="52" t="s">
        <v>1166</v>
      </c>
      <c r="E241" s="52" t="s">
        <v>1143</v>
      </c>
      <c r="F241" s="52" t="s">
        <v>1145</v>
      </c>
      <c r="G241" s="56" t="s">
        <v>1146</v>
      </c>
      <c r="H241" s="57">
        <v>53106918044</v>
      </c>
    </row>
    <row r="242" spans="1:8" ht="25.5">
      <c r="A242" s="52" t="s">
        <v>506</v>
      </c>
      <c r="B242" s="52" t="s">
        <v>508</v>
      </c>
      <c r="C242" s="52" t="s">
        <v>1158</v>
      </c>
      <c r="D242" s="52" t="s">
        <v>1166</v>
      </c>
      <c r="E242" s="52" t="s">
        <v>1143</v>
      </c>
      <c r="F242" s="52" t="s">
        <v>1170</v>
      </c>
      <c r="G242" s="56" t="s">
        <v>1171</v>
      </c>
      <c r="H242" s="57">
        <v>73046000</v>
      </c>
    </row>
    <row r="243" spans="1:8">
      <c r="A243" s="52" t="s">
        <v>506</v>
      </c>
      <c r="B243" s="52" t="s">
        <v>508</v>
      </c>
      <c r="C243" s="52" t="s">
        <v>1158</v>
      </c>
      <c r="D243" s="52" t="s">
        <v>1166</v>
      </c>
      <c r="E243" s="52" t="s">
        <v>1143</v>
      </c>
      <c r="F243" s="52" t="s">
        <v>1172</v>
      </c>
      <c r="G243" s="56" t="s">
        <v>971</v>
      </c>
      <c r="H243" s="57">
        <v>791887000</v>
      </c>
    </row>
    <row r="244" spans="1:8">
      <c r="A244" s="52" t="s">
        <v>506</v>
      </c>
      <c r="B244" s="52" t="s">
        <v>508</v>
      </c>
      <c r="C244" s="52" t="s">
        <v>1158</v>
      </c>
      <c r="D244" s="52" t="s">
        <v>1166</v>
      </c>
      <c r="E244" s="52" t="s">
        <v>1096</v>
      </c>
      <c r="F244" s="52" t="s">
        <v>201</v>
      </c>
      <c r="G244" s="56" t="s">
        <v>1097</v>
      </c>
      <c r="H244" s="57">
        <v>218055932700</v>
      </c>
    </row>
    <row r="245" spans="1:8" ht="25.5">
      <c r="A245" s="52" t="s">
        <v>506</v>
      </c>
      <c r="B245" s="52" t="s">
        <v>508</v>
      </c>
      <c r="C245" s="52" t="s">
        <v>1158</v>
      </c>
      <c r="D245" s="52" t="s">
        <v>1166</v>
      </c>
      <c r="E245" s="52" t="s">
        <v>1096</v>
      </c>
      <c r="F245" s="52" t="s">
        <v>1098</v>
      </c>
      <c r="G245" s="56" t="s">
        <v>1099</v>
      </c>
      <c r="H245" s="57">
        <v>218055932700</v>
      </c>
    </row>
    <row r="246" spans="1:8">
      <c r="A246" s="52" t="s">
        <v>506</v>
      </c>
      <c r="B246" s="52" t="s">
        <v>508</v>
      </c>
      <c r="C246" s="52" t="s">
        <v>1158</v>
      </c>
      <c r="D246" s="52" t="s">
        <v>1166</v>
      </c>
      <c r="E246" s="52" t="s">
        <v>1100</v>
      </c>
      <c r="F246" s="52" t="s">
        <v>201</v>
      </c>
      <c r="G246" s="56" t="s">
        <v>1034</v>
      </c>
      <c r="H246" s="57">
        <v>32325490000</v>
      </c>
    </row>
    <row r="247" spans="1:8">
      <c r="A247" s="52" t="s">
        <v>506</v>
      </c>
      <c r="B247" s="52" t="s">
        <v>508</v>
      </c>
      <c r="C247" s="52" t="s">
        <v>1158</v>
      </c>
      <c r="D247" s="52" t="s">
        <v>1166</v>
      </c>
      <c r="E247" s="52" t="s">
        <v>1100</v>
      </c>
      <c r="F247" s="52" t="s">
        <v>1101</v>
      </c>
      <c r="G247" s="56" t="s">
        <v>1102</v>
      </c>
      <c r="H247" s="57">
        <v>3501072000</v>
      </c>
    </row>
    <row r="248" spans="1:8">
      <c r="A248" s="52" t="s">
        <v>506</v>
      </c>
      <c r="B248" s="52" t="s">
        <v>508</v>
      </c>
      <c r="C248" s="52" t="s">
        <v>1158</v>
      </c>
      <c r="D248" s="52" t="s">
        <v>1166</v>
      </c>
      <c r="E248" s="52" t="s">
        <v>1100</v>
      </c>
      <c r="F248" s="52" t="s">
        <v>1103</v>
      </c>
      <c r="G248" s="56" t="s">
        <v>1104</v>
      </c>
      <c r="H248" s="57">
        <v>19129239700</v>
      </c>
    </row>
    <row r="249" spans="1:8">
      <c r="A249" s="52" t="s">
        <v>506</v>
      </c>
      <c r="B249" s="52" t="s">
        <v>508</v>
      </c>
      <c r="C249" s="52" t="s">
        <v>1158</v>
      </c>
      <c r="D249" s="52" t="s">
        <v>1166</v>
      </c>
      <c r="E249" s="52" t="s">
        <v>1100</v>
      </c>
      <c r="F249" s="52" t="s">
        <v>1105</v>
      </c>
      <c r="G249" s="56" t="s">
        <v>971</v>
      </c>
      <c r="H249" s="57">
        <v>9695178300</v>
      </c>
    </row>
    <row r="250" spans="1:8">
      <c r="A250" s="52" t="s">
        <v>506</v>
      </c>
      <c r="B250" s="52" t="s">
        <v>508</v>
      </c>
      <c r="C250" s="52" t="s">
        <v>1158</v>
      </c>
      <c r="D250" s="52" t="s">
        <v>1173</v>
      </c>
      <c r="E250" s="52" t="s">
        <v>201</v>
      </c>
      <c r="F250" s="52" t="s">
        <v>201</v>
      </c>
      <c r="G250" s="56" t="s">
        <v>1174</v>
      </c>
      <c r="H250" s="57">
        <v>40776148600</v>
      </c>
    </row>
    <row r="251" spans="1:8">
      <c r="A251" s="52" t="s">
        <v>506</v>
      </c>
      <c r="B251" s="52" t="s">
        <v>508</v>
      </c>
      <c r="C251" s="52" t="s">
        <v>1158</v>
      </c>
      <c r="D251" s="52" t="s">
        <v>1173</v>
      </c>
      <c r="E251" s="52" t="s">
        <v>1116</v>
      </c>
      <c r="F251" s="52" t="s">
        <v>201</v>
      </c>
      <c r="G251" s="56" t="s">
        <v>1117</v>
      </c>
      <c r="H251" s="57">
        <v>14400000</v>
      </c>
    </row>
    <row r="252" spans="1:8">
      <c r="A252" s="52" t="s">
        <v>506</v>
      </c>
      <c r="B252" s="52" t="s">
        <v>508</v>
      </c>
      <c r="C252" s="52" t="s">
        <v>1158</v>
      </c>
      <c r="D252" s="52" t="s">
        <v>1173</v>
      </c>
      <c r="E252" s="52" t="s">
        <v>1116</v>
      </c>
      <c r="F252" s="52" t="s">
        <v>1168</v>
      </c>
      <c r="G252" s="56" t="s">
        <v>1169</v>
      </c>
      <c r="H252" s="57">
        <v>14400000</v>
      </c>
    </row>
    <row r="253" spans="1:8">
      <c r="A253" s="52" t="s">
        <v>506</v>
      </c>
      <c r="B253" s="52" t="s">
        <v>508</v>
      </c>
      <c r="C253" s="52" t="s">
        <v>1158</v>
      </c>
      <c r="D253" s="52" t="s">
        <v>1173</v>
      </c>
      <c r="E253" s="52" t="s">
        <v>1096</v>
      </c>
      <c r="F253" s="52" t="s">
        <v>201</v>
      </c>
      <c r="G253" s="56" t="s">
        <v>1097</v>
      </c>
      <c r="H253" s="57">
        <v>37171840000</v>
      </c>
    </row>
    <row r="254" spans="1:8" ht="25.5">
      <c r="A254" s="52" t="s">
        <v>506</v>
      </c>
      <c r="B254" s="52" t="s">
        <v>508</v>
      </c>
      <c r="C254" s="52" t="s">
        <v>1158</v>
      </c>
      <c r="D254" s="52" t="s">
        <v>1173</v>
      </c>
      <c r="E254" s="52" t="s">
        <v>1096</v>
      </c>
      <c r="F254" s="52" t="s">
        <v>1098</v>
      </c>
      <c r="G254" s="56" t="s">
        <v>1099</v>
      </c>
      <c r="H254" s="57">
        <v>37171840000</v>
      </c>
    </row>
    <row r="255" spans="1:8">
      <c r="A255" s="52" t="s">
        <v>506</v>
      </c>
      <c r="B255" s="52" t="s">
        <v>508</v>
      </c>
      <c r="C255" s="52" t="s">
        <v>1158</v>
      </c>
      <c r="D255" s="52" t="s">
        <v>1173</v>
      </c>
      <c r="E255" s="52" t="s">
        <v>1100</v>
      </c>
      <c r="F255" s="52" t="s">
        <v>201</v>
      </c>
      <c r="G255" s="56" t="s">
        <v>1034</v>
      </c>
      <c r="H255" s="57">
        <v>3589908600</v>
      </c>
    </row>
    <row r="256" spans="1:8">
      <c r="A256" s="52" t="s">
        <v>506</v>
      </c>
      <c r="B256" s="52" t="s">
        <v>508</v>
      </c>
      <c r="C256" s="52" t="s">
        <v>1158</v>
      </c>
      <c r="D256" s="52" t="s">
        <v>1173</v>
      </c>
      <c r="E256" s="52" t="s">
        <v>1100</v>
      </c>
      <c r="F256" s="52" t="s">
        <v>1103</v>
      </c>
      <c r="G256" s="56" t="s">
        <v>1104</v>
      </c>
      <c r="H256" s="57">
        <v>3485855000</v>
      </c>
    </row>
    <row r="257" spans="1:8">
      <c r="A257" s="52" t="s">
        <v>506</v>
      </c>
      <c r="B257" s="52" t="s">
        <v>508</v>
      </c>
      <c r="C257" s="52" t="s">
        <v>1158</v>
      </c>
      <c r="D257" s="52" t="s">
        <v>1173</v>
      </c>
      <c r="E257" s="52" t="s">
        <v>1100</v>
      </c>
      <c r="F257" s="52" t="s">
        <v>1105</v>
      </c>
      <c r="G257" s="56" t="s">
        <v>971</v>
      </c>
      <c r="H257" s="57">
        <v>104053600</v>
      </c>
    </row>
    <row r="258" spans="1:8">
      <c r="A258" s="52" t="s">
        <v>506</v>
      </c>
      <c r="B258" s="52" t="s">
        <v>508</v>
      </c>
      <c r="C258" s="52" t="s">
        <v>1158</v>
      </c>
      <c r="D258" s="52" t="s">
        <v>1175</v>
      </c>
      <c r="E258" s="52" t="s">
        <v>201</v>
      </c>
      <c r="F258" s="52" t="s">
        <v>201</v>
      </c>
      <c r="G258" s="56" t="s">
        <v>1176</v>
      </c>
      <c r="H258" s="57">
        <v>773694169655</v>
      </c>
    </row>
    <row r="259" spans="1:8">
      <c r="A259" s="52" t="s">
        <v>506</v>
      </c>
      <c r="B259" s="52" t="s">
        <v>508</v>
      </c>
      <c r="C259" s="52" t="s">
        <v>1158</v>
      </c>
      <c r="D259" s="52" t="s">
        <v>1175</v>
      </c>
      <c r="E259" s="52" t="s">
        <v>1116</v>
      </c>
      <c r="F259" s="52" t="s">
        <v>201</v>
      </c>
      <c r="G259" s="56" t="s">
        <v>1117</v>
      </c>
      <c r="H259" s="57">
        <v>4128987000</v>
      </c>
    </row>
    <row r="260" spans="1:8">
      <c r="A260" s="52" t="s">
        <v>506</v>
      </c>
      <c r="B260" s="52" t="s">
        <v>508</v>
      </c>
      <c r="C260" s="52" t="s">
        <v>1158</v>
      </c>
      <c r="D260" s="52" t="s">
        <v>1175</v>
      </c>
      <c r="E260" s="52" t="s">
        <v>1116</v>
      </c>
      <c r="F260" s="52" t="s">
        <v>1118</v>
      </c>
      <c r="G260" s="56" t="s">
        <v>1119</v>
      </c>
      <c r="H260" s="57">
        <v>3392768000</v>
      </c>
    </row>
    <row r="261" spans="1:8">
      <c r="A261" s="52" t="s">
        <v>506</v>
      </c>
      <c r="B261" s="52" t="s">
        <v>508</v>
      </c>
      <c r="C261" s="52" t="s">
        <v>1158</v>
      </c>
      <c r="D261" s="52" t="s">
        <v>1175</v>
      </c>
      <c r="E261" s="52" t="s">
        <v>1116</v>
      </c>
      <c r="F261" s="52" t="s">
        <v>1168</v>
      </c>
      <c r="G261" s="56" t="s">
        <v>1169</v>
      </c>
      <c r="H261" s="57">
        <v>18414000</v>
      </c>
    </row>
    <row r="262" spans="1:8">
      <c r="A262" s="52" t="s">
        <v>506</v>
      </c>
      <c r="B262" s="52" t="s">
        <v>508</v>
      </c>
      <c r="C262" s="52" t="s">
        <v>1158</v>
      </c>
      <c r="D262" s="52" t="s">
        <v>1175</v>
      </c>
      <c r="E262" s="52" t="s">
        <v>1116</v>
      </c>
      <c r="F262" s="52" t="s">
        <v>1128</v>
      </c>
      <c r="G262" s="56" t="s">
        <v>1129</v>
      </c>
      <c r="H262" s="57">
        <v>81195000</v>
      </c>
    </row>
    <row r="263" spans="1:8">
      <c r="A263" s="52" t="s">
        <v>506</v>
      </c>
      <c r="B263" s="52" t="s">
        <v>508</v>
      </c>
      <c r="C263" s="52" t="s">
        <v>1158</v>
      </c>
      <c r="D263" s="52" t="s">
        <v>1175</v>
      </c>
      <c r="E263" s="52" t="s">
        <v>1116</v>
      </c>
      <c r="F263" s="52" t="s">
        <v>1132</v>
      </c>
      <c r="G263" s="56" t="s">
        <v>971</v>
      </c>
      <c r="H263" s="57">
        <v>636610000</v>
      </c>
    </row>
    <row r="264" spans="1:8" ht="25.5">
      <c r="A264" s="52" t="s">
        <v>506</v>
      </c>
      <c r="B264" s="52" t="s">
        <v>508</v>
      </c>
      <c r="C264" s="52" t="s">
        <v>1158</v>
      </c>
      <c r="D264" s="52" t="s">
        <v>1175</v>
      </c>
      <c r="E264" s="52" t="s">
        <v>1143</v>
      </c>
      <c r="F264" s="52" t="s">
        <v>201</v>
      </c>
      <c r="G264" s="56" t="s">
        <v>1144</v>
      </c>
      <c r="H264" s="57">
        <v>8355328000</v>
      </c>
    </row>
    <row r="265" spans="1:8" ht="25.5">
      <c r="A265" s="52" t="s">
        <v>506</v>
      </c>
      <c r="B265" s="52" t="s">
        <v>508</v>
      </c>
      <c r="C265" s="52" t="s">
        <v>1158</v>
      </c>
      <c r="D265" s="52" t="s">
        <v>1175</v>
      </c>
      <c r="E265" s="52" t="s">
        <v>1143</v>
      </c>
      <c r="F265" s="52" t="s">
        <v>1145</v>
      </c>
      <c r="G265" s="56" t="s">
        <v>1146</v>
      </c>
      <c r="H265" s="57">
        <v>6733631000</v>
      </c>
    </row>
    <row r="266" spans="1:8" ht="25.5">
      <c r="A266" s="52" t="s">
        <v>506</v>
      </c>
      <c r="B266" s="52" t="s">
        <v>508</v>
      </c>
      <c r="C266" s="52" t="s">
        <v>1158</v>
      </c>
      <c r="D266" s="52" t="s">
        <v>1175</v>
      </c>
      <c r="E266" s="52" t="s">
        <v>1143</v>
      </c>
      <c r="F266" s="52" t="s">
        <v>1170</v>
      </c>
      <c r="G266" s="56" t="s">
        <v>1171</v>
      </c>
      <c r="H266" s="57">
        <v>170611000</v>
      </c>
    </row>
    <row r="267" spans="1:8">
      <c r="A267" s="52" t="s">
        <v>506</v>
      </c>
      <c r="B267" s="52" t="s">
        <v>508</v>
      </c>
      <c r="C267" s="52" t="s">
        <v>1158</v>
      </c>
      <c r="D267" s="52" t="s">
        <v>1175</v>
      </c>
      <c r="E267" s="52" t="s">
        <v>1143</v>
      </c>
      <c r="F267" s="52" t="s">
        <v>1172</v>
      </c>
      <c r="G267" s="56" t="s">
        <v>971</v>
      </c>
      <c r="H267" s="57">
        <v>1451086000</v>
      </c>
    </row>
    <row r="268" spans="1:8">
      <c r="A268" s="52" t="s">
        <v>506</v>
      </c>
      <c r="B268" s="52" t="s">
        <v>508</v>
      </c>
      <c r="C268" s="52" t="s">
        <v>1158</v>
      </c>
      <c r="D268" s="52" t="s">
        <v>1175</v>
      </c>
      <c r="E268" s="52" t="s">
        <v>1096</v>
      </c>
      <c r="F268" s="52" t="s">
        <v>201</v>
      </c>
      <c r="G268" s="56" t="s">
        <v>1097</v>
      </c>
      <c r="H268" s="57">
        <v>715388823155</v>
      </c>
    </row>
    <row r="269" spans="1:8" ht="25.5">
      <c r="A269" s="52" t="s">
        <v>506</v>
      </c>
      <c r="B269" s="52" t="s">
        <v>508</v>
      </c>
      <c r="C269" s="52" t="s">
        <v>1158</v>
      </c>
      <c r="D269" s="52" t="s">
        <v>1175</v>
      </c>
      <c r="E269" s="52" t="s">
        <v>1096</v>
      </c>
      <c r="F269" s="52" t="s">
        <v>1098</v>
      </c>
      <c r="G269" s="56" t="s">
        <v>1099</v>
      </c>
      <c r="H269" s="57">
        <v>715388823155</v>
      </c>
    </row>
    <row r="270" spans="1:8">
      <c r="A270" s="52" t="s">
        <v>506</v>
      </c>
      <c r="B270" s="52" t="s">
        <v>508</v>
      </c>
      <c r="C270" s="52" t="s">
        <v>1158</v>
      </c>
      <c r="D270" s="52" t="s">
        <v>1175</v>
      </c>
      <c r="E270" s="52" t="s">
        <v>1100</v>
      </c>
      <c r="F270" s="52" t="s">
        <v>201</v>
      </c>
      <c r="G270" s="56" t="s">
        <v>1034</v>
      </c>
      <c r="H270" s="57">
        <v>45821031500</v>
      </c>
    </row>
    <row r="271" spans="1:8">
      <c r="A271" s="52" t="s">
        <v>506</v>
      </c>
      <c r="B271" s="52" t="s">
        <v>508</v>
      </c>
      <c r="C271" s="52" t="s">
        <v>1158</v>
      </c>
      <c r="D271" s="52" t="s">
        <v>1175</v>
      </c>
      <c r="E271" s="52" t="s">
        <v>1100</v>
      </c>
      <c r="F271" s="52" t="s">
        <v>1101</v>
      </c>
      <c r="G271" s="56" t="s">
        <v>1102</v>
      </c>
      <c r="H271" s="57">
        <v>22729471000</v>
      </c>
    </row>
    <row r="272" spans="1:8">
      <c r="A272" s="52" t="s">
        <v>506</v>
      </c>
      <c r="B272" s="52" t="s">
        <v>508</v>
      </c>
      <c r="C272" s="52" t="s">
        <v>1158</v>
      </c>
      <c r="D272" s="52" t="s">
        <v>1175</v>
      </c>
      <c r="E272" s="52" t="s">
        <v>1100</v>
      </c>
      <c r="F272" s="52" t="s">
        <v>1103</v>
      </c>
      <c r="G272" s="56" t="s">
        <v>1104</v>
      </c>
      <c r="H272" s="57">
        <v>19286046000</v>
      </c>
    </row>
    <row r="273" spans="1:8">
      <c r="A273" s="52" t="s">
        <v>506</v>
      </c>
      <c r="B273" s="52" t="s">
        <v>508</v>
      </c>
      <c r="C273" s="52" t="s">
        <v>1158</v>
      </c>
      <c r="D273" s="52" t="s">
        <v>1175</v>
      </c>
      <c r="E273" s="52" t="s">
        <v>1100</v>
      </c>
      <c r="F273" s="52" t="s">
        <v>1105</v>
      </c>
      <c r="G273" s="56" t="s">
        <v>971</v>
      </c>
      <c r="H273" s="57">
        <v>3805514500</v>
      </c>
    </row>
    <row r="274" spans="1:8">
      <c r="A274" s="52" t="s">
        <v>506</v>
      </c>
      <c r="B274" s="52" t="s">
        <v>508</v>
      </c>
      <c r="C274" s="52" t="s">
        <v>1158</v>
      </c>
      <c r="D274" s="52" t="s">
        <v>1177</v>
      </c>
      <c r="E274" s="52" t="s">
        <v>201</v>
      </c>
      <c r="F274" s="52" t="s">
        <v>201</v>
      </c>
      <c r="G274" s="56" t="s">
        <v>1178</v>
      </c>
      <c r="H274" s="57">
        <v>213643299194</v>
      </c>
    </row>
    <row r="275" spans="1:8">
      <c r="A275" s="52" t="s">
        <v>506</v>
      </c>
      <c r="B275" s="52" t="s">
        <v>508</v>
      </c>
      <c r="C275" s="52" t="s">
        <v>1158</v>
      </c>
      <c r="D275" s="52" t="s">
        <v>1177</v>
      </c>
      <c r="E275" s="52" t="s">
        <v>1116</v>
      </c>
      <c r="F275" s="52" t="s">
        <v>201</v>
      </c>
      <c r="G275" s="56" t="s">
        <v>1117</v>
      </c>
      <c r="H275" s="57">
        <v>90304000</v>
      </c>
    </row>
    <row r="276" spans="1:8">
      <c r="A276" s="52" t="s">
        <v>506</v>
      </c>
      <c r="B276" s="52" t="s">
        <v>508</v>
      </c>
      <c r="C276" s="52" t="s">
        <v>1158</v>
      </c>
      <c r="D276" s="52" t="s">
        <v>1177</v>
      </c>
      <c r="E276" s="52" t="s">
        <v>1116</v>
      </c>
      <c r="F276" s="52" t="s">
        <v>1118</v>
      </c>
      <c r="G276" s="56" t="s">
        <v>1119</v>
      </c>
      <c r="H276" s="57">
        <v>90304000</v>
      </c>
    </row>
    <row r="277" spans="1:8" ht="25.5">
      <c r="A277" s="52" t="s">
        <v>506</v>
      </c>
      <c r="B277" s="52" t="s">
        <v>508</v>
      </c>
      <c r="C277" s="52" t="s">
        <v>1158</v>
      </c>
      <c r="D277" s="52" t="s">
        <v>1177</v>
      </c>
      <c r="E277" s="52" t="s">
        <v>1143</v>
      </c>
      <c r="F277" s="52" t="s">
        <v>201</v>
      </c>
      <c r="G277" s="56" t="s">
        <v>1144</v>
      </c>
      <c r="H277" s="57">
        <v>186823506194</v>
      </c>
    </row>
    <row r="278" spans="1:8" ht="25.5">
      <c r="A278" s="52" t="s">
        <v>506</v>
      </c>
      <c r="B278" s="52" t="s">
        <v>508</v>
      </c>
      <c r="C278" s="52" t="s">
        <v>1158</v>
      </c>
      <c r="D278" s="52" t="s">
        <v>1177</v>
      </c>
      <c r="E278" s="52" t="s">
        <v>1143</v>
      </c>
      <c r="F278" s="52" t="s">
        <v>1179</v>
      </c>
      <c r="G278" s="56" t="s">
        <v>1180</v>
      </c>
      <c r="H278" s="57">
        <v>186823506194</v>
      </c>
    </row>
    <row r="279" spans="1:8">
      <c r="A279" s="52" t="s">
        <v>506</v>
      </c>
      <c r="B279" s="52" t="s">
        <v>508</v>
      </c>
      <c r="C279" s="52" t="s">
        <v>1158</v>
      </c>
      <c r="D279" s="52" t="s">
        <v>1177</v>
      </c>
      <c r="E279" s="52" t="s">
        <v>1096</v>
      </c>
      <c r="F279" s="52" t="s">
        <v>201</v>
      </c>
      <c r="G279" s="56" t="s">
        <v>1097</v>
      </c>
      <c r="H279" s="57">
        <v>26544571000</v>
      </c>
    </row>
    <row r="280" spans="1:8" ht="25.5">
      <c r="A280" s="52" t="s">
        <v>506</v>
      </c>
      <c r="B280" s="52" t="s">
        <v>508</v>
      </c>
      <c r="C280" s="52" t="s">
        <v>1158</v>
      </c>
      <c r="D280" s="52" t="s">
        <v>1177</v>
      </c>
      <c r="E280" s="52" t="s">
        <v>1096</v>
      </c>
      <c r="F280" s="52" t="s">
        <v>1098</v>
      </c>
      <c r="G280" s="56" t="s">
        <v>1099</v>
      </c>
      <c r="H280" s="57">
        <v>26544571000</v>
      </c>
    </row>
    <row r="281" spans="1:8">
      <c r="A281" s="52" t="s">
        <v>506</v>
      </c>
      <c r="B281" s="52" t="s">
        <v>508</v>
      </c>
      <c r="C281" s="52" t="s">
        <v>1158</v>
      </c>
      <c r="D281" s="52" t="s">
        <v>1177</v>
      </c>
      <c r="E281" s="52" t="s">
        <v>1100</v>
      </c>
      <c r="F281" s="52" t="s">
        <v>201</v>
      </c>
      <c r="G281" s="56" t="s">
        <v>1034</v>
      </c>
      <c r="H281" s="57">
        <v>184918000</v>
      </c>
    </row>
    <row r="282" spans="1:8">
      <c r="A282" s="52" t="s">
        <v>506</v>
      </c>
      <c r="B282" s="52" t="s">
        <v>508</v>
      </c>
      <c r="C282" s="52" t="s">
        <v>1158</v>
      </c>
      <c r="D282" s="52" t="s">
        <v>1177</v>
      </c>
      <c r="E282" s="52" t="s">
        <v>1100</v>
      </c>
      <c r="F282" s="52" t="s">
        <v>1103</v>
      </c>
      <c r="G282" s="56" t="s">
        <v>1104</v>
      </c>
      <c r="H282" s="57">
        <v>152419000</v>
      </c>
    </row>
    <row r="283" spans="1:8">
      <c r="A283" s="52" t="s">
        <v>506</v>
      </c>
      <c r="B283" s="52" t="s">
        <v>508</v>
      </c>
      <c r="C283" s="52" t="s">
        <v>1158</v>
      </c>
      <c r="D283" s="52" t="s">
        <v>1177</v>
      </c>
      <c r="E283" s="52" t="s">
        <v>1100</v>
      </c>
      <c r="F283" s="52" t="s">
        <v>1105</v>
      </c>
      <c r="G283" s="56" t="s">
        <v>971</v>
      </c>
      <c r="H283" s="57">
        <v>32499000</v>
      </c>
    </row>
    <row r="284" spans="1:8">
      <c r="A284" s="52" t="s">
        <v>506</v>
      </c>
      <c r="B284" s="52" t="s">
        <v>508</v>
      </c>
      <c r="C284" s="52" t="s">
        <v>1158</v>
      </c>
      <c r="D284" s="52" t="s">
        <v>1181</v>
      </c>
      <c r="E284" s="52" t="s">
        <v>201</v>
      </c>
      <c r="F284" s="52" t="s">
        <v>201</v>
      </c>
      <c r="G284" s="56" t="s">
        <v>1182</v>
      </c>
      <c r="H284" s="57">
        <v>31010680000</v>
      </c>
    </row>
    <row r="285" spans="1:8" ht="25.5">
      <c r="A285" s="52" t="s">
        <v>506</v>
      </c>
      <c r="B285" s="52" t="s">
        <v>508</v>
      </c>
      <c r="C285" s="52" t="s">
        <v>1158</v>
      </c>
      <c r="D285" s="52" t="s">
        <v>1181</v>
      </c>
      <c r="E285" s="52" t="s">
        <v>1143</v>
      </c>
      <c r="F285" s="52" t="s">
        <v>201</v>
      </c>
      <c r="G285" s="56" t="s">
        <v>1144</v>
      </c>
      <c r="H285" s="57">
        <v>6356786000</v>
      </c>
    </row>
    <row r="286" spans="1:8" ht="25.5">
      <c r="A286" s="52" t="s">
        <v>506</v>
      </c>
      <c r="B286" s="52" t="s">
        <v>508</v>
      </c>
      <c r="C286" s="52" t="s">
        <v>1158</v>
      </c>
      <c r="D286" s="52" t="s">
        <v>1181</v>
      </c>
      <c r="E286" s="52" t="s">
        <v>1143</v>
      </c>
      <c r="F286" s="52" t="s">
        <v>1145</v>
      </c>
      <c r="G286" s="56" t="s">
        <v>1146</v>
      </c>
      <c r="H286" s="57">
        <v>5884852000</v>
      </c>
    </row>
    <row r="287" spans="1:8" ht="25.5">
      <c r="A287" s="52" t="s">
        <v>506</v>
      </c>
      <c r="B287" s="52" t="s">
        <v>508</v>
      </c>
      <c r="C287" s="52" t="s">
        <v>1158</v>
      </c>
      <c r="D287" s="52" t="s">
        <v>1181</v>
      </c>
      <c r="E287" s="52" t="s">
        <v>1143</v>
      </c>
      <c r="F287" s="52" t="s">
        <v>1170</v>
      </c>
      <c r="G287" s="56" t="s">
        <v>1171</v>
      </c>
      <c r="H287" s="57">
        <v>471934000</v>
      </c>
    </row>
    <row r="288" spans="1:8">
      <c r="A288" s="52" t="s">
        <v>506</v>
      </c>
      <c r="B288" s="52" t="s">
        <v>508</v>
      </c>
      <c r="C288" s="52" t="s">
        <v>1158</v>
      </c>
      <c r="D288" s="52" t="s">
        <v>1181</v>
      </c>
      <c r="E288" s="52" t="s">
        <v>1096</v>
      </c>
      <c r="F288" s="52" t="s">
        <v>201</v>
      </c>
      <c r="G288" s="56" t="s">
        <v>1097</v>
      </c>
      <c r="H288" s="57">
        <v>23483151000</v>
      </c>
    </row>
    <row r="289" spans="1:8" ht="25.5">
      <c r="A289" s="52" t="s">
        <v>506</v>
      </c>
      <c r="B289" s="52" t="s">
        <v>508</v>
      </c>
      <c r="C289" s="52" t="s">
        <v>1158</v>
      </c>
      <c r="D289" s="52" t="s">
        <v>1181</v>
      </c>
      <c r="E289" s="52" t="s">
        <v>1096</v>
      </c>
      <c r="F289" s="52" t="s">
        <v>1098</v>
      </c>
      <c r="G289" s="56" t="s">
        <v>1099</v>
      </c>
      <c r="H289" s="57">
        <v>23483151000</v>
      </c>
    </row>
    <row r="290" spans="1:8">
      <c r="A290" s="52" t="s">
        <v>506</v>
      </c>
      <c r="B290" s="52" t="s">
        <v>508</v>
      </c>
      <c r="C290" s="52" t="s">
        <v>1158</v>
      </c>
      <c r="D290" s="52" t="s">
        <v>1181</v>
      </c>
      <c r="E290" s="52" t="s">
        <v>1100</v>
      </c>
      <c r="F290" s="52" t="s">
        <v>201</v>
      </c>
      <c r="G290" s="56" t="s">
        <v>1034</v>
      </c>
      <c r="H290" s="57">
        <v>1170743000</v>
      </c>
    </row>
    <row r="291" spans="1:8">
      <c r="A291" s="52" t="s">
        <v>506</v>
      </c>
      <c r="B291" s="52" t="s">
        <v>508</v>
      </c>
      <c r="C291" s="52" t="s">
        <v>1158</v>
      </c>
      <c r="D291" s="52" t="s">
        <v>1181</v>
      </c>
      <c r="E291" s="52" t="s">
        <v>1100</v>
      </c>
      <c r="F291" s="52" t="s">
        <v>1101</v>
      </c>
      <c r="G291" s="56" t="s">
        <v>1102</v>
      </c>
      <c r="H291" s="57">
        <v>326346000</v>
      </c>
    </row>
    <row r="292" spans="1:8">
      <c r="A292" s="52" t="s">
        <v>506</v>
      </c>
      <c r="B292" s="52" t="s">
        <v>508</v>
      </c>
      <c r="C292" s="52" t="s">
        <v>1158</v>
      </c>
      <c r="D292" s="52" t="s">
        <v>1181</v>
      </c>
      <c r="E292" s="52" t="s">
        <v>1100</v>
      </c>
      <c r="F292" s="52" t="s">
        <v>1103</v>
      </c>
      <c r="G292" s="56" t="s">
        <v>1104</v>
      </c>
      <c r="H292" s="57">
        <v>506279000</v>
      </c>
    </row>
    <row r="293" spans="1:8">
      <c r="A293" s="52" t="s">
        <v>506</v>
      </c>
      <c r="B293" s="52" t="s">
        <v>508</v>
      </c>
      <c r="C293" s="52" t="s">
        <v>1158</v>
      </c>
      <c r="D293" s="52" t="s">
        <v>1181</v>
      </c>
      <c r="E293" s="52" t="s">
        <v>1100</v>
      </c>
      <c r="F293" s="52" t="s">
        <v>1105</v>
      </c>
      <c r="G293" s="56" t="s">
        <v>971</v>
      </c>
      <c r="H293" s="57">
        <v>338118000</v>
      </c>
    </row>
    <row r="294" spans="1:8">
      <c r="A294" s="52" t="s">
        <v>506</v>
      </c>
      <c r="B294" s="52" t="s">
        <v>508</v>
      </c>
      <c r="C294" s="52" t="s">
        <v>1158</v>
      </c>
      <c r="D294" s="52" t="s">
        <v>1183</v>
      </c>
      <c r="E294" s="52" t="s">
        <v>201</v>
      </c>
      <c r="F294" s="52" t="s">
        <v>201</v>
      </c>
      <c r="G294" s="56" t="s">
        <v>1184</v>
      </c>
      <c r="H294" s="57">
        <v>13622729000</v>
      </c>
    </row>
    <row r="295" spans="1:8">
      <c r="A295" s="52" t="s">
        <v>506</v>
      </c>
      <c r="B295" s="52" t="s">
        <v>508</v>
      </c>
      <c r="C295" s="52" t="s">
        <v>1158</v>
      </c>
      <c r="D295" s="52" t="s">
        <v>1183</v>
      </c>
      <c r="E295" s="52" t="s">
        <v>1116</v>
      </c>
      <c r="F295" s="52" t="s">
        <v>201</v>
      </c>
      <c r="G295" s="56" t="s">
        <v>1117</v>
      </c>
      <c r="H295" s="57">
        <v>12649341000</v>
      </c>
    </row>
    <row r="296" spans="1:8">
      <c r="A296" s="52" t="s">
        <v>506</v>
      </c>
      <c r="B296" s="52" t="s">
        <v>508</v>
      </c>
      <c r="C296" s="52" t="s">
        <v>1158</v>
      </c>
      <c r="D296" s="52" t="s">
        <v>1183</v>
      </c>
      <c r="E296" s="52" t="s">
        <v>1116</v>
      </c>
      <c r="F296" s="52" t="s">
        <v>1118</v>
      </c>
      <c r="G296" s="56" t="s">
        <v>1119</v>
      </c>
      <c r="H296" s="57">
        <v>12641119000</v>
      </c>
    </row>
    <row r="297" spans="1:8">
      <c r="A297" s="52" t="s">
        <v>506</v>
      </c>
      <c r="B297" s="52" t="s">
        <v>508</v>
      </c>
      <c r="C297" s="52" t="s">
        <v>1158</v>
      </c>
      <c r="D297" s="52" t="s">
        <v>1183</v>
      </c>
      <c r="E297" s="52" t="s">
        <v>1116</v>
      </c>
      <c r="F297" s="52" t="s">
        <v>1132</v>
      </c>
      <c r="G297" s="56" t="s">
        <v>971</v>
      </c>
      <c r="H297" s="57">
        <v>8222000</v>
      </c>
    </row>
    <row r="298" spans="1:8">
      <c r="A298" s="52" t="s">
        <v>506</v>
      </c>
      <c r="B298" s="52" t="s">
        <v>508</v>
      </c>
      <c r="C298" s="52" t="s">
        <v>1158</v>
      </c>
      <c r="D298" s="52" t="s">
        <v>1183</v>
      </c>
      <c r="E298" s="52" t="s">
        <v>1100</v>
      </c>
      <c r="F298" s="52" t="s">
        <v>201</v>
      </c>
      <c r="G298" s="56" t="s">
        <v>1034</v>
      </c>
      <c r="H298" s="57">
        <v>973388000</v>
      </c>
    </row>
    <row r="299" spans="1:8">
      <c r="A299" s="52" t="s">
        <v>506</v>
      </c>
      <c r="B299" s="52" t="s">
        <v>508</v>
      </c>
      <c r="C299" s="52" t="s">
        <v>1158</v>
      </c>
      <c r="D299" s="52" t="s">
        <v>1183</v>
      </c>
      <c r="E299" s="52" t="s">
        <v>1100</v>
      </c>
      <c r="F299" s="52" t="s">
        <v>1103</v>
      </c>
      <c r="G299" s="56" t="s">
        <v>1104</v>
      </c>
      <c r="H299" s="57">
        <v>973388000</v>
      </c>
    </row>
    <row r="300" spans="1:8">
      <c r="A300" s="52" t="s">
        <v>506</v>
      </c>
      <c r="B300" s="52" t="s">
        <v>508</v>
      </c>
      <c r="C300" s="52" t="s">
        <v>1158</v>
      </c>
      <c r="D300" s="52" t="s">
        <v>1185</v>
      </c>
      <c r="E300" s="52" t="s">
        <v>201</v>
      </c>
      <c r="F300" s="52" t="s">
        <v>201</v>
      </c>
      <c r="G300" s="56" t="s">
        <v>1186</v>
      </c>
      <c r="H300" s="57">
        <v>20060900000</v>
      </c>
    </row>
    <row r="301" spans="1:8">
      <c r="A301" s="52" t="s">
        <v>506</v>
      </c>
      <c r="B301" s="52" t="s">
        <v>508</v>
      </c>
      <c r="C301" s="52" t="s">
        <v>1158</v>
      </c>
      <c r="D301" s="52" t="s">
        <v>1185</v>
      </c>
      <c r="E301" s="52" t="s">
        <v>1096</v>
      </c>
      <c r="F301" s="52" t="s">
        <v>201</v>
      </c>
      <c r="G301" s="56" t="s">
        <v>1097</v>
      </c>
      <c r="H301" s="57">
        <v>19659270000</v>
      </c>
    </row>
    <row r="302" spans="1:8" ht="25.5">
      <c r="A302" s="52" t="s">
        <v>506</v>
      </c>
      <c r="B302" s="52" t="s">
        <v>508</v>
      </c>
      <c r="C302" s="52" t="s">
        <v>1158</v>
      </c>
      <c r="D302" s="52" t="s">
        <v>1185</v>
      </c>
      <c r="E302" s="52" t="s">
        <v>1096</v>
      </c>
      <c r="F302" s="52" t="s">
        <v>1098</v>
      </c>
      <c r="G302" s="56" t="s">
        <v>1099</v>
      </c>
      <c r="H302" s="57">
        <v>19659270000</v>
      </c>
    </row>
    <row r="303" spans="1:8">
      <c r="A303" s="52" t="s">
        <v>506</v>
      </c>
      <c r="B303" s="52" t="s">
        <v>508</v>
      </c>
      <c r="C303" s="52" t="s">
        <v>1158</v>
      </c>
      <c r="D303" s="52" t="s">
        <v>1185</v>
      </c>
      <c r="E303" s="52" t="s">
        <v>1100</v>
      </c>
      <c r="F303" s="52" t="s">
        <v>201</v>
      </c>
      <c r="G303" s="56" t="s">
        <v>1034</v>
      </c>
      <c r="H303" s="57">
        <v>401630000</v>
      </c>
    </row>
    <row r="304" spans="1:8">
      <c r="A304" s="52" t="s">
        <v>506</v>
      </c>
      <c r="B304" s="52" t="s">
        <v>508</v>
      </c>
      <c r="C304" s="52" t="s">
        <v>1158</v>
      </c>
      <c r="D304" s="52" t="s">
        <v>1185</v>
      </c>
      <c r="E304" s="52" t="s">
        <v>1100</v>
      </c>
      <c r="F304" s="52" t="s">
        <v>1103</v>
      </c>
      <c r="G304" s="56" t="s">
        <v>1104</v>
      </c>
      <c r="H304" s="57">
        <v>340730000</v>
      </c>
    </row>
    <row r="305" spans="1:8">
      <c r="A305" s="52" t="s">
        <v>506</v>
      </c>
      <c r="B305" s="52" t="s">
        <v>508</v>
      </c>
      <c r="C305" s="52" t="s">
        <v>1158</v>
      </c>
      <c r="D305" s="52" t="s">
        <v>1185</v>
      </c>
      <c r="E305" s="52" t="s">
        <v>1100</v>
      </c>
      <c r="F305" s="52" t="s">
        <v>1105</v>
      </c>
      <c r="G305" s="56" t="s">
        <v>971</v>
      </c>
      <c r="H305" s="57">
        <v>60900000</v>
      </c>
    </row>
    <row r="306" spans="1:8">
      <c r="A306" s="52" t="s">
        <v>506</v>
      </c>
      <c r="B306" s="52" t="s">
        <v>508</v>
      </c>
      <c r="C306" s="52" t="s">
        <v>1158</v>
      </c>
      <c r="D306" s="52" t="s">
        <v>1187</v>
      </c>
      <c r="E306" s="52" t="s">
        <v>201</v>
      </c>
      <c r="F306" s="52" t="s">
        <v>201</v>
      </c>
      <c r="G306" s="56" t="s">
        <v>1188</v>
      </c>
      <c r="H306" s="57">
        <v>2894567000</v>
      </c>
    </row>
    <row r="307" spans="1:8">
      <c r="A307" s="52" t="s">
        <v>506</v>
      </c>
      <c r="B307" s="52" t="s">
        <v>508</v>
      </c>
      <c r="C307" s="52" t="s">
        <v>1158</v>
      </c>
      <c r="D307" s="52" t="s">
        <v>1187</v>
      </c>
      <c r="E307" s="52" t="s">
        <v>934</v>
      </c>
      <c r="F307" s="52" t="s">
        <v>201</v>
      </c>
      <c r="G307" s="56" t="s">
        <v>935</v>
      </c>
      <c r="H307" s="57">
        <v>538056300</v>
      </c>
    </row>
    <row r="308" spans="1:8">
      <c r="A308" s="52" t="s">
        <v>506</v>
      </c>
      <c r="B308" s="52" t="s">
        <v>508</v>
      </c>
      <c r="C308" s="52" t="s">
        <v>1158</v>
      </c>
      <c r="D308" s="52" t="s">
        <v>1187</v>
      </c>
      <c r="E308" s="52" t="s">
        <v>934</v>
      </c>
      <c r="F308" s="52" t="s">
        <v>936</v>
      </c>
      <c r="G308" s="56" t="s">
        <v>937</v>
      </c>
      <c r="H308" s="57">
        <v>538056300</v>
      </c>
    </row>
    <row r="309" spans="1:8" ht="25.5">
      <c r="A309" s="52" t="s">
        <v>506</v>
      </c>
      <c r="B309" s="52" t="s">
        <v>508</v>
      </c>
      <c r="C309" s="52" t="s">
        <v>1158</v>
      </c>
      <c r="D309" s="52" t="s">
        <v>1187</v>
      </c>
      <c r="E309" s="52" t="s">
        <v>940</v>
      </c>
      <c r="F309" s="52" t="s">
        <v>201</v>
      </c>
      <c r="G309" s="56" t="s">
        <v>941</v>
      </c>
      <c r="H309" s="57">
        <v>58233400</v>
      </c>
    </row>
    <row r="310" spans="1:8" ht="25.5">
      <c r="A310" s="52" t="s">
        <v>506</v>
      </c>
      <c r="B310" s="52" t="s">
        <v>508</v>
      </c>
      <c r="C310" s="52" t="s">
        <v>1158</v>
      </c>
      <c r="D310" s="52" t="s">
        <v>1187</v>
      </c>
      <c r="E310" s="52" t="s">
        <v>940</v>
      </c>
      <c r="F310" s="52" t="s">
        <v>942</v>
      </c>
      <c r="G310" s="56" t="s">
        <v>943</v>
      </c>
      <c r="H310" s="57">
        <v>58233400</v>
      </c>
    </row>
    <row r="311" spans="1:8">
      <c r="A311" s="52" t="s">
        <v>506</v>
      </c>
      <c r="B311" s="52" t="s">
        <v>508</v>
      </c>
      <c r="C311" s="52" t="s">
        <v>1158</v>
      </c>
      <c r="D311" s="52" t="s">
        <v>1187</v>
      </c>
      <c r="E311" s="52" t="s">
        <v>944</v>
      </c>
      <c r="F311" s="52" t="s">
        <v>201</v>
      </c>
      <c r="G311" s="56" t="s">
        <v>945</v>
      </c>
      <c r="H311" s="57">
        <v>240601400</v>
      </c>
    </row>
    <row r="312" spans="1:8">
      <c r="A312" s="52" t="s">
        <v>506</v>
      </c>
      <c r="B312" s="52" t="s">
        <v>508</v>
      </c>
      <c r="C312" s="52" t="s">
        <v>1158</v>
      </c>
      <c r="D312" s="52" t="s">
        <v>1187</v>
      </c>
      <c r="E312" s="52" t="s">
        <v>944</v>
      </c>
      <c r="F312" s="52" t="s">
        <v>946</v>
      </c>
      <c r="G312" s="56" t="s">
        <v>947</v>
      </c>
      <c r="H312" s="57">
        <v>33076400</v>
      </c>
    </row>
    <row r="313" spans="1:8">
      <c r="A313" s="52" t="s">
        <v>506</v>
      </c>
      <c r="B313" s="52" t="s">
        <v>508</v>
      </c>
      <c r="C313" s="52" t="s">
        <v>1158</v>
      </c>
      <c r="D313" s="52" t="s">
        <v>1187</v>
      </c>
      <c r="E313" s="52" t="s">
        <v>944</v>
      </c>
      <c r="F313" s="52" t="s">
        <v>948</v>
      </c>
      <c r="G313" s="56" t="s">
        <v>949</v>
      </c>
      <c r="H313" s="57">
        <v>101337000</v>
      </c>
    </row>
    <row r="314" spans="1:8" ht="25.5">
      <c r="A314" s="52" t="s">
        <v>506</v>
      </c>
      <c r="B314" s="52" t="s">
        <v>508</v>
      </c>
      <c r="C314" s="52" t="s">
        <v>1158</v>
      </c>
      <c r="D314" s="52" t="s">
        <v>1187</v>
      </c>
      <c r="E314" s="52" t="s">
        <v>944</v>
      </c>
      <c r="F314" s="52" t="s">
        <v>954</v>
      </c>
      <c r="G314" s="56" t="s">
        <v>955</v>
      </c>
      <c r="H314" s="57">
        <v>3948000</v>
      </c>
    </row>
    <row r="315" spans="1:8">
      <c r="A315" s="52" t="s">
        <v>506</v>
      </c>
      <c r="B315" s="52" t="s">
        <v>508</v>
      </c>
      <c r="C315" s="52" t="s">
        <v>1158</v>
      </c>
      <c r="D315" s="52" t="s">
        <v>1187</v>
      </c>
      <c r="E315" s="52" t="s">
        <v>944</v>
      </c>
      <c r="F315" s="52" t="s">
        <v>960</v>
      </c>
      <c r="G315" s="56" t="s">
        <v>961</v>
      </c>
      <c r="H315" s="57">
        <v>102240000</v>
      </c>
    </row>
    <row r="316" spans="1:8">
      <c r="A316" s="52" t="s">
        <v>506</v>
      </c>
      <c r="B316" s="52" t="s">
        <v>508</v>
      </c>
      <c r="C316" s="52" t="s">
        <v>1158</v>
      </c>
      <c r="D316" s="52" t="s">
        <v>1187</v>
      </c>
      <c r="E316" s="52" t="s">
        <v>966</v>
      </c>
      <c r="F316" s="52" t="s">
        <v>201</v>
      </c>
      <c r="G316" s="56" t="s">
        <v>967</v>
      </c>
      <c r="H316" s="57">
        <v>242524500</v>
      </c>
    </row>
    <row r="317" spans="1:8">
      <c r="A317" s="52" t="s">
        <v>506</v>
      </c>
      <c r="B317" s="52" t="s">
        <v>508</v>
      </c>
      <c r="C317" s="52" t="s">
        <v>1158</v>
      </c>
      <c r="D317" s="52" t="s">
        <v>1187</v>
      </c>
      <c r="E317" s="52" t="s">
        <v>966</v>
      </c>
      <c r="F317" s="52" t="s">
        <v>970</v>
      </c>
      <c r="G317" s="56" t="s">
        <v>971</v>
      </c>
      <c r="H317" s="57">
        <v>242524500</v>
      </c>
    </row>
    <row r="318" spans="1:8">
      <c r="A318" s="52" t="s">
        <v>506</v>
      </c>
      <c r="B318" s="52" t="s">
        <v>508</v>
      </c>
      <c r="C318" s="52" t="s">
        <v>1158</v>
      </c>
      <c r="D318" s="52" t="s">
        <v>1187</v>
      </c>
      <c r="E318" s="52" t="s">
        <v>972</v>
      </c>
      <c r="F318" s="52" t="s">
        <v>201</v>
      </c>
      <c r="G318" s="56" t="s">
        <v>973</v>
      </c>
      <c r="H318" s="57">
        <v>147444900</v>
      </c>
    </row>
    <row r="319" spans="1:8">
      <c r="A319" s="52" t="s">
        <v>506</v>
      </c>
      <c r="B319" s="52" t="s">
        <v>508</v>
      </c>
      <c r="C319" s="52" t="s">
        <v>1158</v>
      </c>
      <c r="D319" s="52" t="s">
        <v>1187</v>
      </c>
      <c r="E319" s="52" t="s">
        <v>972</v>
      </c>
      <c r="F319" s="52" t="s">
        <v>974</v>
      </c>
      <c r="G319" s="56" t="s">
        <v>975</v>
      </c>
      <c r="H319" s="57">
        <v>110045600</v>
      </c>
    </row>
    <row r="320" spans="1:8">
      <c r="A320" s="52" t="s">
        <v>506</v>
      </c>
      <c r="B320" s="52" t="s">
        <v>508</v>
      </c>
      <c r="C320" s="52" t="s">
        <v>1158</v>
      </c>
      <c r="D320" s="52" t="s">
        <v>1187</v>
      </c>
      <c r="E320" s="52" t="s">
        <v>972</v>
      </c>
      <c r="F320" s="52" t="s">
        <v>976</v>
      </c>
      <c r="G320" s="56" t="s">
        <v>977</v>
      </c>
      <c r="H320" s="57">
        <v>18866100</v>
      </c>
    </row>
    <row r="321" spans="1:8">
      <c r="A321" s="52" t="s">
        <v>506</v>
      </c>
      <c r="B321" s="52" t="s">
        <v>508</v>
      </c>
      <c r="C321" s="52" t="s">
        <v>1158</v>
      </c>
      <c r="D321" s="52" t="s">
        <v>1187</v>
      </c>
      <c r="E321" s="52" t="s">
        <v>972</v>
      </c>
      <c r="F321" s="52" t="s">
        <v>978</v>
      </c>
      <c r="G321" s="56" t="s">
        <v>979</v>
      </c>
      <c r="H321" s="57">
        <v>12589600</v>
      </c>
    </row>
    <row r="322" spans="1:8">
      <c r="A322" s="52" t="s">
        <v>506</v>
      </c>
      <c r="B322" s="52" t="s">
        <v>508</v>
      </c>
      <c r="C322" s="52" t="s">
        <v>1158</v>
      </c>
      <c r="D322" s="52" t="s">
        <v>1187</v>
      </c>
      <c r="E322" s="52" t="s">
        <v>972</v>
      </c>
      <c r="F322" s="52" t="s">
        <v>980</v>
      </c>
      <c r="G322" s="56" t="s">
        <v>981</v>
      </c>
      <c r="H322" s="57">
        <v>5943600</v>
      </c>
    </row>
    <row r="323" spans="1:8">
      <c r="A323" s="52" t="s">
        <v>506</v>
      </c>
      <c r="B323" s="52" t="s">
        <v>508</v>
      </c>
      <c r="C323" s="52" t="s">
        <v>1158</v>
      </c>
      <c r="D323" s="52" t="s">
        <v>1187</v>
      </c>
      <c r="E323" s="52" t="s">
        <v>982</v>
      </c>
      <c r="F323" s="52" t="s">
        <v>201</v>
      </c>
      <c r="G323" s="56" t="s">
        <v>983</v>
      </c>
      <c r="H323" s="57">
        <v>208514000</v>
      </c>
    </row>
    <row r="324" spans="1:8" ht="25.5">
      <c r="A324" s="52" t="s">
        <v>506</v>
      </c>
      <c r="B324" s="52" t="s">
        <v>508</v>
      </c>
      <c r="C324" s="52" t="s">
        <v>1158</v>
      </c>
      <c r="D324" s="52" t="s">
        <v>1187</v>
      </c>
      <c r="E324" s="52" t="s">
        <v>982</v>
      </c>
      <c r="F324" s="52" t="s">
        <v>984</v>
      </c>
      <c r="G324" s="56" t="s">
        <v>985</v>
      </c>
      <c r="H324" s="57">
        <v>208514000</v>
      </c>
    </row>
    <row r="325" spans="1:8">
      <c r="A325" s="52" t="s">
        <v>506</v>
      </c>
      <c r="B325" s="52" t="s">
        <v>508</v>
      </c>
      <c r="C325" s="52" t="s">
        <v>1158</v>
      </c>
      <c r="D325" s="52" t="s">
        <v>1187</v>
      </c>
      <c r="E325" s="52" t="s">
        <v>986</v>
      </c>
      <c r="F325" s="52" t="s">
        <v>201</v>
      </c>
      <c r="G325" s="56" t="s">
        <v>987</v>
      </c>
      <c r="H325" s="57">
        <v>148496100</v>
      </c>
    </row>
    <row r="326" spans="1:8">
      <c r="A326" s="52" t="s">
        <v>506</v>
      </c>
      <c r="B326" s="52" t="s">
        <v>508</v>
      </c>
      <c r="C326" s="52" t="s">
        <v>1158</v>
      </c>
      <c r="D326" s="52" t="s">
        <v>1187</v>
      </c>
      <c r="E326" s="52" t="s">
        <v>986</v>
      </c>
      <c r="F326" s="52" t="s">
        <v>988</v>
      </c>
      <c r="G326" s="56" t="s">
        <v>989</v>
      </c>
      <c r="H326" s="57">
        <v>144225400</v>
      </c>
    </row>
    <row r="327" spans="1:8">
      <c r="A327" s="52" t="s">
        <v>506</v>
      </c>
      <c r="B327" s="52" t="s">
        <v>508</v>
      </c>
      <c r="C327" s="52" t="s">
        <v>1158</v>
      </c>
      <c r="D327" s="52" t="s">
        <v>1187</v>
      </c>
      <c r="E327" s="52" t="s">
        <v>986</v>
      </c>
      <c r="F327" s="52" t="s">
        <v>990</v>
      </c>
      <c r="G327" s="56" t="s">
        <v>991</v>
      </c>
      <c r="H327" s="57">
        <v>4270700</v>
      </c>
    </row>
    <row r="328" spans="1:8">
      <c r="A328" s="52" t="s">
        <v>506</v>
      </c>
      <c r="B328" s="52" t="s">
        <v>508</v>
      </c>
      <c r="C328" s="52" t="s">
        <v>1158</v>
      </c>
      <c r="D328" s="52" t="s">
        <v>1187</v>
      </c>
      <c r="E328" s="52" t="s">
        <v>996</v>
      </c>
      <c r="F328" s="52" t="s">
        <v>201</v>
      </c>
      <c r="G328" s="56" t="s">
        <v>997</v>
      </c>
      <c r="H328" s="57">
        <v>58255900</v>
      </c>
    </row>
    <row r="329" spans="1:8">
      <c r="A329" s="52" t="s">
        <v>506</v>
      </c>
      <c r="B329" s="52" t="s">
        <v>508</v>
      </c>
      <c r="C329" s="52" t="s">
        <v>1158</v>
      </c>
      <c r="D329" s="52" t="s">
        <v>1187</v>
      </c>
      <c r="E329" s="52" t="s">
        <v>996</v>
      </c>
      <c r="F329" s="52" t="s">
        <v>998</v>
      </c>
      <c r="G329" s="56" t="s">
        <v>999</v>
      </c>
      <c r="H329" s="57">
        <v>14499800</v>
      </c>
    </row>
    <row r="330" spans="1:8">
      <c r="A330" s="52" t="s">
        <v>506</v>
      </c>
      <c r="B330" s="52" t="s">
        <v>508</v>
      </c>
      <c r="C330" s="52" t="s">
        <v>1158</v>
      </c>
      <c r="D330" s="52" t="s">
        <v>1187</v>
      </c>
      <c r="E330" s="52" t="s">
        <v>996</v>
      </c>
      <c r="F330" s="52" t="s">
        <v>1004</v>
      </c>
      <c r="G330" s="56" t="s">
        <v>1005</v>
      </c>
      <c r="H330" s="57">
        <v>43756100</v>
      </c>
    </row>
    <row r="331" spans="1:8">
      <c r="A331" s="52" t="s">
        <v>506</v>
      </c>
      <c r="B331" s="52" t="s">
        <v>508</v>
      </c>
      <c r="C331" s="52" t="s">
        <v>1158</v>
      </c>
      <c r="D331" s="52" t="s">
        <v>1187</v>
      </c>
      <c r="E331" s="52" t="s">
        <v>1006</v>
      </c>
      <c r="F331" s="52" t="s">
        <v>201</v>
      </c>
      <c r="G331" s="56" t="s">
        <v>1007</v>
      </c>
      <c r="H331" s="57">
        <v>2355000</v>
      </c>
    </row>
    <row r="332" spans="1:8" ht="38.25">
      <c r="A332" s="52" t="s">
        <v>506</v>
      </c>
      <c r="B332" s="52" t="s">
        <v>508</v>
      </c>
      <c r="C332" s="52" t="s">
        <v>1158</v>
      </c>
      <c r="D332" s="52" t="s">
        <v>1187</v>
      </c>
      <c r="E332" s="52" t="s">
        <v>1006</v>
      </c>
      <c r="F332" s="52" t="s">
        <v>1008</v>
      </c>
      <c r="G332" s="56" t="s">
        <v>1009</v>
      </c>
      <c r="H332" s="57">
        <v>110000</v>
      </c>
    </row>
    <row r="333" spans="1:8">
      <c r="A333" s="52" t="s">
        <v>506</v>
      </c>
      <c r="B333" s="52" t="s">
        <v>508</v>
      </c>
      <c r="C333" s="52" t="s">
        <v>1158</v>
      </c>
      <c r="D333" s="52" t="s">
        <v>1187</v>
      </c>
      <c r="E333" s="52" t="s">
        <v>1006</v>
      </c>
      <c r="F333" s="52" t="s">
        <v>1018</v>
      </c>
      <c r="G333" s="56" t="s">
        <v>1019</v>
      </c>
      <c r="H333" s="57">
        <v>1200000</v>
      </c>
    </row>
    <row r="334" spans="1:8">
      <c r="A334" s="52" t="s">
        <v>506</v>
      </c>
      <c r="B334" s="52" t="s">
        <v>508</v>
      </c>
      <c r="C334" s="52" t="s">
        <v>1158</v>
      </c>
      <c r="D334" s="52" t="s">
        <v>1187</v>
      </c>
      <c r="E334" s="52" t="s">
        <v>1006</v>
      </c>
      <c r="F334" s="52" t="s">
        <v>1020</v>
      </c>
      <c r="G334" s="56" t="s">
        <v>511</v>
      </c>
      <c r="H334" s="57">
        <v>1045000</v>
      </c>
    </row>
    <row r="335" spans="1:8">
      <c r="A335" s="52" t="s">
        <v>506</v>
      </c>
      <c r="B335" s="52" t="s">
        <v>508</v>
      </c>
      <c r="C335" s="52" t="s">
        <v>1158</v>
      </c>
      <c r="D335" s="52" t="s">
        <v>1187</v>
      </c>
      <c r="E335" s="52" t="s">
        <v>1021</v>
      </c>
      <c r="F335" s="52" t="s">
        <v>201</v>
      </c>
      <c r="G335" s="56" t="s">
        <v>1022</v>
      </c>
      <c r="H335" s="57">
        <v>163200900</v>
      </c>
    </row>
    <row r="336" spans="1:8">
      <c r="A336" s="52" t="s">
        <v>506</v>
      </c>
      <c r="B336" s="52" t="s">
        <v>508</v>
      </c>
      <c r="C336" s="52" t="s">
        <v>1158</v>
      </c>
      <c r="D336" s="52" t="s">
        <v>1187</v>
      </c>
      <c r="E336" s="52" t="s">
        <v>1021</v>
      </c>
      <c r="F336" s="52" t="s">
        <v>1031</v>
      </c>
      <c r="G336" s="56" t="s">
        <v>1032</v>
      </c>
      <c r="H336" s="57">
        <v>48180000</v>
      </c>
    </row>
    <row r="337" spans="1:8">
      <c r="A337" s="52" t="s">
        <v>506</v>
      </c>
      <c r="B337" s="52" t="s">
        <v>508</v>
      </c>
      <c r="C337" s="52" t="s">
        <v>1158</v>
      </c>
      <c r="D337" s="52" t="s">
        <v>1187</v>
      </c>
      <c r="E337" s="52" t="s">
        <v>1021</v>
      </c>
      <c r="F337" s="52" t="s">
        <v>1033</v>
      </c>
      <c r="G337" s="56" t="s">
        <v>1034</v>
      </c>
      <c r="H337" s="57">
        <v>115020900</v>
      </c>
    </row>
    <row r="338" spans="1:8">
      <c r="A338" s="52" t="s">
        <v>506</v>
      </c>
      <c r="B338" s="52" t="s">
        <v>508</v>
      </c>
      <c r="C338" s="52" t="s">
        <v>1158</v>
      </c>
      <c r="D338" s="52" t="s">
        <v>1187</v>
      </c>
      <c r="E338" s="52" t="s">
        <v>1035</v>
      </c>
      <c r="F338" s="52" t="s">
        <v>201</v>
      </c>
      <c r="G338" s="56" t="s">
        <v>1036</v>
      </c>
      <c r="H338" s="57">
        <v>56956000</v>
      </c>
    </row>
    <row r="339" spans="1:8">
      <c r="A339" s="52" t="s">
        <v>506</v>
      </c>
      <c r="B339" s="52" t="s">
        <v>508</v>
      </c>
      <c r="C339" s="52" t="s">
        <v>1158</v>
      </c>
      <c r="D339" s="52" t="s">
        <v>1187</v>
      </c>
      <c r="E339" s="52" t="s">
        <v>1035</v>
      </c>
      <c r="F339" s="52" t="s">
        <v>1037</v>
      </c>
      <c r="G339" s="56" t="s">
        <v>1038</v>
      </c>
      <c r="H339" s="57">
        <v>888000</v>
      </c>
    </row>
    <row r="340" spans="1:8">
      <c r="A340" s="52" t="s">
        <v>506</v>
      </c>
      <c r="B340" s="52" t="s">
        <v>508</v>
      </c>
      <c r="C340" s="52" t="s">
        <v>1158</v>
      </c>
      <c r="D340" s="52" t="s">
        <v>1187</v>
      </c>
      <c r="E340" s="52" t="s">
        <v>1035</v>
      </c>
      <c r="F340" s="52" t="s">
        <v>1039</v>
      </c>
      <c r="G340" s="56" t="s">
        <v>1040</v>
      </c>
      <c r="H340" s="57">
        <v>2200000</v>
      </c>
    </row>
    <row r="341" spans="1:8">
      <c r="A341" s="52" t="s">
        <v>506</v>
      </c>
      <c r="B341" s="52" t="s">
        <v>508</v>
      </c>
      <c r="C341" s="52" t="s">
        <v>1158</v>
      </c>
      <c r="D341" s="52" t="s">
        <v>1187</v>
      </c>
      <c r="E341" s="52" t="s">
        <v>1035</v>
      </c>
      <c r="F341" s="52" t="s">
        <v>1041</v>
      </c>
      <c r="G341" s="56" t="s">
        <v>1028</v>
      </c>
      <c r="H341" s="57">
        <v>3868000</v>
      </c>
    </row>
    <row r="342" spans="1:8">
      <c r="A342" s="52" t="s">
        <v>506</v>
      </c>
      <c r="B342" s="52" t="s">
        <v>508</v>
      </c>
      <c r="C342" s="52" t="s">
        <v>1158</v>
      </c>
      <c r="D342" s="52" t="s">
        <v>1187</v>
      </c>
      <c r="E342" s="52" t="s">
        <v>1035</v>
      </c>
      <c r="F342" s="52" t="s">
        <v>1042</v>
      </c>
      <c r="G342" s="56" t="s">
        <v>1043</v>
      </c>
      <c r="H342" s="57">
        <v>50000000</v>
      </c>
    </row>
    <row r="343" spans="1:8" ht="25.5">
      <c r="A343" s="52" t="s">
        <v>506</v>
      </c>
      <c r="B343" s="52" t="s">
        <v>508</v>
      </c>
      <c r="C343" s="52" t="s">
        <v>1158</v>
      </c>
      <c r="D343" s="52" t="s">
        <v>1187</v>
      </c>
      <c r="E343" s="52" t="s">
        <v>1058</v>
      </c>
      <c r="F343" s="52" t="s">
        <v>201</v>
      </c>
      <c r="G343" s="56" t="s">
        <v>1059</v>
      </c>
      <c r="H343" s="57">
        <v>152874500</v>
      </c>
    </row>
    <row r="344" spans="1:8">
      <c r="A344" s="52" t="s">
        <v>506</v>
      </c>
      <c r="B344" s="52" t="s">
        <v>508</v>
      </c>
      <c r="C344" s="52" t="s">
        <v>1158</v>
      </c>
      <c r="D344" s="52" t="s">
        <v>1187</v>
      </c>
      <c r="E344" s="52" t="s">
        <v>1058</v>
      </c>
      <c r="F344" s="52" t="s">
        <v>1064</v>
      </c>
      <c r="G344" s="56" t="s">
        <v>1065</v>
      </c>
      <c r="H344" s="57">
        <v>14186000</v>
      </c>
    </row>
    <row r="345" spans="1:8">
      <c r="A345" s="52" t="s">
        <v>506</v>
      </c>
      <c r="B345" s="52" t="s">
        <v>508</v>
      </c>
      <c r="C345" s="52" t="s">
        <v>1158</v>
      </c>
      <c r="D345" s="52" t="s">
        <v>1187</v>
      </c>
      <c r="E345" s="52" t="s">
        <v>1058</v>
      </c>
      <c r="F345" s="52" t="s">
        <v>1068</v>
      </c>
      <c r="G345" s="56" t="s">
        <v>1069</v>
      </c>
      <c r="H345" s="57">
        <v>98967000</v>
      </c>
    </row>
    <row r="346" spans="1:8">
      <c r="A346" s="52" t="s">
        <v>506</v>
      </c>
      <c r="B346" s="52" t="s">
        <v>508</v>
      </c>
      <c r="C346" s="52" t="s">
        <v>1158</v>
      </c>
      <c r="D346" s="52" t="s">
        <v>1187</v>
      </c>
      <c r="E346" s="52" t="s">
        <v>1058</v>
      </c>
      <c r="F346" s="52" t="s">
        <v>1070</v>
      </c>
      <c r="G346" s="56" t="s">
        <v>1071</v>
      </c>
      <c r="H346" s="57">
        <v>39721500</v>
      </c>
    </row>
    <row r="347" spans="1:8" ht="25.5">
      <c r="A347" s="52" t="s">
        <v>506</v>
      </c>
      <c r="B347" s="52" t="s">
        <v>508</v>
      </c>
      <c r="C347" s="52" t="s">
        <v>1158</v>
      </c>
      <c r="D347" s="52" t="s">
        <v>1187</v>
      </c>
      <c r="E347" s="52" t="s">
        <v>1072</v>
      </c>
      <c r="F347" s="52" t="s">
        <v>201</v>
      </c>
      <c r="G347" s="56" t="s">
        <v>1073</v>
      </c>
      <c r="H347" s="57">
        <v>75410000</v>
      </c>
    </row>
    <row r="348" spans="1:8">
      <c r="A348" s="52" t="s">
        <v>506</v>
      </c>
      <c r="B348" s="52" t="s">
        <v>508</v>
      </c>
      <c r="C348" s="52" t="s">
        <v>1158</v>
      </c>
      <c r="D348" s="52" t="s">
        <v>1187</v>
      </c>
      <c r="E348" s="52" t="s">
        <v>1072</v>
      </c>
      <c r="F348" s="52" t="s">
        <v>1074</v>
      </c>
      <c r="G348" s="56" t="s">
        <v>1067</v>
      </c>
      <c r="H348" s="57">
        <v>75410000</v>
      </c>
    </row>
    <row r="349" spans="1:8" ht="25.5">
      <c r="A349" s="52" t="s">
        <v>506</v>
      </c>
      <c r="B349" s="52" t="s">
        <v>508</v>
      </c>
      <c r="C349" s="52" t="s">
        <v>1158</v>
      </c>
      <c r="D349" s="52" t="s">
        <v>1187</v>
      </c>
      <c r="E349" s="52" t="s">
        <v>1076</v>
      </c>
      <c r="F349" s="52" t="s">
        <v>201</v>
      </c>
      <c r="G349" s="56" t="s">
        <v>1077</v>
      </c>
      <c r="H349" s="57">
        <v>754991100</v>
      </c>
    </row>
    <row r="350" spans="1:8">
      <c r="A350" s="52" t="s">
        <v>506</v>
      </c>
      <c r="B350" s="52" t="s">
        <v>508</v>
      </c>
      <c r="C350" s="52" t="s">
        <v>1158</v>
      </c>
      <c r="D350" s="52" t="s">
        <v>1187</v>
      </c>
      <c r="E350" s="52" t="s">
        <v>1076</v>
      </c>
      <c r="F350" s="52" t="s">
        <v>1112</v>
      </c>
      <c r="G350" s="56" t="s">
        <v>1113</v>
      </c>
      <c r="H350" s="57">
        <v>1120000</v>
      </c>
    </row>
    <row r="351" spans="1:8">
      <c r="A351" s="52" t="s">
        <v>506</v>
      </c>
      <c r="B351" s="52" t="s">
        <v>508</v>
      </c>
      <c r="C351" s="52" t="s">
        <v>1158</v>
      </c>
      <c r="D351" s="52" t="s">
        <v>1187</v>
      </c>
      <c r="E351" s="52" t="s">
        <v>1076</v>
      </c>
      <c r="F351" s="52" t="s">
        <v>1080</v>
      </c>
      <c r="G351" s="56" t="s">
        <v>1081</v>
      </c>
      <c r="H351" s="57">
        <v>753871100</v>
      </c>
    </row>
    <row r="352" spans="1:8">
      <c r="A352" s="52" t="s">
        <v>506</v>
      </c>
      <c r="B352" s="52" t="s">
        <v>508</v>
      </c>
      <c r="C352" s="52" t="s">
        <v>1158</v>
      </c>
      <c r="D352" s="52" t="s">
        <v>1187</v>
      </c>
      <c r="E352" s="52" t="s">
        <v>1189</v>
      </c>
      <c r="F352" s="52" t="s">
        <v>201</v>
      </c>
      <c r="G352" s="56" t="s">
        <v>1190</v>
      </c>
      <c r="H352" s="57">
        <v>5000000</v>
      </c>
    </row>
    <row r="353" spans="1:8">
      <c r="A353" s="52" t="s">
        <v>506</v>
      </c>
      <c r="B353" s="52" t="s">
        <v>508</v>
      </c>
      <c r="C353" s="52" t="s">
        <v>1158</v>
      </c>
      <c r="D353" s="52" t="s">
        <v>1187</v>
      </c>
      <c r="E353" s="52" t="s">
        <v>1189</v>
      </c>
      <c r="F353" s="52" t="s">
        <v>1191</v>
      </c>
      <c r="G353" s="56" t="s">
        <v>1192</v>
      </c>
      <c r="H353" s="57">
        <v>5000000</v>
      </c>
    </row>
    <row r="354" spans="1:8">
      <c r="A354" s="52" t="s">
        <v>506</v>
      </c>
      <c r="B354" s="52" t="s">
        <v>508</v>
      </c>
      <c r="C354" s="52" t="s">
        <v>1158</v>
      </c>
      <c r="D354" s="52" t="s">
        <v>1187</v>
      </c>
      <c r="E354" s="52" t="s">
        <v>1083</v>
      </c>
      <c r="F354" s="52" t="s">
        <v>201</v>
      </c>
      <c r="G354" s="56" t="s">
        <v>971</v>
      </c>
      <c r="H354" s="57">
        <v>41653000</v>
      </c>
    </row>
    <row r="355" spans="1:8">
      <c r="A355" s="52" t="s">
        <v>506</v>
      </c>
      <c r="B355" s="52" t="s">
        <v>508</v>
      </c>
      <c r="C355" s="52" t="s">
        <v>1158</v>
      </c>
      <c r="D355" s="52" t="s">
        <v>1187</v>
      </c>
      <c r="E355" s="52" t="s">
        <v>1083</v>
      </c>
      <c r="F355" s="52" t="s">
        <v>1084</v>
      </c>
      <c r="G355" s="56" t="s">
        <v>1085</v>
      </c>
      <c r="H355" s="57">
        <v>7116000</v>
      </c>
    </row>
    <row r="356" spans="1:8">
      <c r="A356" s="52" t="s">
        <v>506</v>
      </c>
      <c r="B356" s="52" t="s">
        <v>508</v>
      </c>
      <c r="C356" s="52" t="s">
        <v>1158</v>
      </c>
      <c r="D356" s="52" t="s">
        <v>1187</v>
      </c>
      <c r="E356" s="52" t="s">
        <v>1083</v>
      </c>
      <c r="F356" s="52" t="s">
        <v>1088</v>
      </c>
      <c r="G356" s="56" t="s">
        <v>1089</v>
      </c>
      <c r="H356" s="57">
        <v>21485000</v>
      </c>
    </row>
    <row r="357" spans="1:8">
      <c r="A357" s="52" t="s">
        <v>506</v>
      </c>
      <c r="B357" s="52" t="s">
        <v>508</v>
      </c>
      <c r="C357" s="52" t="s">
        <v>1158</v>
      </c>
      <c r="D357" s="52" t="s">
        <v>1187</v>
      </c>
      <c r="E357" s="52" t="s">
        <v>1083</v>
      </c>
      <c r="F357" s="52" t="s">
        <v>1090</v>
      </c>
      <c r="G357" s="56" t="s">
        <v>1091</v>
      </c>
      <c r="H357" s="57">
        <v>13052000</v>
      </c>
    </row>
    <row r="358" spans="1:8">
      <c r="A358" s="52" t="s">
        <v>506</v>
      </c>
      <c r="B358" s="52" t="s">
        <v>508</v>
      </c>
      <c r="C358" s="52" t="s">
        <v>1158</v>
      </c>
      <c r="D358" s="52" t="s">
        <v>1193</v>
      </c>
      <c r="E358" s="52" t="s">
        <v>201</v>
      </c>
      <c r="F358" s="52" t="s">
        <v>201</v>
      </c>
      <c r="G358" s="56" t="s">
        <v>1194</v>
      </c>
      <c r="H358" s="57">
        <v>163000000</v>
      </c>
    </row>
    <row r="359" spans="1:8">
      <c r="A359" s="52" t="s">
        <v>506</v>
      </c>
      <c r="B359" s="52" t="s">
        <v>508</v>
      </c>
      <c r="C359" s="52" t="s">
        <v>1158</v>
      </c>
      <c r="D359" s="52" t="s">
        <v>1193</v>
      </c>
      <c r="E359" s="52" t="s">
        <v>1006</v>
      </c>
      <c r="F359" s="52" t="s">
        <v>201</v>
      </c>
      <c r="G359" s="56" t="s">
        <v>1007</v>
      </c>
      <c r="H359" s="57">
        <v>50000000</v>
      </c>
    </row>
    <row r="360" spans="1:8">
      <c r="A360" s="52" t="s">
        <v>506</v>
      </c>
      <c r="B360" s="52" t="s">
        <v>508</v>
      </c>
      <c r="C360" s="52" t="s">
        <v>1158</v>
      </c>
      <c r="D360" s="52" t="s">
        <v>1193</v>
      </c>
      <c r="E360" s="52" t="s">
        <v>1006</v>
      </c>
      <c r="F360" s="52" t="s">
        <v>1014</v>
      </c>
      <c r="G360" s="56" t="s">
        <v>1015</v>
      </c>
      <c r="H360" s="57">
        <v>50000000</v>
      </c>
    </row>
    <row r="361" spans="1:8" ht="25.5">
      <c r="A361" s="52" t="s">
        <v>506</v>
      </c>
      <c r="B361" s="52" t="s">
        <v>508</v>
      </c>
      <c r="C361" s="52" t="s">
        <v>1158</v>
      </c>
      <c r="D361" s="52" t="s">
        <v>1193</v>
      </c>
      <c r="E361" s="52" t="s">
        <v>1076</v>
      </c>
      <c r="F361" s="52" t="s">
        <v>201</v>
      </c>
      <c r="G361" s="56" t="s">
        <v>1077</v>
      </c>
      <c r="H361" s="57">
        <v>113000000</v>
      </c>
    </row>
    <row r="362" spans="1:8">
      <c r="A362" s="52" t="s">
        <v>506</v>
      </c>
      <c r="B362" s="52" t="s">
        <v>508</v>
      </c>
      <c r="C362" s="52" t="s">
        <v>1158</v>
      </c>
      <c r="D362" s="52" t="s">
        <v>1193</v>
      </c>
      <c r="E362" s="52" t="s">
        <v>1076</v>
      </c>
      <c r="F362" s="52" t="s">
        <v>1112</v>
      </c>
      <c r="G362" s="56" t="s">
        <v>1113</v>
      </c>
      <c r="H362" s="57">
        <v>98329000</v>
      </c>
    </row>
    <row r="363" spans="1:8">
      <c r="A363" s="52" t="s">
        <v>506</v>
      </c>
      <c r="B363" s="52" t="s">
        <v>508</v>
      </c>
      <c r="C363" s="52" t="s">
        <v>1158</v>
      </c>
      <c r="D363" s="52" t="s">
        <v>1193</v>
      </c>
      <c r="E363" s="52" t="s">
        <v>1076</v>
      </c>
      <c r="F363" s="52" t="s">
        <v>1080</v>
      </c>
      <c r="G363" s="56" t="s">
        <v>1081</v>
      </c>
      <c r="H363" s="57">
        <v>5200000</v>
      </c>
    </row>
    <row r="364" spans="1:8">
      <c r="A364" s="52" t="s">
        <v>506</v>
      </c>
      <c r="B364" s="52" t="s">
        <v>508</v>
      </c>
      <c r="C364" s="52" t="s">
        <v>1158</v>
      </c>
      <c r="D364" s="52" t="s">
        <v>1193</v>
      </c>
      <c r="E364" s="52" t="s">
        <v>1076</v>
      </c>
      <c r="F364" s="52" t="s">
        <v>1082</v>
      </c>
      <c r="G364" s="56" t="s">
        <v>971</v>
      </c>
      <c r="H364" s="57">
        <v>9471000</v>
      </c>
    </row>
    <row r="365" spans="1:8" ht="38.25">
      <c r="A365" s="52" t="s">
        <v>506</v>
      </c>
      <c r="B365" s="52" t="s">
        <v>508</v>
      </c>
      <c r="C365" s="52" t="s">
        <v>1158</v>
      </c>
      <c r="D365" s="52" t="s">
        <v>1195</v>
      </c>
      <c r="E365" s="52" t="s">
        <v>201</v>
      </c>
      <c r="F365" s="52" t="s">
        <v>201</v>
      </c>
      <c r="G365" s="56" t="s">
        <v>1196</v>
      </c>
      <c r="H365" s="57">
        <v>39875416178</v>
      </c>
    </row>
    <row r="366" spans="1:8">
      <c r="A366" s="52" t="s">
        <v>506</v>
      </c>
      <c r="B366" s="52" t="s">
        <v>508</v>
      </c>
      <c r="C366" s="52" t="s">
        <v>1158</v>
      </c>
      <c r="D366" s="52" t="s">
        <v>1195</v>
      </c>
      <c r="E366" s="52" t="s">
        <v>1197</v>
      </c>
      <c r="F366" s="52" t="s">
        <v>201</v>
      </c>
      <c r="G366" s="56" t="s">
        <v>1198</v>
      </c>
      <c r="H366" s="57">
        <v>1206906000</v>
      </c>
    </row>
    <row r="367" spans="1:8">
      <c r="A367" s="52" t="s">
        <v>506</v>
      </c>
      <c r="B367" s="52" t="s">
        <v>508</v>
      </c>
      <c r="C367" s="52" t="s">
        <v>1158</v>
      </c>
      <c r="D367" s="52" t="s">
        <v>1195</v>
      </c>
      <c r="E367" s="52" t="s">
        <v>1197</v>
      </c>
      <c r="F367" s="52" t="s">
        <v>1199</v>
      </c>
      <c r="G367" s="56" t="s">
        <v>1200</v>
      </c>
      <c r="H367" s="57">
        <v>1206906000</v>
      </c>
    </row>
    <row r="368" spans="1:8" ht="25.5">
      <c r="A368" s="52" t="s">
        <v>506</v>
      </c>
      <c r="B368" s="52" t="s">
        <v>508</v>
      </c>
      <c r="C368" s="52" t="s">
        <v>1158</v>
      </c>
      <c r="D368" s="52" t="s">
        <v>1195</v>
      </c>
      <c r="E368" s="52" t="s">
        <v>1143</v>
      </c>
      <c r="F368" s="52" t="s">
        <v>201</v>
      </c>
      <c r="G368" s="56" t="s">
        <v>1144</v>
      </c>
      <c r="H368" s="57">
        <v>17077988080</v>
      </c>
    </row>
    <row r="369" spans="1:8" ht="25.5">
      <c r="A369" s="52" t="s">
        <v>506</v>
      </c>
      <c r="B369" s="52" t="s">
        <v>508</v>
      </c>
      <c r="C369" s="52" t="s">
        <v>1158</v>
      </c>
      <c r="D369" s="52" t="s">
        <v>1195</v>
      </c>
      <c r="E369" s="52" t="s">
        <v>1143</v>
      </c>
      <c r="F369" s="52" t="s">
        <v>1145</v>
      </c>
      <c r="G369" s="56" t="s">
        <v>1146</v>
      </c>
      <c r="H369" s="57">
        <v>16605734760</v>
      </c>
    </row>
    <row r="370" spans="1:8" ht="25.5">
      <c r="A370" s="52" t="s">
        <v>506</v>
      </c>
      <c r="B370" s="52" t="s">
        <v>508</v>
      </c>
      <c r="C370" s="52" t="s">
        <v>1158</v>
      </c>
      <c r="D370" s="52" t="s">
        <v>1195</v>
      </c>
      <c r="E370" s="52" t="s">
        <v>1143</v>
      </c>
      <c r="F370" s="52" t="s">
        <v>1170</v>
      </c>
      <c r="G370" s="56" t="s">
        <v>1171</v>
      </c>
      <c r="H370" s="57">
        <v>466452001</v>
      </c>
    </row>
    <row r="371" spans="1:8">
      <c r="A371" s="52" t="s">
        <v>506</v>
      </c>
      <c r="B371" s="52" t="s">
        <v>508</v>
      </c>
      <c r="C371" s="52" t="s">
        <v>1158</v>
      </c>
      <c r="D371" s="52" t="s">
        <v>1195</v>
      </c>
      <c r="E371" s="52" t="s">
        <v>1143</v>
      </c>
      <c r="F371" s="52" t="s">
        <v>1172</v>
      </c>
      <c r="G371" s="56" t="s">
        <v>971</v>
      </c>
      <c r="H371" s="57">
        <v>5801319</v>
      </c>
    </row>
    <row r="372" spans="1:8">
      <c r="A372" s="52" t="s">
        <v>506</v>
      </c>
      <c r="B372" s="52" t="s">
        <v>508</v>
      </c>
      <c r="C372" s="52" t="s">
        <v>1158</v>
      </c>
      <c r="D372" s="52" t="s">
        <v>1195</v>
      </c>
      <c r="E372" s="52" t="s">
        <v>1096</v>
      </c>
      <c r="F372" s="52" t="s">
        <v>201</v>
      </c>
      <c r="G372" s="56" t="s">
        <v>1097</v>
      </c>
      <c r="H372" s="57">
        <v>14365194872</v>
      </c>
    </row>
    <row r="373" spans="1:8" ht="25.5">
      <c r="A373" s="52" t="s">
        <v>506</v>
      </c>
      <c r="B373" s="52" t="s">
        <v>508</v>
      </c>
      <c r="C373" s="52" t="s">
        <v>1158</v>
      </c>
      <c r="D373" s="52" t="s">
        <v>1195</v>
      </c>
      <c r="E373" s="52" t="s">
        <v>1096</v>
      </c>
      <c r="F373" s="52" t="s">
        <v>1098</v>
      </c>
      <c r="G373" s="56" t="s">
        <v>1099</v>
      </c>
      <c r="H373" s="57">
        <v>14365194872</v>
      </c>
    </row>
    <row r="374" spans="1:8">
      <c r="A374" s="52" t="s">
        <v>506</v>
      </c>
      <c r="B374" s="52" t="s">
        <v>508</v>
      </c>
      <c r="C374" s="52" t="s">
        <v>1158</v>
      </c>
      <c r="D374" s="52" t="s">
        <v>1195</v>
      </c>
      <c r="E374" s="52" t="s">
        <v>1100</v>
      </c>
      <c r="F374" s="52" t="s">
        <v>201</v>
      </c>
      <c r="G374" s="56" t="s">
        <v>1034</v>
      </c>
      <c r="H374" s="57">
        <v>7225327226</v>
      </c>
    </row>
    <row r="375" spans="1:8">
      <c r="A375" s="52" t="s">
        <v>506</v>
      </c>
      <c r="B375" s="52" t="s">
        <v>508</v>
      </c>
      <c r="C375" s="52" t="s">
        <v>1158</v>
      </c>
      <c r="D375" s="52" t="s">
        <v>1195</v>
      </c>
      <c r="E375" s="52" t="s">
        <v>1100</v>
      </c>
      <c r="F375" s="52" t="s">
        <v>1101</v>
      </c>
      <c r="G375" s="56" t="s">
        <v>1102</v>
      </c>
      <c r="H375" s="57">
        <v>5600510178</v>
      </c>
    </row>
    <row r="376" spans="1:8">
      <c r="A376" s="52" t="s">
        <v>506</v>
      </c>
      <c r="B376" s="52" t="s">
        <v>508</v>
      </c>
      <c r="C376" s="52" t="s">
        <v>1158</v>
      </c>
      <c r="D376" s="52" t="s">
        <v>1195</v>
      </c>
      <c r="E376" s="52" t="s">
        <v>1100</v>
      </c>
      <c r="F376" s="52" t="s">
        <v>1103</v>
      </c>
      <c r="G376" s="56" t="s">
        <v>1104</v>
      </c>
      <c r="H376" s="57">
        <v>1267453928</v>
      </c>
    </row>
    <row r="377" spans="1:8">
      <c r="A377" s="52" t="s">
        <v>506</v>
      </c>
      <c r="B377" s="52" t="s">
        <v>508</v>
      </c>
      <c r="C377" s="52" t="s">
        <v>1158</v>
      </c>
      <c r="D377" s="52" t="s">
        <v>1195</v>
      </c>
      <c r="E377" s="52" t="s">
        <v>1100</v>
      </c>
      <c r="F377" s="52" t="s">
        <v>1105</v>
      </c>
      <c r="G377" s="56" t="s">
        <v>971</v>
      </c>
      <c r="H377" s="57">
        <v>357363120</v>
      </c>
    </row>
    <row r="378" spans="1:8">
      <c r="A378" s="52" t="s">
        <v>506</v>
      </c>
      <c r="B378" s="52" t="s">
        <v>508</v>
      </c>
      <c r="C378" s="52" t="s">
        <v>1158</v>
      </c>
      <c r="D378" s="52" t="s">
        <v>1201</v>
      </c>
      <c r="E378" s="52" t="s">
        <v>201</v>
      </c>
      <c r="F378" s="52" t="s">
        <v>201</v>
      </c>
      <c r="G378" s="56" t="s">
        <v>1202</v>
      </c>
      <c r="H378" s="57">
        <v>211996917629</v>
      </c>
    </row>
    <row r="379" spans="1:8">
      <c r="A379" s="52" t="s">
        <v>506</v>
      </c>
      <c r="B379" s="52" t="s">
        <v>508</v>
      </c>
      <c r="C379" s="52" t="s">
        <v>1158</v>
      </c>
      <c r="D379" s="52" t="s">
        <v>1201</v>
      </c>
      <c r="E379" s="52" t="s">
        <v>934</v>
      </c>
      <c r="F379" s="52" t="s">
        <v>201</v>
      </c>
      <c r="G379" s="56" t="s">
        <v>935</v>
      </c>
      <c r="H379" s="57">
        <v>747545000</v>
      </c>
    </row>
    <row r="380" spans="1:8">
      <c r="A380" s="52" t="s">
        <v>506</v>
      </c>
      <c r="B380" s="52" t="s">
        <v>508</v>
      </c>
      <c r="C380" s="52" t="s">
        <v>1158</v>
      </c>
      <c r="D380" s="52" t="s">
        <v>1201</v>
      </c>
      <c r="E380" s="52" t="s">
        <v>934</v>
      </c>
      <c r="F380" s="52" t="s">
        <v>936</v>
      </c>
      <c r="G380" s="56" t="s">
        <v>937</v>
      </c>
      <c r="H380" s="57">
        <v>747545000</v>
      </c>
    </row>
    <row r="381" spans="1:8" ht="25.5">
      <c r="A381" s="52" t="s">
        <v>506</v>
      </c>
      <c r="B381" s="52" t="s">
        <v>508</v>
      </c>
      <c r="C381" s="52" t="s">
        <v>1158</v>
      </c>
      <c r="D381" s="52" t="s">
        <v>1201</v>
      </c>
      <c r="E381" s="52" t="s">
        <v>940</v>
      </c>
      <c r="F381" s="52" t="s">
        <v>201</v>
      </c>
      <c r="G381" s="56" t="s">
        <v>941</v>
      </c>
      <c r="H381" s="57">
        <v>54370000</v>
      </c>
    </row>
    <row r="382" spans="1:8" ht="25.5">
      <c r="A382" s="52" t="s">
        <v>506</v>
      </c>
      <c r="B382" s="52" t="s">
        <v>508</v>
      </c>
      <c r="C382" s="52" t="s">
        <v>1158</v>
      </c>
      <c r="D382" s="52" t="s">
        <v>1201</v>
      </c>
      <c r="E382" s="52" t="s">
        <v>940</v>
      </c>
      <c r="F382" s="52" t="s">
        <v>942</v>
      </c>
      <c r="G382" s="56" t="s">
        <v>943</v>
      </c>
      <c r="H382" s="57">
        <v>54370000</v>
      </c>
    </row>
    <row r="383" spans="1:8">
      <c r="A383" s="52" t="s">
        <v>506</v>
      </c>
      <c r="B383" s="52" t="s">
        <v>508</v>
      </c>
      <c r="C383" s="52" t="s">
        <v>1158</v>
      </c>
      <c r="D383" s="52" t="s">
        <v>1201</v>
      </c>
      <c r="E383" s="52" t="s">
        <v>944</v>
      </c>
      <c r="F383" s="52" t="s">
        <v>201</v>
      </c>
      <c r="G383" s="56" t="s">
        <v>945</v>
      </c>
      <c r="H383" s="57">
        <v>68273500</v>
      </c>
    </row>
    <row r="384" spans="1:8">
      <c r="A384" s="52" t="s">
        <v>506</v>
      </c>
      <c r="B384" s="52" t="s">
        <v>508</v>
      </c>
      <c r="C384" s="52" t="s">
        <v>1158</v>
      </c>
      <c r="D384" s="52" t="s">
        <v>1201</v>
      </c>
      <c r="E384" s="52" t="s">
        <v>944</v>
      </c>
      <c r="F384" s="52" t="s">
        <v>946</v>
      </c>
      <c r="G384" s="56" t="s">
        <v>947</v>
      </c>
      <c r="H384" s="57">
        <v>48468000</v>
      </c>
    </row>
    <row r="385" spans="1:8" ht="25.5">
      <c r="A385" s="52" t="s">
        <v>506</v>
      </c>
      <c r="B385" s="52" t="s">
        <v>508</v>
      </c>
      <c r="C385" s="52" t="s">
        <v>1158</v>
      </c>
      <c r="D385" s="52" t="s">
        <v>1201</v>
      </c>
      <c r="E385" s="52" t="s">
        <v>944</v>
      </c>
      <c r="F385" s="52" t="s">
        <v>954</v>
      </c>
      <c r="G385" s="56" t="s">
        <v>955</v>
      </c>
      <c r="H385" s="57">
        <v>1974000</v>
      </c>
    </row>
    <row r="386" spans="1:8">
      <c r="A386" s="52" t="s">
        <v>506</v>
      </c>
      <c r="B386" s="52" t="s">
        <v>508</v>
      </c>
      <c r="C386" s="52" t="s">
        <v>1158</v>
      </c>
      <c r="D386" s="52" t="s">
        <v>1201</v>
      </c>
      <c r="E386" s="52" t="s">
        <v>944</v>
      </c>
      <c r="F386" s="52" t="s">
        <v>960</v>
      </c>
      <c r="G386" s="56" t="s">
        <v>961</v>
      </c>
      <c r="H386" s="57">
        <v>17831500</v>
      </c>
    </row>
    <row r="387" spans="1:8">
      <c r="A387" s="52" t="s">
        <v>506</v>
      </c>
      <c r="B387" s="52" t="s">
        <v>508</v>
      </c>
      <c r="C387" s="52" t="s">
        <v>1158</v>
      </c>
      <c r="D387" s="52" t="s">
        <v>1201</v>
      </c>
      <c r="E387" s="52" t="s">
        <v>1139</v>
      </c>
      <c r="F387" s="52" t="s">
        <v>201</v>
      </c>
      <c r="G387" s="56" t="s">
        <v>1140</v>
      </c>
      <c r="H387" s="57">
        <v>11520000</v>
      </c>
    </row>
    <row r="388" spans="1:8">
      <c r="A388" s="52" t="s">
        <v>506</v>
      </c>
      <c r="B388" s="52" t="s">
        <v>508</v>
      </c>
      <c r="C388" s="52" t="s">
        <v>1158</v>
      </c>
      <c r="D388" s="52" t="s">
        <v>1201</v>
      </c>
      <c r="E388" s="52" t="s">
        <v>1139</v>
      </c>
      <c r="F388" s="52" t="s">
        <v>1203</v>
      </c>
      <c r="G388" s="56" t="s">
        <v>1204</v>
      </c>
      <c r="H388" s="57">
        <v>11520000</v>
      </c>
    </row>
    <row r="389" spans="1:8">
      <c r="A389" s="52" t="s">
        <v>506</v>
      </c>
      <c r="B389" s="52" t="s">
        <v>508</v>
      </c>
      <c r="C389" s="52" t="s">
        <v>1158</v>
      </c>
      <c r="D389" s="52" t="s">
        <v>1201</v>
      </c>
      <c r="E389" s="52" t="s">
        <v>966</v>
      </c>
      <c r="F389" s="52" t="s">
        <v>201</v>
      </c>
      <c r="G389" s="56" t="s">
        <v>967</v>
      </c>
      <c r="H389" s="57">
        <v>319670000</v>
      </c>
    </row>
    <row r="390" spans="1:8">
      <c r="A390" s="52" t="s">
        <v>506</v>
      </c>
      <c r="B390" s="52" t="s">
        <v>508</v>
      </c>
      <c r="C390" s="52" t="s">
        <v>1158</v>
      </c>
      <c r="D390" s="52" t="s">
        <v>1201</v>
      </c>
      <c r="E390" s="52" t="s">
        <v>966</v>
      </c>
      <c r="F390" s="52" t="s">
        <v>970</v>
      </c>
      <c r="G390" s="56" t="s">
        <v>971</v>
      </c>
      <c r="H390" s="57">
        <v>319670000</v>
      </c>
    </row>
    <row r="391" spans="1:8">
      <c r="A391" s="52" t="s">
        <v>506</v>
      </c>
      <c r="B391" s="52" t="s">
        <v>508</v>
      </c>
      <c r="C391" s="52" t="s">
        <v>1158</v>
      </c>
      <c r="D391" s="52" t="s">
        <v>1201</v>
      </c>
      <c r="E391" s="52" t="s">
        <v>972</v>
      </c>
      <c r="F391" s="52" t="s">
        <v>201</v>
      </c>
      <c r="G391" s="56" t="s">
        <v>973</v>
      </c>
      <c r="H391" s="57">
        <v>207710000</v>
      </c>
    </row>
    <row r="392" spans="1:8">
      <c r="A392" s="52" t="s">
        <v>506</v>
      </c>
      <c r="B392" s="52" t="s">
        <v>508</v>
      </c>
      <c r="C392" s="52" t="s">
        <v>1158</v>
      </c>
      <c r="D392" s="52" t="s">
        <v>1201</v>
      </c>
      <c r="E392" s="52" t="s">
        <v>972</v>
      </c>
      <c r="F392" s="52" t="s">
        <v>974</v>
      </c>
      <c r="G392" s="56" t="s">
        <v>975</v>
      </c>
      <c r="H392" s="57">
        <v>154661000</v>
      </c>
    </row>
    <row r="393" spans="1:8">
      <c r="A393" s="52" t="s">
        <v>506</v>
      </c>
      <c r="B393" s="52" t="s">
        <v>508</v>
      </c>
      <c r="C393" s="52" t="s">
        <v>1158</v>
      </c>
      <c r="D393" s="52" t="s">
        <v>1201</v>
      </c>
      <c r="E393" s="52" t="s">
        <v>972</v>
      </c>
      <c r="F393" s="52" t="s">
        <v>976</v>
      </c>
      <c r="G393" s="56" t="s">
        <v>977</v>
      </c>
      <c r="H393" s="57">
        <v>26520000</v>
      </c>
    </row>
    <row r="394" spans="1:8">
      <c r="A394" s="52" t="s">
        <v>506</v>
      </c>
      <c r="B394" s="52" t="s">
        <v>508</v>
      </c>
      <c r="C394" s="52" t="s">
        <v>1158</v>
      </c>
      <c r="D394" s="52" t="s">
        <v>1201</v>
      </c>
      <c r="E394" s="52" t="s">
        <v>972</v>
      </c>
      <c r="F394" s="52" t="s">
        <v>978</v>
      </c>
      <c r="G394" s="56" t="s">
        <v>979</v>
      </c>
      <c r="H394" s="57">
        <v>17684000</v>
      </c>
    </row>
    <row r="395" spans="1:8">
      <c r="A395" s="52" t="s">
        <v>506</v>
      </c>
      <c r="B395" s="52" t="s">
        <v>508</v>
      </c>
      <c r="C395" s="52" t="s">
        <v>1158</v>
      </c>
      <c r="D395" s="52" t="s">
        <v>1201</v>
      </c>
      <c r="E395" s="52" t="s">
        <v>972</v>
      </c>
      <c r="F395" s="52" t="s">
        <v>980</v>
      </c>
      <c r="G395" s="56" t="s">
        <v>981</v>
      </c>
      <c r="H395" s="57">
        <v>8845000</v>
      </c>
    </row>
    <row r="396" spans="1:8">
      <c r="A396" s="52" t="s">
        <v>506</v>
      </c>
      <c r="B396" s="52" t="s">
        <v>508</v>
      </c>
      <c r="C396" s="52" t="s">
        <v>1158</v>
      </c>
      <c r="D396" s="52" t="s">
        <v>1201</v>
      </c>
      <c r="E396" s="52" t="s">
        <v>982</v>
      </c>
      <c r="F396" s="52" t="s">
        <v>201</v>
      </c>
      <c r="G396" s="56" t="s">
        <v>983</v>
      </c>
      <c r="H396" s="57">
        <v>207237500</v>
      </c>
    </row>
    <row r="397" spans="1:8" ht="25.5">
      <c r="A397" s="52" t="s">
        <v>506</v>
      </c>
      <c r="B397" s="52" t="s">
        <v>508</v>
      </c>
      <c r="C397" s="52" t="s">
        <v>1158</v>
      </c>
      <c r="D397" s="52" t="s">
        <v>1201</v>
      </c>
      <c r="E397" s="52" t="s">
        <v>982</v>
      </c>
      <c r="F397" s="52" t="s">
        <v>984</v>
      </c>
      <c r="G397" s="56" t="s">
        <v>985</v>
      </c>
      <c r="H397" s="57">
        <v>207237500</v>
      </c>
    </row>
    <row r="398" spans="1:8">
      <c r="A398" s="52" t="s">
        <v>506</v>
      </c>
      <c r="B398" s="52" t="s">
        <v>508</v>
      </c>
      <c r="C398" s="52" t="s">
        <v>1158</v>
      </c>
      <c r="D398" s="52" t="s">
        <v>1201</v>
      </c>
      <c r="E398" s="52" t="s">
        <v>986</v>
      </c>
      <c r="F398" s="52" t="s">
        <v>201</v>
      </c>
      <c r="G398" s="56" t="s">
        <v>987</v>
      </c>
      <c r="H398" s="57">
        <v>247782560</v>
      </c>
    </row>
    <row r="399" spans="1:8">
      <c r="A399" s="52" t="s">
        <v>506</v>
      </c>
      <c r="B399" s="52" t="s">
        <v>508</v>
      </c>
      <c r="C399" s="52" t="s">
        <v>1158</v>
      </c>
      <c r="D399" s="52" t="s">
        <v>1201</v>
      </c>
      <c r="E399" s="52" t="s">
        <v>986</v>
      </c>
      <c r="F399" s="52" t="s">
        <v>992</v>
      </c>
      <c r="G399" s="56" t="s">
        <v>993</v>
      </c>
      <c r="H399" s="57">
        <v>5554000</v>
      </c>
    </row>
    <row r="400" spans="1:8">
      <c r="A400" s="52" t="s">
        <v>506</v>
      </c>
      <c r="B400" s="52" t="s">
        <v>508</v>
      </c>
      <c r="C400" s="52" t="s">
        <v>1158</v>
      </c>
      <c r="D400" s="52" t="s">
        <v>1201</v>
      </c>
      <c r="E400" s="52" t="s">
        <v>986</v>
      </c>
      <c r="F400" s="52" t="s">
        <v>1110</v>
      </c>
      <c r="G400" s="56" t="s">
        <v>1111</v>
      </c>
      <c r="H400" s="57">
        <v>242228560</v>
      </c>
    </row>
    <row r="401" spans="1:8">
      <c r="A401" s="52" t="s">
        <v>506</v>
      </c>
      <c r="B401" s="52" t="s">
        <v>508</v>
      </c>
      <c r="C401" s="52" t="s">
        <v>1158</v>
      </c>
      <c r="D401" s="52" t="s">
        <v>1201</v>
      </c>
      <c r="E401" s="52" t="s">
        <v>996</v>
      </c>
      <c r="F401" s="52" t="s">
        <v>201</v>
      </c>
      <c r="G401" s="56" t="s">
        <v>997</v>
      </c>
      <c r="H401" s="57">
        <v>69104000</v>
      </c>
    </row>
    <row r="402" spans="1:8">
      <c r="A402" s="52" t="s">
        <v>506</v>
      </c>
      <c r="B402" s="52" t="s">
        <v>508</v>
      </c>
      <c r="C402" s="52" t="s">
        <v>1158</v>
      </c>
      <c r="D402" s="52" t="s">
        <v>1201</v>
      </c>
      <c r="E402" s="52" t="s">
        <v>996</v>
      </c>
      <c r="F402" s="52" t="s">
        <v>998</v>
      </c>
      <c r="G402" s="56" t="s">
        <v>999</v>
      </c>
      <c r="H402" s="57">
        <v>41001000</v>
      </c>
    </row>
    <row r="403" spans="1:8">
      <c r="A403" s="52" t="s">
        <v>506</v>
      </c>
      <c r="B403" s="52" t="s">
        <v>508</v>
      </c>
      <c r="C403" s="52" t="s">
        <v>1158</v>
      </c>
      <c r="D403" s="52" t="s">
        <v>1201</v>
      </c>
      <c r="E403" s="52" t="s">
        <v>996</v>
      </c>
      <c r="F403" s="52" t="s">
        <v>1002</v>
      </c>
      <c r="G403" s="56" t="s">
        <v>1003</v>
      </c>
      <c r="H403" s="57">
        <v>6900000</v>
      </c>
    </row>
    <row r="404" spans="1:8">
      <c r="A404" s="52" t="s">
        <v>506</v>
      </c>
      <c r="B404" s="52" t="s">
        <v>508</v>
      </c>
      <c r="C404" s="52" t="s">
        <v>1158</v>
      </c>
      <c r="D404" s="52" t="s">
        <v>1201</v>
      </c>
      <c r="E404" s="52" t="s">
        <v>996</v>
      </c>
      <c r="F404" s="52" t="s">
        <v>1004</v>
      </c>
      <c r="G404" s="56" t="s">
        <v>1005</v>
      </c>
      <c r="H404" s="57">
        <v>21203000</v>
      </c>
    </row>
    <row r="405" spans="1:8">
      <c r="A405" s="52" t="s">
        <v>506</v>
      </c>
      <c r="B405" s="52" t="s">
        <v>508</v>
      </c>
      <c r="C405" s="52" t="s">
        <v>1158</v>
      </c>
      <c r="D405" s="52" t="s">
        <v>1201</v>
      </c>
      <c r="E405" s="52" t="s">
        <v>1006</v>
      </c>
      <c r="F405" s="52" t="s">
        <v>201</v>
      </c>
      <c r="G405" s="56" t="s">
        <v>1007</v>
      </c>
      <c r="H405" s="57">
        <v>202432000</v>
      </c>
    </row>
    <row r="406" spans="1:8" ht="38.25">
      <c r="A406" s="52" t="s">
        <v>506</v>
      </c>
      <c r="B406" s="52" t="s">
        <v>508</v>
      </c>
      <c r="C406" s="52" t="s">
        <v>1158</v>
      </c>
      <c r="D406" s="52" t="s">
        <v>1201</v>
      </c>
      <c r="E406" s="52" t="s">
        <v>1006</v>
      </c>
      <c r="F406" s="52" t="s">
        <v>1008</v>
      </c>
      <c r="G406" s="56" t="s">
        <v>1009</v>
      </c>
      <c r="H406" s="57">
        <v>2732000</v>
      </c>
    </row>
    <row r="407" spans="1:8">
      <c r="A407" s="52" t="s">
        <v>506</v>
      </c>
      <c r="B407" s="52" t="s">
        <v>508</v>
      </c>
      <c r="C407" s="52" t="s">
        <v>1158</v>
      </c>
      <c r="D407" s="52" t="s">
        <v>1201</v>
      </c>
      <c r="E407" s="52" t="s">
        <v>1006</v>
      </c>
      <c r="F407" s="52" t="s">
        <v>1010</v>
      </c>
      <c r="G407" s="56" t="s">
        <v>1011</v>
      </c>
      <c r="H407" s="57">
        <v>7292000</v>
      </c>
    </row>
    <row r="408" spans="1:8">
      <c r="A408" s="52" t="s">
        <v>506</v>
      </c>
      <c r="B408" s="52" t="s">
        <v>508</v>
      </c>
      <c r="C408" s="52" t="s">
        <v>1158</v>
      </c>
      <c r="D408" s="52" t="s">
        <v>1201</v>
      </c>
      <c r="E408" s="52" t="s">
        <v>1006</v>
      </c>
      <c r="F408" s="52" t="s">
        <v>1014</v>
      </c>
      <c r="G408" s="56" t="s">
        <v>1015</v>
      </c>
      <c r="H408" s="57">
        <v>185200000</v>
      </c>
    </row>
    <row r="409" spans="1:8">
      <c r="A409" s="52" t="s">
        <v>506</v>
      </c>
      <c r="B409" s="52" t="s">
        <v>508</v>
      </c>
      <c r="C409" s="52" t="s">
        <v>1158</v>
      </c>
      <c r="D409" s="52" t="s">
        <v>1201</v>
      </c>
      <c r="E409" s="52" t="s">
        <v>1006</v>
      </c>
      <c r="F409" s="52" t="s">
        <v>1020</v>
      </c>
      <c r="G409" s="56" t="s">
        <v>511</v>
      </c>
      <c r="H409" s="57">
        <v>7208000</v>
      </c>
    </row>
    <row r="410" spans="1:8">
      <c r="A410" s="52" t="s">
        <v>506</v>
      </c>
      <c r="B410" s="52" t="s">
        <v>508</v>
      </c>
      <c r="C410" s="52" t="s">
        <v>1158</v>
      </c>
      <c r="D410" s="52" t="s">
        <v>1201</v>
      </c>
      <c r="E410" s="52" t="s">
        <v>1021</v>
      </c>
      <c r="F410" s="52" t="s">
        <v>201</v>
      </c>
      <c r="G410" s="56" t="s">
        <v>1022</v>
      </c>
      <c r="H410" s="57">
        <v>5000000</v>
      </c>
    </row>
    <row r="411" spans="1:8">
      <c r="A411" s="52" t="s">
        <v>506</v>
      </c>
      <c r="B411" s="52" t="s">
        <v>508</v>
      </c>
      <c r="C411" s="52" t="s">
        <v>1158</v>
      </c>
      <c r="D411" s="52" t="s">
        <v>1201</v>
      </c>
      <c r="E411" s="52" t="s">
        <v>1021</v>
      </c>
      <c r="F411" s="52" t="s">
        <v>1033</v>
      </c>
      <c r="G411" s="56" t="s">
        <v>1034</v>
      </c>
      <c r="H411" s="57">
        <v>5000000</v>
      </c>
    </row>
    <row r="412" spans="1:8">
      <c r="A412" s="52" t="s">
        <v>506</v>
      </c>
      <c r="B412" s="52" t="s">
        <v>508</v>
      </c>
      <c r="C412" s="52" t="s">
        <v>1158</v>
      </c>
      <c r="D412" s="52" t="s">
        <v>1201</v>
      </c>
      <c r="E412" s="52" t="s">
        <v>1035</v>
      </c>
      <c r="F412" s="52" t="s">
        <v>201</v>
      </c>
      <c r="G412" s="56" t="s">
        <v>1036</v>
      </c>
      <c r="H412" s="57">
        <v>202325000</v>
      </c>
    </row>
    <row r="413" spans="1:8">
      <c r="A413" s="52" t="s">
        <v>506</v>
      </c>
      <c r="B413" s="52" t="s">
        <v>508</v>
      </c>
      <c r="C413" s="52" t="s">
        <v>1158</v>
      </c>
      <c r="D413" s="52" t="s">
        <v>1201</v>
      </c>
      <c r="E413" s="52" t="s">
        <v>1035</v>
      </c>
      <c r="F413" s="52" t="s">
        <v>1039</v>
      </c>
      <c r="G413" s="56" t="s">
        <v>1040</v>
      </c>
      <c r="H413" s="57">
        <v>59900000</v>
      </c>
    </row>
    <row r="414" spans="1:8">
      <c r="A414" s="52" t="s">
        <v>506</v>
      </c>
      <c r="B414" s="52" t="s">
        <v>508</v>
      </c>
      <c r="C414" s="52" t="s">
        <v>1158</v>
      </c>
      <c r="D414" s="52" t="s">
        <v>1201</v>
      </c>
      <c r="E414" s="52" t="s">
        <v>1035</v>
      </c>
      <c r="F414" s="52" t="s">
        <v>1041</v>
      </c>
      <c r="G414" s="56" t="s">
        <v>1028</v>
      </c>
      <c r="H414" s="57">
        <v>90025000</v>
      </c>
    </row>
    <row r="415" spans="1:8">
      <c r="A415" s="52" t="s">
        <v>506</v>
      </c>
      <c r="B415" s="52" t="s">
        <v>508</v>
      </c>
      <c r="C415" s="52" t="s">
        <v>1158</v>
      </c>
      <c r="D415" s="52" t="s">
        <v>1201</v>
      </c>
      <c r="E415" s="52" t="s">
        <v>1035</v>
      </c>
      <c r="F415" s="52" t="s">
        <v>1042</v>
      </c>
      <c r="G415" s="56" t="s">
        <v>1043</v>
      </c>
      <c r="H415" s="57">
        <v>52400000</v>
      </c>
    </row>
    <row r="416" spans="1:8">
      <c r="A416" s="52" t="s">
        <v>506</v>
      </c>
      <c r="B416" s="52" t="s">
        <v>508</v>
      </c>
      <c r="C416" s="52" t="s">
        <v>1158</v>
      </c>
      <c r="D416" s="52" t="s">
        <v>1201</v>
      </c>
      <c r="E416" s="52" t="s">
        <v>1044</v>
      </c>
      <c r="F416" s="52" t="s">
        <v>201</v>
      </c>
      <c r="G416" s="56" t="s">
        <v>1045</v>
      </c>
      <c r="H416" s="57">
        <v>49946000</v>
      </c>
    </row>
    <row r="417" spans="1:8">
      <c r="A417" s="52" t="s">
        <v>506</v>
      </c>
      <c r="B417" s="52" t="s">
        <v>508</v>
      </c>
      <c r="C417" s="52" t="s">
        <v>1158</v>
      </c>
      <c r="D417" s="52" t="s">
        <v>1201</v>
      </c>
      <c r="E417" s="52" t="s">
        <v>1044</v>
      </c>
      <c r="F417" s="52" t="s">
        <v>1046</v>
      </c>
      <c r="G417" s="56" t="s">
        <v>1047</v>
      </c>
      <c r="H417" s="57">
        <v>16500000</v>
      </c>
    </row>
    <row r="418" spans="1:8">
      <c r="A418" s="52" t="s">
        <v>506</v>
      </c>
      <c r="B418" s="52" t="s">
        <v>508</v>
      </c>
      <c r="C418" s="52" t="s">
        <v>1158</v>
      </c>
      <c r="D418" s="52" t="s">
        <v>1201</v>
      </c>
      <c r="E418" s="52" t="s">
        <v>1044</v>
      </c>
      <c r="F418" s="52" t="s">
        <v>1048</v>
      </c>
      <c r="G418" s="56" t="s">
        <v>1049</v>
      </c>
      <c r="H418" s="57">
        <v>33446000</v>
      </c>
    </row>
    <row r="419" spans="1:8" ht="25.5">
      <c r="A419" s="52" t="s">
        <v>506</v>
      </c>
      <c r="B419" s="52" t="s">
        <v>508</v>
      </c>
      <c r="C419" s="52" t="s">
        <v>1158</v>
      </c>
      <c r="D419" s="52" t="s">
        <v>1201</v>
      </c>
      <c r="E419" s="52" t="s">
        <v>1058</v>
      </c>
      <c r="F419" s="52" t="s">
        <v>201</v>
      </c>
      <c r="G419" s="56" t="s">
        <v>1059</v>
      </c>
      <c r="H419" s="57">
        <v>15050000</v>
      </c>
    </row>
    <row r="420" spans="1:8">
      <c r="A420" s="52" t="s">
        <v>506</v>
      </c>
      <c r="B420" s="52" t="s">
        <v>508</v>
      </c>
      <c r="C420" s="52" t="s">
        <v>1158</v>
      </c>
      <c r="D420" s="52" t="s">
        <v>1201</v>
      </c>
      <c r="E420" s="52" t="s">
        <v>1058</v>
      </c>
      <c r="F420" s="52" t="s">
        <v>1060</v>
      </c>
      <c r="G420" s="56" t="s">
        <v>1061</v>
      </c>
      <c r="H420" s="57">
        <v>6000000</v>
      </c>
    </row>
    <row r="421" spans="1:8">
      <c r="A421" s="52" t="s">
        <v>506</v>
      </c>
      <c r="B421" s="52" t="s">
        <v>508</v>
      </c>
      <c r="C421" s="52" t="s">
        <v>1158</v>
      </c>
      <c r="D421" s="52" t="s">
        <v>1201</v>
      </c>
      <c r="E421" s="52" t="s">
        <v>1058</v>
      </c>
      <c r="F421" s="52" t="s">
        <v>1064</v>
      </c>
      <c r="G421" s="56" t="s">
        <v>1065</v>
      </c>
      <c r="H421" s="57">
        <v>9050000</v>
      </c>
    </row>
    <row r="422" spans="1:8" ht="25.5">
      <c r="A422" s="52" t="s">
        <v>506</v>
      </c>
      <c r="B422" s="52" t="s">
        <v>508</v>
      </c>
      <c r="C422" s="52" t="s">
        <v>1158</v>
      </c>
      <c r="D422" s="52" t="s">
        <v>1201</v>
      </c>
      <c r="E422" s="52" t="s">
        <v>1072</v>
      </c>
      <c r="F422" s="52" t="s">
        <v>201</v>
      </c>
      <c r="G422" s="56" t="s">
        <v>1073</v>
      </c>
      <c r="H422" s="57">
        <v>32290000</v>
      </c>
    </row>
    <row r="423" spans="1:8">
      <c r="A423" s="52" t="s">
        <v>506</v>
      </c>
      <c r="B423" s="52" t="s">
        <v>508</v>
      </c>
      <c r="C423" s="52" t="s">
        <v>1158</v>
      </c>
      <c r="D423" s="52" t="s">
        <v>1201</v>
      </c>
      <c r="E423" s="52" t="s">
        <v>1072</v>
      </c>
      <c r="F423" s="52" t="s">
        <v>1075</v>
      </c>
      <c r="G423" s="56" t="s">
        <v>1065</v>
      </c>
      <c r="H423" s="57">
        <v>32290000</v>
      </c>
    </row>
    <row r="424" spans="1:8" ht="25.5">
      <c r="A424" s="52" t="s">
        <v>506</v>
      </c>
      <c r="B424" s="52" t="s">
        <v>508</v>
      </c>
      <c r="C424" s="52" t="s">
        <v>1158</v>
      </c>
      <c r="D424" s="52" t="s">
        <v>1201</v>
      </c>
      <c r="E424" s="52" t="s">
        <v>1076</v>
      </c>
      <c r="F424" s="52" t="s">
        <v>201</v>
      </c>
      <c r="G424" s="56" t="s">
        <v>1077</v>
      </c>
      <c r="H424" s="57">
        <v>1110031800</v>
      </c>
    </row>
    <row r="425" spans="1:8">
      <c r="A425" s="52" t="s">
        <v>506</v>
      </c>
      <c r="B425" s="52" t="s">
        <v>508</v>
      </c>
      <c r="C425" s="52" t="s">
        <v>1158</v>
      </c>
      <c r="D425" s="52" t="s">
        <v>1201</v>
      </c>
      <c r="E425" s="52" t="s">
        <v>1076</v>
      </c>
      <c r="F425" s="52" t="s">
        <v>1112</v>
      </c>
      <c r="G425" s="56" t="s">
        <v>1113</v>
      </c>
      <c r="H425" s="57">
        <v>263650000</v>
      </c>
    </row>
    <row r="426" spans="1:8">
      <c r="A426" s="52" t="s">
        <v>506</v>
      </c>
      <c r="B426" s="52" t="s">
        <v>508</v>
      </c>
      <c r="C426" s="52" t="s">
        <v>1158</v>
      </c>
      <c r="D426" s="52" t="s">
        <v>1201</v>
      </c>
      <c r="E426" s="52" t="s">
        <v>1076</v>
      </c>
      <c r="F426" s="52" t="s">
        <v>1080</v>
      </c>
      <c r="G426" s="56" t="s">
        <v>1081</v>
      </c>
      <c r="H426" s="57">
        <v>840999800</v>
      </c>
    </row>
    <row r="427" spans="1:8">
      <c r="A427" s="52" t="s">
        <v>506</v>
      </c>
      <c r="B427" s="52" t="s">
        <v>508</v>
      </c>
      <c r="C427" s="52" t="s">
        <v>1158</v>
      </c>
      <c r="D427" s="52" t="s">
        <v>1201</v>
      </c>
      <c r="E427" s="52" t="s">
        <v>1076</v>
      </c>
      <c r="F427" s="52" t="s">
        <v>1082</v>
      </c>
      <c r="G427" s="56" t="s">
        <v>971</v>
      </c>
      <c r="H427" s="57">
        <v>5382000</v>
      </c>
    </row>
    <row r="428" spans="1:8">
      <c r="A428" s="52" t="s">
        <v>506</v>
      </c>
      <c r="B428" s="52" t="s">
        <v>508</v>
      </c>
      <c r="C428" s="52" t="s">
        <v>1158</v>
      </c>
      <c r="D428" s="52" t="s">
        <v>1201</v>
      </c>
      <c r="E428" s="52" t="s">
        <v>1189</v>
      </c>
      <c r="F428" s="52" t="s">
        <v>201</v>
      </c>
      <c r="G428" s="56" t="s">
        <v>1190</v>
      </c>
      <c r="H428" s="57">
        <v>5124000</v>
      </c>
    </row>
    <row r="429" spans="1:8">
      <c r="A429" s="52" t="s">
        <v>506</v>
      </c>
      <c r="B429" s="52" t="s">
        <v>508</v>
      </c>
      <c r="C429" s="52" t="s">
        <v>1158</v>
      </c>
      <c r="D429" s="52" t="s">
        <v>1201</v>
      </c>
      <c r="E429" s="52" t="s">
        <v>1189</v>
      </c>
      <c r="F429" s="52" t="s">
        <v>1191</v>
      </c>
      <c r="G429" s="56" t="s">
        <v>1192</v>
      </c>
      <c r="H429" s="57">
        <v>5124000</v>
      </c>
    </row>
    <row r="430" spans="1:8">
      <c r="A430" s="52" t="s">
        <v>506</v>
      </c>
      <c r="B430" s="52" t="s">
        <v>508</v>
      </c>
      <c r="C430" s="52" t="s">
        <v>1158</v>
      </c>
      <c r="D430" s="52" t="s">
        <v>1201</v>
      </c>
      <c r="E430" s="52" t="s">
        <v>1083</v>
      </c>
      <c r="F430" s="52" t="s">
        <v>201</v>
      </c>
      <c r="G430" s="56" t="s">
        <v>971</v>
      </c>
      <c r="H430" s="57">
        <v>353021000</v>
      </c>
    </row>
    <row r="431" spans="1:8">
      <c r="A431" s="52" t="s">
        <v>506</v>
      </c>
      <c r="B431" s="52" t="s">
        <v>508</v>
      </c>
      <c r="C431" s="52" t="s">
        <v>1158</v>
      </c>
      <c r="D431" s="52" t="s">
        <v>1201</v>
      </c>
      <c r="E431" s="52" t="s">
        <v>1083</v>
      </c>
      <c r="F431" s="52" t="s">
        <v>1084</v>
      </c>
      <c r="G431" s="56" t="s">
        <v>1085</v>
      </c>
      <c r="H431" s="57">
        <v>9278000</v>
      </c>
    </row>
    <row r="432" spans="1:8">
      <c r="A432" s="52" t="s">
        <v>506</v>
      </c>
      <c r="B432" s="52" t="s">
        <v>508</v>
      </c>
      <c r="C432" s="52" t="s">
        <v>1158</v>
      </c>
      <c r="D432" s="52" t="s">
        <v>1201</v>
      </c>
      <c r="E432" s="52" t="s">
        <v>1083</v>
      </c>
      <c r="F432" s="52" t="s">
        <v>1088</v>
      </c>
      <c r="G432" s="56" t="s">
        <v>1089</v>
      </c>
      <c r="H432" s="57">
        <v>158583000</v>
      </c>
    </row>
    <row r="433" spans="1:8">
      <c r="A433" s="52" t="s">
        <v>506</v>
      </c>
      <c r="B433" s="52" t="s">
        <v>508</v>
      </c>
      <c r="C433" s="52" t="s">
        <v>1158</v>
      </c>
      <c r="D433" s="52" t="s">
        <v>1201</v>
      </c>
      <c r="E433" s="52" t="s">
        <v>1083</v>
      </c>
      <c r="F433" s="52" t="s">
        <v>1090</v>
      </c>
      <c r="G433" s="56" t="s">
        <v>1091</v>
      </c>
      <c r="H433" s="57">
        <v>185160000</v>
      </c>
    </row>
    <row r="434" spans="1:8">
      <c r="A434" s="52" t="s">
        <v>506</v>
      </c>
      <c r="B434" s="52" t="s">
        <v>508</v>
      </c>
      <c r="C434" s="52" t="s">
        <v>1158</v>
      </c>
      <c r="D434" s="52" t="s">
        <v>1201</v>
      </c>
      <c r="E434" s="52" t="s">
        <v>1116</v>
      </c>
      <c r="F434" s="52" t="s">
        <v>201</v>
      </c>
      <c r="G434" s="56" t="s">
        <v>1117</v>
      </c>
      <c r="H434" s="57">
        <v>317797000</v>
      </c>
    </row>
    <row r="435" spans="1:8">
      <c r="A435" s="52" t="s">
        <v>506</v>
      </c>
      <c r="B435" s="52" t="s">
        <v>508</v>
      </c>
      <c r="C435" s="52" t="s">
        <v>1158</v>
      </c>
      <c r="D435" s="52" t="s">
        <v>1201</v>
      </c>
      <c r="E435" s="52" t="s">
        <v>1116</v>
      </c>
      <c r="F435" s="52" t="s">
        <v>1118</v>
      </c>
      <c r="G435" s="56" t="s">
        <v>1119</v>
      </c>
      <c r="H435" s="57">
        <v>317797000</v>
      </c>
    </row>
    <row r="436" spans="1:8">
      <c r="A436" s="52" t="s">
        <v>506</v>
      </c>
      <c r="B436" s="52" t="s">
        <v>508</v>
      </c>
      <c r="C436" s="52" t="s">
        <v>1158</v>
      </c>
      <c r="D436" s="52" t="s">
        <v>1201</v>
      </c>
      <c r="E436" s="52" t="s">
        <v>1096</v>
      </c>
      <c r="F436" s="52" t="s">
        <v>201</v>
      </c>
      <c r="G436" s="56" t="s">
        <v>1097</v>
      </c>
      <c r="H436" s="57">
        <v>201989723172</v>
      </c>
    </row>
    <row r="437" spans="1:8" ht="25.5">
      <c r="A437" s="52" t="s">
        <v>506</v>
      </c>
      <c r="B437" s="52" t="s">
        <v>508</v>
      </c>
      <c r="C437" s="52" t="s">
        <v>1158</v>
      </c>
      <c r="D437" s="52" t="s">
        <v>1201</v>
      </c>
      <c r="E437" s="52" t="s">
        <v>1096</v>
      </c>
      <c r="F437" s="52" t="s">
        <v>1098</v>
      </c>
      <c r="G437" s="56" t="s">
        <v>1099</v>
      </c>
      <c r="H437" s="57">
        <v>201989723172</v>
      </c>
    </row>
    <row r="438" spans="1:8">
      <c r="A438" s="52" t="s">
        <v>506</v>
      </c>
      <c r="B438" s="52" t="s">
        <v>508</v>
      </c>
      <c r="C438" s="52" t="s">
        <v>1158</v>
      </c>
      <c r="D438" s="52" t="s">
        <v>1201</v>
      </c>
      <c r="E438" s="52" t="s">
        <v>1100</v>
      </c>
      <c r="F438" s="52" t="s">
        <v>201</v>
      </c>
      <c r="G438" s="56" t="s">
        <v>1034</v>
      </c>
      <c r="H438" s="57">
        <v>5780965097</v>
      </c>
    </row>
    <row r="439" spans="1:8">
      <c r="A439" s="52" t="s">
        <v>506</v>
      </c>
      <c r="B439" s="52" t="s">
        <v>508</v>
      </c>
      <c r="C439" s="52" t="s">
        <v>1158</v>
      </c>
      <c r="D439" s="52" t="s">
        <v>1201</v>
      </c>
      <c r="E439" s="52" t="s">
        <v>1100</v>
      </c>
      <c r="F439" s="52" t="s">
        <v>1101</v>
      </c>
      <c r="G439" s="56" t="s">
        <v>1102</v>
      </c>
      <c r="H439" s="57">
        <v>236901000</v>
      </c>
    </row>
    <row r="440" spans="1:8">
      <c r="A440" s="52" t="s">
        <v>506</v>
      </c>
      <c r="B440" s="52" t="s">
        <v>508</v>
      </c>
      <c r="C440" s="52" t="s">
        <v>1158</v>
      </c>
      <c r="D440" s="52" t="s">
        <v>1201</v>
      </c>
      <c r="E440" s="52" t="s">
        <v>1100</v>
      </c>
      <c r="F440" s="52" t="s">
        <v>1103</v>
      </c>
      <c r="G440" s="56" t="s">
        <v>1104</v>
      </c>
      <c r="H440" s="57">
        <v>5410117097</v>
      </c>
    </row>
    <row r="441" spans="1:8">
      <c r="A441" s="52" t="s">
        <v>506</v>
      </c>
      <c r="B441" s="52" t="s">
        <v>508</v>
      </c>
      <c r="C441" s="52" t="s">
        <v>1158</v>
      </c>
      <c r="D441" s="52" t="s">
        <v>1201</v>
      </c>
      <c r="E441" s="52" t="s">
        <v>1100</v>
      </c>
      <c r="F441" s="52" t="s">
        <v>1105</v>
      </c>
      <c r="G441" s="56" t="s">
        <v>971</v>
      </c>
      <c r="H441" s="57">
        <v>133947000</v>
      </c>
    </row>
    <row r="442" spans="1:8" ht="25.5">
      <c r="A442" s="52" t="s">
        <v>506</v>
      </c>
      <c r="B442" s="52" t="s">
        <v>508</v>
      </c>
      <c r="C442" s="52" t="s">
        <v>930</v>
      </c>
      <c r="D442" s="52" t="s">
        <v>201</v>
      </c>
      <c r="E442" s="52" t="s">
        <v>201</v>
      </c>
      <c r="F442" s="52" t="s">
        <v>201</v>
      </c>
      <c r="G442" s="56" t="s">
        <v>931</v>
      </c>
      <c r="H442" s="57">
        <v>55728774844</v>
      </c>
    </row>
    <row r="443" spans="1:8">
      <c r="A443" s="52" t="s">
        <v>506</v>
      </c>
      <c r="B443" s="52" t="s">
        <v>508</v>
      </c>
      <c r="C443" s="52" t="s">
        <v>930</v>
      </c>
      <c r="D443" s="52" t="s">
        <v>932</v>
      </c>
      <c r="E443" s="52" t="s">
        <v>201</v>
      </c>
      <c r="F443" s="52" t="s">
        <v>201</v>
      </c>
      <c r="G443" s="56" t="s">
        <v>933</v>
      </c>
      <c r="H443" s="57">
        <v>55728774844</v>
      </c>
    </row>
    <row r="444" spans="1:8">
      <c r="A444" s="52" t="s">
        <v>506</v>
      </c>
      <c r="B444" s="52" t="s">
        <v>508</v>
      </c>
      <c r="C444" s="52" t="s">
        <v>930</v>
      </c>
      <c r="D444" s="52" t="s">
        <v>932</v>
      </c>
      <c r="E444" s="52" t="s">
        <v>934</v>
      </c>
      <c r="F444" s="52" t="s">
        <v>201</v>
      </c>
      <c r="G444" s="56" t="s">
        <v>935</v>
      </c>
      <c r="H444" s="57">
        <v>5101704700</v>
      </c>
    </row>
    <row r="445" spans="1:8">
      <c r="A445" s="52" t="s">
        <v>506</v>
      </c>
      <c r="B445" s="52" t="s">
        <v>508</v>
      </c>
      <c r="C445" s="52" t="s">
        <v>930</v>
      </c>
      <c r="D445" s="52" t="s">
        <v>932</v>
      </c>
      <c r="E445" s="52" t="s">
        <v>934</v>
      </c>
      <c r="F445" s="52" t="s">
        <v>936</v>
      </c>
      <c r="G445" s="56" t="s">
        <v>937</v>
      </c>
      <c r="H445" s="57">
        <v>4818490300</v>
      </c>
    </row>
    <row r="446" spans="1:8">
      <c r="A446" s="52" t="s">
        <v>506</v>
      </c>
      <c r="B446" s="52" t="s">
        <v>508</v>
      </c>
      <c r="C446" s="52" t="s">
        <v>930</v>
      </c>
      <c r="D446" s="52" t="s">
        <v>932</v>
      </c>
      <c r="E446" s="52" t="s">
        <v>934</v>
      </c>
      <c r="F446" s="52" t="s">
        <v>938</v>
      </c>
      <c r="G446" s="56" t="s">
        <v>939</v>
      </c>
      <c r="H446" s="57">
        <v>283214400</v>
      </c>
    </row>
    <row r="447" spans="1:8" ht="25.5">
      <c r="A447" s="52" t="s">
        <v>506</v>
      </c>
      <c r="B447" s="52" t="s">
        <v>508</v>
      </c>
      <c r="C447" s="52" t="s">
        <v>930</v>
      </c>
      <c r="D447" s="52" t="s">
        <v>932</v>
      </c>
      <c r="E447" s="52" t="s">
        <v>940</v>
      </c>
      <c r="F447" s="52" t="s">
        <v>201</v>
      </c>
      <c r="G447" s="56" t="s">
        <v>941</v>
      </c>
      <c r="H447" s="57">
        <v>446208600</v>
      </c>
    </row>
    <row r="448" spans="1:8" ht="25.5">
      <c r="A448" s="52" t="s">
        <v>506</v>
      </c>
      <c r="B448" s="52" t="s">
        <v>508</v>
      </c>
      <c r="C448" s="52" t="s">
        <v>930</v>
      </c>
      <c r="D448" s="52" t="s">
        <v>932</v>
      </c>
      <c r="E448" s="52" t="s">
        <v>940</v>
      </c>
      <c r="F448" s="52" t="s">
        <v>942</v>
      </c>
      <c r="G448" s="56" t="s">
        <v>943</v>
      </c>
      <c r="H448" s="57">
        <v>446208600</v>
      </c>
    </row>
    <row r="449" spans="1:8">
      <c r="A449" s="52" t="s">
        <v>506</v>
      </c>
      <c r="B449" s="52" t="s">
        <v>508</v>
      </c>
      <c r="C449" s="52" t="s">
        <v>930</v>
      </c>
      <c r="D449" s="52" t="s">
        <v>932</v>
      </c>
      <c r="E449" s="52" t="s">
        <v>944</v>
      </c>
      <c r="F449" s="52" t="s">
        <v>201</v>
      </c>
      <c r="G449" s="56" t="s">
        <v>945</v>
      </c>
      <c r="H449" s="57">
        <v>2580980700</v>
      </c>
    </row>
    <row r="450" spans="1:8">
      <c r="A450" s="52" t="s">
        <v>506</v>
      </c>
      <c r="B450" s="52" t="s">
        <v>508</v>
      </c>
      <c r="C450" s="52" t="s">
        <v>930</v>
      </c>
      <c r="D450" s="52" t="s">
        <v>932</v>
      </c>
      <c r="E450" s="52" t="s">
        <v>944</v>
      </c>
      <c r="F450" s="52" t="s">
        <v>946</v>
      </c>
      <c r="G450" s="56" t="s">
        <v>947</v>
      </c>
      <c r="H450" s="57">
        <v>292129600</v>
      </c>
    </row>
    <row r="451" spans="1:8">
      <c r="A451" s="52" t="s">
        <v>506</v>
      </c>
      <c r="B451" s="52" t="s">
        <v>508</v>
      </c>
      <c r="C451" s="52" t="s">
        <v>930</v>
      </c>
      <c r="D451" s="52" t="s">
        <v>932</v>
      </c>
      <c r="E451" s="52" t="s">
        <v>944</v>
      </c>
      <c r="F451" s="52" t="s">
        <v>948</v>
      </c>
      <c r="G451" s="56" t="s">
        <v>949</v>
      </c>
      <c r="H451" s="57">
        <v>443702000</v>
      </c>
    </row>
    <row r="452" spans="1:8">
      <c r="A452" s="52" t="s">
        <v>506</v>
      </c>
      <c r="B452" s="52" t="s">
        <v>508</v>
      </c>
      <c r="C452" s="52" t="s">
        <v>930</v>
      </c>
      <c r="D452" s="52" t="s">
        <v>932</v>
      </c>
      <c r="E452" s="52" t="s">
        <v>944</v>
      </c>
      <c r="F452" s="52" t="s">
        <v>950</v>
      </c>
      <c r="G452" s="56" t="s">
        <v>951</v>
      </c>
      <c r="H452" s="57">
        <v>15792000</v>
      </c>
    </row>
    <row r="453" spans="1:8" ht="25.5">
      <c r="A453" s="52" t="s">
        <v>506</v>
      </c>
      <c r="B453" s="52" t="s">
        <v>508</v>
      </c>
      <c r="C453" s="52" t="s">
        <v>930</v>
      </c>
      <c r="D453" s="52" t="s">
        <v>932</v>
      </c>
      <c r="E453" s="52" t="s">
        <v>944</v>
      </c>
      <c r="F453" s="52" t="s">
        <v>954</v>
      </c>
      <c r="G453" s="56" t="s">
        <v>955</v>
      </c>
      <c r="H453" s="57">
        <v>9144000</v>
      </c>
    </row>
    <row r="454" spans="1:8" ht="25.5">
      <c r="A454" s="52" t="s">
        <v>506</v>
      </c>
      <c r="B454" s="52" t="s">
        <v>508</v>
      </c>
      <c r="C454" s="52" t="s">
        <v>930</v>
      </c>
      <c r="D454" s="52" t="s">
        <v>932</v>
      </c>
      <c r="E454" s="52" t="s">
        <v>944</v>
      </c>
      <c r="F454" s="52" t="s">
        <v>956</v>
      </c>
      <c r="G454" s="56" t="s">
        <v>957</v>
      </c>
      <c r="H454" s="57">
        <v>74963700</v>
      </c>
    </row>
    <row r="455" spans="1:8">
      <c r="A455" s="52" t="s">
        <v>506</v>
      </c>
      <c r="B455" s="52" t="s">
        <v>508</v>
      </c>
      <c r="C455" s="52" t="s">
        <v>930</v>
      </c>
      <c r="D455" s="52" t="s">
        <v>932</v>
      </c>
      <c r="E455" s="52" t="s">
        <v>944</v>
      </c>
      <c r="F455" s="52" t="s">
        <v>958</v>
      </c>
      <c r="G455" s="56" t="s">
        <v>959</v>
      </c>
      <c r="H455" s="57">
        <v>1352315300</v>
      </c>
    </row>
    <row r="456" spans="1:8">
      <c r="A456" s="52" t="s">
        <v>506</v>
      </c>
      <c r="B456" s="52" t="s">
        <v>508</v>
      </c>
      <c r="C456" s="52" t="s">
        <v>930</v>
      </c>
      <c r="D456" s="52" t="s">
        <v>932</v>
      </c>
      <c r="E456" s="52" t="s">
        <v>944</v>
      </c>
      <c r="F456" s="52" t="s">
        <v>960</v>
      </c>
      <c r="G456" s="56" t="s">
        <v>961</v>
      </c>
      <c r="H456" s="57">
        <v>392934100</v>
      </c>
    </row>
    <row r="457" spans="1:8" ht="25.5">
      <c r="A457" s="52" t="s">
        <v>506</v>
      </c>
      <c r="B457" s="52" t="s">
        <v>508</v>
      </c>
      <c r="C457" s="52" t="s">
        <v>930</v>
      </c>
      <c r="D457" s="52" t="s">
        <v>932</v>
      </c>
      <c r="E457" s="52" t="s">
        <v>962</v>
      </c>
      <c r="F457" s="52" t="s">
        <v>201</v>
      </c>
      <c r="G457" s="56" t="s">
        <v>963</v>
      </c>
      <c r="H457" s="57">
        <v>69000000</v>
      </c>
    </row>
    <row r="458" spans="1:8">
      <c r="A458" s="52" t="s">
        <v>506</v>
      </c>
      <c r="B458" s="52" t="s">
        <v>508</v>
      </c>
      <c r="C458" s="52" t="s">
        <v>930</v>
      </c>
      <c r="D458" s="52" t="s">
        <v>932</v>
      </c>
      <c r="E458" s="52" t="s">
        <v>962</v>
      </c>
      <c r="F458" s="52" t="s">
        <v>964</v>
      </c>
      <c r="G458" s="56" t="s">
        <v>965</v>
      </c>
      <c r="H458" s="57">
        <v>69000000</v>
      </c>
    </row>
    <row r="459" spans="1:8">
      <c r="A459" s="52" t="s">
        <v>506</v>
      </c>
      <c r="B459" s="52" t="s">
        <v>508</v>
      </c>
      <c r="C459" s="52" t="s">
        <v>930</v>
      </c>
      <c r="D459" s="52" t="s">
        <v>932</v>
      </c>
      <c r="E459" s="52" t="s">
        <v>1139</v>
      </c>
      <c r="F459" s="52" t="s">
        <v>201</v>
      </c>
      <c r="G459" s="56" t="s">
        <v>1140</v>
      </c>
      <c r="H459" s="57">
        <v>80100000</v>
      </c>
    </row>
    <row r="460" spans="1:8">
      <c r="A460" s="52" t="s">
        <v>506</v>
      </c>
      <c r="B460" s="52" t="s">
        <v>508</v>
      </c>
      <c r="C460" s="52" t="s">
        <v>930</v>
      </c>
      <c r="D460" s="52" t="s">
        <v>932</v>
      </c>
      <c r="E460" s="52" t="s">
        <v>1139</v>
      </c>
      <c r="F460" s="52" t="s">
        <v>1203</v>
      </c>
      <c r="G460" s="56" t="s">
        <v>1204</v>
      </c>
      <c r="H460" s="57">
        <v>80100000</v>
      </c>
    </row>
    <row r="461" spans="1:8">
      <c r="A461" s="52" t="s">
        <v>506</v>
      </c>
      <c r="B461" s="52" t="s">
        <v>508</v>
      </c>
      <c r="C461" s="52" t="s">
        <v>930</v>
      </c>
      <c r="D461" s="52" t="s">
        <v>932</v>
      </c>
      <c r="E461" s="52" t="s">
        <v>966</v>
      </c>
      <c r="F461" s="52" t="s">
        <v>201</v>
      </c>
      <c r="G461" s="56" t="s">
        <v>967</v>
      </c>
      <c r="H461" s="57">
        <v>2659553900</v>
      </c>
    </row>
    <row r="462" spans="1:8">
      <c r="A462" s="52" t="s">
        <v>506</v>
      </c>
      <c r="B462" s="52" t="s">
        <v>508</v>
      </c>
      <c r="C462" s="52" t="s">
        <v>930</v>
      </c>
      <c r="D462" s="52" t="s">
        <v>932</v>
      </c>
      <c r="E462" s="52" t="s">
        <v>966</v>
      </c>
      <c r="F462" s="52" t="s">
        <v>970</v>
      </c>
      <c r="G462" s="56" t="s">
        <v>971</v>
      </c>
      <c r="H462" s="57">
        <v>2659553900</v>
      </c>
    </row>
    <row r="463" spans="1:8">
      <c r="A463" s="52" t="s">
        <v>506</v>
      </c>
      <c r="B463" s="52" t="s">
        <v>508</v>
      </c>
      <c r="C463" s="52" t="s">
        <v>930</v>
      </c>
      <c r="D463" s="52" t="s">
        <v>932</v>
      </c>
      <c r="E463" s="52" t="s">
        <v>972</v>
      </c>
      <c r="F463" s="52" t="s">
        <v>201</v>
      </c>
      <c r="G463" s="56" t="s">
        <v>973</v>
      </c>
      <c r="H463" s="57">
        <v>1232578900</v>
      </c>
    </row>
    <row r="464" spans="1:8">
      <c r="A464" s="52" t="s">
        <v>506</v>
      </c>
      <c r="B464" s="52" t="s">
        <v>508</v>
      </c>
      <c r="C464" s="52" t="s">
        <v>930</v>
      </c>
      <c r="D464" s="52" t="s">
        <v>932</v>
      </c>
      <c r="E464" s="52" t="s">
        <v>972</v>
      </c>
      <c r="F464" s="52" t="s">
        <v>974</v>
      </c>
      <c r="G464" s="56" t="s">
        <v>975</v>
      </c>
      <c r="H464" s="57">
        <v>956930800</v>
      </c>
    </row>
    <row r="465" spans="1:8">
      <c r="A465" s="52" t="s">
        <v>506</v>
      </c>
      <c r="B465" s="52" t="s">
        <v>508</v>
      </c>
      <c r="C465" s="52" t="s">
        <v>930</v>
      </c>
      <c r="D465" s="52" t="s">
        <v>932</v>
      </c>
      <c r="E465" s="52" t="s">
        <v>972</v>
      </c>
      <c r="F465" s="52" t="s">
        <v>976</v>
      </c>
      <c r="G465" s="56" t="s">
        <v>977</v>
      </c>
      <c r="H465" s="57">
        <v>164051900</v>
      </c>
    </row>
    <row r="466" spans="1:8">
      <c r="A466" s="52" t="s">
        <v>506</v>
      </c>
      <c r="B466" s="52" t="s">
        <v>508</v>
      </c>
      <c r="C466" s="52" t="s">
        <v>930</v>
      </c>
      <c r="D466" s="52" t="s">
        <v>932</v>
      </c>
      <c r="E466" s="52" t="s">
        <v>972</v>
      </c>
      <c r="F466" s="52" t="s">
        <v>978</v>
      </c>
      <c r="G466" s="56" t="s">
        <v>979</v>
      </c>
      <c r="H466" s="57">
        <v>108243000</v>
      </c>
    </row>
    <row r="467" spans="1:8">
      <c r="A467" s="52" t="s">
        <v>506</v>
      </c>
      <c r="B467" s="52" t="s">
        <v>508</v>
      </c>
      <c r="C467" s="52" t="s">
        <v>930</v>
      </c>
      <c r="D467" s="52" t="s">
        <v>932</v>
      </c>
      <c r="E467" s="52" t="s">
        <v>972</v>
      </c>
      <c r="F467" s="52" t="s">
        <v>980</v>
      </c>
      <c r="G467" s="56" t="s">
        <v>981</v>
      </c>
      <c r="H467" s="57">
        <v>3353200</v>
      </c>
    </row>
    <row r="468" spans="1:8">
      <c r="A468" s="52" t="s">
        <v>506</v>
      </c>
      <c r="B468" s="52" t="s">
        <v>508</v>
      </c>
      <c r="C468" s="52" t="s">
        <v>930</v>
      </c>
      <c r="D468" s="52" t="s">
        <v>932</v>
      </c>
      <c r="E468" s="52" t="s">
        <v>982</v>
      </c>
      <c r="F468" s="52" t="s">
        <v>201</v>
      </c>
      <c r="G468" s="56" t="s">
        <v>983</v>
      </c>
      <c r="H468" s="57">
        <v>3020652000</v>
      </c>
    </row>
    <row r="469" spans="1:8" ht="25.5">
      <c r="A469" s="52" t="s">
        <v>506</v>
      </c>
      <c r="B469" s="52" t="s">
        <v>508</v>
      </c>
      <c r="C469" s="52" t="s">
        <v>930</v>
      </c>
      <c r="D469" s="52" t="s">
        <v>932</v>
      </c>
      <c r="E469" s="52" t="s">
        <v>982</v>
      </c>
      <c r="F469" s="52" t="s">
        <v>984</v>
      </c>
      <c r="G469" s="56" t="s">
        <v>985</v>
      </c>
      <c r="H469" s="57">
        <v>3020652000</v>
      </c>
    </row>
    <row r="470" spans="1:8">
      <c r="A470" s="52" t="s">
        <v>506</v>
      </c>
      <c r="B470" s="52" t="s">
        <v>508</v>
      </c>
      <c r="C470" s="52" t="s">
        <v>930</v>
      </c>
      <c r="D470" s="52" t="s">
        <v>932</v>
      </c>
      <c r="E470" s="52" t="s">
        <v>986</v>
      </c>
      <c r="F470" s="52" t="s">
        <v>201</v>
      </c>
      <c r="G470" s="56" t="s">
        <v>987</v>
      </c>
      <c r="H470" s="57">
        <v>2399789218</v>
      </c>
    </row>
    <row r="471" spans="1:8">
      <c r="A471" s="52" t="s">
        <v>506</v>
      </c>
      <c r="B471" s="52" t="s">
        <v>508</v>
      </c>
      <c r="C471" s="52" t="s">
        <v>930</v>
      </c>
      <c r="D471" s="52" t="s">
        <v>932</v>
      </c>
      <c r="E471" s="52" t="s">
        <v>986</v>
      </c>
      <c r="F471" s="52" t="s">
        <v>988</v>
      </c>
      <c r="G471" s="56" t="s">
        <v>989</v>
      </c>
      <c r="H471" s="57">
        <v>468812585</v>
      </c>
    </row>
    <row r="472" spans="1:8">
      <c r="A472" s="52" t="s">
        <v>506</v>
      </c>
      <c r="B472" s="52" t="s">
        <v>508</v>
      </c>
      <c r="C472" s="52" t="s">
        <v>930</v>
      </c>
      <c r="D472" s="52" t="s">
        <v>932</v>
      </c>
      <c r="E472" s="52" t="s">
        <v>986</v>
      </c>
      <c r="F472" s="52" t="s">
        <v>990</v>
      </c>
      <c r="G472" s="56" t="s">
        <v>991</v>
      </c>
      <c r="H472" s="57">
        <v>31749033</v>
      </c>
    </row>
    <row r="473" spans="1:8">
      <c r="A473" s="52" t="s">
        <v>506</v>
      </c>
      <c r="B473" s="52" t="s">
        <v>508</v>
      </c>
      <c r="C473" s="52" t="s">
        <v>930</v>
      </c>
      <c r="D473" s="52" t="s">
        <v>932</v>
      </c>
      <c r="E473" s="52" t="s">
        <v>986</v>
      </c>
      <c r="F473" s="52" t="s">
        <v>992</v>
      </c>
      <c r="G473" s="56" t="s">
        <v>993</v>
      </c>
      <c r="H473" s="57">
        <v>1850654600</v>
      </c>
    </row>
    <row r="474" spans="1:8">
      <c r="A474" s="52" t="s">
        <v>506</v>
      </c>
      <c r="B474" s="52" t="s">
        <v>508</v>
      </c>
      <c r="C474" s="52" t="s">
        <v>930</v>
      </c>
      <c r="D474" s="52" t="s">
        <v>932</v>
      </c>
      <c r="E474" s="52" t="s">
        <v>986</v>
      </c>
      <c r="F474" s="52" t="s">
        <v>994</v>
      </c>
      <c r="G474" s="56" t="s">
        <v>995</v>
      </c>
      <c r="H474" s="57">
        <v>48573000</v>
      </c>
    </row>
    <row r="475" spans="1:8">
      <c r="A475" s="52" t="s">
        <v>506</v>
      </c>
      <c r="B475" s="52" t="s">
        <v>508</v>
      </c>
      <c r="C475" s="52" t="s">
        <v>930</v>
      </c>
      <c r="D475" s="52" t="s">
        <v>932</v>
      </c>
      <c r="E475" s="52" t="s">
        <v>996</v>
      </c>
      <c r="F475" s="52" t="s">
        <v>201</v>
      </c>
      <c r="G475" s="56" t="s">
        <v>997</v>
      </c>
      <c r="H475" s="57">
        <v>1169232100</v>
      </c>
    </row>
    <row r="476" spans="1:8">
      <c r="A476" s="52" t="s">
        <v>506</v>
      </c>
      <c r="B476" s="52" t="s">
        <v>508</v>
      </c>
      <c r="C476" s="52" t="s">
        <v>930</v>
      </c>
      <c r="D476" s="52" t="s">
        <v>932</v>
      </c>
      <c r="E476" s="52" t="s">
        <v>996</v>
      </c>
      <c r="F476" s="52" t="s">
        <v>998</v>
      </c>
      <c r="G476" s="56" t="s">
        <v>999</v>
      </c>
      <c r="H476" s="57">
        <v>325513500</v>
      </c>
    </row>
    <row r="477" spans="1:8">
      <c r="A477" s="52" t="s">
        <v>506</v>
      </c>
      <c r="B477" s="52" t="s">
        <v>508</v>
      </c>
      <c r="C477" s="52" t="s">
        <v>930</v>
      </c>
      <c r="D477" s="52" t="s">
        <v>932</v>
      </c>
      <c r="E477" s="52" t="s">
        <v>996</v>
      </c>
      <c r="F477" s="52" t="s">
        <v>1000</v>
      </c>
      <c r="G477" s="56" t="s">
        <v>1001</v>
      </c>
      <c r="H477" s="57">
        <v>146971200</v>
      </c>
    </row>
    <row r="478" spans="1:8">
      <c r="A478" s="52" t="s">
        <v>506</v>
      </c>
      <c r="B478" s="52" t="s">
        <v>508</v>
      </c>
      <c r="C478" s="52" t="s">
        <v>930</v>
      </c>
      <c r="D478" s="52" t="s">
        <v>932</v>
      </c>
      <c r="E478" s="52" t="s">
        <v>996</v>
      </c>
      <c r="F478" s="52" t="s">
        <v>1002</v>
      </c>
      <c r="G478" s="56" t="s">
        <v>1003</v>
      </c>
      <c r="H478" s="57">
        <v>155050000</v>
      </c>
    </row>
    <row r="479" spans="1:8">
      <c r="A479" s="52" t="s">
        <v>506</v>
      </c>
      <c r="B479" s="52" t="s">
        <v>508</v>
      </c>
      <c r="C479" s="52" t="s">
        <v>930</v>
      </c>
      <c r="D479" s="52" t="s">
        <v>932</v>
      </c>
      <c r="E479" s="52" t="s">
        <v>996</v>
      </c>
      <c r="F479" s="52" t="s">
        <v>1004</v>
      </c>
      <c r="G479" s="56" t="s">
        <v>1005</v>
      </c>
      <c r="H479" s="57">
        <v>541697400</v>
      </c>
    </row>
    <row r="480" spans="1:8">
      <c r="A480" s="52" t="s">
        <v>506</v>
      </c>
      <c r="B480" s="52" t="s">
        <v>508</v>
      </c>
      <c r="C480" s="52" t="s">
        <v>930</v>
      </c>
      <c r="D480" s="52" t="s">
        <v>932</v>
      </c>
      <c r="E480" s="52" t="s">
        <v>1006</v>
      </c>
      <c r="F480" s="52" t="s">
        <v>201</v>
      </c>
      <c r="G480" s="56" t="s">
        <v>1007</v>
      </c>
      <c r="H480" s="57">
        <v>565543442</v>
      </c>
    </row>
    <row r="481" spans="1:8" ht="38.25">
      <c r="A481" s="52" t="s">
        <v>506</v>
      </c>
      <c r="B481" s="52" t="s">
        <v>508</v>
      </c>
      <c r="C481" s="52" t="s">
        <v>930</v>
      </c>
      <c r="D481" s="52" t="s">
        <v>932</v>
      </c>
      <c r="E481" s="52" t="s">
        <v>1006</v>
      </c>
      <c r="F481" s="52" t="s">
        <v>1008</v>
      </c>
      <c r="G481" s="56" t="s">
        <v>1009</v>
      </c>
      <c r="H481" s="57">
        <v>65612378</v>
      </c>
    </row>
    <row r="482" spans="1:8">
      <c r="A482" s="52" t="s">
        <v>506</v>
      </c>
      <c r="B482" s="52" t="s">
        <v>508</v>
      </c>
      <c r="C482" s="52" t="s">
        <v>930</v>
      </c>
      <c r="D482" s="52" t="s">
        <v>932</v>
      </c>
      <c r="E482" s="52" t="s">
        <v>1006</v>
      </c>
      <c r="F482" s="52" t="s">
        <v>1010</v>
      </c>
      <c r="G482" s="56" t="s">
        <v>1011</v>
      </c>
      <c r="H482" s="57">
        <v>158243400</v>
      </c>
    </row>
    <row r="483" spans="1:8" ht="38.25">
      <c r="A483" s="52" t="s">
        <v>506</v>
      </c>
      <c r="B483" s="52" t="s">
        <v>508</v>
      </c>
      <c r="C483" s="52" t="s">
        <v>930</v>
      </c>
      <c r="D483" s="52" t="s">
        <v>932</v>
      </c>
      <c r="E483" s="52" t="s">
        <v>1006</v>
      </c>
      <c r="F483" s="52" t="s">
        <v>1012</v>
      </c>
      <c r="G483" s="56" t="s">
        <v>1013</v>
      </c>
      <c r="H483" s="57">
        <v>262243664</v>
      </c>
    </row>
    <row r="484" spans="1:8" ht="25.5">
      <c r="A484" s="52" t="s">
        <v>506</v>
      </c>
      <c r="B484" s="52" t="s">
        <v>508</v>
      </c>
      <c r="C484" s="52" t="s">
        <v>930</v>
      </c>
      <c r="D484" s="52" t="s">
        <v>932</v>
      </c>
      <c r="E484" s="52" t="s">
        <v>1006</v>
      </c>
      <c r="F484" s="52" t="s">
        <v>1016</v>
      </c>
      <c r="G484" s="56" t="s">
        <v>1017</v>
      </c>
      <c r="H484" s="57">
        <v>44044000</v>
      </c>
    </row>
    <row r="485" spans="1:8">
      <c r="A485" s="52" t="s">
        <v>506</v>
      </c>
      <c r="B485" s="52" t="s">
        <v>508</v>
      </c>
      <c r="C485" s="52" t="s">
        <v>930</v>
      </c>
      <c r="D485" s="52" t="s">
        <v>932</v>
      </c>
      <c r="E485" s="52" t="s">
        <v>1006</v>
      </c>
      <c r="F485" s="52" t="s">
        <v>1018</v>
      </c>
      <c r="G485" s="56" t="s">
        <v>1019</v>
      </c>
      <c r="H485" s="57">
        <v>35400000</v>
      </c>
    </row>
    <row r="486" spans="1:8">
      <c r="A486" s="52" t="s">
        <v>506</v>
      </c>
      <c r="B486" s="52" t="s">
        <v>508</v>
      </c>
      <c r="C486" s="52" t="s">
        <v>930</v>
      </c>
      <c r="D486" s="52" t="s">
        <v>932</v>
      </c>
      <c r="E486" s="52" t="s">
        <v>1021</v>
      </c>
      <c r="F486" s="52" t="s">
        <v>201</v>
      </c>
      <c r="G486" s="56" t="s">
        <v>1022</v>
      </c>
      <c r="H486" s="57">
        <v>114743000</v>
      </c>
    </row>
    <row r="487" spans="1:8">
      <c r="A487" s="52" t="s">
        <v>506</v>
      </c>
      <c r="B487" s="52" t="s">
        <v>508</v>
      </c>
      <c r="C487" s="52" t="s">
        <v>930</v>
      </c>
      <c r="D487" s="52" t="s">
        <v>932</v>
      </c>
      <c r="E487" s="52" t="s">
        <v>1021</v>
      </c>
      <c r="F487" s="52" t="s">
        <v>1033</v>
      </c>
      <c r="G487" s="56" t="s">
        <v>1034</v>
      </c>
      <c r="H487" s="57">
        <v>114743000</v>
      </c>
    </row>
    <row r="488" spans="1:8">
      <c r="A488" s="52" t="s">
        <v>506</v>
      </c>
      <c r="B488" s="52" t="s">
        <v>508</v>
      </c>
      <c r="C488" s="52" t="s">
        <v>930</v>
      </c>
      <c r="D488" s="52" t="s">
        <v>932</v>
      </c>
      <c r="E488" s="52" t="s">
        <v>1035</v>
      </c>
      <c r="F488" s="52" t="s">
        <v>201</v>
      </c>
      <c r="G488" s="56" t="s">
        <v>1036</v>
      </c>
      <c r="H488" s="57">
        <v>2155899500</v>
      </c>
    </row>
    <row r="489" spans="1:8">
      <c r="A489" s="52" t="s">
        <v>506</v>
      </c>
      <c r="B489" s="52" t="s">
        <v>508</v>
      </c>
      <c r="C489" s="52" t="s">
        <v>930</v>
      </c>
      <c r="D489" s="52" t="s">
        <v>932</v>
      </c>
      <c r="E489" s="52" t="s">
        <v>1035</v>
      </c>
      <c r="F489" s="52" t="s">
        <v>1037</v>
      </c>
      <c r="G489" s="56" t="s">
        <v>1038</v>
      </c>
      <c r="H489" s="57">
        <v>608134800</v>
      </c>
    </row>
    <row r="490" spans="1:8">
      <c r="A490" s="52" t="s">
        <v>506</v>
      </c>
      <c r="B490" s="52" t="s">
        <v>508</v>
      </c>
      <c r="C490" s="52" t="s">
        <v>930</v>
      </c>
      <c r="D490" s="52" t="s">
        <v>932</v>
      </c>
      <c r="E490" s="52" t="s">
        <v>1035</v>
      </c>
      <c r="F490" s="52" t="s">
        <v>1039</v>
      </c>
      <c r="G490" s="56" t="s">
        <v>1040</v>
      </c>
      <c r="H490" s="57">
        <v>573800000</v>
      </c>
    </row>
    <row r="491" spans="1:8">
      <c r="A491" s="52" t="s">
        <v>506</v>
      </c>
      <c r="B491" s="52" t="s">
        <v>508</v>
      </c>
      <c r="C491" s="52" t="s">
        <v>930</v>
      </c>
      <c r="D491" s="52" t="s">
        <v>932</v>
      </c>
      <c r="E491" s="52" t="s">
        <v>1035</v>
      </c>
      <c r="F491" s="52" t="s">
        <v>1041</v>
      </c>
      <c r="G491" s="56" t="s">
        <v>1028</v>
      </c>
      <c r="H491" s="57">
        <v>633964700</v>
      </c>
    </row>
    <row r="492" spans="1:8">
      <c r="A492" s="52" t="s">
        <v>506</v>
      </c>
      <c r="B492" s="52" t="s">
        <v>508</v>
      </c>
      <c r="C492" s="52" t="s">
        <v>930</v>
      </c>
      <c r="D492" s="52" t="s">
        <v>932</v>
      </c>
      <c r="E492" s="52" t="s">
        <v>1035</v>
      </c>
      <c r="F492" s="52" t="s">
        <v>1042</v>
      </c>
      <c r="G492" s="56" t="s">
        <v>1043</v>
      </c>
      <c r="H492" s="57">
        <v>340000000</v>
      </c>
    </row>
    <row r="493" spans="1:8">
      <c r="A493" s="52" t="s">
        <v>506</v>
      </c>
      <c r="B493" s="52" t="s">
        <v>508</v>
      </c>
      <c r="C493" s="52" t="s">
        <v>930</v>
      </c>
      <c r="D493" s="52" t="s">
        <v>932</v>
      </c>
      <c r="E493" s="52" t="s">
        <v>1044</v>
      </c>
      <c r="F493" s="52" t="s">
        <v>201</v>
      </c>
      <c r="G493" s="56" t="s">
        <v>1045</v>
      </c>
      <c r="H493" s="57">
        <v>1012235500</v>
      </c>
    </row>
    <row r="494" spans="1:8">
      <c r="A494" s="52" t="s">
        <v>506</v>
      </c>
      <c r="B494" s="52" t="s">
        <v>508</v>
      </c>
      <c r="C494" s="52" t="s">
        <v>930</v>
      </c>
      <c r="D494" s="52" t="s">
        <v>932</v>
      </c>
      <c r="E494" s="52" t="s">
        <v>1044</v>
      </c>
      <c r="F494" s="52" t="s">
        <v>1046</v>
      </c>
      <c r="G494" s="56" t="s">
        <v>1047</v>
      </c>
      <c r="H494" s="57">
        <v>102980000</v>
      </c>
    </row>
    <row r="495" spans="1:8">
      <c r="A495" s="52" t="s">
        <v>506</v>
      </c>
      <c r="B495" s="52" t="s">
        <v>508</v>
      </c>
      <c r="C495" s="52" t="s">
        <v>930</v>
      </c>
      <c r="D495" s="52" t="s">
        <v>932</v>
      </c>
      <c r="E495" s="52" t="s">
        <v>1044</v>
      </c>
      <c r="F495" s="52" t="s">
        <v>1205</v>
      </c>
      <c r="G495" s="56" t="s">
        <v>1206</v>
      </c>
      <c r="H495" s="57">
        <v>541508500</v>
      </c>
    </row>
    <row r="496" spans="1:8">
      <c r="A496" s="52" t="s">
        <v>506</v>
      </c>
      <c r="B496" s="52" t="s">
        <v>508</v>
      </c>
      <c r="C496" s="52" t="s">
        <v>930</v>
      </c>
      <c r="D496" s="52" t="s">
        <v>932</v>
      </c>
      <c r="E496" s="52" t="s">
        <v>1044</v>
      </c>
      <c r="F496" s="52" t="s">
        <v>1048</v>
      </c>
      <c r="G496" s="56" t="s">
        <v>1049</v>
      </c>
      <c r="H496" s="57">
        <v>204000000</v>
      </c>
    </row>
    <row r="497" spans="1:8">
      <c r="A497" s="52" t="s">
        <v>506</v>
      </c>
      <c r="B497" s="52" t="s">
        <v>508</v>
      </c>
      <c r="C497" s="52" t="s">
        <v>930</v>
      </c>
      <c r="D497" s="52" t="s">
        <v>932</v>
      </c>
      <c r="E497" s="52" t="s">
        <v>1044</v>
      </c>
      <c r="F497" s="52" t="s">
        <v>1050</v>
      </c>
      <c r="G497" s="56" t="s">
        <v>1051</v>
      </c>
      <c r="H497" s="57">
        <v>163747000</v>
      </c>
    </row>
    <row r="498" spans="1:8" ht="25.5">
      <c r="A498" s="52" t="s">
        <v>506</v>
      </c>
      <c r="B498" s="52" t="s">
        <v>508</v>
      </c>
      <c r="C498" s="52" t="s">
        <v>930</v>
      </c>
      <c r="D498" s="52" t="s">
        <v>932</v>
      </c>
      <c r="E498" s="52" t="s">
        <v>1058</v>
      </c>
      <c r="F498" s="52" t="s">
        <v>201</v>
      </c>
      <c r="G498" s="56" t="s">
        <v>1059</v>
      </c>
      <c r="H498" s="57">
        <v>808520400</v>
      </c>
    </row>
    <row r="499" spans="1:8">
      <c r="A499" s="52" t="s">
        <v>506</v>
      </c>
      <c r="B499" s="52" t="s">
        <v>508</v>
      </c>
      <c r="C499" s="52" t="s">
        <v>930</v>
      </c>
      <c r="D499" s="52" t="s">
        <v>932</v>
      </c>
      <c r="E499" s="52" t="s">
        <v>1058</v>
      </c>
      <c r="F499" s="52" t="s">
        <v>1060</v>
      </c>
      <c r="G499" s="56" t="s">
        <v>1061</v>
      </c>
      <c r="H499" s="57">
        <v>464891700</v>
      </c>
    </row>
    <row r="500" spans="1:8">
      <c r="A500" s="52" t="s">
        <v>506</v>
      </c>
      <c r="B500" s="52" t="s">
        <v>508</v>
      </c>
      <c r="C500" s="52" t="s">
        <v>930</v>
      </c>
      <c r="D500" s="52" t="s">
        <v>932</v>
      </c>
      <c r="E500" s="52" t="s">
        <v>1058</v>
      </c>
      <c r="F500" s="52" t="s">
        <v>1207</v>
      </c>
      <c r="G500" s="56" t="s">
        <v>1208</v>
      </c>
      <c r="H500" s="57">
        <v>173974700</v>
      </c>
    </row>
    <row r="501" spans="1:8">
      <c r="A501" s="52" t="s">
        <v>506</v>
      </c>
      <c r="B501" s="52" t="s">
        <v>508</v>
      </c>
      <c r="C501" s="52" t="s">
        <v>930</v>
      </c>
      <c r="D501" s="52" t="s">
        <v>932</v>
      </c>
      <c r="E501" s="52" t="s">
        <v>1058</v>
      </c>
      <c r="F501" s="52" t="s">
        <v>1062</v>
      </c>
      <c r="G501" s="56" t="s">
        <v>1063</v>
      </c>
      <c r="H501" s="57">
        <v>32893300</v>
      </c>
    </row>
    <row r="502" spans="1:8">
      <c r="A502" s="52" t="s">
        <v>506</v>
      </c>
      <c r="B502" s="52" t="s">
        <v>508</v>
      </c>
      <c r="C502" s="52" t="s">
        <v>930</v>
      </c>
      <c r="D502" s="52" t="s">
        <v>932</v>
      </c>
      <c r="E502" s="52" t="s">
        <v>1058</v>
      </c>
      <c r="F502" s="52" t="s">
        <v>1064</v>
      </c>
      <c r="G502" s="56" t="s">
        <v>1065</v>
      </c>
      <c r="H502" s="57">
        <v>3600000</v>
      </c>
    </row>
    <row r="503" spans="1:8">
      <c r="A503" s="52" t="s">
        <v>506</v>
      </c>
      <c r="B503" s="52" t="s">
        <v>508</v>
      </c>
      <c r="C503" s="52" t="s">
        <v>930</v>
      </c>
      <c r="D503" s="52" t="s">
        <v>932</v>
      </c>
      <c r="E503" s="52" t="s">
        <v>1058</v>
      </c>
      <c r="F503" s="52" t="s">
        <v>1066</v>
      </c>
      <c r="G503" s="56" t="s">
        <v>1067</v>
      </c>
      <c r="H503" s="57">
        <v>32164500</v>
      </c>
    </row>
    <row r="504" spans="1:8">
      <c r="A504" s="52" t="s">
        <v>506</v>
      </c>
      <c r="B504" s="52" t="s">
        <v>508</v>
      </c>
      <c r="C504" s="52" t="s">
        <v>930</v>
      </c>
      <c r="D504" s="52" t="s">
        <v>932</v>
      </c>
      <c r="E504" s="52" t="s">
        <v>1058</v>
      </c>
      <c r="F504" s="52" t="s">
        <v>1068</v>
      </c>
      <c r="G504" s="56" t="s">
        <v>1069</v>
      </c>
      <c r="H504" s="57">
        <v>27850000</v>
      </c>
    </row>
    <row r="505" spans="1:8">
      <c r="A505" s="52" t="s">
        <v>506</v>
      </c>
      <c r="B505" s="52" t="s">
        <v>508</v>
      </c>
      <c r="C505" s="52" t="s">
        <v>930</v>
      </c>
      <c r="D505" s="52" t="s">
        <v>932</v>
      </c>
      <c r="E505" s="52" t="s">
        <v>1058</v>
      </c>
      <c r="F505" s="52" t="s">
        <v>1070</v>
      </c>
      <c r="G505" s="56" t="s">
        <v>1071</v>
      </c>
      <c r="H505" s="57">
        <v>73146200</v>
      </c>
    </row>
    <row r="506" spans="1:8" ht="25.5">
      <c r="A506" s="52" t="s">
        <v>506</v>
      </c>
      <c r="B506" s="52" t="s">
        <v>508</v>
      </c>
      <c r="C506" s="52" t="s">
        <v>930</v>
      </c>
      <c r="D506" s="52" t="s">
        <v>932</v>
      </c>
      <c r="E506" s="52" t="s">
        <v>1072</v>
      </c>
      <c r="F506" s="52" t="s">
        <v>201</v>
      </c>
      <c r="G506" s="56" t="s">
        <v>1073</v>
      </c>
      <c r="H506" s="57">
        <v>410415400</v>
      </c>
    </row>
    <row r="507" spans="1:8">
      <c r="A507" s="52" t="s">
        <v>506</v>
      </c>
      <c r="B507" s="52" t="s">
        <v>508</v>
      </c>
      <c r="C507" s="52" t="s">
        <v>930</v>
      </c>
      <c r="D507" s="52" t="s">
        <v>932</v>
      </c>
      <c r="E507" s="52" t="s">
        <v>1072</v>
      </c>
      <c r="F507" s="52" t="s">
        <v>1074</v>
      </c>
      <c r="G507" s="56" t="s">
        <v>1067</v>
      </c>
      <c r="H507" s="57">
        <v>196180000</v>
      </c>
    </row>
    <row r="508" spans="1:8">
      <c r="A508" s="52" t="s">
        <v>506</v>
      </c>
      <c r="B508" s="52" t="s">
        <v>508</v>
      </c>
      <c r="C508" s="52" t="s">
        <v>930</v>
      </c>
      <c r="D508" s="52" t="s">
        <v>932</v>
      </c>
      <c r="E508" s="52" t="s">
        <v>1072</v>
      </c>
      <c r="F508" s="52" t="s">
        <v>1075</v>
      </c>
      <c r="G508" s="56" t="s">
        <v>1065</v>
      </c>
      <c r="H508" s="57">
        <v>214235400</v>
      </c>
    </row>
    <row r="509" spans="1:8" ht="25.5">
      <c r="A509" s="52" t="s">
        <v>506</v>
      </c>
      <c r="B509" s="52" t="s">
        <v>508</v>
      </c>
      <c r="C509" s="52" t="s">
        <v>930</v>
      </c>
      <c r="D509" s="52" t="s">
        <v>932</v>
      </c>
      <c r="E509" s="52" t="s">
        <v>1076</v>
      </c>
      <c r="F509" s="52" t="s">
        <v>201</v>
      </c>
      <c r="G509" s="56" t="s">
        <v>1077</v>
      </c>
      <c r="H509" s="57">
        <v>1600318100</v>
      </c>
    </row>
    <row r="510" spans="1:8">
      <c r="A510" s="52" t="s">
        <v>506</v>
      </c>
      <c r="B510" s="52" t="s">
        <v>508</v>
      </c>
      <c r="C510" s="52" t="s">
        <v>930</v>
      </c>
      <c r="D510" s="52" t="s">
        <v>932</v>
      </c>
      <c r="E510" s="52" t="s">
        <v>1076</v>
      </c>
      <c r="F510" s="52" t="s">
        <v>1112</v>
      </c>
      <c r="G510" s="56" t="s">
        <v>1113</v>
      </c>
      <c r="H510" s="57">
        <v>461955000</v>
      </c>
    </row>
    <row r="511" spans="1:8">
      <c r="A511" s="52" t="s">
        <v>506</v>
      </c>
      <c r="B511" s="52" t="s">
        <v>508</v>
      </c>
      <c r="C511" s="52" t="s">
        <v>930</v>
      </c>
      <c r="D511" s="52" t="s">
        <v>932</v>
      </c>
      <c r="E511" s="52" t="s">
        <v>1076</v>
      </c>
      <c r="F511" s="52" t="s">
        <v>1078</v>
      </c>
      <c r="G511" s="56" t="s">
        <v>1079</v>
      </c>
      <c r="H511" s="57">
        <v>81367100</v>
      </c>
    </row>
    <row r="512" spans="1:8">
      <c r="A512" s="52" t="s">
        <v>506</v>
      </c>
      <c r="B512" s="52" t="s">
        <v>508</v>
      </c>
      <c r="C512" s="52" t="s">
        <v>930</v>
      </c>
      <c r="D512" s="52" t="s">
        <v>932</v>
      </c>
      <c r="E512" s="52" t="s">
        <v>1076</v>
      </c>
      <c r="F512" s="52" t="s">
        <v>1082</v>
      </c>
      <c r="G512" s="56" t="s">
        <v>971</v>
      </c>
      <c r="H512" s="57">
        <v>1056996000</v>
      </c>
    </row>
    <row r="513" spans="1:8">
      <c r="A513" s="52" t="s">
        <v>506</v>
      </c>
      <c r="B513" s="52" t="s">
        <v>508</v>
      </c>
      <c r="C513" s="52" t="s">
        <v>930</v>
      </c>
      <c r="D513" s="52" t="s">
        <v>932</v>
      </c>
      <c r="E513" s="52" t="s">
        <v>1189</v>
      </c>
      <c r="F513" s="52" t="s">
        <v>201</v>
      </c>
      <c r="G513" s="56" t="s">
        <v>1190</v>
      </c>
      <c r="H513" s="57">
        <v>400616000</v>
      </c>
    </row>
    <row r="514" spans="1:8">
      <c r="A514" s="52" t="s">
        <v>506</v>
      </c>
      <c r="B514" s="52" t="s">
        <v>508</v>
      </c>
      <c r="C514" s="52" t="s">
        <v>930</v>
      </c>
      <c r="D514" s="52" t="s">
        <v>932</v>
      </c>
      <c r="E514" s="52" t="s">
        <v>1189</v>
      </c>
      <c r="F514" s="52" t="s">
        <v>1191</v>
      </c>
      <c r="G514" s="56" t="s">
        <v>1192</v>
      </c>
      <c r="H514" s="57">
        <v>400616000</v>
      </c>
    </row>
    <row r="515" spans="1:8">
      <c r="A515" s="52" t="s">
        <v>506</v>
      </c>
      <c r="B515" s="52" t="s">
        <v>508</v>
      </c>
      <c r="C515" s="52" t="s">
        <v>930</v>
      </c>
      <c r="D515" s="52" t="s">
        <v>932</v>
      </c>
      <c r="E515" s="52" t="s">
        <v>1083</v>
      </c>
      <c r="F515" s="52" t="s">
        <v>201</v>
      </c>
      <c r="G515" s="56" t="s">
        <v>971</v>
      </c>
      <c r="H515" s="57">
        <v>10235765600</v>
      </c>
    </row>
    <row r="516" spans="1:8">
      <c r="A516" s="52" t="s">
        <v>506</v>
      </c>
      <c r="B516" s="52" t="s">
        <v>508</v>
      </c>
      <c r="C516" s="52" t="s">
        <v>930</v>
      </c>
      <c r="D516" s="52" t="s">
        <v>932</v>
      </c>
      <c r="E516" s="52" t="s">
        <v>1083</v>
      </c>
      <c r="F516" s="52" t="s">
        <v>1084</v>
      </c>
      <c r="G516" s="56" t="s">
        <v>1085</v>
      </c>
      <c r="H516" s="57">
        <v>96741800</v>
      </c>
    </row>
    <row r="517" spans="1:8">
      <c r="A517" s="52" t="s">
        <v>506</v>
      </c>
      <c r="B517" s="52" t="s">
        <v>508</v>
      </c>
      <c r="C517" s="52" t="s">
        <v>930</v>
      </c>
      <c r="D517" s="52" t="s">
        <v>932</v>
      </c>
      <c r="E517" s="52" t="s">
        <v>1083</v>
      </c>
      <c r="F517" s="52" t="s">
        <v>1086</v>
      </c>
      <c r="G517" s="56" t="s">
        <v>1087</v>
      </c>
      <c r="H517" s="57">
        <v>210309300</v>
      </c>
    </row>
    <row r="518" spans="1:8">
      <c r="A518" s="52" t="s">
        <v>506</v>
      </c>
      <c r="B518" s="52" t="s">
        <v>508</v>
      </c>
      <c r="C518" s="52" t="s">
        <v>930</v>
      </c>
      <c r="D518" s="52" t="s">
        <v>932</v>
      </c>
      <c r="E518" s="52" t="s">
        <v>1083</v>
      </c>
      <c r="F518" s="52" t="s">
        <v>1088</v>
      </c>
      <c r="G518" s="56" t="s">
        <v>1089</v>
      </c>
      <c r="H518" s="57">
        <v>27244800</v>
      </c>
    </row>
    <row r="519" spans="1:8">
      <c r="A519" s="52" t="s">
        <v>506</v>
      </c>
      <c r="B519" s="52" t="s">
        <v>508</v>
      </c>
      <c r="C519" s="52" t="s">
        <v>930</v>
      </c>
      <c r="D519" s="52" t="s">
        <v>932</v>
      </c>
      <c r="E519" s="52" t="s">
        <v>1083</v>
      </c>
      <c r="F519" s="52" t="s">
        <v>1090</v>
      </c>
      <c r="G519" s="56" t="s">
        <v>1091</v>
      </c>
      <c r="H519" s="57">
        <v>9901469700</v>
      </c>
    </row>
    <row r="520" spans="1:8">
      <c r="A520" s="52" t="s">
        <v>506</v>
      </c>
      <c r="B520" s="52" t="s">
        <v>508</v>
      </c>
      <c r="C520" s="52" t="s">
        <v>930</v>
      </c>
      <c r="D520" s="52" t="s">
        <v>932</v>
      </c>
      <c r="E520" s="52" t="s">
        <v>1096</v>
      </c>
      <c r="F520" s="52" t="s">
        <v>201</v>
      </c>
      <c r="G520" s="56" t="s">
        <v>1097</v>
      </c>
      <c r="H520" s="57">
        <v>12634097800</v>
      </c>
    </row>
    <row r="521" spans="1:8" ht="25.5">
      <c r="A521" s="52" t="s">
        <v>506</v>
      </c>
      <c r="B521" s="52" t="s">
        <v>508</v>
      </c>
      <c r="C521" s="52" t="s">
        <v>930</v>
      </c>
      <c r="D521" s="52" t="s">
        <v>932</v>
      </c>
      <c r="E521" s="52" t="s">
        <v>1096</v>
      </c>
      <c r="F521" s="52" t="s">
        <v>1098</v>
      </c>
      <c r="G521" s="56" t="s">
        <v>1099</v>
      </c>
      <c r="H521" s="57">
        <v>12436634800</v>
      </c>
    </row>
    <row r="522" spans="1:8">
      <c r="A522" s="52" t="s">
        <v>506</v>
      </c>
      <c r="B522" s="52" t="s">
        <v>508</v>
      </c>
      <c r="C522" s="52" t="s">
        <v>930</v>
      </c>
      <c r="D522" s="52" t="s">
        <v>932</v>
      </c>
      <c r="E522" s="52" t="s">
        <v>1096</v>
      </c>
      <c r="F522" s="52" t="s">
        <v>1157</v>
      </c>
      <c r="G522" s="56" t="s">
        <v>971</v>
      </c>
      <c r="H522" s="57">
        <v>197463000</v>
      </c>
    </row>
    <row r="523" spans="1:8">
      <c r="A523" s="52" t="s">
        <v>506</v>
      </c>
      <c r="B523" s="52" t="s">
        <v>508</v>
      </c>
      <c r="C523" s="52" t="s">
        <v>930</v>
      </c>
      <c r="D523" s="52" t="s">
        <v>932</v>
      </c>
      <c r="E523" s="52" t="s">
        <v>1133</v>
      </c>
      <c r="F523" s="52" t="s">
        <v>201</v>
      </c>
      <c r="G523" s="56" t="s">
        <v>1134</v>
      </c>
      <c r="H523" s="57">
        <v>5376809984</v>
      </c>
    </row>
    <row r="524" spans="1:8">
      <c r="A524" s="52" t="s">
        <v>506</v>
      </c>
      <c r="B524" s="52" t="s">
        <v>508</v>
      </c>
      <c r="C524" s="52" t="s">
        <v>930</v>
      </c>
      <c r="D524" s="52" t="s">
        <v>932</v>
      </c>
      <c r="E524" s="52" t="s">
        <v>1133</v>
      </c>
      <c r="F524" s="52" t="s">
        <v>1135</v>
      </c>
      <c r="G524" s="56" t="s">
        <v>1136</v>
      </c>
      <c r="H524" s="57">
        <v>5376809984</v>
      </c>
    </row>
    <row r="525" spans="1:8">
      <c r="A525" s="52" t="s">
        <v>506</v>
      </c>
      <c r="B525" s="52" t="s">
        <v>508</v>
      </c>
      <c r="C525" s="52" t="s">
        <v>930</v>
      </c>
      <c r="D525" s="52" t="s">
        <v>932</v>
      </c>
      <c r="E525" s="52" t="s">
        <v>1100</v>
      </c>
      <c r="F525" s="52" t="s">
        <v>201</v>
      </c>
      <c r="G525" s="56" t="s">
        <v>1034</v>
      </c>
      <c r="H525" s="57">
        <v>1654010000</v>
      </c>
    </row>
    <row r="526" spans="1:8">
      <c r="A526" s="52" t="s">
        <v>506</v>
      </c>
      <c r="B526" s="52" t="s">
        <v>508</v>
      </c>
      <c r="C526" s="52" t="s">
        <v>930</v>
      </c>
      <c r="D526" s="52" t="s">
        <v>932</v>
      </c>
      <c r="E526" s="52" t="s">
        <v>1100</v>
      </c>
      <c r="F526" s="52" t="s">
        <v>1101</v>
      </c>
      <c r="G526" s="56" t="s">
        <v>1102</v>
      </c>
      <c r="H526" s="57">
        <v>8353000</v>
      </c>
    </row>
    <row r="527" spans="1:8">
      <c r="A527" s="52" t="s">
        <v>506</v>
      </c>
      <c r="B527" s="52" t="s">
        <v>508</v>
      </c>
      <c r="C527" s="52" t="s">
        <v>930</v>
      </c>
      <c r="D527" s="52" t="s">
        <v>932</v>
      </c>
      <c r="E527" s="52" t="s">
        <v>1100</v>
      </c>
      <c r="F527" s="52" t="s">
        <v>1103</v>
      </c>
      <c r="G527" s="56" t="s">
        <v>1104</v>
      </c>
      <c r="H527" s="57">
        <v>1396558000</v>
      </c>
    </row>
    <row r="528" spans="1:8">
      <c r="A528" s="52" t="s">
        <v>506</v>
      </c>
      <c r="B528" s="52" t="s">
        <v>508</v>
      </c>
      <c r="C528" s="52" t="s">
        <v>930</v>
      </c>
      <c r="D528" s="52" t="s">
        <v>932</v>
      </c>
      <c r="E528" s="52" t="s">
        <v>1100</v>
      </c>
      <c r="F528" s="52" t="s">
        <v>1105</v>
      </c>
      <c r="G528" s="56" t="s">
        <v>971</v>
      </c>
      <c r="H528" s="57">
        <v>249099000</v>
      </c>
    </row>
    <row r="529" spans="1:8">
      <c r="A529" s="52" t="s">
        <v>506</v>
      </c>
      <c r="B529" s="52" t="s">
        <v>508</v>
      </c>
      <c r="C529" s="52" t="s">
        <v>1209</v>
      </c>
      <c r="D529" s="52" t="s">
        <v>201</v>
      </c>
      <c r="E529" s="52" t="s">
        <v>201</v>
      </c>
      <c r="F529" s="52" t="s">
        <v>201</v>
      </c>
      <c r="G529" s="56" t="s">
        <v>1210</v>
      </c>
      <c r="H529" s="57">
        <v>7793986136</v>
      </c>
    </row>
    <row r="530" spans="1:8" ht="25.5">
      <c r="A530" s="52" t="s">
        <v>506</v>
      </c>
      <c r="B530" s="52" t="s">
        <v>508</v>
      </c>
      <c r="C530" s="52" t="s">
        <v>1209</v>
      </c>
      <c r="D530" s="52" t="s">
        <v>1211</v>
      </c>
      <c r="E530" s="52" t="s">
        <v>201</v>
      </c>
      <c r="F530" s="52" t="s">
        <v>201</v>
      </c>
      <c r="G530" s="56" t="s">
        <v>1212</v>
      </c>
      <c r="H530" s="57">
        <v>7793986136</v>
      </c>
    </row>
    <row r="531" spans="1:8">
      <c r="A531" s="52" t="s">
        <v>506</v>
      </c>
      <c r="B531" s="52" t="s">
        <v>508</v>
      </c>
      <c r="C531" s="52" t="s">
        <v>1209</v>
      </c>
      <c r="D531" s="52" t="s">
        <v>1211</v>
      </c>
      <c r="E531" s="52" t="s">
        <v>1116</v>
      </c>
      <c r="F531" s="52" t="s">
        <v>201</v>
      </c>
      <c r="G531" s="56" t="s">
        <v>1117</v>
      </c>
      <c r="H531" s="57">
        <v>114733741</v>
      </c>
    </row>
    <row r="532" spans="1:8">
      <c r="A532" s="52" t="s">
        <v>506</v>
      </c>
      <c r="B532" s="52" t="s">
        <v>508</v>
      </c>
      <c r="C532" s="52" t="s">
        <v>1209</v>
      </c>
      <c r="D532" s="52" t="s">
        <v>1211</v>
      </c>
      <c r="E532" s="52" t="s">
        <v>1116</v>
      </c>
      <c r="F532" s="52" t="s">
        <v>1118</v>
      </c>
      <c r="G532" s="56" t="s">
        <v>1119</v>
      </c>
      <c r="H532" s="57">
        <v>101915000</v>
      </c>
    </row>
    <row r="533" spans="1:8">
      <c r="A533" s="52" t="s">
        <v>506</v>
      </c>
      <c r="B533" s="52" t="s">
        <v>508</v>
      </c>
      <c r="C533" s="52" t="s">
        <v>1209</v>
      </c>
      <c r="D533" s="52" t="s">
        <v>1211</v>
      </c>
      <c r="E533" s="52" t="s">
        <v>1116</v>
      </c>
      <c r="F533" s="52" t="s">
        <v>1168</v>
      </c>
      <c r="G533" s="56" t="s">
        <v>1169</v>
      </c>
      <c r="H533" s="57">
        <v>12818741</v>
      </c>
    </row>
    <row r="534" spans="1:8" ht="25.5">
      <c r="A534" s="52" t="s">
        <v>506</v>
      </c>
      <c r="B534" s="52" t="s">
        <v>508</v>
      </c>
      <c r="C534" s="52" t="s">
        <v>1209</v>
      </c>
      <c r="D534" s="52" t="s">
        <v>1211</v>
      </c>
      <c r="E534" s="52" t="s">
        <v>1143</v>
      </c>
      <c r="F534" s="52" t="s">
        <v>201</v>
      </c>
      <c r="G534" s="56" t="s">
        <v>1144</v>
      </c>
      <c r="H534" s="57">
        <v>7263639964</v>
      </c>
    </row>
    <row r="535" spans="1:8" ht="25.5">
      <c r="A535" s="52" t="s">
        <v>506</v>
      </c>
      <c r="B535" s="52" t="s">
        <v>508</v>
      </c>
      <c r="C535" s="52" t="s">
        <v>1209</v>
      </c>
      <c r="D535" s="52" t="s">
        <v>1211</v>
      </c>
      <c r="E535" s="52" t="s">
        <v>1143</v>
      </c>
      <c r="F535" s="52" t="s">
        <v>1145</v>
      </c>
      <c r="G535" s="56" t="s">
        <v>1146</v>
      </c>
      <c r="H535" s="57">
        <v>7263639964</v>
      </c>
    </row>
    <row r="536" spans="1:8">
      <c r="A536" s="52" t="s">
        <v>506</v>
      </c>
      <c r="B536" s="52" t="s">
        <v>508</v>
      </c>
      <c r="C536" s="52" t="s">
        <v>1209</v>
      </c>
      <c r="D536" s="52" t="s">
        <v>1211</v>
      </c>
      <c r="E536" s="52" t="s">
        <v>1100</v>
      </c>
      <c r="F536" s="52" t="s">
        <v>201</v>
      </c>
      <c r="G536" s="56" t="s">
        <v>1034</v>
      </c>
      <c r="H536" s="57">
        <v>415612431</v>
      </c>
    </row>
    <row r="537" spans="1:8">
      <c r="A537" s="52" t="s">
        <v>506</v>
      </c>
      <c r="B537" s="52" t="s">
        <v>508</v>
      </c>
      <c r="C537" s="52" t="s">
        <v>1209</v>
      </c>
      <c r="D537" s="52" t="s">
        <v>1211</v>
      </c>
      <c r="E537" s="52" t="s">
        <v>1100</v>
      </c>
      <c r="F537" s="52" t="s">
        <v>1101</v>
      </c>
      <c r="G537" s="56" t="s">
        <v>1102</v>
      </c>
      <c r="H537" s="57">
        <v>203250000</v>
      </c>
    </row>
    <row r="538" spans="1:8">
      <c r="A538" s="52" t="s">
        <v>506</v>
      </c>
      <c r="B538" s="52" t="s">
        <v>508</v>
      </c>
      <c r="C538" s="52" t="s">
        <v>1209</v>
      </c>
      <c r="D538" s="52" t="s">
        <v>1211</v>
      </c>
      <c r="E538" s="52" t="s">
        <v>1100</v>
      </c>
      <c r="F538" s="52" t="s">
        <v>1103</v>
      </c>
      <c r="G538" s="56" t="s">
        <v>1104</v>
      </c>
      <c r="H538" s="57">
        <v>201843431</v>
      </c>
    </row>
    <row r="539" spans="1:8">
      <c r="A539" s="52" t="s">
        <v>506</v>
      </c>
      <c r="B539" s="52" t="s">
        <v>508</v>
      </c>
      <c r="C539" s="52" t="s">
        <v>1209</v>
      </c>
      <c r="D539" s="52" t="s">
        <v>1211</v>
      </c>
      <c r="E539" s="52" t="s">
        <v>1100</v>
      </c>
      <c r="F539" s="52" t="s">
        <v>1105</v>
      </c>
      <c r="G539" s="56" t="s">
        <v>971</v>
      </c>
      <c r="H539" s="57">
        <v>10519000</v>
      </c>
    </row>
    <row r="540" spans="1:8">
      <c r="A540" s="52" t="s">
        <v>506</v>
      </c>
      <c r="B540" s="52" t="s">
        <v>508</v>
      </c>
      <c r="C540" s="52" t="s">
        <v>1213</v>
      </c>
      <c r="D540" s="52" t="s">
        <v>201</v>
      </c>
      <c r="E540" s="52" t="s">
        <v>201</v>
      </c>
      <c r="F540" s="52" t="s">
        <v>201</v>
      </c>
      <c r="G540" s="56" t="s">
        <v>1214</v>
      </c>
      <c r="H540" s="57">
        <v>25000000</v>
      </c>
    </row>
    <row r="541" spans="1:8">
      <c r="A541" s="52" t="s">
        <v>506</v>
      </c>
      <c r="B541" s="52" t="s">
        <v>508</v>
      </c>
      <c r="C541" s="52" t="s">
        <v>1213</v>
      </c>
      <c r="D541" s="52" t="s">
        <v>1215</v>
      </c>
      <c r="E541" s="52" t="s">
        <v>201</v>
      </c>
      <c r="F541" s="52" t="s">
        <v>201</v>
      </c>
      <c r="G541" s="56" t="s">
        <v>1216</v>
      </c>
      <c r="H541" s="57">
        <v>25000000</v>
      </c>
    </row>
    <row r="542" spans="1:8" ht="25.5">
      <c r="A542" s="52" t="s">
        <v>506</v>
      </c>
      <c r="B542" s="52" t="s">
        <v>508</v>
      </c>
      <c r="C542" s="52" t="s">
        <v>1213</v>
      </c>
      <c r="D542" s="52" t="s">
        <v>1215</v>
      </c>
      <c r="E542" s="52" t="s">
        <v>1143</v>
      </c>
      <c r="F542" s="52" t="s">
        <v>201</v>
      </c>
      <c r="G542" s="56" t="s">
        <v>1144</v>
      </c>
      <c r="H542" s="57">
        <v>25000000</v>
      </c>
    </row>
    <row r="543" spans="1:8">
      <c r="A543" s="52" t="s">
        <v>506</v>
      </c>
      <c r="B543" s="52" t="s">
        <v>508</v>
      </c>
      <c r="C543" s="52" t="s">
        <v>1213</v>
      </c>
      <c r="D543" s="52" t="s">
        <v>1215</v>
      </c>
      <c r="E543" s="52" t="s">
        <v>1143</v>
      </c>
      <c r="F543" s="52" t="s">
        <v>1172</v>
      </c>
      <c r="G543" s="56" t="s">
        <v>971</v>
      </c>
      <c r="H543" s="57">
        <v>25000000</v>
      </c>
    </row>
    <row r="544" spans="1:8">
      <c r="A544" s="52" t="s">
        <v>506</v>
      </c>
      <c r="B544" s="52" t="s">
        <v>514</v>
      </c>
      <c r="C544" s="52" t="s">
        <v>201</v>
      </c>
      <c r="D544" s="52" t="s">
        <v>201</v>
      </c>
      <c r="E544" s="52" t="s">
        <v>201</v>
      </c>
      <c r="F544" s="52" t="s">
        <v>201</v>
      </c>
      <c r="G544" s="56" t="s">
        <v>515</v>
      </c>
      <c r="H544" s="57">
        <v>17828224492</v>
      </c>
    </row>
    <row r="545" spans="1:8">
      <c r="A545" s="52" t="s">
        <v>506</v>
      </c>
      <c r="B545" s="52" t="s">
        <v>514</v>
      </c>
      <c r="C545" s="52" t="s">
        <v>1092</v>
      </c>
      <c r="D545" s="52" t="s">
        <v>201</v>
      </c>
      <c r="E545" s="52" t="s">
        <v>201</v>
      </c>
      <c r="F545" s="52" t="s">
        <v>201</v>
      </c>
      <c r="G545" s="56" t="s">
        <v>1093</v>
      </c>
      <c r="H545" s="57">
        <v>331052492</v>
      </c>
    </row>
    <row r="546" spans="1:8" ht="38.25">
      <c r="A546" s="52" t="s">
        <v>506</v>
      </c>
      <c r="B546" s="52" t="s">
        <v>514</v>
      </c>
      <c r="C546" s="52" t="s">
        <v>1092</v>
      </c>
      <c r="D546" s="52" t="s">
        <v>1217</v>
      </c>
      <c r="E546" s="52" t="s">
        <v>201</v>
      </c>
      <c r="F546" s="52" t="s">
        <v>201</v>
      </c>
      <c r="G546" s="56" t="s">
        <v>1218</v>
      </c>
      <c r="H546" s="57">
        <v>331052492</v>
      </c>
    </row>
    <row r="547" spans="1:8" ht="25.5">
      <c r="A547" s="52" t="s">
        <v>506</v>
      </c>
      <c r="B547" s="52" t="s">
        <v>514</v>
      </c>
      <c r="C547" s="52" t="s">
        <v>1092</v>
      </c>
      <c r="D547" s="52" t="s">
        <v>1217</v>
      </c>
      <c r="E547" s="52" t="s">
        <v>962</v>
      </c>
      <c r="F547" s="52" t="s">
        <v>201</v>
      </c>
      <c r="G547" s="56" t="s">
        <v>963</v>
      </c>
      <c r="H547" s="57">
        <v>39221680</v>
      </c>
    </row>
    <row r="548" spans="1:8">
      <c r="A548" s="52" t="s">
        <v>506</v>
      </c>
      <c r="B548" s="52" t="s">
        <v>514</v>
      </c>
      <c r="C548" s="52" t="s">
        <v>1092</v>
      </c>
      <c r="D548" s="52" t="s">
        <v>1217</v>
      </c>
      <c r="E548" s="52" t="s">
        <v>962</v>
      </c>
      <c r="F548" s="52" t="s">
        <v>964</v>
      </c>
      <c r="G548" s="56" t="s">
        <v>965</v>
      </c>
      <c r="H548" s="57">
        <v>39221680</v>
      </c>
    </row>
    <row r="549" spans="1:8">
      <c r="A549" s="52" t="s">
        <v>506</v>
      </c>
      <c r="B549" s="52" t="s">
        <v>514</v>
      </c>
      <c r="C549" s="52" t="s">
        <v>1092</v>
      </c>
      <c r="D549" s="52" t="s">
        <v>1217</v>
      </c>
      <c r="E549" s="52" t="s">
        <v>986</v>
      </c>
      <c r="F549" s="52" t="s">
        <v>201</v>
      </c>
      <c r="G549" s="56" t="s">
        <v>987</v>
      </c>
      <c r="H549" s="57">
        <v>9651000</v>
      </c>
    </row>
    <row r="550" spans="1:8">
      <c r="A550" s="52" t="s">
        <v>506</v>
      </c>
      <c r="B550" s="52" t="s">
        <v>514</v>
      </c>
      <c r="C550" s="52" t="s">
        <v>1092</v>
      </c>
      <c r="D550" s="52" t="s">
        <v>1217</v>
      </c>
      <c r="E550" s="52" t="s">
        <v>986</v>
      </c>
      <c r="F550" s="52" t="s">
        <v>992</v>
      </c>
      <c r="G550" s="56" t="s">
        <v>993</v>
      </c>
      <c r="H550" s="57">
        <v>9651000</v>
      </c>
    </row>
    <row r="551" spans="1:8">
      <c r="A551" s="52" t="s">
        <v>506</v>
      </c>
      <c r="B551" s="52" t="s">
        <v>514</v>
      </c>
      <c r="C551" s="52" t="s">
        <v>1092</v>
      </c>
      <c r="D551" s="52" t="s">
        <v>1217</v>
      </c>
      <c r="E551" s="52" t="s">
        <v>1021</v>
      </c>
      <c r="F551" s="52" t="s">
        <v>201</v>
      </c>
      <c r="G551" s="56" t="s">
        <v>1022</v>
      </c>
      <c r="H551" s="57">
        <v>44081512</v>
      </c>
    </row>
    <row r="552" spans="1:8">
      <c r="A552" s="52" t="s">
        <v>506</v>
      </c>
      <c r="B552" s="52" t="s">
        <v>514</v>
      </c>
      <c r="C552" s="52" t="s">
        <v>1092</v>
      </c>
      <c r="D552" s="52" t="s">
        <v>1217</v>
      </c>
      <c r="E552" s="52" t="s">
        <v>1021</v>
      </c>
      <c r="F552" s="52" t="s">
        <v>1029</v>
      </c>
      <c r="G552" s="56" t="s">
        <v>1030</v>
      </c>
      <c r="H552" s="57">
        <v>30000000</v>
      </c>
    </row>
    <row r="553" spans="1:8">
      <c r="A553" s="52" t="s">
        <v>506</v>
      </c>
      <c r="B553" s="52" t="s">
        <v>514</v>
      </c>
      <c r="C553" s="52" t="s">
        <v>1092</v>
      </c>
      <c r="D553" s="52" t="s">
        <v>1217</v>
      </c>
      <c r="E553" s="52" t="s">
        <v>1021</v>
      </c>
      <c r="F553" s="52" t="s">
        <v>1219</v>
      </c>
      <c r="G553" s="56" t="s">
        <v>1220</v>
      </c>
      <c r="H553" s="57">
        <v>2024000</v>
      </c>
    </row>
    <row r="554" spans="1:8">
      <c r="A554" s="52" t="s">
        <v>506</v>
      </c>
      <c r="B554" s="52" t="s">
        <v>514</v>
      </c>
      <c r="C554" s="52" t="s">
        <v>1092</v>
      </c>
      <c r="D554" s="52" t="s">
        <v>1217</v>
      </c>
      <c r="E554" s="52" t="s">
        <v>1021</v>
      </c>
      <c r="F554" s="52" t="s">
        <v>1033</v>
      </c>
      <c r="G554" s="56" t="s">
        <v>1034</v>
      </c>
      <c r="H554" s="57">
        <v>12057512</v>
      </c>
    </row>
    <row r="555" spans="1:8">
      <c r="A555" s="52" t="s">
        <v>506</v>
      </c>
      <c r="B555" s="52" t="s">
        <v>514</v>
      </c>
      <c r="C555" s="52" t="s">
        <v>1092</v>
      </c>
      <c r="D555" s="52" t="s">
        <v>1217</v>
      </c>
      <c r="E555" s="52" t="s">
        <v>1035</v>
      </c>
      <c r="F555" s="52" t="s">
        <v>201</v>
      </c>
      <c r="G555" s="56" t="s">
        <v>1036</v>
      </c>
      <c r="H555" s="57">
        <v>105259000</v>
      </c>
    </row>
    <row r="556" spans="1:8">
      <c r="A556" s="52" t="s">
        <v>506</v>
      </c>
      <c r="B556" s="52" t="s">
        <v>514</v>
      </c>
      <c r="C556" s="52" t="s">
        <v>1092</v>
      </c>
      <c r="D556" s="52" t="s">
        <v>1217</v>
      </c>
      <c r="E556" s="52" t="s">
        <v>1035</v>
      </c>
      <c r="F556" s="52" t="s">
        <v>1037</v>
      </c>
      <c r="G556" s="56" t="s">
        <v>1038</v>
      </c>
      <c r="H556" s="57">
        <v>17509000</v>
      </c>
    </row>
    <row r="557" spans="1:8">
      <c r="A557" s="52" t="s">
        <v>506</v>
      </c>
      <c r="B557" s="52" t="s">
        <v>514</v>
      </c>
      <c r="C557" s="52" t="s">
        <v>1092</v>
      </c>
      <c r="D557" s="52" t="s">
        <v>1217</v>
      </c>
      <c r="E557" s="52" t="s">
        <v>1035</v>
      </c>
      <c r="F557" s="52" t="s">
        <v>1039</v>
      </c>
      <c r="G557" s="56" t="s">
        <v>1040</v>
      </c>
      <c r="H557" s="57">
        <v>29350000</v>
      </c>
    </row>
    <row r="558" spans="1:8">
      <c r="A558" s="52" t="s">
        <v>506</v>
      </c>
      <c r="B558" s="52" t="s">
        <v>514</v>
      </c>
      <c r="C558" s="52" t="s">
        <v>1092</v>
      </c>
      <c r="D558" s="52" t="s">
        <v>1217</v>
      </c>
      <c r="E558" s="52" t="s">
        <v>1035</v>
      </c>
      <c r="F558" s="52" t="s">
        <v>1041</v>
      </c>
      <c r="G558" s="56" t="s">
        <v>1028</v>
      </c>
      <c r="H558" s="57">
        <v>47200000</v>
      </c>
    </row>
    <row r="559" spans="1:8">
      <c r="A559" s="52" t="s">
        <v>506</v>
      </c>
      <c r="B559" s="52" t="s">
        <v>514</v>
      </c>
      <c r="C559" s="52" t="s">
        <v>1092</v>
      </c>
      <c r="D559" s="52" t="s">
        <v>1217</v>
      </c>
      <c r="E559" s="52" t="s">
        <v>1035</v>
      </c>
      <c r="F559" s="52" t="s">
        <v>1221</v>
      </c>
      <c r="G559" s="56" t="s">
        <v>971</v>
      </c>
      <c r="H559" s="57">
        <v>11200000</v>
      </c>
    </row>
    <row r="560" spans="1:8">
      <c r="A560" s="52" t="s">
        <v>506</v>
      </c>
      <c r="B560" s="52" t="s">
        <v>514</v>
      </c>
      <c r="C560" s="52" t="s">
        <v>1092</v>
      </c>
      <c r="D560" s="52" t="s">
        <v>1217</v>
      </c>
      <c r="E560" s="52" t="s">
        <v>1044</v>
      </c>
      <c r="F560" s="52" t="s">
        <v>201</v>
      </c>
      <c r="G560" s="56" t="s">
        <v>1045</v>
      </c>
      <c r="H560" s="57">
        <v>51650000</v>
      </c>
    </row>
    <row r="561" spans="1:8">
      <c r="A561" s="52" t="s">
        <v>506</v>
      </c>
      <c r="B561" s="52" t="s">
        <v>514</v>
      </c>
      <c r="C561" s="52" t="s">
        <v>1092</v>
      </c>
      <c r="D561" s="52" t="s">
        <v>1217</v>
      </c>
      <c r="E561" s="52" t="s">
        <v>1044</v>
      </c>
      <c r="F561" s="52" t="s">
        <v>1046</v>
      </c>
      <c r="G561" s="56" t="s">
        <v>1047</v>
      </c>
      <c r="H561" s="57">
        <v>5000000</v>
      </c>
    </row>
    <row r="562" spans="1:8">
      <c r="A562" s="52" t="s">
        <v>506</v>
      </c>
      <c r="B562" s="52" t="s">
        <v>514</v>
      </c>
      <c r="C562" s="52" t="s">
        <v>1092</v>
      </c>
      <c r="D562" s="52" t="s">
        <v>1217</v>
      </c>
      <c r="E562" s="52" t="s">
        <v>1044</v>
      </c>
      <c r="F562" s="52" t="s">
        <v>1222</v>
      </c>
      <c r="G562" s="56" t="s">
        <v>1223</v>
      </c>
      <c r="H562" s="57">
        <v>46650000</v>
      </c>
    </row>
    <row r="563" spans="1:8">
      <c r="A563" s="52" t="s">
        <v>506</v>
      </c>
      <c r="B563" s="52" t="s">
        <v>514</v>
      </c>
      <c r="C563" s="52" t="s">
        <v>1092</v>
      </c>
      <c r="D563" s="52" t="s">
        <v>1217</v>
      </c>
      <c r="E563" s="52" t="s">
        <v>1052</v>
      </c>
      <c r="F563" s="52" t="s">
        <v>201</v>
      </c>
      <c r="G563" s="56" t="s">
        <v>1053</v>
      </c>
      <c r="H563" s="57">
        <v>699900</v>
      </c>
    </row>
    <row r="564" spans="1:8">
      <c r="A564" s="52" t="s">
        <v>506</v>
      </c>
      <c r="B564" s="52" t="s">
        <v>514</v>
      </c>
      <c r="C564" s="52" t="s">
        <v>1092</v>
      </c>
      <c r="D564" s="52" t="s">
        <v>1217</v>
      </c>
      <c r="E564" s="52" t="s">
        <v>1052</v>
      </c>
      <c r="F564" s="52" t="s">
        <v>1224</v>
      </c>
      <c r="G564" s="56" t="s">
        <v>1225</v>
      </c>
      <c r="H564" s="57">
        <v>699900</v>
      </c>
    </row>
    <row r="565" spans="1:8" ht="25.5">
      <c r="A565" s="52" t="s">
        <v>506</v>
      </c>
      <c r="B565" s="52" t="s">
        <v>514</v>
      </c>
      <c r="C565" s="52" t="s">
        <v>1092</v>
      </c>
      <c r="D565" s="52" t="s">
        <v>1217</v>
      </c>
      <c r="E565" s="52" t="s">
        <v>1076</v>
      </c>
      <c r="F565" s="52" t="s">
        <v>201</v>
      </c>
      <c r="G565" s="56" t="s">
        <v>1077</v>
      </c>
      <c r="H565" s="57">
        <v>78006400</v>
      </c>
    </row>
    <row r="566" spans="1:8">
      <c r="A566" s="52" t="s">
        <v>506</v>
      </c>
      <c r="B566" s="52" t="s">
        <v>514</v>
      </c>
      <c r="C566" s="52" t="s">
        <v>1092</v>
      </c>
      <c r="D566" s="52" t="s">
        <v>1217</v>
      </c>
      <c r="E566" s="52" t="s">
        <v>1076</v>
      </c>
      <c r="F566" s="52" t="s">
        <v>1112</v>
      </c>
      <c r="G566" s="56" t="s">
        <v>1113</v>
      </c>
      <c r="H566" s="57">
        <v>6240000</v>
      </c>
    </row>
    <row r="567" spans="1:8">
      <c r="A567" s="52" t="s">
        <v>506</v>
      </c>
      <c r="B567" s="52" t="s">
        <v>514</v>
      </c>
      <c r="C567" s="52" t="s">
        <v>1092</v>
      </c>
      <c r="D567" s="52" t="s">
        <v>1217</v>
      </c>
      <c r="E567" s="52" t="s">
        <v>1076</v>
      </c>
      <c r="F567" s="52" t="s">
        <v>1082</v>
      </c>
      <c r="G567" s="56" t="s">
        <v>971</v>
      </c>
      <c r="H567" s="57">
        <v>71766400</v>
      </c>
    </row>
    <row r="568" spans="1:8">
      <c r="A568" s="52" t="s">
        <v>506</v>
      </c>
      <c r="B568" s="52" t="s">
        <v>514</v>
      </c>
      <c r="C568" s="52" t="s">
        <v>1092</v>
      </c>
      <c r="D568" s="52" t="s">
        <v>1217</v>
      </c>
      <c r="E568" s="52" t="s">
        <v>1083</v>
      </c>
      <c r="F568" s="52" t="s">
        <v>201</v>
      </c>
      <c r="G568" s="56" t="s">
        <v>971</v>
      </c>
      <c r="H568" s="57">
        <v>2483000</v>
      </c>
    </row>
    <row r="569" spans="1:8">
      <c r="A569" s="52" t="s">
        <v>506</v>
      </c>
      <c r="B569" s="52" t="s">
        <v>514</v>
      </c>
      <c r="C569" s="52" t="s">
        <v>1092</v>
      </c>
      <c r="D569" s="52" t="s">
        <v>1217</v>
      </c>
      <c r="E569" s="52" t="s">
        <v>1083</v>
      </c>
      <c r="F569" s="52" t="s">
        <v>1084</v>
      </c>
      <c r="G569" s="56" t="s">
        <v>1085</v>
      </c>
      <c r="H569" s="57">
        <v>2483000</v>
      </c>
    </row>
    <row r="570" spans="1:8">
      <c r="A570" s="52" t="s">
        <v>506</v>
      </c>
      <c r="B570" s="52" t="s">
        <v>514</v>
      </c>
      <c r="C570" s="52" t="s">
        <v>1158</v>
      </c>
      <c r="D570" s="52" t="s">
        <v>201</v>
      </c>
      <c r="E570" s="52" t="s">
        <v>201</v>
      </c>
      <c r="F570" s="52" t="s">
        <v>201</v>
      </c>
      <c r="G570" s="56" t="s">
        <v>1159</v>
      </c>
      <c r="H570" s="57">
        <v>352000000</v>
      </c>
    </row>
    <row r="571" spans="1:8">
      <c r="A571" s="52" t="s">
        <v>506</v>
      </c>
      <c r="B571" s="52" t="s">
        <v>514</v>
      </c>
      <c r="C571" s="52" t="s">
        <v>1158</v>
      </c>
      <c r="D571" s="52" t="s">
        <v>1201</v>
      </c>
      <c r="E571" s="52" t="s">
        <v>201</v>
      </c>
      <c r="F571" s="52" t="s">
        <v>201</v>
      </c>
      <c r="G571" s="56" t="s">
        <v>1202</v>
      </c>
      <c r="H571" s="57">
        <v>352000000</v>
      </c>
    </row>
    <row r="572" spans="1:8">
      <c r="A572" s="52" t="s">
        <v>506</v>
      </c>
      <c r="B572" s="52" t="s">
        <v>514</v>
      </c>
      <c r="C572" s="52" t="s">
        <v>1158</v>
      </c>
      <c r="D572" s="52" t="s">
        <v>1201</v>
      </c>
      <c r="E572" s="52" t="s">
        <v>934</v>
      </c>
      <c r="F572" s="52" t="s">
        <v>201</v>
      </c>
      <c r="G572" s="56" t="s">
        <v>935</v>
      </c>
      <c r="H572" s="57">
        <v>155690600</v>
      </c>
    </row>
    <row r="573" spans="1:8">
      <c r="A573" s="52" t="s">
        <v>506</v>
      </c>
      <c r="B573" s="52" t="s">
        <v>514</v>
      </c>
      <c r="C573" s="52" t="s">
        <v>1158</v>
      </c>
      <c r="D573" s="52" t="s">
        <v>1201</v>
      </c>
      <c r="E573" s="52" t="s">
        <v>934</v>
      </c>
      <c r="F573" s="52" t="s">
        <v>936</v>
      </c>
      <c r="G573" s="56" t="s">
        <v>937</v>
      </c>
      <c r="H573" s="57">
        <v>155690600</v>
      </c>
    </row>
    <row r="574" spans="1:8">
      <c r="A574" s="52" t="s">
        <v>506</v>
      </c>
      <c r="B574" s="52" t="s">
        <v>514</v>
      </c>
      <c r="C574" s="52" t="s">
        <v>1158</v>
      </c>
      <c r="D574" s="52" t="s">
        <v>1201</v>
      </c>
      <c r="E574" s="52" t="s">
        <v>944</v>
      </c>
      <c r="F574" s="52" t="s">
        <v>201</v>
      </c>
      <c r="G574" s="56" t="s">
        <v>945</v>
      </c>
      <c r="H574" s="57">
        <v>17078387</v>
      </c>
    </row>
    <row r="575" spans="1:8">
      <c r="A575" s="52" t="s">
        <v>506</v>
      </c>
      <c r="B575" s="52" t="s">
        <v>514</v>
      </c>
      <c r="C575" s="52" t="s">
        <v>1158</v>
      </c>
      <c r="D575" s="52" t="s">
        <v>1201</v>
      </c>
      <c r="E575" s="52" t="s">
        <v>944</v>
      </c>
      <c r="F575" s="52" t="s">
        <v>946</v>
      </c>
      <c r="G575" s="56" t="s">
        <v>947</v>
      </c>
      <c r="H575" s="57">
        <v>9870000</v>
      </c>
    </row>
    <row r="576" spans="1:8">
      <c r="A576" s="52" t="s">
        <v>506</v>
      </c>
      <c r="B576" s="52" t="s">
        <v>514</v>
      </c>
      <c r="C576" s="52" t="s">
        <v>1158</v>
      </c>
      <c r="D576" s="52" t="s">
        <v>1201</v>
      </c>
      <c r="E576" s="52" t="s">
        <v>944</v>
      </c>
      <c r="F576" s="52" t="s">
        <v>948</v>
      </c>
      <c r="G576" s="56" t="s">
        <v>949</v>
      </c>
      <c r="H576" s="57">
        <v>7208387</v>
      </c>
    </row>
    <row r="577" spans="1:8">
      <c r="A577" s="52" t="s">
        <v>506</v>
      </c>
      <c r="B577" s="52" t="s">
        <v>514</v>
      </c>
      <c r="C577" s="52" t="s">
        <v>1158</v>
      </c>
      <c r="D577" s="52" t="s">
        <v>1201</v>
      </c>
      <c r="E577" s="52" t="s">
        <v>972</v>
      </c>
      <c r="F577" s="52" t="s">
        <v>201</v>
      </c>
      <c r="G577" s="56" t="s">
        <v>973</v>
      </c>
      <c r="H577" s="57">
        <v>38660162</v>
      </c>
    </row>
    <row r="578" spans="1:8">
      <c r="A578" s="52" t="s">
        <v>506</v>
      </c>
      <c r="B578" s="52" t="s">
        <v>514</v>
      </c>
      <c r="C578" s="52" t="s">
        <v>1158</v>
      </c>
      <c r="D578" s="52" t="s">
        <v>1201</v>
      </c>
      <c r="E578" s="52" t="s">
        <v>972</v>
      </c>
      <c r="F578" s="52" t="s">
        <v>974</v>
      </c>
      <c r="G578" s="56" t="s">
        <v>975</v>
      </c>
      <c r="H578" s="57">
        <v>28973106</v>
      </c>
    </row>
    <row r="579" spans="1:8">
      <c r="A579" s="52" t="s">
        <v>506</v>
      </c>
      <c r="B579" s="52" t="s">
        <v>514</v>
      </c>
      <c r="C579" s="52" t="s">
        <v>1158</v>
      </c>
      <c r="D579" s="52" t="s">
        <v>1201</v>
      </c>
      <c r="E579" s="52" t="s">
        <v>972</v>
      </c>
      <c r="F579" s="52" t="s">
        <v>976</v>
      </c>
      <c r="G579" s="56" t="s">
        <v>977</v>
      </c>
      <c r="H579" s="57">
        <v>4966818</v>
      </c>
    </row>
    <row r="580" spans="1:8">
      <c r="A580" s="52" t="s">
        <v>506</v>
      </c>
      <c r="B580" s="52" t="s">
        <v>514</v>
      </c>
      <c r="C580" s="52" t="s">
        <v>1158</v>
      </c>
      <c r="D580" s="52" t="s">
        <v>1201</v>
      </c>
      <c r="E580" s="52" t="s">
        <v>972</v>
      </c>
      <c r="F580" s="52" t="s">
        <v>978</v>
      </c>
      <c r="G580" s="56" t="s">
        <v>979</v>
      </c>
      <c r="H580" s="57">
        <v>3064632</v>
      </c>
    </row>
    <row r="581" spans="1:8">
      <c r="A581" s="52" t="s">
        <v>506</v>
      </c>
      <c r="B581" s="52" t="s">
        <v>514</v>
      </c>
      <c r="C581" s="52" t="s">
        <v>1158</v>
      </c>
      <c r="D581" s="52" t="s">
        <v>1201</v>
      </c>
      <c r="E581" s="52" t="s">
        <v>972</v>
      </c>
      <c r="F581" s="52" t="s">
        <v>980</v>
      </c>
      <c r="G581" s="56" t="s">
        <v>981</v>
      </c>
      <c r="H581" s="57">
        <v>1655606</v>
      </c>
    </row>
    <row r="582" spans="1:8">
      <c r="A582" s="52" t="s">
        <v>506</v>
      </c>
      <c r="B582" s="52" t="s">
        <v>514</v>
      </c>
      <c r="C582" s="52" t="s">
        <v>1158</v>
      </c>
      <c r="D582" s="52" t="s">
        <v>1201</v>
      </c>
      <c r="E582" s="52" t="s">
        <v>986</v>
      </c>
      <c r="F582" s="52" t="s">
        <v>201</v>
      </c>
      <c r="G582" s="56" t="s">
        <v>987</v>
      </c>
      <c r="H582" s="57">
        <v>7778893</v>
      </c>
    </row>
    <row r="583" spans="1:8">
      <c r="A583" s="52" t="s">
        <v>506</v>
      </c>
      <c r="B583" s="52" t="s">
        <v>514</v>
      </c>
      <c r="C583" s="52" t="s">
        <v>1158</v>
      </c>
      <c r="D583" s="52" t="s">
        <v>1201</v>
      </c>
      <c r="E583" s="52" t="s">
        <v>986</v>
      </c>
      <c r="F583" s="52" t="s">
        <v>988</v>
      </c>
      <c r="G583" s="56" t="s">
        <v>989</v>
      </c>
      <c r="H583" s="57">
        <v>7338826</v>
      </c>
    </row>
    <row r="584" spans="1:8">
      <c r="A584" s="52" t="s">
        <v>506</v>
      </c>
      <c r="B584" s="52" t="s">
        <v>514</v>
      </c>
      <c r="C584" s="52" t="s">
        <v>1158</v>
      </c>
      <c r="D584" s="52" t="s">
        <v>1201</v>
      </c>
      <c r="E584" s="52" t="s">
        <v>986</v>
      </c>
      <c r="F584" s="52" t="s">
        <v>990</v>
      </c>
      <c r="G584" s="56" t="s">
        <v>991</v>
      </c>
      <c r="H584" s="57">
        <v>440067</v>
      </c>
    </row>
    <row r="585" spans="1:8">
      <c r="A585" s="52" t="s">
        <v>506</v>
      </c>
      <c r="B585" s="52" t="s">
        <v>514</v>
      </c>
      <c r="C585" s="52" t="s">
        <v>1158</v>
      </c>
      <c r="D585" s="52" t="s">
        <v>1201</v>
      </c>
      <c r="E585" s="52" t="s">
        <v>996</v>
      </c>
      <c r="F585" s="52" t="s">
        <v>201</v>
      </c>
      <c r="G585" s="56" t="s">
        <v>997</v>
      </c>
      <c r="H585" s="57">
        <v>26519620</v>
      </c>
    </row>
    <row r="586" spans="1:8">
      <c r="A586" s="52" t="s">
        <v>506</v>
      </c>
      <c r="B586" s="52" t="s">
        <v>514</v>
      </c>
      <c r="C586" s="52" t="s">
        <v>1158</v>
      </c>
      <c r="D586" s="52" t="s">
        <v>1201</v>
      </c>
      <c r="E586" s="52" t="s">
        <v>996</v>
      </c>
      <c r="F586" s="52" t="s">
        <v>998</v>
      </c>
      <c r="G586" s="56" t="s">
        <v>999</v>
      </c>
      <c r="H586" s="57">
        <v>17272000</v>
      </c>
    </row>
    <row r="587" spans="1:8">
      <c r="A587" s="52" t="s">
        <v>506</v>
      </c>
      <c r="B587" s="52" t="s">
        <v>514</v>
      </c>
      <c r="C587" s="52" t="s">
        <v>1158</v>
      </c>
      <c r="D587" s="52" t="s">
        <v>1201</v>
      </c>
      <c r="E587" s="52" t="s">
        <v>996</v>
      </c>
      <c r="F587" s="52" t="s">
        <v>1004</v>
      </c>
      <c r="G587" s="56" t="s">
        <v>1005</v>
      </c>
      <c r="H587" s="57">
        <v>9247620</v>
      </c>
    </row>
    <row r="588" spans="1:8">
      <c r="A588" s="52" t="s">
        <v>506</v>
      </c>
      <c r="B588" s="52" t="s">
        <v>514</v>
      </c>
      <c r="C588" s="52" t="s">
        <v>1158</v>
      </c>
      <c r="D588" s="52" t="s">
        <v>1201</v>
      </c>
      <c r="E588" s="52" t="s">
        <v>1006</v>
      </c>
      <c r="F588" s="52" t="s">
        <v>201</v>
      </c>
      <c r="G588" s="56" t="s">
        <v>1007</v>
      </c>
      <c r="H588" s="57">
        <v>11535038</v>
      </c>
    </row>
    <row r="589" spans="1:8" ht="38.25">
      <c r="A589" s="52" t="s">
        <v>506</v>
      </c>
      <c r="B589" s="52" t="s">
        <v>514</v>
      </c>
      <c r="C589" s="52" t="s">
        <v>1158</v>
      </c>
      <c r="D589" s="52" t="s">
        <v>1201</v>
      </c>
      <c r="E589" s="52" t="s">
        <v>1006</v>
      </c>
      <c r="F589" s="52" t="s">
        <v>1008</v>
      </c>
      <c r="G589" s="56" t="s">
        <v>1009</v>
      </c>
      <c r="H589" s="57">
        <v>5607954</v>
      </c>
    </row>
    <row r="590" spans="1:8">
      <c r="A590" s="52" t="s">
        <v>506</v>
      </c>
      <c r="B590" s="52" t="s">
        <v>514</v>
      </c>
      <c r="C590" s="52" t="s">
        <v>1158</v>
      </c>
      <c r="D590" s="52" t="s">
        <v>1201</v>
      </c>
      <c r="E590" s="52" t="s">
        <v>1006</v>
      </c>
      <c r="F590" s="52" t="s">
        <v>1010</v>
      </c>
      <c r="G590" s="56" t="s">
        <v>1011</v>
      </c>
      <c r="H590" s="57">
        <v>1033484</v>
      </c>
    </row>
    <row r="591" spans="1:8">
      <c r="A591" s="52" t="s">
        <v>506</v>
      </c>
      <c r="B591" s="52" t="s">
        <v>514</v>
      </c>
      <c r="C591" s="52" t="s">
        <v>1158</v>
      </c>
      <c r="D591" s="52" t="s">
        <v>1201</v>
      </c>
      <c r="E591" s="52" t="s">
        <v>1006</v>
      </c>
      <c r="F591" s="52" t="s">
        <v>1018</v>
      </c>
      <c r="G591" s="56" t="s">
        <v>1019</v>
      </c>
      <c r="H591" s="57">
        <v>3600000</v>
      </c>
    </row>
    <row r="592" spans="1:8">
      <c r="A592" s="52" t="s">
        <v>506</v>
      </c>
      <c r="B592" s="52" t="s">
        <v>514</v>
      </c>
      <c r="C592" s="52" t="s">
        <v>1158</v>
      </c>
      <c r="D592" s="52" t="s">
        <v>1201</v>
      </c>
      <c r="E592" s="52" t="s">
        <v>1006</v>
      </c>
      <c r="F592" s="52" t="s">
        <v>1020</v>
      </c>
      <c r="G592" s="56" t="s">
        <v>511</v>
      </c>
      <c r="H592" s="57">
        <v>1293600</v>
      </c>
    </row>
    <row r="593" spans="1:8">
      <c r="A593" s="52" t="s">
        <v>506</v>
      </c>
      <c r="B593" s="52" t="s">
        <v>514</v>
      </c>
      <c r="C593" s="52" t="s">
        <v>1158</v>
      </c>
      <c r="D593" s="52" t="s">
        <v>1201</v>
      </c>
      <c r="E593" s="52" t="s">
        <v>1021</v>
      </c>
      <c r="F593" s="52" t="s">
        <v>201</v>
      </c>
      <c r="G593" s="56" t="s">
        <v>1022</v>
      </c>
      <c r="H593" s="57">
        <v>3660000</v>
      </c>
    </row>
    <row r="594" spans="1:8">
      <c r="A594" s="52" t="s">
        <v>506</v>
      </c>
      <c r="B594" s="52" t="s">
        <v>514</v>
      </c>
      <c r="C594" s="52" t="s">
        <v>1158</v>
      </c>
      <c r="D594" s="52" t="s">
        <v>1201</v>
      </c>
      <c r="E594" s="52" t="s">
        <v>1021</v>
      </c>
      <c r="F594" s="52" t="s">
        <v>1219</v>
      </c>
      <c r="G594" s="56" t="s">
        <v>1220</v>
      </c>
      <c r="H594" s="57">
        <v>3660000</v>
      </c>
    </row>
    <row r="595" spans="1:8">
      <c r="A595" s="52" t="s">
        <v>506</v>
      </c>
      <c r="B595" s="52" t="s">
        <v>514</v>
      </c>
      <c r="C595" s="52" t="s">
        <v>1158</v>
      </c>
      <c r="D595" s="52" t="s">
        <v>1201</v>
      </c>
      <c r="E595" s="52" t="s">
        <v>1035</v>
      </c>
      <c r="F595" s="52" t="s">
        <v>201</v>
      </c>
      <c r="G595" s="56" t="s">
        <v>1036</v>
      </c>
      <c r="H595" s="57">
        <v>27830000</v>
      </c>
    </row>
    <row r="596" spans="1:8">
      <c r="A596" s="52" t="s">
        <v>506</v>
      </c>
      <c r="B596" s="52" t="s">
        <v>514</v>
      </c>
      <c r="C596" s="52" t="s">
        <v>1158</v>
      </c>
      <c r="D596" s="52" t="s">
        <v>1201</v>
      </c>
      <c r="E596" s="52" t="s">
        <v>1035</v>
      </c>
      <c r="F596" s="52" t="s">
        <v>1037</v>
      </c>
      <c r="G596" s="56" t="s">
        <v>1038</v>
      </c>
      <c r="H596" s="57">
        <v>9380000</v>
      </c>
    </row>
    <row r="597" spans="1:8">
      <c r="A597" s="52" t="s">
        <v>506</v>
      </c>
      <c r="B597" s="52" t="s">
        <v>514</v>
      </c>
      <c r="C597" s="52" t="s">
        <v>1158</v>
      </c>
      <c r="D597" s="52" t="s">
        <v>1201</v>
      </c>
      <c r="E597" s="52" t="s">
        <v>1035</v>
      </c>
      <c r="F597" s="52" t="s">
        <v>1039</v>
      </c>
      <c r="G597" s="56" t="s">
        <v>1040</v>
      </c>
      <c r="H597" s="57">
        <v>7200000</v>
      </c>
    </row>
    <row r="598" spans="1:8">
      <c r="A598" s="52" t="s">
        <v>506</v>
      </c>
      <c r="B598" s="52" t="s">
        <v>514</v>
      </c>
      <c r="C598" s="52" t="s">
        <v>1158</v>
      </c>
      <c r="D598" s="52" t="s">
        <v>1201</v>
      </c>
      <c r="E598" s="52" t="s">
        <v>1035</v>
      </c>
      <c r="F598" s="52" t="s">
        <v>1041</v>
      </c>
      <c r="G598" s="56" t="s">
        <v>1028</v>
      </c>
      <c r="H598" s="57">
        <v>11250000</v>
      </c>
    </row>
    <row r="599" spans="1:8">
      <c r="A599" s="52" t="s">
        <v>506</v>
      </c>
      <c r="B599" s="52" t="s">
        <v>514</v>
      </c>
      <c r="C599" s="52" t="s">
        <v>1158</v>
      </c>
      <c r="D599" s="52" t="s">
        <v>1201</v>
      </c>
      <c r="E599" s="52" t="s">
        <v>1044</v>
      </c>
      <c r="F599" s="52" t="s">
        <v>201</v>
      </c>
      <c r="G599" s="56" t="s">
        <v>1045</v>
      </c>
      <c r="H599" s="57">
        <v>12000000</v>
      </c>
    </row>
    <row r="600" spans="1:8">
      <c r="A600" s="52" t="s">
        <v>506</v>
      </c>
      <c r="B600" s="52" t="s">
        <v>514</v>
      </c>
      <c r="C600" s="52" t="s">
        <v>1158</v>
      </c>
      <c r="D600" s="52" t="s">
        <v>1201</v>
      </c>
      <c r="E600" s="52" t="s">
        <v>1044</v>
      </c>
      <c r="F600" s="52" t="s">
        <v>1048</v>
      </c>
      <c r="G600" s="56" t="s">
        <v>1049</v>
      </c>
      <c r="H600" s="57">
        <v>12000000</v>
      </c>
    </row>
    <row r="601" spans="1:8">
      <c r="A601" s="52" t="s">
        <v>506</v>
      </c>
      <c r="B601" s="52" t="s">
        <v>514</v>
      </c>
      <c r="C601" s="52" t="s">
        <v>1158</v>
      </c>
      <c r="D601" s="52" t="s">
        <v>1201</v>
      </c>
      <c r="E601" s="52" t="s">
        <v>1226</v>
      </c>
      <c r="F601" s="52" t="s">
        <v>201</v>
      </c>
      <c r="G601" s="56" t="s">
        <v>1227</v>
      </c>
      <c r="H601" s="57">
        <v>176000</v>
      </c>
    </row>
    <row r="602" spans="1:8">
      <c r="A602" s="52" t="s">
        <v>506</v>
      </c>
      <c r="B602" s="52" t="s">
        <v>514</v>
      </c>
      <c r="C602" s="52" t="s">
        <v>1158</v>
      </c>
      <c r="D602" s="52" t="s">
        <v>1201</v>
      </c>
      <c r="E602" s="52" t="s">
        <v>1226</v>
      </c>
      <c r="F602" s="52" t="s">
        <v>1228</v>
      </c>
      <c r="G602" s="56" t="s">
        <v>1225</v>
      </c>
      <c r="H602" s="57">
        <v>176000</v>
      </c>
    </row>
    <row r="603" spans="1:8" ht="25.5">
      <c r="A603" s="52" t="s">
        <v>506</v>
      </c>
      <c r="B603" s="52" t="s">
        <v>514</v>
      </c>
      <c r="C603" s="52" t="s">
        <v>1158</v>
      </c>
      <c r="D603" s="52" t="s">
        <v>1201</v>
      </c>
      <c r="E603" s="52" t="s">
        <v>1058</v>
      </c>
      <c r="F603" s="52" t="s">
        <v>201</v>
      </c>
      <c r="G603" s="56" t="s">
        <v>1059</v>
      </c>
      <c r="H603" s="57">
        <v>25771300</v>
      </c>
    </row>
    <row r="604" spans="1:8">
      <c r="A604" s="52" t="s">
        <v>506</v>
      </c>
      <c r="B604" s="52" t="s">
        <v>514</v>
      </c>
      <c r="C604" s="52" t="s">
        <v>1158</v>
      </c>
      <c r="D604" s="52" t="s">
        <v>1201</v>
      </c>
      <c r="E604" s="52" t="s">
        <v>1058</v>
      </c>
      <c r="F604" s="52" t="s">
        <v>1064</v>
      </c>
      <c r="G604" s="56" t="s">
        <v>1065</v>
      </c>
      <c r="H604" s="57">
        <v>23175300</v>
      </c>
    </row>
    <row r="605" spans="1:8">
      <c r="A605" s="52" t="s">
        <v>506</v>
      </c>
      <c r="B605" s="52" t="s">
        <v>514</v>
      </c>
      <c r="C605" s="52" t="s">
        <v>1158</v>
      </c>
      <c r="D605" s="52" t="s">
        <v>1201</v>
      </c>
      <c r="E605" s="52" t="s">
        <v>1058</v>
      </c>
      <c r="F605" s="52" t="s">
        <v>1066</v>
      </c>
      <c r="G605" s="56" t="s">
        <v>1067</v>
      </c>
      <c r="H605" s="57">
        <v>2596000</v>
      </c>
    </row>
    <row r="606" spans="1:8" ht="25.5">
      <c r="A606" s="52" t="s">
        <v>506</v>
      </c>
      <c r="B606" s="52" t="s">
        <v>514</v>
      </c>
      <c r="C606" s="52" t="s">
        <v>1158</v>
      </c>
      <c r="D606" s="52" t="s">
        <v>1201</v>
      </c>
      <c r="E606" s="52" t="s">
        <v>1072</v>
      </c>
      <c r="F606" s="52" t="s">
        <v>201</v>
      </c>
      <c r="G606" s="56" t="s">
        <v>1073</v>
      </c>
      <c r="H606" s="57">
        <v>18500000</v>
      </c>
    </row>
    <row r="607" spans="1:8">
      <c r="A607" s="52" t="s">
        <v>506</v>
      </c>
      <c r="B607" s="52" t="s">
        <v>514</v>
      </c>
      <c r="C607" s="52" t="s">
        <v>1158</v>
      </c>
      <c r="D607" s="52" t="s">
        <v>1201</v>
      </c>
      <c r="E607" s="52" t="s">
        <v>1072</v>
      </c>
      <c r="F607" s="52" t="s">
        <v>1075</v>
      </c>
      <c r="G607" s="56" t="s">
        <v>1065</v>
      </c>
      <c r="H607" s="57">
        <v>18500000</v>
      </c>
    </row>
    <row r="608" spans="1:8">
      <c r="A608" s="52" t="s">
        <v>506</v>
      </c>
      <c r="B608" s="52" t="s">
        <v>514</v>
      </c>
      <c r="C608" s="52" t="s">
        <v>1158</v>
      </c>
      <c r="D608" s="52" t="s">
        <v>1201</v>
      </c>
      <c r="E608" s="52" t="s">
        <v>1083</v>
      </c>
      <c r="F608" s="52" t="s">
        <v>201</v>
      </c>
      <c r="G608" s="56" t="s">
        <v>971</v>
      </c>
      <c r="H608" s="57">
        <v>6800000</v>
      </c>
    </row>
    <row r="609" spans="1:8">
      <c r="A609" s="52" t="s">
        <v>506</v>
      </c>
      <c r="B609" s="52" t="s">
        <v>514</v>
      </c>
      <c r="C609" s="52" t="s">
        <v>1158</v>
      </c>
      <c r="D609" s="52" t="s">
        <v>1201</v>
      </c>
      <c r="E609" s="52" t="s">
        <v>1083</v>
      </c>
      <c r="F609" s="52" t="s">
        <v>1090</v>
      </c>
      <c r="G609" s="56" t="s">
        <v>1091</v>
      </c>
      <c r="H609" s="57">
        <v>6800000</v>
      </c>
    </row>
    <row r="610" spans="1:8" ht="25.5">
      <c r="A610" s="52" t="s">
        <v>506</v>
      </c>
      <c r="B610" s="52" t="s">
        <v>514</v>
      </c>
      <c r="C610" s="52" t="s">
        <v>930</v>
      </c>
      <c r="D610" s="52" t="s">
        <v>201</v>
      </c>
      <c r="E610" s="52" t="s">
        <v>201</v>
      </c>
      <c r="F610" s="52" t="s">
        <v>201</v>
      </c>
      <c r="G610" s="56" t="s">
        <v>931</v>
      </c>
      <c r="H610" s="57">
        <v>17145172000</v>
      </c>
    </row>
    <row r="611" spans="1:8">
      <c r="A611" s="52" t="s">
        <v>506</v>
      </c>
      <c r="B611" s="52" t="s">
        <v>514</v>
      </c>
      <c r="C611" s="52" t="s">
        <v>930</v>
      </c>
      <c r="D611" s="52" t="s">
        <v>932</v>
      </c>
      <c r="E611" s="52" t="s">
        <v>201</v>
      </c>
      <c r="F611" s="52" t="s">
        <v>201</v>
      </c>
      <c r="G611" s="56" t="s">
        <v>933</v>
      </c>
      <c r="H611" s="57">
        <v>17145172000</v>
      </c>
    </row>
    <row r="612" spans="1:8">
      <c r="A612" s="52" t="s">
        <v>506</v>
      </c>
      <c r="B612" s="52" t="s">
        <v>514</v>
      </c>
      <c r="C612" s="52" t="s">
        <v>930</v>
      </c>
      <c r="D612" s="52" t="s">
        <v>932</v>
      </c>
      <c r="E612" s="52" t="s">
        <v>934</v>
      </c>
      <c r="F612" s="52" t="s">
        <v>201</v>
      </c>
      <c r="G612" s="56" t="s">
        <v>935</v>
      </c>
      <c r="H612" s="57">
        <v>1377605130</v>
      </c>
    </row>
    <row r="613" spans="1:8">
      <c r="A613" s="52" t="s">
        <v>506</v>
      </c>
      <c r="B613" s="52" t="s">
        <v>514</v>
      </c>
      <c r="C613" s="52" t="s">
        <v>930</v>
      </c>
      <c r="D613" s="52" t="s">
        <v>932</v>
      </c>
      <c r="E613" s="52" t="s">
        <v>934</v>
      </c>
      <c r="F613" s="52" t="s">
        <v>936</v>
      </c>
      <c r="G613" s="56" t="s">
        <v>937</v>
      </c>
      <c r="H613" s="57">
        <v>1377605130</v>
      </c>
    </row>
    <row r="614" spans="1:8" ht="25.5">
      <c r="A614" s="52" t="s">
        <v>506</v>
      </c>
      <c r="B614" s="52" t="s">
        <v>514</v>
      </c>
      <c r="C614" s="52" t="s">
        <v>930</v>
      </c>
      <c r="D614" s="52" t="s">
        <v>932</v>
      </c>
      <c r="E614" s="52" t="s">
        <v>940</v>
      </c>
      <c r="F614" s="52" t="s">
        <v>201</v>
      </c>
      <c r="G614" s="56" t="s">
        <v>941</v>
      </c>
      <c r="H614" s="57">
        <v>33649089</v>
      </c>
    </row>
    <row r="615" spans="1:8" ht="25.5">
      <c r="A615" s="52" t="s">
        <v>506</v>
      </c>
      <c r="B615" s="52" t="s">
        <v>514</v>
      </c>
      <c r="C615" s="52" t="s">
        <v>930</v>
      </c>
      <c r="D615" s="52" t="s">
        <v>932</v>
      </c>
      <c r="E615" s="52" t="s">
        <v>940</v>
      </c>
      <c r="F615" s="52" t="s">
        <v>942</v>
      </c>
      <c r="G615" s="56" t="s">
        <v>943</v>
      </c>
      <c r="H615" s="57">
        <v>33649089</v>
      </c>
    </row>
    <row r="616" spans="1:8">
      <c r="A616" s="52" t="s">
        <v>506</v>
      </c>
      <c r="B616" s="52" t="s">
        <v>514</v>
      </c>
      <c r="C616" s="52" t="s">
        <v>930</v>
      </c>
      <c r="D616" s="52" t="s">
        <v>932</v>
      </c>
      <c r="E616" s="52" t="s">
        <v>944</v>
      </c>
      <c r="F616" s="52" t="s">
        <v>201</v>
      </c>
      <c r="G616" s="56" t="s">
        <v>945</v>
      </c>
      <c r="H616" s="57">
        <v>537241722</v>
      </c>
    </row>
    <row r="617" spans="1:8">
      <c r="A617" s="52" t="s">
        <v>506</v>
      </c>
      <c r="B617" s="52" t="s">
        <v>514</v>
      </c>
      <c r="C617" s="52" t="s">
        <v>930</v>
      </c>
      <c r="D617" s="52" t="s">
        <v>932</v>
      </c>
      <c r="E617" s="52" t="s">
        <v>944</v>
      </c>
      <c r="F617" s="52" t="s">
        <v>946</v>
      </c>
      <c r="G617" s="56" t="s">
        <v>947</v>
      </c>
      <c r="H617" s="57">
        <v>92778000</v>
      </c>
    </row>
    <row r="618" spans="1:8">
      <c r="A618" s="52" t="s">
        <v>506</v>
      </c>
      <c r="B618" s="52" t="s">
        <v>514</v>
      </c>
      <c r="C618" s="52" t="s">
        <v>930</v>
      </c>
      <c r="D618" s="52" t="s">
        <v>932</v>
      </c>
      <c r="E618" s="52" t="s">
        <v>944</v>
      </c>
      <c r="F618" s="52" t="s">
        <v>950</v>
      </c>
      <c r="G618" s="56" t="s">
        <v>951</v>
      </c>
      <c r="H618" s="57">
        <v>1614000</v>
      </c>
    </row>
    <row r="619" spans="1:8">
      <c r="A619" s="52" t="s">
        <v>506</v>
      </c>
      <c r="B619" s="52" t="s">
        <v>514</v>
      </c>
      <c r="C619" s="52" t="s">
        <v>930</v>
      </c>
      <c r="D619" s="52" t="s">
        <v>932</v>
      </c>
      <c r="E619" s="52" t="s">
        <v>944</v>
      </c>
      <c r="F619" s="52" t="s">
        <v>1229</v>
      </c>
      <c r="G619" s="56" t="s">
        <v>1230</v>
      </c>
      <c r="H619" s="57">
        <v>21335292</v>
      </c>
    </row>
    <row r="620" spans="1:8" ht="25.5">
      <c r="A620" s="52" t="s">
        <v>506</v>
      </c>
      <c r="B620" s="52" t="s">
        <v>514</v>
      </c>
      <c r="C620" s="52" t="s">
        <v>930</v>
      </c>
      <c r="D620" s="52" t="s">
        <v>932</v>
      </c>
      <c r="E620" s="52" t="s">
        <v>944</v>
      </c>
      <c r="F620" s="52" t="s">
        <v>954</v>
      </c>
      <c r="G620" s="56" t="s">
        <v>955</v>
      </c>
      <c r="H620" s="57">
        <v>10428000</v>
      </c>
    </row>
    <row r="621" spans="1:8" ht="25.5">
      <c r="A621" s="52" t="s">
        <v>506</v>
      </c>
      <c r="B621" s="52" t="s">
        <v>514</v>
      </c>
      <c r="C621" s="52" t="s">
        <v>930</v>
      </c>
      <c r="D621" s="52" t="s">
        <v>932</v>
      </c>
      <c r="E621" s="52" t="s">
        <v>944</v>
      </c>
      <c r="F621" s="52" t="s">
        <v>956</v>
      </c>
      <c r="G621" s="56" t="s">
        <v>957</v>
      </c>
      <c r="H621" s="57">
        <v>18186881</v>
      </c>
    </row>
    <row r="622" spans="1:8">
      <c r="A622" s="52" t="s">
        <v>506</v>
      </c>
      <c r="B622" s="52" t="s">
        <v>514</v>
      </c>
      <c r="C622" s="52" t="s">
        <v>930</v>
      </c>
      <c r="D622" s="52" t="s">
        <v>932</v>
      </c>
      <c r="E622" s="52" t="s">
        <v>944</v>
      </c>
      <c r="F622" s="52" t="s">
        <v>958</v>
      </c>
      <c r="G622" s="56" t="s">
        <v>959</v>
      </c>
      <c r="H622" s="57">
        <v>377059549</v>
      </c>
    </row>
    <row r="623" spans="1:8">
      <c r="A623" s="52" t="s">
        <v>506</v>
      </c>
      <c r="B623" s="52" t="s">
        <v>514</v>
      </c>
      <c r="C623" s="52" t="s">
        <v>930</v>
      </c>
      <c r="D623" s="52" t="s">
        <v>932</v>
      </c>
      <c r="E623" s="52" t="s">
        <v>944</v>
      </c>
      <c r="F623" s="52" t="s">
        <v>960</v>
      </c>
      <c r="G623" s="56" t="s">
        <v>961</v>
      </c>
      <c r="H623" s="57">
        <v>15840000</v>
      </c>
    </row>
    <row r="624" spans="1:8">
      <c r="A624" s="52" t="s">
        <v>506</v>
      </c>
      <c r="B624" s="52" t="s">
        <v>514</v>
      </c>
      <c r="C624" s="52" t="s">
        <v>930</v>
      </c>
      <c r="D624" s="52" t="s">
        <v>932</v>
      </c>
      <c r="E624" s="52" t="s">
        <v>966</v>
      </c>
      <c r="F624" s="52" t="s">
        <v>201</v>
      </c>
      <c r="G624" s="56" t="s">
        <v>967</v>
      </c>
      <c r="H624" s="57">
        <v>311470000</v>
      </c>
    </row>
    <row r="625" spans="1:8">
      <c r="A625" s="52" t="s">
        <v>506</v>
      </c>
      <c r="B625" s="52" t="s">
        <v>514</v>
      </c>
      <c r="C625" s="52" t="s">
        <v>930</v>
      </c>
      <c r="D625" s="52" t="s">
        <v>932</v>
      </c>
      <c r="E625" s="52" t="s">
        <v>966</v>
      </c>
      <c r="F625" s="52" t="s">
        <v>970</v>
      </c>
      <c r="G625" s="56" t="s">
        <v>971</v>
      </c>
      <c r="H625" s="57">
        <v>311470000</v>
      </c>
    </row>
    <row r="626" spans="1:8">
      <c r="A626" s="52" t="s">
        <v>506</v>
      </c>
      <c r="B626" s="52" t="s">
        <v>514</v>
      </c>
      <c r="C626" s="52" t="s">
        <v>930</v>
      </c>
      <c r="D626" s="52" t="s">
        <v>932</v>
      </c>
      <c r="E626" s="52" t="s">
        <v>972</v>
      </c>
      <c r="F626" s="52" t="s">
        <v>201</v>
      </c>
      <c r="G626" s="56" t="s">
        <v>973</v>
      </c>
      <c r="H626" s="57">
        <v>348964313</v>
      </c>
    </row>
    <row r="627" spans="1:8">
      <c r="A627" s="52" t="s">
        <v>506</v>
      </c>
      <c r="B627" s="52" t="s">
        <v>514</v>
      </c>
      <c r="C627" s="52" t="s">
        <v>930</v>
      </c>
      <c r="D627" s="52" t="s">
        <v>932</v>
      </c>
      <c r="E627" s="52" t="s">
        <v>972</v>
      </c>
      <c r="F627" s="52" t="s">
        <v>974</v>
      </c>
      <c r="G627" s="56" t="s">
        <v>975</v>
      </c>
      <c r="H627" s="57">
        <v>271246425</v>
      </c>
    </row>
    <row r="628" spans="1:8">
      <c r="A628" s="52" t="s">
        <v>506</v>
      </c>
      <c r="B628" s="52" t="s">
        <v>514</v>
      </c>
      <c r="C628" s="52" t="s">
        <v>930</v>
      </c>
      <c r="D628" s="52" t="s">
        <v>932</v>
      </c>
      <c r="E628" s="52" t="s">
        <v>972</v>
      </c>
      <c r="F628" s="52" t="s">
        <v>976</v>
      </c>
      <c r="G628" s="56" t="s">
        <v>977</v>
      </c>
      <c r="H628" s="57">
        <v>46499384</v>
      </c>
    </row>
    <row r="629" spans="1:8">
      <c r="A629" s="52" t="s">
        <v>506</v>
      </c>
      <c r="B629" s="52" t="s">
        <v>514</v>
      </c>
      <c r="C629" s="52" t="s">
        <v>930</v>
      </c>
      <c r="D629" s="52" t="s">
        <v>932</v>
      </c>
      <c r="E629" s="52" t="s">
        <v>972</v>
      </c>
      <c r="F629" s="52" t="s">
        <v>978</v>
      </c>
      <c r="G629" s="56" t="s">
        <v>979</v>
      </c>
      <c r="H629" s="57">
        <v>30587682</v>
      </c>
    </row>
    <row r="630" spans="1:8">
      <c r="A630" s="52" t="s">
        <v>506</v>
      </c>
      <c r="B630" s="52" t="s">
        <v>514</v>
      </c>
      <c r="C630" s="52" t="s">
        <v>930</v>
      </c>
      <c r="D630" s="52" t="s">
        <v>932</v>
      </c>
      <c r="E630" s="52" t="s">
        <v>972</v>
      </c>
      <c r="F630" s="52" t="s">
        <v>980</v>
      </c>
      <c r="G630" s="56" t="s">
        <v>981</v>
      </c>
      <c r="H630" s="57">
        <v>630822</v>
      </c>
    </row>
    <row r="631" spans="1:8">
      <c r="A631" s="52" t="s">
        <v>506</v>
      </c>
      <c r="B631" s="52" t="s">
        <v>514</v>
      </c>
      <c r="C631" s="52" t="s">
        <v>930</v>
      </c>
      <c r="D631" s="52" t="s">
        <v>932</v>
      </c>
      <c r="E631" s="52" t="s">
        <v>982</v>
      </c>
      <c r="F631" s="52" t="s">
        <v>201</v>
      </c>
      <c r="G631" s="56" t="s">
        <v>983</v>
      </c>
      <c r="H631" s="57">
        <v>309472019</v>
      </c>
    </row>
    <row r="632" spans="1:8" ht="25.5">
      <c r="A632" s="52" t="s">
        <v>506</v>
      </c>
      <c r="B632" s="52" t="s">
        <v>514</v>
      </c>
      <c r="C632" s="52" t="s">
        <v>930</v>
      </c>
      <c r="D632" s="52" t="s">
        <v>932</v>
      </c>
      <c r="E632" s="52" t="s">
        <v>982</v>
      </c>
      <c r="F632" s="52" t="s">
        <v>984</v>
      </c>
      <c r="G632" s="56" t="s">
        <v>985</v>
      </c>
      <c r="H632" s="57">
        <v>309472019</v>
      </c>
    </row>
    <row r="633" spans="1:8">
      <c r="A633" s="52" t="s">
        <v>506</v>
      </c>
      <c r="B633" s="52" t="s">
        <v>514</v>
      </c>
      <c r="C633" s="52" t="s">
        <v>930</v>
      </c>
      <c r="D633" s="52" t="s">
        <v>932</v>
      </c>
      <c r="E633" s="52" t="s">
        <v>986</v>
      </c>
      <c r="F633" s="52" t="s">
        <v>201</v>
      </c>
      <c r="G633" s="56" t="s">
        <v>987</v>
      </c>
      <c r="H633" s="57">
        <v>178495970</v>
      </c>
    </row>
    <row r="634" spans="1:8">
      <c r="A634" s="52" t="s">
        <v>506</v>
      </c>
      <c r="B634" s="52" t="s">
        <v>514</v>
      </c>
      <c r="C634" s="52" t="s">
        <v>930</v>
      </c>
      <c r="D634" s="52" t="s">
        <v>932</v>
      </c>
      <c r="E634" s="52" t="s">
        <v>986</v>
      </c>
      <c r="F634" s="52" t="s">
        <v>988</v>
      </c>
      <c r="G634" s="56" t="s">
        <v>989</v>
      </c>
      <c r="H634" s="57">
        <v>43935903</v>
      </c>
    </row>
    <row r="635" spans="1:8">
      <c r="A635" s="52" t="s">
        <v>506</v>
      </c>
      <c r="B635" s="52" t="s">
        <v>514</v>
      </c>
      <c r="C635" s="52" t="s">
        <v>930</v>
      </c>
      <c r="D635" s="52" t="s">
        <v>932</v>
      </c>
      <c r="E635" s="52" t="s">
        <v>986</v>
      </c>
      <c r="F635" s="52" t="s">
        <v>990</v>
      </c>
      <c r="G635" s="56" t="s">
        <v>991</v>
      </c>
      <c r="H635" s="57">
        <v>2855067</v>
      </c>
    </row>
    <row r="636" spans="1:8">
      <c r="A636" s="52" t="s">
        <v>506</v>
      </c>
      <c r="B636" s="52" t="s">
        <v>514</v>
      </c>
      <c r="C636" s="52" t="s">
        <v>930</v>
      </c>
      <c r="D636" s="52" t="s">
        <v>932</v>
      </c>
      <c r="E636" s="52" t="s">
        <v>986</v>
      </c>
      <c r="F636" s="52" t="s">
        <v>992</v>
      </c>
      <c r="G636" s="56" t="s">
        <v>993</v>
      </c>
      <c r="H636" s="57">
        <v>126746000</v>
      </c>
    </row>
    <row r="637" spans="1:8">
      <c r="A637" s="52" t="s">
        <v>506</v>
      </c>
      <c r="B637" s="52" t="s">
        <v>514</v>
      </c>
      <c r="C637" s="52" t="s">
        <v>930</v>
      </c>
      <c r="D637" s="52" t="s">
        <v>932</v>
      </c>
      <c r="E637" s="52" t="s">
        <v>986</v>
      </c>
      <c r="F637" s="52" t="s">
        <v>994</v>
      </c>
      <c r="G637" s="56" t="s">
        <v>995</v>
      </c>
      <c r="H637" s="57">
        <v>4959000</v>
      </c>
    </row>
    <row r="638" spans="1:8">
      <c r="A638" s="52" t="s">
        <v>506</v>
      </c>
      <c r="B638" s="52" t="s">
        <v>514</v>
      </c>
      <c r="C638" s="52" t="s">
        <v>930</v>
      </c>
      <c r="D638" s="52" t="s">
        <v>932</v>
      </c>
      <c r="E638" s="52" t="s">
        <v>996</v>
      </c>
      <c r="F638" s="52" t="s">
        <v>201</v>
      </c>
      <c r="G638" s="56" t="s">
        <v>997</v>
      </c>
      <c r="H638" s="57">
        <v>81239000</v>
      </c>
    </row>
    <row r="639" spans="1:8">
      <c r="A639" s="52" t="s">
        <v>506</v>
      </c>
      <c r="B639" s="52" t="s">
        <v>514</v>
      </c>
      <c r="C639" s="52" t="s">
        <v>930</v>
      </c>
      <c r="D639" s="52" t="s">
        <v>932</v>
      </c>
      <c r="E639" s="52" t="s">
        <v>996</v>
      </c>
      <c r="F639" s="52" t="s">
        <v>1004</v>
      </c>
      <c r="G639" s="56" t="s">
        <v>1005</v>
      </c>
      <c r="H639" s="57">
        <v>81239000</v>
      </c>
    </row>
    <row r="640" spans="1:8">
      <c r="A640" s="52" t="s">
        <v>506</v>
      </c>
      <c r="B640" s="52" t="s">
        <v>514</v>
      </c>
      <c r="C640" s="52" t="s">
        <v>930</v>
      </c>
      <c r="D640" s="52" t="s">
        <v>932</v>
      </c>
      <c r="E640" s="52" t="s">
        <v>1006</v>
      </c>
      <c r="F640" s="52" t="s">
        <v>201</v>
      </c>
      <c r="G640" s="56" t="s">
        <v>1007</v>
      </c>
      <c r="H640" s="57">
        <v>39643775</v>
      </c>
    </row>
    <row r="641" spans="1:8" ht="38.25">
      <c r="A641" s="52" t="s">
        <v>506</v>
      </c>
      <c r="B641" s="52" t="s">
        <v>514</v>
      </c>
      <c r="C641" s="52" t="s">
        <v>930</v>
      </c>
      <c r="D641" s="52" t="s">
        <v>932</v>
      </c>
      <c r="E641" s="52" t="s">
        <v>1006</v>
      </c>
      <c r="F641" s="52" t="s">
        <v>1008</v>
      </c>
      <c r="G641" s="56" t="s">
        <v>1009</v>
      </c>
      <c r="H641" s="57">
        <v>7597970</v>
      </c>
    </row>
    <row r="642" spans="1:8">
      <c r="A642" s="52" t="s">
        <v>506</v>
      </c>
      <c r="B642" s="52" t="s">
        <v>514</v>
      </c>
      <c r="C642" s="52" t="s">
        <v>930</v>
      </c>
      <c r="D642" s="52" t="s">
        <v>932</v>
      </c>
      <c r="E642" s="52" t="s">
        <v>1006</v>
      </c>
      <c r="F642" s="52" t="s">
        <v>1010</v>
      </c>
      <c r="G642" s="56" t="s">
        <v>1011</v>
      </c>
      <c r="H642" s="57">
        <v>8868600</v>
      </c>
    </row>
    <row r="643" spans="1:8" ht="38.25">
      <c r="A643" s="52" t="s">
        <v>506</v>
      </c>
      <c r="B643" s="52" t="s">
        <v>514</v>
      </c>
      <c r="C643" s="52" t="s">
        <v>930</v>
      </c>
      <c r="D643" s="52" t="s">
        <v>932</v>
      </c>
      <c r="E643" s="52" t="s">
        <v>1006</v>
      </c>
      <c r="F643" s="52" t="s">
        <v>1012</v>
      </c>
      <c r="G643" s="56" t="s">
        <v>1013</v>
      </c>
      <c r="H643" s="57">
        <v>20662205</v>
      </c>
    </row>
    <row r="644" spans="1:8" ht="25.5">
      <c r="A644" s="52" t="s">
        <v>506</v>
      </c>
      <c r="B644" s="52" t="s">
        <v>514</v>
      </c>
      <c r="C644" s="52" t="s">
        <v>930</v>
      </c>
      <c r="D644" s="52" t="s">
        <v>932</v>
      </c>
      <c r="E644" s="52" t="s">
        <v>1006</v>
      </c>
      <c r="F644" s="52" t="s">
        <v>1016</v>
      </c>
      <c r="G644" s="56" t="s">
        <v>1017</v>
      </c>
      <c r="H644" s="57">
        <v>1315000</v>
      </c>
    </row>
    <row r="645" spans="1:8">
      <c r="A645" s="52" t="s">
        <v>506</v>
      </c>
      <c r="B645" s="52" t="s">
        <v>514</v>
      </c>
      <c r="C645" s="52" t="s">
        <v>930</v>
      </c>
      <c r="D645" s="52" t="s">
        <v>932</v>
      </c>
      <c r="E645" s="52" t="s">
        <v>1006</v>
      </c>
      <c r="F645" s="52" t="s">
        <v>1018</v>
      </c>
      <c r="G645" s="56" t="s">
        <v>1019</v>
      </c>
      <c r="H645" s="57">
        <v>1200000</v>
      </c>
    </row>
    <row r="646" spans="1:8">
      <c r="A646" s="52" t="s">
        <v>506</v>
      </c>
      <c r="B646" s="52" t="s">
        <v>514</v>
      </c>
      <c r="C646" s="52" t="s">
        <v>930</v>
      </c>
      <c r="D646" s="52" t="s">
        <v>932</v>
      </c>
      <c r="E646" s="52" t="s">
        <v>1021</v>
      </c>
      <c r="F646" s="52" t="s">
        <v>201</v>
      </c>
      <c r="G646" s="56" t="s">
        <v>1022</v>
      </c>
      <c r="H646" s="57">
        <v>37520000</v>
      </c>
    </row>
    <row r="647" spans="1:8">
      <c r="A647" s="52" t="s">
        <v>506</v>
      </c>
      <c r="B647" s="52" t="s">
        <v>514</v>
      </c>
      <c r="C647" s="52" t="s">
        <v>930</v>
      </c>
      <c r="D647" s="52" t="s">
        <v>932</v>
      </c>
      <c r="E647" s="52" t="s">
        <v>1021</v>
      </c>
      <c r="F647" s="52" t="s">
        <v>1029</v>
      </c>
      <c r="G647" s="56" t="s">
        <v>1030</v>
      </c>
      <c r="H647" s="57">
        <v>17000000</v>
      </c>
    </row>
    <row r="648" spans="1:8">
      <c r="A648" s="52" t="s">
        <v>506</v>
      </c>
      <c r="B648" s="52" t="s">
        <v>514</v>
      </c>
      <c r="C648" s="52" t="s">
        <v>930</v>
      </c>
      <c r="D648" s="52" t="s">
        <v>932</v>
      </c>
      <c r="E648" s="52" t="s">
        <v>1021</v>
      </c>
      <c r="F648" s="52" t="s">
        <v>1033</v>
      </c>
      <c r="G648" s="56" t="s">
        <v>1034</v>
      </c>
      <c r="H648" s="57">
        <v>20520000</v>
      </c>
    </row>
    <row r="649" spans="1:8">
      <c r="A649" s="52" t="s">
        <v>506</v>
      </c>
      <c r="B649" s="52" t="s">
        <v>514</v>
      </c>
      <c r="C649" s="52" t="s">
        <v>930</v>
      </c>
      <c r="D649" s="52" t="s">
        <v>932</v>
      </c>
      <c r="E649" s="52" t="s">
        <v>1035</v>
      </c>
      <c r="F649" s="52" t="s">
        <v>201</v>
      </c>
      <c r="G649" s="56" t="s">
        <v>1036</v>
      </c>
      <c r="H649" s="57">
        <v>468175000</v>
      </c>
    </row>
    <row r="650" spans="1:8">
      <c r="A650" s="52" t="s">
        <v>506</v>
      </c>
      <c r="B650" s="52" t="s">
        <v>514</v>
      </c>
      <c r="C650" s="52" t="s">
        <v>930</v>
      </c>
      <c r="D650" s="52" t="s">
        <v>932</v>
      </c>
      <c r="E650" s="52" t="s">
        <v>1035</v>
      </c>
      <c r="F650" s="52" t="s">
        <v>1037</v>
      </c>
      <c r="G650" s="56" t="s">
        <v>1038</v>
      </c>
      <c r="H650" s="57">
        <v>41934000</v>
      </c>
    </row>
    <row r="651" spans="1:8">
      <c r="A651" s="52" t="s">
        <v>506</v>
      </c>
      <c r="B651" s="52" t="s">
        <v>514</v>
      </c>
      <c r="C651" s="52" t="s">
        <v>930</v>
      </c>
      <c r="D651" s="52" t="s">
        <v>932</v>
      </c>
      <c r="E651" s="52" t="s">
        <v>1035</v>
      </c>
      <c r="F651" s="52" t="s">
        <v>1039</v>
      </c>
      <c r="G651" s="56" t="s">
        <v>1040</v>
      </c>
      <c r="H651" s="57">
        <v>165180000</v>
      </c>
    </row>
    <row r="652" spans="1:8">
      <c r="A652" s="52" t="s">
        <v>506</v>
      </c>
      <c r="B652" s="52" t="s">
        <v>514</v>
      </c>
      <c r="C652" s="52" t="s">
        <v>930</v>
      </c>
      <c r="D652" s="52" t="s">
        <v>932</v>
      </c>
      <c r="E652" s="52" t="s">
        <v>1035</v>
      </c>
      <c r="F652" s="52" t="s">
        <v>1041</v>
      </c>
      <c r="G652" s="56" t="s">
        <v>1028</v>
      </c>
      <c r="H652" s="57">
        <v>249061000</v>
      </c>
    </row>
    <row r="653" spans="1:8">
      <c r="A653" s="52" t="s">
        <v>506</v>
      </c>
      <c r="B653" s="52" t="s">
        <v>514</v>
      </c>
      <c r="C653" s="52" t="s">
        <v>930</v>
      </c>
      <c r="D653" s="52" t="s">
        <v>932</v>
      </c>
      <c r="E653" s="52" t="s">
        <v>1035</v>
      </c>
      <c r="F653" s="52" t="s">
        <v>1042</v>
      </c>
      <c r="G653" s="56" t="s">
        <v>1043</v>
      </c>
      <c r="H653" s="57">
        <v>11000000</v>
      </c>
    </row>
    <row r="654" spans="1:8">
      <c r="A654" s="52" t="s">
        <v>506</v>
      </c>
      <c r="B654" s="52" t="s">
        <v>514</v>
      </c>
      <c r="C654" s="52" t="s">
        <v>930</v>
      </c>
      <c r="D654" s="52" t="s">
        <v>932</v>
      </c>
      <c r="E654" s="52" t="s">
        <v>1035</v>
      </c>
      <c r="F654" s="52" t="s">
        <v>1221</v>
      </c>
      <c r="G654" s="56" t="s">
        <v>971</v>
      </c>
      <c r="H654" s="57">
        <v>1000000</v>
      </c>
    </row>
    <row r="655" spans="1:8">
      <c r="A655" s="52" t="s">
        <v>506</v>
      </c>
      <c r="B655" s="52" t="s">
        <v>514</v>
      </c>
      <c r="C655" s="52" t="s">
        <v>930</v>
      </c>
      <c r="D655" s="52" t="s">
        <v>932</v>
      </c>
      <c r="E655" s="52" t="s">
        <v>1044</v>
      </c>
      <c r="F655" s="52" t="s">
        <v>201</v>
      </c>
      <c r="G655" s="56" t="s">
        <v>1045</v>
      </c>
      <c r="H655" s="57">
        <v>170240982</v>
      </c>
    </row>
    <row r="656" spans="1:8">
      <c r="A656" s="52" t="s">
        <v>506</v>
      </c>
      <c r="B656" s="52" t="s">
        <v>514</v>
      </c>
      <c r="C656" s="52" t="s">
        <v>930</v>
      </c>
      <c r="D656" s="52" t="s">
        <v>932</v>
      </c>
      <c r="E656" s="52" t="s">
        <v>1044</v>
      </c>
      <c r="F656" s="52" t="s">
        <v>1046</v>
      </c>
      <c r="G656" s="56" t="s">
        <v>1047</v>
      </c>
      <c r="H656" s="57">
        <v>59000000</v>
      </c>
    </row>
    <row r="657" spans="1:8">
      <c r="A657" s="52" t="s">
        <v>506</v>
      </c>
      <c r="B657" s="52" t="s">
        <v>514</v>
      </c>
      <c r="C657" s="52" t="s">
        <v>930</v>
      </c>
      <c r="D657" s="52" t="s">
        <v>932</v>
      </c>
      <c r="E657" s="52" t="s">
        <v>1044</v>
      </c>
      <c r="F657" s="52" t="s">
        <v>1048</v>
      </c>
      <c r="G657" s="56" t="s">
        <v>1049</v>
      </c>
      <c r="H657" s="57">
        <v>111240982</v>
      </c>
    </row>
    <row r="658" spans="1:8">
      <c r="A658" s="52" t="s">
        <v>506</v>
      </c>
      <c r="B658" s="52" t="s">
        <v>514</v>
      </c>
      <c r="C658" s="52" t="s">
        <v>930</v>
      </c>
      <c r="D658" s="52" t="s">
        <v>932</v>
      </c>
      <c r="E658" s="52" t="s">
        <v>1226</v>
      </c>
      <c r="F658" s="52" t="s">
        <v>201</v>
      </c>
      <c r="G658" s="56" t="s">
        <v>1227</v>
      </c>
      <c r="H658" s="57">
        <v>3646184980</v>
      </c>
    </row>
    <row r="659" spans="1:8">
      <c r="A659" s="52" t="s">
        <v>506</v>
      </c>
      <c r="B659" s="52" t="s">
        <v>514</v>
      </c>
      <c r="C659" s="52" t="s">
        <v>930</v>
      </c>
      <c r="D659" s="52" t="s">
        <v>932</v>
      </c>
      <c r="E659" s="52" t="s">
        <v>1226</v>
      </c>
      <c r="F659" s="52" t="s">
        <v>1231</v>
      </c>
      <c r="G659" s="56" t="s">
        <v>1232</v>
      </c>
      <c r="H659" s="57">
        <v>1082224000</v>
      </c>
    </row>
    <row r="660" spans="1:8">
      <c r="A660" s="52" t="s">
        <v>506</v>
      </c>
      <c r="B660" s="52" t="s">
        <v>514</v>
      </c>
      <c r="C660" s="52" t="s">
        <v>930</v>
      </c>
      <c r="D660" s="52" t="s">
        <v>932</v>
      </c>
      <c r="E660" s="52" t="s">
        <v>1226</v>
      </c>
      <c r="F660" s="52" t="s">
        <v>1233</v>
      </c>
      <c r="G660" s="56" t="s">
        <v>1055</v>
      </c>
      <c r="H660" s="57">
        <v>582331484</v>
      </c>
    </row>
    <row r="661" spans="1:8">
      <c r="A661" s="52" t="s">
        <v>506</v>
      </c>
      <c r="B661" s="52" t="s">
        <v>514</v>
      </c>
      <c r="C661" s="52" t="s">
        <v>930</v>
      </c>
      <c r="D661" s="52" t="s">
        <v>932</v>
      </c>
      <c r="E661" s="52" t="s">
        <v>1226</v>
      </c>
      <c r="F661" s="52" t="s">
        <v>1234</v>
      </c>
      <c r="G661" s="56" t="s">
        <v>1028</v>
      </c>
      <c r="H661" s="57">
        <v>552004796</v>
      </c>
    </row>
    <row r="662" spans="1:8">
      <c r="A662" s="52" t="s">
        <v>506</v>
      </c>
      <c r="B662" s="52" t="s">
        <v>514</v>
      </c>
      <c r="C662" s="52" t="s">
        <v>930</v>
      </c>
      <c r="D662" s="52" t="s">
        <v>932</v>
      </c>
      <c r="E662" s="52" t="s">
        <v>1226</v>
      </c>
      <c r="F662" s="52" t="s">
        <v>1235</v>
      </c>
      <c r="G662" s="56" t="s">
        <v>971</v>
      </c>
      <c r="H662" s="57">
        <v>1429624700</v>
      </c>
    </row>
    <row r="663" spans="1:8">
      <c r="A663" s="52" t="s">
        <v>506</v>
      </c>
      <c r="B663" s="52" t="s">
        <v>514</v>
      </c>
      <c r="C663" s="52" t="s">
        <v>930</v>
      </c>
      <c r="D663" s="52" t="s">
        <v>932</v>
      </c>
      <c r="E663" s="52" t="s">
        <v>1052</v>
      </c>
      <c r="F663" s="52" t="s">
        <v>201</v>
      </c>
      <c r="G663" s="56" t="s">
        <v>1053</v>
      </c>
      <c r="H663" s="57">
        <v>6360815020</v>
      </c>
    </row>
    <row r="664" spans="1:8">
      <c r="A664" s="52" t="s">
        <v>506</v>
      </c>
      <c r="B664" s="52" t="s">
        <v>514</v>
      </c>
      <c r="C664" s="52" t="s">
        <v>930</v>
      </c>
      <c r="D664" s="52" t="s">
        <v>932</v>
      </c>
      <c r="E664" s="52" t="s">
        <v>1052</v>
      </c>
      <c r="F664" s="52" t="s">
        <v>1054</v>
      </c>
      <c r="G664" s="56" t="s">
        <v>1055</v>
      </c>
      <c r="H664" s="57">
        <v>2997302000</v>
      </c>
    </row>
    <row r="665" spans="1:8">
      <c r="A665" s="52" t="s">
        <v>506</v>
      </c>
      <c r="B665" s="52" t="s">
        <v>514</v>
      </c>
      <c r="C665" s="52" t="s">
        <v>930</v>
      </c>
      <c r="D665" s="52" t="s">
        <v>932</v>
      </c>
      <c r="E665" s="52" t="s">
        <v>1052</v>
      </c>
      <c r="F665" s="52" t="s">
        <v>1056</v>
      </c>
      <c r="G665" s="56" t="s">
        <v>1028</v>
      </c>
      <c r="H665" s="57">
        <v>2331550000</v>
      </c>
    </row>
    <row r="666" spans="1:8">
      <c r="A666" s="52" t="s">
        <v>506</v>
      </c>
      <c r="B666" s="52" t="s">
        <v>514</v>
      </c>
      <c r="C666" s="52" t="s">
        <v>930</v>
      </c>
      <c r="D666" s="52" t="s">
        <v>932</v>
      </c>
      <c r="E666" s="52" t="s">
        <v>1052</v>
      </c>
      <c r="F666" s="52" t="s">
        <v>1057</v>
      </c>
      <c r="G666" s="56" t="s">
        <v>971</v>
      </c>
      <c r="H666" s="57">
        <v>1031963020</v>
      </c>
    </row>
    <row r="667" spans="1:8" ht="25.5">
      <c r="A667" s="52" t="s">
        <v>506</v>
      </c>
      <c r="B667" s="52" t="s">
        <v>514</v>
      </c>
      <c r="C667" s="52" t="s">
        <v>930</v>
      </c>
      <c r="D667" s="52" t="s">
        <v>932</v>
      </c>
      <c r="E667" s="52" t="s">
        <v>1058</v>
      </c>
      <c r="F667" s="52" t="s">
        <v>201</v>
      </c>
      <c r="G667" s="56" t="s">
        <v>1059</v>
      </c>
      <c r="H667" s="57">
        <v>78496500</v>
      </c>
    </row>
    <row r="668" spans="1:8">
      <c r="A668" s="52" t="s">
        <v>506</v>
      </c>
      <c r="B668" s="52" t="s">
        <v>514</v>
      </c>
      <c r="C668" s="52" t="s">
        <v>930</v>
      </c>
      <c r="D668" s="52" t="s">
        <v>932</v>
      </c>
      <c r="E668" s="52" t="s">
        <v>1058</v>
      </c>
      <c r="F668" s="52" t="s">
        <v>1060</v>
      </c>
      <c r="G668" s="56" t="s">
        <v>1061</v>
      </c>
      <c r="H668" s="57">
        <v>36192500</v>
      </c>
    </row>
    <row r="669" spans="1:8">
      <c r="A669" s="52" t="s">
        <v>506</v>
      </c>
      <c r="B669" s="52" t="s">
        <v>514</v>
      </c>
      <c r="C669" s="52" t="s">
        <v>930</v>
      </c>
      <c r="D669" s="52" t="s">
        <v>932</v>
      </c>
      <c r="E669" s="52" t="s">
        <v>1058</v>
      </c>
      <c r="F669" s="52" t="s">
        <v>1064</v>
      </c>
      <c r="G669" s="56" t="s">
        <v>1065</v>
      </c>
      <c r="H669" s="57">
        <v>24110000</v>
      </c>
    </row>
    <row r="670" spans="1:8">
      <c r="A670" s="52" t="s">
        <v>506</v>
      </c>
      <c r="B670" s="52" t="s">
        <v>514</v>
      </c>
      <c r="C670" s="52" t="s">
        <v>930</v>
      </c>
      <c r="D670" s="52" t="s">
        <v>932</v>
      </c>
      <c r="E670" s="52" t="s">
        <v>1058</v>
      </c>
      <c r="F670" s="52" t="s">
        <v>1066</v>
      </c>
      <c r="G670" s="56" t="s">
        <v>1067</v>
      </c>
      <c r="H670" s="57">
        <v>18194000</v>
      </c>
    </row>
    <row r="671" spans="1:8" ht="25.5">
      <c r="A671" s="52" t="s">
        <v>506</v>
      </c>
      <c r="B671" s="52" t="s">
        <v>514</v>
      </c>
      <c r="C671" s="52" t="s">
        <v>930</v>
      </c>
      <c r="D671" s="52" t="s">
        <v>932</v>
      </c>
      <c r="E671" s="52" t="s">
        <v>1072</v>
      </c>
      <c r="F671" s="52" t="s">
        <v>201</v>
      </c>
      <c r="G671" s="56" t="s">
        <v>1073</v>
      </c>
      <c r="H671" s="57">
        <v>21300000</v>
      </c>
    </row>
    <row r="672" spans="1:8">
      <c r="A672" s="52" t="s">
        <v>506</v>
      </c>
      <c r="B672" s="52" t="s">
        <v>514</v>
      </c>
      <c r="C672" s="52" t="s">
        <v>930</v>
      </c>
      <c r="D672" s="52" t="s">
        <v>932</v>
      </c>
      <c r="E672" s="52" t="s">
        <v>1072</v>
      </c>
      <c r="F672" s="52" t="s">
        <v>1074</v>
      </c>
      <c r="G672" s="56" t="s">
        <v>1067</v>
      </c>
      <c r="H672" s="57">
        <v>21300000</v>
      </c>
    </row>
    <row r="673" spans="1:8" ht="25.5">
      <c r="A673" s="52" t="s">
        <v>506</v>
      </c>
      <c r="B673" s="52" t="s">
        <v>514</v>
      </c>
      <c r="C673" s="52" t="s">
        <v>930</v>
      </c>
      <c r="D673" s="52" t="s">
        <v>932</v>
      </c>
      <c r="E673" s="52" t="s">
        <v>1076</v>
      </c>
      <c r="F673" s="52" t="s">
        <v>201</v>
      </c>
      <c r="G673" s="56" t="s">
        <v>1077</v>
      </c>
      <c r="H673" s="57">
        <v>338618000</v>
      </c>
    </row>
    <row r="674" spans="1:8">
      <c r="A674" s="52" t="s">
        <v>506</v>
      </c>
      <c r="B674" s="52" t="s">
        <v>514</v>
      </c>
      <c r="C674" s="52" t="s">
        <v>930</v>
      </c>
      <c r="D674" s="52" t="s">
        <v>932</v>
      </c>
      <c r="E674" s="52" t="s">
        <v>1076</v>
      </c>
      <c r="F674" s="52" t="s">
        <v>1112</v>
      </c>
      <c r="G674" s="56" t="s">
        <v>1113</v>
      </c>
      <c r="H674" s="57">
        <v>2062000</v>
      </c>
    </row>
    <row r="675" spans="1:8">
      <c r="A675" s="52" t="s">
        <v>506</v>
      </c>
      <c r="B675" s="52" t="s">
        <v>514</v>
      </c>
      <c r="C675" s="52" t="s">
        <v>930</v>
      </c>
      <c r="D675" s="52" t="s">
        <v>932</v>
      </c>
      <c r="E675" s="52" t="s">
        <v>1076</v>
      </c>
      <c r="F675" s="52" t="s">
        <v>1078</v>
      </c>
      <c r="G675" s="56" t="s">
        <v>1079</v>
      </c>
      <c r="H675" s="57">
        <v>5000000</v>
      </c>
    </row>
    <row r="676" spans="1:8">
      <c r="A676" s="52" t="s">
        <v>506</v>
      </c>
      <c r="B676" s="52" t="s">
        <v>514</v>
      </c>
      <c r="C676" s="52" t="s">
        <v>930</v>
      </c>
      <c r="D676" s="52" t="s">
        <v>932</v>
      </c>
      <c r="E676" s="52" t="s">
        <v>1076</v>
      </c>
      <c r="F676" s="52" t="s">
        <v>1082</v>
      </c>
      <c r="G676" s="56" t="s">
        <v>971</v>
      </c>
      <c r="H676" s="57">
        <v>331556000</v>
      </c>
    </row>
    <row r="677" spans="1:8">
      <c r="A677" s="52" t="s">
        <v>506</v>
      </c>
      <c r="B677" s="52" t="s">
        <v>514</v>
      </c>
      <c r="C677" s="52" t="s">
        <v>930</v>
      </c>
      <c r="D677" s="52" t="s">
        <v>932</v>
      </c>
      <c r="E677" s="52" t="s">
        <v>1189</v>
      </c>
      <c r="F677" s="52" t="s">
        <v>201</v>
      </c>
      <c r="G677" s="56" t="s">
        <v>1190</v>
      </c>
      <c r="H677" s="57">
        <v>1524000</v>
      </c>
    </row>
    <row r="678" spans="1:8">
      <c r="A678" s="52" t="s">
        <v>506</v>
      </c>
      <c r="B678" s="52" t="s">
        <v>514</v>
      </c>
      <c r="C678" s="52" t="s">
        <v>930</v>
      </c>
      <c r="D678" s="52" t="s">
        <v>932</v>
      </c>
      <c r="E678" s="52" t="s">
        <v>1189</v>
      </c>
      <c r="F678" s="52" t="s">
        <v>1191</v>
      </c>
      <c r="G678" s="56" t="s">
        <v>1192</v>
      </c>
      <c r="H678" s="57">
        <v>1524000</v>
      </c>
    </row>
    <row r="679" spans="1:8">
      <c r="A679" s="52" t="s">
        <v>506</v>
      </c>
      <c r="B679" s="52" t="s">
        <v>514</v>
      </c>
      <c r="C679" s="52" t="s">
        <v>930</v>
      </c>
      <c r="D679" s="52" t="s">
        <v>932</v>
      </c>
      <c r="E679" s="52" t="s">
        <v>1083</v>
      </c>
      <c r="F679" s="52" t="s">
        <v>201</v>
      </c>
      <c r="G679" s="56" t="s">
        <v>971</v>
      </c>
      <c r="H679" s="57">
        <v>2804516500</v>
      </c>
    </row>
    <row r="680" spans="1:8">
      <c r="A680" s="52" t="s">
        <v>506</v>
      </c>
      <c r="B680" s="52" t="s">
        <v>514</v>
      </c>
      <c r="C680" s="52" t="s">
        <v>930</v>
      </c>
      <c r="D680" s="52" t="s">
        <v>932</v>
      </c>
      <c r="E680" s="52" t="s">
        <v>1083</v>
      </c>
      <c r="F680" s="52" t="s">
        <v>1084</v>
      </c>
      <c r="G680" s="56" t="s">
        <v>1085</v>
      </c>
      <c r="H680" s="57">
        <v>15699000</v>
      </c>
    </row>
    <row r="681" spans="1:8">
      <c r="A681" s="52" t="s">
        <v>506</v>
      </c>
      <c r="B681" s="52" t="s">
        <v>514</v>
      </c>
      <c r="C681" s="52" t="s">
        <v>930</v>
      </c>
      <c r="D681" s="52" t="s">
        <v>932</v>
      </c>
      <c r="E681" s="52" t="s">
        <v>1083</v>
      </c>
      <c r="F681" s="52" t="s">
        <v>1086</v>
      </c>
      <c r="G681" s="56" t="s">
        <v>1087</v>
      </c>
      <c r="H681" s="57">
        <v>22128500</v>
      </c>
    </row>
    <row r="682" spans="1:8">
      <c r="A682" s="52" t="s">
        <v>506</v>
      </c>
      <c r="B682" s="52" t="s">
        <v>514</v>
      </c>
      <c r="C682" s="52" t="s">
        <v>930</v>
      </c>
      <c r="D682" s="52" t="s">
        <v>932</v>
      </c>
      <c r="E682" s="52" t="s">
        <v>1083</v>
      </c>
      <c r="F682" s="52" t="s">
        <v>1090</v>
      </c>
      <c r="G682" s="56" t="s">
        <v>1091</v>
      </c>
      <c r="H682" s="57">
        <v>2766689000</v>
      </c>
    </row>
    <row r="683" spans="1:8">
      <c r="A683" s="52" t="s">
        <v>506</v>
      </c>
      <c r="B683" s="52" t="s">
        <v>516</v>
      </c>
      <c r="C683" s="52" t="s">
        <v>201</v>
      </c>
      <c r="D683" s="52" t="s">
        <v>201</v>
      </c>
      <c r="E683" s="52" t="s">
        <v>201</v>
      </c>
      <c r="F683" s="52" t="s">
        <v>201</v>
      </c>
      <c r="G683" s="56" t="s">
        <v>517</v>
      </c>
      <c r="H683" s="57">
        <v>231114476716</v>
      </c>
    </row>
    <row r="684" spans="1:8">
      <c r="A684" s="52" t="s">
        <v>506</v>
      </c>
      <c r="B684" s="52" t="s">
        <v>516</v>
      </c>
      <c r="C684" s="52" t="s">
        <v>1092</v>
      </c>
      <c r="D684" s="52" t="s">
        <v>201</v>
      </c>
      <c r="E684" s="52" t="s">
        <v>201</v>
      </c>
      <c r="F684" s="52" t="s">
        <v>201</v>
      </c>
      <c r="G684" s="56" t="s">
        <v>1093</v>
      </c>
      <c r="H684" s="57">
        <v>72000000</v>
      </c>
    </row>
    <row r="685" spans="1:8" ht="38.25">
      <c r="A685" s="52" t="s">
        <v>506</v>
      </c>
      <c r="B685" s="52" t="s">
        <v>516</v>
      </c>
      <c r="C685" s="52" t="s">
        <v>1092</v>
      </c>
      <c r="D685" s="52" t="s">
        <v>1217</v>
      </c>
      <c r="E685" s="52" t="s">
        <v>201</v>
      </c>
      <c r="F685" s="52" t="s">
        <v>201</v>
      </c>
      <c r="G685" s="56" t="s">
        <v>1218</v>
      </c>
      <c r="H685" s="57">
        <v>72000000</v>
      </c>
    </row>
    <row r="686" spans="1:8" ht="25.5">
      <c r="A686" s="52" t="s">
        <v>506</v>
      </c>
      <c r="B686" s="52" t="s">
        <v>516</v>
      </c>
      <c r="C686" s="52" t="s">
        <v>1092</v>
      </c>
      <c r="D686" s="52" t="s">
        <v>1217</v>
      </c>
      <c r="E686" s="52" t="s">
        <v>962</v>
      </c>
      <c r="F686" s="52" t="s">
        <v>201</v>
      </c>
      <c r="G686" s="56" t="s">
        <v>963</v>
      </c>
      <c r="H686" s="57">
        <v>27817000</v>
      </c>
    </row>
    <row r="687" spans="1:8">
      <c r="A687" s="52" t="s">
        <v>506</v>
      </c>
      <c r="B687" s="52" t="s">
        <v>516</v>
      </c>
      <c r="C687" s="52" t="s">
        <v>1092</v>
      </c>
      <c r="D687" s="52" t="s">
        <v>1217</v>
      </c>
      <c r="E687" s="52" t="s">
        <v>962</v>
      </c>
      <c r="F687" s="52" t="s">
        <v>964</v>
      </c>
      <c r="G687" s="56" t="s">
        <v>965</v>
      </c>
      <c r="H687" s="57">
        <v>27817000</v>
      </c>
    </row>
    <row r="688" spans="1:8">
      <c r="A688" s="52" t="s">
        <v>506</v>
      </c>
      <c r="B688" s="52" t="s">
        <v>516</v>
      </c>
      <c r="C688" s="52" t="s">
        <v>1092</v>
      </c>
      <c r="D688" s="52" t="s">
        <v>1217</v>
      </c>
      <c r="E688" s="52" t="s">
        <v>996</v>
      </c>
      <c r="F688" s="52" t="s">
        <v>201</v>
      </c>
      <c r="G688" s="56" t="s">
        <v>997</v>
      </c>
      <c r="H688" s="57">
        <v>60000</v>
      </c>
    </row>
    <row r="689" spans="1:8">
      <c r="A689" s="52" t="s">
        <v>506</v>
      </c>
      <c r="B689" s="52" t="s">
        <v>516</v>
      </c>
      <c r="C689" s="52" t="s">
        <v>1092</v>
      </c>
      <c r="D689" s="52" t="s">
        <v>1217</v>
      </c>
      <c r="E689" s="52" t="s">
        <v>996</v>
      </c>
      <c r="F689" s="52" t="s">
        <v>998</v>
      </c>
      <c r="G689" s="56" t="s">
        <v>999</v>
      </c>
      <c r="H689" s="57">
        <v>60000</v>
      </c>
    </row>
    <row r="690" spans="1:8">
      <c r="A690" s="52" t="s">
        <v>506</v>
      </c>
      <c r="B690" s="52" t="s">
        <v>516</v>
      </c>
      <c r="C690" s="52" t="s">
        <v>1092</v>
      </c>
      <c r="D690" s="52" t="s">
        <v>1217</v>
      </c>
      <c r="E690" s="52" t="s">
        <v>1035</v>
      </c>
      <c r="F690" s="52" t="s">
        <v>201</v>
      </c>
      <c r="G690" s="56" t="s">
        <v>1036</v>
      </c>
      <c r="H690" s="57">
        <v>44123000</v>
      </c>
    </row>
    <row r="691" spans="1:8">
      <c r="A691" s="52" t="s">
        <v>506</v>
      </c>
      <c r="B691" s="52" t="s">
        <v>516</v>
      </c>
      <c r="C691" s="52" t="s">
        <v>1092</v>
      </c>
      <c r="D691" s="52" t="s">
        <v>1217</v>
      </c>
      <c r="E691" s="52" t="s">
        <v>1035</v>
      </c>
      <c r="F691" s="52" t="s">
        <v>1037</v>
      </c>
      <c r="G691" s="56" t="s">
        <v>1038</v>
      </c>
      <c r="H691" s="57">
        <v>27923000</v>
      </c>
    </row>
    <row r="692" spans="1:8">
      <c r="A692" s="52" t="s">
        <v>506</v>
      </c>
      <c r="B692" s="52" t="s">
        <v>516</v>
      </c>
      <c r="C692" s="52" t="s">
        <v>1092</v>
      </c>
      <c r="D692" s="52" t="s">
        <v>1217</v>
      </c>
      <c r="E692" s="52" t="s">
        <v>1035</v>
      </c>
      <c r="F692" s="52" t="s">
        <v>1039</v>
      </c>
      <c r="G692" s="56" t="s">
        <v>1040</v>
      </c>
      <c r="H692" s="57">
        <v>4800000</v>
      </c>
    </row>
    <row r="693" spans="1:8">
      <c r="A693" s="52" t="s">
        <v>506</v>
      </c>
      <c r="B693" s="52" t="s">
        <v>516</v>
      </c>
      <c r="C693" s="52" t="s">
        <v>1092</v>
      </c>
      <c r="D693" s="52" t="s">
        <v>1217</v>
      </c>
      <c r="E693" s="52" t="s">
        <v>1035</v>
      </c>
      <c r="F693" s="52" t="s">
        <v>1041</v>
      </c>
      <c r="G693" s="56" t="s">
        <v>1028</v>
      </c>
      <c r="H693" s="57">
        <v>11400000</v>
      </c>
    </row>
    <row r="694" spans="1:8">
      <c r="A694" s="52" t="s">
        <v>506</v>
      </c>
      <c r="B694" s="52" t="s">
        <v>516</v>
      </c>
      <c r="C694" s="52" t="s">
        <v>1153</v>
      </c>
      <c r="D694" s="52" t="s">
        <v>201</v>
      </c>
      <c r="E694" s="52" t="s">
        <v>201</v>
      </c>
      <c r="F694" s="52" t="s">
        <v>201</v>
      </c>
      <c r="G694" s="56" t="s">
        <v>1154</v>
      </c>
      <c r="H694" s="57">
        <v>31883090006</v>
      </c>
    </row>
    <row r="695" spans="1:8">
      <c r="A695" s="52" t="s">
        <v>506</v>
      </c>
      <c r="B695" s="52" t="s">
        <v>516</v>
      </c>
      <c r="C695" s="52" t="s">
        <v>1153</v>
      </c>
      <c r="D695" s="52" t="s">
        <v>1236</v>
      </c>
      <c r="E695" s="52" t="s">
        <v>201</v>
      </c>
      <c r="F695" s="52" t="s">
        <v>201</v>
      </c>
      <c r="G695" s="56" t="s">
        <v>1237</v>
      </c>
      <c r="H695" s="57">
        <v>282110000</v>
      </c>
    </row>
    <row r="696" spans="1:8">
      <c r="A696" s="52" t="s">
        <v>506</v>
      </c>
      <c r="B696" s="52" t="s">
        <v>516</v>
      </c>
      <c r="C696" s="52" t="s">
        <v>1153</v>
      </c>
      <c r="D696" s="52" t="s">
        <v>1236</v>
      </c>
      <c r="E696" s="52" t="s">
        <v>1100</v>
      </c>
      <c r="F696" s="52" t="s">
        <v>201</v>
      </c>
      <c r="G696" s="56" t="s">
        <v>1034</v>
      </c>
      <c r="H696" s="57">
        <v>282110000</v>
      </c>
    </row>
    <row r="697" spans="1:8">
      <c r="A697" s="52" t="s">
        <v>506</v>
      </c>
      <c r="B697" s="52" t="s">
        <v>516</v>
      </c>
      <c r="C697" s="52" t="s">
        <v>1153</v>
      </c>
      <c r="D697" s="52" t="s">
        <v>1236</v>
      </c>
      <c r="E697" s="52" t="s">
        <v>1100</v>
      </c>
      <c r="F697" s="52" t="s">
        <v>1103</v>
      </c>
      <c r="G697" s="56" t="s">
        <v>1104</v>
      </c>
      <c r="H697" s="57">
        <v>282110000</v>
      </c>
    </row>
    <row r="698" spans="1:8">
      <c r="A698" s="52" t="s">
        <v>506</v>
      </c>
      <c r="B698" s="52" t="s">
        <v>516</v>
      </c>
      <c r="C698" s="52" t="s">
        <v>1153</v>
      </c>
      <c r="D698" s="52" t="s">
        <v>1238</v>
      </c>
      <c r="E698" s="52" t="s">
        <v>201</v>
      </c>
      <c r="F698" s="52" t="s">
        <v>201</v>
      </c>
      <c r="G698" s="56" t="s">
        <v>1239</v>
      </c>
      <c r="H698" s="57">
        <v>31600980006</v>
      </c>
    </row>
    <row r="699" spans="1:8">
      <c r="A699" s="52" t="s">
        <v>506</v>
      </c>
      <c r="B699" s="52" t="s">
        <v>516</v>
      </c>
      <c r="C699" s="52" t="s">
        <v>1153</v>
      </c>
      <c r="D699" s="52" t="s">
        <v>1238</v>
      </c>
      <c r="E699" s="52" t="s">
        <v>934</v>
      </c>
      <c r="F699" s="52" t="s">
        <v>201</v>
      </c>
      <c r="G699" s="56" t="s">
        <v>935</v>
      </c>
      <c r="H699" s="57">
        <v>8048535479</v>
      </c>
    </row>
    <row r="700" spans="1:8">
      <c r="A700" s="52" t="s">
        <v>506</v>
      </c>
      <c r="B700" s="52" t="s">
        <v>516</v>
      </c>
      <c r="C700" s="52" t="s">
        <v>1153</v>
      </c>
      <c r="D700" s="52" t="s">
        <v>1238</v>
      </c>
      <c r="E700" s="52" t="s">
        <v>934</v>
      </c>
      <c r="F700" s="52" t="s">
        <v>936</v>
      </c>
      <c r="G700" s="56" t="s">
        <v>937</v>
      </c>
      <c r="H700" s="57">
        <v>7798302479</v>
      </c>
    </row>
    <row r="701" spans="1:8">
      <c r="A701" s="52" t="s">
        <v>506</v>
      </c>
      <c r="B701" s="52" t="s">
        <v>516</v>
      </c>
      <c r="C701" s="52" t="s">
        <v>1153</v>
      </c>
      <c r="D701" s="52" t="s">
        <v>1238</v>
      </c>
      <c r="E701" s="52" t="s">
        <v>934</v>
      </c>
      <c r="F701" s="52" t="s">
        <v>938</v>
      </c>
      <c r="G701" s="56" t="s">
        <v>939</v>
      </c>
      <c r="H701" s="57">
        <v>250233000</v>
      </c>
    </row>
    <row r="702" spans="1:8" ht="25.5">
      <c r="A702" s="52" t="s">
        <v>506</v>
      </c>
      <c r="B702" s="52" t="s">
        <v>516</v>
      </c>
      <c r="C702" s="52" t="s">
        <v>1153</v>
      </c>
      <c r="D702" s="52" t="s">
        <v>1238</v>
      </c>
      <c r="E702" s="52" t="s">
        <v>940</v>
      </c>
      <c r="F702" s="52" t="s">
        <v>201</v>
      </c>
      <c r="G702" s="56" t="s">
        <v>941</v>
      </c>
      <c r="H702" s="57">
        <v>251154761</v>
      </c>
    </row>
    <row r="703" spans="1:8" ht="25.5">
      <c r="A703" s="52" t="s">
        <v>506</v>
      </c>
      <c r="B703" s="52" t="s">
        <v>516</v>
      </c>
      <c r="C703" s="52" t="s">
        <v>1153</v>
      </c>
      <c r="D703" s="52" t="s">
        <v>1238</v>
      </c>
      <c r="E703" s="52" t="s">
        <v>940</v>
      </c>
      <c r="F703" s="52" t="s">
        <v>942</v>
      </c>
      <c r="G703" s="56" t="s">
        <v>943</v>
      </c>
      <c r="H703" s="57">
        <v>251154761</v>
      </c>
    </row>
    <row r="704" spans="1:8">
      <c r="A704" s="52" t="s">
        <v>506</v>
      </c>
      <c r="B704" s="52" t="s">
        <v>516</v>
      </c>
      <c r="C704" s="52" t="s">
        <v>1153</v>
      </c>
      <c r="D704" s="52" t="s">
        <v>1238</v>
      </c>
      <c r="E704" s="52" t="s">
        <v>944</v>
      </c>
      <c r="F704" s="52" t="s">
        <v>201</v>
      </c>
      <c r="G704" s="56" t="s">
        <v>945</v>
      </c>
      <c r="H704" s="57">
        <v>2196550724</v>
      </c>
    </row>
    <row r="705" spans="1:8">
      <c r="A705" s="52" t="s">
        <v>506</v>
      </c>
      <c r="B705" s="52" t="s">
        <v>516</v>
      </c>
      <c r="C705" s="52" t="s">
        <v>1153</v>
      </c>
      <c r="D705" s="52" t="s">
        <v>1238</v>
      </c>
      <c r="E705" s="52" t="s">
        <v>944</v>
      </c>
      <c r="F705" s="52" t="s">
        <v>946</v>
      </c>
      <c r="G705" s="56" t="s">
        <v>947</v>
      </c>
      <c r="H705" s="57">
        <v>317488902</v>
      </c>
    </row>
    <row r="706" spans="1:8">
      <c r="A706" s="52" t="s">
        <v>506</v>
      </c>
      <c r="B706" s="52" t="s">
        <v>516</v>
      </c>
      <c r="C706" s="52" t="s">
        <v>1153</v>
      </c>
      <c r="D706" s="52" t="s">
        <v>1238</v>
      </c>
      <c r="E706" s="52" t="s">
        <v>944</v>
      </c>
      <c r="F706" s="52" t="s">
        <v>1240</v>
      </c>
      <c r="G706" s="56" t="s">
        <v>1241</v>
      </c>
      <c r="H706" s="57">
        <v>548464773</v>
      </c>
    </row>
    <row r="707" spans="1:8">
      <c r="A707" s="52" t="s">
        <v>506</v>
      </c>
      <c r="B707" s="52" t="s">
        <v>516</v>
      </c>
      <c r="C707" s="52" t="s">
        <v>1153</v>
      </c>
      <c r="D707" s="52" t="s">
        <v>1238</v>
      </c>
      <c r="E707" s="52" t="s">
        <v>944</v>
      </c>
      <c r="F707" s="52" t="s">
        <v>948</v>
      </c>
      <c r="G707" s="56" t="s">
        <v>949</v>
      </c>
      <c r="H707" s="57">
        <v>410424000</v>
      </c>
    </row>
    <row r="708" spans="1:8">
      <c r="A708" s="52" t="s">
        <v>506</v>
      </c>
      <c r="B708" s="52" t="s">
        <v>516</v>
      </c>
      <c r="C708" s="52" t="s">
        <v>1153</v>
      </c>
      <c r="D708" s="52" t="s">
        <v>1238</v>
      </c>
      <c r="E708" s="52" t="s">
        <v>944</v>
      </c>
      <c r="F708" s="52" t="s">
        <v>1229</v>
      </c>
      <c r="G708" s="56" t="s">
        <v>1230</v>
      </c>
      <c r="H708" s="57">
        <v>741657340</v>
      </c>
    </row>
    <row r="709" spans="1:8" ht="25.5">
      <c r="A709" s="52" t="s">
        <v>506</v>
      </c>
      <c r="B709" s="52" t="s">
        <v>516</v>
      </c>
      <c r="C709" s="52" t="s">
        <v>1153</v>
      </c>
      <c r="D709" s="52" t="s">
        <v>1238</v>
      </c>
      <c r="E709" s="52" t="s">
        <v>944</v>
      </c>
      <c r="F709" s="52" t="s">
        <v>954</v>
      </c>
      <c r="G709" s="56" t="s">
        <v>955</v>
      </c>
      <c r="H709" s="57">
        <v>11844000</v>
      </c>
    </row>
    <row r="710" spans="1:8" ht="25.5">
      <c r="A710" s="52" t="s">
        <v>506</v>
      </c>
      <c r="B710" s="52" t="s">
        <v>516</v>
      </c>
      <c r="C710" s="52" t="s">
        <v>1153</v>
      </c>
      <c r="D710" s="52" t="s">
        <v>1238</v>
      </c>
      <c r="E710" s="52" t="s">
        <v>944</v>
      </c>
      <c r="F710" s="52" t="s">
        <v>956</v>
      </c>
      <c r="G710" s="56" t="s">
        <v>957</v>
      </c>
      <c r="H710" s="57">
        <v>166671709</v>
      </c>
    </row>
    <row r="711" spans="1:8">
      <c r="A711" s="52" t="s">
        <v>506</v>
      </c>
      <c r="B711" s="52" t="s">
        <v>516</v>
      </c>
      <c r="C711" s="52" t="s">
        <v>1153</v>
      </c>
      <c r="D711" s="52" t="s">
        <v>1238</v>
      </c>
      <c r="E711" s="52" t="s">
        <v>1139</v>
      </c>
      <c r="F711" s="52" t="s">
        <v>201</v>
      </c>
      <c r="G711" s="56" t="s">
        <v>1140</v>
      </c>
      <c r="H711" s="57">
        <v>102491000</v>
      </c>
    </row>
    <row r="712" spans="1:8">
      <c r="A712" s="52" t="s">
        <v>506</v>
      </c>
      <c r="B712" s="52" t="s">
        <v>516</v>
      </c>
      <c r="C712" s="52" t="s">
        <v>1153</v>
      </c>
      <c r="D712" s="52" t="s">
        <v>1238</v>
      </c>
      <c r="E712" s="52" t="s">
        <v>1139</v>
      </c>
      <c r="F712" s="52" t="s">
        <v>1203</v>
      </c>
      <c r="G712" s="56" t="s">
        <v>1204</v>
      </c>
      <c r="H712" s="57">
        <v>102491000</v>
      </c>
    </row>
    <row r="713" spans="1:8">
      <c r="A713" s="52" t="s">
        <v>506</v>
      </c>
      <c r="B713" s="52" t="s">
        <v>516</v>
      </c>
      <c r="C713" s="52" t="s">
        <v>1153</v>
      </c>
      <c r="D713" s="52" t="s">
        <v>1238</v>
      </c>
      <c r="E713" s="52" t="s">
        <v>966</v>
      </c>
      <c r="F713" s="52" t="s">
        <v>201</v>
      </c>
      <c r="G713" s="56" t="s">
        <v>967</v>
      </c>
      <c r="H713" s="57">
        <v>431680000</v>
      </c>
    </row>
    <row r="714" spans="1:8">
      <c r="A714" s="52" t="s">
        <v>506</v>
      </c>
      <c r="B714" s="52" t="s">
        <v>516</v>
      </c>
      <c r="C714" s="52" t="s">
        <v>1153</v>
      </c>
      <c r="D714" s="52" t="s">
        <v>1238</v>
      </c>
      <c r="E714" s="52" t="s">
        <v>966</v>
      </c>
      <c r="F714" s="52" t="s">
        <v>970</v>
      </c>
      <c r="G714" s="56" t="s">
        <v>971</v>
      </c>
      <c r="H714" s="57">
        <v>431680000</v>
      </c>
    </row>
    <row r="715" spans="1:8">
      <c r="A715" s="52" t="s">
        <v>506</v>
      </c>
      <c r="B715" s="52" t="s">
        <v>516</v>
      </c>
      <c r="C715" s="52" t="s">
        <v>1153</v>
      </c>
      <c r="D715" s="52" t="s">
        <v>1238</v>
      </c>
      <c r="E715" s="52" t="s">
        <v>972</v>
      </c>
      <c r="F715" s="52" t="s">
        <v>201</v>
      </c>
      <c r="G715" s="56" t="s">
        <v>973</v>
      </c>
      <c r="H715" s="57">
        <v>2069396166</v>
      </c>
    </row>
    <row r="716" spans="1:8">
      <c r="A716" s="52" t="s">
        <v>506</v>
      </c>
      <c r="B716" s="52" t="s">
        <v>516</v>
      </c>
      <c r="C716" s="52" t="s">
        <v>1153</v>
      </c>
      <c r="D716" s="52" t="s">
        <v>1238</v>
      </c>
      <c r="E716" s="52" t="s">
        <v>972</v>
      </c>
      <c r="F716" s="52" t="s">
        <v>974</v>
      </c>
      <c r="G716" s="56" t="s">
        <v>975</v>
      </c>
      <c r="H716" s="57">
        <v>1542014381</v>
      </c>
    </row>
    <row r="717" spans="1:8">
      <c r="A717" s="52" t="s">
        <v>506</v>
      </c>
      <c r="B717" s="52" t="s">
        <v>516</v>
      </c>
      <c r="C717" s="52" t="s">
        <v>1153</v>
      </c>
      <c r="D717" s="52" t="s">
        <v>1238</v>
      </c>
      <c r="E717" s="52" t="s">
        <v>972</v>
      </c>
      <c r="F717" s="52" t="s">
        <v>976</v>
      </c>
      <c r="G717" s="56" t="s">
        <v>977</v>
      </c>
      <c r="H717" s="57">
        <v>264345324</v>
      </c>
    </row>
    <row r="718" spans="1:8">
      <c r="A718" s="52" t="s">
        <v>506</v>
      </c>
      <c r="B718" s="52" t="s">
        <v>516</v>
      </c>
      <c r="C718" s="52" t="s">
        <v>1153</v>
      </c>
      <c r="D718" s="52" t="s">
        <v>1238</v>
      </c>
      <c r="E718" s="52" t="s">
        <v>972</v>
      </c>
      <c r="F718" s="52" t="s">
        <v>978</v>
      </c>
      <c r="G718" s="56" t="s">
        <v>979</v>
      </c>
      <c r="H718" s="57">
        <v>176202267</v>
      </c>
    </row>
    <row r="719" spans="1:8">
      <c r="A719" s="52" t="s">
        <v>506</v>
      </c>
      <c r="B719" s="52" t="s">
        <v>516</v>
      </c>
      <c r="C719" s="52" t="s">
        <v>1153</v>
      </c>
      <c r="D719" s="52" t="s">
        <v>1238</v>
      </c>
      <c r="E719" s="52" t="s">
        <v>972</v>
      </c>
      <c r="F719" s="52" t="s">
        <v>980</v>
      </c>
      <c r="G719" s="56" t="s">
        <v>981</v>
      </c>
      <c r="H719" s="57">
        <v>86834194</v>
      </c>
    </row>
    <row r="720" spans="1:8">
      <c r="A720" s="52" t="s">
        <v>506</v>
      </c>
      <c r="B720" s="52" t="s">
        <v>516</v>
      </c>
      <c r="C720" s="52" t="s">
        <v>1153</v>
      </c>
      <c r="D720" s="52" t="s">
        <v>1238</v>
      </c>
      <c r="E720" s="52" t="s">
        <v>982</v>
      </c>
      <c r="F720" s="52" t="s">
        <v>201</v>
      </c>
      <c r="G720" s="56" t="s">
        <v>983</v>
      </c>
      <c r="H720" s="57">
        <v>635896096</v>
      </c>
    </row>
    <row r="721" spans="1:8" ht="25.5">
      <c r="A721" s="52" t="s">
        <v>506</v>
      </c>
      <c r="B721" s="52" t="s">
        <v>516</v>
      </c>
      <c r="C721" s="52" t="s">
        <v>1153</v>
      </c>
      <c r="D721" s="52" t="s">
        <v>1238</v>
      </c>
      <c r="E721" s="52" t="s">
        <v>982</v>
      </c>
      <c r="F721" s="52" t="s">
        <v>984</v>
      </c>
      <c r="G721" s="56" t="s">
        <v>985</v>
      </c>
      <c r="H721" s="57">
        <v>606288096</v>
      </c>
    </row>
    <row r="722" spans="1:8">
      <c r="A722" s="52" t="s">
        <v>506</v>
      </c>
      <c r="B722" s="52" t="s">
        <v>516</v>
      </c>
      <c r="C722" s="52" t="s">
        <v>1153</v>
      </c>
      <c r="D722" s="52" t="s">
        <v>1238</v>
      </c>
      <c r="E722" s="52" t="s">
        <v>982</v>
      </c>
      <c r="F722" s="52" t="s">
        <v>1242</v>
      </c>
      <c r="G722" s="56" t="s">
        <v>971</v>
      </c>
      <c r="H722" s="57">
        <v>29608000</v>
      </c>
    </row>
    <row r="723" spans="1:8">
      <c r="A723" s="52" t="s">
        <v>506</v>
      </c>
      <c r="B723" s="52" t="s">
        <v>516</v>
      </c>
      <c r="C723" s="52" t="s">
        <v>1153</v>
      </c>
      <c r="D723" s="52" t="s">
        <v>1238</v>
      </c>
      <c r="E723" s="52" t="s">
        <v>986</v>
      </c>
      <c r="F723" s="52" t="s">
        <v>201</v>
      </c>
      <c r="G723" s="56" t="s">
        <v>987</v>
      </c>
      <c r="H723" s="57">
        <v>1177858064</v>
      </c>
    </row>
    <row r="724" spans="1:8">
      <c r="A724" s="52" t="s">
        <v>506</v>
      </c>
      <c r="B724" s="52" t="s">
        <v>516</v>
      </c>
      <c r="C724" s="52" t="s">
        <v>1153</v>
      </c>
      <c r="D724" s="52" t="s">
        <v>1238</v>
      </c>
      <c r="E724" s="52" t="s">
        <v>986</v>
      </c>
      <c r="F724" s="52" t="s">
        <v>988</v>
      </c>
      <c r="G724" s="56" t="s">
        <v>989</v>
      </c>
      <c r="H724" s="57">
        <v>237529206</v>
      </c>
    </row>
    <row r="725" spans="1:8">
      <c r="A725" s="52" t="s">
        <v>506</v>
      </c>
      <c r="B725" s="52" t="s">
        <v>516</v>
      </c>
      <c r="C725" s="52" t="s">
        <v>1153</v>
      </c>
      <c r="D725" s="52" t="s">
        <v>1238</v>
      </c>
      <c r="E725" s="52" t="s">
        <v>986</v>
      </c>
      <c r="F725" s="52" t="s">
        <v>990</v>
      </c>
      <c r="G725" s="56" t="s">
        <v>991</v>
      </c>
      <c r="H725" s="57">
        <v>68678000</v>
      </c>
    </row>
    <row r="726" spans="1:8">
      <c r="A726" s="52" t="s">
        <v>506</v>
      </c>
      <c r="B726" s="52" t="s">
        <v>516</v>
      </c>
      <c r="C726" s="52" t="s">
        <v>1153</v>
      </c>
      <c r="D726" s="52" t="s">
        <v>1238</v>
      </c>
      <c r="E726" s="52" t="s">
        <v>986</v>
      </c>
      <c r="F726" s="52" t="s">
        <v>992</v>
      </c>
      <c r="G726" s="56" t="s">
        <v>993</v>
      </c>
      <c r="H726" s="57">
        <v>869214858</v>
      </c>
    </row>
    <row r="727" spans="1:8">
      <c r="A727" s="52" t="s">
        <v>506</v>
      </c>
      <c r="B727" s="52" t="s">
        <v>516</v>
      </c>
      <c r="C727" s="52" t="s">
        <v>1153</v>
      </c>
      <c r="D727" s="52" t="s">
        <v>1238</v>
      </c>
      <c r="E727" s="52" t="s">
        <v>986</v>
      </c>
      <c r="F727" s="52" t="s">
        <v>994</v>
      </c>
      <c r="G727" s="56" t="s">
        <v>995</v>
      </c>
      <c r="H727" s="57">
        <v>2436000</v>
      </c>
    </row>
    <row r="728" spans="1:8">
      <c r="A728" s="52" t="s">
        <v>506</v>
      </c>
      <c r="B728" s="52" t="s">
        <v>516</v>
      </c>
      <c r="C728" s="52" t="s">
        <v>1153</v>
      </c>
      <c r="D728" s="52" t="s">
        <v>1238</v>
      </c>
      <c r="E728" s="52" t="s">
        <v>996</v>
      </c>
      <c r="F728" s="52" t="s">
        <v>201</v>
      </c>
      <c r="G728" s="56" t="s">
        <v>997</v>
      </c>
      <c r="H728" s="57">
        <v>507170453</v>
      </c>
    </row>
    <row r="729" spans="1:8">
      <c r="A729" s="52" t="s">
        <v>506</v>
      </c>
      <c r="B729" s="52" t="s">
        <v>516</v>
      </c>
      <c r="C729" s="52" t="s">
        <v>1153</v>
      </c>
      <c r="D729" s="52" t="s">
        <v>1238</v>
      </c>
      <c r="E729" s="52" t="s">
        <v>996</v>
      </c>
      <c r="F729" s="52" t="s">
        <v>998</v>
      </c>
      <c r="G729" s="56" t="s">
        <v>999</v>
      </c>
      <c r="H729" s="57">
        <v>138234450</v>
      </c>
    </row>
    <row r="730" spans="1:8">
      <c r="A730" s="52" t="s">
        <v>506</v>
      </c>
      <c r="B730" s="52" t="s">
        <v>516</v>
      </c>
      <c r="C730" s="52" t="s">
        <v>1153</v>
      </c>
      <c r="D730" s="52" t="s">
        <v>1238</v>
      </c>
      <c r="E730" s="52" t="s">
        <v>996</v>
      </c>
      <c r="F730" s="52" t="s">
        <v>1000</v>
      </c>
      <c r="G730" s="56" t="s">
        <v>1001</v>
      </c>
      <c r="H730" s="57">
        <v>156674620</v>
      </c>
    </row>
    <row r="731" spans="1:8">
      <c r="A731" s="52" t="s">
        <v>506</v>
      </c>
      <c r="B731" s="52" t="s">
        <v>516</v>
      </c>
      <c r="C731" s="52" t="s">
        <v>1153</v>
      </c>
      <c r="D731" s="52" t="s">
        <v>1238</v>
      </c>
      <c r="E731" s="52" t="s">
        <v>996</v>
      </c>
      <c r="F731" s="52" t="s">
        <v>1002</v>
      </c>
      <c r="G731" s="56" t="s">
        <v>1003</v>
      </c>
      <c r="H731" s="57">
        <v>59700000</v>
      </c>
    </row>
    <row r="732" spans="1:8">
      <c r="A732" s="52" t="s">
        <v>506</v>
      </c>
      <c r="B732" s="52" t="s">
        <v>516</v>
      </c>
      <c r="C732" s="52" t="s">
        <v>1153</v>
      </c>
      <c r="D732" s="52" t="s">
        <v>1238</v>
      </c>
      <c r="E732" s="52" t="s">
        <v>996</v>
      </c>
      <c r="F732" s="52" t="s">
        <v>1004</v>
      </c>
      <c r="G732" s="56" t="s">
        <v>1005</v>
      </c>
      <c r="H732" s="57">
        <v>152561383</v>
      </c>
    </row>
    <row r="733" spans="1:8">
      <c r="A733" s="52" t="s">
        <v>506</v>
      </c>
      <c r="B733" s="52" t="s">
        <v>516</v>
      </c>
      <c r="C733" s="52" t="s">
        <v>1153</v>
      </c>
      <c r="D733" s="52" t="s">
        <v>1238</v>
      </c>
      <c r="E733" s="52" t="s">
        <v>1006</v>
      </c>
      <c r="F733" s="52" t="s">
        <v>201</v>
      </c>
      <c r="G733" s="56" t="s">
        <v>1007</v>
      </c>
      <c r="H733" s="57">
        <v>498011734</v>
      </c>
    </row>
    <row r="734" spans="1:8" ht="38.25">
      <c r="A734" s="52" t="s">
        <v>506</v>
      </c>
      <c r="B734" s="52" t="s">
        <v>516</v>
      </c>
      <c r="C734" s="52" t="s">
        <v>1153</v>
      </c>
      <c r="D734" s="52" t="s">
        <v>1238</v>
      </c>
      <c r="E734" s="52" t="s">
        <v>1006</v>
      </c>
      <c r="F734" s="52" t="s">
        <v>1008</v>
      </c>
      <c r="G734" s="56" t="s">
        <v>1009</v>
      </c>
      <c r="H734" s="57">
        <v>489134</v>
      </c>
    </row>
    <row r="735" spans="1:8">
      <c r="A735" s="52" t="s">
        <v>506</v>
      </c>
      <c r="B735" s="52" t="s">
        <v>516</v>
      </c>
      <c r="C735" s="52" t="s">
        <v>1153</v>
      </c>
      <c r="D735" s="52" t="s">
        <v>1238</v>
      </c>
      <c r="E735" s="52" t="s">
        <v>1006</v>
      </c>
      <c r="F735" s="52" t="s">
        <v>1010</v>
      </c>
      <c r="G735" s="56" t="s">
        <v>1011</v>
      </c>
      <c r="H735" s="57">
        <v>420000</v>
      </c>
    </row>
    <row r="736" spans="1:8" ht="38.25">
      <c r="A736" s="52" t="s">
        <v>506</v>
      </c>
      <c r="B736" s="52" t="s">
        <v>516</v>
      </c>
      <c r="C736" s="52" t="s">
        <v>1153</v>
      </c>
      <c r="D736" s="52" t="s">
        <v>1238</v>
      </c>
      <c r="E736" s="52" t="s">
        <v>1006</v>
      </c>
      <c r="F736" s="52" t="s">
        <v>1012</v>
      </c>
      <c r="G736" s="56" t="s">
        <v>1013</v>
      </c>
      <c r="H736" s="57">
        <v>27728000</v>
      </c>
    </row>
    <row r="737" spans="1:8">
      <c r="A737" s="52" t="s">
        <v>506</v>
      </c>
      <c r="B737" s="52" t="s">
        <v>516</v>
      </c>
      <c r="C737" s="52" t="s">
        <v>1153</v>
      </c>
      <c r="D737" s="52" t="s">
        <v>1238</v>
      </c>
      <c r="E737" s="52" t="s">
        <v>1006</v>
      </c>
      <c r="F737" s="52" t="s">
        <v>1014</v>
      </c>
      <c r="G737" s="56" t="s">
        <v>1015</v>
      </c>
      <c r="H737" s="57">
        <v>423325000</v>
      </c>
    </row>
    <row r="738" spans="1:8" ht="25.5">
      <c r="A738" s="52" t="s">
        <v>506</v>
      </c>
      <c r="B738" s="52" t="s">
        <v>516</v>
      </c>
      <c r="C738" s="52" t="s">
        <v>1153</v>
      </c>
      <c r="D738" s="52" t="s">
        <v>1238</v>
      </c>
      <c r="E738" s="52" t="s">
        <v>1006</v>
      </c>
      <c r="F738" s="52" t="s">
        <v>1016</v>
      </c>
      <c r="G738" s="56" t="s">
        <v>1017</v>
      </c>
      <c r="H738" s="57">
        <v>7679600</v>
      </c>
    </row>
    <row r="739" spans="1:8">
      <c r="A739" s="52" t="s">
        <v>506</v>
      </c>
      <c r="B739" s="52" t="s">
        <v>516</v>
      </c>
      <c r="C739" s="52" t="s">
        <v>1153</v>
      </c>
      <c r="D739" s="52" t="s">
        <v>1238</v>
      </c>
      <c r="E739" s="52" t="s">
        <v>1006</v>
      </c>
      <c r="F739" s="52" t="s">
        <v>1018</v>
      </c>
      <c r="G739" s="56" t="s">
        <v>1019</v>
      </c>
      <c r="H739" s="57">
        <v>34800000</v>
      </c>
    </row>
    <row r="740" spans="1:8">
      <c r="A740" s="52" t="s">
        <v>506</v>
      </c>
      <c r="B740" s="52" t="s">
        <v>516</v>
      </c>
      <c r="C740" s="52" t="s">
        <v>1153</v>
      </c>
      <c r="D740" s="52" t="s">
        <v>1238</v>
      </c>
      <c r="E740" s="52" t="s">
        <v>1006</v>
      </c>
      <c r="F740" s="52" t="s">
        <v>1020</v>
      </c>
      <c r="G740" s="56" t="s">
        <v>511</v>
      </c>
      <c r="H740" s="57">
        <v>3570000</v>
      </c>
    </row>
    <row r="741" spans="1:8">
      <c r="A741" s="52" t="s">
        <v>506</v>
      </c>
      <c r="B741" s="52" t="s">
        <v>516</v>
      </c>
      <c r="C741" s="52" t="s">
        <v>1153</v>
      </c>
      <c r="D741" s="52" t="s">
        <v>1238</v>
      </c>
      <c r="E741" s="52" t="s">
        <v>1021</v>
      </c>
      <c r="F741" s="52" t="s">
        <v>201</v>
      </c>
      <c r="G741" s="56" t="s">
        <v>1022</v>
      </c>
      <c r="H741" s="57">
        <v>57390000</v>
      </c>
    </row>
    <row r="742" spans="1:8">
      <c r="A742" s="52" t="s">
        <v>506</v>
      </c>
      <c r="B742" s="52" t="s">
        <v>516</v>
      </c>
      <c r="C742" s="52" t="s">
        <v>1153</v>
      </c>
      <c r="D742" s="52" t="s">
        <v>1238</v>
      </c>
      <c r="E742" s="52" t="s">
        <v>1021</v>
      </c>
      <c r="F742" s="52" t="s">
        <v>1243</v>
      </c>
      <c r="G742" s="56" t="s">
        <v>1244</v>
      </c>
      <c r="H742" s="57">
        <v>3600000</v>
      </c>
    </row>
    <row r="743" spans="1:8">
      <c r="A743" s="52" t="s">
        <v>506</v>
      </c>
      <c r="B743" s="52" t="s">
        <v>516</v>
      </c>
      <c r="C743" s="52" t="s">
        <v>1153</v>
      </c>
      <c r="D743" s="52" t="s">
        <v>1238</v>
      </c>
      <c r="E743" s="52" t="s">
        <v>1021</v>
      </c>
      <c r="F743" s="52" t="s">
        <v>1033</v>
      </c>
      <c r="G743" s="56" t="s">
        <v>1034</v>
      </c>
      <c r="H743" s="57">
        <v>53790000</v>
      </c>
    </row>
    <row r="744" spans="1:8">
      <c r="A744" s="52" t="s">
        <v>506</v>
      </c>
      <c r="B744" s="52" t="s">
        <v>516</v>
      </c>
      <c r="C744" s="52" t="s">
        <v>1153</v>
      </c>
      <c r="D744" s="52" t="s">
        <v>1238</v>
      </c>
      <c r="E744" s="52" t="s">
        <v>1035</v>
      </c>
      <c r="F744" s="52" t="s">
        <v>201</v>
      </c>
      <c r="G744" s="56" t="s">
        <v>1036</v>
      </c>
      <c r="H744" s="57">
        <v>532053000</v>
      </c>
    </row>
    <row r="745" spans="1:8">
      <c r="A745" s="52" t="s">
        <v>506</v>
      </c>
      <c r="B745" s="52" t="s">
        <v>516</v>
      </c>
      <c r="C745" s="52" t="s">
        <v>1153</v>
      </c>
      <c r="D745" s="52" t="s">
        <v>1238</v>
      </c>
      <c r="E745" s="52" t="s">
        <v>1035</v>
      </c>
      <c r="F745" s="52" t="s">
        <v>1037</v>
      </c>
      <c r="G745" s="56" t="s">
        <v>1038</v>
      </c>
      <c r="H745" s="57">
        <v>24053000</v>
      </c>
    </row>
    <row r="746" spans="1:8">
      <c r="A746" s="52" t="s">
        <v>506</v>
      </c>
      <c r="B746" s="52" t="s">
        <v>516</v>
      </c>
      <c r="C746" s="52" t="s">
        <v>1153</v>
      </c>
      <c r="D746" s="52" t="s">
        <v>1238</v>
      </c>
      <c r="E746" s="52" t="s">
        <v>1035</v>
      </c>
      <c r="F746" s="52" t="s">
        <v>1039</v>
      </c>
      <c r="G746" s="56" t="s">
        <v>1040</v>
      </c>
      <c r="H746" s="57">
        <v>68200000</v>
      </c>
    </row>
    <row r="747" spans="1:8">
      <c r="A747" s="52" t="s">
        <v>506</v>
      </c>
      <c r="B747" s="52" t="s">
        <v>516</v>
      </c>
      <c r="C747" s="52" t="s">
        <v>1153</v>
      </c>
      <c r="D747" s="52" t="s">
        <v>1238</v>
      </c>
      <c r="E747" s="52" t="s">
        <v>1035</v>
      </c>
      <c r="F747" s="52" t="s">
        <v>1041</v>
      </c>
      <c r="G747" s="56" t="s">
        <v>1028</v>
      </c>
      <c r="H747" s="57">
        <v>22150000</v>
      </c>
    </row>
    <row r="748" spans="1:8">
      <c r="A748" s="52" t="s">
        <v>506</v>
      </c>
      <c r="B748" s="52" t="s">
        <v>516</v>
      </c>
      <c r="C748" s="52" t="s">
        <v>1153</v>
      </c>
      <c r="D748" s="52" t="s">
        <v>1238</v>
      </c>
      <c r="E748" s="52" t="s">
        <v>1035</v>
      </c>
      <c r="F748" s="52" t="s">
        <v>1042</v>
      </c>
      <c r="G748" s="56" t="s">
        <v>1043</v>
      </c>
      <c r="H748" s="57">
        <v>417650000</v>
      </c>
    </row>
    <row r="749" spans="1:8">
      <c r="A749" s="52" t="s">
        <v>506</v>
      </c>
      <c r="B749" s="52" t="s">
        <v>516</v>
      </c>
      <c r="C749" s="52" t="s">
        <v>1153</v>
      </c>
      <c r="D749" s="52" t="s">
        <v>1238</v>
      </c>
      <c r="E749" s="52" t="s">
        <v>1044</v>
      </c>
      <c r="F749" s="52" t="s">
        <v>201</v>
      </c>
      <c r="G749" s="56" t="s">
        <v>1045</v>
      </c>
      <c r="H749" s="57">
        <v>10533812506</v>
      </c>
    </row>
    <row r="750" spans="1:8">
      <c r="A750" s="52" t="s">
        <v>506</v>
      </c>
      <c r="B750" s="52" t="s">
        <v>516</v>
      </c>
      <c r="C750" s="52" t="s">
        <v>1153</v>
      </c>
      <c r="D750" s="52" t="s">
        <v>1238</v>
      </c>
      <c r="E750" s="52" t="s">
        <v>1044</v>
      </c>
      <c r="F750" s="52" t="s">
        <v>1046</v>
      </c>
      <c r="G750" s="56" t="s">
        <v>1047</v>
      </c>
      <c r="H750" s="57">
        <v>164000000</v>
      </c>
    </row>
    <row r="751" spans="1:8">
      <c r="A751" s="52" t="s">
        <v>506</v>
      </c>
      <c r="B751" s="52" t="s">
        <v>516</v>
      </c>
      <c r="C751" s="52" t="s">
        <v>1153</v>
      </c>
      <c r="D751" s="52" t="s">
        <v>1238</v>
      </c>
      <c r="E751" s="52" t="s">
        <v>1044</v>
      </c>
      <c r="F751" s="52" t="s">
        <v>1048</v>
      </c>
      <c r="G751" s="56" t="s">
        <v>1049</v>
      </c>
      <c r="H751" s="57">
        <v>10338962506</v>
      </c>
    </row>
    <row r="752" spans="1:8">
      <c r="A752" s="52" t="s">
        <v>506</v>
      </c>
      <c r="B752" s="52" t="s">
        <v>516</v>
      </c>
      <c r="C752" s="52" t="s">
        <v>1153</v>
      </c>
      <c r="D752" s="52" t="s">
        <v>1238</v>
      </c>
      <c r="E752" s="52" t="s">
        <v>1044</v>
      </c>
      <c r="F752" s="52" t="s">
        <v>1050</v>
      </c>
      <c r="G752" s="56" t="s">
        <v>1051</v>
      </c>
      <c r="H752" s="57">
        <v>30850000</v>
      </c>
    </row>
    <row r="753" spans="1:8" ht="25.5">
      <c r="A753" s="52" t="s">
        <v>506</v>
      </c>
      <c r="B753" s="52" t="s">
        <v>516</v>
      </c>
      <c r="C753" s="52" t="s">
        <v>1153</v>
      </c>
      <c r="D753" s="52" t="s">
        <v>1238</v>
      </c>
      <c r="E753" s="52" t="s">
        <v>1058</v>
      </c>
      <c r="F753" s="52" t="s">
        <v>201</v>
      </c>
      <c r="G753" s="56" t="s">
        <v>1059</v>
      </c>
      <c r="H753" s="57">
        <v>992603086</v>
      </c>
    </row>
    <row r="754" spans="1:8">
      <c r="A754" s="52" t="s">
        <v>506</v>
      </c>
      <c r="B754" s="52" t="s">
        <v>516</v>
      </c>
      <c r="C754" s="52" t="s">
        <v>1153</v>
      </c>
      <c r="D754" s="52" t="s">
        <v>1238</v>
      </c>
      <c r="E754" s="52" t="s">
        <v>1058</v>
      </c>
      <c r="F754" s="52" t="s">
        <v>1060</v>
      </c>
      <c r="G754" s="56" t="s">
        <v>1061</v>
      </c>
      <c r="H754" s="57">
        <v>85230964</v>
      </c>
    </row>
    <row r="755" spans="1:8">
      <c r="A755" s="52" t="s">
        <v>506</v>
      </c>
      <c r="B755" s="52" t="s">
        <v>516</v>
      </c>
      <c r="C755" s="52" t="s">
        <v>1153</v>
      </c>
      <c r="D755" s="52" t="s">
        <v>1238</v>
      </c>
      <c r="E755" s="52" t="s">
        <v>1058</v>
      </c>
      <c r="F755" s="52" t="s">
        <v>1245</v>
      </c>
      <c r="G755" s="56" t="s">
        <v>1246</v>
      </c>
      <c r="H755" s="57">
        <v>2000000</v>
      </c>
    </row>
    <row r="756" spans="1:8">
      <c r="A756" s="52" t="s">
        <v>506</v>
      </c>
      <c r="B756" s="52" t="s">
        <v>516</v>
      </c>
      <c r="C756" s="52" t="s">
        <v>1153</v>
      </c>
      <c r="D756" s="52" t="s">
        <v>1238</v>
      </c>
      <c r="E756" s="52" t="s">
        <v>1058</v>
      </c>
      <c r="F756" s="52" t="s">
        <v>1247</v>
      </c>
      <c r="G756" s="56" t="s">
        <v>1248</v>
      </c>
      <c r="H756" s="57">
        <v>94501000</v>
      </c>
    </row>
    <row r="757" spans="1:8">
      <c r="A757" s="52" t="s">
        <v>506</v>
      </c>
      <c r="B757" s="52" t="s">
        <v>516</v>
      </c>
      <c r="C757" s="52" t="s">
        <v>1153</v>
      </c>
      <c r="D757" s="52" t="s">
        <v>1238</v>
      </c>
      <c r="E757" s="52" t="s">
        <v>1058</v>
      </c>
      <c r="F757" s="52" t="s">
        <v>1062</v>
      </c>
      <c r="G757" s="56" t="s">
        <v>1063</v>
      </c>
      <c r="H757" s="57">
        <v>49422000</v>
      </c>
    </row>
    <row r="758" spans="1:8">
      <c r="A758" s="52" t="s">
        <v>506</v>
      </c>
      <c r="B758" s="52" t="s">
        <v>516</v>
      </c>
      <c r="C758" s="52" t="s">
        <v>1153</v>
      </c>
      <c r="D758" s="52" t="s">
        <v>1238</v>
      </c>
      <c r="E758" s="52" t="s">
        <v>1058</v>
      </c>
      <c r="F758" s="52" t="s">
        <v>1064</v>
      </c>
      <c r="G758" s="56" t="s">
        <v>1065</v>
      </c>
      <c r="H758" s="57">
        <v>78169500</v>
      </c>
    </row>
    <row r="759" spans="1:8">
      <c r="A759" s="52" t="s">
        <v>506</v>
      </c>
      <c r="B759" s="52" t="s">
        <v>516</v>
      </c>
      <c r="C759" s="52" t="s">
        <v>1153</v>
      </c>
      <c r="D759" s="52" t="s">
        <v>1238</v>
      </c>
      <c r="E759" s="52" t="s">
        <v>1058</v>
      </c>
      <c r="F759" s="52" t="s">
        <v>1066</v>
      </c>
      <c r="G759" s="56" t="s">
        <v>1067</v>
      </c>
      <c r="H759" s="57">
        <v>22870000</v>
      </c>
    </row>
    <row r="760" spans="1:8">
      <c r="A760" s="52" t="s">
        <v>506</v>
      </c>
      <c r="B760" s="52" t="s">
        <v>516</v>
      </c>
      <c r="C760" s="52" t="s">
        <v>1153</v>
      </c>
      <c r="D760" s="52" t="s">
        <v>1238</v>
      </c>
      <c r="E760" s="52" t="s">
        <v>1058</v>
      </c>
      <c r="F760" s="52" t="s">
        <v>1068</v>
      </c>
      <c r="G760" s="56" t="s">
        <v>1069</v>
      </c>
      <c r="H760" s="57">
        <v>107261902</v>
      </c>
    </row>
    <row r="761" spans="1:8">
      <c r="A761" s="52" t="s">
        <v>506</v>
      </c>
      <c r="B761" s="52" t="s">
        <v>516</v>
      </c>
      <c r="C761" s="52" t="s">
        <v>1153</v>
      </c>
      <c r="D761" s="52" t="s">
        <v>1238</v>
      </c>
      <c r="E761" s="52" t="s">
        <v>1058</v>
      </c>
      <c r="F761" s="52" t="s">
        <v>1249</v>
      </c>
      <c r="G761" s="56" t="s">
        <v>1250</v>
      </c>
      <c r="H761" s="57">
        <v>289699000</v>
      </c>
    </row>
    <row r="762" spans="1:8">
      <c r="A762" s="52" t="s">
        <v>506</v>
      </c>
      <c r="B762" s="52" t="s">
        <v>516</v>
      </c>
      <c r="C762" s="52" t="s">
        <v>1153</v>
      </c>
      <c r="D762" s="52" t="s">
        <v>1238</v>
      </c>
      <c r="E762" s="52" t="s">
        <v>1058</v>
      </c>
      <c r="F762" s="52" t="s">
        <v>1070</v>
      </c>
      <c r="G762" s="56" t="s">
        <v>1071</v>
      </c>
      <c r="H762" s="57">
        <v>263448720</v>
      </c>
    </row>
    <row r="763" spans="1:8" ht="25.5">
      <c r="A763" s="52" t="s">
        <v>506</v>
      </c>
      <c r="B763" s="52" t="s">
        <v>516</v>
      </c>
      <c r="C763" s="52" t="s">
        <v>1153</v>
      </c>
      <c r="D763" s="52" t="s">
        <v>1238</v>
      </c>
      <c r="E763" s="52" t="s">
        <v>1072</v>
      </c>
      <c r="F763" s="52" t="s">
        <v>201</v>
      </c>
      <c r="G763" s="56" t="s">
        <v>1073</v>
      </c>
      <c r="H763" s="57">
        <v>826760000</v>
      </c>
    </row>
    <row r="764" spans="1:8">
      <c r="A764" s="52" t="s">
        <v>506</v>
      </c>
      <c r="B764" s="52" t="s">
        <v>516</v>
      </c>
      <c r="C764" s="52" t="s">
        <v>1153</v>
      </c>
      <c r="D764" s="52" t="s">
        <v>1238</v>
      </c>
      <c r="E764" s="52" t="s">
        <v>1072</v>
      </c>
      <c r="F764" s="52" t="s">
        <v>1251</v>
      </c>
      <c r="G764" s="56" t="s">
        <v>1248</v>
      </c>
      <c r="H764" s="57">
        <v>78400000</v>
      </c>
    </row>
    <row r="765" spans="1:8">
      <c r="A765" s="52" t="s">
        <v>506</v>
      </c>
      <c r="B765" s="52" t="s">
        <v>516</v>
      </c>
      <c r="C765" s="52" t="s">
        <v>1153</v>
      </c>
      <c r="D765" s="52" t="s">
        <v>1238</v>
      </c>
      <c r="E765" s="52" t="s">
        <v>1072</v>
      </c>
      <c r="F765" s="52" t="s">
        <v>1074</v>
      </c>
      <c r="G765" s="56" t="s">
        <v>1067</v>
      </c>
      <c r="H765" s="57">
        <v>290750000</v>
      </c>
    </row>
    <row r="766" spans="1:8">
      <c r="A766" s="52" t="s">
        <v>506</v>
      </c>
      <c r="B766" s="52" t="s">
        <v>516</v>
      </c>
      <c r="C766" s="52" t="s">
        <v>1153</v>
      </c>
      <c r="D766" s="52" t="s">
        <v>1238</v>
      </c>
      <c r="E766" s="52" t="s">
        <v>1072</v>
      </c>
      <c r="F766" s="52" t="s">
        <v>1075</v>
      </c>
      <c r="G766" s="56" t="s">
        <v>1065</v>
      </c>
      <c r="H766" s="57">
        <v>344210000</v>
      </c>
    </row>
    <row r="767" spans="1:8">
      <c r="A767" s="52" t="s">
        <v>506</v>
      </c>
      <c r="B767" s="52" t="s">
        <v>516</v>
      </c>
      <c r="C767" s="52" t="s">
        <v>1153</v>
      </c>
      <c r="D767" s="52" t="s">
        <v>1238</v>
      </c>
      <c r="E767" s="52" t="s">
        <v>1072</v>
      </c>
      <c r="F767" s="52" t="s">
        <v>1252</v>
      </c>
      <c r="G767" s="56" t="s">
        <v>1253</v>
      </c>
      <c r="H767" s="57">
        <v>113400000</v>
      </c>
    </row>
    <row r="768" spans="1:8" ht="25.5">
      <c r="A768" s="52" t="s">
        <v>506</v>
      </c>
      <c r="B768" s="52" t="s">
        <v>516</v>
      </c>
      <c r="C768" s="52" t="s">
        <v>1153</v>
      </c>
      <c r="D768" s="52" t="s">
        <v>1238</v>
      </c>
      <c r="E768" s="52" t="s">
        <v>1076</v>
      </c>
      <c r="F768" s="52" t="s">
        <v>201</v>
      </c>
      <c r="G768" s="56" t="s">
        <v>1077</v>
      </c>
      <c r="H768" s="57">
        <v>1447868500</v>
      </c>
    </row>
    <row r="769" spans="1:8">
      <c r="A769" s="52" t="s">
        <v>506</v>
      </c>
      <c r="B769" s="52" t="s">
        <v>516</v>
      </c>
      <c r="C769" s="52" t="s">
        <v>1153</v>
      </c>
      <c r="D769" s="52" t="s">
        <v>1238</v>
      </c>
      <c r="E769" s="52" t="s">
        <v>1076</v>
      </c>
      <c r="F769" s="52" t="s">
        <v>1112</v>
      </c>
      <c r="G769" s="56" t="s">
        <v>1113</v>
      </c>
      <c r="H769" s="57">
        <v>17900000</v>
      </c>
    </row>
    <row r="770" spans="1:8">
      <c r="A770" s="52" t="s">
        <v>506</v>
      </c>
      <c r="B770" s="52" t="s">
        <v>516</v>
      </c>
      <c r="C770" s="52" t="s">
        <v>1153</v>
      </c>
      <c r="D770" s="52" t="s">
        <v>1238</v>
      </c>
      <c r="E770" s="52" t="s">
        <v>1076</v>
      </c>
      <c r="F770" s="52" t="s">
        <v>1078</v>
      </c>
      <c r="G770" s="56" t="s">
        <v>1079</v>
      </c>
      <c r="H770" s="57">
        <v>177150000</v>
      </c>
    </row>
    <row r="771" spans="1:8">
      <c r="A771" s="52" t="s">
        <v>506</v>
      </c>
      <c r="B771" s="52" t="s">
        <v>516</v>
      </c>
      <c r="C771" s="52" t="s">
        <v>1153</v>
      </c>
      <c r="D771" s="52" t="s">
        <v>1238</v>
      </c>
      <c r="E771" s="52" t="s">
        <v>1076</v>
      </c>
      <c r="F771" s="52" t="s">
        <v>1080</v>
      </c>
      <c r="G771" s="56" t="s">
        <v>1081</v>
      </c>
      <c r="H771" s="57">
        <v>2225000</v>
      </c>
    </row>
    <row r="772" spans="1:8">
      <c r="A772" s="52" t="s">
        <v>506</v>
      </c>
      <c r="B772" s="52" t="s">
        <v>516</v>
      </c>
      <c r="C772" s="52" t="s">
        <v>1153</v>
      </c>
      <c r="D772" s="52" t="s">
        <v>1238</v>
      </c>
      <c r="E772" s="52" t="s">
        <v>1076</v>
      </c>
      <c r="F772" s="52" t="s">
        <v>1082</v>
      </c>
      <c r="G772" s="56" t="s">
        <v>971</v>
      </c>
      <c r="H772" s="57">
        <v>1250593500</v>
      </c>
    </row>
    <row r="773" spans="1:8">
      <c r="A773" s="52" t="s">
        <v>506</v>
      </c>
      <c r="B773" s="52" t="s">
        <v>516</v>
      </c>
      <c r="C773" s="52" t="s">
        <v>1153</v>
      </c>
      <c r="D773" s="52" t="s">
        <v>1238</v>
      </c>
      <c r="E773" s="52" t="s">
        <v>1083</v>
      </c>
      <c r="F773" s="52" t="s">
        <v>201</v>
      </c>
      <c r="G773" s="56" t="s">
        <v>971</v>
      </c>
      <c r="H773" s="57">
        <v>876788437</v>
      </c>
    </row>
    <row r="774" spans="1:8">
      <c r="A774" s="52" t="s">
        <v>506</v>
      </c>
      <c r="B774" s="52" t="s">
        <v>516</v>
      </c>
      <c r="C774" s="52" t="s">
        <v>1153</v>
      </c>
      <c r="D774" s="52" t="s">
        <v>1238</v>
      </c>
      <c r="E774" s="52" t="s">
        <v>1083</v>
      </c>
      <c r="F774" s="52" t="s">
        <v>1084</v>
      </c>
      <c r="G774" s="56" t="s">
        <v>1085</v>
      </c>
      <c r="H774" s="57">
        <v>18966037</v>
      </c>
    </row>
    <row r="775" spans="1:8">
      <c r="A775" s="52" t="s">
        <v>506</v>
      </c>
      <c r="B775" s="52" t="s">
        <v>516</v>
      </c>
      <c r="C775" s="52" t="s">
        <v>1153</v>
      </c>
      <c r="D775" s="52" t="s">
        <v>1238</v>
      </c>
      <c r="E775" s="52" t="s">
        <v>1083</v>
      </c>
      <c r="F775" s="52" t="s">
        <v>1086</v>
      </c>
      <c r="G775" s="56" t="s">
        <v>1087</v>
      </c>
      <c r="H775" s="57">
        <v>10376400</v>
      </c>
    </row>
    <row r="776" spans="1:8">
      <c r="A776" s="52" t="s">
        <v>506</v>
      </c>
      <c r="B776" s="52" t="s">
        <v>516</v>
      </c>
      <c r="C776" s="52" t="s">
        <v>1153</v>
      </c>
      <c r="D776" s="52" t="s">
        <v>1238</v>
      </c>
      <c r="E776" s="52" t="s">
        <v>1083</v>
      </c>
      <c r="F776" s="52" t="s">
        <v>1088</v>
      </c>
      <c r="G776" s="56" t="s">
        <v>1089</v>
      </c>
      <c r="H776" s="57">
        <v>232555000</v>
      </c>
    </row>
    <row r="777" spans="1:8">
      <c r="A777" s="52" t="s">
        <v>506</v>
      </c>
      <c r="B777" s="52" t="s">
        <v>516</v>
      </c>
      <c r="C777" s="52" t="s">
        <v>1153</v>
      </c>
      <c r="D777" s="52" t="s">
        <v>1238</v>
      </c>
      <c r="E777" s="52" t="s">
        <v>1083</v>
      </c>
      <c r="F777" s="52" t="s">
        <v>1090</v>
      </c>
      <c r="G777" s="56" t="s">
        <v>1091</v>
      </c>
      <c r="H777" s="57">
        <v>614891000</v>
      </c>
    </row>
    <row r="778" spans="1:8" ht="38.25">
      <c r="A778" s="52" t="s">
        <v>506</v>
      </c>
      <c r="B778" s="52" t="s">
        <v>516</v>
      </c>
      <c r="C778" s="52" t="s">
        <v>1153</v>
      </c>
      <c r="D778" s="52" t="s">
        <v>1238</v>
      </c>
      <c r="E778" s="52" t="s">
        <v>1254</v>
      </c>
      <c r="F778" s="52" t="s">
        <v>201</v>
      </c>
      <c r="G778" s="56" t="s">
        <v>1255</v>
      </c>
      <c r="H778" s="57">
        <v>34992000</v>
      </c>
    </row>
    <row r="779" spans="1:8" ht="51">
      <c r="A779" s="52" t="s">
        <v>506</v>
      </c>
      <c r="B779" s="52" t="s">
        <v>516</v>
      </c>
      <c r="C779" s="52" t="s">
        <v>1153</v>
      </c>
      <c r="D779" s="52" t="s">
        <v>1238</v>
      </c>
      <c r="E779" s="52" t="s">
        <v>1254</v>
      </c>
      <c r="F779" s="52" t="s">
        <v>1256</v>
      </c>
      <c r="G779" s="56" t="s">
        <v>1257</v>
      </c>
      <c r="H779" s="57">
        <v>34992000</v>
      </c>
    </row>
    <row r="780" spans="1:8">
      <c r="A780" s="52" t="s">
        <v>506</v>
      </c>
      <c r="B780" s="52" t="s">
        <v>516</v>
      </c>
      <c r="C780" s="52" t="s">
        <v>1153</v>
      </c>
      <c r="D780" s="52" t="s">
        <v>1238</v>
      </c>
      <c r="E780" s="52" t="s">
        <v>1258</v>
      </c>
      <c r="F780" s="52" t="s">
        <v>201</v>
      </c>
      <c r="G780" s="56" t="s">
        <v>1259</v>
      </c>
      <c r="H780" s="57">
        <v>17500000</v>
      </c>
    </row>
    <row r="781" spans="1:8">
      <c r="A781" s="52" t="s">
        <v>506</v>
      </c>
      <c r="B781" s="52" t="s">
        <v>516</v>
      </c>
      <c r="C781" s="52" t="s">
        <v>1153</v>
      </c>
      <c r="D781" s="52" t="s">
        <v>1238</v>
      </c>
      <c r="E781" s="52" t="s">
        <v>1258</v>
      </c>
      <c r="F781" s="52" t="s">
        <v>1260</v>
      </c>
      <c r="G781" s="56" t="s">
        <v>1261</v>
      </c>
      <c r="H781" s="57">
        <v>17500000</v>
      </c>
    </row>
    <row r="782" spans="1:8">
      <c r="A782" s="52" t="s">
        <v>506</v>
      </c>
      <c r="B782" s="52" t="s">
        <v>516</v>
      </c>
      <c r="C782" s="52" t="s">
        <v>1153</v>
      </c>
      <c r="D782" s="52" t="s">
        <v>1238</v>
      </c>
      <c r="E782" s="52" t="s">
        <v>1262</v>
      </c>
      <c r="F782" s="52" t="s">
        <v>201</v>
      </c>
      <c r="G782" s="56" t="s">
        <v>1263</v>
      </c>
      <c r="H782" s="57">
        <v>362468000</v>
      </c>
    </row>
    <row r="783" spans="1:8">
      <c r="A783" s="52" t="s">
        <v>506</v>
      </c>
      <c r="B783" s="52" t="s">
        <v>516</v>
      </c>
      <c r="C783" s="52" t="s">
        <v>1153</v>
      </c>
      <c r="D783" s="52" t="s">
        <v>1238</v>
      </c>
      <c r="E783" s="52" t="s">
        <v>1262</v>
      </c>
      <c r="F783" s="52" t="s">
        <v>1264</v>
      </c>
      <c r="G783" s="56" t="s">
        <v>1265</v>
      </c>
      <c r="H783" s="57">
        <v>362468000</v>
      </c>
    </row>
    <row r="784" spans="1:8">
      <c r="A784" s="52" t="s">
        <v>506</v>
      </c>
      <c r="B784" s="52" t="s">
        <v>516</v>
      </c>
      <c r="C784" s="52" t="s">
        <v>1158</v>
      </c>
      <c r="D784" s="52" t="s">
        <v>201</v>
      </c>
      <c r="E784" s="52" t="s">
        <v>201</v>
      </c>
      <c r="F784" s="52" t="s">
        <v>201</v>
      </c>
      <c r="G784" s="56" t="s">
        <v>1159</v>
      </c>
      <c r="H784" s="57">
        <v>118860324724</v>
      </c>
    </row>
    <row r="785" spans="1:8">
      <c r="A785" s="52" t="s">
        <v>506</v>
      </c>
      <c r="B785" s="52" t="s">
        <v>516</v>
      </c>
      <c r="C785" s="52" t="s">
        <v>1158</v>
      </c>
      <c r="D785" s="52" t="s">
        <v>1160</v>
      </c>
      <c r="E785" s="52" t="s">
        <v>201</v>
      </c>
      <c r="F785" s="52" t="s">
        <v>201</v>
      </c>
      <c r="G785" s="56" t="s">
        <v>1161</v>
      </c>
      <c r="H785" s="57">
        <v>21656501224</v>
      </c>
    </row>
    <row r="786" spans="1:8">
      <c r="A786" s="52" t="s">
        <v>506</v>
      </c>
      <c r="B786" s="52" t="s">
        <v>516</v>
      </c>
      <c r="C786" s="52" t="s">
        <v>1158</v>
      </c>
      <c r="D786" s="52" t="s">
        <v>1160</v>
      </c>
      <c r="E786" s="52" t="s">
        <v>934</v>
      </c>
      <c r="F786" s="52" t="s">
        <v>201</v>
      </c>
      <c r="G786" s="56" t="s">
        <v>935</v>
      </c>
      <c r="H786" s="57">
        <v>3488368740</v>
      </c>
    </row>
    <row r="787" spans="1:8">
      <c r="A787" s="52" t="s">
        <v>506</v>
      </c>
      <c r="B787" s="52" t="s">
        <v>516</v>
      </c>
      <c r="C787" s="52" t="s">
        <v>1158</v>
      </c>
      <c r="D787" s="52" t="s">
        <v>1160</v>
      </c>
      <c r="E787" s="52" t="s">
        <v>934</v>
      </c>
      <c r="F787" s="52" t="s">
        <v>936</v>
      </c>
      <c r="G787" s="56" t="s">
        <v>937</v>
      </c>
      <c r="H787" s="57">
        <v>3488368740</v>
      </c>
    </row>
    <row r="788" spans="1:8" ht="25.5">
      <c r="A788" s="52" t="s">
        <v>506</v>
      </c>
      <c r="B788" s="52" t="s">
        <v>516</v>
      </c>
      <c r="C788" s="52" t="s">
        <v>1158</v>
      </c>
      <c r="D788" s="52" t="s">
        <v>1160</v>
      </c>
      <c r="E788" s="52" t="s">
        <v>940</v>
      </c>
      <c r="F788" s="52" t="s">
        <v>201</v>
      </c>
      <c r="G788" s="56" t="s">
        <v>941</v>
      </c>
      <c r="H788" s="57">
        <v>39202574</v>
      </c>
    </row>
    <row r="789" spans="1:8" ht="25.5">
      <c r="A789" s="52" t="s">
        <v>506</v>
      </c>
      <c r="B789" s="52" t="s">
        <v>516</v>
      </c>
      <c r="C789" s="52" t="s">
        <v>1158</v>
      </c>
      <c r="D789" s="52" t="s">
        <v>1160</v>
      </c>
      <c r="E789" s="52" t="s">
        <v>940</v>
      </c>
      <c r="F789" s="52" t="s">
        <v>942</v>
      </c>
      <c r="G789" s="56" t="s">
        <v>943</v>
      </c>
      <c r="H789" s="57">
        <v>39202574</v>
      </c>
    </row>
    <row r="790" spans="1:8">
      <c r="A790" s="52" t="s">
        <v>506</v>
      </c>
      <c r="B790" s="52" t="s">
        <v>516</v>
      </c>
      <c r="C790" s="52" t="s">
        <v>1158</v>
      </c>
      <c r="D790" s="52" t="s">
        <v>1160</v>
      </c>
      <c r="E790" s="52" t="s">
        <v>944</v>
      </c>
      <c r="F790" s="52" t="s">
        <v>201</v>
      </c>
      <c r="G790" s="56" t="s">
        <v>945</v>
      </c>
      <c r="H790" s="57">
        <v>1461616271</v>
      </c>
    </row>
    <row r="791" spans="1:8">
      <c r="A791" s="52" t="s">
        <v>506</v>
      </c>
      <c r="B791" s="52" t="s">
        <v>516</v>
      </c>
      <c r="C791" s="52" t="s">
        <v>1158</v>
      </c>
      <c r="D791" s="52" t="s">
        <v>1160</v>
      </c>
      <c r="E791" s="52" t="s">
        <v>944</v>
      </c>
      <c r="F791" s="52" t="s">
        <v>946</v>
      </c>
      <c r="G791" s="56" t="s">
        <v>947</v>
      </c>
      <c r="H791" s="57">
        <v>105390905</v>
      </c>
    </row>
    <row r="792" spans="1:8">
      <c r="A792" s="52" t="s">
        <v>506</v>
      </c>
      <c r="B792" s="52" t="s">
        <v>516</v>
      </c>
      <c r="C792" s="52" t="s">
        <v>1158</v>
      </c>
      <c r="D792" s="52" t="s">
        <v>1160</v>
      </c>
      <c r="E792" s="52" t="s">
        <v>944</v>
      </c>
      <c r="F792" s="52" t="s">
        <v>1240</v>
      </c>
      <c r="G792" s="56" t="s">
        <v>1241</v>
      </c>
      <c r="H792" s="57">
        <v>9088000</v>
      </c>
    </row>
    <row r="793" spans="1:8">
      <c r="A793" s="52" t="s">
        <v>506</v>
      </c>
      <c r="B793" s="52" t="s">
        <v>516</v>
      </c>
      <c r="C793" s="52" t="s">
        <v>1158</v>
      </c>
      <c r="D793" s="52" t="s">
        <v>1160</v>
      </c>
      <c r="E793" s="52" t="s">
        <v>944</v>
      </c>
      <c r="F793" s="52" t="s">
        <v>948</v>
      </c>
      <c r="G793" s="56" t="s">
        <v>949</v>
      </c>
      <c r="H793" s="57">
        <v>1232778306</v>
      </c>
    </row>
    <row r="794" spans="1:8">
      <c r="A794" s="52" t="s">
        <v>506</v>
      </c>
      <c r="B794" s="52" t="s">
        <v>516</v>
      </c>
      <c r="C794" s="52" t="s">
        <v>1158</v>
      </c>
      <c r="D794" s="52" t="s">
        <v>1160</v>
      </c>
      <c r="E794" s="52" t="s">
        <v>944</v>
      </c>
      <c r="F794" s="52" t="s">
        <v>1229</v>
      </c>
      <c r="G794" s="56" t="s">
        <v>1230</v>
      </c>
      <c r="H794" s="57">
        <v>75441360</v>
      </c>
    </row>
    <row r="795" spans="1:8" ht="25.5">
      <c r="A795" s="52" t="s">
        <v>506</v>
      </c>
      <c r="B795" s="52" t="s">
        <v>516</v>
      </c>
      <c r="C795" s="52" t="s">
        <v>1158</v>
      </c>
      <c r="D795" s="52" t="s">
        <v>1160</v>
      </c>
      <c r="E795" s="52" t="s">
        <v>944</v>
      </c>
      <c r="F795" s="52" t="s">
        <v>954</v>
      </c>
      <c r="G795" s="56" t="s">
        <v>955</v>
      </c>
      <c r="H795" s="57">
        <v>7896000</v>
      </c>
    </row>
    <row r="796" spans="1:8" ht="25.5">
      <c r="A796" s="52" t="s">
        <v>506</v>
      </c>
      <c r="B796" s="52" t="s">
        <v>516</v>
      </c>
      <c r="C796" s="52" t="s">
        <v>1158</v>
      </c>
      <c r="D796" s="52" t="s">
        <v>1160</v>
      </c>
      <c r="E796" s="52" t="s">
        <v>944</v>
      </c>
      <c r="F796" s="52" t="s">
        <v>956</v>
      </c>
      <c r="G796" s="56" t="s">
        <v>957</v>
      </c>
      <c r="H796" s="57">
        <v>27981700</v>
      </c>
    </row>
    <row r="797" spans="1:8">
      <c r="A797" s="52" t="s">
        <v>506</v>
      </c>
      <c r="B797" s="52" t="s">
        <v>516</v>
      </c>
      <c r="C797" s="52" t="s">
        <v>1158</v>
      </c>
      <c r="D797" s="52" t="s">
        <v>1160</v>
      </c>
      <c r="E797" s="52" t="s">
        <v>944</v>
      </c>
      <c r="F797" s="52" t="s">
        <v>960</v>
      </c>
      <c r="G797" s="56" t="s">
        <v>961</v>
      </c>
      <c r="H797" s="57">
        <v>3040000</v>
      </c>
    </row>
    <row r="798" spans="1:8">
      <c r="A798" s="52" t="s">
        <v>506</v>
      </c>
      <c r="B798" s="52" t="s">
        <v>516</v>
      </c>
      <c r="C798" s="52" t="s">
        <v>1158</v>
      </c>
      <c r="D798" s="52" t="s">
        <v>1160</v>
      </c>
      <c r="E798" s="52" t="s">
        <v>1139</v>
      </c>
      <c r="F798" s="52" t="s">
        <v>201</v>
      </c>
      <c r="G798" s="56" t="s">
        <v>1140</v>
      </c>
      <c r="H798" s="57">
        <v>42943000</v>
      </c>
    </row>
    <row r="799" spans="1:8">
      <c r="A799" s="52" t="s">
        <v>506</v>
      </c>
      <c r="B799" s="52" t="s">
        <v>516</v>
      </c>
      <c r="C799" s="52" t="s">
        <v>1158</v>
      </c>
      <c r="D799" s="52" t="s">
        <v>1160</v>
      </c>
      <c r="E799" s="52" t="s">
        <v>1139</v>
      </c>
      <c r="F799" s="52" t="s">
        <v>1203</v>
      </c>
      <c r="G799" s="56" t="s">
        <v>1204</v>
      </c>
      <c r="H799" s="57">
        <v>19050000</v>
      </c>
    </row>
    <row r="800" spans="1:8">
      <c r="A800" s="52" t="s">
        <v>506</v>
      </c>
      <c r="B800" s="52" t="s">
        <v>516</v>
      </c>
      <c r="C800" s="52" t="s">
        <v>1158</v>
      </c>
      <c r="D800" s="52" t="s">
        <v>1160</v>
      </c>
      <c r="E800" s="52" t="s">
        <v>1139</v>
      </c>
      <c r="F800" s="52" t="s">
        <v>1141</v>
      </c>
      <c r="G800" s="56" t="s">
        <v>1142</v>
      </c>
      <c r="H800" s="57">
        <v>7000000</v>
      </c>
    </row>
    <row r="801" spans="1:8">
      <c r="A801" s="52" t="s">
        <v>506</v>
      </c>
      <c r="B801" s="52" t="s">
        <v>516</v>
      </c>
      <c r="C801" s="52" t="s">
        <v>1158</v>
      </c>
      <c r="D801" s="52" t="s">
        <v>1160</v>
      </c>
      <c r="E801" s="52" t="s">
        <v>1139</v>
      </c>
      <c r="F801" s="52" t="s">
        <v>1266</v>
      </c>
      <c r="G801" s="56" t="s">
        <v>1267</v>
      </c>
      <c r="H801" s="57">
        <v>16893000</v>
      </c>
    </row>
    <row r="802" spans="1:8">
      <c r="A802" s="52" t="s">
        <v>506</v>
      </c>
      <c r="B802" s="52" t="s">
        <v>516</v>
      </c>
      <c r="C802" s="52" t="s">
        <v>1158</v>
      </c>
      <c r="D802" s="52" t="s">
        <v>1160</v>
      </c>
      <c r="E802" s="52" t="s">
        <v>966</v>
      </c>
      <c r="F802" s="52" t="s">
        <v>201</v>
      </c>
      <c r="G802" s="56" t="s">
        <v>967</v>
      </c>
      <c r="H802" s="57">
        <v>203969000</v>
      </c>
    </row>
    <row r="803" spans="1:8">
      <c r="A803" s="52" t="s">
        <v>506</v>
      </c>
      <c r="B803" s="52" t="s">
        <v>516</v>
      </c>
      <c r="C803" s="52" t="s">
        <v>1158</v>
      </c>
      <c r="D803" s="52" t="s">
        <v>1160</v>
      </c>
      <c r="E803" s="52" t="s">
        <v>966</v>
      </c>
      <c r="F803" s="52" t="s">
        <v>970</v>
      </c>
      <c r="G803" s="56" t="s">
        <v>971</v>
      </c>
      <c r="H803" s="57">
        <v>203969000</v>
      </c>
    </row>
    <row r="804" spans="1:8">
      <c r="A804" s="52" t="s">
        <v>506</v>
      </c>
      <c r="B804" s="52" t="s">
        <v>516</v>
      </c>
      <c r="C804" s="52" t="s">
        <v>1158</v>
      </c>
      <c r="D804" s="52" t="s">
        <v>1160</v>
      </c>
      <c r="E804" s="52" t="s">
        <v>972</v>
      </c>
      <c r="F804" s="52" t="s">
        <v>201</v>
      </c>
      <c r="G804" s="56" t="s">
        <v>973</v>
      </c>
      <c r="H804" s="57">
        <v>891586383</v>
      </c>
    </row>
    <row r="805" spans="1:8">
      <c r="A805" s="52" t="s">
        <v>506</v>
      </c>
      <c r="B805" s="52" t="s">
        <v>516</v>
      </c>
      <c r="C805" s="52" t="s">
        <v>1158</v>
      </c>
      <c r="D805" s="52" t="s">
        <v>1160</v>
      </c>
      <c r="E805" s="52" t="s">
        <v>972</v>
      </c>
      <c r="F805" s="52" t="s">
        <v>974</v>
      </c>
      <c r="G805" s="56" t="s">
        <v>975</v>
      </c>
      <c r="H805" s="57">
        <v>670083345</v>
      </c>
    </row>
    <row r="806" spans="1:8">
      <c r="A806" s="52" t="s">
        <v>506</v>
      </c>
      <c r="B806" s="52" t="s">
        <v>516</v>
      </c>
      <c r="C806" s="52" t="s">
        <v>1158</v>
      </c>
      <c r="D806" s="52" t="s">
        <v>1160</v>
      </c>
      <c r="E806" s="52" t="s">
        <v>972</v>
      </c>
      <c r="F806" s="52" t="s">
        <v>976</v>
      </c>
      <c r="G806" s="56" t="s">
        <v>977</v>
      </c>
      <c r="H806" s="57">
        <v>111544302</v>
      </c>
    </row>
    <row r="807" spans="1:8">
      <c r="A807" s="52" t="s">
        <v>506</v>
      </c>
      <c r="B807" s="52" t="s">
        <v>516</v>
      </c>
      <c r="C807" s="52" t="s">
        <v>1158</v>
      </c>
      <c r="D807" s="52" t="s">
        <v>1160</v>
      </c>
      <c r="E807" s="52" t="s">
        <v>972</v>
      </c>
      <c r="F807" s="52" t="s">
        <v>978</v>
      </c>
      <c r="G807" s="56" t="s">
        <v>979</v>
      </c>
      <c r="H807" s="57">
        <v>74278510</v>
      </c>
    </row>
    <row r="808" spans="1:8">
      <c r="A808" s="52" t="s">
        <v>506</v>
      </c>
      <c r="B808" s="52" t="s">
        <v>516</v>
      </c>
      <c r="C808" s="52" t="s">
        <v>1158</v>
      </c>
      <c r="D808" s="52" t="s">
        <v>1160</v>
      </c>
      <c r="E808" s="52" t="s">
        <v>972</v>
      </c>
      <c r="F808" s="52" t="s">
        <v>980</v>
      </c>
      <c r="G808" s="56" t="s">
        <v>981</v>
      </c>
      <c r="H808" s="57">
        <v>35680226</v>
      </c>
    </row>
    <row r="809" spans="1:8">
      <c r="A809" s="52" t="s">
        <v>506</v>
      </c>
      <c r="B809" s="52" t="s">
        <v>516</v>
      </c>
      <c r="C809" s="52" t="s">
        <v>1158</v>
      </c>
      <c r="D809" s="52" t="s">
        <v>1160</v>
      </c>
      <c r="E809" s="52" t="s">
        <v>982</v>
      </c>
      <c r="F809" s="52" t="s">
        <v>201</v>
      </c>
      <c r="G809" s="56" t="s">
        <v>983</v>
      </c>
      <c r="H809" s="57">
        <v>482522835</v>
      </c>
    </row>
    <row r="810" spans="1:8" ht="25.5">
      <c r="A810" s="52" t="s">
        <v>506</v>
      </c>
      <c r="B810" s="52" t="s">
        <v>516</v>
      </c>
      <c r="C810" s="52" t="s">
        <v>1158</v>
      </c>
      <c r="D810" s="52" t="s">
        <v>1160</v>
      </c>
      <c r="E810" s="52" t="s">
        <v>982</v>
      </c>
      <c r="F810" s="52" t="s">
        <v>984</v>
      </c>
      <c r="G810" s="56" t="s">
        <v>985</v>
      </c>
      <c r="H810" s="57">
        <v>463267835</v>
      </c>
    </row>
    <row r="811" spans="1:8">
      <c r="A811" s="52" t="s">
        <v>506</v>
      </c>
      <c r="B811" s="52" t="s">
        <v>516</v>
      </c>
      <c r="C811" s="52" t="s">
        <v>1158</v>
      </c>
      <c r="D811" s="52" t="s">
        <v>1160</v>
      </c>
      <c r="E811" s="52" t="s">
        <v>982</v>
      </c>
      <c r="F811" s="52" t="s">
        <v>1242</v>
      </c>
      <c r="G811" s="56" t="s">
        <v>971</v>
      </c>
      <c r="H811" s="57">
        <v>19255000</v>
      </c>
    </row>
    <row r="812" spans="1:8">
      <c r="A812" s="52" t="s">
        <v>506</v>
      </c>
      <c r="B812" s="52" t="s">
        <v>516</v>
      </c>
      <c r="C812" s="52" t="s">
        <v>1158</v>
      </c>
      <c r="D812" s="52" t="s">
        <v>1160</v>
      </c>
      <c r="E812" s="52" t="s">
        <v>986</v>
      </c>
      <c r="F812" s="52" t="s">
        <v>201</v>
      </c>
      <c r="G812" s="56" t="s">
        <v>987</v>
      </c>
      <c r="H812" s="57">
        <v>890158792</v>
      </c>
    </row>
    <row r="813" spans="1:8">
      <c r="A813" s="52" t="s">
        <v>506</v>
      </c>
      <c r="B813" s="52" t="s">
        <v>516</v>
      </c>
      <c r="C813" s="52" t="s">
        <v>1158</v>
      </c>
      <c r="D813" s="52" t="s">
        <v>1160</v>
      </c>
      <c r="E813" s="52" t="s">
        <v>986</v>
      </c>
      <c r="F813" s="52" t="s">
        <v>988</v>
      </c>
      <c r="G813" s="56" t="s">
        <v>989</v>
      </c>
      <c r="H813" s="57">
        <v>81066338</v>
      </c>
    </row>
    <row r="814" spans="1:8">
      <c r="A814" s="52" t="s">
        <v>506</v>
      </c>
      <c r="B814" s="52" t="s">
        <v>516</v>
      </c>
      <c r="C814" s="52" t="s">
        <v>1158</v>
      </c>
      <c r="D814" s="52" t="s">
        <v>1160</v>
      </c>
      <c r="E814" s="52" t="s">
        <v>986</v>
      </c>
      <c r="F814" s="52" t="s">
        <v>990</v>
      </c>
      <c r="G814" s="56" t="s">
        <v>991</v>
      </c>
      <c r="H814" s="57">
        <v>18193465</v>
      </c>
    </row>
    <row r="815" spans="1:8">
      <c r="A815" s="52" t="s">
        <v>506</v>
      </c>
      <c r="B815" s="52" t="s">
        <v>516</v>
      </c>
      <c r="C815" s="52" t="s">
        <v>1158</v>
      </c>
      <c r="D815" s="52" t="s">
        <v>1160</v>
      </c>
      <c r="E815" s="52" t="s">
        <v>986</v>
      </c>
      <c r="F815" s="52" t="s">
        <v>992</v>
      </c>
      <c r="G815" s="56" t="s">
        <v>993</v>
      </c>
      <c r="H815" s="57">
        <v>767806789</v>
      </c>
    </row>
    <row r="816" spans="1:8">
      <c r="A816" s="52" t="s">
        <v>506</v>
      </c>
      <c r="B816" s="52" t="s">
        <v>516</v>
      </c>
      <c r="C816" s="52" t="s">
        <v>1158</v>
      </c>
      <c r="D816" s="52" t="s">
        <v>1160</v>
      </c>
      <c r="E816" s="52" t="s">
        <v>986</v>
      </c>
      <c r="F816" s="52" t="s">
        <v>994</v>
      </c>
      <c r="G816" s="56" t="s">
        <v>995</v>
      </c>
      <c r="H816" s="57">
        <v>23092200</v>
      </c>
    </row>
    <row r="817" spans="1:8">
      <c r="A817" s="52" t="s">
        <v>506</v>
      </c>
      <c r="B817" s="52" t="s">
        <v>516</v>
      </c>
      <c r="C817" s="52" t="s">
        <v>1158</v>
      </c>
      <c r="D817" s="52" t="s">
        <v>1160</v>
      </c>
      <c r="E817" s="52" t="s">
        <v>996</v>
      </c>
      <c r="F817" s="52" t="s">
        <v>201</v>
      </c>
      <c r="G817" s="56" t="s">
        <v>997</v>
      </c>
      <c r="H817" s="57">
        <v>389610798</v>
      </c>
    </row>
    <row r="818" spans="1:8">
      <c r="A818" s="52" t="s">
        <v>506</v>
      </c>
      <c r="B818" s="52" t="s">
        <v>516</v>
      </c>
      <c r="C818" s="52" t="s">
        <v>1158</v>
      </c>
      <c r="D818" s="52" t="s">
        <v>1160</v>
      </c>
      <c r="E818" s="52" t="s">
        <v>996</v>
      </c>
      <c r="F818" s="52" t="s">
        <v>998</v>
      </c>
      <c r="G818" s="56" t="s">
        <v>999</v>
      </c>
      <c r="H818" s="57">
        <v>203784588</v>
      </c>
    </row>
    <row r="819" spans="1:8">
      <c r="A819" s="52" t="s">
        <v>506</v>
      </c>
      <c r="B819" s="52" t="s">
        <v>516</v>
      </c>
      <c r="C819" s="52" t="s">
        <v>1158</v>
      </c>
      <c r="D819" s="52" t="s">
        <v>1160</v>
      </c>
      <c r="E819" s="52" t="s">
        <v>996</v>
      </c>
      <c r="F819" s="52" t="s">
        <v>1000</v>
      </c>
      <c r="G819" s="56" t="s">
        <v>1001</v>
      </c>
      <c r="H819" s="57">
        <v>85742200</v>
      </c>
    </row>
    <row r="820" spans="1:8">
      <c r="A820" s="52" t="s">
        <v>506</v>
      </c>
      <c r="B820" s="52" t="s">
        <v>516</v>
      </c>
      <c r="C820" s="52" t="s">
        <v>1158</v>
      </c>
      <c r="D820" s="52" t="s">
        <v>1160</v>
      </c>
      <c r="E820" s="52" t="s">
        <v>996</v>
      </c>
      <c r="F820" s="52" t="s">
        <v>1004</v>
      </c>
      <c r="G820" s="56" t="s">
        <v>1005</v>
      </c>
      <c r="H820" s="57">
        <v>100084010</v>
      </c>
    </row>
    <row r="821" spans="1:8">
      <c r="A821" s="52" t="s">
        <v>506</v>
      </c>
      <c r="B821" s="52" t="s">
        <v>516</v>
      </c>
      <c r="C821" s="52" t="s">
        <v>1158</v>
      </c>
      <c r="D821" s="52" t="s">
        <v>1160</v>
      </c>
      <c r="E821" s="52" t="s">
        <v>1006</v>
      </c>
      <c r="F821" s="52" t="s">
        <v>201</v>
      </c>
      <c r="G821" s="56" t="s">
        <v>1007</v>
      </c>
      <c r="H821" s="57">
        <v>325859151</v>
      </c>
    </row>
    <row r="822" spans="1:8" ht="38.25">
      <c r="A822" s="52" t="s">
        <v>506</v>
      </c>
      <c r="B822" s="52" t="s">
        <v>516</v>
      </c>
      <c r="C822" s="52" t="s">
        <v>1158</v>
      </c>
      <c r="D822" s="52" t="s">
        <v>1160</v>
      </c>
      <c r="E822" s="52" t="s">
        <v>1006</v>
      </c>
      <c r="F822" s="52" t="s">
        <v>1008</v>
      </c>
      <c r="G822" s="56" t="s">
        <v>1009</v>
      </c>
      <c r="H822" s="57">
        <v>25259181</v>
      </c>
    </row>
    <row r="823" spans="1:8">
      <c r="A823" s="52" t="s">
        <v>506</v>
      </c>
      <c r="B823" s="52" t="s">
        <v>516</v>
      </c>
      <c r="C823" s="52" t="s">
        <v>1158</v>
      </c>
      <c r="D823" s="52" t="s">
        <v>1160</v>
      </c>
      <c r="E823" s="52" t="s">
        <v>1006</v>
      </c>
      <c r="F823" s="52" t="s">
        <v>1010</v>
      </c>
      <c r="G823" s="56" t="s">
        <v>1011</v>
      </c>
      <c r="H823" s="57">
        <v>22605970</v>
      </c>
    </row>
    <row r="824" spans="1:8" ht="38.25">
      <c r="A824" s="52" t="s">
        <v>506</v>
      </c>
      <c r="B824" s="52" t="s">
        <v>516</v>
      </c>
      <c r="C824" s="52" t="s">
        <v>1158</v>
      </c>
      <c r="D824" s="52" t="s">
        <v>1160</v>
      </c>
      <c r="E824" s="52" t="s">
        <v>1006</v>
      </c>
      <c r="F824" s="52" t="s">
        <v>1012</v>
      </c>
      <c r="G824" s="56" t="s">
        <v>1013</v>
      </c>
      <c r="H824" s="57">
        <v>9720000</v>
      </c>
    </row>
    <row r="825" spans="1:8">
      <c r="A825" s="52" t="s">
        <v>506</v>
      </c>
      <c r="B825" s="52" t="s">
        <v>516</v>
      </c>
      <c r="C825" s="52" t="s">
        <v>1158</v>
      </c>
      <c r="D825" s="52" t="s">
        <v>1160</v>
      </c>
      <c r="E825" s="52" t="s">
        <v>1006</v>
      </c>
      <c r="F825" s="52" t="s">
        <v>1014</v>
      </c>
      <c r="G825" s="56" t="s">
        <v>1015</v>
      </c>
      <c r="H825" s="57">
        <v>257652000</v>
      </c>
    </row>
    <row r="826" spans="1:8" ht="25.5">
      <c r="A826" s="52" t="s">
        <v>506</v>
      </c>
      <c r="B826" s="52" t="s">
        <v>516</v>
      </c>
      <c r="C826" s="52" t="s">
        <v>1158</v>
      </c>
      <c r="D826" s="52" t="s">
        <v>1160</v>
      </c>
      <c r="E826" s="52" t="s">
        <v>1006</v>
      </c>
      <c r="F826" s="52" t="s">
        <v>1016</v>
      </c>
      <c r="G826" s="56" t="s">
        <v>1017</v>
      </c>
      <c r="H826" s="57">
        <v>9027000</v>
      </c>
    </row>
    <row r="827" spans="1:8">
      <c r="A827" s="52" t="s">
        <v>506</v>
      </c>
      <c r="B827" s="52" t="s">
        <v>516</v>
      </c>
      <c r="C827" s="52" t="s">
        <v>1158</v>
      </c>
      <c r="D827" s="52" t="s">
        <v>1160</v>
      </c>
      <c r="E827" s="52" t="s">
        <v>1006</v>
      </c>
      <c r="F827" s="52" t="s">
        <v>1020</v>
      </c>
      <c r="G827" s="56" t="s">
        <v>511</v>
      </c>
      <c r="H827" s="57">
        <v>1595000</v>
      </c>
    </row>
    <row r="828" spans="1:8">
      <c r="A828" s="52" t="s">
        <v>506</v>
      </c>
      <c r="B828" s="52" t="s">
        <v>516</v>
      </c>
      <c r="C828" s="52" t="s">
        <v>1158</v>
      </c>
      <c r="D828" s="52" t="s">
        <v>1160</v>
      </c>
      <c r="E828" s="52" t="s">
        <v>1021</v>
      </c>
      <c r="F828" s="52" t="s">
        <v>201</v>
      </c>
      <c r="G828" s="56" t="s">
        <v>1022</v>
      </c>
      <c r="H828" s="57">
        <v>2292692528</v>
      </c>
    </row>
    <row r="829" spans="1:8">
      <c r="A829" s="52" t="s">
        <v>506</v>
      </c>
      <c r="B829" s="52" t="s">
        <v>516</v>
      </c>
      <c r="C829" s="52" t="s">
        <v>1158</v>
      </c>
      <c r="D829" s="52" t="s">
        <v>1160</v>
      </c>
      <c r="E829" s="52" t="s">
        <v>1021</v>
      </c>
      <c r="F829" s="52" t="s">
        <v>1023</v>
      </c>
      <c r="G829" s="56" t="s">
        <v>1024</v>
      </c>
      <c r="H829" s="57">
        <v>176675270</v>
      </c>
    </row>
    <row r="830" spans="1:8">
      <c r="A830" s="52" t="s">
        <v>506</v>
      </c>
      <c r="B830" s="52" t="s">
        <v>516</v>
      </c>
      <c r="C830" s="52" t="s">
        <v>1158</v>
      </c>
      <c r="D830" s="52" t="s">
        <v>1160</v>
      </c>
      <c r="E830" s="52" t="s">
        <v>1021</v>
      </c>
      <c r="F830" s="52" t="s">
        <v>1025</v>
      </c>
      <c r="G830" s="56" t="s">
        <v>1026</v>
      </c>
      <c r="H830" s="57">
        <v>144100000</v>
      </c>
    </row>
    <row r="831" spans="1:8">
      <c r="A831" s="52" t="s">
        <v>506</v>
      </c>
      <c r="B831" s="52" t="s">
        <v>516</v>
      </c>
      <c r="C831" s="52" t="s">
        <v>1158</v>
      </c>
      <c r="D831" s="52" t="s">
        <v>1160</v>
      </c>
      <c r="E831" s="52" t="s">
        <v>1021</v>
      </c>
      <c r="F831" s="52" t="s">
        <v>1268</v>
      </c>
      <c r="G831" s="56" t="s">
        <v>1269</v>
      </c>
      <c r="H831" s="57">
        <v>150700000</v>
      </c>
    </row>
    <row r="832" spans="1:8">
      <c r="A832" s="52" t="s">
        <v>506</v>
      </c>
      <c r="B832" s="52" t="s">
        <v>516</v>
      </c>
      <c r="C832" s="52" t="s">
        <v>1158</v>
      </c>
      <c r="D832" s="52" t="s">
        <v>1160</v>
      </c>
      <c r="E832" s="52" t="s">
        <v>1021</v>
      </c>
      <c r="F832" s="52" t="s">
        <v>1027</v>
      </c>
      <c r="G832" s="56" t="s">
        <v>1028</v>
      </c>
      <c r="H832" s="57">
        <v>179400000</v>
      </c>
    </row>
    <row r="833" spans="1:8">
      <c r="A833" s="52" t="s">
        <v>506</v>
      </c>
      <c r="B833" s="52" t="s">
        <v>516</v>
      </c>
      <c r="C833" s="52" t="s">
        <v>1158</v>
      </c>
      <c r="D833" s="52" t="s">
        <v>1160</v>
      </c>
      <c r="E833" s="52" t="s">
        <v>1021</v>
      </c>
      <c r="F833" s="52" t="s">
        <v>1029</v>
      </c>
      <c r="G833" s="56" t="s">
        <v>1030</v>
      </c>
      <c r="H833" s="57">
        <v>401421800</v>
      </c>
    </row>
    <row r="834" spans="1:8">
      <c r="A834" s="52" t="s">
        <v>506</v>
      </c>
      <c r="B834" s="52" t="s">
        <v>516</v>
      </c>
      <c r="C834" s="52" t="s">
        <v>1158</v>
      </c>
      <c r="D834" s="52" t="s">
        <v>1160</v>
      </c>
      <c r="E834" s="52" t="s">
        <v>1021</v>
      </c>
      <c r="F834" s="52" t="s">
        <v>1243</v>
      </c>
      <c r="G834" s="56" t="s">
        <v>1244</v>
      </c>
      <c r="H834" s="57">
        <v>300000</v>
      </c>
    </row>
    <row r="835" spans="1:8">
      <c r="A835" s="52" t="s">
        <v>506</v>
      </c>
      <c r="B835" s="52" t="s">
        <v>516</v>
      </c>
      <c r="C835" s="52" t="s">
        <v>1158</v>
      </c>
      <c r="D835" s="52" t="s">
        <v>1160</v>
      </c>
      <c r="E835" s="52" t="s">
        <v>1021</v>
      </c>
      <c r="F835" s="52" t="s">
        <v>1031</v>
      </c>
      <c r="G835" s="56" t="s">
        <v>1032</v>
      </c>
      <c r="H835" s="57">
        <v>516775000</v>
      </c>
    </row>
    <row r="836" spans="1:8">
      <c r="A836" s="52" t="s">
        <v>506</v>
      </c>
      <c r="B836" s="52" t="s">
        <v>516</v>
      </c>
      <c r="C836" s="52" t="s">
        <v>1158</v>
      </c>
      <c r="D836" s="52" t="s">
        <v>1160</v>
      </c>
      <c r="E836" s="52" t="s">
        <v>1021</v>
      </c>
      <c r="F836" s="52" t="s">
        <v>1033</v>
      </c>
      <c r="G836" s="56" t="s">
        <v>1034</v>
      </c>
      <c r="H836" s="57">
        <v>723320458</v>
      </c>
    </row>
    <row r="837" spans="1:8">
      <c r="A837" s="52" t="s">
        <v>506</v>
      </c>
      <c r="B837" s="52" t="s">
        <v>516</v>
      </c>
      <c r="C837" s="52" t="s">
        <v>1158</v>
      </c>
      <c r="D837" s="52" t="s">
        <v>1160</v>
      </c>
      <c r="E837" s="52" t="s">
        <v>1035</v>
      </c>
      <c r="F837" s="52" t="s">
        <v>201</v>
      </c>
      <c r="G837" s="56" t="s">
        <v>1036</v>
      </c>
      <c r="H837" s="57">
        <v>2414884280</v>
      </c>
    </row>
    <row r="838" spans="1:8">
      <c r="A838" s="52" t="s">
        <v>506</v>
      </c>
      <c r="B838" s="52" t="s">
        <v>516</v>
      </c>
      <c r="C838" s="52" t="s">
        <v>1158</v>
      </c>
      <c r="D838" s="52" t="s">
        <v>1160</v>
      </c>
      <c r="E838" s="52" t="s">
        <v>1035</v>
      </c>
      <c r="F838" s="52" t="s">
        <v>1037</v>
      </c>
      <c r="G838" s="56" t="s">
        <v>1038</v>
      </c>
      <c r="H838" s="57">
        <v>566736980</v>
      </c>
    </row>
    <row r="839" spans="1:8">
      <c r="A839" s="52" t="s">
        <v>506</v>
      </c>
      <c r="B839" s="52" t="s">
        <v>516</v>
      </c>
      <c r="C839" s="52" t="s">
        <v>1158</v>
      </c>
      <c r="D839" s="52" t="s">
        <v>1160</v>
      </c>
      <c r="E839" s="52" t="s">
        <v>1035</v>
      </c>
      <c r="F839" s="52" t="s">
        <v>1039</v>
      </c>
      <c r="G839" s="56" t="s">
        <v>1040</v>
      </c>
      <c r="H839" s="57">
        <v>1090997300</v>
      </c>
    </row>
    <row r="840" spans="1:8">
      <c r="A840" s="52" t="s">
        <v>506</v>
      </c>
      <c r="B840" s="52" t="s">
        <v>516</v>
      </c>
      <c r="C840" s="52" t="s">
        <v>1158</v>
      </c>
      <c r="D840" s="52" t="s">
        <v>1160</v>
      </c>
      <c r="E840" s="52" t="s">
        <v>1035</v>
      </c>
      <c r="F840" s="52" t="s">
        <v>1041</v>
      </c>
      <c r="G840" s="56" t="s">
        <v>1028</v>
      </c>
      <c r="H840" s="57">
        <v>700850000</v>
      </c>
    </row>
    <row r="841" spans="1:8">
      <c r="A841" s="52" t="s">
        <v>506</v>
      </c>
      <c r="B841" s="52" t="s">
        <v>516</v>
      </c>
      <c r="C841" s="52" t="s">
        <v>1158</v>
      </c>
      <c r="D841" s="52" t="s">
        <v>1160</v>
      </c>
      <c r="E841" s="52" t="s">
        <v>1035</v>
      </c>
      <c r="F841" s="52" t="s">
        <v>1042</v>
      </c>
      <c r="G841" s="56" t="s">
        <v>1043</v>
      </c>
      <c r="H841" s="57">
        <v>56300000</v>
      </c>
    </row>
    <row r="842" spans="1:8">
      <c r="A842" s="52" t="s">
        <v>506</v>
      </c>
      <c r="B842" s="52" t="s">
        <v>516</v>
      </c>
      <c r="C842" s="52" t="s">
        <v>1158</v>
      </c>
      <c r="D842" s="52" t="s">
        <v>1160</v>
      </c>
      <c r="E842" s="52" t="s">
        <v>1044</v>
      </c>
      <c r="F842" s="52" t="s">
        <v>201</v>
      </c>
      <c r="G842" s="56" t="s">
        <v>1045</v>
      </c>
      <c r="H842" s="57">
        <v>757553656</v>
      </c>
    </row>
    <row r="843" spans="1:8">
      <c r="A843" s="52" t="s">
        <v>506</v>
      </c>
      <c r="B843" s="52" t="s">
        <v>516</v>
      </c>
      <c r="C843" s="52" t="s">
        <v>1158</v>
      </c>
      <c r="D843" s="52" t="s">
        <v>1160</v>
      </c>
      <c r="E843" s="52" t="s">
        <v>1044</v>
      </c>
      <c r="F843" s="52" t="s">
        <v>1046</v>
      </c>
      <c r="G843" s="56" t="s">
        <v>1047</v>
      </c>
      <c r="H843" s="57">
        <v>674684000</v>
      </c>
    </row>
    <row r="844" spans="1:8">
      <c r="A844" s="52" t="s">
        <v>506</v>
      </c>
      <c r="B844" s="52" t="s">
        <v>516</v>
      </c>
      <c r="C844" s="52" t="s">
        <v>1158</v>
      </c>
      <c r="D844" s="52" t="s">
        <v>1160</v>
      </c>
      <c r="E844" s="52" t="s">
        <v>1044</v>
      </c>
      <c r="F844" s="52" t="s">
        <v>1222</v>
      </c>
      <c r="G844" s="56" t="s">
        <v>1223</v>
      </c>
      <c r="H844" s="57">
        <v>31500000</v>
      </c>
    </row>
    <row r="845" spans="1:8">
      <c r="A845" s="52" t="s">
        <v>506</v>
      </c>
      <c r="B845" s="52" t="s">
        <v>516</v>
      </c>
      <c r="C845" s="52" t="s">
        <v>1158</v>
      </c>
      <c r="D845" s="52" t="s">
        <v>1160</v>
      </c>
      <c r="E845" s="52" t="s">
        <v>1044</v>
      </c>
      <c r="F845" s="52" t="s">
        <v>1205</v>
      </c>
      <c r="G845" s="56" t="s">
        <v>1206</v>
      </c>
      <c r="H845" s="57">
        <v>14132800</v>
      </c>
    </row>
    <row r="846" spans="1:8">
      <c r="A846" s="52" t="s">
        <v>506</v>
      </c>
      <c r="B846" s="52" t="s">
        <v>516</v>
      </c>
      <c r="C846" s="52" t="s">
        <v>1158</v>
      </c>
      <c r="D846" s="52" t="s">
        <v>1160</v>
      </c>
      <c r="E846" s="52" t="s">
        <v>1044</v>
      </c>
      <c r="F846" s="52" t="s">
        <v>1048</v>
      </c>
      <c r="G846" s="56" t="s">
        <v>1049</v>
      </c>
      <c r="H846" s="57">
        <v>27330856</v>
      </c>
    </row>
    <row r="847" spans="1:8">
      <c r="A847" s="52" t="s">
        <v>506</v>
      </c>
      <c r="B847" s="52" t="s">
        <v>516</v>
      </c>
      <c r="C847" s="52" t="s">
        <v>1158</v>
      </c>
      <c r="D847" s="52" t="s">
        <v>1160</v>
      </c>
      <c r="E847" s="52" t="s">
        <v>1044</v>
      </c>
      <c r="F847" s="52" t="s">
        <v>1270</v>
      </c>
      <c r="G847" s="56" t="s">
        <v>1271</v>
      </c>
      <c r="H847" s="57">
        <v>7800000</v>
      </c>
    </row>
    <row r="848" spans="1:8">
      <c r="A848" s="52" t="s">
        <v>506</v>
      </c>
      <c r="B848" s="52" t="s">
        <v>516</v>
      </c>
      <c r="C848" s="52" t="s">
        <v>1158</v>
      </c>
      <c r="D848" s="52" t="s">
        <v>1160</v>
      </c>
      <c r="E848" s="52" t="s">
        <v>1044</v>
      </c>
      <c r="F848" s="52" t="s">
        <v>1050</v>
      </c>
      <c r="G848" s="56" t="s">
        <v>1051</v>
      </c>
      <c r="H848" s="57">
        <v>2106000</v>
      </c>
    </row>
    <row r="849" spans="1:8" ht="25.5">
      <c r="A849" s="52" t="s">
        <v>506</v>
      </c>
      <c r="B849" s="52" t="s">
        <v>516</v>
      </c>
      <c r="C849" s="52" t="s">
        <v>1158</v>
      </c>
      <c r="D849" s="52" t="s">
        <v>1160</v>
      </c>
      <c r="E849" s="52" t="s">
        <v>1058</v>
      </c>
      <c r="F849" s="52" t="s">
        <v>201</v>
      </c>
      <c r="G849" s="56" t="s">
        <v>1059</v>
      </c>
      <c r="H849" s="57">
        <v>293573000</v>
      </c>
    </row>
    <row r="850" spans="1:8">
      <c r="A850" s="52" t="s">
        <v>506</v>
      </c>
      <c r="B850" s="52" t="s">
        <v>516</v>
      </c>
      <c r="C850" s="52" t="s">
        <v>1158</v>
      </c>
      <c r="D850" s="52" t="s">
        <v>1160</v>
      </c>
      <c r="E850" s="52" t="s">
        <v>1058</v>
      </c>
      <c r="F850" s="52" t="s">
        <v>1060</v>
      </c>
      <c r="G850" s="56" t="s">
        <v>1061</v>
      </c>
      <c r="H850" s="57">
        <v>21960000</v>
      </c>
    </row>
    <row r="851" spans="1:8">
      <c r="A851" s="52" t="s">
        <v>506</v>
      </c>
      <c r="B851" s="52" t="s">
        <v>516</v>
      </c>
      <c r="C851" s="52" t="s">
        <v>1158</v>
      </c>
      <c r="D851" s="52" t="s">
        <v>1160</v>
      </c>
      <c r="E851" s="52" t="s">
        <v>1058</v>
      </c>
      <c r="F851" s="52" t="s">
        <v>1245</v>
      </c>
      <c r="G851" s="56" t="s">
        <v>1246</v>
      </c>
      <c r="H851" s="57">
        <v>70400000</v>
      </c>
    </row>
    <row r="852" spans="1:8">
      <c r="A852" s="52" t="s">
        <v>506</v>
      </c>
      <c r="B852" s="52" t="s">
        <v>516</v>
      </c>
      <c r="C852" s="52" t="s">
        <v>1158</v>
      </c>
      <c r="D852" s="52" t="s">
        <v>1160</v>
      </c>
      <c r="E852" s="52" t="s">
        <v>1058</v>
      </c>
      <c r="F852" s="52" t="s">
        <v>1247</v>
      </c>
      <c r="G852" s="56" t="s">
        <v>1248</v>
      </c>
      <c r="H852" s="57">
        <v>26700000</v>
      </c>
    </row>
    <row r="853" spans="1:8">
      <c r="A853" s="52" t="s">
        <v>506</v>
      </c>
      <c r="B853" s="52" t="s">
        <v>516</v>
      </c>
      <c r="C853" s="52" t="s">
        <v>1158</v>
      </c>
      <c r="D853" s="52" t="s">
        <v>1160</v>
      </c>
      <c r="E853" s="52" t="s">
        <v>1058</v>
      </c>
      <c r="F853" s="52" t="s">
        <v>1062</v>
      </c>
      <c r="G853" s="56" t="s">
        <v>1063</v>
      </c>
      <c r="H853" s="57">
        <v>19615000</v>
      </c>
    </row>
    <row r="854" spans="1:8">
      <c r="A854" s="52" t="s">
        <v>506</v>
      </c>
      <c r="B854" s="52" t="s">
        <v>516</v>
      </c>
      <c r="C854" s="52" t="s">
        <v>1158</v>
      </c>
      <c r="D854" s="52" t="s">
        <v>1160</v>
      </c>
      <c r="E854" s="52" t="s">
        <v>1058</v>
      </c>
      <c r="F854" s="52" t="s">
        <v>1064</v>
      </c>
      <c r="G854" s="56" t="s">
        <v>1065</v>
      </c>
      <c r="H854" s="57">
        <v>97845000</v>
      </c>
    </row>
    <row r="855" spans="1:8">
      <c r="A855" s="52" t="s">
        <v>506</v>
      </c>
      <c r="B855" s="52" t="s">
        <v>516</v>
      </c>
      <c r="C855" s="52" t="s">
        <v>1158</v>
      </c>
      <c r="D855" s="52" t="s">
        <v>1160</v>
      </c>
      <c r="E855" s="52" t="s">
        <v>1058</v>
      </c>
      <c r="F855" s="52" t="s">
        <v>1066</v>
      </c>
      <c r="G855" s="56" t="s">
        <v>1067</v>
      </c>
      <c r="H855" s="57">
        <v>47741000</v>
      </c>
    </row>
    <row r="856" spans="1:8">
      <c r="A856" s="52" t="s">
        <v>506</v>
      </c>
      <c r="B856" s="52" t="s">
        <v>516</v>
      </c>
      <c r="C856" s="52" t="s">
        <v>1158</v>
      </c>
      <c r="D856" s="52" t="s">
        <v>1160</v>
      </c>
      <c r="E856" s="52" t="s">
        <v>1058</v>
      </c>
      <c r="F856" s="52" t="s">
        <v>1070</v>
      </c>
      <c r="G856" s="56" t="s">
        <v>1071</v>
      </c>
      <c r="H856" s="57">
        <v>9312000</v>
      </c>
    </row>
    <row r="857" spans="1:8" ht="25.5">
      <c r="A857" s="52" t="s">
        <v>506</v>
      </c>
      <c r="B857" s="52" t="s">
        <v>516</v>
      </c>
      <c r="C857" s="52" t="s">
        <v>1158</v>
      </c>
      <c r="D857" s="52" t="s">
        <v>1160</v>
      </c>
      <c r="E857" s="52" t="s">
        <v>1072</v>
      </c>
      <c r="F857" s="52" t="s">
        <v>201</v>
      </c>
      <c r="G857" s="56" t="s">
        <v>1073</v>
      </c>
      <c r="H857" s="57">
        <v>1012851400</v>
      </c>
    </row>
    <row r="858" spans="1:8">
      <c r="A858" s="52" t="s">
        <v>506</v>
      </c>
      <c r="B858" s="52" t="s">
        <v>516</v>
      </c>
      <c r="C858" s="52" t="s">
        <v>1158</v>
      </c>
      <c r="D858" s="52" t="s">
        <v>1160</v>
      </c>
      <c r="E858" s="52" t="s">
        <v>1072</v>
      </c>
      <c r="F858" s="52" t="s">
        <v>1251</v>
      </c>
      <c r="G858" s="56" t="s">
        <v>1248</v>
      </c>
      <c r="H858" s="57">
        <v>9600000</v>
      </c>
    </row>
    <row r="859" spans="1:8">
      <c r="A859" s="52" t="s">
        <v>506</v>
      </c>
      <c r="B859" s="52" t="s">
        <v>516</v>
      </c>
      <c r="C859" s="52" t="s">
        <v>1158</v>
      </c>
      <c r="D859" s="52" t="s">
        <v>1160</v>
      </c>
      <c r="E859" s="52" t="s">
        <v>1072</v>
      </c>
      <c r="F859" s="52" t="s">
        <v>1074</v>
      </c>
      <c r="G859" s="56" t="s">
        <v>1067</v>
      </c>
      <c r="H859" s="57">
        <v>246071400</v>
      </c>
    </row>
    <row r="860" spans="1:8">
      <c r="A860" s="52" t="s">
        <v>506</v>
      </c>
      <c r="B860" s="52" t="s">
        <v>516</v>
      </c>
      <c r="C860" s="52" t="s">
        <v>1158</v>
      </c>
      <c r="D860" s="52" t="s">
        <v>1160</v>
      </c>
      <c r="E860" s="52" t="s">
        <v>1072</v>
      </c>
      <c r="F860" s="52" t="s">
        <v>1075</v>
      </c>
      <c r="G860" s="56" t="s">
        <v>1065</v>
      </c>
      <c r="H860" s="57">
        <v>376405000</v>
      </c>
    </row>
    <row r="861" spans="1:8">
      <c r="A861" s="52" t="s">
        <v>506</v>
      </c>
      <c r="B861" s="52" t="s">
        <v>516</v>
      </c>
      <c r="C861" s="52" t="s">
        <v>1158</v>
      </c>
      <c r="D861" s="52" t="s">
        <v>1160</v>
      </c>
      <c r="E861" s="52" t="s">
        <v>1072</v>
      </c>
      <c r="F861" s="52" t="s">
        <v>1252</v>
      </c>
      <c r="G861" s="56" t="s">
        <v>1253</v>
      </c>
      <c r="H861" s="57">
        <v>380775000</v>
      </c>
    </row>
    <row r="862" spans="1:8" ht="25.5">
      <c r="A862" s="52" t="s">
        <v>506</v>
      </c>
      <c r="B862" s="52" t="s">
        <v>516</v>
      </c>
      <c r="C862" s="52" t="s">
        <v>1158</v>
      </c>
      <c r="D862" s="52" t="s">
        <v>1160</v>
      </c>
      <c r="E862" s="52" t="s">
        <v>1076</v>
      </c>
      <c r="F862" s="52" t="s">
        <v>201</v>
      </c>
      <c r="G862" s="56" t="s">
        <v>1077</v>
      </c>
      <c r="H862" s="57">
        <v>6361154461</v>
      </c>
    </row>
    <row r="863" spans="1:8">
      <c r="A863" s="52" t="s">
        <v>506</v>
      </c>
      <c r="B863" s="52" t="s">
        <v>516</v>
      </c>
      <c r="C863" s="52" t="s">
        <v>1158</v>
      </c>
      <c r="D863" s="52" t="s">
        <v>1160</v>
      </c>
      <c r="E863" s="52" t="s">
        <v>1076</v>
      </c>
      <c r="F863" s="52" t="s">
        <v>1112</v>
      </c>
      <c r="G863" s="56" t="s">
        <v>1113</v>
      </c>
      <c r="H863" s="57">
        <v>4643569220</v>
      </c>
    </row>
    <row r="864" spans="1:8">
      <c r="A864" s="52" t="s">
        <v>506</v>
      </c>
      <c r="B864" s="52" t="s">
        <v>516</v>
      </c>
      <c r="C864" s="52" t="s">
        <v>1158</v>
      </c>
      <c r="D864" s="52" t="s">
        <v>1160</v>
      </c>
      <c r="E864" s="52" t="s">
        <v>1076</v>
      </c>
      <c r="F864" s="52" t="s">
        <v>1078</v>
      </c>
      <c r="G864" s="56" t="s">
        <v>1079</v>
      </c>
      <c r="H864" s="57">
        <v>10000000</v>
      </c>
    </row>
    <row r="865" spans="1:8">
      <c r="A865" s="52" t="s">
        <v>506</v>
      </c>
      <c r="B865" s="52" t="s">
        <v>516</v>
      </c>
      <c r="C865" s="52" t="s">
        <v>1158</v>
      </c>
      <c r="D865" s="52" t="s">
        <v>1160</v>
      </c>
      <c r="E865" s="52" t="s">
        <v>1076</v>
      </c>
      <c r="F865" s="52" t="s">
        <v>1080</v>
      </c>
      <c r="G865" s="56" t="s">
        <v>1081</v>
      </c>
      <c r="H865" s="57">
        <v>1362451021</v>
      </c>
    </row>
    <row r="866" spans="1:8">
      <c r="A866" s="52" t="s">
        <v>506</v>
      </c>
      <c r="B866" s="52" t="s">
        <v>516</v>
      </c>
      <c r="C866" s="52" t="s">
        <v>1158</v>
      </c>
      <c r="D866" s="52" t="s">
        <v>1160</v>
      </c>
      <c r="E866" s="52" t="s">
        <v>1076</v>
      </c>
      <c r="F866" s="52" t="s">
        <v>1082</v>
      </c>
      <c r="G866" s="56" t="s">
        <v>971</v>
      </c>
      <c r="H866" s="57">
        <v>345134220</v>
      </c>
    </row>
    <row r="867" spans="1:8">
      <c r="A867" s="52" t="s">
        <v>506</v>
      </c>
      <c r="B867" s="52" t="s">
        <v>516</v>
      </c>
      <c r="C867" s="52" t="s">
        <v>1158</v>
      </c>
      <c r="D867" s="52" t="s">
        <v>1160</v>
      </c>
      <c r="E867" s="52" t="s">
        <v>1189</v>
      </c>
      <c r="F867" s="52" t="s">
        <v>201</v>
      </c>
      <c r="G867" s="56" t="s">
        <v>1190</v>
      </c>
      <c r="H867" s="57">
        <v>7200000</v>
      </c>
    </row>
    <row r="868" spans="1:8">
      <c r="A868" s="52" t="s">
        <v>506</v>
      </c>
      <c r="B868" s="52" t="s">
        <v>516</v>
      </c>
      <c r="C868" s="52" t="s">
        <v>1158</v>
      </c>
      <c r="D868" s="52" t="s">
        <v>1160</v>
      </c>
      <c r="E868" s="52" t="s">
        <v>1189</v>
      </c>
      <c r="F868" s="52" t="s">
        <v>1191</v>
      </c>
      <c r="G868" s="56" t="s">
        <v>1192</v>
      </c>
      <c r="H868" s="57">
        <v>7200000</v>
      </c>
    </row>
    <row r="869" spans="1:8">
      <c r="A869" s="52" t="s">
        <v>506</v>
      </c>
      <c r="B869" s="52" t="s">
        <v>516</v>
      </c>
      <c r="C869" s="52" t="s">
        <v>1158</v>
      </c>
      <c r="D869" s="52" t="s">
        <v>1160</v>
      </c>
      <c r="E869" s="52" t="s">
        <v>1083</v>
      </c>
      <c r="F869" s="52" t="s">
        <v>201</v>
      </c>
      <c r="G869" s="56" t="s">
        <v>971</v>
      </c>
      <c r="H869" s="57">
        <v>300754355</v>
      </c>
    </row>
    <row r="870" spans="1:8">
      <c r="A870" s="52" t="s">
        <v>506</v>
      </c>
      <c r="B870" s="52" t="s">
        <v>516</v>
      </c>
      <c r="C870" s="52" t="s">
        <v>1158</v>
      </c>
      <c r="D870" s="52" t="s">
        <v>1160</v>
      </c>
      <c r="E870" s="52" t="s">
        <v>1083</v>
      </c>
      <c r="F870" s="52" t="s">
        <v>1084</v>
      </c>
      <c r="G870" s="56" t="s">
        <v>1085</v>
      </c>
      <c r="H870" s="57">
        <v>50514455</v>
      </c>
    </row>
    <row r="871" spans="1:8">
      <c r="A871" s="52" t="s">
        <v>506</v>
      </c>
      <c r="B871" s="52" t="s">
        <v>516</v>
      </c>
      <c r="C871" s="52" t="s">
        <v>1158</v>
      </c>
      <c r="D871" s="52" t="s">
        <v>1160</v>
      </c>
      <c r="E871" s="52" t="s">
        <v>1083</v>
      </c>
      <c r="F871" s="52" t="s">
        <v>1086</v>
      </c>
      <c r="G871" s="56" t="s">
        <v>1087</v>
      </c>
      <c r="H871" s="57">
        <v>873400</v>
      </c>
    </row>
    <row r="872" spans="1:8">
      <c r="A872" s="52" t="s">
        <v>506</v>
      </c>
      <c r="B872" s="52" t="s">
        <v>516</v>
      </c>
      <c r="C872" s="52" t="s">
        <v>1158</v>
      </c>
      <c r="D872" s="52" t="s">
        <v>1160</v>
      </c>
      <c r="E872" s="52" t="s">
        <v>1083</v>
      </c>
      <c r="F872" s="52" t="s">
        <v>1088</v>
      </c>
      <c r="G872" s="56" t="s">
        <v>1089</v>
      </c>
      <c r="H872" s="57">
        <v>85426000</v>
      </c>
    </row>
    <row r="873" spans="1:8">
      <c r="A873" s="52" t="s">
        <v>506</v>
      </c>
      <c r="B873" s="52" t="s">
        <v>516</v>
      </c>
      <c r="C873" s="52" t="s">
        <v>1158</v>
      </c>
      <c r="D873" s="52" t="s">
        <v>1160</v>
      </c>
      <c r="E873" s="52" t="s">
        <v>1083</v>
      </c>
      <c r="F873" s="52" t="s">
        <v>1090</v>
      </c>
      <c r="G873" s="56" t="s">
        <v>1091</v>
      </c>
      <c r="H873" s="57">
        <v>163940500</v>
      </c>
    </row>
    <row r="874" spans="1:8">
      <c r="A874" s="52" t="s">
        <v>506</v>
      </c>
      <c r="B874" s="52" t="s">
        <v>516</v>
      </c>
      <c r="C874" s="52" t="s">
        <v>1158</v>
      </c>
      <c r="D874" s="52" t="s">
        <v>1162</v>
      </c>
      <c r="E874" s="52" t="s">
        <v>201</v>
      </c>
      <c r="F874" s="52" t="s">
        <v>201</v>
      </c>
      <c r="G874" s="56" t="s">
        <v>1163</v>
      </c>
      <c r="H874" s="57">
        <v>58806188891</v>
      </c>
    </row>
    <row r="875" spans="1:8">
      <c r="A875" s="52" t="s">
        <v>506</v>
      </c>
      <c r="B875" s="52" t="s">
        <v>516</v>
      </c>
      <c r="C875" s="52" t="s">
        <v>1158</v>
      </c>
      <c r="D875" s="52" t="s">
        <v>1162</v>
      </c>
      <c r="E875" s="52" t="s">
        <v>934</v>
      </c>
      <c r="F875" s="52" t="s">
        <v>201</v>
      </c>
      <c r="G875" s="56" t="s">
        <v>935</v>
      </c>
      <c r="H875" s="57">
        <v>5977401539</v>
      </c>
    </row>
    <row r="876" spans="1:8">
      <c r="A876" s="52" t="s">
        <v>506</v>
      </c>
      <c r="B876" s="52" t="s">
        <v>516</v>
      </c>
      <c r="C876" s="52" t="s">
        <v>1158</v>
      </c>
      <c r="D876" s="52" t="s">
        <v>1162</v>
      </c>
      <c r="E876" s="52" t="s">
        <v>934</v>
      </c>
      <c r="F876" s="52" t="s">
        <v>936</v>
      </c>
      <c r="G876" s="56" t="s">
        <v>937</v>
      </c>
      <c r="H876" s="57">
        <v>5977401539</v>
      </c>
    </row>
    <row r="877" spans="1:8" ht="25.5">
      <c r="A877" s="52" t="s">
        <v>506</v>
      </c>
      <c r="B877" s="52" t="s">
        <v>516</v>
      </c>
      <c r="C877" s="52" t="s">
        <v>1158</v>
      </c>
      <c r="D877" s="52" t="s">
        <v>1162</v>
      </c>
      <c r="E877" s="52" t="s">
        <v>940</v>
      </c>
      <c r="F877" s="52" t="s">
        <v>201</v>
      </c>
      <c r="G877" s="56" t="s">
        <v>941</v>
      </c>
      <c r="H877" s="57">
        <v>48382810</v>
      </c>
    </row>
    <row r="878" spans="1:8" ht="25.5">
      <c r="A878" s="52" t="s">
        <v>506</v>
      </c>
      <c r="B878" s="52" t="s">
        <v>516</v>
      </c>
      <c r="C878" s="52" t="s">
        <v>1158</v>
      </c>
      <c r="D878" s="52" t="s">
        <v>1162</v>
      </c>
      <c r="E878" s="52" t="s">
        <v>940</v>
      </c>
      <c r="F878" s="52" t="s">
        <v>942</v>
      </c>
      <c r="G878" s="56" t="s">
        <v>943</v>
      </c>
      <c r="H878" s="57">
        <v>48382810</v>
      </c>
    </row>
    <row r="879" spans="1:8">
      <c r="A879" s="52" t="s">
        <v>506</v>
      </c>
      <c r="B879" s="52" t="s">
        <v>516</v>
      </c>
      <c r="C879" s="52" t="s">
        <v>1158</v>
      </c>
      <c r="D879" s="52" t="s">
        <v>1162</v>
      </c>
      <c r="E879" s="52" t="s">
        <v>944</v>
      </c>
      <c r="F879" s="52" t="s">
        <v>201</v>
      </c>
      <c r="G879" s="56" t="s">
        <v>945</v>
      </c>
      <c r="H879" s="57">
        <v>6163444268</v>
      </c>
    </row>
    <row r="880" spans="1:8">
      <c r="A880" s="52" t="s">
        <v>506</v>
      </c>
      <c r="B880" s="52" t="s">
        <v>516</v>
      </c>
      <c r="C880" s="52" t="s">
        <v>1158</v>
      </c>
      <c r="D880" s="52" t="s">
        <v>1162</v>
      </c>
      <c r="E880" s="52" t="s">
        <v>944</v>
      </c>
      <c r="F880" s="52" t="s">
        <v>946</v>
      </c>
      <c r="G880" s="56" t="s">
        <v>947</v>
      </c>
      <c r="H880" s="57">
        <v>283007898</v>
      </c>
    </row>
    <row r="881" spans="1:8">
      <c r="A881" s="52" t="s">
        <v>506</v>
      </c>
      <c r="B881" s="52" t="s">
        <v>516</v>
      </c>
      <c r="C881" s="52" t="s">
        <v>1158</v>
      </c>
      <c r="D881" s="52" t="s">
        <v>1162</v>
      </c>
      <c r="E881" s="52" t="s">
        <v>944</v>
      </c>
      <c r="F881" s="52" t="s">
        <v>1240</v>
      </c>
      <c r="G881" s="56" t="s">
        <v>1241</v>
      </c>
      <c r="H881" s="57">
        <v>364316426</v>
      </c>
    </row>
    <row r="882" spans="1:8">
      <c r="A882" s="52" t="s">
        <v>506</v>
      </c>
      <c r="B882" s="52" t="s">
        <v>516</v>
      </c>
      <c r="C882" s="52" t="s">
        <v>1158</v>
      </c>
      <c r="D882" s="52" t="s">
        <v>1162</v>
      </c>
      <c r="E882" s="52" t="s">
        <v>944</v>
      </c>
      <c r="F882" s="52" t="s">
        <v>1272</v>
      </c>
      <c r="G882" s="56" t="s">
        <v>1273</v>
      </c>
      <c r="H882" s="57">
        <v>100427726</v>
      </c>
    </row>
    <row r="883" spans="1:8">
      <c r="A883" s="52" t="s">
        <v>506</v>
      </c>
      <c r="B883" s="52" t="s">
        <v>516</v>
      </c>
      <c r="C883" s="52" t="s">
        <v>1158</v>
      </c>
      <c r="D883" s="52" t="s">
        <v>1162</v>
      </c>
      <c r="E883" s="52" t="s">
        <v>944</v>
      </c>
      <c r="F883" s="52" t="s">
        <v>948</v>
      </c>
      <c r="G883" s="56" t="s">
        <v>949</v>
      </c>
      <c r="H883" s="57">
        <v>5197435714</v>
      </c>
    </row>
    <row r="884" spans="1:8">
      <c r="A884" s="52" t="s">
        <v>506</v>
      </c>
      <c r="B884" s="52" t="s">
        <v>516</v>
      </c>
      <c r="C884" s="52" t="s">
        <v>1158</v>
      </c>
      <c r="D884" s="52" t="s">
        <v>1162</v>
      </c>
      <c r="E884" s="52" t="s">
        <v>944</v>
      </c>
      <c r="F884" s="52" t="s">
        <v>1229</v>
      </c>
      <c r="G884" s="56" t="s">
        <v>1230</v>
      </c>
      <c r="H884" s="57">
        <v>51633781</v>
      </c>
    </row>
    <row r="885" spans="1:8" ht="25.5">
      <c r="A885" s="52" t="s">
        <v>506</v>
      </c>
      <c r="B885" s="52" t="s">
        <v>516</v>
      </c>
      <c r="C885" s="52" t="s">
        <v>1158</v>
      </c>
      <c r="D885" s="52" t="s">
        <v>1162</v>
      </c>
      <c r="E885" s="52" t="s">
        <v>944</v>
      </c>
      <c r="F885" s="52" t="s">
        <v>954</v>
      </c>
      <c r="G885" s="56" t="s">
        <v>955</v>
      </c>
      <c r="H885" s="57">
        <v>15066000</v>
      </c>
    </row>
    <row r="886" spans="1:8" ht="25.5">
      <c r="A886" s="52" t="s">
        <v>506</v>
      </c>
      <c r="B886" s="52" t="s">
        <v>516</v>
      </c>
      <c r="C886" s="52" t="s">
        <v>1158</v>
      </c>
      <c r="D886" s="52" t="s">
        <v>1162</v>
      </c>
      <c r="E886" s="52" t="s">
        <v>944</v>
      </c>
      <c r="F886" s="52" t="s">
        <v>956</v>
      </c>
      <c r="G886" s="56" t="s">
        <v>957</v>
      </c>
      <c r="H886" s="57">
        <v>130231723</v>
      </c>
    </row>
    <row r="887" spans="1:8" ht="25.5">
      <c r="A887" s="52" t="s">
        <v>506</v>
      </c>
      <c r="B887" s="52" t="s">
        <v>516</v>
      </c>
      <c r="C887" s="52" t="s">
        <v>1158</v>
      </c>
      <c r="D887" s="52" t="s">
        <v>1162</v>
      </c>
      <c r="E887" s="52" t="s">
        <v>944</v>
      </c>
      <c r="F887" s="52" t="s">
        <v>1274</v>
      </c>
      <c r="G887" s="56" t="s">
        <v>1275</v>
      </c>
      <c r="H887" s="57">
        <v>21325000</v>
      </c>
    </row>
    <row r="888" spans="1:8">
      <c r="A888" s="52" t="s">
        <v>506</v>
      </c>
      <c r="B888" s="52" t="s">
        <v>516</v>
      </c>
      <c r="C888" s="52" t="s">
        <v>1158</v>
      </c>
      <c r="D888" s="52" t="s">
        <v>1162</v>
      </c>
      <c r="E888" s="52" t="s">
        <v>1139</v>
      </c>
      <c r="F888" s="52" t="s">
        <v>201</v>
      </c>
      <c r="G888" s="56" t="s">
        <v>1140</v>
      </c>
      <c r="H888" s="57">
        <v>40948000</v>
      </c>
    </row>
    <row r="889" spans="1:8">
      <c r="A889" s="52" t="s">
        <v>506</v>
      </c>
      <c r="B889" s="52" t="s">
        <v>516</v>
      </c>
      <c r="C889" s="52" t="s">
        <v>1158</v>
      </c>
      <c r="D889" s="52" t="s">
        <v>1162</v>
      </c>
      <c r="E889" s="52" t="s">
        <v>1139</v>
      </c>
      <c r="F889" s="52" t="s">
        <v>1203</v>
      </c>
      <c r="G889" s="56" t="s">
        <v>1204</v>
      </c>
      <c r="H889" s="57">
        <v>38848000</v>
      </c>
    </row>
    <row r="890" spans="1:8">
      <c r="A890" s="52" t="s">
        <v>506</v>
      </c>
      <c r="B890" s="52" t="s">
        <v>516</v>
      </c>
      <c r="C890" s="52" t="s">
        <v>1158</v>
      </c>
      <c r="D890" s="52" t="s">
        <v>1162</v>
      </c>
      <c r="E890" s="52" t="s">
        <v>1139</v>
      </c>
      <c r="F890" s="52" t="s">
        <v>1141</v>
      </c>
      <c r="G890" s="56" t="s">
        <v>1142</v>
      </c>
      <c r="H890" s="57">
        <v>2100000</v>
      </c>
    </row>
    <row r="891" spans="1:8">
      <c r="A891" s="52" t="s">
        <v>506</v>
      </c>
      <c r="B891" s="52" t="s">
        <v>516</v>
      </c>
      <c r="C891" s="52" t="s">
        <v>1158</v>
      </c>
      <c r="D891" s="52" t="s">
        <v>1162</v>
      </c>
      <c r="E891" s="52" t="s">
        <v>966</v>
      </c>
      <c r="F891" s="52" t="s">
        <v>201</v>
      </c>
      <c r="G891" s="56" t="s">
        <v>967</v>
      </c>
      <c r="H891" s="57">
        <v>201176000</v>
      </c>
    </row>
    <row r="892" spans="1:8">
      <c r="A892" s="52" t="s">
        <v>506</v>
      </c>
      <c r="B892" s="52" t="s">
        <v>516</v>
      </c>
      <c r="C892" s="52" t="s">
        <v>1158</v>
      </c>
      <c r="D892" s="52" t="s">
        <v>1162</v>
      </c>
      <c r="E892" s="52" t="s">
        <v>966</v>
      </c>
      <c r="F892" s="52" t="s">
        <v>970</v>
      </c>
      <c r="G892" s="56" t="s">
        <v>971</v>
      </c>
      <c r="H892" s="57">
        <v>201176000</v>
      </c>
    </row>
    <row r="893" spans="1:8">
      <c r="A893" s="52" t="s">
        <v>506</v>
      </c>
      <c r="B893" s="52" t="s">
        <v>516</v>
      </c>
      <c r="C893" s="52" t="s">
        <v>1158</v>
      </c>
      <c r="D893" s="52" t="s">
        <v>1162</v>
      </c>
      <c r="E893" s="52" t="s">
        <v>972</v>
      </c>
      <c r="F893" s="52" t="s">
        <v>201</v>
      </c>
      <c r="G893" s="56" t="s">
        <v>973</v>
      </c>
      <c r="H893" s="57">
        <v>1891345642</v>
      </c>
    </row>
    <row r="894" spans="1:8">
      <c r="A894" s="52" t="s">
        <v>506</v>
      </c>
      <c r="B894" s="52" t="s">
        <v>516</v>
      </c>
      <c r="C894" s="52" t="s">
        <v>1158</v>
      </c>
      <c r="D894" s="52" t="s">
        <v>1162</v>
      </c>
      <c r="E894" s="52" t="s">
        <v>972</v>
      </c>
      <c r="F894" s="52" t="s">
        <v>974</v>
      </c>
      <c r="G894" s="56" t="s">
        <v>975</v>
      </c>
      <c r="H894" s="57">
        <v>1428652034</v>
      </c>
    </row>
    <row r="895" spans="1:8">
      <c r="A895" s="52" t="s">
        <v>506</v>
      </c>
      <c r="B895" s="52" t="s">
        <v>516</v>
      </c>
      <c r="C895" s="52" t="s">
        <v>1158</v>
      </c>
      <c r="D895" s="52" t="s">
        <v>1162</v>
      </c>
      <c r="E895" s="52" t="s">
        <v>972</v>
      </c>
      <c r="F895" s="52" t="s">
        <v>976</v>
      </c>
      <c r="G895" s="56" t="s">
        <v>977</v>
      </c>
      <c r="H895" s="57">
        <v>252245335</v>
      </c>
    </row>
    <row r="896" spans="1:8">
      <c r="A896" s="52" t="s">
        <v>506</v>
      </c>
      <c r="B896" s="52" t="s">
        <v>516</v>
      </c>
      <c r="C896" s="52" t="s">
        <v>1158</v>
      </c>
      <c r="D896" s="52" t="s">
        <v>1162</v>
      </c>
      <c r="E896" s="52" t="s">
        <v>972</v>
      </c>
      <c r="F896" s="52" t="s">
        <v>978</v>
      </c>
      <c r="G896" s="56" t="s">
        <v>979</v>
      </c>
      <c r="H896" s="57">
        <v>125171043</v>
      </c>
    </row>
    <row r="897" spans="1:8">
      <c r="A897" s="52" t="s">
        <v>506</v>
      </c>
      <c r="B897" s="52" t="s">
        <v>516</v>
      </c>
      <c r="C897" s="52" t="s">
        <v>1158</v>
      </c>
      <c r="D897" s="52" t="s">
        <v>1162</v>
      </c>
      <c r="E897" s="52" t="s">
        <v>972</v>
      </c>
      <c r="F897" s="52" t="s">
        <v>980</v>
      </c>
      <c r="G897" s="56" t="s">
        <v>981</v>
      </c>
      <c r="H897" s="57">
        <v>85277230</v>
      </c>
    </row>
    <row r="898" spans="1:8">
      <c r="A898" s="52" t="s">
        <v>506</v>
      </c>
      <c r="B898" s="52" t="s">
        <v>516</v>
      </c>
      <c r="C898" s="52" t="s">
        <v>1158</v>
      </c>
      <c r="D898" s="52" t="s">
        <v>1162</v>
      </c>
      <c r="E898" s="52" t="s">
        <v>982</v>
      </c>
      <c r="F898" s="52" t="s">
        <v>201</v>
      </c>
      <c r="G898" s="56" t="s">
        <v>983</v>
      </c>
      <c r="H898" s="57">
        <v>277135419</v>
      </c>
    </row>
    <row r="899" spans="1:8" ht="25.5">
      <c r="A899" s="52" t="s">
        <v>506</v>
      </c>
      <c r="B899" s="52" t="s">
        <v>516</v>
      </c>
      <c r="C899" s="52" t="s">
        <v>1158</v>
      </c>
      <c r="D899" s="52" t="s">
        <v>1162</v>
      </c>
      <c r="E899" s="52" t="s">
        <v>982</v>
      </c>
      <c r="F899" s="52" t="s">
        <v>984</v>
      </c>
      <c r="G899" s="56" t="s">
        <v>985</v>
      </c>
      <c r="H899" s="57">
        <v>272035419</v>
      </c>
    </row>
    <row r="900" spans="1:8">
      <c r="A900" s="52" t="s">
        <v>506</v>
      </c>
      <c r="B900" s="52" t="s">
        <v>516</v>
      </c>
      <c r="C900" s="52" t="s">
        <v>1158</v>
      </c>
      <c r="D900" s="52" t="s">
        <v>1162</v>
      </c>
      <c r="E900" s="52" t="s">
        <v>982</v>
      </c>
      <c r="F900" s="52" t="s">
        <v>1242</v>
      </c>
      <c r="G900" s="56" t="s">
        <v>971</v>
      </c>
      <c r="H900" s="57">
        <v>5100000</v>
      </c>
    </row>
    <row r="901" spans="1:8">
      <c r="A901" s="52" t="s">
        <v>506</v>
      </c>
      <c r="B901" s="52" t="s">
        <v>516</v>
      </c>
      <c r="C901" s="52" t="s">
        <v>1158</v>
      </c>
      <c r="D901" s="52" t="s">
        <v>1162</v>
      </c>
      <c r="E901" s="52" t="s">
        <v>986</v>
      </c>
      <c r="F901" s="52" t="s">
        <v>201</v>
      </c>
      <c r="G901" s="56" t="s">
        <v>987</v>
      </c>
      <c r="H901" s="57">
        <v>1243614849</v>
      </c>
    </row>
    <row r="902" spans="1:8">
      <c r="A902" s="52" t="s">
        <v>506</v>
      </c>
      <c r="B902" s="52" t="s">
        <v>516</v>
      </c>
      <c r="C902" s="52" t="s">
        <v>1158</v>
      </c>
      <c r="D902" s="52" t="s">
        <v>1162</v>
      </c>
      <c r="E902" s="52" t="s">
        <v>986</v>
      </c>
      <c r="F902" s="52" t="s">
        <v>988</v>
      </c>
      <c r="G902" s="56" t="s">
        <v>989</v>
      </c>
      <c r="H902" s="57">
        <v>129053139</v>
      </c>
    </row>
    <row r="903" spans="1:8">
      <c r="A903" s="52" t="s">
        <v>506</v>
      </c>
      <c r="B903" s="52" t="s">
        <v>516</v>
      </c>
      <c r="C903" s="52" t="s">
        <v>1158</v>
      </c>
      <c r="D903" s="52" t="s">
        <v>1162</v>
      </c>
      <c r="E903" s="52" t="s">
        <v>986</v>
      </c>
      <c r="F903" s="52" t="s">
        <v>990</v>
      </c>
      <c r="G903" s="56" t="s">
        <v>991</v>
      </c>
      <c r="H903" s="57">
        <v>18075065</v>
      </c>
    </row>
    <row r="904" spans="1:8">
      <c r="A904" s="52" t="s">
        <v>506</v>
      </c>
      <c r="B904" s="52" t="s">
        <v>516</v>
      </c>
      <c r="C904" s="52" t="s">
        <v>1158</v>
      </c>
      <c r="D904" s="52" t="s">
        <v>1162</v>
      </c>
      <c r="E904" s="52" t="s">
        <v>986</v>
      </c>
      <c r="F904" s="52" t="s">
        <v>992</v>
      </c>
      <c r="G904" s="56" t="s">
        <v>993</v>
      </c>
      <c r="H904" s="57">
        <v>1091870945</v>
      </c>
    </row>
    <row r="905" spans="1:8">
      <c r="A905" s="52" t="s">
        <v>506</v>
      </c>
      <c r="B905" s="52" t="s">
        <v>516</v>
      </c>
      <c r="C905" s="52" t="s">
        <v>1158</v>
      </c>
      <c r="D905" s="52" t="s">
        <v>1162</v>
      </c>
      <c r="E905" s="52" t="s">
        <v>986</v>
      </c>
      <c r="F905" s="52" t="s">
        <v>994</v>
      </c>
      <c r="G905" s="56" t="s">
        <v>995</v>
      </c>
      <c r="H905" s="57">
        <v>4615700</v>
      </c>
    </row>
    <row r="906" spans="1:8">
      <c r="A906" s="52" t="s">
        <v>506</v>
      </c>
      <c r="B906" s="52" t="s">
        <v>516</v>
      </c>
      <c r="C906" s="52" t="s">
        <v>1158</v>
      </c>
      <c r="D906" s="52" t="s">
        <v>1162</v>
      </c>
      <c r="E906" s="52" t="s">
        <v>996</v>
      </c>
      <c r="F906" s="52" t="s">
        <v>201</v>
      </c>
      <c r="G906" s="56" t="s">
        <v>997</v>
      </c>
      <c r="H906" s="57">
        <v>442414548</v>
      </c>
    </row>
    <row r="907" spans="1:8">
      <c r="A907" s="52" t="s">
        <v>506</v>
      </c>
      <c r="B907" s="52" t="s">
        <v>516</v>
      </c>
      <c r="C907" s="52" t="s">
        <v>1158</v>
      </c>
      <c r="D907" s="52" t="s">
        <v>1162</v>
      </c>
      <c r="E907" s="52" t="s">
        <v>996</v>
      </c>
      <c r="F907" s="52" t="s">
        <v>998</v>
      </c>
      <c r="G907" s="56" t="s">
        <v>999</v>
      </c>
      <c r="H907" s="57">
        <v>96930000</v>
      </c>
    </row>
    <row r="908" spans="1:8">
      <c r="A908" s="52" t="s">
        <v>506</v>
      </c>
      <c r="B908" s="52" t="s">
        <v>516</v>
      </c>
      <c r="C908" s="52" t="s">
        <v>1158</v>
      </c>
      <c r="D908" s="52" t="s">
        <v>1162</v>
      </c>
      <c r="E908" s="52" t="s">
        <v>996</v>
      </c>
      <c r="F908" s="52" t="s">
        <v>1000</v>
      </c>
      <c r="G908" s="56" t="s">
        <v>1001</v>
      </c>
      <c r="H908" s="57">
        <v>278491222</v>
      </c>
    </row>
    <row r="909" spans="1:8">
      <c r="A909" s="52" t="s">
        <v>506</v>
      </c>
      <c r="B909" s="52" t="s">
        <v>516</v>
      </c>
      <c r="C909" s="52" t="s">
        <v>1158</v>
      </c>
      <c r="D909" s="52" t="s">
        <v>1162</v>
      </c>
      <c r="E909" s="52" t="s">
        <v>996</v>
      </c>
      <c r="F909" s="52" t="s">
        <v>1004</v>
      </c>
      <c r="G909" s="56" t="s">
        <v>1005</v>
      </c>
      <c r="H909" s="57">
        <v>66993326</v>
      </c>
    </row>
    <row r="910" spans="1:8">
      <c r="A910" s="52" t="s">
        <v>506</v>
      </c>
      <c r="B910" s="52" t="s">
        <v>516</v>
      </c>
      <c r="C910" s="52" t="s">
        <v>1158</v>
      </c>
      <c r="D910" s="52" t="s">
        <v>1162</v>
      </c>
      <c r="E910" s="52" t="s">
        <v>1006</v>
      </c>
      <c r="F910" s="52" t="s">
        <v>201</v>
      </c>
      <c r="G910" s="56" t="s">
        <v>1007</v>
      </c>
      <c r="H910" s="57">
        <v>1868328055</v>
      </c>
    </row>
    <row r="911" spans="1:8" ht="38.25">
      <c r="A911" s="52" t="s">
        <v>506</v>
      </c>
      <c r="B911" s="52" t="s">
        <v>516</v>
      </c>
      <c r="C911" s="52" t="s">
        <v>1158</v>
      </c>
      <c r="D911" s="52" t="s">
        <v>1162</v>
      </c>
      <c r="E911" s="52" t="s">
        <v>1006</v>
      </c>
      <c r="F911" s="52" t="s">
        <v>1008</v>
      </c>
      <c r="G911" s="56" t="s">
        <v>1009</v>
      </c>
      <c r="H911" s="57">
        <v>396000</v>
      </c>
    </row>
    <row r="912" spans="1:8">
      <c r="A912" s="52" t="s">
        <v>506</v>
      </c>
      <c r="B912" s="52" t="s">
        <v>516</v>
      </c>
      <c r="C912" s="52" t="s">
        <v>1158</v>
      </c>
      <c r="D912" s="52" t="s">
        <v>1162</v>
      </c>
      <c r="E912" s="52" t="s">
        <v>1006</v>
      </c>
      <c r="F912" s="52" t="s">
        <v>1010</v>
      </c>
      <c r="G912" s="56" t="s">
        <v>1011</v>
      </c>
      <c r="H912" s="57">
        <v>108000</v>
      </c>
    </row>
    <row r="913" spans="1:8" ht="38.25">
      <c r="A913" s="52" t="s">
        <v>506</v>
      </c>
      <c r="B913" s="52" t="s">
        <v>516</v>
      </c>
      <c r="C913" s="52" t="s">
        <v>1158</v>
      </c>
      <c r="D913" s="52" t="s">
        <v>1162</v>
      </c>
      <c r="E913" s="52" t="s">
        <v>1006</v>
      </c>
      <c r="F913" s="52" t="s">
        <v>1012</v>
      </c>
      <c r="G913" s="56" t="s">
        <v>1013</v>
      </c>
      <c r="H913" s="57">
        <v>36637595</v>
      </c>
    </row>
    <row r="914" spans="1:8">
      <c r="A914" s="52" t="s">
        <v>506</v>
      </c>
      <c r="B914" s="52" t="s">
        <v>516</v>
      </c>
      <c r="C914" s="52" t="s">
        <v>1158</v>
      </c>
      <c r="D914" s="52" t="s">
        <v>1162</v>
      </c>
      <c r="E914" s="52" t="s">
        <v>1006</v>
      </c>
      <c r="F914" s="52" t="s">
        <v>1014</v>
      </c>
      <c r="G914" s="56" t="s">
        <v>1015</v>
      </c>
      <c r="H914" s="57">
        <v>1812268760</v>
      </c>
    </row>
    <row r="915" spans="1:8" ht="25.5">
      <c r="A915" s="52" t="s">
        <v>506</v>
      </c>
      <c r="B915" s="52" t="s">
        <v>516</v>
      </c>
      <c r="C915" s="52" t="s">
        <v>1158</v>
      </c>
      <c r="D915" s="52" t="s">
        <v>1162</v>
      </c>
      <c r="E915" s="52" t="s">
        <v>1006</v>
      </c>
      <c r="F915" s="52" t="s">
        <v>1016</v>
      </c>
      <c r="G915" s="56" t="s">
        <v>1017</v>
      </c>
      <c r="H915" s="57">
        <v>14527700</v>
      </c>
    </row>
    <row r="916" spans="1:8">
      <c r="A916" s="52" t="s">
        <v>506</v>
      </c>
      <c r="B916" s="52" t="s">
        <v>516</v>
      </c>
      <c r="C916" s="52" t="s">
        <v>1158</v>
      </c>
      <c r="D916" s="52" t="s">
        <v>1162</v>
      </c>
      <c r="E916" s="52" t="s">
        <v>1006</v>
      </c>
      <c r="F916" s="52" t="s">
        <v>1018</v>
      </c>
      <c r="G916" s="56" t="s">
        <v>1019</v>
      </c>
      <c r="H916" s="57">
        <v>1200000</v>
      </c>
    </row>
    <row r="917" spans="1:8">
      <c r="A917" s="52" t="s">
        <v>506</v>
      </c>
      <c r="B917" s="52" t="s">
        <v>516</v>
      </c>
      <c r="C917" s="52" t="s">
        <v>1158</v>
      </c>
      <c r="D917" s="52" t="s">
        <v>1162</v>
      </c>
      <c r="E917" s="52" t="s">
        <v>1006</v>
      </c>
      <c r="F917" s="52" t="s">
        <v>1020</v>
      </c>
      <c r="G917" s="56" t="s">
        <v>511</v>
      </c>
      <c r="H917" s="57">
        <v>3190000</v>
      </c>
    </row>
    <row r="918" spans="1:8">
      <c r="A918" s="52" t="s">
        <v>506</v>
      </c>
      <c r="B918" s="52" t="s">
        <v>516</v>
      </c>
      <c r="C918" s="52" t="s">
        <v>1158</v>
      </c>
      <c r="D918" s="52" t="s">
        <v>1162</v>
      </c>
      <c r="E918" s="52" t="s">
        <v>1021</v>
      </c>
      <c r="F918" s="52" t="s">
        <v>201</v>
      </c>
      <c r="G918" s="56" t="s">
        <v>1022</v>
      </c>
      <c r="H918" s="57">
        <v>558272696</v>
      </c>
    </row>
    <row r="919" spans="1:8">
      <c r="A919" s="52" t="s">
        <v>506</v>
      </c>
      <c r="B919" s="52" t="s">
        <v>516</v>
      </c>
      <c r="C919" s="52" t="s">
        <v>1158</v>
      </c>
      <c r="D919" s="52" t="s">
        <v>1162</v>
      </c>
      <c r="E919" s="52" t="s">
        <v>1021</v>
      </c>
      <c r="F919" s="52" t="s">
        <v>1023</v>
      </c>
      <c r="G919" s="56" t="s">
        <v>1024</v>
      </c>
      <c r="H919" s="57">
        <v>124804248</v>
      </c>
    </row>
    <row r="920" spans="1:8">
      <c r="A920" s="52" t="s">
        <v>506</v>
      </c>
      <c r="B920" s="52" t="s">
        <v>516</v>
      </c>
      <c r="C920" s="52" t="s">
        <v>1158</v>
      </c>
      <c r="D920" s="52" t="s">
        <v>1162</v>
      </c>
      <c r="E920" s="52" t="s">
        <v>1021</v>
      </c>
      <c r="F920" s="52" t="s">
        <v>1025</v>
      </c>
      <c r="G920" s="56" t="s">
        <v>1026</v>
      </c>
      <c r="H920" s="57">
        <v>2800000</v>
      </c>
    </row>
    <row r="921" spans="1:8">
      <c r="A921" s="52" t="s">
        <v>506</v>
      </c>
      <c r="B921" s="52" t="s">
        <v>516</v>
      </c>
      <c r="C921" s="52" t="s">
        <v>1158</v>
      </c>
      <c r="D921" s="52" t="s">
        <v>1162</v>
      </c>
      <c r="E921" s="52" t="s">
        <v>1021</v>
      </c>
      <c r="F921" s="52" t="s">
        <v>1029</v>
      </c>
      <c r="G921" s="56" t="s">
        <v>1030</v>
      </c>
      <c r="H921" s="57">
        <v>17000000</v>
      </c>
    </row>
    <row r="922" spans="1:8">
      <c r="A922" s="52" t="s">
        <v>506</v>
      </c>
      <c r="B922" s="52" t="s">
        <v>516</v>
      </c>
      <c r="C922" s="52" t="s">
        <v>1158</v>
      </c>
      <c r="D922" s="52" t="s">
        <v>1162</v>
      </c>
      <c r="E922" s="52" t="s">
        <v>1021</v>
      </c>
      <c r="F922" s="52" t="s">
        <v>1243</v>
      </c>
      <c r="G922" s="56" t="s">
        <v>1244</v>
      </c>
      <c r="H922" s="57">
        <v>44412700</v>
      </c>
    </row>
    <row r="923" spans="1:8">
      <c r="A923" s="52" t="s">
        <v>506</v>
      </c>
      <c r="B923" s="52" t="s">
        <v>516</v>
      </c>
      <c r="C923" s="52" t="s">
        <v>1158</v>
      </c>
      <c r="D923" s="52" t="s">
        <v>1162</v>
      </c>
      <c r="E923" s="52" t="s">
        <v>1021</v>
      </c>
      <c r="F923" s="52" t="s">
        <v>1031</v>
      </c>
      <c r="G923" s="56" t="s">
        <v>1032</v>
      </c>
      <c r="H923" s="57">
        <v>135472975</v>
      </c>
    </row>
    <row r="924" spans="1:8">
      <c r="A924" s="52" t="s">
        <v>506</v>
      </c>
      <c r="B924" s="52" t="s">
        <v>516</v>
      </c>
      <c r="C924" s="52" t="s">
        <v>1158</v>
      </c>
      <c r="D924" s="52" t="s">
        <v>1162</v>
      </c>
      <c r="E924" s="52" t="s">
        <v>1021</v>
      </c>
      <c r="F924" s="52" t="s">
        <v>1033</v>
      </c>
      <c r="G924" s="56" t="s">
        <v>1034</v>
      </c>
      <c r="H924" s="57">
        <v>233782773</v>
      </c>
    </row>
    <row r="925" spans="1:8">
      <c r="A925" s="52" t="s">
        <v>506</v>
      </c>
      <c r="B925" s="52" t="s">
        <v>516</v>
      </c>
      <c r="C925" s="52" t="s">
        <v>1158</v>
      </c>
      <c r="D925" s="52" t="s">
        <v>1162</v>
      </c>
      <c r="E925" s="52" t="s">
        <v>1035</v>
      </c>
      <c r="F925" s="52" t="s">
        <v>201</v>
      </c>
      <c r="G925" s="56" t="s">
        <v>1036</v>
      </c>
      <c r="H925" s="57">
        <v>1783560500</v>
      </c>
    </row>
    <row r="926" spans="1:8">
      <c r="A926" s="52" t="s">
        <v>506</v>
      </c>
      <c r="B926" s="52" t="s">
        <v>516</v>
      </c>
      <c r="C926" s="52" t="s">
        <v>1158</v>
      </c>
      <c r="D926" s="52" t="s">
        <v>1162</v>
      </c>
      <c r="E926" s="52" t="s">
        <v>1035</v>
      </c>
      <c r="F926" s="52" t="s">
        <v>1037</v>
      </c>
      <c r="G926" s="56" t="s">
        <v>1038</v>
      </c>
      <c r="H926" s="57">
        <v>257110500</v>
      </c>
    </row>
    <row r="927" spans="1:8">
      <c r="A927" s="52" t="s">
        <v>506</v>
      </c>
      <c r="B927" s="52" t="s">
        <v>516</v>
      </c>
      <c r="C927" s="52" t="s">
        <v>1158</v>
      </c>
      <c r="D927" s="52" t="s">
        <v>1162</v>
      </c>
      <c r="E927" s="52" t="s">
        <v>1035</v>
      </c>
      <c r="F927" s="52" t="s">
        <v>1039</v>
      </c>
      <c r="G927" s="56" t="s">
        <v>1040</v>
      </c>
      <c r="H927" s="57">
        <v>549550000</v>
      </c>
    </row>
    <row r="928" spans="1:8">
      <c r="A928" s="52" t="s">
        <v>506</v>
      </c>
      <c r="B928" s="52" t="s">
        <v>516</v>
      </c>
      <c r="C928" s="52" t="s">
        <v>1158</v>
      </c>
      <c r="D928" s="52" t="s">
        <v>1162</v>
      </c>
      <c r="E928" s="52" t="s">
        <v>1035</v>
      </c>
      <c r="F928" s="52" t="s">
        <v>1041</v>
      </c>
      <c r="G928" s="56" t="s">
        <v>1028</v>
      </c>
      <c r="H928" s="57">
        <v>599500000</v>
      </c>
    </row>
    <row r="929" spans="1:8">
      <c r="A929" s="52" t="s">
        <v>506</v>
      </c>
      <c r="B929" s="52" t="s">
        <v>516</v>
      </c>
      <c r="C929" s="52" t="s">
        <v>1158</v>
      </c>
      <c r="D929" s="52" t="s">
        <v>1162</v>
      </c>
      <c r="E929" s="52" t="s">
        <v>1035</v>
      </c>
      <c r="F929" s="52" t="s">
        <v>1042</v>
      </c>
      <c r="G929" s="56" t="s">
        <v>1043</v>
      </c>
      <c r="H929" s="57">
        <v>377400000</v>
      </c>
    </row>
    <row r="930" spans="1:8">
      <c r="A930" s="52" t="s">
        <v>506</v>
      </c>
      <c r="B930" s="52" t="s">
        <v>516</v>
      </c>
      <c r="C930" s="52" t="s">
        <v>1158</v>
      </c>
      <c r="D930" s="52" t="s">
        <v>1162</v>
      </c>
      <c r="E930" s="52" t="s">
        <v>1044</v>
      </c>
      <c r="F930" s="52" t="s">
        <v>201</v>
      </c>
      <c r="G930" s="56" t="s">
        <v>1045</v>
      </c>
      <c r="H930" s="57">
        <v>401147000</v>
      </c>
    </row>
    <row r="931" spans="1:8">
      <c r="A931" s="52" t="s">
        <v>506</v>
      </c>
      <c r="B931" s="52" t="s">
        <v>516</v>
      </c>
      <c r="C931" s="52" t="s">
        <v>1158</v>
      </c>
      <c r="D931" s="52" t="s">
        <v>1162</v>
      </c>
      <c r="E931" s="52" t="s">
        <v>1044</v>
      </c>
      <c r="F931" s="52" t="s">
        <v>1046</v>
      </c>
      <c r="G931" s="56" t="s">
        <v>1047</v>
      </c>
      <c r="H931" s="57">
        <v>21800000</v>
      </c>
    </row>
    <row r="932" spans="1:8">
      <c r="A932" s="52" t="s">
        <v>506</v>
      </c>
      <c r="B932" s="52" t="s">
        <v>516</v>
      </c>
      <c r="C932" s="52" t="s">
        <v>1158</v>
      </c>
      <c r="D932" s="52" t="s">
        <v>1162</v>
      </c>
      <c r="E932" s="52" t="s">
        <v>1044</v>
      </c>
      <c r="F932" s="52" t="s">
        <v>1222</v>
      </c>
      <c r="G932" s="56" t="s">
        <v>1223</v>
      </c>
      <c r="H932" s="57">
        <v>54000000</v>
      </c>
    </row>
    <row r="933" spans="1:8">
      <c r="A933" s="52" t="s">
        <v>506</v>
      </c>
      <c r="B933" s="52" t="s">
        <v>516</v>
      </c>
      <c r="C933" s="52" t="s">
        <v>1158</v>
      </c>
      <c r="D933" s="52" t="s">
        <v>1162</v>
      </c>
      <c r="E933" s="52" t="s">
        <v>1044</v>
      </c>
      <c r="F933" s="52" t="s">
        <v>1048</v>
      </c>
      <c r="G933" s="56" t="s">
        <v>1049</v>
      </c>
      <c r="H933" s="57">
        <v>187500000</v>
      </c>
    </row>
    <row r="934" spans="1:8">
      <c r="A934" s="52" t="s">
        <v>506</v>
      </c>
      <c r="B934" s="52" t="s">
        <v>516</v>
      </c>
      <c r="C934" s="52" t="s">
        <v>1158</v>
      </c>
      <c r="D934" s="52" t="s">
        <v>1162</v>
      </c>
      <c r="E934" s="52" t="s">
        <v>1044</v>
      </c>
      <c r="F934" s="52" t="s">
        <v>1050</v>
      </c>
      <c r="G934" s="56" t="s">
        <v>1051</v>
      </c>
      <c r="H934" s="57">
        <v>137847000</v>
      </c>
    </row>
    <row r="935" spans="1:8" ht="25.5">
      <c r="A935" s="52" t="s">
        <v>506</v>
      </c>
      <c r="B935" s="52" t="s">
        <v>516</v>
      </c>
      <c r="C935" s="52" t="s">
        <v>1158</v>
      </c>
      <c r="D935" s="52" t="s">
        <v>1162</v>
      </c>
      <c r="E935" s="52" t="s">
        <v>1058</v>
      </c>
      <c r="F935" s="52" t="s">
        <v>201</v>
      </c>
      <c r="G935" s="56" t="s">
        <v>1059</v>
      </c>
      <c r="H935" s="57">
        <v>6608610235</v>
      </c>
    </row>
    <row r="936" spans="1:8">
      <c r="A936" s="52" t="s">
        <v>506</v>
      </c>
      <c r="B936" s="52" t="s">
        <v>516</v>
      </c>
      <c r="C936" s="52" t="s">
        <v>1158</v>
      </c>
      <c r="D936" s="52" t="s">
        <v>1162</v>
      </c>
      <c r="E936" s="52" t="s">
        <v>1058</v>
      </c>
      <c r="F936" s="52" t="s">
        <v>1060</v>
      </c>
      <c r="G936" s="56" t="s">
        <v>1061</v>
      </c>
      <c r="H936" s="57">
        <v>242878640</v>
      </c>
    </row>
    <row r="937" spans="1:8">
      <c r="A937" s="52" t="s">
        <v>506</v>
      </c>
      <c r="B937" s="52" t="s">
        <v>516</v>
      </c>
      <c r="C937" s="52" t="s">
        <v>1158</v>
      </c>
      <c r="D937" s="52" t="s">
        <v>1162</v>
      </c>
      <c r="E937" s="52" t="s">
        <v>1058</v>
      </c>
      <c r="F937" s="52" t="s">
        <v>1245</v>
      </c>
      <c r="G937" s="56" t="s">
        <v>1246</v>
      </c>
      <c r="H937" s="57">
        <v>314018839</v>
      </c>
    </row>
    <row r="938" spans="1:8">
      <c r="A938" s="52" t="s">
        <v>506</v>
      </c>
      <c r="B938" s="52" t="s">
        <v>516</v>
      </c>
      <c r="C938" s="52" t="s">
        <v>1158</v>
      </c>
      <c r="D938" s="52" t="s">
        <v>1162</v>
      </c>
      <c r="E938" s="52" t="s">
        <v>1058</v>
      </c>
      <c r="F938" s="52" t="s">
        <v>1247</v>
      </c>
      <c r="G938" s="56" t="s">
        <v>1248</v>
      </c>
      <c r="H938" s="57">
        <v>12650000</v>
      </c>
    </row>
    <row r="939" spans="1:8">
      <c r="A939" s="52" t="s">
        <v>506</v>
      </c>
      <c r="B939" s="52" t="s">
        <v>516</v>
      </c>
      <c r="C939" s="52" t="s">
        <v>1158</v>
      </c>
      <c r="D939" s="52" t="s">
        <v>1162</v>
      </c>
      <c r="E939" s="52" t="s">
        <v>1058</v>
      </c>
      <c r="F939" s="52" t="s">
        <v>1062</v>
      </c>
      <c r="G939" s="56" t="s">
        <v>1063</v>
      </c>
      <c r="H939" s="57">
        <v>3737960500</v>
      </c>
    </row>
    <row r="940" spans="1:8">
      <c r="A940" s="52" t="s">
        <v>506</v>
      </c>
      <c r="B940" s="52" t="s">
        <v>516</v>
      </c>
      <c r="C940" s="52" t="s">
        <v>1158</v>
      </c>
      <c r="D940" s="52" t="s">
        <v>1162</v>
      </c>
      <c r="E940" s="52" t="s">
        <v>1058</v>
      </c>
      <c r="F940" s="52" t="s">
        <v>1064</v>
      </c>
      <c r="G940" s="56" t="s">
        <v>1065</v>
      </c>
      <c r="H940" s="57">
        <v>20726560</v>
      </c>
    </row>
    <row r="941" spans="1:8">
      <c r="A941" s="52" t="s">
        <v>506</v>
      </c>
      <c r="B941" s="52" t="s">
        <v>516</v>
      </c>
      <c r="C941" s="52" t="s">
        <v>1158</v>
      </c>
      <c r="D941" s="52" t="s">
        <v>1162</v>
      </c>
      <c r="E941" s="52" t="s">
        <v>1058</v>
      </c>
      <c r="F941" s="52" t="s">
        <v>1066</v>
      </c>
      <c r="G941" s="56" t="s">
        <v>1067</v>
      </c>
      <c r="H941" s="57">
        <v>145628000</v>
      </c>
    </row>
    <row r="942" spans="1:8">
      <c r="A942" s="52" t="s">
        <v>506</v>
      </c>
      <c r="B942" s="52" t="s">
        <v>516</v>
      </c>
      <c r="C942" s="52" t="s">
        <v>1158</v>
      </c>
      <c r="D942" s="52" t="s">
        <v>1162</v>
      </c>
      <c r="E942" s="52" t="s">
        <v>1058</v>
      </c>
      <c r="F942" s="52" t="s">
        <v>1068</v>
      </c>
      <c r="G942" s="56" t="s">
        <v>1069</v>
      </c>
      <c r="H942" s="57">
        <v>13605000</v>
      </c>
    </row>
    <row r="943" spans="1:8">
      <c r="A943" s="52" t="s">
        <v>506</v>
      </c>
      <c r="B943" s="52" t="s">
        <v>516</v>
      </c>
      <c r="C943" s="52" t="s">
        <v>1158</v>
      </c>
      <c r="D943" s="52" t="s">
        <v>1162</v>
      </c>
      <c r="E943" s="52" t="s">
        <v>1058</v>
      </c>
      <c r="F943" s="52" t="s">
        <v>1249</v>
      </c>
      <c r="G943" s="56" t="s">
        <v>1250</v>
      </c>
      <c r="H943" s="57">
        <v>200000000</v>
      </c>
    </row>
    <row r="944" spans="1:8">
      <c r="A944" s="52" t="s">
        <v>506</v>
      </c>
      <c r="B944" s="52" t="s">
        <v>516</v>
      </c>
      <c r="C944" s="52" t="s">
        <v>1158</v>
      </c>
      <c r="D944" s="52" t="s">
        <v>1162</v>
      </c>
      <c r="E944" s="52" t="s">
        <v>1058</v>
      </c>
      <c r="F944" s="52" t="s">
        <v>1070</v>
      </c>
      <c r="G944" s="56" t="s">
        <v>1071</v>
      </c>
      <c r="H944" s="57">
        <v>1921142696</v>
      </c>
    </row>
    <row r="945" spans="1:8" ht="25.5">
      <c r="A945" s="52" t="s">
        <v>506</v>
      </c>
      <c r="B945" s="52" t="s">
        <v>516</v>
      </c>
      <c r="C945" s="52" t="s">
        <v>1158</v>
      </c>
      <c r="D945" s="52" t="s">
        <v>1162</v>
      </c>
      <c r="E945" s="52" t="s">
        <v>1072</v>
      </c>
      <c r="F945" s="52" t="s">
        <v>201</v>
      </c>
      <c r="G945" s="56" t="s">
        <v>1073</v>
      </c>
      <c r="H945" s="57">
        <v>2124496102</v>
      </c>
    </row>
    <row r="946" spans="1:8">
      <c r="A946" s="52" t="s">
        <v>506</v>
      </c>
      <c r="B946" s="52" t="s">
        <v>516</v>
      </c>
      <c r="C946" s="52" t="s">
        <v>1158</v>
      </c>
      <c r="D946" s="52" t="s">
        <v>1162</v>
      </c>
      <c r="E946" s="52" t="s">
        <v>1072</v>
      </c>
      <c r="F946" s="52" t="s">
        <v>1276</v>
      </c>
      <c r="G946" s="56" t="s">
        <v>1246</v>
      </c>
      <c r="H946" s="57">
        <v>400920000</v>
      </c>
    </row>
    <row r="947" spans="1:8">
      <c r="A947" s="52" t="s">
        <v>506</v>
      </c>
      <c r="B947" s="52" t="s">
        <v>516</v>
      </c>
      <c r="C947" s="52" t="s">
        <v>1158</v>
      </c>
      <c r="D947" s="52" t="s">
        <v>1162</v>
      </c>
      <c r="E947" s="52" t="s">
        <v>1072</v>
      </c>
      <c r="F947" s="52" t="s">
        <v>1251</v>
      </c>
      <c r="G947" s="56" t="s">
        <v>1248</v>
      </c>
      <c r="H947" s="57">
        <v>307625800</v>
      </c>
    </row>
    <row r="948" spans="1:8">
      <c r="A948" s="52" t="s">
        <v>506</v>
      </c>
      <c r="B948" s="52" t="s">
        <v>516</v>
      </c>
      <c r="C948" s="52" t="s">
        <v>1158</v>
      </c>
      <c r="D948" s="52" t="s">
        <v>1162</v>
      </c>
      <c r="E948" s="52" t="s">
        <v>1072</v>
      </c>
      <c r="F948" s="52" t="s">
        <v>1074</v>
      </c>
      <c r="G948" s="56" t="s">
        <v>1067</v>
      </c>
      <c r="H948" s="57">
        <v>109859642</v>
      </c>
    </row>
    <row r="949" spans="1:8">
      <c r="A949" s="52" t="s">
        <v>506</v>
      </c>
      <c r="B949" s="52" t="s">
        <v>516</v>
      </c>
      <c r="C949" s="52" t="s">
        <v>1158</v>
      </c>
      <c r="D949" s="52" t="s">
        <v>1162</v>
      </c>
      <c r="E949" s="52" t="s">
        <v>1072</v>
      </c>
      <c r="F949" s="52" t="s">
        <v>1075</v>
      </c>
      <c r="G949" s="56" t="s">
        <v>1065</v>
      </c>
      <c r="H949" s="57">
        <v>1155627660</v>
      </c>
    </row>
    <row r="950" spans="1:8">
      <c r="A950" s="52" t="s">
        <v>506</v>
      </c>
      <c r="B950" s="52" t="s">
        <v>516</v>
      </c>
      <c r="C950" s="52" t="s">
        <v>1158</v>
      </c>
      <c r="D950" s="52" t="s">
        <v>1162</v>
      </c>
      <c r="E950" s="52" t="s">
        <v>1072</v>
      </c>
      <c r="F950" s="52" t="s">
        <v>1252</v>
      </c>
      <c r="G950" s="56" t="s">
        <v>1253</v>
      </c>
      <c r="H950" s="57">
        <v>150463000</v>
      </c>
    </row>
    <row r="951" spans="1:8" ht="25.5">
      <c r="A951" s="52" t="s">
        <v>506</v>
      </c>
      <c r="B951" s="52" t="s">
        <v>516</v>
      </c>
      <c r="C951" s="52" t="s">
        <v>1158</v>
      </c>
      <c r="D951" s="52" t="s">
        <v>1162</v>
      </c>
      <c r="E951" s="52" t="s">
        <v>1076</v>
      </c>
      <c r="F951" s="52" t="s">
        <v>201</v>
      </c>
      <c r="G951" s="56" t="s">
        <v>1077</v>
      </c>
      <c r="H951" s="57">
        <v>28022214415</v>
      </c>
    </row>
    <row r="952" spans="1:8">
      <c r="A952" s="52" t="s">
        <v>506</v>
      </c>
      <c r="B952" s="52" t="s">
        <v>516</v>
      </c>
      <c r="C952" s="52" t="s">
        <v>1158</v>
      </c>
      <c r="D952" s="52" t="s">
        <v>1162</v>
      </c>
      <c r="E952" s="52" t="s">
        <v>1076</v>
      </c>
      <c r="F952" s="52" t="s">
        <v>1112</v>
      </c>
      <c r="G952" s="56" t="s">
        <v>1113</v>
      </c>
      <c r="H952" s="57">
        <v>2389150468</v>
      </c>
    </row>
    <row r="953" spans="1:8">
      <c r="A953" s="52" t="s">
        <v>506</v>
      </c>
      <c r="B953" s="52" t="s">
        <v>516</v>
      </c>
      <c r="C953" s="52" t="s">
        <v>1158</v>
      </c>
      <c r="D953" s="52" t="s">
        <v>1162</v>
      </c>
      <c r="E953" s="52" t="s">
        <v>1076</v>
      </c>
      <c r="F953" s="52" t="s">
        <v>1078</v>
      </c>
      <c r="G953" s="56" t="s">
        <v>1079</v>
      </c>
      <c r="H953" s="57">
        <v>184243000</v>
      </c>
    </row>
    <row r="954" spans="1:8">
      <c r="A954" s="52" t="s">
        <v>506</v>
      </c>
      <c r="B954" s="52" t="s">
        <v>516</v>
      </c>
      <c r="C954" s="52" t="s">
        <v>1158</v>
      </c>
      <c r="D954" s="52" t="s">
        <v>1162</v>
      </c>
      <c r="E954" s="52" t="s">
        <v>1076</v>
      </c>
      <c r="F954" s="52" t="s">
        <v>1080</v>
      </c>
      <c r="G954" s="56" t="s">
        <v>1081</v>
      </c>
      <c r="H954" s="57">
        <v>3667426000</v>
      </c>
    </row>
    <row r="955" spans="1:8">
      <c r="A955" s="52" t="s">
        <v>506</v>
      </c>
      <c r="B955" s="52" t="s">
        <v>516</v>
      </c>
      <c r="C955" s="52" t="s">
        <v>1158</v>
      </c>
      <c r="D955" s="52" t="s">
        <v>1162</v>
      </c>
      <c r="E955" s="52" t="s">
        <v>1076</v>
      </c>
      <c r="F955" s="52" t="s">
        <v>1082</v>
      </c>
      <c r="G955" s="56" t="s">
        <v>971</v>
      </c>
      <c r="H955" s="57">
        <v>21781394947</v>
      </c>
    </row>
    <row r="956" spans="1:8">
      <c r="A956" s="52" t="s">
        <v>506</v>
      </c>
      <c r="B956" s="52" t="s">
        <v>516</v>
      </c>
      <c r="C956" s="52" t="s">
        <v>1158</v>
      </c>
      <c r="D956" s="52" t="s">
        <v>1162</v>
      </c>
      <c r="E956" s="52" t="s">
        <v>1189</v>
      </c>
      <c r="F956" s="52" t="s">
        <v>201</v>
      </c>
      <c r="G956" s="56" t="s">
        <v>1190</v>
      </c>
      <c r="H956" s="57">
        <v>18168000</v>
      </c>
    </row>
    <row r="957" spans="1:8">
      <c r="A957" s="52" t="s">
        <v>506</v>
      </c>
      <c r="B957" s="52" t="s">
        <v>516</v>
      </c>
      <c r="C957" s="52" t="s">
        <v>1158</v>
      </c>
      <c r="D957" s="52" t="s">
        <v>1162</v>
      </c>
      <c r="E957" s="52" t="s">
        <v>1189</v>
      </c>
      <c r="F957" s="52" t="s">
        <v>1191</v>
      </c>
      <c r="G957" s="56" t="s">
        <v>1192</v>
      </c>
      <c r="H957" s="57">
        <v>18168000</v>
      </c>
    </row>
    <row r="958" spans="1:8">
      <c r="A958" s="52" t="s">
        <v>506</v>
      </c>
      <c r="B958" s="52" t="s">
        <v>516</v>
      </c>
      <c r="C958" s="52" t="s">
        <v>1158</v>
      </c>
      <c r="D958" s="52" t="s">
        <v>1162</v>
      </c>
      <c r="E958" s="52" t="s">
        <v>1083</v>
      </c>
      <c r="F958" s="52" t="s">
        <v>201</v>
      </c>
      <c r="G958" s="56" t="s">
        <v>971</v>
      </c>
      <c r="H958" s="57">
        <v>748566839</v>
      </c>
    </row>
    <row r="959" spans="1:8">
      <c r="A959" s="52" t="s">
        <v>506</v>
      </c>
      <c r="B959" s="52" t="s">
        <v>516</v>
      </c>
      <c r="C959" s="52" t="s">
        <v>1158</v>
      </c>
      <c r="D959" s="52" t="s">
        <v>1162</v>
      </c>
      <c r="E959" s="52" t="s">
        <v>1083</v>
      </c>
      <c r="F959" s="52" t="s">
        <v>1084</v>
      </c>
      <c r="G959" s="56" t="s">
        <v>1085</v>
      </c>
      <c r="H959" s="57">
        <v>21575727</v>
      </c>
    </row>
    <row r="960" spans="1:8">
      <c r="A960" s="52" t="s">
        <v>506</v>
      </c>
      <c r="B960" s="52" t="s">
        <v>516</v>
      </c>
      <c r="C960" s="52" t="s">
        <v>1158</v>
      </c>
      <c r="D960" s="52" t="s">
        <v>1162</v>
      </c>
      <c r="E960" s="52" t="s">
        <v>1083</v>
      </c>
      <c r="F960" s="52" t="s">
        <v>1086</v>
      </c>
      <c r="G960" s="56" t="s">
        <v>1087</v>
      </c>
      <c r="H960" s="57">
        <v>960700</v>
      </c>
    </row>
    <row r="961" spans="1:8">
      <c r="A961" s="52" t="s">
        <v>506</v>
      </c>
      <c r="B961" s="52" t="s">
        <v>516</v>
      </c>
      <c r="C961" s="52" t="s">
        <v>1158</v>
      </c>
      <c r="D961" s="52" t="s">
        <v>1162</v>
      </c>
      <c r="E961" s="52" t="s">
        <v>1083</v>
      </c>
      <c r="F961" s="52" t="s">
        <v>1088</v>
      </c>
      <c r="G961" s="56" t="s">
        <v>1089</v>
      </c>
      <c r="H961" s="57">
        <v>274987412</v>
      </c>
    </row>
    <row r="962" spans="1:8">
      <c r="A962" s="52" t="s">
        <v>506</v>
      </c>
      <c r="B962" s="52" t="s">
        <v>516</v>
      </c>
      <c r="C962" s="52" t="s">
        <v>1158</v>
      </c>
      <c r="D962" s="52" t="s">
        <v>1162</v>
      </c>
      <c r="E962" s="52" t="s">
        <v>1083</v>
      </c>
      <c r="F962" s="52" t="s">
        <v>1090</v>
      </c>
      <c r="G962" s="56" t="s">
        <v>1091</v>
      </c>
      <c r="H962" s="57">
        <v>451043000</v>
      </c>
    </row>
    <row r="963" spans="1:8" ht="38.25">
      <c r="A963" s="52" t="s">
        <v>506</v>
      </c>
      <c r="B963" s="52" t="s">
        <v>516</v>
      </c>
      <c r="C963" s="52" t="s">
        <v>1158</v>
      </c>
      <c r="D963" s="52" t="s">
        <v>1162</v>
      </c>
      <c r="E963" s="52" t="s">
        <v>1277</v>
      </c>
      <c r="F963" s="52" t="s">
        <v>201</v>
      </c>
      <c r="G963" s="56" t="s">
        <v>1278</v>
      </c>
      <c r="H963" s="57">
        <v>167814974</v>
      </c>
    </row>
    <row r="964" spans="1:8" ht="25.5">
      <c r="A964" s="52" t="s">
        <v>506</v>
      </c>
      <c r="B964" s="52" t="s">
        <v>516</v>
      </c>
      <c r="C964" s="52" t="s">
        <v>1158</v>
      </c>
      <c r="D964" s="52" t="s">
        <v>1162</v>
      </c>
      <c r="E964" s="52" t="s">
        <v>1277</v>
      </c>
      <c r="F964" s="52" t="s">
        <v>1279</v>
      </c>
      <c r="G964" s="56" t="s">
        <v>1280</v>
      </c>
      <c r="H964" s="57">
        <v>100000000</v>
      </c>
    </row>
    <row r="965" spans="1:8">
      <c r="A965" s="52" t="s">
        <v>506</v>
      </c>
      <c r="B965" s="52" t="s">
        <v>516</v>
      </c>
      <c r="C965" s="52" t="s">
        <v>1158</v>
      </c>
      <c r="D965" s="52" t="s">
        <v>1162</v>
      </c>
      <c r="E965" s="52" t="s">
        <v>1277</v>
      </c>
      <c r="F965" s="52" t="s">
        <v>1281</v>
      </c>
      <c r="G965" s="56" t="s">
        <v>1282</v>
      </c>
      <c r="H965" s="57">
        <v>34000000</v>
      </c>
    </row>
    <row r="966" spans="1:8">
      <c r="A966" s="52" t="s">
        <v>506</v>
      </c>
      <c r="B966" s="52" t="s">
        <v>516</v>
      </c>
      <c r="C966" s="52" t="s">
        <v>1158</v>
      </c>
      <c r="D966" s="52" t="s">
        <v>1162</v>
      </c>
      <c r="E966" s="52" t="s">
        <v>1277</v>
      </c>
      <c r="F966" s="52" t="s">
        <v>1283</v>
      </c>
      <c r="G966" s="56" t="s">
        <v>1284</v>
      </c>
      <c r="H966" s="57">
        <v>16800000</v>
      </c>
    </row>
    <row r="967" spans="1:8">
      <c r="A967" s="52" t="s">
        <v>506</v>
      </c>
      <c r="B967" s="52" t="s">
        <v>516</v>
      </c>
      <c r="C967" s="52" t="s">
        <v>1158</v>
      </c>
      <c r="D967" s="52" t="s">
        <v>1162</v>
      </c>
      <c r="E967" s="52" t="s">
        <v>1277</v>
      </c>
      <c r="F967" s="52" t="s">
        <v>1285</v>
      </c>
      <c r="G967" s="56" t="s">
        <v>1286</v>
      </c>
      <c r="H967" s="57">
        <v>17014974</v>
      </c>
    </row>
    <row r="968" spans="1:8">
      <c r="A968" s="52" t="s">
        <v>506</v>
      </c>
      <c r="B968" s="52" t="s">
        <v>516</v>
      </c>
      <c r="C968" s="52" t="s">
        <v>1158</v>
      </c>
      <c r="D968" s="52" t="s">
        <v>1162</v>
      </c>
      <c r="E968" s="52" t="s">
        <v>1262</v>
      </c>
      <c r="F968" s="52" t="s">
        <v>201</v>
      </c>
      <c r="G968" s="56" t="s">
        <v>1263</v>
      </c>
      <c r="H968" s="57">
        <v>219147000</v>
      </c>
    </row>
    <row r="969" spans="1:8">
      <c r="A969" s="52" t="s">
        <v>506</v>
      </c>
      <c r="B969" s="52" t="s">
        <v>516</v>
      </c>
      <c r="C969" s="52" t="s">
        <v>1158</v>
      </c>
      <c r="D969" s="52" t="s">
        <v>1162</v>
      </c>
      <c r="E969" s="52" t="s">
        <v>1262</v>
      </c>
      <c r="F969" s="52" t="s">
        <v>1264</v>
      </c>
      <c r="G969" s="56" t="s">
        <v>1265</v>
      </c>
      <c r="H969" s="57">
        <v>219147000</v>
      </c>
    </row>
    <row r="970" spans="1:8">
      <c r="A970" s="52" t="s">
        <v>506</v>
      </c>
      <c r="B970" s="52" t="s">
        <v>516</v>
      </c>
      <c r="C970" s="52" t="s">
        <v>1158</v>
      </c>
      <c r="D970" s="52" t="s">
        <v>1166</v>
      </c>
      <c r="E970" s="52" t="s">
        <v>201</v>
      </c>
      <c r="F970" s="52" t="s">
        <v>201</v>
      </c>
      <c r="G970" s="56" t="s">
        <v>1167</v>
      </c>
      <c r="H970" s="57">
        <v>11496953982</v>
      </c>
    </row>
    <row r="971" spans="1:8">
      <c r="A971" s="52" t="s">
        <v>506</v>
      </c>
      <c r="B971" s="52" t="s">
        <v>516</v>
      </c>
      <c r="C971" s="52" t="s">
        <v>1158</v>
      </c>
      <c r="D971" s="52" t="s">
        <v>1166</v>
      </c>
      <c r="E971" s="52" t="s">
        <v>934</v>
      </c>
      <c r="F971" s="52" t="s">
        <v>201</v>
      </c>
      <c r="G971" s="56" t="s">
        <v>935</v>
      </c>
      <c r="H971" s="57">
        <v>164039408</v>
      </c>
    </row>
    <row r="972" spans="1:8">
      <c r="A972" s="52" t="s">
        <v>506</v>
      </c>
      <c r="B972" s="52" t="s">
        <v>516</v>
      </c>
      <c r="C972" s="52" t="s">
        <v>1158</v>
      </c>
      <c r="D972" s="52" t="s">
        <v>1166</v>
      </c>
      <c r="E972" s="52" t="s">
        <v>934</v>
      </c>
      <c r="F972" s="52" t="s">
        <v>936</v>
      </c>
      <c r="G972" s="56" t="s">
        <v>937</v>
      </c>
      <c r="H972" s="57">
        <v>137975506</v>
      </c>
    </row>
    <row r="973" spans="1:8">
      <c r="A973" s="52" t="s">
        <v>506</v>
      </c>
      <c r="B973" s="52" t="s">
        <v>516</v>
      </c>
      <c r="C973" s="52" t="s">
        <v>1158</v>
      </c>
      <c r="D973" s="52" t="s">
        <v>1166</v>
      </c>
      <c r="E973" s="52" t="s">
        <v>934</v>
      </c>
      <c r="F973" s="52" t="s">
        <v>938</v>
      </c>
      <c r="G973" s="56" t="s">
        <v>939</v>
      </c>
      <c r="H973" s="57">
        <v>26063902</v>
      </c>
    </row>
    <row r="974" spans="1:8">
      <c r="A974" s="52" t="s">
        <v>506</v>
      </c>
      <c r="B974" s="52" t="s">
        <v>516</v>
      </c>
      <c r="C974" s="52" t="s">
        <v>1158</v>
      </c>
      <c r="D974" s="52" t="s">
        <v>1166</v>
      </c>
      <c r="E974" s="52" t="s">
        <v>944</v>
      </c>
      <c r="F974" s="52" t="s">
        <v>201</v>
      </c>
      <c r="G974" s="56" t="s">
        <v>945</v>
      </c>
      <c r="H974" s="57">
        <v>420822936</v>
      </c>
    </row>
    <row r="975" spans="1:8">
      <c r="A975" s="52" t="s">
        <v>506</v>
      </c>
      <c r="B975" s="52" t="s">
        <v>516</v>
      </c>
      <c r="C975" s="52" t="s">
        <v>1158</v>
      </c>
      <c r="D975" s="52" t="s">
        <v>1166</v>
      </c>
      <c r="E975" s="52" t="s">
        <v>944</v>
      </c>
      <c r="F975" s="52" t="s">
        <v>948</v>
      </c>
      <c r="G975" s="56" t="s">
        <v>949</v>
      </c>
      <c r="H975" s="57">
        <v>404942536</v>
      </c>
    </row>
    <row r="976" spans="1:8">
      <c r="A976" s="52" t="s">
        <v>506</v>
      </c>
      <c r="B976" s="52" t="s">
        <v>516</v>
      </c>
      <c r="C976" s="52" t="s">
        <v>1158</v>
      </c>
      <c r="D976" s="52" t="s">
        <v>1166</v>
      </c>
      <c r="E976" s="52" t="s">
        <v>944</v>
      </c>
      <c r="F976" s="52" t="s">
        <v>1287</v>
      </c>
      <c r="G976" s="56" t="s">
        <v>1288</v>
      </c>
      <c r="H976" s="57">
        <v>1040000</v>
      </c>
    </row>
    <row r="977" spans="1:8">
      <c r="A977" s="52" t="s">
        <v>506</v>
      </c>
      <c r="B977" s="52" t="s">
        <v>516</v>
      </c>
      <c r="C977" s="52" t="s">
        <v>1158</v>
      </c>
      <c r="D977" s="52" t="s">
        <v>1166</v>
      </c>
      <c r="E977" s="52" t="s">
        <v>944</v>
      </c>
      <c r="F977" s="52" t="s">
        <v>960</v>
      </c>
      <c r="G977" s="56" t="s">
        <v>961</v>
      </c>
      <c r="H977" s="57">
        <v>14840400</v>
      </c>
    </row>
    <row r="978" spans="1:8" ht="25.5">
      <c r="A978" s="52" t="s">
        <v>506</v>
      </c>
      <c r="B978" s="52" t="s">
        <v>516</v>
      </c>
      <c r="C978" s="52" t="s">
        <v>1158</v>
      </c>
      <c r="D978" s="52" t="s">
        <v>1166</v>
      </c>
      <c r="E978" s="52" t="s">
        <v>962</v>
      </c>
      <c r="F978" s="52" t="s">
        <v>201</v>
      </c>
      <c r="G978" s="56" t="s">
        <v>963</v>
      </c>
      <c r="H978" s="57">
        <v>2800000</v>
      </c>
    </row>
    <row r="979" spans="1:8">
      <c r="A979" s="52" t="s">
        <v>506</v>
      </c>
      <c r="B979" s="52" t="s">
        <v>516</v>
      </c>
      <c r="C979" s="52" t="s">
        <v>1158</v>
      </c>
      <c r="D979" s="52" t="s">
        <v>1166</v>
      </c>
      <c r="E979" s="52" t="s">
        <v>962</v>
      </c>
      <c r="F979" s="52" t="s">
        <v>964</v>
      </c>
      <c r="G979" s="56" t="s">
        <v>965</v>
      </c>
      <c r="H979" s="57">
        <v>2800000</v>
      </c>
    </row>
    <row r="980" spans="1:8">
      <c r="A980" s="52" t="s">
        <v>506</v>
      </c>
      <c r="B980" s="52" t="s">
        <v>516</v>
      </c>
      <c r="C980" s="52" t="s">
        <v>1158</v>
      </c>
      <c r="D980" s="52" t="s">
        <v>1166</v>
      </c>
      <c r="E980" s="52" t="s">
        <v>972</v>
      </c>
      <c r="F980" s="52" t="s">
        <v>201</v>
      </c>
      <c r="G980" s="56" t="s">
        <v>973</v>
      </c>
      <c r="H980" s="57">
        <v>38549263</v>
      </c>
    </row>
    <row r="981" spans="1:8">
      <c r="A981" s="52" t="s">
        <v>506</v>
      </c>
      <c r="B981" s="52" t="s">
        <v>516</v>
      </c>
      <c r="C981" s="52" t="s">
        <v>1158</v>
      </c>
      <c r="D981" s="52" t="s">
        <v>1166</v>
      </c>
      <c r="E981" s="52" t="s">
        <v>972</v>
      </c>
      <c r="F981" s="52" t="s">
        <v>974</v>
      </c>
      <c r="G981" s="56" t="s">
        <v>975</v>
      </c>
      <c r="H981" s="57">
        <v>28706899</v>
      </c>
    </row>
    <row r="982" spans="1:8">
      <c r="A982" s="52" t="s">
        <v>506</v>
      </c>
      <c r="B982" s="52" t="s">
        <v>516</v>
      </c>
      <c r="C982" s="52" t="s">
        <v>1158</v>
      </c>
      <c r="D982" s="52" t="s">
        <v>1166</v>
      </c>
      <c r="E982" s="52" t="s">
        <v>972</v>
      </c>
      <c r="F982" s="52" t="s">
        <v>976</v>
      </c>
      <c r="G982" s="56" t="s">
        <v>977</v>
      </c>
      <c r="H982" s="57">
        <v>4921182</v>
      </c>
    </row>
    <row r="983" spans="1:8">
      <c r="A983" s="52" t="s">
        <v>506</v>
      </c>
      <c r="B983" s="52" t="s">
        <v>516</v>
      </c>
      <c r="C983" s="52" t="s">
        <v>1158</v>
      </c>
      <c r="D983" s="52" t="s">
        <v>1166</v>
      </c>
      <c r="E983" s="52" t="s">
        <v>972</v>
      </c>
      <c r="F983" s="52" t="s">
        <v>978</v>
      </c>
      <c r="G983" s="56" t="s">
        <v>979</v>
      </c>
      <c r="H983" s="57">
        <v>3280788</v>
      </c>
    </row>
    <row r="984" spans="1:8">
      <c r="A984" s="52" t="s">
        <v>506</v>
      </c>
      <c r="B984" s="52" t="s">
        <v>516</v>
      </c>
      <c r="C984" s="52" t="s">
        <v>1158</v>
      </c>
      <c r="D984" s="52" t="s">
        <v>1166</v>
      </c>
      <c r="E984" s="52" t="s">
        <v>972</v>
      </c>
      <c r="F984" s="52" t="s">
        <v>980</v>
      </c>
      <c r="G984" s="56" t="s">
        <v>981</v>
      </c>
      <c r="H984" s="57">
        <v>1640394</v>
      </c>
    </row>
    <row r="985" spans="1:8">
      <c r="A985" s="52" t="s">
        <v>506</v>
      </c>
      <c r="B985" s="52" t="s">
        <v>516</v>
      </c>
      <c r="C985" s="52" t="s">
        <v>1158</v>
      </c>
      <c r="D985" s="52" t="s">
        <v>1166</v>
      </c>
      <c r="E985" s="52" t="s">
        <v>986</v>
      </c>
      <c r="F985" s="52" t="s">
        <v>201</v>
      </c>
      <c r="G985" s="56" t="s">
        <v>987</v>
      </c>
      <c r="H985" s="57">
        <v>192858595</v>
      </c>
    </row>
    <row r="986" spans="1:8">
      <c r="A986" s="52" t="s">
        <v>506</v>
      </c>
      <c r="B986" s="52" t="s">
        <v>516</v>
      </c>
      <c r="C986" s="52" t="s">
        <v>1158</v>
      </c>
      <c r="D986" s="52" t="s">
        <v>1166</v>
      </c>
      <c r="E986" s="52" t="s">
        <v>986</v>
      </c>
      <c r="F986" s="52" t="s">
        <v>988</v>
      </c>
      <c r="G986" s="56" t="s">
        <v>989</v>
      </c>
      <c r="H986" s="57">
        <v>46932186</v>
      </c>
    </row>
    <row r="987" spans="1:8">
      <c r="A987" s="52" t="s">
        <v>506</v>
      </c>
      <c r="B987" s="52" t="s">
        <v>516</v>
      </c>
      <c r="C987" s="52" t="s">
        <v>1158</v>
      </c>
      <c r="D987" s="52" t="s">
        <v>1166</v>
      </c>
      <c r="E987" s="52" t="s">
        <v>986</v>
      </c>
      <c r="F987" s="52" t="s">
        <v>990</v>
      </c>
      <c r="G987" s="56" t="s">
        <v>991</v>
      </c>
      <c r="H987" s="57">
        <v>2651133</v>
      </c>
    </row>
    <row r="988" spans="1:8">
      <c r="A988" s="52" t="s">
        <v>506</v>
      </c>
      <c r="B988" s="52" t="s">
        <v>516</v>
      </c>
      <c r="C988" s="52" t="s">
        <v>1158</v>
      </c>
      <c r="D988" s="52" t="s">
        <v>1166</v>
      </c>
      <c r="E988" s="52" t="s">
        <v>986</v>
      </c>
      <c r="F988" s="52" t="s">
        <v>992</v>
      </c>
      <c r="G988" s="56" t="s">
        <v>993</v>
      </c>
      <c r="H988" s="57">
        <v>143275276</v>
      </c>
    </row>
    <row r="989" spans="1:8">
      <c r="A989" s="52" t="s">
        <v>506</v>
      </c>
      <c r="B989" s="52" t="s">
        <v>516</v>
      </c>
      <c r="C989" s="52" t="s">
        <v>1158</v>
      </c>
      <c r="D989" s="52" t="s">
        <v>1166</v>
      </c>
      <c r="E989" s="52" t="s">
        <v>996</v>
      </c>
      <c r="F989" s="52" t="s">
        <v>201</v>
      </c>
      <c r="G989" s="56" t="s">
        <v>997</v>
      </c>
      <c r="H989" s="57">
        <v>75820835</v>
      </c>
    </row>
    <row r="990" spans="1:8">
      <c r="A990" s="52" t="s">
        <v>506</v>
      </c>
      <c r="B990" s="52" t="s">
        <v>516</v>
      </c>
      <c r="C990" s="52" t="s">
        <v>1158</v>
      </c>
      <c r="D990" s="52" t="s">
        <v>1166</v>
      </c>
      <c r="E990" s="52" t="s">
        <v>996</v>
      </c>
      <c r="F990" s="52" t="s">
        <v>998</v>
      </c>
      <c r="G990" s="56" t="s">
        <v>999</v>
      </c>
      <c r="H990" s="57">
        <v>32046200</v>
      </c>
    </row>
    <row r="991" spans="1:8">
      <c r="A991" s="52" t="s">
        <v>506</v>
      </c>
      <c r="B991" s="52" t="s">
        <v>516</v>
      </c>
      <c r="C991" s="52" t="s">
        <v>1158</v>
      </c>
      <c r="D991" s="52" t="s">
        <v>1166</v>
      </c>
      <c r="E991" s="52" t="s">
        <v>996</v>
      </c>
      <c r="F991" s="52" t="s">
        <v>1000</v>
      </c>
      <c r="G991" s="56" t="s">
        <v>1001</v>
      </c>
      <c r="H991" s="57">
        <v>13980000</v>
      </c>
    </row>
    <row r="992" spans="1:8">
      <c r="A992" s="52" t="s">
        <v>506</v>
      </c>
      <c r="B992" s="52" t="s">
        <v>516</v>
      </c>
      <c r="C992" s="52" t="s">
        <v>1158</v>
      </c>
      <c r="D992" s="52" t="s">
        <v>1166</v>
      </c>
      <c r="E992" s="52" t="s">
        <v>996</v>
      </c>
      <c r="F992" s="52" t="s">
        <v>1004</v>
      </c>
      <c r="G992" s="56" t="s">
        <v>1005</v>
      </c>
      <c r="H992" s="57">
        <v>29794635</v>
      </c>
    </row>
    <row r="993" spans="1:8">
      <c r="A993" s="52" t="s">
        <v>506</v>
      </c>
      <c r="B993" s="52" t="s">
        <v>516</v>
      </c>
      <c r="C993" s="52" t="s">
        <v>1158</v>
      </c>
      <c r="D993" s="52" t="s">
        <v>1166</v>
      </c>
      <c r="E993" s="52" t="s">
        <v>1006</v>
      </c>
      <c r="F993" s="52" t="s">
        <v>201</v>
      </c>
      <c r="G993" s="56" t="s">
        <v>1007</v>
      </c>
      <c r="H993" s="57">
        <v>284857583</v>
      </c>
    </row>
    <row r="994" spans="1:8" ht="38.25">
      <c r="A994" s="52" t="s">
        <v>506</v>
      </c>
      <c r="B994" s="52" t="s">
        <v>516</v>
      </c>
      <c r="C994" s="52" t="s">
        <v>1158</v>
      </c>
      <c r="D994" s="52" t="s">
        <v>1166</v>
      </c>
      <c r="E994" s="52" t="s">
        <v>1006</v>
      </c>
      <c r="F994" s="52" t="s">
        <v>1008</v>
      </c>
      <c r="G994" s="56" t="s">
        <v>1009</v>
      </c>
      <c r="H994" s="57">
        <v>2118583</v>
      </c>
    </row>
    <row r="995" spans="1:8">
      <c r="A995" s="52" t="s">
        <v>506</v>
      </c>
      <c r="B995" s="52" t="s">
        <v>516</v>
      </c>
      <c r="C995" s="52" t="s">
        <v>1158</v>
      </c>
      <c r="D995" s="52" t="s">
        <v>1166</v>
      </c>
      <c r="E995" s="52" t="s">
        <v>1006</v>
      </c>
      <c r="F995" s="52" t="s">
        <v>1010</v>
      </c>
      <c r="G995" s="56" t="s">
        <v>1011</v>
      </c>
      <c r="H995" s="57">
        <v>2489000</v>
      </c>
    </row>
    <row r="996" spans="1:8" ht="38.25">
      <c r="A996" s="52" t="s">
        <v>506</v>
      </c>
      <c r="B996" s="52" t="s">
        <v>516</v>
      </c>
      <c r="C996" s="52" t="s">
        <v>1158</v>
      </c>
      <c r="D996" s="52" t="s">
        <v>1166</v>
      </c>
      <c r="E996" s="52" t="s">
        <v>1006</v>
      </c>
      <c r="F996" s="52" t="s">
        <v>1012</v>
      </c>
      <c r="G996" s="56" t="s">
        <v>1013</v>
      </c>
      <c r="H996" s="57">
        <v>108730000</v>
      </c>
    </row>
    <row r="997" spans="1:8">
      <c r="A997" s="52" t="s">
        <v>506</v>
      </c>
      <c r="B997" s="52" t="s">
        <v>516</v>
      </c>
      <c r="C997" s="52" t="s">
        <v>1158</v>
      </c>
      <c r="D997" s="52" t="s">
        <v>1166</v>
      </c>
      <c r="E997" s="52" t="s">
        <v>1006</v>
      </c>
      <c r="F997" s="52" t="s">
        <v>1014</v>
      </c>
      <c r="G997" s="56" t="s">
        <v>1015</v>
      </c>
      <c r="H997" s="57">
        <v>171520000</v>
      </c>
    </row>
    <row r="998" spans="1:8">
      <c r="A998" s="52" t="s">
        <v>506</v>
      </c>
      <c r="B998" s="52" t="s">
        <v>516</v>
      </c>
      <c r="C998" s="52" t="s">
        <v>1158</v>
      </c>
      <c r="D998" s="52" t="s">
        <v>1166</v>
      </c>
      <c r="E998" s="52" t="s">
        <v>1021</v>
      </c>
      <c r="F998" s="52" t="s">
        <v>201</v>
      </c>
      <c r="G998" s="56" t="s">
        <v>1022</v>
      </c>
      <c r="H998" s="57">
        <v>378554900</v>
      </c>
    </row>
    <row r="999" spans="1:8">
      <c r="A999" s="52" t="s">
        <v>506</v>
      </c>
      <c r="B999" s="52" t="s">
        <v>516</v>
      </c>
      <c r="C999" s="52" t="s">
        <v>1158</v>
      </c>
      <c r="D999" s="52" t="s">
        <v>1166</v>
      </c>
      <c r="E999" s="52" t="s">
        <v>1021</v>
      </c>
      <c r="F999" s="52" t="s">
        <v>1023</v>
      </c>
      <c r="G999" s="56" t="s">
        <v>1024</v>
      </c>
      <c r="H999" s="57">
        <v>44751500</v>
      </c>
    </row>
    <row r="1000" spans="1:8">
      <c r="A1000" s="52" t="s">
        <v>506</v>
      </c>
      <c r="B1000" s="52" t="s">
        <v>516</v>
      </c>
      <c r="C1000" s="52" t="s">
        <v>1158</v>
      </c>
      <c r="D1000" s="52" t="s">
        <v>1166</v>
      </c>
      <c r="E1000" s="52" t="s">
        <v>1021</v>
      </c>
      <c r="F1000" s="52" t="s">
        <v>1025</v>
      </c>
      <c r="G1000" s="56" t="s">
        <v>1026</v>
      </c>
      <c r="H1000" s="57">
        <v>89284000</v>
      </c>
    </row>
    <row r="1001" spans="1:8">
      <c r="A1001" s="52" t="s">
        <v>506</v>
      </c>
      <c r="B1001" s="52" t="s">
        <v>516</v>
      </c>
      <c r="C1001" s="52" t="s">
        <v>1158</v>
      </c>
      <c r="D1001" s="52" t="s">
        <v>1166</v>
      </c>
      <c r="E1001" s="52" t="s">
        <v>1021</v>
      </c>
      <c r="F1001" s="52" t="s">
        <v>1029</v>
      </c>
      <c r="G1001" s="56" t="s">
        <v>1030</v>
      </c>
      <c r="H1001" s="57">
        <v>52000000</v>
      </c>
    </row>
    <row r="1002" spans="1:8">
      <c r="A1002" s="52" t="s">
        <v>506</v>
      </c>
      <c r="B1002" s="52" t="s">
        <v>516</v>
      </c>
      <c r="C1002" s="52" t="s">
        <v>1158</v>
      </c>
      <c r="D1002" s="52" t="s">
        <v>1166</v>
      </c>
      <c r="E1002" s="52" t="s">
        <v>1021</v>
      </c>
      <c r="F1002" s="52" t="s">
        <v>1031</v>
      </c>
      <c r="G1002" s="56" t="s">
        <v>1032</v>
      </c>
      <c r="H1002" s="57">
        <v>118300000</v>
      </c>
    </row>
    <row r="1003" spans="1:8">
      <c r="A1003" s="52" t="s">
        <v>506</v>
      </c>
      <c r="B1003" s="52" t="s">
        <v>516</v>
      </c>
      <c r="C1003" s="52" t="s">
        <v>1158</v>
      </c>
      <c r="D1003" s="52" t="s">
        <v>1166</v>
      </c>
      <c r="E1003" s="52" t="s">
        <v>1021</v>
      </c>
      <c r="F1003" s="52" t="s">
        <v>1033</v>
      </c>
      <c r="G1003" s="56" t="s">
        <v>1034</v>
      </c>
      <c r="H1003" s="57">
        <v>74219400</v>
      </c>
    </row>
    <row r="1004" spans="1:8">
      <c r="A1004" s="52" t="s">
        <v>506</v>
      </c>
      <c r="B1004" s="52" t="s">
        <v>516</v>
      </c>
      <c r="C1004" s="52" t="s">
        <v>1158</v>
      </c>
      <c r="D1004" s="52" t="s">
        <v>1166</v>
      </c>
      <c r="E1004" s="52" t="s">
        <v>1035</v>
      </c>
      <c r="F1004" s="52" t="s">
        <v>201</v>
      </c>
      <c r="G1004" s="56" t="s">
        <v>1036</v>
      </c>
      <c r="H1004" s="57">
        <v>432358400</v>
      </c>
    </row>
    <row r="1005" spans="1:8">
      <c r="A1005" s="52" t="s">
        <v>506</v>
      </c>
      <c r="B1005" s="52" t="s">
        <v>516</v>
      </c>
      <c r="C1005" s="52" t="s">
        <v>1158</v>
      </c>
      <c r="D1005" s="52" t="s">
        <v>1166</v>
      </c>
      <c r="E1005" s="52" t="s">
        <v>1035</v>
      </c>
      <c r="F1005" s="52" t="s">
        <v>1037</v>
      </c>
      <c r="G1005" s="56" t="s">
        <v>1038</v>
      </c>
      <c r="H1005" s="57">
        <v>43825800</v>
      </c>
    </row>
    <row r="1006" spans="1:8">
      <c r="A1006" s="52" t="s">
        <v>506</v>
      </c>
      <c r="B1006" s="52" t="s">
        <v>516</v>
      </c>
      <c r="C1006" s="52" t="s">
        <v>1158</v>
      </c>
      <c r="D1006" s="52" t="s">
        <v>1166</v>
      </c>
      <c r="E1006" s="52" t="s">
        <v>1035</v>
      </c>
      <c r="F1006" s="52" t="s">
        <v>1039</v>
      </c>
      <c r="G1006" s="56" t="s">
        <v>1040</v>
      </c>
      <c r="H1006" s="57">
        <v>220500000</v>
      </c>
    </row>
    <row r="1007" spans="1:8">
      <c r="A1007" s="52" t="s">
        <v>506</v>
      </c>
      <c r="B1007" s="52" t="s">
        <v>516</v>
      </c>
      <c r="C1007" s="52" t="s">
        <v>1158</v>
      </c>
      <c r="D1007" s="52" t="s">
        <v>1166</v>
      </c>
      <c r="E1007" s="52" t="s">
        <v>1035</v>
      </c>
      <c r="F1007" s="52" t="s">
        <v>1041</v>
      </c>
      <c r="G1007" s="56" t="s">
        <v>1028</v>
      </c>
      <c r="H1007" s="57">
        <v>168032600</v>
      </c>
    </row>
    <row r="1008" spans="1:8">
      <c r="A1008" s="52" t="s">
        <v>506</v>
      </c>
      <c r="B1008" s="52" t="s">
        <v>516</v>
      </c>
      <c r="C1008" s="52" t="s">
        <v>1158</v>
      </c>
      <c r="D1008" s="52" t="s">
        <v>1166</v>
      </c>
      <c r="E1008" s="52" t="s">
        <v>1044</v>
      </c>
      <c r="F1008" s="52" t="s">
        <v>201</v>
      </c>
      <c r="G1008" s="56" t="s">
        <v>1045</v>
      </c>
      <c r="H1008" s="57">
        <v>151550000</v>
      </c>
    </row>
    <row r="1009" spans="1:8">
      <c r="A1009" s="52" t="s">
        <v>506</v>
      </c>
      <c r="B1009" s="52" t="s">
        <v>516</v>
      </c>
      <c r="C1009" s="52" t="s">
        <v>1158</v>
      </c>
      <c r="D1009" s="52" t="s">
        <v>1166</v>
      </c>
      <c r="E1009" s="52" t="s">
        <v>1044</v>
      </c>
      <c r="F1009" s="52" t="s">
        <v>1046</v>
      </c>
      <c r="G1009" s="56" t="s">
        <v>1047</v>
      </c>
      <c r="H1009" s="57">
        <v>151550000</v>
      </c>
    </row>
    <row r="1010" spans="1:8" ht="25.5">
      <c r="A1010" s="52" t="s">
        <v>506</v>
      </c>
      <c r="B1010" s="52" t="s">
        <v>516</v>
      </c>
      <c r="C1010" s="52" t="s">
        <v>1158</v>
      </c>
      <c r="D1010" s="52" t="s">
        <v>1166</v>
      </c>
      <c r="E1010" s="52" t="s">
        <v>1058</v>
      </c>
      <c r="F1010" s="52" t="s">
        <v>201</v>
      </c>
      <c r="G1010" s="56" t="s">
        <v>1059</v>
      </c>
      <c r="H1010" s="57">
        <v>76776000</v>
      </c>
    </row>
    <row r="1011" spans="1:8">
      <c r="A1011" s="52" t="s">
        <v>506</v>
      </c>
      <c r="B1011" s="52" t="s">
        <v>516</v>
      </c>
      <c r="C1011" s="52" t="s">
        <v>1158</v>
      </c>
      <c r="D1011" s="52" t="s">
        <v>1166</v>
      </c>
      <c r="E1011" s="52" t="s">
        <v>1058</v>
      </c>
      <c r="F1011" s="52" t="s">
        <v>1060</v>
      </c>
      <c r="G1011" s="56" t="s">
        <v>1061</v>
      </c>
      <c r="H1011" s="57">
        <v>42826000</v>
      </c>
    </row>
    <row r="1012" spans="1:8">
      <c r="A1012" s="52" t="s">
        <v>506</v>
      </c>
      <c r="B1012" s="52" t="s">
        <v>516</v>
      </c>
      <c r="C1012" s="52" t="s">
        <v>1158</v>
      </c>
      <c r="D1012" s="52" t="s">
        <v>1166</v>
      </c>
      <c r="E1012" s="52" t="s">
        <v>1058</v>
      </c>
      <c r="F1012" s="52" t="s">
        <v>1064</v>
      </c>
      <c r="G1012" s="56" t="s">
        <v>1065</v>
      </c>
      <c r="H1012" s="57">
        <v>33350000</v>
      </c>
    </row>
    <row r="1013" spans="1:8">
      <c r="A1013" s="52" t="s">
        <v>506</v>
      </c>
      <c r="B1013" s="52" t="s">
        <v>516</v>
      </c>
      <c r="C1013" s="52" t="s">
        <v>1158</v>
      </c>
      <c r="D1013" s="52" t="s">
        <v>1166</v>
      </c>
      <c r="E1013" s="52" t="s">
        <v>1058</v>
      </c>
      <c r="F1013" s="52" t="s">
        <v>1066</v>
      </c>
      <c r="G1013" s="56" t="s">
        <v>1067</v>
      </c>
      <c r="H1013" s="57">
        <v>600000</v>
      </c>
    </row>
    <row r="1014" spans="1:8" ht="25.5">
      <c r="A1014" s="52" t="s">
        <v>506</v>
      </c>
      <c r="B1014" s="52" t="s">
        <v>516</v>
      </c>
      <c r="C1014" s="52" t="s">
        <v>1158</v>
      </c>
      <c r="D1014" s="52" t="s">
        <v>1166</v>
      </c>
      <c r="E1014" s="52" t="s">
        <v>1072</v>
      </c>
      <c r="F1014" s="52" t="s">
        <v>201</v>
      </c>
      <c r="G1014" s="56" t="s">
        <v>1073</v>
      </c>
      <c r="H1014" s="57">
        <v>1399314000</v>
      </c>
    </row>
    <row r="1015" spans="1:8">
      <c r="A1015" s="52" t="s">
        <v>506</v>
      </c>
      <c r="B1015" s="52" t="s">
        <v>516</v>
      </c>
      <c r="C1015" s="52" t="s">
        <v>1158</v>
      </c>
      <c r="D1015" s="52" t="s">
        <v>1166</v>
      </c>
      <c r="E1015" s="52" t="s">
        <v>1072</v>
      </c>
      <c r="F1015" s="52" t="s">
        <v>1074</v>
      </c>
      <c r="G1015" s="56" t="s">
        <v>1067</v>
      </c>
      <c r="H1015" s="57">
        <v>59800000</v>
      </c>
    </row>
    <row r="1016" spans="1:8">
      <c r="A1016" s="52" t="s">
        <v>506</v>
      </c>
      <c r="B1016" s="52" t="s">
        <v>516</v>
      </c>
      <c r="C1016" s="52" t="s">
        <v>1158</v>
      </c>
      <c r="D1016" s="52" t="s">
        <v>1166</v>
      </c>
      <c r="E1016" s="52" t="s">
        <v>1072</v>
      </c>
      <c r="F1016" s="52" t="s">
        <v>1252</v>
      </c>
      <c r="G1016" s="56" t="s">
        <v>1253</v>
      </c>
      <c r="H1016" s="57">
        <v>1339514000</v>
      </c>
    </row>
    <row r="1017" spans="1:8" ht="25.5">
      <c r="A1017" s="52" t="s">
        <v>506</v>
      </c>
      <c r="B1017" s="52" t="s">
        <v>516</v>
      </c>
      <c r="C1017" s="52" t="s">
        <v>1158</v>
      </c>
      <c r="D1017" s="52" t="s">
        <v>1166</v>
      </c>
      <c r="E1017" s="52" t="s">
        <v>1076</v>
      </c>
      <c r="F1017" s="52" t="s">
        <v>201</v>
      </c>
      <c r="G1017" s="56" t="s">
        <v>1077</v>
      </c>
      <c r="H1017" s="57">
        <v>210363200</v>
      </c>
    </row>
    <row r="1018" spans="1:8">
      <c r="A1018" s="52" t="s">
        <v>506</v>
      </c>
      <c r="B1018" s="52" t="s">
        <v>516</v>
      </c>
      <c r="C1018" s="52" t="s">
        <v>1158</v>
      </c>
      <c r="D1018" s="52" t="s">
        <v>1166</v>
      </c>
      <c r="E1018" s="52" t="s">
        <v>1076</v>
      </c>
      <c r="F1018" s="52" t="s">
        <v>1112</v>
      </c>
      <c r="G1018" s="56" t="s">
        <v>1113</v>
      </c>
      <c r="H1018" s="57">
        <v>111031600</v>
      </c>
    </row>
    <row r="1019" spans="1:8">
      <c r="A1019" s="52" t="s">
        <v>506</v>
      </c>
      <c r="B1019" s="52" t="s">
        <v>516</v>
      </c>
      <c r="C1019" s="52" t="s">
        <v>1158</v>
      </c>
      <c r="D1019" s="52" t="s">
        <v>1166</v>
      </c>
      <c r="E1019" s="52" t="s">
        <v>1076</v>
      </c>
      <c r="F1019" s="52" t="s">
        <v>1078</v>
      </c>
      <c r="G1019" s="56" t="s">
        <v>1079</v>
      </c>
      <c r="H1019" s="57">
        <v>63000000</v>
      </c>
    </row>
    <row r="1020" spans="1:8">
      <c r="A1020" s="52" t="s">
        <v>506</v>
      </c>
      <c r="B1020" s="52" t="s">
        <v>516</v>
      </c>
      <c r="C1020" s="52" t="s">
        <v>1158</v>
      </c>
      <c r="D1020" s="52" t="s">
        <v>1166</v>
      </c>
      <c r="E1020" s="52" t="s">
        <v>1076</v>
      </c>
      <c r="F1020" s="52" t="s">
        <v>1080</v>
      </c>
      <c r="G1020" s="56" t="s">
        <v>1081</v>
      </c>
      <c r="H1020" s="57">
        <v>36331600</v>
      </c>
    </row>
    <row r="1021" spans="1:8">
      <c r="A1021" s="52" t="s">
        <v>506</v>
      </c>
      <c r="B1021" s="52" t="s">
        <v>516</v>
      </c>
      <c r="C1021" s="52" t="s">
        <v>1158</v>
      </c>
      <c r="D1021" s="52" t="s">
        <v>1166</v>
      </c>
      <c r="E1021" s="52" t="s">
        <v>1083</v>
      </c>
      <c r="F1021" s="52" t="s">
        <v>201</v>
      </c>
      <c r="G1021" s="56" t="s">
        <v>971</v>
      </c>
      <c r="H1021" s="57">
        <v>15350000</v>
      </c>
    </row>
    <row r="1022" spans="1:8">
      <c r="A1022" s="52" t="s">
        <v>506</v>
      </c>
      <c r="B1022" s="52" t="s">
        <v>516</v>
      </c>
      <c r="C1022" s="52" t="s">
        <v>1158</v>
      </c>
      <c r="D1022" s="52" t="s">
        <v>1166</v>
      </c>
      <c r="E1022" s="52" t="s">
        <v>1083</v>
      </c>
      <c r="F1022" s="52" t="s">
        <v>1084</v>
      </c>
      <c r="G1022" s="56" t="s">
        <v>1085</v>
      </c>
      <c r="H1022" s="57">
        <v>3030000</v>
      </c>
    </row>
    <row r="1023" spans="1:8">
      <c r="A1023" s="52" t="s">
        <v>506</v>
      </c>
      <c r="B1023" s="52" t="s">
        <v>516</v>
      </c>
      <c r="C1023" s="52" t="s">
        <v>1158</v>
      </c>
      <c r="D1023" s="52" t="s">
        <v>1166</v>
      </c>
      <c r="E1023" s="52" t="s">
        <v>1083</v>
      </c>
      <c r="F1023" s="52" t="s">
        <v>1088</v>
      </c>
      <c r="G1023" s="56" t="s">
        <v>1089</v>
      </c>
      <c r="H1023" s="57">
        <v>10800000</v>
      </c>
    </row>
    <row r="1024" spans="1:8">
      <c r="A1024" s="52" t="s">
        <v>506</v>
      </c>
      <c r="B1024" s="52" t="s">
        <v>516</v>
      </c>
      <c r="C1024" s="52" t="s">
        <v>1158</v>
      </c>
      <c r="D1024" s="52" t="s">
        <v>1166</v>
      </c>
      <c r="E1024" s="52" t="s">
        <v>1083</v>
      </c>
      <c r="F1024" s="52" t="s">
        <v>1090</v>
      </c>
      <c r="G1024" s="56" t="s">
        <v>1091</v>
      </c>
      <c r="H1024" s="57">
        <v>1520000</v>
      </c>
    </row>
    <row r="1025" spans="1:8">
      <c r="A1025" s="52" t="s">
        <v>506</v>
      </c>
      <c r="B1025" s="52" t="s">
        <v>516</v>
      </c>
      <c r="C1025" s="52" t="s">
        <v>1158</v>
      </c>
      <c r="D1025" s="52" t="s">
        <v>1166</v>
      </c>
      <c r="E1025" s="52" t="s">
        <v>1116</v>
      </c>
      <c r="F1025" s="52" t="s">
        <v>201</v>
      </c>
      <c r="G1025" s="56" t="s">
        <v>1117</v>
      </c>
      <c r="H1025" s="57">
        <v>12934000</v>
      </c>
    </row>
    <row r="1026" spans="1:8">
      <c r="A1026" s="52" t="s">
        <v>506</v>
      </c>
      <c r="B1026" s="52" t="s">
        <v>516</v>
      </c>
      <c r="C1026" s="52" t="s">
        <v>1158</v>
      </c>
      <c r="D1026" s="52" t="s">
        <v>1166</v>
      </c>
      <c r="E1026" s="52" t="s">
        <v>1116</v>
      </c>
      <c r="F1026" s="52" t="s">
        <v>1168</v>
      </c>
      <c r="G1026" s="56" t="s">
        <v>1169</v>
      </c>
      <c r="H1026" s="57">
        <v>12934000</v>
      </c>
    </row>
    <row r="1027" spans="1:8" ht="25.5">
      <c r="A1027" s="52" t="s">
        <v>506</v>
      </c>
      <c r="B1027" s="52" t="s">
        <v>516</v>
      </c>
      <c r="C1027" s="52" t="s">
        <v>1158</v>
      </c>
      <c r="D1027" s="52" t="s">
        <v>1166</v>
      </c>
      <c r="E1027" s="52" t="s">
        <v>1143</v>
      </c>
      <c r="F1027" s="52" t="s">
        <v>201</v>
      </c>
      <c r="G1027" s="56" t="s">
        <v>1144</v>
      </c>
      <c r="H1027" s="57">
        <v>839817092</v>
      </c>
    </row>
    <row r="1028" spans="1:8" ht="25.5">
      <c r="A1028" s="52" t="s">
        <v>506</v>
      </c>
      <c r="B1028" s="52" t="s">
        <v>516</v>
      </c>
      <c r="C1028" s="52" t="s">
        <v>1158</v>
      </c>
      <c r="D1028" s="52" t="s">
        <v>1166</v>
      </c>
      <c r="E1028" s="52" t="s">
        <v>1143</v>
      </c>
      <c r="F1028" s="52" t="s">
        <v>1145</v>
      </c>
      <c r="G1028" s="56" t="s">
        <v>1146</v>
      </c>
      <c r="H1028" s="57">
        <v>578195092</v>
      </c>
    </row>
    <row r="1029" spans="1:8" ht="25.5">
      <c r="A1029" s="52" t="s">
        <v>506</v>
      </c>
      <c r="B1029" s="52" t="s">
        <v>516</v>
      </c>
      <c r="C1029" s="52" t="s">
        <v>1158</v>
      </c>
      <c r="D1029" s="52" t="s">
        <v>1166</v>
      </c>
      <c r="E1029" s="52" t="s">
        <v>1143</v>
      </c>
      <c r="F1029" s="52" t="s">
        <v>1170</v>
      </c>
      <c r="G1029" s="56" t="s">
        <v>1171</v>
      </c>
      <c r="H1029" s="57">
        <v>261622000</v>
      </c>
    </row>
    <row r="1030" spans="1:8">
      <c r="A1030" s="52" t="s">
        <v>506</v>
      </c>
      <c r="B1030" s="52" t="s">
        <v>516</v>
      </c>
      <c r="C1030" s="52" t="s">
        <v>1158</v>
      </c>
      <c r="D1030" s="52" t="s">
        <v>1166</v>
      </c>
      <c r="E1030" s="52" t="s">
        <v>1096</v>
      </c>
      <c r="F1030" s="52" t="s">
        <v>201</v>
      </c>
      <c r="G1030" s="56" t="s">
        <v>1097</v>
      </c>
      <c r="H1030" s="57">
        <v>5761783000</v>
      </c>
    </row>
    <row r="1031" spans="1:8" ht="25.5">
      <c r="A1031" s="52" t="s">
        <v>506</v>
      </c>
      <c r="B1031" s="52" t="s">
        <v>516</v>
      </c>
      <c r="C1031" s="52" t="s">
        <v>1158</v>
      </c>
      <c r="D1031" s="52" t="s">
        <v>1166</v>
      </c>
      <c r="E1031" s="52" t="s">
        <v>1096</v>
      </c>
      <c r="F1031" s="52" t="s">
        <v>1098</v>
      </c>
      <c r="G1031" s="56" t="s">
        <v>1099</v>
      </c>
      <c r="H1031" s="57">
        <v>5761783000</v>
      </c>
    </row>
    <row r="1032" spans="1:8">
      <c r="A1032" s="52" t="s">
        <v>506</v>
      </c>
      <c r="B1032" s="52" t="s">
        <v>516</v>
      </c>
      <c r="C1032" s="52" t="s">
        <v>1158</v>
      </c>
      <c r="D1032" s="52" t="s">
        <v>1166</v>
      </c>
      <c r="E1032" s="52" t="s">
        <v>1100</v>
      </c>
      <c r="F1032" s="52" t="s">
        <v>201</v>
      </c>
      <c r="G1032" s="56" t="s">
        <v>1034</v>
      </c>
      <c r="H1032" s="57">
        <v>1038404770</v>
      </c>
    </row>
    <row r="1033" spans="1:8">
      <c r="A1033" s="52" t="s">
        <v>506</v>
      </c>
      <c r="B1033" s="52" t="s">
        <v>516</v>
      </c>
      <c r="C1033" s="52" t="s">
        <v>1158</v>
      </c>
      <c r="D1033" s="52" t="s">
        <v>1166</v>
      </c>
      <c r="E1033" s="52" t="s">
        <v>1100</v>
      </c>
      <c r="F1033" s="52" t="s">
        <v>1101</v>
      </c>
      <c r="G1033" s="56" t="s">
        <v>1102</v>
      </c>
      <c r="H1033" s="57">
        <v>299245270</v>
      </c>
    </row>
    <row r="1034" spans="1:8">
      <c r="A1034" s="52" t="s">
        <v>506</v>
      </c>
      <c r="B1034" s="52" t="s">
        <v>516</v>
      </c>
      <c r="C1034" s="52" t="s">
        <v>1158</v>
      </c>
      <c r="D1034" s="52" t="s">
        <v>1166</v>
      </c>
      <c r="E1034" s="52" t="s">
        <v>1100</v>
      </c>
      <c r="F1034" s="52" t="s">
        <v>1103</v>
      </c>
      <c r="G1034" s="56" t="s">
        <v>1104</v>
      </c>
      <c r="H1034" s="57">
        <v>547960000</v>
      </c>
    </row>
    <row r="1035" spans="1:8">
      <c r="A1035" s="52" t="s">
        <v>506</v>
      </c>
      <c r="B1035" s="52" t="s">
        <v>516</v>
      </c>
      <c r="C1035" s="52" t="s">
        <v>1158</v>
      </c>
      <c r="D1035" s="52" t="s">
        <v>1166</v>
      </c>
      <c r="E1035" s="52" t="s">
        <v>1100</v>
      </c>
      <c r="F1035" s="52" t="s">
        <v>1105</v>
      </c>
      <c r="G1035" s="56" t="s">
        <v>971</v>
      </c>
      <c r="H1035" s="57">
        <v>191199500</v>
      </c>
    </row>
    <row r="1036" spans="1:8">
      <c r="A1036" s="52" t="s">
        <v>506</v>
      </c>
      <c r="B1036" s="52" t="s">
        <v>516</v>
      </c>
      <c r="C1036" s="52" t="s">
        <v>1158</v>
      </c>
      <c r="D1036" s="52" t="s">
        <v>1173</v>
      </c>
      <c r="E1036" s="52" t="s">
        <v>201</v>
      </c>
      <c r="F1036" s="52" t="s">
        <v>201</v>
      </c>
      <c r="G1036" s="56" t="s">
        <v>1174</v>
      </c>
      <c r="H1036" s="57">
        <v>4870206600</v>
      </c>
    </row>
    <row r="1037" spans="1:8">
      <c r="A1037" s="52" t="s">
        <v>506</v>
      </c>
      <c r="B1037" s="52" t="s">
        <v>516</v>
      </c>
      <c r="C1037" s="52" t="s">
        <v>1158</v>
      </c>
      <c r="D1037" s="52" t="s">
        <v>1173</v>
      </c>
      <c r="E1037" s="52" t="s">
        <v>934</v>
      </c>
      <c r="F1037" s="52" t="s">
        <v>201</v>
      </c>
      <c r="G1037" s="56" t="s">
        <v>935</v>
      </c>
      <c r="H1037" s="57">
        <v>731972000</v>
      </c>
    </row>
    <row r="1038" spans="1:8">
      <c r="A1038" s="52" t="s">
        <v>506</v>
      </c>
      <c r="B1038" s="52" t="s">
        <v>516</v>
      </c>
      <c r="C1038" s="52" t="s">
        <v>1158</v>
      </c>
      <c r="D1038" s="52" t="s">
        <v>1173</v>
      </c>
      <c r="E1038" s="52" t="s">
        <v>934</v>
      </c>
      <c r="F1038" s="52" t="s">
        <v>936</v>
      </c>
      <c r="G1038" s="56" t="s">
        <v>937</v>
      </c>
      <c r="H1038" s="57">
        <v>731972000</v>
      </c>
    </row>
    <row r="1039" spans="1:8" ht="25.5">
      <c r="A1039" s="52" t="s">
        <v>506</v>
      </c>
      <c r="B1039" s="52" t="s">
        <v>516</v>
      </c>
      <c r="C1039" s="52" t="s">
        <v>1158</v>
      </c>
      <c r="D1039" s="52" t="s">
        <v>1173</v>
      </c>
      <c r="E1039" s="52" t="s">
        <v>940</v>
      </c>
      <c r="F1039" s="52" t="s">
        <v>201</v>
      </c>
      <c r="G1039" s="56" t="s">
        <v>941</v>
      </c>
      <c r="H1039" s="57">
        <v>176155000</v>
      </c>
    </row>
    <row r="1040" spans="1:8" ht="25.5">
      <c r="A1040" s="52" t="s">
        <v>506</v>
      </c>
      <c r="B1040" s="52" t="s">
        <v>516</v>
      </c>
      <c r="C1040" s="52" t="s">
        <v>1158</v>
      </c>
      <c r="D1040" s="52" t="s">
        <v>1173</v>
      </c>
      <c r="E1040" s="52" t="s">
        <v>940</v>
      </c>
      <c r="F1040" s="52" t="s">
        <v>942</v>
      </c>
      <c r="G1040" s="56" t="s">
        <v>943</v>
      </c>
      <c r="H1040" s="57">
        <v>176155000</v>
      </c>
    </row>
    <row r="1041" spans="1:8">
      <c r="A1041" s="52" t="s">
        <v>506</v>
      </c>
      <c r="B1041" s="52" t="s">
        <v>516</v>
      </c>
      <c r="C1041" s="52" t="s">
        <v>1158</v>
      </c>
      <c r="D1041" s="52" t="s">
        <v>1173</v>
      </c>
      <c r="E1041" s="52" t="s">
        <v>944</v>
      </c>
      <c r="F1041" s="52" t="s">
        <v>201</v>
      </c>
      <c r="G1041" s="56" t="s">
        <v>945</v>
      </c>
      <c r="H1041" s="57">
        <v>98220000</v>
      </c>
    </row>
    <row r="1042" spans="1:8">
      <c r="A1042" s="52" t="s">
        <v>506</v>
      </c>
      <c r="B1042" s="52" t="s">
        <v>516</v>
      </c>
      <c r="C1042" s="52" t="s">
        <v>1158</v>
      </c>
      <c r="D1042" s="52" t="s">
        <v>1173</v>
      </c>
      <c r="E1042" s="52" t="s">
        <v>944</v>
      </c>
      <c r="F1042" s="52" t="s">
        <v>946</v>
      </c>
      <c r="G1042" s="56" t="s">
        <v>947</v>
      </c>
      <c r="H1042" s="57">
        <v>49243000</v>
      </c>
    </row>
    <row r="1043" spans="1:8" ht="25.5">
      <c r="A1043" s="52" t="s">
        <v>506</v>
      </c>
      <c r="B1043" s="52" t="s">
        <v>516</v>
      </c>
      <c r="C1043" s="52" t="s">
        <v>1158</v>
      </c>
      <c r="D1043" s="52" t="s">
        <v>1173</v>
      </c>
      <c r="E1043" s="52" t="s">
        <v>944</v>
      </c>
      <c r="F1043" s="52" t="s">
        <v>954</v>
      </c>
      <c r="G1043" s="56" t="s">
        <v>955</v>
      </c>
      <c r="H1043" s="57">
        <v>3948000</v>
      </c>
    </row>
    <row r="1044" spans="1:8">
      <c r="A1044" s="52" t="s">
        <v>506</v>
      </c>
      <c r="B1044" s="52" t="s">
        <v>516</v>
      </c>
      <c r="C1044" s="52" t="s">
        <v>1158</v>
      </c>
      <c r="D1044" s="52" t="s">
        <v>1173</v>
      </c>
      <c r="E1044" s="52" t="s">
        <v>944</v>
      </c>
      <c r="F1044" s="52" t="s">
        <v>1289</v>
      </c>
      <c r="G1044" s="56" t="s">
        <v>1290</v>
      </c>
      <c r="H1044" s="57">
        <v>37200000</v>
      </c>
    </row>
    <row r="1045" spans="1:8" ht="25.5">
      <c r="A1045" s="52" t="s">
        <v>506</v>
      </c>
      <c r="B1045" s="52" t="s">
        <v>516</v>
      </c>
      <c r="C1045" s="52" t="s">
        <v>1158</v>
      </c>
      <c r="D1045" s="52" t="s">
        <v>1173</v>
      </c>
      <c r="E1045" s="52" t="s">
        <v>944</v>
      </c>
      <c r="F1045" s="52" t="s">
        <v>956</v>
      </c>
      <c r="G1045" s="56" t="s">
        <v>957</v>
      </c>
      <c r="H1045" s="57">
        <v>3881000</v>
      </c>
    </row>
    <row r="1046" spans="1:8">
      <c r="A1046" s="52" t="s">
        <v>506</v>
      </c>
      <c r="B1046" s="52" t="s">
        <v>516</v>
      </c>
      <c r="C1046" s="52" t="s">
        <v>1158</v>
      </c>
      <c r="D1046" s="52" t="s">
        <v>1173</v>
      </c>
      <c r="E1046" s="52" t="s">
        <v>944</v>
      </c>
      <c r="F1046" s="52" t="s">
        <v>960</v>
      </c>
      <c r="G1046" s="56" t="s">
        <v>961</v>
      </c>
      <c r="H1046" s="57">
        <v>3948000</v>
      </c>
    </row>
    <row r="1047" spans="1:8">
      <c r="A1047" s="52" t="s">
        <v>506</v>
      </c>
      <c r="B1047" s="52" t="s">
        <v>516</v>
      </c>
      <c r="C1047" s="52" t="s">
        <v>1158</v>
      </c>
      <c r="D1047" s="52" t="s">
        <v>1173</v>
      </c>
      <c r="E1047" s="52" t="s">
        <v>966</v>
      </c>
      <c r="F1047" s="52" t="s">
        <v>201</v>
      </c>
      <c r="G1047" s="56" t="s">
        <v>967</v>
      </c>
      <c r="H1047" s="57">
        <v>15600000</v>
      </c>
    </row>
    <row r="1048" spans="1:8">
      <c r="A1048" s="52" t="s">
        <v>506</v>
      </c>
      <c r="B1048" s="52" t="s">
        <v>516</v>
      </c>
      <c r="C1048" s="52" t="s">
        <v>1158</v>
      </c>
      <c r="D1048" s="52" t="s">
        <v>1173</v>
      </c>
      <c r="E1048" s="52" t="s">
        <v>966</v>
      </c>
      <c r="F1048" s="52" t="s">
        <v>970</v>
      </c>
      <c r="G1048" s="56" t="s">
        <v>971</v>
      </c>
      <c r="H1048" s="57">
        <v>15600000</v>
      </c>
    </row>
    <row r="1049" spans="1:8">
      <c r="A1049" s="52" t="s">
        <v>506</v>
      </c>
      <c r="B1049" s="52" t="s">
        <v>516</v>
      </c>
      <c r="C1049" s="52" t="s">
        <v>1158</v>
      </c>
      <c r="D1049" s="52" t="s">
        <v>1173</v>
      </c>
      <c r="E1049" s="52" t="s">
        <v>972</v>
      </c>
      <c r="F1049" s="52" t="s">
        <v>201</v>
      </c>
      <c r="G1049" s="56" t="s">
        <v>973</v>
      </c>
      <c r="H1049" s="57">
        <v>412544000</v>
      </c>
    </row>
    <row r="1050" spans="1:8">
      <c r="A1050" s="52" t="s">
        <v>506</v>
      </c>
      <c r="B1050" s="52" t="s">
        <v>516</v>
      </c>
      <c r="C1050" s="52" t="s">
        <v>1158</v>
      </c>
      <c r="D1050" s="52" t="s">
        <v>1173</v>
      </c>
      <c r="E1050" s="52" t="s">
        <v>972</v>
      </c>
      <c r="F1050" s="52" t="s">
        <v>974</v>
      </c>
      <c r="G1050" s="56" t="s">
        <v>975</v>
      </c>
      <c r="H1050" s="57">
        <v>307212000</v>
      </c>
    </row>
    <row r="1051" spans="1:8">
      <c r="A1051" s="52" t="s">
        <v>506</v>
      </c>
      <c r="B1051" s="52" t="s">
        <v>516</v>
      </c>
      <c r="C1051" s="52" t="s">
        <v>1158</v>
      </c>
      <c r="D1051" s="52" t="s">
        <v>1173</v>
      </c>
      <c r="E1051" s="52" t="s">
        <v>972</v>
      </c>
      <c r="F1051" s="52" t="s">
        <v>976</v>
      </c>
      <c r="G1051" s="56" t="s">
        <v>977</v>
      </c>
      <c r="H1051" s="57">
        <v>52664000</v>
      </c>
    </row>
    <row r="1052" spans="1:8">
      <c r="A1052" s="52" t="s">
        <v>506</v>
      </c>
      <c r="B1052" s="52" t="s">
        <v>516</v>
      </c>
      <c r="C1052" s="52" t="s">
        <v>1158</v>
      </c>
      <c r="D1052" s="52" t="s">
        <v>1173</v>
      </c>
      <c r="E1052" s="52" t="s">
        <v>972</v>
      </c>
      <c r="F1052" s="52" t="s">
        <v>978</v>
      </c>
      <c r="G1052" s="56" t="s">
        <v>979</v>
      </c>
      <c r="H1052" s="57">
        <v>35113000</v>
      </c>
    </row>
    <row r="1053" spans="1:8">
      <c r="A1053" s="52" t="s">
        <v>506</v>
      </c>
      <c r="B1053" s="52" t="s">
        <v>516</v>
      </c>
      <c r="C1053" s="52" t="s">
        <v>1158</v>
      </c>
      <c r="D1053" s="52" t="s">
        <v>1173</v>
      </c>
      <c r="E1053" s="52" t="s">
        <v>972</v>
      </c>
      <c r="F1053" s="52" t="s">
        <v>980</v>
      </c>
      <c r="G1053" s="56" t="s">
        <v>981</v>
      </c>
      <c r="H1053" s="57">
        <v>17555000</v>
      </c>
    </row>
    <row r="1054" spans="1:8">
      <c r="A1054" s="52" t="s">
        <v>506</v>
      </c>
      <c r="B1054" s="52" t="s">
        <v>516</v>
      </c>
      <c r="C1054" s="52" t="s">
        <v>1158</v>
      </c>
      <c r="D1054" s="52" t="s">
        <v>1173</v>
      </c>
      <c r="E1054" s="52" t="s">
        <v>986</v>
      </c>
      <c r="F1054" s="52" t="s">
        <v>201</v>
      </c>
      <c r="G1054" s="56" t="s">
        <v>987</v>
      </c>
      <c r="H1054" s="57">
        <v>354681196</v>
      </c>
    </row>
    <row r="1055" spans="1:8">
      <c r="A1055" s="52" t="s">
        <v>506</v>
      </c>
      <c r="B1055" s="52" t="s">
        <v>516</v>
      </c>
      <c r="C1055" s="52" t="s">
        <v>1158</v>
      </c>
      <c r="D1055" s="52" t="s">
        <v>1173</v>
      </c>
      <c r="E1055" s="52" t="s">
        <v>986</v>
      </c>
      <c r="F1055" s="52" t="s">
        <v>988</v>
      </c>
      <c r="G1055" s="56" t="s">
        <v>989</v>
      </c>
      <c r="H1055" s="57">
        <v>55639828</v>
      </c>
    </row>
    <row r="1056" spans="1:8">
      <c r="A1056" s="52" t="s">
        <v>506</v>
      </c>
      <c r="B1056" s="52" t="s">
        <v>516</v>
      </c>
      <c r="C1056" s="52" t="s">
        <v>1158</v>
      </c>
      <c r="D1056" s="52" t="s">
        <v>1173</v>
      </c>
      <c r="E1056" s="52" t="s">
        <v>986</v>
      </c>
      <c r="F1056" s="52" t="s">
        <v>990</v>
      </c>
      <c r="G1056" s="56" t="s">
        <v>991</v>
      </c>
      <c r="H1056" s="57">
        <v>19839068</v>
      </c>
    </row>
    <row r="1057" spans="1:8">
      <c r="A1057" s="52" t="s">
        <v>506</v>
      </c>
      <c r="B1057" s="52" t="s">
        <v>516</v>
      </c>
      <c r="C1057" s="52" t="s">
        <v>1158</v>
      </c>
      <c r="D1057" s="52" t="s">
        <v>1173</v>
      </c>
      <c r="E1057" s="52" t="s">
        <v>986</v>
      </c>
      <c r="F1057" s="52" t="s">
        <v>992</v>
      </c>
      <c r="G1057" s="56" t="s">
        <v>993</v>
      </c>
      <c r="H1057" s="57">
        <v>279202300</v>
      </c>
    </row>
    <row r="1058" spans="1:8">
      <c r="A1058" s="52" t="s">
        <v>506</v>
      </c>
      <c r="B1058" s="52" t="s">
        <v>516</v>
      </c>
      <c r="C1058" s="52" t="s">
        <v>1158</v>
      </c>
      <c r="D1058" s="52" t="s">
        <v>1173</v>
      </c>
      <c r="E1058" s="52" t="s">
        <v>996</v>
      </c>
      <c r="F1058" s="52" t="s">
        <v>201</v>
      </c>
      <c r="G1058" s="56" t="s">
        <v>997</v>
      </c>
      <c r="H1058" s="57">
        <v>146022000</v>
      </c>
    </row>
    <row r="1059" spans="1:8">
      <c r="A1059" s="52" t="s">
        <v>506</v>
      </c>
      <c r="B1059" s="52" t="s">
        <v>516</v>
      </c>
      <c r="C1059" s="52" t="s">
        <v>1158</v>
      </c>
      <c r="D1059" s="52" t="s">
        <v>1173</v>
      </c>
      <c r="E1059" s="52" t="s">
        <v>996</v>
      </c>
      <c r="F1059" s="52" t="s">
        <v>998</v>
      </c>
      <c r="G1059" s="56" t="s">
        <v>999</v>
      </c>
      <c r="H1059" s="57">
        <v>4048000</v>
      </c>
    </row>
    <row r="1060" spans="1:8">
      <c r="A1060" s="52" t="s">
        <v>506</v>
      </c>
      <c r="B1060" s="52" t="s">
        <v>516</v>
      </c>
      <c r="C1060" s="52" t="s">
        <v>1158</v>
      </c>
      <c r="D1060" s="52" t="s">
        <v>1173</v>
      </c>
      <c r="E1060" s="52" t="s">
        <v>996</v>
      </c>
      <c r="F1060" s="52" t="s">
        <v>1000</v>
      </c>
      <c r="G1060" s="56" t="s">
        <v>1001</v>
      </c>
      <c r="H1060" s="57">
        <v>94301000</v>
      </c>
    </row>
    <row r="1061" spans="1:8">
      <c r="A1061" s="52" t="s">
        <v>506</v>
      </c>
      <c r="B1061" s="52" t="s">
        <v>516</v>
      </c>
      <c r="C1061" s="52" t="s">
        <v>1158</v>
      </c>
      <c r="D1061" s="52" t="s">
        <v>1173</v>
      </c>
      <c r="E1061" s="52" t="s">
        <v>996</v>
      </c>
      <c r="F1061" s="52" t="s">
        <v>1002</v>
      </c>
      <c r="G1061" s="56" t="s">
        <v>1003</v>
      </c>
      <c r="H1061" s="57">
        <v>17813000</v>
      </c>
    </row>
    <row r="1062" spans="1:8">
      <c r="A1062" s="52" t="s">
        <v>506</v>
      </c>
      <c r="B1062" s="52" t="s">
        <v>516</v>
      </c>
      <c r="C1062" s="52" t="s">
        <v>1158</v>
      </c>
      <c r="D1062" s="52" t="s">
        <v>1173</v>
      </c>
      <c r="E1062" s="52" t="s">
        <v>996</v>
      </c>
      <c r="F1062" s="52" t="s">
        <v>1004</v>
      </c>
      <c r="G1062" s="56" t="s">
        <v>1005</v>
      </c>
      <c r="H1062" s="57">
        <v>29860000</v>
      </c>
    </row>
    <row r="1063" spans="1:8">
      <c r="A1063" s="52" t="s">
        <v>506</v>
      </c>
      <c r="B1063" s="52" t="s">
        <v>516</v>
      </c>
      <c r="C1063" s="52" t="s">
        <v>1158</v>
      </c>
      <c r="D1063" s="52" t="s">
        <v>1173</v>
      </c>
      <c r="E1063" s="52" t="s">
        <v>1006</v>
      </c>
      <c r="F1063" s="52" t="s">
        <v>201</v>
      </c>
      <c r="G1063" s="56" t="s">
        <v>1007</v>
      </c>
      <c r="H1063" s="57">
        <v>27802000</v>
      </c>
    </row>
    <row r="1064" spans="1:8" ht="38.25">
      <c r="A1064" s="52" t="s">
        <v>506</v>
      </c>
      <c r="B1064" s="52" t="s">
        <v>516</v>
      </c>
      <c r="C1064" s="52" t="s">
        <v>1158</v>
      </c>
      <c r="D1064" s="52" t="s">
        <v>1173</v>
      </c>
      <c r="E1064" s="52" t="s">
        <v>1006</v>
      </c>
      <c r="F1064" s="52" t="s">
        <v>1008</v>
      </c>
      <c r="G1064" s="56" t="s">
        <v>1009</v>
      </c>
      <c r="H1064" s="57">
        <v>132000</v>
      </c>
    </row>
    <row r="1065" spans="1:8" ht="38.25">
      <c r="A1065" s="52" t="s">
        <v>506</v>
      </c>
      <c r="B1065" s="52" t="s">
        <v>516</v>
      </c>
      <c r="C1065" s="52" t="s">
        <v>1158</v>
      </c>
      <c r="D1065" s="52" t="s">
        <v>1173</v>
      </c>
      <c r="E1065" s="52" t="s">
        <v>1006</v>
      </c>
      <c r="F1065" s="52" t="s">
        <v>1012</v>
      </c>
      <c r="G1065" s="56" t="s">
        <v>1013</v>
      </c>
      <c r="H1065" s="57">
        <v>990000</v>
      </c>
    </row>
    <row r="1066" spans="1:8">
      <c r="A1066" s="52" t="s">
        <v>506</v>
      </c>
      <c r="B1066" s="52" t="s">
        <v>516</v>
      </c>
      <c r="C1066" s="52" t="s">
        <v>1158</v>
      </c>
      <c r="D1066" s="52" t="s">
        <v>1173</v>
      </c>
      <c r="E1066" s="52" t="s">
        <v>1006</v>
      </c>
      <c r="F1066" s="52" t="s">
        <v>1014</v>
      </c>
      <c r="G1066" s="56" t="s">
        <v>1015</v>
      </c>
      <c r="H1066" s="57">
        <v>26680000</v>
      </c>
    </row>
    <row r="1067" spans="1:8">
      <c r="A1067" s="52" t="s">
        <v>506</v>
      </c>
      <c r="B1067" s="52" t="s">
        <v>516</v>
      </c>
      <c r="C1067" s="52" t="s">
        <v>1158</v>
      </c>
      <c r="D1067" s="52" t="s">
        <v>1173</v>
      </c>
      <c r="E1067" s="52" t="s">
        <v>1035</v>
      </c>
      <c r="F1067" s="52" t="s">
        <v>201</v>
      </c>
      <c r="G1067" s="56" t="s">
        <v>1036</v>
      </c>
      <c r="H1067" s="57">
        <v>374077000</v>
      </c>
    </row>
    <row r="1068" spans="1:8">
      <c r="A1068" s="52" t="s">
        <v>506</v>
      </c>
      <c r="B1068" s="52" t="s">
        <v>516</v>
      </c>
      <c r="C1068" s="52" t="s">
        <v>1158</v>
      </c>
      <c r="D1068" s="52" t="s">
        <v>1173</v>
      </c>
      <c r="E1068" s="52" t="s">
        <v>1035</v>
      </c>
      <c r="F1068" s="52" t="s">
        <v>1037</v>
      </c>
      <c r="G1068" s="56" t="s">
        <v>1038</v>
      </c>
      <c r="H1068" s="57">
        <v>136870000</v>
      </c>
    </row>
    <row r="1069" spans="1:8">
      <c r="A1069" s="52" t="s">
        <v>506</v>
      </c>
      <c r="B1069" s="52" t="s">
        <v>516</v>
      </c>
      <c r="C1069" s="52" t="s">
        <v>1158</v>
      </c>
      <c r="D1069" s="52" t="s">
        <v>1173</v>
      </c>
      <c r="E1069" s="52" t="s">
        <v>1035</v>
      </c>
      <c r="F1069" s="52" t="s">
        <v>1039</v>
      </c>
      <c r="G1069" s="56" t="s">
        <v>1040</v>
      </c>
      <c r="H1069" s="57">
        <v>104200000</v>
      </c>
    </row>
    <row r="1070" spans="1:8">
      <c r="A1070" s="52" t="s">
        <v>506</v>
      </c>
      <c r="B1070" s="52" t="s">
        <v>516</v>
      </c>
      <c r="C1070" s="52" t="s">
        <v>1158</v>
      </c>
      <c r="D1070" s="52" t="s">
        <v>1173</v>
      </c>
      <c r="E1070" s="52" t="s">
        <v>1035</v>
      </c>
      <c r="F1070" s="52" t="s">
        <v>1041</v>
      </c>
      <c r="G1070" s="56" t="s">
        <v>1028</v>
      </c>
      <c r="H1070" s="57">
        <v>97007000</v>
      </c>
    </row>
    <row r="1071" spans="1:8">
      <c r="A1071" s="52" t="s">
        <v>506</v>
      </c>
      <c r="B1071" s="52" t="s">
        <v>516</v>
      </c>
      <c r="C1071" s="52" t="s">
        <v>1158</v>
      </c>
      <c r="D1071" s="52" t="s">
        <v>1173</v>
      </c>
      <c r="E1071" s="52" t="s">
        <v>1035</v>
      </c>
      <c r="F1071" s="52" t="s">
        <v>1042</v>
      </c>
      <c r="G1071" s="56" t="s">
        <v>1043</v>
      </c>
      <c r="H1071" s="57">
        <v>36000000</v>
      </c>
    </row>
    <row r="1072" spans="1:8">
      <c r="A1072" s="52" t="s">
        <v>506</v>
      </c>
      <c r="B1072" s="52" t="s">
        <v>516</v>
      </c>
      <c r="C1072" s="52" t="s">
        <v>1158</v>
      </c>
      <c r="D1072" s="52" t="s">
        <v>1173</v>
      </c>
      <c r="E1072" s="52" t="s">
        <v>1044</v>
      </c>
      <c r="F1072" s="52" t="s">
        <v>201</v>
      </c>
      <c r="G1072" s="56" t="s">
        <v>1045</v>
      </c>
      <c r="H1072" s="57">
        <v>83473104</v>
      </c>
    </row>
    <row r="1073" spans="1:8">
      <c r="A1073" s="52" t="s">
        <v>506</v>
      </c>
      <c r="B1073" s="52" t="s">
        <v>516</v>
      </c>
      <c r="C1073" s="52" t="s">
        <v>1158</v>
      </c>
      <c r="D1073" s="52" t="s">
        <v>1173</v>
      </c>
      <c r="E1073" s="52" t="s">
        <v>1044</v>
      </c>
      <c r="F1073" s="52" t="s">
        <v>1046</v>
      </c>
      <c r="G1073" s="56" t="s">
        <v>1047</v>
      </c>
      <c r="H1073" s="57">
        <v>45100000</v>
      </c>
    </row>
    <row r="1074" spans="1:8">
      <c r="A1074" s="52" t="s">
        <v>506</v>
      </c>
      <c r="B1074" s="52" t="s">
        <v>516</v>
      </c>
      <c r="C1074" s="52" t="s">
        <v>1158</v>
      </c>
      <c r="D1074" s="52" t="s">
        <v>1173</v>
      </c>
      <c r="E1074" s="52" t="s">
        <v>1044</v>
      </c>
      <c r="F1074" s="52" t="s">
        <v>1205</v>
      </c>
      <c r="G1074" s="56" t="s">
        <v>1206</v>
      </c>
      <c r="H1074" s="57">
        <v>3500000</v>
      </c>
    </row>
    <row r="1075" spans="1:8">
      <c r="A1075" s="52" t="s">
        <v>506</v>
      </c>
      <c r="B1075" s="52" t="s">
        <v>516</v>
      </c>
      <c r="C1075" s="52" t="s">
        <v>1158</v>
      </c>
      <c r="D1075" s="52" t="s">
        <v>1173</v>
      </c>
      <c r="E1075" s="52" t="s">
        <v>1044</v>
      </c>
      <c r="F1075" s="52" t="s">
        <v>1050</v>
      </c>
      <c r="G1075" s="56" t="s">
        <v>1051</v>
      </c>
      <c r="H1075" s="57">
        <v>34873104</v>
      </c>
    </row>
    <row r="1076" spans="1:8" ht="25.5">
      <c r="A1076" s="52" t="s">
        <v>506</v>
      </c>
      <c r="B1076" s="52" t="s">
        <v>516</v>
      </c>
      <c r="C1076" s="52" t="s">
        <v>1158</v>
      </c>
      <c r="D1076" s="52" t="s">
        <v>1173</v>
      </c>
      <c r="E1076" s="52" t="s">
        <v>1058</v>
      </c>
      <c r="F1076" s="52" t="s">
        <v>201</v>
      </c>
      <c r="G1076" s="56" t="s">
        <v>1059</v>
      </c>
      <c r="H1076" s="57">
        <v>1198253000</v>
      </c>
    </row>
    <row r="1077" spans="1:8">
      <c r="A1077" s="52" t="s">
        <v>506</v>
      </c>
      <c r="B1077" s="52" t="s">
        <v>516</v>
      </c>
      <c r="C1077" s="52" t="s">
        <v>1158</v>
      </c>
      <c r="D1077" s="52" t="s">
        <v>1173</v>
      </c>
      <c r="E1077" s="52" t="s">
        <v>1058</v>
      </c>
      <c r="F1077" s="52" t="s">
        <v>1247</v>
      </c>
      <c r="G1077" s="56" t="s">
        <v>1248</v>
      </c>
      <c r="H1077" s="57">
        <v>28458000</v>
      </c>
    </row>
    <row r="1078" spans="1:8">
      <c r="A1078" s="52" t="s">
        <v>506</v>
      </c>
      <c r="B1078" s="52" t="s">
        <v>516</v>
      </c>
      <c r="C1078" s="52" t="s">
        <v>1158</v>
      </c>
      <c r="D1078" s="52" t="s">
        <v>1173</v>
      </c>
      <c r="E1078" s="52" t="s">
        <v>1058</v>
      </c>
      <c r="F1078" s="52" t="s">
        <v>1062</v>
      </c>
      <c r="G1078" s="56" t="s">
        <v>1063</v>
      </c>
      <c r="H1078" s="57">
        <v>1082488000</v>
      </c>
    </row>
    <row r="1079" spans="1:8">
      <c r="A1079" s="52" t="s">
        <v>506</v>
      </c>
      <c r="B1079" s="52" t="s">
        <v>516</v>
      </c>
      <c r="C1079" s="52" t="s">
        <v>1158</v>
      </c>
      <c r="D1079" s="52" t="s">
        <v>1173</v>
      </c>
      <c r="E1079" s="52" t="s">
        <v>1058</v>
      </c>
      <c r="F1079" s="52" t="s">
        <v>1064</v>
      </c>
      <c r="G1079" s="56" t="s">
        <v>1065</v>
      </c>
      <c r="H1079" s="57">
        <v>23547000</v>
      </c>
    </row>
    <row r="1080" spans="1:8">
      <c r="A1080" s="52" t="s">
        <v>506</v>
      </c>
      <c r="B1080" s="52" t="s">
        <v>516</v>
      </c>
      <c r="C1080" s="52" t="s">
        <v>1158</v>
      </c>
      <c r="D1080" s="52" t="s">
        <v>1173</v>
      </c>
      <c r="E1080" s="52" t="s">
        <v>1058</v>
      </c>
      <c r="F1080" s="52" t="s">
        <v>1068</v>
      </c>
      <c r="G1080" s="56" t="s">
        <v>1069</v>
      </c>
      <c r="H1080" s="57">
        <v>41602000</v>
      </c>
    </row>
    <row r="1081" spans="1:8">
      <c r="A1081" s="52" t="s">
        <v>506</v>
      </c>
      <c r="B1081" s="52" t="s">
        <v>516</v>
      </c>
      <c r="C1081" s="52" t="s">
        <v>1158</v>
      </c>
      <c r="D1081" s="52" t="s">
        <v>1173</v>
      </c>
      <c r="E1081" s="52" t="s">
        <v>1058</v>
      </c>
      <c r="F1081" s="52" t="s">
        <v>1249</v>
      </c>
      <c r="G1081" s="56" t="s">
        <v>1250</v>
      </c>
      <c r="H1081" s="57">
        <v>14358000</v>
      </c>
    </row>
    <row r="1082" spans="1:8">
      <c r="A1082" s="52" t="s">
        <v>506</v>
      </c>
      <c r="B1082" s="52" t="s">
        <v>516</v>
      </c>
      <c r="C1082" s="52" t="s">
        <v>1158</v>
      </c>
      <c r="D1082" s="52" t="s">
        <v>1173</v>
      </c>
      <c r="E1082" s="52" t="s">
        <v>1058</v>
      </c>
      <c r="F1082" s="52" t="s">
        <v>1070</v>
      </c>
      <c r="G1082" s="56" t="s">
        <v>1071</v>
      </c>
      <c r="H1082" s="57">
        <v>7800000</v>
      </c>
    </row>
    <row r="1083" spans="1:8" ht="25.5">
      <c r="A1083" s="52" t="s">
        <v>506</v>
      </c>
      <c r="B1083" s="52" t="s">
        <v>516</v>
      </c>
      <c r="C1083" s="52" t="s">
        <v>1158</v>
      </c>
      <c r="D1083" s="52" t="s">
        <v>1173</v>
      </c>
      <c r="E1083" s="52" t="s">
        <v>1072</v>
      </c>
      <c r="F1083" s="52" t="s">
        <v>201</v>
      </c>
      <c r="G1083" s="56" t="s">
        <v>1073</v>
      </c>
      <c r="H1083" s="57">
        <v>407409600</v>
      </c>
    </row>
    <row r="1084" spans="1:8">
      <c r="A1084" s="52" t="s">
        <v>506</v>
      </c>
      <c r="B1084" s="52" t="s">
        <v>516</v>
      </c>
      <c r="C1084" s="52" t="s">
        <v>1158</v>
      </c>
      <c r="D1084" s="52" t="s">
        <v>1173</v>
      </c>
      <c r="E1084" s="52" t="s">
        <v>1072</v>
      </c>
      <c r="F1084" s="52" t="s">
        <v>1251</v>
      </c>
      <c r="G1084" s="56" t="s">
        <v>1248</v>
      </c>
      <c r="H1084" s="57">
        <v>206840000</v>
      </c>
    </row>
    <row r="1085" spans="1:8">
      <c r="A1085" s="52" t="s">
        <v>506</v>
      </c>
      <c r="B1085" s="52" t="s">
        <v>516</v>
      </c>
      <c r="C1085" s="52" t="s">
        <v>1158</v>
      </c>
      <c r="D1085" s="52" t="s">
        <v>1173</v>
      </c>
      <c r="E1085" s="52" t="s">
        <v>1072</v>
      </c>
      <c r="F1085" s="52" t="s">
        <v>1074</v>
      </c>
      <c r="G1085" s="56" t="s">
        <v>1067</v>
      </c>
      <c r="H1085" s="57">
        <v>9950000</v>
      </c>
    </row>
    <row r="1086" spans="1:8">
      <c r="A1086" s="52" t="s">
        <v>506</v>
      </c>
      <c r="B1086" s="52" t="s">
        <v>516</v>
      </c>
      <c r="C1086" s="52" t="s">
        <v>1158</v>
      </c>
      <c r="D1086" s="52" t="s">
        <v>1173</v>
      </c>
      <c r="E1086" s="52" t="s">
        <v>1072</v>
      </c>
      <c r="F1086" s="52" t="s">
        <v>1075</v>
      </c>
      <c r="G1086" s="56" t="s">
        <v>1065</v>
      </c>
      <c r="H1086" s="57">
        <v>190619600</v>
      </c>
    </row>
    <row r="1087" spans="1:8" ht="25.5">
      <c r="A1087" s="52" t="s">
        <v>506</v>
      </c>
      <c r="B1087" s="52" t="s">
        <v>516</v>
      </c>
      <c r="C1087" s="52" t="s">
        <v>1158</v>
      </c>
      <c r="D1087" s="52" t="s">
        <v>1173</v>
      </c>
      <c r="E1087" s="52" t="s">
        <v>1076</v>
      </c>
      <c r="F1087" s="52" t="s">
        <v>201</v>
      </c>
      <c r="G1087" s="56" t="s">
        <v>1077</v>
      </c>
      <c r="H1087" s="57">
        <v>794651700</v>
      </c>
    </row>
    <row r="1088" spans="1:8">
      <c r="A1088" s="52" t="s">
        <v>506</v>
      </c>
      <c r="B1088" s="52" t="s">
        <v>516</v>
      </c>
      <c r="C1088" s="52" t="s">
        <v>1158</v>
      </c>
      <c r="D1088" s="52" t="s">
        <v>1173</v>
      </c>
      <c r="E1088" s="52" t="s">
        <v>1076</v>
      </c>
      <c r="F1088" s="52" t="s">
        <v>1112</v>
      </c>
      <c r="G1088" s="56" t="s">
        <v>1113</v>
      </c>
      <c r="H1088" s="57">
        <v>402025700</v>
      </c>
    </row>
    <row r="1089" spans="1:8">
      <c r="A1089" s="52" t="s">
        <v>506</v>
      </c>
      <c r="B1089" s="52" t="s">
        <v>516</v>
      </c>
      <c r="C1089" s="52" t="s">
        <v>1158</v>
      </c>
      <c r="D1089" s="52" t="s">
        <v>1173</v>
      </c>
      <c r="E1089" s="52" t="s">
        <v>1076</v>
      </c>
      <c r="F1089" s="52" t="s">
        <v>1080</v>
      </c>
      <c r="G1089" s="56" t="s">
        <v>1081</v>
      </c>
      <c r="H1089" s="57">
        <v>154380000</v>
      </c>
    </row>
    <row r="1090" spans="1:8">
      <c r="A1090" s="52" t="s">
        <v>506</v>
      </c>
      <c r="B1090" s="52" t="s">
        <v>516</v>
      </c>
      <c r="C1090" s="52" t="s">
        <v>1158</v>
      </c>
      <c r="D1090" s="52" t="s">
        <v>1173</v>
      </c>
      <c r="E1090" s="52" t="s">
        <v>1076</v>
      </c>
      <c r="F1090" s="52" t="s">
        <v>1082</v>
      </c>
      <c r="G1090" s="56" t="s">
        <v>971</v>
      </c>
      <c r="H1090" s="57">
        <v>238246000</v>
      </c>
    </row>
    <row r="1091" spans="1:8">
      <c r="A1091" s="52" t="s">
        <v>506</v>
      </c>
      <c r="B1091" s="52" t="s">
        <v>516</v>
      </c>
      <c r="C1091" s="52" t="s">
        <v>1158</v>
      </c>
      <c r="D1091" s="52" t="s">
        <v>1173</v>
      </c>
      <c r="E1091" s="52" t="s">
        <v>1083</v>
      </c>
      <c r="F1091" s="52" t="s">
        <v>201</v>
      </c>
      <c r="G1091" s="56" t="s">
        <v>971</v>
      </c>
      <c r="H1091" s="57">
        <v>49346000</v>
      </c>
    </row>
    <row r="1092" spans="1:8">
      <c r="A1092" s="52" t="s">
        <v>506</v>
      </c>
      <c r="B1092" s="52" t="s">
        <v>516</v>
      </c>
      <c r="C1092" s="52" t="s">
        <v>1158</v>
      </c>
      <c r="D1092" s="52" t="s">
        <v>1173</v>
      </c>
      <c r="E1092" s="52" t="s">
        <v>1083</v>
      </c>
      <c r="F1092" s="52" t="s">
        <v>1084</v>
      </c>
      <c r="G1092" s="56" t="s">
        <v>1085</v>
      </c>
      <c r="H1092" s="57">
        <v>19460000</v>
      </c>
    </row>
    <row r="1093" spans="1:8">
      <c r="A1093" s="52" t="s">
        <v>506</v>
      </c>
      <c r="B1093" s="52" t="s">
        <v>516</v>
      </c>
      <c r="C1093" s="52" t="s">
        <v>1158</v>
      </c>
      <c r="D1093" s="52" t="s">
        <v>1173</v>
      </c>
      <c r="E1093" s="52" t="s">
        <v>1083</v>
      </c>
      <c r="F1093" s="52" t="s">
        <v>1090</v>
      </c>
      <c r="G1093" s="56" t="s">
        <v>1091</v>
      </c>
      <c r="H1093" s="57">
        <v>29886000</v>
      </c>
    </row>
    <row r="1094" spans="1:8">
      <c r="A1094" s="52" t="s">
        <v>506</v>
      </c>
      <c r="B1094" s="52" t="s">
        <v>516</v>
      </c>
      <c r="C1094" s="52" t="s">
        <v>1158</v>
      </c>
      <c r="D1094" s="52" t="s">
        <v>1183</v>
      </c>
      <c r="E1094" s="52" t="s">
        <v>201</v>
      </c>
      <c r="F1094" s="52" t="s">
        <v>201</v>
      </c>
      <c r="G1094" s="56" t="s">
        <v>1184</v>
      </c>
      <c r="H1094" s="57">
        <v>15256858500</v>
      </c>
    </row>
    <row r="1095" spans="1:8">
      <c r="A1095" s="52" t="s">
        <v>506</v>
      </c>
      <c r="B1095" s="52" t="s">
        <v>516</v>
      </c>
      <c r="C1095" s="52" t="s">
        <v>1158</v>
      </c>
      <c r="D1095" s="52" t="s">
        <v>1183</v>
      </c>
      <c r="E1095" s="52" t="s">
        <v>1096</v>
      </c>
      <c r="F1095" s="52" t="s">
        <v>201</v>
      </c>
      <c r="G1095" s="56" t="s">
        <v>1097</v>
      </c>
      <c r="H1095" s="57">
        <v>12795835800</v>
      </c>
    </row>
    <row r="1096" spans="1:8" ht="25.5">
      <c r="A1096" s="52" t="s">
        <v>506</v>
      </c>
      <c r="B1096" s="52" t="s">
        <v>516</v>
      </c>
      <c r="C1096" s="52" t="s">
        <v>1158</v>
      </c>
      <c r="D1096" s="52" t="s">
        <v>1183</v>
      </c>
      <c r="E1096" s="52" t="s">
        <v>1096</v>
      </c>
      <c r="F1096" s="52" t="s">
        <v>1098</v>
      </c>
      <c r="G1096" s="56" t="s">
        <v>1099</v>
      </c>
      <c r="H1096" s="57">
        <v>12795835800</v>
      </c>
    </row>
    <row r="1097" spans="1:8">
      <c r="A1097" s="52" t="s">
        <v>506</v>
      </c>
      <c r="B1097" s="52" t="s">
        <v>516</v>
      </c>
      <c r="C1097" s="52" t="s">
        <v>1158</v>
      </c>
      <c r="D1097" s="52" t="s">
        <v>1183</v>
      </c>
      <c r="E1097" s="52" t="s">
        <v>1100</v>
      </c>
      <c r="F1097" s="52" t="s">
        <v>201</v>
      </c>
      <c r="G1097" s="56" t="s">
        <v>1034</v>
      </c>
      <c r="H1097" s="57">
        <v>2461022700</v>
      </c>
    </row>
    <row r="1098" spans="1:8">
      <c r="A1098" s="52" t="s">
        <v>506</v>
      </c>
      <c r="B1098" s="52" t="s">
        <v>516</v>
      </c>
      <c r="C1098" s="52" t="s">
        <v>1158</v>
      </c>
      <c r="D1098" s="52" t="s">
        <v>1183</v>
      </c>
      <c r="E1098" s="52" t="s">
        <v>1100</v>
      </c>
      <c r="F1098" s="52" t="s">
        <v>1101</v>
      </c>
      <c r="G1098" s="56" t="s">
        <v>1102</v>
      </c>
      <c r="H1098" s="57">
        <v>300894700</v>
      </c>
    </row>
    <row r="1099" spans="1:8">
      <c r="A1099" s="52" t="s">
        <v>506</v>
      </c>
      <c r="B1099" s="52" t="s">
        <v>516</v>
      </c>
      <c r="C1099" s="52" t="s">
        <v>1158</v>
      </c>
      <c r="D1099" s="52" t="s">
        <v>1183</v>
      </c>
      <c r="E1099" s="52" t="s">
        <v>1100</v>
      </c>
      <c r="F1099" s="52" t="s">
        <v>1103</v>
      </c>
      <c r="G1099" s="56" t="s">
        <v>1104</v>
      </c>
      <c r="H1099" s="57">
        <v>1960119000</v>
      </c>
    </row>
    <row r="1100" spans="1:8">
      <c r="A1100" s="52" t="s">
        <v>506</v>
      </c>
      <c r="B1100" s="52" t="s">
        <v>516</v>
      </c>
      <c r="C1100" s="52" t="s">
        <v>1158</v>
      </c>
      <c r="D1100" s="52" t="s">
        <v>1183</v>
      </c>
      <c r="E1100" s="52" t="s">
        <v>1100</v>
      </c>
      <c r="F1100" s="52" t="s">
        <v>1105</v>
      </c>
      <c r="G1100" s="56" t="s">
        <v>971</v>
      </c>
      <c r="H1100" s="57">
        <v>200009000</v>
      </c>
    </row>
    <row r="1101" spans="1:8" ht="38.25">
      <c r="A1101" s="52" t="s">
        <v>506</v>
      </c>
      <c r="B1101" s="52" t="s">
        <v>516</v>
      </c>
      <c r="C1101" s="52" t="s">
        <v>1158</v>
      </c>
      <c r="D1101" s="52" t="s">
        <v>1195</v>
      </c>
      <c r="E1101" s="52" t="s">
        <v>201</v>
      </c>
      <c r="F1101" s="52" t="s">
        <v>201</v>
      </c>
      <c r="G1101" s="56" t="s">
        <v>1196</v>
      </c>
      <c r="H1101" s="57">
        <v>2936505000</v>
      </c>
    </row>
    <row r="1102" spans="1:8">
      <c r="A1102" s="52" t="s">
        <v>506</v>
      </c>
      <c r="B1102" s="52" t="s">
        <v>516</v>
      </c>
      <c r="C1102" s="52" t="s">
        <v>1158</v>
      </c>
      <c r="D1102" s="52" t="s">
        <v>1195</v>
      </c>
      <c r="E1102" s="52" t="s">
        <v>934</v>
      </c>
      <c r="F1102" s="52" t="s">
        <v>201</v>
      </c>
      <c r="G1102" s="56" t="s">
        <v>935</v>
      </c>
      <c r="H1102" s="57">
        <v>1212204600</v>
      </c>
    </row>
    <row r="1103" spans="1:8">
      <c r="A1103" s="52" t="s">
        <v>506</v>
      </c>
      <c r="B1103" s="52" t="s">
        <v>516</v>
      </c>
      <c r="C1103" s="52" t="s">
        <v>1158</v>
      </c>
      <c r="D1103" s="52" t="s">
        <v>1195</v>
      </c>
      <c r="E1103" s="52" t="s">
        <v>934</v>
      </c>
      <c r="F1103" s="52" t="s">
        <v>936</v>
      </c>
      <c r="G1103" s="56" t="s">
        <v>937</v>
      </c>
      <c r="H1103" s="57">
        <v>1212204600</v>
      </c>
    </row>
    <row r="1104" spans="1:8" ht="25.5">
      <c r="A1104" s="52" t="s">
        <v>506</v>
      </c>
      <c r="B1104" s="52" t="s">
        <v>516</v>
      </c>
      <c r="C1104" s="52" t="s">
        <v>1158</v>
      </c>
      <c r="D1104" s="52" t="s">
        <v>1195</v>
      </c>
      <c r="E1104" s="52" t="s">
        <v>940</v>
      </c>
      <c r="F1104" s="52" t="s">
        <v>201</v>
      </c>
      <c r="G1104" s="56" t="s">
        <v>941</v>
      </c>
      <c r="H1104" s="57">
        <v>20007000</v>
      </c>
    </row>
    <row r="1105" spans="1:8" ht="25.5">
      <c r="A1105" s="52" t="s">
        <v>506</v>
      </c>
      <c r="B1105" s="52" t="s">
        <v>516</v>
      </c>
      <c r="C1105" s="52" t="s">
        <v>1158</v>
      </c>
      <c r="D1105" s="52" t="s">
        <v>1195</v>
      </c>
      <c r="E1105" s="52" t="s">
        <v>940</v>
      </c>
      <c r="F1105" s="52" t="s">
        <v>942</v>
      </c>
      <c r="G1105" s="56" t="s">
        <v>943</v>
      </c>
      <c r="H1105" s="57">
        <v>20007000</v>
      </c>
    </row>
    <row r="1106" spans="1:8">
      <c r="A1106" s="52" t="s">
        <v>506</v>
      </c>
      <c r="B1106" s="52" t="s">
        <v>516</v>
      </c>
      <c r="C1106" s="52" t="s">
        <v>1158</v>
      </c>
      <c r="D1106" s="52" t="s">
        <v>1195</v>
      </c>
      <c r="E1106" s="52" t="s">
        <v>944</v>
      </c>
      <c r="F1106" s="52" t="s">
        <v>201</v>
      </c>
      <c r="G1106" s="56" t="s">
        <v>945</v>
      </c>
      <c r="H1106" s="57">
        <v>223591200</v>
      </c>
    </row>
    <row r="1107" spans="1:8">
      <c r="A1107" s="52" t="s">
        <v>506</v>
      </c>
      <c r="B1107" s="52" t="s">
        <v>516</v>
      </c>
      <c r="C1107" s="52" t="s">
        <v>1158</v>
      </c>
      <c r="D1107" s="52" t="s">
        <v>1195</v>
      </c>
      <c r="E1107" s="52" t="s">
        <v>944</v>
      </c>
      <c r="F1107" s="52" t="s">
        <v>946</v>
      </c>
      <c r="G1107" s="56" t="s">
        <v>947</v>
      </c>
      <c r="H1107" s="57">
        <v>35532000</v>
      </c>
    </row>
    <row r="1108" spans="1:8">
      <c r="A1108" s="52" t="s">
        <v>506</v>
      </c>
      <c r="B1108" s="52" t="s">
        <v>516</v>
      </c>
      <c r="C1108" s="52" t="s">
        <v>1158</v>
      </c>
      <c r="D1108" s="52" t="s">
        <v>1195</v>
      </c>
      <c r="E1108" s="52" t="s">
        <v>944</v>
      </c>
      <c r="F1108" s="52" t="s">
        <v>948</v>
      </c>
      <c r="G1108" s="56" t="s">
        <v>949</v>
      </c>
      <c r="H1108" s="57">
        <v>141648000</v>
      </c>
    </row>
    <row r="1109" spans="1:8" ht="25.5">
      <c r="A1109" s="52" t="s">
        <v>506</v>
      </c>
      <c r="B1109" s="52" t="s">
        <v>516</v>
      </c>
      <c r="C1109" s="52" t="s">
        <v>1158</v>
      </c>
      <c r="D1109" s="52" t="s">
        <v>1195</v>
      </c>
      <c r="E1109" s="52" t="s">
        <v>944</v>
      </c>
      <c r="F1109" s="52" t="s">
        <v>954</v>
      </c>
      <c r="G1109" s="56" t="s">
        <v>955</v>
      </c>
      <c r="H1109" s="57">
        <v>3948000</v>
      </c>
    </row>
    <row r="1110" spans="1:8" ht="25.5">
      <c r="A1110" s="52" t="s">
        <v>506</v>
      </c>
      <c r="B1110" s="52" t="s">
        <v>516</v>
      </c>
      <c r="C1110" s="52" t="s">
        <v>1158</v>
      </c>
      <c r="D1110" s="52" t="s">
        <v>1195</v>
      </c>
      <c r="E1110" s="52" t="s">
        <v>944</v>
      </c>
      <c r="F1110" s="52" t="s">
        <v>956</v>
      </c>
      <c r="G1110" s="56" t="s">
        <v>957</v>
      </c>
      <c r="H1110" s="57">
        <v>42463200</v>
      </c>
    </row>
    <row r="1111" spans="1:8" ht="25.5">
      <c r="A1111" s="52" t="s">
        <v>506</v>
      </c>
      <c r="B1111" s="52" t="s">
        <v>516</v>
      </c>
      <c r="C1111" s="52" t="s">
        <v>1158</v>
      </c>
      <c r="D1111" s="52" t="s">
        <v>1195</v>
      </c>
      <c r="E1111" s="52" t="s">
        <v>962</v>
      </c>
      <c r="F1111" s="52" t="s">
        <v>201</v>
      </c>
      <c r="G1111" s="56" t="s">
        <v>963</v>
      </c>
      <c r="H1111" s="57">
        <v>2800000</v>
      </c>
    </row>
    <row r="1112" spans="1:8">
      <c r="A1112" s="52" t="s">
        <v>506</v>
      </c>
      <c r="B1112" s="52" t="s">
        <v>516</v>
      </c>
      <c r="C1112" s="52" t="s">
        <v>1158</v>
      </c>
      <c r="D1112" s="52" t="s">
        <v>1195</v>
      </c>
      <c r="E1112" s="52" t="s">
        <v>962</v>
      </c>
      <c r="F1112" s="52" t="s">
        <v>964</v>
      </c>
      <c r="G1112" s="56" t="s">
        <v>965</v>
      </c>
      <c r="H1112" s="57">
        <v>2800000</v>
      </c>
    </row>
    <row r="1113" spans="1:8">
      <c r="A1113" s="52" t="s">
        <v>506</v>
      </c>
      <c r="B1113" s="52" t="s">
        <v>516</v>
      </c>
      <c r="C1113" s="52" t="s">
        <v>1158</v>
      </c>
      <c r="D1113" s="52" t="s">
        <v>1195</v>
      </c>
      <c r="E1113" s="52" t="s">
        <v>1139</v>
      </c>
      <c r="F1113" s="52" t="s">
        <v>201</v>
      </c>
      <c r="G1113" s="56" t="s">
        <v>1140</v>
      </c>
      <c r="H1113" s="57">
        <v>16740000</v>
      </c>
    </row>
    <row r="1114" spans="1:8">
      <c r="A1114" s="52" t="s">
        <v>506</v>
      </c>
      <c r="B1114" s="52" t="s">
        <v>516</v>
      </c>
      <c r="C1114" s="52" t="s">
        <v>1158</v>
      </c>
      <c r="D1114" s="52" t="s">
        <v>1195</v>
      </c>
      <c r="E1114" s="52" t="s">
        <v>1139</v>
      </c>
      <c r="F1114" s="52" t="s">
        <v>1141</v>
      </c>
      <c r="G1114" s="56" t="s">
        <v>1142</v>
      </c>
      <c r="H1114" s="57">
        <v>16740000</v>
      </c>
    </row>
    <row r="1115" spans="1:8">
      <c r="A1115" s="52" t="s">
        <v>506</v>
      </c>
      <c r="B1115" s="52" t="s">
        <v>516</v>
      </c>
      <c r="C1115" s="52" t="s">
        <v>1158</v>
      </c>
      <c r="D1115" s="52" t="s">
        <v>1195</v>
      </c>
      <c r="E1115" s="52" t="s">
        <v>966</v>
      </c>
      <c r="F1115" s="52" t="s">
        <v>201</v>
      </c>
      <c r="G1115" s="56" t="s">
        <v>967</v>
      </c>
      <c r="H1115" s="57">
        <v>87932500</v>
      </c>
    </row>
    <row r="1116" spans="1:8">
      <c r="A1116" s="52" t="s">
        <v>506</v>
      </c>
      <c r="B1116" s="52" t="s">
        <v>516</v>
      </c>
      <c r="C1116" s="52" t="s">
        <v>1158</v>
      </c>
      <c r="D1116" s="52" t="s">
        <v>1195</v>
      </c>
      <c r="E1116" s="52" t="s">
        <v>966</v>
      </c>
      <c r="F1116" s="52" t="s">
        <v>970</v>
      </c>
      <c r="G1116" s="56" t="s">
        <v>971</v>
      </c>
      <c r="H1116" s="57">
        <v>87932500</v>
      </c>
    </row>
    <row r="1117" spans="1:8">
      <c r="A1117" s="52" t="s">
        <v>506</v>
      </c>
      <c r="B1117" s="52" t="s">
        <v>516</v>
      </c>
      <c r="C1117" s="52" t="s">
        <v>1158</v>
      </c>
      <c r="D1117" s="52" t="s">
        <v>1195</v>
      </c>
      <c r="E1117" s="52" t="s">
        <v>972</v>
      </c>
      <c r="F1117" s="52" t="s">
        <v>201</v>
      </c>
      <c r="G1117" s="56" t="s">
        <v>973</v>
      </c>
      <c r="H1117" s="57">
        <v>302084100</v>
      </c>
    </row>
    <row r="1118" spans="1:8">
      <c r="A1118" s="52" t="s">
        <v>506</v>
      </c>
      <c r="B1118" s="52" t="s">
        <v>516</v>
      </c>
      <c r="C1118" s="52" t="s">
        <v>1158</v>
      </c>
      <c r="D1118" s="52" t="s">
        <v>1195</v>
      </c>
      <c r="E1118" s="52" t="s">
        <v>972</v>
      </c>
      <c r="F1118" s="52" t="s">
        <v>974</v>
      </c>
      <c r="G1118" s="56" t="s">
        <v>975</v>
      </c>
      <c r="H1118" s="57">
        <v>226724200</v>
      </c>
    </row>
    <row r="1119" spans="1:8">
      <c r="A1119" s="52" t="s">
        <v>506</v>
      </c>
      <c r="B1119" s="52" t="s">
        <v>516</v>
      </c>
      <c r="C1119" s="52" t="s">
        <v>1158</v>
      </c>
      <c r="D1119" s="52" t="s">
        <v>1195</v>
      </c>
      <c r="E1119" s="52" t="s">
        <v>972</v>
      </c>
      <c r="F1119" s="52" t="s">
        <v>976</v>
      </c>
      <c r="G1119" s="56" t="s">
        <v>977</v>
      </c>
      <c r="H1119" s="57">
        <v>38867200</v>
      </c>
    </row>
    <row r="1120" spans="1:8">
      <c r="A1120" s="52" t="s">
        <v>506</v>
      </c>
      <c r="B1120" s="52" t="s">
        <v>516</v>
      </c>
      <c r="C1120" s="52" t="s">
        <v>1158</v>
      </c>
      <c r="D1120" s="52" t="s">
        <v>1195</v>
      </c>
      <c r="E1120" s="52" t="s">
        <v>972</v>
      </c>
      <c r="F1120" s="52" t="s">
        <v>978</v>
      </c>
      <c r="G1120" s="56" t="s">
        <v>979</v>
      </c>
      <c r="H1120" s="57">
        <v>23537400</v>
      </c>
    </row>
    <row r="1121" spans="1:8">
      <c r="A1121" s="52" t="s">
        <v>506</v>
      </c>
      <c r="B1121" s="52" t="s">
        <v>516</v>
      </c>
      <c r="C1121" s="52" t="s">
        <v>1158</v>
      </c>
      <c r="D1121" s="52" t="s">
        <v>1195</v>
      </c>
      <c r="E1121" s="52" t="s">
        <v>972</v>
      </c>
      <c r="F1121" s="52" t="s">
        <v>980</v>
      </c>
      <c r="G1121" s="56" t="s">
        <v>981</v>
      </c>
      <c r="H1121" s="57">
        <v>12955300</v>
      </c>
    </row>
    <row r="1122" spans="1:8">
      <c r="A1122" s="52" t="s">
        <v>506</v>
      </c>
      <c r="B1122" s="52" t="s">
        <v>516</v>
      </c>
      <c r="C1122" s="52" t="s">
        <v>1158</v>
      </c>
      <c r="D1122" s="52" t="s">
        <v>1195</v>
      </c>
      <c r="E1122" s="52" t="s">
        <v>986</v>
      </c>
      <c r="F1122" s="52" t="s">
        <v>201</v>
      </c>
      <c r="G1122" s="56" t="s">
        <v>987</v>
      </c>
      <c r="H1122" s="57">
        <v>57016000</v>
      </c>
    </row>
    <row r="1123" spans="1:8">
      <c r="A1123" s="52" t="s">
        <v>506</v>
      </c>
      <c r="B1123" s="52" t="s">
        <v>516</v>
      </c>
      <c r="C1123" s="52" t="s">
        <v>1158</v>
      </c>
      <c r="D1123" s="52" t="s">
        <v>1195</v>
      </c>
      <c r="E1123" s="52" t="s">
        <v>986</v>
      </c>
      <c r="F1123" s="52" t="s">
        <v>988</v>
      </c>
      <c r="G1123" s="56" t="s">
        <v>989</v>
      </c>
      <c r="H1123" s="57">
        <v>15656400</v>
      </c>
    </row>
    <row r="1124" spans="1:8">
      <c r="A1124" s="52" t="s">
        <v>506</v>
      </c>
      <c r="B1124" s="52" t="s">
        <v>516</v>
      </c>
      <c r="C1124" s="52" t="s">
        <v>1158</v>
      </c>
      <c r="D1124" s="52" t="s">
        <v>1195</v>
      </c>
      <c r="E1124" s="52" t="s">
        <v>986</v>
      </c>
      <c r="F1124" s="52" t="s">
        <v>990</v>
      </c>
      <c r="G1124" s="56" t="s">
        <v>991</v>
      </c>
      <c r="H1124" s="57">
        <v>2382300</v>
      </c>
    </row>
    <row r="1125" spans="1:8">
      <c r="A1125" s="52" t="s">
        <v>506</v>
      </c>
      <c r="B1125" s="52" t="s">
        <v>516</v>
      </c>
      <c r="C1125" s="52" t="s">
        <v>1158</v>
      </c>
      <c r="D1125" s="52" t="s">
        <v>1195</v>
      </c>
      <c r="E1125" s="52" t="s">
        <v>986</v>
      </c>
      <c r="F1125" s="52" t="s">
        <v>992</v>
      </c>
      <c r="G1125" s="56" t="s">
        <v>993</v>
      </c>
      <c r="H1125" s="57">
        <v>37312600</v>
      </c>
    </row>
    <row r="1126" spans="1:8">
      <c r="A1126" s="52" t="s">
        <v>506</v>
      </c>
      <c r="B1126" s="52" t="s">
        <v>516</v>
      </c>
      <c r="C1126" s="52" t="s">
        <v>1158</v>
      </c>
      <c r="D1126" s="52" t="s">
        <v>1195</v>
      </c>
      <c r="E1126" s="52" t="s">
        <v>986</v>
      </c>
      <c r="F1126" s="52" t="s">
        <v>994</v>
      </c>
      <c r="G1126" s="56" t="s">
        <v>995</v>
      </c>
      <c r="H1126" s="57">
        <v>1664700</v>
      </c>
    </row>
    <row r="1127" spans="1:8">
      <c r="A1127" s="52" t="s">
        <v>506</v>
      </c>
      <c r="B1127" s="52" t="s">
        <v>516</v>
      </c>
      <c r="C1127" s="52" t="s">
        <v>1158</v>
      </c>
      <c r="D1127" s="52" t="s">
        <v>1195</v>
      </c>
      <c r="E1127" s="52" t="s">
        <v>996</v>
      </c>
      <c r="F1127" s="52" t="s">
        <v>201</v>
      </c>
      <c r="G1127" s="56" t="s">
        <v>997</v>
      </c>
      <c r="H1127" s="57">
        <v>74651800</v>
      </c>
    </row>
    <row r="1128" spans="1:8">
      <c r="A1128" s="52" t="s">
        <v>506</v>
      </c>
      <c r="B1128" s="52" t="s">
        <v>516</v>
      </c>
      <c r="C1128" s="52" t="s">
        <v>1158</v>
      </c>
      <c r="D1128" s="52" t="s">
        <v>1195</v>
      </c>
      <c r="E1128" s="52" t="s">
        <v>996</v>
      </c>
      <c r="F1128" s="52" t="s">
        <v>998</v>
      </c>
      <c r="G1128" s="56" t="s">
        <v>999</v>
      </c>
      <c r="H1128" s="57">
        <v>54227000</v>
      </c>
    </row>
    <row r="1129" spans="1:8">
      <c r="A1129" s="52" t="s">
        <v>506</v>
      </c>
      <c r="B1129" s="52" t="s">
        <v>516</v>
      </c>
      <c r="C1129" s="52" t="s">
        <v>1158</v>
      </c>
      <c r="D1129" s="52" t="s">
        <v>1195</v>
      </c>
      <c r="E1129" s="52" t="s">
        <v>996</v>
      </c>
      <c r="F1129" s="52" t="s">
        <v>1004</v>
      </c>
      <c r="G1129" s="56" t="s">
        <v>1005</v>
      </c>
      <c r="H1129" s="57">
        <v>20424800</v>
      </c>
    </row>
    <row r="1130" spans="1:8">
      <c r="A1130" s="52" t="s">
        <v>506</v>
      </c>
      <c r="B1130" s="52" t="s">
        <v>516</v>
      </c>
      <c r="C1130" s="52" t="s">
        <v>1158</v>
      </c>
      <c r="D1130" s="52" t="s">
        <v>1195</v>
      </c>
      <c r="E1130" s="52" t="s">
        <v>1006</v>
      </c>
      <c r="F1130" s="52" t="s">
        <v>201</v>
      </c>
      <c r="G1130" s="56" t="s">
        <v>1007</v>
      </c>
      <c r="H1130" s="57">
        <v>16671900</v>
      </c>
    </row>
    <row r="1131" spans="1:8" ht="38.25">
      <c r="A1131" s="52" t="s">
        <v>506</v>
      </c>
      <c r="B1131" s="52" t="s">
        <v>516</v>
      </c>
      <c r="C1131" s="52" t="s">
        <v>1158</v>
      </c>
      <c r="D1131" s="52" t="s">
        <v>1195</v>
      </c>
      <c r="E1131" s="52" t="s">
        <v>1006</v>
      </c>
      <c r="F1131" s="52" t="s">
        <v>1008</v>
      </c>
      <c r="G1131" s="56" t="s">
        <v>1009</v>
      </c>
      <c r="H1131" s="57">
        <v>1374300</v>
      </c>
    </row>
    <row r="1132" spans="1:8" ht="38.25">
      <c r="A1132" s="52" t="s">
        <v>506</v>
      </c>
      <c r="B1132" s="52" t="s">
        <v>516</v>
      </c>
      <c r="C1132" s="52" t="s">
        <v>1158</v>
      </c>
      <c r="D1132" s="52" t="s">
        <v>1195</v>
      </c>
      <c r="E1132" s="52" t="s">
        <v>1006</v>
      </c>
      <c r="F1132" s="52" t="s">
        <v>1012</v>
      </c>
      <c r="G1132" s="56" t="s">
        <v>1013</v>
      </c>
      <c r="H1132" s="57">
        <v>6435000</v>
      </c>
    </row>
    <row r="1133" spans="1:8">
      <c r="A1133" s="52" t="s">
        <v>506</v>
      </c>
      <c r="B1133" s="52" t="s">
        <v>516</v>
      </c>
      <c r="C1133" s="52" t="s">
        <v>1158</v>
      </c>
      <c r="D1133" s="52" t="s">
        <v>1195</v>
      </c>
      <c r="E1133" s="52" t="s">
        <v>1006</v>
      </c>
      <c r="F1133" s="52" t="s">
        <v>1014</v>
      </c>
      <c r="G1133" s="56" t="s">
        <v>1015</v>
      </c>
      <c r="H1133" s="57">
        <v>1780000</v>
      </c>
    </row>
    <row r="1134" spans="1:8" ht="25.5">
      <c r="A1134" s="52" t="s">
        <v>506</v>
      </c>
      <c r="B1134" s="52" t="s">
        <v>516</v>
      </c>
      <c r="C1134" s="52" t="s">
        <v>1158</v>
      </c>
      <c r="D1134" s="52" t="s">
        <v>1195</v>
      </c>
      <c r="E1134" s="52" t="s">
        <v>1006</v>
      </c>
      <c r="F1134" s="52" t="s">
        <v>1016</v>
      </c>
      <c r="G1134" s="56" t="s">
        <v>1017</v>
      </c>
      <c r="H1134" s="57">
        <v>600000</v>
      </c>
    </row>
    <row r="1135" spans="1:8">
      <c r="A1135" s="52" t="s">
        <v>506</v>
      </c>
      <c r="B1135" s="52" t="s">
        <v>516</v>
      </c>
      <c r="C1135" s="52" t="s">
        <v>1158</v>
      </c>
      <c r="D1135" s="52" t="s">
        <v>1195</v>
      </c>
      <c r="E1135" s="52" t="s">
        <v>1006</v>
      </c>
      <c r="F1135" s="52" t="s">
        <v>1020</v>
      </c>
      <c r="G1135" s="56" t="s">
        <v>511</v>
      </c>
      <c r="H1135" s="57">
        <v>6482600</v>
      </c>
    </row>
    <row r="1136" spans="1:8">
      <c r="A1136" s="52" t="s">
        <v>506</v>
      </c>
      <c r="B1136" s="52" t="s">
        <v>516</v>
      </c>
      <c r="C1136" s="52" t="s">
        <v>1158</v>
      </c>
      <c r="D1136" s="52" t="s">
        <v>1195</v>
      </c>
      <c r="E1136" s="52" t="s">
        <v>1021</v>
      </c>
      <c r="F1136" s="52" t="s">
        <v>201</v>
      </c>
      <c r="G1136" s="56" t="s">
        <v>1022</v>
      </c>
      <c r="H1136" s="57">
        <v>2900000</v>
      </c>
    </row>
    <row r="1137" spans="1:8">
      <c r="A1137" s="52" t="s">
        <v>506</v>
      </c>
      <c r="B1137" s="52" t="s">
        <v>516</v>
      </c>
      <c r="C1137" s="52" t="s">
        <v>1158</v>
      </c>
      <c r="D1137" s="52" t="s">
        <v>1195</v>
      </c>
      <c r="E1137" s="52" t="s">
        <v>1021</v>
      </c>
      <c r="F1137" s="52" t="s">
        <v>1033</v>
      </c>
      <c r="G1137" s="56" t="s">
        <v>1034</v>
      </c>
      <c r="H1137" s="57">
        <v>2900000</v>
      </c>
    </row>
    <row r="1138" spans="1:8">
      <c r="A1138" s="52" t="s">
        <v>506</v>
      </c>
      <c r="B1138" s="52" t="s">
        <v>516</v>
      </c>
      <c r="C1138" s="52" t="s">
        <v>1158</v>
      </c>
      <c r="D1138" s="52" t="s">
        <v>1195</v>
      </c>
      <c r="E1138" s="52" t="s">
        <v>1035</v>
      </c>
      <c r="F1138" s="52" t="s">
        <v>201</v>
      </c>
      <c r="G1138" s="56" t="s">
        <v>1036</v>
      </c>
      <c r="H1138" s="57">
        <v>430357800</v>
      </c>
    </row>
    <row r="1139" spans="1:8">
      <c r="A1139" s="52" t="s">
        <v>506</v>
      </c>
      <c r="B1139" s="52" t="s">
        <v>516</v>
      </c>
      <c r="C1139" s="52" t="s">
        <v>1158</v>
      </c>
      <c r="D1139" s="52" t="s">
        <v>1195</v>
      </c>
      <c r="E1139" s="52" t="s">
        <v>1035</v>
      </c>
      <c r="F1139" s="52" t="s">
        <v>1037</v>
      </c>
      <c r="G1139" s="56" t="s">
        <v>1038</v>
      </c>
      <c r="H1139" s="57">
        <v>65324800</v>
      </c>
    </row>
    <row r="1140" spans="1:8">
      <c r="A1140" s="52" t="s">
        <v>506</v>
      </c>
      <c r="B1140" s="52" t="s">
        <v>516</v>
      </c>
      <c r="C1140" s="52" t="s">
        <v>1158</v>
      </c>
      <c r="D1140" s="52" t="s">
        <v>1195</v>
      </c>
      <c r="E1140" s="52" t="s">
        <v>1035</v>
      </c>
      <c r="F1140" s="52" t="s">
        <v>1039</v>
      </c>
      <c r="G1140" s="56" t="s">
        <v>1040</v>
      </c>
      <c r="H1140" s="57">
        <v>171500000</v>
      </c>
    </row>
    <row r="1141" spans="1:8">
      <c r="A1141" s="52" t="s">
        <v>506</v>
      </c>
      <c r="B1141" s="52" t="s">
        <v>516</v>
      </c>
      <c r="C1141" s="52" t="s">
        <v>1158</v>
      </c>
      <c r="D1141" s="52" t="s">
        <v>1195</v>
      </c>
      <c r="E1141" s="52" t="s">
        <v>1035</v>
      </c>
      <c r="F1141" s="52" t="s">
        <v>1041</v>
      </c>
      <c r="G1141" s="56" t="s">
        <v>1028</v>
      </c>
      <c r="H1141" s="57">
        <v>193533000</v>
      </c>
    </row>
    <row r="1142" spans="1:8">
      <c r="A1142" s="52" t="s">
        <v>506</v>
      </c>
      <c r="B1142" s="52" t="s">
        <v>516</v>
      </c>
      <c r="C1142" s="52" t="s">
        <v>1158</v>
      </c>
      <c r="D1142" s="52" t="s">
        <v>1195</v>
      </c>
      <c r="E1142" s="52" t="s">
        <v>1044</v>
      </c>
      <c r="F1142" s="52" t="s">
        <v>201</v>
      </c>
      <c r="G1142" s="56" t="s">
        <v>1045</v>
      </c>
      <c r="H1142" s="57">
        <v>111271500</v>
      </c>
    </row>
    <row r="1143" spans="1:8">
      <c r="A1143" s="52" t="s">
        <v>506</v>
      </c>
      <c r="B1143" s="52" t="s">
        <v>516</v>
      </c>
      <c r="C1143" s="52" t="s">
        <v>1158</v>
      </c>
      <c r="D1143" s="52" t="s">
        <v>1195</v>
      </c>
      <c r="E1143" s="52" t="s">
        <v>1044</v>
      </c>
      <c r="F1143" s="52" t="s">
        <v>1048</v>
      </c>
      <c r="G1143" s="56" t="s">
        <v>1049</v>
      </c>
      <c r="H1143" s="57">
        <v>111271500</v>
      </c>
    </row>
    <row r="1144" spans="1:8" ht="25.5">
      <c r="A1144" s="52" t="s">
        <v>506</v>
      </c>
      <c r="B1144" s="52" t="s">
        <v>516</v>
      </c>
      <c r="C1144" s="52" t="s">
        <v>1158</v>
      </c>
      <c r="D1144" s="52" t="s">
        <v>1195</v>
      </c>
      <c r="E1144" s="52" t="s">
        <v>1058</v>
      </c>
      <c r="F1144" s="52" t="s">
        <v>201</v>
      </c>
      <c r="G1144" s="56" t="s">
        <v>1059</v>
      </c>
      <c r="H1144" s="57">
        <v>46468000</v>
      </c>
    </row>
    <row r="1145" spans="1:8">
      <c r="A1145" s="52" t="s">
        <v>506</v>
      </c>
      <c r="B1145" s="52" t="s">
        <v>516</v>
      </c>
      <c r="C1145" s="52" t="s">
        <v>1158</v>
      </c>
      <c r="D1145" s="52" t="s">
        <v>1195</v>
      </c>
      <c r="E1145" s="52" t="s">
        <v>1058</v>
      </c>
      <c r="F1145" s="52" t="s">
        <v>1060</v>
      </c>
      <c r="G1145" s="56" t="s">
        <v>1061</v>
      </c>
      <c r="H1145" s="57">
        <v>7330000</v>
      </c>
    </row>
    <row r="1146" spans="1:8">
      <c r="A1146" s="52" t="s">
        <v>506</v>
      </c>
      <c r="B1146" s="52" t="s">
        <v>516</v>
      </c>
      <c r="C1146" s="52" t="s">
        <v>1158</v>
      </c>
      <c r="D1146" s="52" t="s">
        <v>1195</v>
      </c>
      <c r="E1146" s="52" t="s">
        <v>1058</v>
      </c>
      <c r="F1146" s="52" t="s">
        <v>1245</v>
      </c>
      <c r="G1146" s="56" t="s">
        <v>1246</v>
      </c>
      <c r="H1146" s="57">
        <v>5650000</v>
      </c>
    </row>
    <row r="1147" spans="1:8">
      <c r="A1147" s="52" t="s">
        <v>506</v>
      </c>
      <c r="B1147" s="52" t="s">
        <v>516</v>
      </c>
      <c r="C1147" s="52" t="s">
        <v>1158</v>
      </c>
      <c r="D1147" s="52" t="s">
        <v>1195</v>
      </c>
      <c r="E1147" s="52" t="s">
        <v>1058</v>
      </c>
      <c r="F1147" s="52" t="s">
        <v>1064</v>
      </c>
      <c r="G1147" s="56" t="s">
        <v>1065</v>
      </c>
      <c r="H1147" s="57">
        <v>2430000</v>
      </c>
    </row>
    <row r="1148" spans="1:8">
      <c r="A1148" s="52" t="s">
        <v>506</v>
      </c>
      <c r="B1148" s="52" t="s">
        <v>516</v>
      </c>
      <c r="C1148" s="52" t="s">
        <v>1158</v>
      </c>
      <c r="D1148" s="52" t="s">
        <v>1195</v>
      </c>
      <c r="E1148" s="52" t="s">
        <v>1058</v>
      </c>
      <c r="F1148" s="52" t="s">
        <v>1066</v>
      </c>
      <c r="G1148" s="56" t="s">
        <v>1067</v>
      </c>
      <c r="H1148" s="57">
        <v>30540000</v>
      </c>
    </row>
    <row r="1149" spans="1:8">
      <c r="A1149" s="52" t="s">
        <v>506</v>
      </c>
      <c r="B1149" s="52" t="s">
        <v>516</v>
      </c>
      <c r="C1149" s="52" t="s">
        <v>1158</v>
      </c>
      <c r="D1149" s="52" t="s">
        <v>1195</v>
      </c>
      <c r="E1149" s="52" t="s">
        <v>1058</v>
      </c>
      <c r="F1149" s="52" t="s">
        <v>1068</v>
      </c>
      <c r="G1149" s="56" t="s">
        <v>1069</v>
      </c>
      <c r="H1149" s="57">
        <v>518000</v>
      </c>
    </row>
    <row r="1150" spans="1:8" ht="25.5">
      <c r="A1150" s="52" t="s">
        <v>506</v>
      </c>
      <c r="B1150" s="52" t="s">
        <v>516</v>
      </c>
      <c r="C1150" s="52" t="s">
        <v>1158</v>
      </c>
      <c r="D1150" s="52" t="s">
        <v>1195</v>
      </c>
      <c r="E1150" s="52" t="s">
        <v>1072</v>
      </c>
      <c r="F1150" s="52" t="s">
        <v>201</v>
      </c>
      <c r="G1150" s="56" t="s">
        <v>1073</v>
      </c>
      <c r="H1150" s="57">
        <v>42670000</v>
      </c>
    </row>
    <row r="1151" spans="1:8">
      <c r="A1151" s="52" t="s">
        <v>506</v>
      </c>
      <c r="B1151" s="52" t="s">
        <v>516</v>
      </c>
      <c r="C1151" s="52" t="s">
        <v>1158</v>
      </c>
      <c r="D1151" s="52" t="s">
        <v>1195</v>
      </c>
      <c r="E1151" s="52" t="s">
        <v>1072</v>
      </c>
      <c r="F1151" s="52" t="s">
        <v>1074</v>
      </c>
      <c r="G1151" s="56" t="s">
        <v>1067</v>
      </c>
      <c r="H1151" s="57">
        <v>42670000</v>
      </c>
    </row>
    <row r="1152" spans="1:8" ht="25.5">
      <c r="A1152" s="52" t="s">
        <v>506</v>
      </c>
      <c r="B1152" s="52" t="s">
        <v>516</v>
      </c>
      <c r="C1152" s="52" t="s">
        <v>1158</v>
      </c>
      <c r="D1152" s="52" t="s">
        <v>1195</v>
      </c>
      <c r="E1152" s="52" t="s">
        <v>1076</v>
      </c>
      <c r="F1152" s="52" t="s">
        <v>201</v>
      </c>
      <c r="G1152" s="56" t="s">
        <v>1077</v>
      </c>
      <c r="H1152" s="57">
        <v>27172000</v>
      </c>
    </row>
    <row r="1153" spans="1:8">
      <c r="A1153" s="52" t="s">
        <v>506</v>
      </c>
      <c r="B1153" s="52" t="s">
        <v>516</v>
      </c>
      <c r="C1153" s="52" t="s">
        <v>1158</v>
      </c>
      <c r="D1153" s="52" t="s">
        <v>1195</v>
      </c>
      <c r="E1153" s="52" t="s">
        <v>1076</v>
      </c>
      <c r="F1153" s="52" t="s">
        <v>1080</v>
      </c>
      <c r="G1153" s="56" t="s">
        <v>1081</v>
      </c>
      <c r="H1153" s="57">
        <v>27172000</v>
      </c>
    </row>
    <row r="1154" spans="1:8">
      <c r="A1154" s="52" t="s">
        <v>506</v>
      </c>
      <c r="B1154" s="52" t="s">
        <v>516</v>
      </c>
      <c r="C1154" s="52" t="s">
        <v>1158</v>
      </c>
      <c r="D1154" s="52" t="s">
        <v>1195</v>
      </c>
      <c r="E1154" s="52" t="s">
        <v>1189</v>
      </c>
      <c r="F1154" s="52" t="s">
        <v>201</v>
      </c>
      <c r="G1154" s="56" t="s">
        <v>1190</v>
      </c>
      <c r="H1154" s="57">
        <v>3600000</v>
      </c>
    </row>
    <row r="1155" spans="1:8">
      <c r="A1155" s="52" t="s">
        <v>506</v>
      </c>
      <c r="B1155" s="52" t="s">
        <v>516</v>
      </c>
      <c r="C1155" s="52" t="s">
        <v>1158</v>
      </c>
      <c r="D1155" s="52" t="s">
        <v>1195</v>
      </c>
      <c r="E1155" s="52" t="s">
        <v>1189</v>
      </c>
      <c r="F1155" s="52" t="s">
        <v>1191</v>
      </c>
      <c r="G1155" s="56" t="s">
        <v>1192</v>
      </c>
      <c r="H1155" s="57">
        <v>3600000</v>
      </c>
    </row>
    <row r="1156" spans="1:8">
      <c r="A1156" s="52" t="s">
        <v>506</v>
      </c>
      <c r="B1156" s="52" t="s">
        <v>516</v>
      </c>
      <c r="C1156" s="52" t="s">
        <v>1158</v>
      </c>
      <c r="D1156" s="52" t="s">
        <v>1195</v>
      </c>
      <c r="E1156" s="52" t="s">
        <v>1083</v>
      </c>
      <c r="F1156" s="52" t="s">
        <v>201</v>
      </c>
      <c r="G1156" s="56" t="s">
        <v>971</v>
      </c>
      <c r="H1156" s="57">
        <v>133302400</v>
      </c>
    </row>
    <row r="1157" spans="1:8">
      <c r="A1157" s="52" t="s">
        <v>506</v>
      </c>
      <c r="B1157" s="52" t="s">
        <v>516</v>
      </c>
      <c r="C1157" s="52" t="s">
        <v>1158</v>
      </c>
      <c r="D1157" s="52" t="s">
        <v>1195</v>
      </c>
      <c r="E1157" s="52" t="s">
        <v>1083</v>
      </c>
      <c r="F1157" s="52" t="s">
        <v>1084</v>
      </c>
      <c r="G1157" s="56" t="s">
        <v>1085</v>
      </c>
      <c r="H1157" s="57">
        <v>280000</v>
      </c>
    </row>
    <row r="1158" spans="1:8">
      <c r="A1158" s="52" t="s">
        <v>506</v>
      </c>
      <c r="B1158" s="52" t="s">
        <v>516</v>
      </c>
      <c r="C1158" s="52" t="s">
        <v>1158</v>
      </c>
      <c r="D1158" s="52" t="s">
        <v>1195</v>
      </c>
      <c r="E1158" s="52" t="s">
        <v>1083</v>
      </c>
      <c r="F1158" s="52" t="s">
        <v>1086</v>
      </c>
      <c r="G1158" s="56" t="s">
        <v>1087</v>
      </c>
      <c r="H1158" s="57">
        <v>873400</v>
      </c>
    </row>
    <row r="1159" spans="1:8">
      <c r="A1159" s="52" t="s">
        <v>506</v>
      </c>
      <c r="B1159" s="52" t="s">
        <v>516</v>
      </c>
      <c r="C1159" s="52" t="s">
        <v>1158</v>
      </c>
      <c r="D1159" s="52" t="s">
        <v>1195</v>
      </c>
      <c r="E1159" s="52" t="s">
        <v>1083</v>
      </c>
      <c r="F1159" s="52" t="s">
        <v>1088</v>
      </c>
      <c r="G1159" s="56" t="s">
        <v>1089</v>
      </c>
      <c r="H1159" s="57">
        <v>57449000</v>
      </c>
    </row>
    <row r="1160" spans="1:8">
      <c r="A1160" s="52" t="s">
        <v>506</v>
      </c>
      <c r="B1160" s="52" t="s">
        <v>516</v>
      </c>
      <c r="C1160" s="52" t="s">
        <v>1158</v>
      </c>
      <c r="D1160" s="52" t="s">
        <v>1195</v>
      </c>
      <c r="E1160" s="52" t="s">
        <v>1083</v>
      </c>
      <c r="F1160" s="52" t="s">
        <v>1090</v>
      </c>
      <c r="G1160" s="56" t="s">
        <v>1091</v>
      </c>
      <c r="H1160" s="57">
        <v>74700000</v>
      </c>
    </row>
    <row r="1161" spans="1:8" ht="38.25">
      <c r="A1161" s="52" t="s">
        <v>506</v>
      </c>
      <c r="B1161" s="52" t="s">
        <v>516</v>
      </c>
      <c r="C1161" s="52" t="s">
        <v>1158</v>
      </c>
      <c r="D1161" s="52" t="s">
        <v>1195</v>
      </c>
      <c r="E1161" s="52" t="s">
        <v>1277</v>
      </c>
      <c r="F1161" s="52" t="s">
        <v>201</v>
      </c>
      <c r="G1161" s="56" t="s">
        <v>1278</v>
      </c>
      <c r="H1161" s="57">
        <v>125064200</v>
      </c>
    </row>
    <row r="1162" spans="1:8" ht="25.5">
      <c r="A1162" s="52" t="s">
        <v>506</v>
      </c>
      <c r="B1162" s="52" t="s">
        <v>516</v>
      </c>
      <c r="C1162" s="52" t="s">
        <v>1158</v>
      </c>
      <c r="D1162" s="52" t="s">
        <v>1195</v>
      </c>
      <c r="E1162" s="52" t="s">
        <v>1277</v>
      </c>
      <c r="F1162" s="52" t="s">
        <v>1279</v>
      </c>
      <c r="G1162" s="56" t="s">
        <v>1280</v>
      </c>
      <c r="H1162" s="57">
        <v>112564200</v>
      </c>
    </row>
    <row r="1163" spans="1:8">
      <c r="A1163" s="52" t="s">
        <v>506</v>
      </c>
      <c r="B1163" s="52" t="s">
        <v>516</v>
      </c>
      <c r="C1163" s="52" t="s">
        <v>1158</v>
      </c>
      <c r="D1163" s="52" t="s">
        <v>1195</v>
      </c>
      <c r="E1163" s="52" t="s">
        <v>1277</v>
      </c>
      <c r="F1163" s="52" t="s">
        <v>1285</v>
      </c>
      <c r="G1163" s="56" t="s">
        <v>1286</v>
      </c>
      <c r="H1163" s="57">
        <v>12500000</v>
      </c>
    </row>
    <row r="1164" spans="1:8">
      <c r="A1164" s="52" t="s">
        <v>506</v>
      </c>
      <c r="B1164" s="52" t="s">
        <v>516</v>
      </c>
      <c r="C1164" s="52" t="s">
        <v>1158</v>
      </c>
      <c r="D1164" s="52" t="s">
        <v>1201</v>
      </c>
      <c r="E1164" s="52" t="s">
        <v>201</v>
      </c>
      <c r="F1164" s="52" t="s">
        <v>201</v>
      </c>
      <c r="G1164" s="56" t="s">
        <v>1202</v>
      </c>
      <c r="H1164" s="57">
        <v>3837110527</v>
      </c>
    </row>
    <row r="1165" spans="1:8">
      <c r="A1165" s="52" t="s">
        <v>506</v>
      </c>
      <c r="B1165" s="52" t="s">
        <v>516</v>
      </c>
      <c r="C1165" s="52" t="s">
        <v>1158</v>
      </c>
      <c r="D1165" s="52" t="s">
        <v>1201</v>
      </c>
      <c r="E1165" s="52" t="s">
        <v>934</v>
      </c>
      <c r="F1165" s="52" t="s">
        <v>201</v>
      </c>
      <c r="G1165" s="56" t="s">
        <v>935</v>
      </c>
      <c r="H1165" s="57">
        <v>381257600</v>
      </c>
    </row>
    <row r="1166" spans="1:8">
      <c r="A1166" s="52" t="s">
        <v>506</v>
      </c>
      <c r="B1166" s="52" t="s">
        <v>516</v>
      </c>
      <c r="C1166" s="52" t="s">
        <v>1158</v>
      </c>
      <c r="D1166" s="52" t="s">
        <v>1201</v>
      </c>
      <c r="E1166" s="52" t="s">
        <v>934</v>
      </c>
      <c r="F1166" s="52" t="s">
        <v>936</v>
      </c>
      <c r="G1166" s="56" t="s">
        <v>937</v>
      </c>
      <c r="H1166" s="57">
        <v>381257600</v>
      </c>
    </row>
    <row r="1167" spans="1:8" ht="25.5">
      <c r="A1167" s="52" t="s">
        <v>506</v>
      </c>
      <c r="B1167" s="52" t="s">
        <v>516</v>
      </c>
      <c r="C1167" s="52" t="s">
        <v>1158</v>
      </c>
      <c r="D1167" s="52" t="s">
        <v>1201</v>
      </c>
      <c r="E1167" s="52" t="s">
        <v>940</v>
      </c>
      <c r="F1167" s="52" t="s">
        <v>201</v>
      </c>
      <c r="G1167" s="56" t="s">
        <v>941</v>
      </c>
      <c r="H1167" s="57">
        <v>72445800</v>
      </c>
    </row>
    <row r="1168" spans="1:8" ht="25.5">
      <c r="A1168" s="52" t="s">
        <v>506</v>
      </c>
      <c r="B1168" s="52" t="s">
        <v>516</v>
      </c>
      <c r="C1168" s="52" t="s">
        <v>1158</v>
      </c>
      <c r="D1168" s="52" t="s">
        <v>1201</v>
      </c>
      <c r="E1168" s="52" t="s">
        <v>940</v>
      </c>
      <c r="F1168" s="52" t="s">
        <v>942</v>
      </c>
      <c r="G1168" s="56" t="s">
        <v>943</v>
      </c>
      <c r="H1168" s="57">
        <v>72445800</v>
      </c>
    </row>
    <row r="1169" spans="1:8">
      <c r="A1169" s="52" t="s">
        <v>506</v>
      </c>
      <c r="B1169" s="52" t="s">
        <v>516</v>
      </c>
      <c r="C1169" s="52" t="s">
        <v>1158</v>
      </c>
      <c r="D1169" s="52" t="s">
        <v>1201</v>
      </c>
      <c r="E1169" s="52" t="s">
        <v>944</v>
      </c>
      <c r="F1169" s="52" t="s">
        <v>201</v>
      </c>
      <c r="G1169" s="56" t="s">
        <v>945</v>
      </c>
      <c r="H1169" s="57">
        <v>108221900</v>
      </c>
    </row>
    <row r="1170" spans="1:8">
      <c r="A1170" s="52" t="s">
        <v>506</v>
      </c>
      <c r="B1170" s="52" t="s">
        <v>516</v>
      </c>
      <c r="C1170" s="52" t="s">
        <v>1158</v>
      </c>
      <c r="D1170" s="52" t="s">
        <v>1201</v>
      </c>
      <c r="E1170" s="52" t="s">
        <v>944</v>
      </c>
      <c r="F1170" s="52" t="s">
        <v>946</v>
      </c>
      <c r="G1170" s="56" t="s">
        <v>947</v>
      </c>
      <c r="H1170" s="57">
        <v>36518700</v>
      </c>
    </row>
    <row r="1171" spans="1:8">
      <c r="A1171" s="52" t="s">
        <v>506</v>
      </c>
      <c r="B1171" s="52" t="s">
        <v>516</v>
      </c>
      <c r="C1171" s="52" t="s">
        <v>1158</v>
      </c>
      <c r="D1171" s="52" t="s">
        <v>1201</v>
      </c>
      <c r="E1171" s="52" t="s">
        <v>944</v>
      </c>
      <c r="F1171" s="52" t="s">
        <v>948</v>
      </c>
      <c r="G1171" s="56" t="s">
        <v>949</v>
      </c>
      <c r="H1171" s="57">
        <v>54384300</v>
      </c>
    </row>
    <row r="1172" spans="1:8" ht="25.5">
      <c r="A1172" s="52" t="s">
        <v>506</v>
      </c>
      <c r="B1172" s="52" t="s">
        <v>516</v>
      </c>
      <c r="C1172" s="52" t="s">
        <v>1158</v>
      </c>
      <c r="D1172" s="52" t="s">
        <v>1201</v>
      </c>
      <c r="E1172" s="52" t="s">
        <v>944</v>
      </c>
      <c r="F1172" s="52" t="s">
        <v>954</v>
      </c>
      <c r="G1172" s="56" t="s">
        <v>955</v>
      </c>
      <c r="H1172" s="57">
        <v>3948000</v>
      </c>
    </row>
    <row r="1173" spans="1:8" ht="25.5">
      <c r="A1173" s="52" t="s">
        <v>506</v>
      </c>
      <c r="B1173" s="52" t="s">
        <v>516</v>
      </c>
      <c r="C1173" s="52" t="s">
        <v>1158</v>
      </c>
      <c r="D1173" s="52" t="s">
        <v>1201</v>
      </c>
      <c r="E1173" s="52" t="s">
        <v>944</v>
      </c>
      <c r="F1173" s="52" t="s">
        <v>956</v>
      </c>
      <c r="G1173" s="56" t="s">
        <v>957</v>
      </c>
      <c r="H1173" s="57">
        <v>13370900</v>
      </c>
    </row>
    <row r="1174" spans="1:8">
      <c r="A1174" s="52" t="s">
        <v>506</v>
      </c>
      <c r="B1174" s="52" t="s">
        <v>516</v>
      </c>
      <c r="C1174" s="52" t="s">
        <v>1158</v>
      </c>
      <c r="D1174" s="52" t="s">
        <v>1201</v>
      </c>
      <c r="E1174" s="52" t="s">
        <v>1139</v>
      </c>
      <c r="F1174" s="52" t="s">
        <v>201</v>
      </c>
      <c r="G1174" s="56" t="s">
        <v>1140</v>
      </c>
      <c r="H1174" s="57">
        <v>16110000</v>
      </c>
    </row>
    <row r="1175" spans="1:8">
      <c r="A1175" s="52" t="s">
        <v>506</v>
      </c>
      <c r="B1175" s="52" t="s">
        <v>516</v>
      </c>
      <c r="C1175" s="52" t="s">
        <v>1158</v>
      </c>
      <c r="D1175" s="52" t="s">
        <v>1201</v>
      </c>
      <c r="E1175" s="52" t="s">
        <v>1139</v>
      </c>
      <c r="F1175" s="52" t="s">
        <v>1266</v>
      </c>
      <c r="G1175" s="56" t="s">
        <v>1267</v>
      </c>
      <c r="H1175" s="57">
        <v>16110000</v>
      </c>
    </row>
    <row r="1176" spans="1:8">
      <c r="A1176" s="52" t="s">
        <v>506</v>
      </c>
      <c r="B1176" s="52" t="s">
        <v>516</v>
      </c>
      <c r="C1176" s="52" t="s">
        <v>1158</v>
      </c>
      <c r="D1176" s="52" t="s">
        <v>1201</v>
      </c>
      <c r="E1176" s="52" t="s">
        <v>972</v>
      </c>
      <c r="F1176" s="52" t="s">
        <v>201</v>
      </c>
      <c r="G1176" s="56" t="s">
        <v>973</v>
      </c>
      <c r="H1176" s="57">
        <v>118572000</v>
      </c>
    </row>
    <row r="1177" spans="1:8">
      <c r="A1177" s="52" t="s">
        <v>506</v>
      </c>
      <c r="B1177" s="52" t="s">
        <v>516</v>
      </c>
      <c r="C1177" s="52" t="s">
        <v>1158</v>
      </c>
      <c r="D1177" s="52" t="s">
        <v>1201</v>
      </c>
      <c r="E1177" s="52" t="s">
        <v>972</v>
      </c>
      <c r="F1177" s="52" t="s">
        <v>974</v>
      </c>
      <c r="G1177" s="56" t="s">
        <v>975</v>
      </c>
      <c r="H1177" s="57">
        <v>88298300</v>
      </c>
    </row>
    <row r="1178" spans="1:8">
      <c r="A1178" s="52" t="s">
        <v>506</v>
      </c>
      <c r="B1178" s="52" t="s">
        <v>516</v>
      </c>
      <c r="C1178" s="52" t="s">
        <v>1158</v>
      </c>
      <c r="D1178" s="52" t="s">
        <v>1201</v>
      </c>
      <c r="E1178" s="52" t="s">
        <v>972</v>
      </c>
      <c r="F1178" s="52" t="s">
        <v>976</v>
      </c>
      <c r="G1178" s="56" t="s">
        <v>977</v>
      </c>
      <c r="H1178" s="57">
        <v>15136800</v>
      </c>
    </row>
    <row r="1179" spans="1:8">
      <c r="A1179" s="52" t="s">
        <v>506</v>
      </c>
      <c r="B1179" s="52" t="s">
        <v>516</v>
      </c>
      <c r="C1179" s="52" t="s">
        <v>1158</v>
      </c>
      <c r="D1179" s="52" t="s">
        <v>1201</v>
      </c>
      <c r="E1179" s="52" t="s">
        <v>972</v>
      </c>
      <c r="F1179" s="52" t="s">
        <v>978</v>
      </c>
      <c r="G1179" s="56" t="s">
        <v>979</v>
      </c>
      <c r="H1179" s="57">
        <v>10091200</v>
      </c>
    </row>
    <row r="1180" spans="1:8">
      <c r="A1180" s="52" t="s">
        <v>506</v>
      </c>
      <c r="B1180" s="52" t="s">
        <v>516</v>
      </c>
      <c r="C1180" s="52" t="s">
        <v>1158</v>
      </c>
      <c r="D1180" s="52" t="s">
        <v>1201</v>
      </c>
      <c r="E1180" s="52" t="s">
        <v>972</v>
      </c>
      <c r="F1180" s="52" t="s">
        <v>980</v>
      </c>
      <c r="G1180" s="56" t="s">
        <v>981</v>
      </c>
      <c r="H1180" s="57">
        <v>5045700</v>
      </c>
    </row>
    <row r="1181" spans="1:8">
      <c r="A1181" s="52" t="s">
        <v>506</v>
      </c>
      <c r="B1181" s="52" t="s">
        <v>516</v>
      </c>
      <c r="C1181" s="52" t="s">
        <v>1158</v>
      </c>
      <c r="D1181" s="52" t="s">
        <v>1201</v>
      </c>
      <c r="E1181" s="52" t="s">
        <v>986</v>
      </c>
      <c r="F1181" s="52" t="s">
        <v>201</v>
      </c>
      <c r="G1181" s="56" t="s">
        <v>987</v>
      </c>
      <c r="H1181" s="57">
        <v>206412155</v>
      </c>
    </row>
    <row r="1182" spans="1:8">
      <c r="A1182" s="52" t="s">
        <v>506</v>
      </c>
      <c r="B1182" s="52" t="s">
        <v>516</v>
      </c>
      <c r="C1182" s="52" t="s">
        <v>1158</v>
      </c>
      <c r="D1182" s="52" t="s">
        <v>1201</v>
      </c>
      <c r="E1182" s="52" t="s">
        <v>986</v>
      </c>
      <c r="F1182" s="52" t="s">
        <v>988</v>
      </c>
      <c r="G1182" s="56" t="s">
        <v>989</v>
      </c>
      <c r="H1182" s="57">
        <v>2962000</v>
      </c>
    </row>
    <row r="1183" spans="1:8">
      <c r="A1183" s="52" t="s">
        <v>506</v>
      </c>
      <c r="B1183" s="52" t="s">
        <v>516</v>
      </c>
      <c r="C1183" s="52" t="s">
        <v>1158</v>
      </c>
      <c r="D1183" s="52" t="s">
        <v>1201</v>
      </c>
      <c r="E1183" s="52" t="s">
        <v>986</v>
      </c>
      <c r="F1183" s="52" t="s">
        <v>990</v>
      </c>
      <c r="G1183" s="56" t="s">
        <v>991</v>
      </c>
      <c r="H1183" s="57">
        <v>7031000</v>
      </c>
    </row>
    <row r="1184" spans="1:8">
      <c r="A1184" s="52" t="s">
        <v>506</v>
      </c>
      <c r="B1184" s="52" t="s">
        <v>516</v>
      </c>
      <c r="C1184" s="52" t="s">
        <v>1158</v>
      </c>
      <c r="D1184" s="52" t="s">
        <v>1201</v>
      </c>
      <c r="E1184" s="52" t="s">
        <v>986</v>
      </c>
      <c r="F1184" s="52" t="s">
        <v>992</v>
      </c>
      <c r="G1184" s="56" t="s">
        <v>993</v>
      </c>
      <c r="H1184" s="57">
        <v>155482455</v>
      </c>
    </row>
    <row r="1185" spans="1:8">
      <c r="A1185" s="52" t="s">
        <v>506</v>
      </c>
      <c r="B1185" s="52" t="s">
        <v>516</v>
      </c>
      <c r="C1185" s="52" t="s">
        <v>1158</v>
      </c>
      <c r="D1185" s="52" t="s">
        <v>1201</v>
      </c>
      <c r="E1185" s="52" t="s">
        <v>986</v>
      </c>
      <c r="F1185" s="52" t="s">
        <v>994</v>
      </c>
      <c r="G1185" s="56" t="s">
        <v>995</v>
      </c>
      <c r="H1185" s="57">
        <v>1664700</v>
      </c>
    </row>
    <row r="1186" spans="1:8">
      <c r="A1186" s="52" t="s">
        <v>506</v>
      </c>
      <c r="B1186" s="52" t="s">
        <v>516</v>
      </c>
      <c r="C1186" s="52" t="s">
        <v>1158</v>
      </c>
      <c r="D1186" s="52" t="s">
        <v>1201</v>
      </c>
      <c r="E1186" s="52" t="s">
        <v>986</v>
      </c>
      <c r="F1186" s="52" t="s">
        <v>1110</v>
      </c>
      <c r="G1186" s="56" t="s">
        <v>1111</v>
      </c>
      <c r="H1186" s="57">
        <v>39272000</v>
      </c>
    </row>
    <row r="1187" spans="1:8">
      <c r="A1187" s="52" t="s">
        <v>506</v>
      </c>
      <c r="B1187" s="52" t="s">
        <v>516</v>
      </c>
      <c r="C1187" s="52" t="s">
        <v>1158</v>
      </c>
      <c r="D1187" s="52" t="s">
        <v>1201</v>
      </c>
      <c r="E1187" s="52" t="s">
        <v>996</v>
      </c>
      <c r="F1187" s="52" t="s">
        <v>201</v>
      </c>
      <c r="G1187" s="56" t="s">
        <v>997</v>
      </c>
      <c r="H1187" s="57">
        <v>167185780</v>
      </c>
    </row>
    <row r="1188" spans="1:8">
      <c r="A1188" s="52" t="s">
        <v>506</v>
      </c>
      <c r="B1188" s="52" t="s">
        <v>516</v>
      </c>
      <c r="C1188" s="52" t="s">
        <v>1158</v>
      </c>
      <c r="D1188" s="52" t="s">
        <v>1201</v>
      </c>
      <c r="E1188" s="52" t="s">
        <v>996</v>
      </c>
      <c r="F1188" s="52" t="s">
        <v>998</v>
      </c>
      <c r="G1188" s="56" t="s">
        <v>999</v>
      </c>
      <c r="H1188" s="57">
        <v>98210680</v>
      </c>
    </row>
    <row r="1189" spans="1:8">
      <c r="A1189" s="52" t="s">
        <v>506</v>
      </c>
      <c r="B1189" s="52" t="s">
        <v>516</v>
      </c>
      <c r="C1189" s="52" t="s">
        <v>1158</v>
      </c>
      <c r="D1189" s="52" t="s">
        <v>1201</v>
      </c>
      <c r="E1189" s="52" t="s">
        <v>996</v>
      </c>
      <c r="F1189" s="52" t="s">
        <v>1000</v>
      </c>
      <c r="G1189" s="56" t="s">
        <v>1001</v>
      </c>
      <c r="H1189" s="57">
        <v>55502000</v>
      </c>
    </row>
    <row r="1190" spans="1:8">
      <c r="A1190" s="52" t="s">
        <v>506</v>
      </c>
      <c r="B1190" s="52" t="s">
        <v>516</v>
      </c>
      <c r="C1190" s="52" t="s">
        <v>1158</v>
      </c>
      <c r="D1190" s="52" t="s">
        <v>1201</v>
      </c>
      <c r="E1190" s="52" t="s">
        <v>996</v>
      </c>
      <c r="F1190" s="52" t="s">
        <v>1004</v>
      </c>
      <c r="G1190" s="56" t="s">
        <v>1005</v>
      </c>
      <c r="H1190" s="57">
        <v>13473100</v>
      </c>
    </row>
    <row r="1191" spans="1:8">
      <c r="A1191" s="52" t="s">
        <v>506</v>
      </c>
      <c r="B1191" s="52" t="s">
        <v>516</v>
      </c>
      <c r="C1191" s="52" t="s">
        <v>1158</v>
      </c>
      <c r="D1191" s="52" t="s">
        <v>1201</v>
      </c>
      <c r="E1191" s="52" t="s">
        <v>1006</v>
      </c>
      <c r="F1191" s="52" t="s">
        <v>201</v>
      </c>
      <c r="G1191" s="56" t="s">
        <v>1007</v>
      </c>
      <c r="H1191" s="57">
        <v>710857560</v>
      </c>
    </row>
    <row r="1192" spans="1:8" ht="38.25">
      <c r="A1192" s="52" t="s">
        <v>506</v>
      </c>
      <c r="B1192" s="52" t="s">
        <v>516</v>
      </c>
      <c r="C1192" s="52" t="s">
        <v>1158</v>
      </c>
      <c r="D1192" s="52" t="s">
        <v>1201</v>
      </c>
      <c r="E1192" s="52" t="s">
        <v>1006</v>
      </c>
      <c r="F1192" s="52" t="s">
        <v>1008</v>
      </c>
      <c r="G1192" s="56" t="s">
        <v>1009</v>
      </c>
      <c r="H1192" s="57">
        <v>540000</v>
      </c>
    </row>
    <row r="1193" spans="1:8">
      <c r="A1193" s="52" t="s">
        <v>506</v>
      </c>
      <c r="B1193" s="52" t="s">
        <v>516</v>
      </c>
      <c r="C1193" s="52" t="s">
        <v>1158</v>
      </c>
      <c r="D1193" s="52" t="s">
        <v>1201</v>
      </c>
      <c r="E1193" s="52" t="s">
        <v>1006</v>
      </c>
      <c r="F1193" s="52" t="s">
        <v>1010</v>
      </c>
      <c r="G1193" s="56" t="s">
        <v>1011</v>
      </c>
      <c r="H1193" s="57">
        <v>297000</v>
      </c>
    </row>
    <row r="1194" spans="1:8" ht="38.25">
      <c r="A1194" s="52" t="s">
        <v>506</v>
      </c>
      <c r="B1194" s="52" t="s">
        <v>516</v>
      </c>
      <c r="C1194" s="52" t="s">
        <v>1158</v>
      </c>
      <c r="D1194" s="52" t="s">
        <v>1201</v>
      </c>
      <c r="E1194" s="52" t="s">
        <v>1006</v>
      </c>
      <c r="F1194" s="52" t="s">
        <v>1012</v>
      </c>
      <c r="G1194" s="56" t="s">
        <v>1013</v>
      </c>
      <c r="H1194" s="57">
        <v>25426000</v>
      </c>
    </row>
    <row r="1195" spans="1:8">
      <c r="A1195" s="52" t="s">
        <v>506</v>
      </c>
      <c r="B1195" s="52" t="s">
        <v>516</v>
      </c>
      <c r="C1195" s="52" t="s">
        <v>1158</v>
      </c>
      <c r="D1195" s="52" t="s">
        <v>1201</v>
      </c>
      <c r="E1195" s="52" t="s">
        <v>1006</v>
      </c>
      <c r="F1195" s="52" t="s">
        <v>1014</v>
      </c>
      <c r="G1195" s="56" t="s">
        <v>1015</v>
      </c>
      <c r="H1195" s="57">
        <v>518611160</v>
      </c>
    </row>
    <row r="1196" spans="1:8" ht="25.5">
      <c r="A1196" s="52" t="s">
        <v>506</v>
      </c>
      <c r="B1196" s="52" t="s">
        <v>516</v>
      </c>
      <c r="C1196" s="52" t="s">
        <v>1158</v>
      </c>
      <c r="D1196" s="52" t="s">
        <v>1201</v>
      </c>
      <c r="E1196" s="52" t="s">
        <v>1006</v>
      </c>
      <c r="F1196" s="52" t="s">
        <v>1016</v>
      </c>
      <c r="G1196" s="56" t="s">
        <v>1017</v>
      </c>
      <c r="H1196" s="57">
        <v>165983400</v>
      </c>
    </row>
    <row r="1197" spans="1:8">
      <c r="A1197" s="52" t="s">
        <v>506</v>
      </c>
      <c r="B1197" s="52" t="s">
        <v>516</v>
      </c>
      <c r="C1197" s="52" t="s">
        <v>1158</v>
      </c>
      <c r="D1197" s="52" t="s">
        <v>1201</v>
      </c>
      <c r="E1197" s="52" t="s">
        <v>1021</v>
      </c>
      <c r="F1197" s="52" t="s">
        <v>201</v>
      </c>
      <c r="G1197" s="56" t="s">
        <v>1022</v>
      </c>
      <c r="H1197" s="57">
        <v>677331950</v>
      </c>
    </row>
    <row r="1198" spans="1:8">
      <c r="A1198" s="52" t="s">
        <v>506</v>
      </c>
      <c r="B1198" s="52" t="s">
        <v>516</v>
      </c>
      <c r="C1198" s="52" t="s">
        <v>1158</v>
      </c>
      <c r="D1198" s="52" t="s">
        <v>1201</v>
      </c>
      <c r="E1198" s="52" t="s">
        <v>1021</v>
      </c>
      <c r="F1198" s="52" t="s">
        <v>1023</v>
      </c>
      <c r="G1198" s="56" t="s">
        <v>1024</v>
      </c>
      <c r="H1198" s="57">
        <v>158306150</v>
      </c>
    </row>
    <row r="1199" spans="1:8">
      <c r="A1199" s="52" t="s">
        <v>506</v>
      </c>
      <c r="B1199" s="52" t="s">
        <v>516</v>
      </c>
      <c r="C1199" s="52" t="s">
        <v>1158</v>
      </c>
      <c r="D1199" s="52" t="s">
        <v>1201</v>
      </c>
      <c r="E1199" s="52" t="s">
        <v>1021</v>
      </c>
      <c r="F1199" s="52" t="s">
        <v>1025</v>
      </c>
      <c r="G1199" s="56" t="s">
        <v>1026</v>
      </c>
      <c r="H1199" s="57">
        <v>50000000</v>
      </c>
    </row>
    <row r="1200" spans="1:8">
      <c r="A1200" s="52" t="s">
        <v>506</v>
      </c>
      <c r="B1200" s="52" t="s">
        <v>516</v>
      </c>
      <c r="C1200" s="52" t="s">
        <v>1158</v>
      </c>
      <c r="D1200" s="52" t="s">
        <v>1201</v>
      </c>
      <c r="E1200" s="52" t="s">
        <v>1021</v>
      </c>
      <c r="F1200" s="52" t="s">
        <v>1029</v>
      </c>
      <c r="G1200" s="56" t="s">
        <v>1030</v>
      </c>
      <c r="H1200" s="57">
        <v>126000000</v>
      </c>
    </row>
    <row r="1201" spans="1:8">
      <c r="A1201" s="52" t="s">
        <v>506</v>
      </c>
      <c r="B1201" s="52" t="s">
        <v>516</v>
      </c>
      <c r="C1201" s="52" t="s">
        <v>1158</v>
      </c>
      <c r="D1201" s="52" t="s">
        <v>1201</v>
      </c>
      <c r="E1201" s="52" t="s">
        <v>1021</v>
      </c>
      <c r="F1201" s="52" t="s">
        <v>1031</v>
      </c>
      <c r="G1201" s="56" t="s">
        <v>1032</v>
      </c>
      <c r="H1201" s="57">
        <v>195980000</v>
      </c>
    </row>
    <row r="1202" spans="1:8">
      <c r="A1202" s="52" t="s">
        <v>506</v>
      </c>
      <c r="B1202" s="52" t="s">
        <v>516</v>
      </c>
      <c r="C1202" s="52" t="s">
        <v>1158</v>
      </c>
      <c r="D1202" s="52" t="s">
        <v>1201</v>
      </c>
      <c r="E1202" s="52" t="s">
        <v>1021</v>
      </c>
      <c r="F1202" s="52" t="s">
        <v>1033</v>
      </c>
      <c r="G1202" s="56" t="s">
        <v>1034</v>
      </c>
      <c r="H1202" s="57">
        <v>147045800</v>
      </c>
    </row>
    <row r="1203" spans="1:8">
      <c r="A1203" s="52" t="s">
        <v>506</v>
      </c>
      <c r="B1203" s="52" t="s">
        <v>516</v>
      </c>
      <c r="C1203" s="52" t="s">
        <v>1158</v>
      </c>
      <c r="D1203" s="52" t="s">
        <v>1201</v>
      </c>
      <c r="E1203" s="52" t="s">
        <v>1035</v>
      </c>
      <c r="F1203" s="52" t="s">
        <v>201</v>
      </c>
      <c r="G1203" s="56" t="s">
        <v>1036</v>
      </c>
      <c r="H1203" s="57">
        <v>287927000</v>
      </c>
    </row>
    <row r="1204" spans="1:8">
      <c r="A1204" s="52" t="s">
        <v>506</v>
      </c>
      <c r="B1204" s="52" t="s">
        <v>516</v>
      </c>
      <c r="C1204" s="52" t="s">
        <v>1158</v>
      </c>
      <c r="D1204" s="52" t="s">
        <v>1201</v>
      </c>
      <c r="E1204" s="52" t="s">
        <v>1035</v>
      </c>
      <c r="F1204" s="52" t="s">
        <v>1037</v>
      </c>
      <c r="G1204" s="56" t="s">
        <v>1038</v>
      </c>
      <c r="H1204" s="57">
        <v>10577000</v>
      </c>
    </row>
    <row r="1205" spans="1:8">
      <c r="A1205" s="52" t="s">
        <v>506</v>
      </c>
      <c r="B1205" s="52" t="s">
        <v>516</v>
      </c>
      <c r="C1205" s="52" t="s">
        <v>1158</v>
      </c>
      <c r="D1205" s="52" t="s">
        <v>1201</v>
      </c>
      <c r="E1205" s="52" t="s">
        <v>1035</v>
      </c>
      <c r="F1205" s="52" t="s">
        <v>1039</v>
      </c>
      <c r="G1205" s="56" t="s">
        <v>1040</v>
      </c>
      <c r="H1205" s="57">
        <v>169550000</v>
      </c>
    </row>
    <row r="1206" spans="1:8">
      <c r="A1206" s="52" t="s">
        <v>506</v>
      </c>
      <c r="B1206" s="52" t="s">
        <v>516</v>
      </c>
      <c r="C1206" s="52" t="s">
        <v>1158</v>
      </c>
      <c r="D1206" s="52" t="s">
        <v>1201</v>
      </c>
      <c r="E1206" s="52" t="s">
        <v>1035</v>
      </c>
      <c r="F1206" s="52" t="s">
        <v>1041</v>
      </c>
      <c r="G1206" s="56" t="s">
        <v>1028</v>
      </c>
      <c r="H1206" s="57">
        <v>107800000</v>
      </c>
    </row>
    <row r="1207" spans="1:8">
      <c r="A1207" s="52" t="s">
        <v>506</v>
      </c>
      <c r="B1207" s="52" t="s">
        <v>516</v>
      </c>
      <c r="C1207" s="52" t="s">
        <v>1158</v>
      </c>
      <c r="D1207" s="52" t="s">
        <v>1201</v>
      </c>
      <c r="E1207" s="52" t="s">
        <v>1044</v>
      </c>
      <c r="F1207" s="52" t="s">
        <v>201</v>
      </c>
      <c r="G1207" s="56" t="s">
        <v>1045</v>
      </c>
      <c r="H1207" s="57">
        <v>111000000</v>
      </c>
    </row>
    <row r="1208" spans="1:8">
      <c r="A1208" s="52" t="s">
        <v>506</v>
      </c>
      <c r="B1208" s="52" t="s">
        <v>516</v>
      </c>
      <c r="C1208" s="52" t="s">
        <v>1158</v>
      </c>
      <c r="D1208" s="52" t="s">
        <v>1201</v>
      </c>
      <c r="E1208" s="52" t="s">
        <v>1044</v>
      </c>
      <c r="F1208" s="52" t="s">
        <v>1046</v>
      </c>
      <c r="G1208" s="56" t="s">
        <v>1047</v>
      </c>
      <c r="H1208" s="57">
        <v>45000000</v>
      </c>
    </row>
    <row r="1209" spans="1:8">
      <c r="A1209" s="52" t="s">
        <v>506</v>
      </c>
      <c r="B1209" s="52" t="s">
        <v>516</v>
      </c>
      <c r="C1209" s="52" t="s">
        <v>1158</v>
      </c>
      <c r="D1209" s="52" t="s">
        <v>1201</v>
      </c>
      <c r="E1209" s="52" t="s">
        <v>1044</v>
      </c>
      <c r="F1209" s="52" t="s">
        <v>1205</v>
      </c>
      <c r="G1209" s="56" t="s">
        <v>1206</v>
      </c>
      <c r="H1209" s="57">
        <v>66000000</v>
      </c>
    </row>
    <row r="1210" spans="1:8">
      <c r="A1210" s="52" t="s">
        <v>506</v>
      </c>
      <c r="B1210" s="52" t="s">
        <v>516</v>
      </c>
      <c r="C1210" s="52" t="s">
        <v>1158</v>
      </c>
      <c r="D1210" s="52" t="s">
        <v>1201</v>
      </c>
      <c r="E1210" s="52" t="s">
        <v>1052</v>
      </c>
      <c r="F1210" s="52" t="s">
        <v>201</v>
      </c>
      <c r="G1210" s="56" t="s">
        <v>1053</v>
      </c>
      <c r="H1210" s="57">
        <v>2200000</v>
      </c>
    </row>
    <row r="1211" spans="1:8">
      <c r="A1211" s="52" t="s">
        <v>506</v>
      </c>
      <c r="B1211" s="52" t="s">
        <v>516</v>
      </c>
      <c r="C1211" s="52" t="s">
        <v>1158</v>
      </c>
      <c r="D1211" s="52" t="s">
        <v>1201</v>
      </c>
      <c r="E1211" s="52" t="s">
        <v>1052</v>
      </c>
      <c r="F1211" s="52" t="s">
        <v>1224</v>
      </c>
      <c r="G1211" s="56" t="s">
        <v>1225</v>
      </c>
      <c r="H1211" s="57">
        <v>2200000</v>
      </c>
    </row>
    <row r="1212" spans="1:8" ht="25.5">
      <c r="A1212" s="52" t="s">
        <v>506</v>
      </c>
      <c r="B1212" s="52" t="s">
        <v>516</v>
      </c>
      <c r="C1212" s="52" t="s">
        <v>1158</v>
      </c>
      <c r="D1212" s="52" t="s">
        <v>1201</v>
      </c>
      <c r="E1212" s="52" t="s">
        <v>1058</v>
      </c>
      <c r="F1212" s="52" t="s">
        <v>201</v>
      </c>
      <c r="G1212" s="56" t="s">
        <v>1059</v>
      </c>
      <c r="H1212" s="57">
        <v>490729400</v>
      </c>
    </row>
    <row r="1213" spans="1:8">
      <c r="A1213" s="52" t="s">
        <v>506</v>
      </c>
      <c r="B1213" s="52" t="s">
        <v>516</v>
      </c>
      <c r="C1213" s="52" t="s">
        <v>1158</v>
      </c>
      <c r="D1213" s="52" t="s">
        <v>1201</v>
      </c>
      <c r="E1213" s="52" t="s">
        <v>1058</v>
      </c>
      <c r="F1213" s="52" t="s">
        <v>1066</v>
      </c>
      <c r="G1213" s="56" t="s">
        <v>1067</v>
      </c>
      <c r="H1213" s="57">
        <v>4672400</v>
      </c>
    </row>
    <row r="1214" spans="1:8">
      <c r="A1214" s="52" t="s">
        <v>506</v>
      </c>
      <c r="B1214" s="52" t="s">
        <v>516</v>
      </c>
      <c r="C1214" s="52" t="s">
        <v>1158</v>
      </c>
      <c r="D1214" s="52" t="s">
        <v>1201</v>
      </c>
      <c r="E1214" s="52" t="s">
        <v>1058</v>
      </c>
      <c r="F1214" s="52" t="s">
        <v>1068</v>
      </c>
      <c r="G1214" s="56" t="s">
        <v>1069</v>
      </c>
      <c r="H1214" s="57">
        <v>446157000</v>
      </c>
    </row>
    <row r="1215" spans="1:8">
      <c r="A1215" s="52" t="s">
        <v>506</v>
      </c>
      <c r="B1215" s="52" t="s">
        <v>516</v>
      </c>
      <c r="C1215" s="52" t="s">
        <v>1158</v>
      </c>
      <c r="D1215" s="52" t="s">
        <v>1201</v>
      </c>
      <c r="E1215" s="52" t="s">
        <v>1058</v>
      </c>
      <c r="F1215" s="52" t="s">
        <v>1070</v>
      </c>
      <c r="G1215" s="56" t="s">
        <v>1071</v>
      </c>
      <c r="H1215" s="57">
        <v>39900000</v>
      </c>
    </row>
    <row r="1216" spans="1:8" ht="25.5">
      <c r="A1216" s="52" t="s">
        <v>506</v>
      </c>
      <c r="B1216" s="52" t="s">
        <v>516</v>
      </c>
      <c r="C1216" s="52" t="s">
        <v>1158</v>
      </c>
      <c r="D1216" s="52" t="s">
        <v>1201</v>
      </c>
      <c r="E1216" s="52" t="s">
        <v>1072</v>
      </c>
      <c r="F1216" s="52" t="s">
        <v>201</v>
      </c>
      <c r="G1216" s="56" t="s">
        <v>1073</v>
      </c>
      <c r="H1216" s="57">
        <v>241108382</v>
      </c>
    </row>
    <row r="1217" spans="1:8">
      <c r="A1217" s="52" t="s">
        <v>506</v>
      </c>
      <c r="B1217" s="52" t="s">
        <v>516</v>
      </c>
      <c r="C1217" s="52" t="s">
        <v>1158</v>
      </c>
      <c r="D1217" s="52" t="s">
        <v>1201</v>
      </c>
      <c r="E1217" s="52" t="s">
        <v>1072</v>
      </c>
      <c r="F1217" s="52" t="s">
        <v>1251</v>
      </c>
      <c r="G1217" s="56" t="s">
        <v>1248</v>
      </c>
      <c r="H1217" s="57">
        <v>130699000</v>
      </c>
    </row>
    <row r="1218" spans="1:8">
      <c r="A1218" s="52" t="s">
        <v>506</v>
      </c>
      <c r="B1218" s="52" t="s">
        <v>516</v>
      </c>
      <c r="C1218" s="52" t="s">
        <v>1158</v>
      </c>
      <c r="D1218" s="52" t="s">
        <v>1201</v>
      </c>
      <c r="E1218" s="52" t="s">
        <v>1072</v>
      </c>
      <c r="F1218" s="52" t="s">
        <v>1074</v>
      </c>
      <c r="G1218" s="56" t="s">
        <v>1067</v>
      </c>
      <c r="H1218" s="57">
        <v>80569382</v>
      </c>
    </row>
    <row r="1219" spans="1:8">
      <c r="A1219" s="52" t="s">
        <v>506</v>
      </c>
      <c r="B1219" s="52" t="s">
        <v>516</v>
      </c>
      <c r="C1219" s="52" t="s">
        <v>1158</v>
      </c>
      <c r="D1219" s="52" t="s">
        <v>1201</v>
      </c>
      <c r="E1219" s="52" t="s">
        <v>1072</v>
      </c>
      <c r="F1219" s="52" t="s">
        <v>1075</v>
      </c>
      <c r="G1219" s="56" t="s">
        <v>1065</v>
      </c>
      <c r="H1219" s="57">
        <v>29840000</v>
      </c>
    </row>
    <row r="1220" spans="1:8" ht="25.5">
      <c r="A1220" s="52" t="s">
        <v>506</v>
      </c>
      <c r="B1220" s="52" t="s">
        <v>516</v>
      </c>
      <c r="C1220" s="52" t="s">
        <v>1158</v>
      </c>
      <c r="D1220" s="52" t="s">
        <v>1201</v>
      </c>
      <c r="E1220" s="52" t="s">
        <v>1076</v>
      </c>
      <c r="F1220" s="52" t="s">
        <v>201</v>
      </c>
      <c r="G1220" s="56" t="s">
        <v>1077</v>
      </c>
      <c r="H1220" s="57">
        <v>187594600</v>
      </c>
    </row>
    <row r="1221" spans="1:8">
      <c r="A1221" s="52" t="s">
        <v>506</v>
      </c>
      <c r="B1221" s="52" t="s">
        <v>516</v>
      </c>
      <c r="C1221" s="52" t="s">
        <v>1158</v>
      </c>
      <c r="D1221" s="52" t="s">
        <v>1201</v>
      </c>
      <c r="E1221" s="52" t="s">
        <v>1076</v>
      </c>
      <c r="F1221" s="52" t="s">
        <v>1112</v>
      </c>
      <c r="G1221" s="56" t="s">
        <v>1113</v>
      </c>
      <c r="H1221" s="57">
        <v>6902000</v>
      </c>
    </row>
    <row r="1222" spans="1:8">
      <c r="A1222" s="52" t="s">
        <v>506</v>
      </c>
      <c r="B1222" s="52" t="s">
        <v>516</v>
      </c>
      <c r="C1222" s="52" t="s">
        <v>1158</v>
      </c>
      <c r="D1222" s="52" t="s">
        <v>1201</v>
      </c>
      <c r="E1222" s="52" t="s">
        <v>1076</v>
      </c>
      <c r="F1222" s="52" t="s">
        <v>1080</v>
      </c>
      <c r="G1222" s="56" t="s">
        <v>1081</v>
      </c>
      <c r="H1222" s="57">
        <v>26147000</v>
      </c>
    </row>
    <row r="1223" spans="1:8">
      <c r="A1223" s="52" t="s">
        <v>506</v>
      </c>
      <c r="B1223" s="52" t="s">
        <v>516</v>
      </c>
      <c r="C1223" s="52" t="s">
        <v>1158</v>
      </c>
      <c r="D1223" s="52" t="s">
        <v>1201</v>
      </c>
      <c r="E1223" s="52" t="s">
        <v>1076</v>
      </c>
      <c r="F1223" s="52" t="s">
        <v>1082</v>
      </c>
      <c r="G1223" s="56" t="s">
        <v>971</v>
      </c>
      <c r="H1223" s="57">
        <v>154545600</v>
      </c>
    </row>
    <row r="1224" spans="1:8">
      <c r="A1224" s="52" t="s">
        <v>506</v>
      </c>
      <c r="B1224" s="52" t="s">
        <v>516</v>
      </c>
      <c r="C1224" s="52" t="s">
        <v>1158</v>
      </c>
      <c r="D1224" s="52" t="s">
        <v>1201</v>
      </c>
      <c r="E1224" s="52" t="s">
        <v>1083</v>
      </c>
      <c r="F1224" s="52" t="s">
        <v>201</v>
      </c>
      <c r="G1224" s="56" t="s">
        <v>971</v>
      </c>
      <c r="H1224" s="57">
        <v>58156400</v>
      </c>
    </row>
    <row r="1225" spans="1:8">
      <c r="A1225" s="52" t="s">
        <v>506</v>
      </c>
      <c r="B1225" s="52" t="s">
        <v>516</v>
      </c>
      <c r="C1225" s="52" t="s">
        <v>1158</v>
      </c>
      <c r="D1225" s="52" t="s">
        <v>1201</v>
      </c>
      <c r="E1225" s="52" t="s">
        <v>1083</v>
      </c>
      <c r="F1225" s="52" t="s">
        <v>1084</v>
      </c>
      <c r="G1225" s="56" t="s">
        <v>1085</v>
      </c>
      <c r="H1225" s="57">
        <v>10997000</v>
      </c>
    </row>
    <row r="1226" spans="1:8">
      <c r="A1226" s="52" t="s">
        <v>506</v>
      </c>
      <c r="B1226" s="52" t="s">
        <v>516</v>
      </c>
      <c r="C1226" s="52" t="s">
        <v>1158</v>
      </c>
      <c r="D1226" s="52" t="s">
        <v>1201</v>
      </c>
      <c r="E1226" s="52" t="s">
        <v>1083</v>
      </c>
      <c r="F1226" s="52" t="s">
        <v>1086</v>
      </c>
      <c r="G1226" s="56" t="s">
        <v>1087</v>
      </c>
      <c r="H1226" s="57">
        <v>11083400</v>
      </c>
    </row>
    <row r="1227" spans="1:8">
      <c r="A1227" s="52" t="s">
        <v>506</v>
      </c>
      <c r="B1227" s="52" t="s">
        <v>516</v>
      </c>
      <c r="C1227" s="52" t="s">
        <v>1158</v>
      </c>
      <c r="D1227" s="52" t="s">
        <v>1201</v>
      </c>
      <c r="E1227" s="52" t="s">
        <v>1083</v>
      </c>
      <c r="F1227" s="52" t="s">
        <v>1088</v>
      </c>
      <c r="G1227" s="56" t="s">
        <v>1089</v>
      </c>
      <c r="H1227" s="57">
        <v>5400000</v>
      </c>
    </row>
    <row r="1228" spans="1:8">
      <c r="A1228" s="52" t="s">
        <v>506</v>
      </c>
      <c r="B1228" s="52" t="s">
        <v>516</v>
      </c>
      <c r="C1228" s="52" t="s">
        <v>1158</v>
      </c>
      <c r="D1228" s="52" t="s">
        <v>1201</v>
      </c>
      <c r="E1228" s="52" t="s">
        <v>1083</v>
      </c>
      <c r="F1228" s="52" t="s">
        <v>1090</v>
      </c>
      <c r="G1228" s="56" t="s">
        <v>1091</v>
      </c>
      <c r="H1228" s="57">
        <v>30676000</v>
      </c>
    </row>
    <row r="1229" spans="1:8" ht="25.5">
      <c r="A1229" s="52" t="s">
        <v>506</v>
      </c>
      <c r="B1229" s="52" t="s">
        <v>516</v>
      </c>
      <c r="C1229" s="52" t="s">
        <v>930</v>
      </c>
      <c r="D1229" s="52" t="s">
        <v>201</v>
      </c>
      <c r="E1229" s="52" t="s">
        <v>201</v>
      </c>
      <c r="F1229" s="52" t="s">
        <v>201</v>
      </c>
      <c r="G1229" s="56" t="s">
        <v>931</v>
      </c>
      <c r="H1229" s="57">
        <v>80197968986</v>
      </c>
    </row>
    <row r="1230" spans="1:8">
      <c r="A1230" s="52" t="s">
        <v>506</v>
      </c>
      <c r="B1230" s="52" t="s">
        <v>516</v>
      </c>
      <c r="C1230" s="52" t="s">
        <v>930</v>
      </c>
      <c r="D1230" s="52" t="s">
        <v>932</v>
      </c>
      <c r="E1230" s="52" t="s">
        <v>201</v>
      </c>
      <c r="F1230" s="52" t="s">
        <v>201</v>
      </c>
      <c r="G1230" s="56" t="s">
        <v>933</v>
      </c>
      <c r="H1230" s="57">
        <v>80197968986</v>
      </c>
    </row>
    <row r="1231" spans="1:8">
      <c r="A1231" s="52" t="s">
        <v>506</v>
      </c>
      <c r="B1231" s="52" t="s">
        <v>516</v>
      </c>
      <c r="C1231" s="52" t="s">
        <v>930</v>
      </c>
      <c r="D1231" s="52" t="s">
        <v>932</v>
      </c>
      <c r="E1231" s="52" t="s">
        <v>934</v>
      </c>
      <c r="F1231" s="52" t="s">
        <v>201</v>
      </c>
      <c r="G1231" s="56" t="s">
        <v>935</v>
      </c>
      <c r="H1231" s="57">
        <v>25053540041</v>
      </c>
    </row>
    <row r="1232" spans="1:8">
      <c r="A1232" s="52" t="s">
        <v>506</v>
      </c>
      <c r="B1232" s="52" t="s">
        <v>516</v>
      </c>
      <c r="C1232" s="52" t="s">
        <v>930</v>
      </c>
      <c r="D1232" s="52" t="s">
        <v>932</v>
      </c>
      <c r="E1232" s="52" t="s">
        <v>934</v>
      </c>
      <c r="F1232" s="52" t="s">
        <v>936</v>
      </c>
      <c r="G1232" s="56" t="s">
        <v>937</v>
      </c>
      <c r="H1232" s="57">
        <v>24974608487</v>
      </c>
    </row>
    <row r="1233" spans="1:8">
      <c r="A1233" s="52" t="s">
        <v>506</v>
      </c>
      <c r="B1233" s="52" t="s">
        <v>516</v>
      </c>
      <c r="C1233" s="52" t="s">
        <v>930</v>
      </c>
      <c r="D1233" s="52" t="s">
        <v>932</v>
      </c>
      <c r="E1233" s="52" t="s">
        <v>934</v>
      </c>
      <c r="F1233" s="52" t="s">
        <v>938</v>
      </c>
      <c r="G1233" s="56" t="s">
        <v>939</v>
      </c>
      <c r="H1233" s="57">
        <v>78931554</v>
      </c>
    </row>
    <row r="1234" spans="1:8" ht="25.5">
      <c r="A1234" s="52" t="s">
        <v>506</v>
      </c>
      <c r="B1234" s="52" t="s">
        <v>516</v>
      </c>
      <c r="C1234" s="52" t="s">
        <v>930</v>
      </c>
      <c r="D1234" s="52" t="s">
        <v>932</v>
      </c>
      <c r="E1234" s="52" t="s">
        <v>940</v>
      </c>
      <c r="F1234" s="52" t="s">
        <v>201</v>
      </c>
      <c r="G1234" s="56" t="s">
        <v>941</v>
      </c>
      <c r="H1234" s="57">
        <v>2885082480</v>
      </c>
    </row>
    <row r="1235" spans="1:8" ht="25.5">
      <c r="A1235" s="52" t="s">
        <v>506</v>
      </c>
      <c r="B1235" s="52" t="s">
        <v>516</v>
      </c>
      <c r="C1235" s="52" t="s">
        <v>930</v>
      </c>
      <c r="D1235" s="52" t="s">
        <v>932</v>
      </c>
      <c r="E1235" s="52" t="s">
        <v>940</v>
      </c>
      <c r="F1235" s="52" t="s">
        <v>942</v>
      </c>
      <c r="G1235" s="56" t="s">
        <v>943</v>
      </c>
      <c r="H1235" s="57">
        <v>2885082480</v>
      </c>
    </row>
    <row r="1236" spans="1:8">
      <c r="A1236" s="52" t="s">
        <v>506</v>
      </c>
      <c r="B1236" s="52" t="s">
        <v>516</v>
      </c>
      <c r="C1236" s="52" t="s">
        <v>930</v>
      </c>
      <c r="D1236" s="52" t="s">
        <v>932</v>
      </c>
      <c r="E1236" s="52" t="s">
        <v>944</v>
      </c>
      <c r="F1236" s="52" t="s">
        <v>201</v>
      </c>
      <c r="G1236" s="56" t="s">
        <v>945</v>
      </c>
      <c r="H1236" s="57">
        <v>21065911516</v>
      </c>
    </row>
    <row r="1237" spans="1:8">
      <c r="A1237" s="52" t="s">
        <v>506</v>
      </c>
      <c r="B1237" s="52" t="s">
        <v>516</v>
      </c>
      <c r="C1237" s="52" t="s">
        <v>930</v>
      </c>
      <c r="D1237" s="52" t="s">
        <v>932</v>
      </c>
      <c r="E1237" s="52" t="s">
        <v>944</v>
      </c>
      <c r="F1237" s="52" t="s">
        <v>946</v>
      </c>
      <c r="G1237" s="56" t="s">
        <v>947</v>
      </c>
      <c r="H1237" s="57">
        <v>956615767</v>
      </c>
    </row>
    <row r="1238" spans="1:8">
      <c r="A1238" s="52" t="s">
        <v>506</v>
      </c>
      <c r="B1238" s="52" t="s">
        <v>516</v>
      </c>
      <c r="C1238" s="52" t="s">
        <v>930</v>
      </c>
      <c r="D1238" s="52" t="s">
        <v>932</v>
      </c>
      <c r="E1238" s="52" t="s">
        <v>944</v>
      </c>
      <c r="F1238" s="52" t="s">
        <v>1240</v>
      </c>
      <c r="G1238" s="56" t="s">
        <v>1241</v>
      </c>
      <c r="H1238" s="57">
        <v>475665211</v>
      </c>
    </row>
    <row r="1239" spans="1:8">
      <c r="A1239" s="52" t="s">
        <v>506</v>
      </c>
      <c r="B1239" s="52" t="s">
        <v>516</v>
      </c>
      <c r="C1239" s="52" t="s">
        <v>930</v>
      </c>
      <c r="D1239" s="52" t="s">
        <v>932</v>
      </c>
      <c r="E1239" s="52" t="s">
        <v>944</v>
      </c>
      <c r="F1239" s="52" t="s">
        <v>1272</v>
      </c>
      <c r="G1239" s="56" t="s">
        <v>1273</v>
      </c>
      <c r="H1239" s="57">
        <v>32814000</v>
      </c>
    </row>
    <row r="1240" spans="1:8">
      <c r="A1240" s="52" t="s">
        <v>506</v>
      </c>
      <c r="B1240" s="52" t="s">
        <v>516</v>
      </c>
      <c r="C1240" s="52" t="s">
        <v>930</v>
      </c>
      <c r="D1240" s="52" t="s">
        <v>932</v>
      </c>
      <c r="E1240" s="52" t="s">
        <v>944</v>
      </c>
      <c r="F1240" s="52" t="s">
        <v>948</v>
      </c>
      <c r="G1240" s="56" t="s">
        <v>949</v>
      </c>
      <c r="H1240" s="57">
        <v>3291450041</v>
      </c>
    </row>
    <row r="1241" spans="1:8">
      <c r="A1241" s="52" t="s">
        <v>506</v>
      </c>
      <c r="B1241" s="52" t="s">
        <v>516</v>
      </c>
      <c r="C1241" s="52" t="s">
        <v>930</v>
      </c>
      <c r="D1241" s="52" t="s">
        <v>932</v>
      </c>
      <c r="E1241" s="52" t="s">
        <v>944</v>
      </c>
      <c r="F1241" s="52" t="s">
        <v>950</v>
      </c>
      <c r="G1241" s="56" t="s">
        <v>951</v>
      </c>
      <c r="H1241" s="57">
        <v>619618966</v>
      </c>
    </row>
    <row r="1242" spans="1:8">
      <c r="A1242" s="52" t="s">
        <v>506</v>
      </c>
      <c r="B1242" s="52" t="s">
        <v>516</v>
      </c>
      <c r="C1242" s="52" t="s">
        <v>930</v>
      </c>
      <c r="D1242" s="52" t="s">
        <v>932</v>
      </c>
      <c r="E1242" s="52" t="s">
        <v>944</v>
      </c>
      <c r="F1242" s="52" t="s">
        <v>1229</v>
      </c>
      <c r="G1242" s="56" t="s">
        <v>1230</v>
      </c>
      <c r="H1242" s="57">
        <v>4357706247</v>
      </c>
    </row>
    <row r="1243" spans="1:8" ht="25.5">
      <c r="A1243" s="52" t="s">
        <v>506</v>
      </c>
      <c r="B1243" s="52" t="s">
        <v>516</v>
      </c>
      <c r="C1243" s="52" t="s">
        <v>930</v>
      </c>
      <c r="D1243" s="52" t="s">
        <v>932</v>
      </c>
      <c r="E1243" s="52" t="s">
        <v>944</v>
      </c>
      <c r="F1243" s="52" t="s">
        <v>954</v>
      </c>
      <c r="G1243" s="56" t="s">
        <v>955</v>
      </c>
      <c r="H1243" s="57">
        <v>63326000</v>
      </c>
    </row>
    <row r="1244" spans="1:8">
      <c r="A1244" s="52" t="s">
        <v>506</v>
      </c>
      <c r="B1244" s="52" t="s">
        <v>516</v>
      </c>
      <c r="C1244" s="52" t="s">
        <v>930</v>
      </c>
      <c r="D1244" s="52" t="s">
        <v>932</v>
      </c>
      <c r="E1244" s="52" t="s">
        <v>944</v>
      </c>
      <c r="F1244" s="52" t="s">
        <v>1289</v>
      </c>
      <c r="G1244" s="56" t="s">
        <v>1290</v>
      </c>
      <c r="H1244" s="57">
        <v>9000000</v>
      </c>
    </row>
    <row r="1245" spans="1:8" ht="25.5">
      <c r="A1245" s="52" t="s">
        <v>506</v>
      </c>
      <c r="B1245" s="52" t="s">
        <v>516</v>
      </c>
      <c r="C1245" s="52" t="s">
        <v>930</v>
      </c>
      <c r="D1245" s="52" t="s">
        <v>932</v>
      </c>
      <c r="E1245" s="52" t="s">
        <v>944</v>
      </c>
      <c r="F1245" s="52" t="s">
        <v>956</v>
      </c>
      <c r="G1245" s="56" t="s">
        <v>957</v>
      </c>
      <c r="H1245" s="57">
        <v>3285694403</v>
      </c>
    </row>
    <row r="1246" spans="1:8" ht="25.5">
      <c r="A1246" s="52" t="s">
        <v>506</v>
      </c>
      <c r="B1246" s="52" t="s">
        <v>516</v>
      </c>
      <c r="C1246" s="52" t="s">
        <v>930</v>
      </c>
      <c r="D1246" s="52" t="s">
        <v>932</v>
      </c>
      <c r="E1246" s="52" t="s">
        <v>944</v>
      </c>
      <c r="F1246" s="52" t="s">
        <v>1291</v>
      </c>
      <c r="G1246" s="56" t="s">
        <v>1292</v>
      </c>
      <c r="H1246" s="57">
        <v>894000</v>
      </c>
    </row>
    <row r="1247" spans="1:8">
      <c r="A1247" s="52" t="s">
        <v>506</v>
      </c>
      <c r="B1247" s="52" t="s">
        <v>516</v>
      </c>
      <c r="C1247" s="52" t="s">
        <v>930</v>
      </c>
      <c r="D1247" s="52" t="s">
        <v>932</v>
      </c>
      <c r="E1247" s="52" t="s">
        <v>944</v>
      </c>
      <c r="F1247" s="52" t="s">
        <v>958</v>
      </c>
      <c r="G1247" s="56" t="s">
        <v>959</v>
      </c>
      <c r="H1247" s="57">
        <v>7299598615</v>
      </c>
    </row>
    <row r="1248" spans="1:8">
      <c r="A1248" s="52" t="s">
        <v>506</v>
      </c>
      <c r="B1248" s="52" t="s">
        <v>516</v>
      </c>
      <c r="C1248" s="52" t="s">
        <v>930</v>
      </c>
      <c r="D1248" s="52" t="s">
        <v>932</v>
      </c>
      <c r="E1248" s="52" t="s">
        <v>944</v>
      </c>
      <c r="F1248" s="52" t="s">
        <v>960</v>
      </c>
      <c r="G1248" s="56" t="s">
        <v>961</v>
      </c>
      <c r="H1248" s="57">
        <v>673528266</v>
      </c>
    </row>
    <row r="1249" spans="1:8" ht="25.5">
      <c r="A1249" s="52" t="s">
        <v>506</v>
      </c>
      <c r="B1249" s="52" t="s">
        <v>516</v>
      </c>
      <c r="C1249" s="52" t="s">
        <v>930</v>
      </c>
      <c r="D1249" s="52" t="s">
        <v>932</v>
      </c>
      <c r="E1249" s="52" t="s">
        <v>962</v>
      </c>
      <c r="F1249" s="52" t="s">
        <v>201</v>
      </c>
      <c r="G1249" s="56" t="s">
        <v>963</v>
      </c>
      <c r="H1249" s="57">
        <v>83650000</v>
      </c>
    </row>
    <row r="1250" spans="1:8">
      <c r="A1250" s="52" t="s">
        <v>506</v>
      </c>
      <c r="B1250" s="52" t="s">
        <v>516</v>
      </c>
      <c r="C1250" s="52" t="s">
        <v>930</v>
      </c>
      <c r="D1250" s="52" t="s">
        <v>932</v>
      </c>
      <c r="E1250" s="52" t="s">
        <v>962</v>
      </c>
      <c r="F1250" s="52" t="s">
        <v>964</v>
      </c>
      <c r="G1250" s="56" t="s">
        <v>965</v>
      </c>
      <c r="H1250" s="57">
        <v>83650000</v>
      </c>
    </row>
    <row r="1251" spans="1:8">
      <c r="A1251" s="52" t="s">
        <v>506</v>
      </c>
      <c r="B1251" s="52" t="s">
        <v>516</v>
      </c>
      <c r="C1251" s="52" t="s">
        <v>930</v>
      </c>
      <c r="D1251" s="52" t="s">
        <v>932</v>
      </c>
      <c r="E1251" s="52" t="s">
        <v>1139</v>
      </c>
      <c r="F1251" s="52" t="s">
        <v>201</v>
      </c>
      <c r="G1251" s="56" t="s">
        <v>1140</v>
      </c>
      <c r="H1251" s="57">
        <v>252630000</v>
      </c>
    </row>
    <row r="1252" spans="1:8">
      <c r="A1252" s="52" t="s">
        <v>506</v>
      </c>
      <c r="B1252" s="52" t="s">
        <v>516</v>
      </c>
      <c r="C1252" s="52" t="s">
        <v>930</v>
      </c>
      <c r="D1252" s="52" t="s">
        <v>932</v>
      </c>
      <c r="E1252" s="52" t="s">
        <v>1139</v>
      </c>
      <c r="F1252" s="52" t="s">
        <v>1203</v>
      </c>
      <c r="G1252" s="56" t="s">
        <v>1204</v>
      </c>
      <c r="H1252" s="57">
        <v>252180000</v>
      </c>
    </row>
    <row r="1253" spans="1:8">
      <c r="A1253" s="52" t="s">
        <v>506</v>
      </c>
      <c r="B1253" s="52" t="s">
        <v>516</v>
      </c>
      <c r="C1253" s="52" t="s">
        <v>930</v>
      </c>
      <c r="D1253" s="52" t="s">
        <v>932</v>
      </c>
      <c r="E1253" s="52" t="s">
        <v>1139</v>
      </c>
      <c r="F1253" s="52" t="s">
        <v>1266</v>
      </c>
      <c r="G1253" s="56" t="s">
        <v>1267</v>
      </c>
      <c r="H1253" s="57">
        <v>450000</v>
      </c>
    </row>
    <row r="1254" spans="1:8">
      <c r="A1254" s="52" t="s">
        <v>506</v>
      </c>
      <c r="B1254" s="52" t="s">
        <v>516</v>
      </c>
      <c r="C1254" s="52" t="s">
        <v>930</v>
      </c>
      <c r="D1254" s="52" t="s">
        <v>932</v>
      </c>
      <c r="E1254" s="52" t="s">
        <v>966</v>
      </c>
      <c r="F1254" s="52" t="s">
        <v>201</v>
      </c>
      <c r="G1254" s="56" t="s">
        <v>967</v>
      </c>
      <c r="H1254" s="57">
        <v>6251980662</v>
      </c>
    </row>
    <row r="1255" spans="1:8">
      <c r="A1255" s="52" t="s">
        <v>506</v>
      </c>
      <c r="B1255" s="52" t="s">
        <v>516</v>
      </c>
      <c r="C1255" s="52" t="s">
        <v>930</v>
      </c>
      <c r="D1255" s="52" t="s">
        <v>932</v>
      </c>
      <c r="E1255" s="52" t="s">
        <v>966</v>
      </c>
      <c r="F1255" s="52" t="s">
        <v>1293</v>
      </c>
      <c r="G1255" s="56" t="s">
        <v>1294</v>
      </c>
      <c r="H1255" s="57">
        <v>5180000</v>
      </c>
    </row>
    <row r="1256" spans="1:8">
      <c r="A1256" s="52" t="s">
        <v>506</v>
      </c>
      <c r="B1256" s="52" t="s">
        <v>516</v>
      </c>
      <c r="C1256" s="52" t="s">
        <v>930</v>
      </c>
      <c r="D1256" s="52" t="s">
        <v>932</v>
      </c>
      <c r="E1256" s="52" t="s">
        <v>966</v>
      </c>
      <c r="F1256" s="52" t="s">
        <v>970</v>
      </c>
      <c r="G1256" s="56" t="s">
        <v>971</v>
      </c>
      <c r="H1256" s="57">
        <v>6246800662</v>
      </c>
    </row>
    <row r="1257" spans="1:8">
      <c r="A1257" s="52" t="s">
        <v>506</v>
      </c>
      <c r="B1257" s="52" t="s">
        <v>516</v>
      </c>
      <c r="C1257" s="52" t="s">
        <v>930</v>
      </c>
      <c r="D1257" s="52" t="s">
        <v>932</v>
      </c>
      <c r="E1257" s="52" t="s">
        <v>972</v>
      </c>
      <c r="F1257" s="52" t="s">
        <v>201</v>
      </c>
      <c r="G1257" s="56" t="s">
        <v>973</v>
      </c>
      <c r="H1257" s="57">
        <v>7230325938</v>
      </c>
    </row>
    <row r="1258" spans="1:8">
      <c r="A1258" s="52" t="s">
        <v>506</v>
      </c>
      <c r="B1258" s="52" t="s">
        <v>516</v>
      </c>
      <c r="C1258" s="52" t="s">
        <v>930</v>
      </c>
      <c r="D1258" s="52" t="s">
        <v>932</v>
      </c>
      <c r="E1258" s="52" t="s">
        <v>972</v>
      </c>
      <c r="F1258" s="52" t="s">
        <v>974</v>
      </c>
      <c r="G1258" s="56" t="s">
        <v>975</v>
      </c>
      <c r="H1258" s="57">
        <v>5584821077</v>
      </c>
    </row>
    <row r="1259" spans="1:8">
      <c r="A1259" s="52" t="s">
        <v>506</v>
      </c>
      <c r="B1259" s="52" t="s">
        <v>516</v>
      </c>
      <c r="C1259" s="52" t="s">
        <v>930</v>
      </c>
      <c r="D1259" s="52" t="s">
        <v>932</v>
      </c>
      <c r="E1259" s="52" t="s">
        <v>972</v>
      </c>
      <c r="F1259" s="52" t="s">
        <v>976</v>
      </c>
      <c r="G1259" s="56" t="s">
        <v>977</v>
      </c>
      <c r="H1259" s="57">
        <v>964639951</v>
      </c>
    </row>
    <row r="1260" spans="1:8">
      <c r="A1260" s="52" t="s">
        <v>506</v>
      </c>
      <c r="B1260" s="52" t="s">
        <v>516</v>
      </c>
      <c r="C1260" s="52" t="s">
        <v>930</v>
      </c>
      <c r="D1260" s="52" t="s">
        <v>932</v>
      </c>
      <c r="E1260" s="52" t="s">
        <v>972</v>
      </c>
      <c r="F1260" s="52" t="s">
        <v>978</v>
      </c>
      <c r="G1260" s="56" t="s">
        <v>979</v>
      </c>
      <c r="H1260" s="57">
        <v>644367789</v>
      </c>
    </row>
    <row r="1261" spans="1:8">
      <c r="A1261" s="52" t="s">
        <v>506</v>
      </c>
      <c r="B1261" s="52" t="s">
        <v>516</v>
      </c>
      <c r="C1261" s="52" t="s">
        <v>930</v>
      </c>
      <c r="D1261" s="52" t="s">
        <v>932</v>
      </c>
      <c r="E1261" s="52" t="s">
        <v>972</v>
      </c>
      <c r="F1261" s="52" t="s">
        <v>980</v>
      </c>
      <c r="G1261" s="56" t="s">
        <v>981</v>
      </c>
      <c r="H1261" s="57">
        <v>31895674</v>
      </c>
    </row>
    <row r="1262" spans="1:8">
      <c r="A1262" s="52" t="s">
        <v>506</v>
      </c>
      <c r="B1262" s="52" t="s">
        <v>516</v>
      </c>
      <c r="C1262" s="52" t="s">
        <v>930</v>
      </c>
      <c r="D1262" s="52" t="s">
        <v>932</v>
      </c>
      <c r="E1262" s="52" t="s">
        <v>972</v>
      </c>
      <c r="F1262" s="52" t="s">
        <v>1295</v>
      </c>
      <c r="G1262" s="56" t="s">
        <v>1296</v>
      </c>
      <c r="H1262" s="57">
        <v>4601447</v>
      </c>
    </row>
    <row r="1263" spans="1:8">
      <c r="A1263" s="52" t="s">
        <v>506</v>
      </c>
      <c r="B1263" s="52" t="s">
        <v>516</v>
      </c>
      <c r="C1263" s="52" t="s">
        <v>930</v>
      </c>
      <c r="D1263" s="52" t="s">
        <v>932</v>
      </c>
      <c r="E1263" s="52" t="s">
        <v>982</v>
      </c>
      <c r="F1263" s="52" t="s">
        <v>201</v>
      </c>
      <c r="G1263" s="56" t="s">
        <v>983</v>
      </c>
      <c r="H1263" s="57">
        <v>6690653016</v>
      </c>
    </row>
    <row r="1264" spans="1:8" ht="25.5">
      <c r="A1264" s="52" t="s">
        <v>506</v>
      </c>
      <c r="B1264" s="52" t="s">
        <v>516</v>
      </c>
      <c r="C1264" s="52" t="s">
        <v>930</v>
      </c>
      <c r="D1264" s="52" t="s">
        <v>932</v>
      </c>
      <c r="E1264" s="52" t="s">
        <v>982</v>
      </c>
      <c r="F1264" s="52" t="s">
        <v>984</v>
      </c>
      <c r="G1264" s="56" t="s">
        <v>985</v>
      </c>
      <c r="H1264" s="57">
        <v>6625152816</v>
      </c>
    </row>
    <row r="1265" spans="1:8">
      <c r="A1265" s="52" t="s">
        <v>506</v>
      </c>
      <c r="B1265" s="52" t="s">
        <v>516</v>
      </c>
      <c r="C1265" s="52" t="s">
        <v>930</v>
      </c>
      <c r="D1265" s="52" t="s">
        <v>932</v>
      </c>
      <c r="E1265" s="52" t="s">
        <v>982</v>
      </c>
      <c r="F1265" s="52" t="s">
        <v>1242</v>
      </c>
      <c r="G1265" s="56" t="s">
        <v>971</v>
      </c>
      <c r="H1265" s="57">
        <v>65500200</v>
      </c>
    </row>
    <row r="1266" spans="1:8">
      <c r="A1266" s="52" t="s">
        <v>506</v>
      </c>
      <c r="B1266" s="52" t="s">
        <v>516</v>
      </c>
      <c r="C1266" s="52" t="s">
        <v>930</v>
      </c>
      <c r="D1266" s="52" t="s">
        <v>932</v>
      </c>
      <c r="E1266" s="52" t="s">
        <v>986</v>
      </c>
      <c r="F1266" s="52" t="s">
        <v>201</v>
      </c>
      <c r="G1266" s="56" t="s">
        <v>987</v>
      </c>
      <c r="H1266" s="57">
        <v>1386324329</v>
      </c>
    </row>
    <row r="1267" spans="1:8">
      <c r="A1267" s="52" t="s">
        <v>506</v>
      </c>
      <c r="B1267" s="52" t="s">
        <v>516</v>
      </c>
      <c r="C1267" s="52" t="s">
        <v>930</v>
      </c>
      <c r="D1267" s="52" t="s">
        <v>932</v>
      </c>
      <c r="E1267" s="52" t="s">
        <v>986</v>
      </c>
      <c r="F1267" s="52" t="s">
        <v>988</v>
      </c>
      <c r="G1267" s="56" t="s">
        <v>989</v>
      </c>
      <c r="H1267" s="57">
        <v>707648156</v>
      </c>
    </row>
    <row r="1268" spans="1:8">
      <c r="A1268" s="52" t="s">
        <v>506</v>
      </c>
      <c r="B1268" s="52" t="s">
        <v>516</v>
      </c>
      <c r="C1268" s="52" t="s">
        <v>930</v>
      </c>
      <c r="D1268" s="52" t="s">
        <v>932</v>
      </c>
      <c r="E1268" s="52" t="s">
        <v>986</v>
      </c>
      <c r="F1268" s="52" t="s">
        <v>990</v>
      </c>
      <c r="G1268" s="56" t="s">
        <v>991</v>
      </c>
      <c r="H1268" s="57">
        <v>96329981</v>
      </c>
    </row>
    <row r="1269" spans="1:8">
      <c r="A1269" s="52" t="s">
        <v>506</v>
      </c>
      <c r="B1269" s="52" t="s">
        <v>516</v>
      </c>
      <c r="C1269" s="52" t="s">
        <v>930</v>
      </c>
      <c r="D1269" s="52" t="s">
        <v>932</v>
      </c>
      <c r="E1269" s="52" t="s">
        <v>986</v>
      </c>
      <c r="F1269" s="52" t="s">
        <v>992</v>
      </c>
      <c r="G1269" s="56" t="s">
        <v>993</v>
      </c>
      <c r="H1269" s="57">
        <v>536121462</v>
      </c>
    </row>
    <row r="1270" spans="1:8">
      <c r="A1270" s="52" t="s">
        <v>506</v>
      </c>
      <c r="B1270" s="52" t="s">
        <v>516</v>
      </c>
      <c r="C1270" s="52" t="s">
        <v>930</v>
      </c>
      <c r="D1270" s="52" t="s">
        <v>932</v>
      </c>
      <c r="E1270" s="52" t="s">
        <v>986</v>
      </c>
      <c r="F1270" s="52" t="s">
        <v>994</v>
      </c>
      <c r="G1270" s="56" t="s">
        <v>995</v>
      </c>
      <c r="H1270" s="57">
        <v>40224730</v>
      </c>
    </row>
    <row r="1271" spans="1:8">
      <c r="A1271" s="52" t="s">
        <v>506</v>
      </c>
      <c r="B1271" s="52" t="s">
        <v>516</v>
      </c>
      <c r="C1271" s="52" t="s">
        <v>930</v>
      </c>
      <c r="D1271" s="52" t="s">
        <v>932</v>
      </c>
      <c r="E1271" s="52" t="s">
        <v>986</v>
      </c>
      <c r="F1271" s="52" t="s">
        <v>1297</v>
      </c>
      <c r="G1271" s="56" t="s">
        <v>971</v>
      </c>
      <c r="H1271" s="57">
        <v>6000000</v>
      </c>
    </row>
    <row r="1272" spans="1:8">
      <c r="A1272" s="52" t="s">
        <v>506</v>
      </c>
      <c r="B1272" s="52" t="s">
        <v>516</v>
      </c>
      <c r="C1272" s="52" t="s">
        <v>930</v>
      </c>
      <c r="D1272" s="52" t="s">
        <v>932</v>
      </c>
      <c r="E1272" s="52" t="s">
        <v>996</v>
      </c>
      <c r="F1272" s="52" t="s">
        <v>201</v>
      </c>
      <c r="G1272" s="56" t="s">
        <v>997</v>
      </c>
      <c r="H1272" s="57">
        <v>1279334989</v>
      </c>
    </row>
    <row r="1273" spans="1:8">
      <c r="A1273" s="52" t="s">
        <v>506</v>
      </c>
      <c r="B1273" s="52" t="s">
        <v>516</v>
      </c>
      <c r="C1273" s="52" t="s">
        <v>930</v>
      </c>
      <c r="D1273" s="52" t="s">
        <v>932</v>
      </c>
      <c r="E1273" s="52" t="s">
        <v>996</v>
      </c>
      <c r="F1273" s="52" t="s">
        <v>998</v>
      </c>
      <c r="G1273" s="56" t="s">
        <v>999</v>
      </c>
      <c r="H1273" s="57">
        <v>503277072</v>
      </c>
    </row>
    <row r="1274" spans="1:8">
      <c r="A1274" s="52" t="s">
        <v>506</v>
      </c>
      <c r="B1274" s="52" t="s">
        <v>516</v>
      </c>
      <c r="C1274" s="52" t="s">
        <v>930</v>
      </c>
      <c r="D1274" s="52" t="s">
        <v>932</v>
      </c>
      <c r="E1274" s="52" t="s">
        <v>996</v>
      </c>
      <c r="F1274" s="52" t="s">
        <v>1000</v>
      </c>
      <c r="G1274" s="56" t="s">
        <v>1001</v>
      </c>
      <c r="H1274" s="57">
        <v>333583251</v>
      </c>
    </row>
    <row r="1275" spans="1:8">
      <c r="A1275" s="52" t="s">
        <v>506</v>
      </c>
      <c r="B1275" s="52" t="s">
        <v>516</v>
      </c>
      <c r="C1275" s="52" t="s">
        <v>930</v>
      </c>
      <c r="D1275" s="52" t="s">
        <v>932</v>
      </c>
      <c r="E1275" s="52" t="s">
        <v>996</v>
      </c>
      <c r="F1275" s="52" t="s">
        <v>1002</v>
      </c>
      <c r="G1275" s="56" t="s">
        <v>1003</v>
      </c>
      <c r="H1275" s="57">
        <v>55800000</v>
      </c>
    </row>
    <row r="1276" spans="1:8">
      <c r="A1276" s="52" t="s">
        <v>506</v>
      </c>
      <c r="B1276" s="52" t="s">
        <v>516</v>
      </c>
      <c r="C1276" s="52" t="s">
        <v>930</v>
      </c>
      <c r="D1276" s="52" t="s">
        <v>932</v>
      </c>
      <c r="E1276" s="52" t="s">
        <v>996</v>
      </c>
      <c r="F1276" s="52" t="s">
        <v>1004</v>
      </c>
      <c r="G1276" s="56" t="s">
        <v>1005</v>
      </c>
      <c r="H1276" s="57">
        <v>386674666</v>
      </c>
    </row>
    <row r="1277" spans="1:8">
      <c r="A1277" s="52" t="s">
        <v>506</v>
      </c>
      <c r="B1277" s="52" t="s">
        <v>516</v>
      </c>
      <c r="C1277" s="52" t="s">
        <v>930</v>
      </c>
      <c r="D1277" s="52" t="s">
        <v>932</v>
      </c>
      <c r="E1277" s="52" t="s">
        <v>1006</v>
      </c>
      <c r="F1277" s="52" t="s">
        <v>201</v>
      </c>
      <c r="G1277" s="56" t="s">
        <v>1007</v>
      </c>
      <c r="H1277" s="57">
        <v>635553373</v>
      </c>
    </row>
    <row r="1278" spans="1:8" ht="38.25">
      <c r="A1278" s="52" t="s">
        <v>506</v>
      </c>
      <c r="B1278" s="52" t="s">
        <v>516</v>
      </c>
      <c r="C1278" s="52" t="s">
        <v>930</v>
      </c>
      <c r="D1278" s="52" t="s">
        <v>932</v>
      </c>
      <c r="E1278" s="52" t="s">
        <v>1006</v>
      </c>
      <c r="F1278" s="52" t="s">
        <v>1008</v>
      </c>
      <c r="G1278" s="56" t="s">
        <v>1009</v>
      </c>
      <c r="H1278" s="57">
        <v>32317100</v>
      </c>
    </row>
    <row r="1279" spans="1:8">
      <c r="A1279" s="52" t="s">
        <v>506</v>
      </c>
      <c r="B1279" s="52" t="s">
        <v>516</v>
      </c>
      <c r="C1279" s="52" t="s">
        <v>930</v>
      </c>
      <c r="D1279" s="52" t="s">
        <v>932</v>
      </c>
      <c r="E1279" s="52" t="s">
        <v>1006</v>
      </c>
      <c r="F1279" s="52" t="s">
        <v>1010</v>
      </c>
      <c r="G1279" s="56" t="s">
        <v>1011</v>
      </c>
      <c r="H1279" s="57">
        <v>19106920</v>
      </c>
    </row>
    <row r="1280" spans="1:8" ht="38.25">
      <c r="A1280" s="52" t="s">
        <v>506</v>
      </c>
      <c r="B1280" s="52" t="s">
        <v>516</v>
      </c>
      <c r="C1280" s="52" t="s">
        <v>930</v>
      </c>
      <c r="D1280" s="52" t="s">
        <v>932</v>
      </c>
      <c r="E1280" s="52" t="s">
        <v>1006</v>
      </c>
      <c r="F1280" s="52" t="s">
        <v>1012</v>
      </c>
      <c r="G1280" s="56" t="s">
        <v>1013</v>
      </c>
      <c r="H1280" s="57">
        <v>185744444</v>
      </c>
    </row>
    <row r="1281" spans="1:8">
      <c r="A1281" s="52" t="s">
        <v>506</v>
      </c>
      <c r="B1281" s="52" t="s">
        <v>516</v>
      </c>
      <c r="C1281" s="52" t="s">
        <v>930</v>
      </c>
      <c r="D1281" s="52" t="s">
        <v>932</v>
      </c>
      <c r="E1281" s="52" t="s">
        <v>1006</v>
      </c>
      <c r="F1281" s="52" t="s">
        <v>1014</v>
      </c>
      <c r="G1281" s="56" t="s">
        <v>1015</v>
      </c>
      <c r="H1281" s="57">
        <v>320390309</v>
      </c>
    </row>
    <row r="1282" spans="1:8" ht="25.5">
      <c r="A1282" s="52" t="s">
        <v>506</v>
      </c>
      <c r="B1282" s="52" t="s">
        <v>516</v>
      </c>
      <c r="C1282" s="52" t="s">
        <v>930</v>
      </c>
      <c r="D1282" s="52" t="s">
        <v>932</v>
      </c>
      <c r="E1282" s="52" t="s">
        <v>1006</v>
      </c>
      <c r="F1282" s="52" t="s">
        <v>1016</v>
      </c>
      <c r="G1282" s="56" t="s">
        <v>1017</v>
      </c>
      <c r="H1282" s="57">
        <v>52246600</v>
      </c>
    </row>
    <row r="1283" spans="1:8">
      <c r="A1283" s="52" t="s">
        <v>506</v>
      </c>
      <c r="B1283" s="52" t="s">
        <v>516</v>
      </c>
      <c r="C1283" s="52" t="s">
        <v>930</v>
      </c>
      <c r="D1283" s="52" t="s">
        <v>932</v>
      </c>
      <c r="E1283" s="52" t="s">
        <v>1006</v>
      </c>
      <c r="F1283" s="52" t="s">
        <v>1018</v>
      </c>
      <c r="G1283" s="56" t="s">
        <v>1019</v>
      </c>
      <c r="H1283" s="57">
        <v>4200000</v>
      </c>
    </row>
    <row r="1284" spans="1:8">
      <c r="A1284" s="52" t="s">
        <v>506</v>
      </c>
      <c r="B1284" s="52" t="s">
        <v>516</v>
      </c>
      <c r="C1284" s="52" t="s">
        <v>930</v>
      </c>
      <c r="D1284" s="52" t="s">
        <v>932</v>
      </c>
      <c r="E1284" s="52" t="s">
        <v>1006</v>
      </c>
      <c r="F1284" s="52" t="s">
        <v>1020</v>
      </c>
      <c r="G1284" s="56" t="s">
        <v>511</v>
      </c>
      <c r="H1284" s="57">
        <v>21548000</v>
      </c>
    </row>
    <row r="1285" spans="1:8">
      <c r="A1285" s="52" t="s">
        <v>506</v>
      </c>
      <c r="B1285" s="52" t="s">
        <v>516</v>
      </c>
      <c r="C1285" s="52" t="s">
        <v>930</v>
      </c>
      <c r="D1285" s="52" t="s">
        <v>932</v>
      </c>
      <c r="E1285" s="52" t="s">
        <v>1021</v>
      </c>
      <c r="F1285" s="52" t="s">
        <v>201</v>
      </c>
      <c r="G1285" s="56" t="s">
        <v>1022</v>
      </c>
      <c r="H1285" s="57">
        <v>75154400</v>
      </c>
    </row>
    <row r="1286" spans="1:8">
      <c r="A1286" s="52" t="s">
        <v>506</v>
      </c>
      <c r="B1286" s="52" t="s">
        <v>516</v>
      </c>
      <c r="C1286" s="52" t="s">
        <v>930</v>
      </c>
      <c r="D1286" s="52" t="s">
        <v>932</v>
      </c>
      <c r="E1286" s="52" t="s">
        <v>1021</v>
      </c>
      <c r="F1286" s="52" t="s">
        <v>1023</v>
      </c>
      <c r="G1286" s="56" t="s">
        <v>1024</v>
      </c>
      <c r="H1286" s="57">
        <v>7510000</v>
      </c>
    </row>
    <row r="1287" spans="1:8">
      <c r="A1287" s="52" t="s">
        <v>506</v>
      </c>
      <c r="B1287" s="52" t="s">
        <v>516</v>
      </c>
      <c r="C1287" s="52" t="s">
        <v>930</v>
      </c>
      <c r="D1287" s="52" t="s">
        <v>932</v>
      </c>
      <c r="E1287" s="52" t="s">
        <v>1021</v>
      </c>
      <c r="F1287" s="52" t="s">
        <v>1025</v>
      </c>
      <c r="G1287" s="56" t="s">
        <v>1026</v>
      </c>
      <c r="H1287" s="57">
        <v>1000000</v>
      </c>
    </row>
    <row r="1288" spans="1:8">
      <c r="A1288" s="52" t="s">
        <v>506</v>
      </c>
      <c r="B1288" s="52" t="s">
        <v>516</v>
      </c>
      <c r="C1288" s="52" t="s">
        <v>930</v>
      </c>
      <c r="D1288" s="52" t="s">
        <v>932</v>
      </c>
      <c r="E1288" s="52" t="s">
        <v>1021</v>
      </c>
      <c r="F1288" s="52" t="s">
        <v>1029</v>
      </c>
      <c r="G1288" s="56" t="s">
        <v>1030</v>
      </c>
      <c r="H1288" s="57">
        <v>18500000</v>
      </c>
    </row>
    <row r="1289" spans="1:8">
      <c r="A1289" s="52" t="s">
        <v>506</v>
      </c>
      <c r="B1289" s="52" t="s">
        <v>516</v>
      </c>
      <c r="C1289" s="52" t="s">
        <v>930</v>
      </c>
      <c r="D1289" s="52" t="s">
        <v>932</v>
      </c>
      <c r="E1289" s="52" t="s">
        <v>1021</v>
      </c>
      <c r="F1289" s="52" t="s">
        <v>1031</v>
      </c>
      <c r="G1289" s="56" t="s">
        <v>1032</v>
      </c>
      <c r="H1289" s="57">
        <v>8550000</v>
      </c>
    </row>
    <row r="1290" spans="1:8">
      <c r="A1290" s="52" t="s">
        <v>506</v>
      </c>
      <c r="B1290" s="52" t="s">
        <v>516</v>
      </c>
      <c r="C1290" s="52" t="s">
        <v>930</v>
      </c>
      <c r="D1290" s="52" t="s">
        <v>932</v>
      </c>
      <c r="E1290" s="52" t="s">
        <v>1021</v>
      </c>
      <c r="F1290" s="52" t="s">
        <v>1033</v>
      </c>
      <c r="G1290" s="56" t="s">
        <v>1034</v>
      </c>
      <c r="H1290" s="57">
        <v>39594400</v>
      </c>
    </row>
    <row r="1291" spans="1:8">
      <c r="A1291" s="52" t="s">
        <v>506</v>
      </c>
      <c r="B1291" s="52" t="s">
        <v>516</v>
      </c>
      <c r="C1291" s="52" t="s">
        <v>930</v>
      </c>
      <c r="D1291" s="52" t="s">
        <v>932</v>
      </c>
      <c r="E1291" s="52" t="s">
        <v>1035</v>
      </c>
      <c r="F1291" s="52" t="s">
        <v>201</v>
      </c>
      <c r="G1291" s="56" t="s">
        <v>1036</v>
      </c>
      <c r="H1291" s="57">
        <v>1752244395</v>
      </c>
    </row>
    <row r="1292" spans="1:8">
      <c r="A1292" s="52" t="s">
        <v>506</v>
      </c>
      <c r="B1292" s="52" t="s">
        <v>516</v>
      </c>
      <c r="C1292" s="52" t="s">
        <v>930</v>
      </c>
      <c r="D1292" s="52" t="s">
        <v>932</v>
      </c>
      <c r="E1292" s="52" t="s">
        <v>1035</v>
      </c>
      <c r="F1292" s="52" t="s">
        <v>1037</v>
      </c>
      <c r="G1292" s="56" t="s">
        <v>1038</v>
      </c>
      <c r="H1292" s="57">
        <v>263758795</v>
      </c>
    </row>
    <row r="1293" spans="1:8">
      <c r="A1293" s="52" t="s">
        <v>506</v>
      </c>
      <c r="B1293" s="52" t="s">
        <v>516</v>
      </c>
      <c r="C1293" s="52" t="s">
        <v>930</v>
      </c>
      <c r="D1293" s="52" t="s">
        <v>932</v>
      </c>
      <c r="E1293" s="52" t="s">
        <v>1035</v>
      </c>
      <c r="F1293" s="52" t="s">
        <v>1039</v>
      </c>
      <c r="G1293" s="56" t="s">
        <v>1040</v>
      </c>
      <c r="H1293" s="57">
        <v>546725000</v>
      </c>
    </row>
    <row r="1294" spans="1:8">
      <c r="A1294" s="52" t="s">
        <v>506</v>
      </c>
      <c r="B1294" s="52" t="s">
        <v>516</v>
      </c>
      <c r="C1294" s="52" t="s">
        <v>930</v>
      </c>
      <c r="D1294" s="52" t="s">
        <v>932</v>
      </c>
      <c r="E1294" s="52" t="s">
        <v>1035</v>
      </c>
      <c r="F1294" s="52" t="s">
        <v>1041</v>
      </c>
      <c r="G1294" s="56" t="s">
        <v>1028</v>
      </c>
      <c r="H1294" s="57">
        <v>537860600</v>
      </c>
    </row>
    <row r="1295" spans="1:8">
      <c r="A1295" s="52" t="s">
        <v>506</v>
      </c>
      <c r="B1295" s="52" t="s">
        <v>516</v>
      </c>
      <c r="C1295" s="52" t="s">
        <v>930</v>
      </c>
      <c r="D1295" s="52" t="s">
        <v>932</v>
      </c>
      <c r="E1295" s="52" t="s">
        <v>1035</v>
      </c>
      <c r="F1295" s="52" t="s">
        <v>1042</v>
      </c>
      <c r="G1295" s="56" t="s">
        <v>1043</v>
      </c>
      <c r="H1295" s="57">
        <v>379200000</v>
      </c>
    </row>
    <row r="1296" spans="1:8">
      <c r="A1296" s="52" t="s">
        <v>506</v>
      </c>
      <c r="B1296" s="52" t="s">
        <v>516</v>
      </c>
      <c r="C1296" s="52" t="s">
        <v>930</v>
      </c>
      <c r="D1296" s="52" t="s">
        <v>932</v>
      </c>
      <c r="E1296" s="52" t="s">
        <v>1035</v>
      </c>
      <c r="F1296" s="52" t="s">
        <v>1221</v>
      </c>
      <c r="G1296" s="56" t="s">
        <v>971</v>
      </c>
      <c r="H1296" s="57">
        <v>24700000</v>
      </c>
    </row>
    <row r="1297" spans="1:8">
      <c r="A1297" s="52" t="s">
        <v>506</v>
      </c>
      <c r="B1297" s="52" t="s">
        <v>516</v>
      </c>
      <c r="C1297" s="52" t="s">
        <v>930</v>
      </c>
      <c r="D1297" s="52" t="s">
        <v>932</v>
      </c>
      <c r="E1297" s="52" t="s">
        <v>1044</v>
      </c>
      <c r="F1297" s="52" t="s">
        <v>201</v>
      </c>
      <c r="G1297" s="56" t="s">
        <v>1045</v>
      </c>
      <c r="H1297" s="57">
        <v>625769286</v>
      </c>
    </row>
    <row r="1298" spans="1:8">
      <c r="A1298" s="52" t="s">
        <v>506</v>
      </c>
      <c r="B1298" s="52" t="s">
        <v>516</v>
      </c>
      <c r="C1298" s="52" t="s">
        <v>930</v>
      </c>
      <c r="D1298" s="52" t="s">
        <v>932</v>
      </c>
      <c r="E1298" s="52" t="s">
        <v>1044</v>
      </c>
      <c r="F1298" s="52" t="s">
        <v>1046</v>
      </c>
      <c r="G1298" s="56" t="s">
        <v>1047</v>
      </c>
      <c r="H1298" s="57">
        <v>98900000</v>
      </c>
    </row>
    <row r="1299" spans="1:8">
      <c r="A1299" s="52" t="s">
        <v>506</v>
      </c>
      <c r="B1299" s="52" t="s">
        <v>516</v>
      </c>
      <c r="C1299" s="52" t="s">
        <v>930</v>
      </c>
      <c r="D1299" s="52" t="s">
        <v>932</v>
      </c>
      <c r="E1299" s="52" t="s">
        <v>1044</v>
      </c>
      <c r="F1299" s="52" t="s">
        <v>1048</v>
      </c>
      <c r="G1299" s="56" t="s">
        <v>1049</v>
      </c>
      <c r="H1299" s="57">
        <v>492807286</v>
      </c>
    </row>
    <row r="1300" spans="1:8">
      <c r="A1300" s="52" t="s">
        <v>506</v>
      </c>
      <c r="B1300" s="52" t="s">
        <v>516</v>
      </c>
      <c r="C1300" s="52" t="s">
        <v>930</v>
      </c>
      <c r="D1300" s="52" t="s">
        <v>932</v>
      </c>
      <c r="E1300" s="52" t="s">
        <v>1044</v>
      </c>
      <c r="F1300" s="52" t="s">
        <v>1050</v>
      </c>
      <c r="G1300" s="56" t="s">
        <v>1051</v>
      </c>
      <c r="H1300" s="57">
        <v>34062000</v>
      </c>
    </row>
    <row r="1301" spans="1:8" ht="25.5">
      <c r="A1301" s="52" t="s">
        <v>506</v>
      </c>
      <c r="B1301" s="52" t="s">
        <v>516</v>
      </c>
      <c r="C1301" s="52" t="s">
        <v>930</v>
      </c>
      <c r="D1301" s="52" t="s">
        <v>932</v>
      </c>
      <c r="E1301" s="52" t="s">
        <v>1058</v>
      </c>
      <c r="F1301" s="52" t="s">
        <v>201</v>
      </c>
      <c r="G1301" s="56" t="s">
        <v>1059</v>
      </c>
      <c r="H1301" s="57">
        <v>1212271195</v>
      </c>
    </row>
    <row r="1302" spans="1:8">
      <c r="A1302" s="52" t="s">
        <v>506</v>
      </c>
      <c r="B1302" s="52" t="s">
        <v>516</v>
      </c>
      <c r="C1302" s="52" t="s">
        <v>930</v>
      </c>
      <c r="D1302" s="52" t="s">
        <v>932</v>
      </c>
      <c r="E1302" s="52" t="s">
        <v>1058</v>
      </c>
      <c r="F1302" s="52" t="s">
        <v>1060</v>
      </c>
      <c r="G1302" s="56" t="s">
        <v>1061</v>
      </c>
      <c r="H1302" s="57">
        <v>197617900</v>
      </c>
    </row>
    <row r="1303" spans="1:8">
      <c r="A1303" s="52" t="s">
        <v>506</v>
      </c>
      <c r="B1303" s="52" t="s">
        <v>516</v>
      </c>
      <c r="C1303" s="52" t="s">
        <v>930</v>
      </c>
      <c r="D1303" s="52" t="s">
        <v>932</v>
      </c>
      <c r="E1303" s="52" t="s">
        <v>1058</v>
      </c>
      <c r="F1303" s="52" t="s">
        <v>1245</v>
      </c>
      <c r="G1303" s="56" t="s">
        <v>1246</v>
      </c>
      <c r="H1303" s="57">
        <v>46765500</v>
      </c>
    </row>
    <row r="1304" spans="1:8">
      <c r="A1304" s="52" t="s">
        <v>506</v>
      </c>
      <c r="B1304" s="52" t="s">
        <v>516</v>
      </c>
      <c r="C1304" s="52" t="s">
        <v>930</v>
      </c>
      <c r="D1304" s="52" t="s">
        <v>932</v>
      </c>
      <c r="E1304" s="52" t="s">
        <v>1058</v>
      </c>
      <c r="F1304" s="52" t="s">
        <v>1247</v>
      </c>
      <c r="G1304" s="56" t="s">
        <v>1248</v>
      </c>
      <c r="H1304" s="57">
        <v>19140000</v>
      </c>
    </row>
    <row r="1305" spans="1:8">
      <c r="A1305" s="52" t="s">
        <v>506</v>
      </c>
      <c r="B1305" s="52" t="s">
        <v>516</v>
      </c>
      <c r="C1305" s="52" t="s">
        <v>930</v>
      </c>
      <c r="D1305" s="52" t="s">
        <v>932</v>
      </c>
      <c r="E1305" s="52" t="s">
        <v>1058</v>
      </c>
      <c r="F1305" s="52" t="s">
        <v>1062</v>
      </c>
      <c r="G1305" s="56" t="s">
        <v>1063</v>
      </c>
      <c r="H1305" s="57">
        <v>170920237</v>
      </c>
    </row>
    <row r="1306" spans="1:8">
      <c r="A1306" s="52" t="s">
        <v>506</v>
      </c>
      <c r="B1306" s="52" t="s">
        <v>516</v>
      </c>
      <c r="C1306" s="52" t="s">
        <v>930</v>
      </c>
      <c r="D1306" s="52" t="s">
        <v>932</v>
      </c>
      <c r="E1306" s="52" t="s">
        <v>1058</v>
      </c>
      <c r="F1306" s="52" t="s">
        <v>1064</v>
      </c>
      <c r="G1306" s="56" t="s">
        <v>1065</v>
      </c>
      <c r="H1306" s="57">
        <v>210612000</v>
      </c>
    </row>
    <row r="1307" spans="1:8">
      <c r="A1307" s="52" t="s">
        <v>506</v>
      </c>
      <c r="B1307" s="52" t="s">
        <v>516</v>
      </c>
      <c r="C1307" s="52" t="s">
        <v>930</v>
      </c>
      <c r="D1307" s="52" t="s">
        <v>932</v>
      </c>
      <c r="E1307" s="52" t="s">
        <v>1058</v>
      </c>
      <c r="F1307" s="52" t="s">
        <v>1066</v>
      </c>
      <c r="G1307" s="56" t="s">
        <v>1067</v>
      </c>
      <c r="H1307" s="57">
        <v>116803000</v>
      </c>
    </row>
    <row r="1308" spans="1:8">
      <c r="A1308" s="52" t="s">
        <v>506</v>
      </c>
      <c r="B1308" s="52" t="s">
        <v>516</v>
      </c>
      <c r="C1308" s="52" t="s">
        <v>930</v>
      </c>
      <c r="D1308" s="52" t="s">
        <v>932</v>
      </c>
      <c r="E1308" s="52" t="s">
        <v>1058</v>
      </c>
      <c r="F1308" s="52" t="s">
        <v>1068</v>
      </c>
      <c r="G1308" s="56" t="s">
        <v>1069</v>
      </c>
      <c r="H1308" s="57">
        <v>84447748</v>
      </c>
    </row>
    <row r="1309" spans="1:8">
      <c r="A1309" s="52" t="s">
        <v>506</v>
      </c>
      <c r="B1309" s="52" t="s">
        <v>516</v>
      </c>
      <c r="C1309" s="52" t="s">
        <v>930</v>
      </c>
      <c r="D1309" s="52" t="s">
        <v>932</v>
      </c>
      <c r="E1309" s="52" t="s">
        <v>1058</v>
      </c>
      <c r="F1309" s="52" t="s">
        <v>1070</v>
      </c>
      <c r="G1309" s="56" t="s">
        <v>1071</v>
      </c>
      <c r="H1309" s="57">
        <v>365964810</v>
      </c>
    </row>
    <row r="1310" spans="1:8" ht="25.5">
      <c r="A1310" s="52" t="s">
        <v>506</v>
      </c>
      <c r="B1310" s="52" t="s">
        <v>516</v>
      </c>
      <c r="C1310" s="52" t="s">
        <v>930</v>
      </c>
      <c r="D1310" s="52" t="s">
        <v>932</v>
      </c>
      <c r="E1310" s="52" t="s">
        <v>1072</v>
      </c>
      <c r="F1310" s="52" t="s">
        <v>201</v>
      </c>
      <c r="G1310" s="56" t="s">
        <v>1073</v>
      </c>
      <c r="H1310" s="57">
        <v>514260944</v>
      </c>
    </row>
    <row r="1311" spans="1:8">
      <c r="A1311" s="52" t="s">
        <v>506</v>
      </c>
      <c r="B1311" s="52" t="s">
        <v>516</v>
      </c>
      <c r="C1311" s="52" t="s">
        <v>930</v>
      </c>
      <c r="D1311" s="52" t="s">
        <v>932</v>
      </c>
      <c r="E1311" s="52" t="s">
        <v>1072</v>
      </c>
      <c r="F1311" s="52" t="s">
        <v>1251</v>
      </c>
      <c r="G1311" s="56" t="s">
        <v>1248</v>
      </c>
      <c r="H1311" s="57">
        <v>10290500</v>
      </c>
    </row>
    <row r="1312" spans="1:8">
      <c r="A1312" s="52" t="s">
        <v>506</v>
      </c>
      <c r="B1312" s="52" t="s">
        <v>516</v>
      </c>
      <c r="C1312" s="52" t="s">
        <v>930</v>
      </c>
      <c r="D1312" s="52" t="s">
        <v>932</v>
      </c>
      <c r="E1312" s="52" t="s">
        <v>1072</v>
      </c>
      <c r="F1312" s="52" t="s">
        <v>1074</v>
      </c>
      <c r="G1312" s="56" t="s">
        <v>1067</v>
      </c>
      <c r="H1312" s="57">
        <v>178338000</v>
      </c>
    </row>
    <row r="1313" spans="1:8">
      <c r="A1313" s="52" t="s">
        <v>506</v>
      </c>
      <c r="B1313" s="52" t="s">
        <v>516</v>
      </c>
      <c r="C1313" s="52" t="s">
        <v>930</v>
      </c>
      <c r="D1313" s="52" t="s">
        <v>932</v>
      </c>
      <c r="E1313" s="52" t="s">
        <v>1072</v>
      </c>
      <c r="F1313" s="52" t="s">
        <v>1075</v>
      </c>
      <c r="G1313" s="56" t="s">
        <v>1065</v>
      </c>
      <c r="H1313" s="57">
        <v>224500000</v>
      </c>
    </row>
    <row r="1314" spans="1:8">
      <c r="A1314" s="52" t="s">
        <v>506</v>
      </c>
      <c r="B1314" s="52" t="s">
        <v>516</v>
      </c>
      <c r="C1314" s="52" t="s">
        <v>930</v>
      </c>
      <c r="D1314" s="52" t="s">
        <v>932</v>
      </c>
      <c r="E1314" s="52" t="s">
        <v>1072</v>
      </c>
      <c r="F1314" s="52" t="s">
        <v>1252</v>
      </c>
      <c r="G1314" s="56" t="s">
        <v>1253</v>
      </c>
      <c r="H1314" s="57">
        <v>101132444</v>
      </c>
    </row>
    <row r="1315" spans="1:8" ht="25.5">
      <c r="A1315" s="52" t="s">
        <v>506</v>
      </c>
      <c r="B1315" s="52" t="s">
        <v>516</v>
      </c>
      <c r="C1315" s="52" t="s">
        <v>930</v>
      </c>
      <c r="D1315" s="52" t="s">
        <v>932</v>
      </c>
      <c r="E1315" s="52" t="s">
        <v>1076</v>
      </c>
      <c r="F1315" s="52" t="s">
        <v>201</v>
      </c>
      <c r="G1315" s="56" t="s">
        <v>1077</v>
      </c>
      <c r="H1315" s="57">
        <v>822659824</v>
      </c>
    </row>
    <row r="1316" spans="1:8">
      <c r="A1316" s="52" t="s">
        <v>506</v>
      </c>
      <c r="B1316" s="52" t="s">
        <v>516</v>
      </c>
      <c r="C1316" s="52" t="s">
        <v>930</v>
      </c>
      <c r="D1316" s="52" t="s">
        <v>932</v>
      </c>
      <c r="E1316" s="52" t="s">
        <v>1076</v>
      </c>
      <c r="F1316" s="52" t="s">
        <v>1112</v>
      </c>
      <c r="G1316" s="56" t="s">
        <v>1113</v>
      </c>
      <c r="H1316" s="57">
        <v>37955724</v>
      </c>
    </row>
    <row r="1317" spans="1:8">
      <c r="A1317" s="52" t="s">
        <v>506</v>
      </c>
      <c r="B1317" s="52" t="s">
        <v>516</v>
      </c>
      <c r="C1317" s="52" t="s">
        <v>930</v>
      </c>
      <c r="D1317" s="52" t="s">
        <v>932</v>
      </c>
      <c r="E1317" s="52" t="s">
        <v>1076</v>
      </c>
      <c r="F1317" s="52" t="s">
        <v>1078</v>
      </c>
      <c r="G1317" s="56" t="s">
        <v>1079</v>
      </c>
      <c r="H1317" s="57">
        <v>633104500</v>
      </c>
    </row>
    <row r="1318" spans="1:8">
      <c r="A1318" s="52" t="s">
        <v>506</v>
      </c>
      <c r="B1318" s="52" t="s">
        <v>516</v>
      </c>
      <c r="C1318" s="52" t="s">
        <v>930</v>
      </c>
      <c r="D1318" s="52" t="s">
        <v>932</v>
      </c>
      <c r="E1318" s="52" t="s">
        <v>1076</v>
      </c>
      <c r="F1318" s="52" t="s">
        <v>1080</v>
      </c>
      <c r="G1318" s="56" t="s">
        <v>1081</v>
      </c>
      <c r="H1318" s="57">
        <v>4293000</v>
      </c>
    </row>
    <row r="1319" spans="1:8">
      <c r="A1319" s="52" t="s">
        <v>506</v>
      </c>
      <c r="B1319" s="52" t="s">
        <v>516</v>
      </c>
      <c r="C1319" s="52" t="s">
        <v>930</v>
      </c>
      <c r="D1319" s="52" t="s">
        <v>932</v>
      </c>
      <c r="E1319" s="52" t="s">
        <v>1076</v>
      </c>
      <c r="F1319" s="52" t="s">
        <v>1082</v>
      </c>
      <c r="G1319" s="56" t="s">
        <v>971</v>
      </c>
      <c r="H1319" s="57">
        <v>147306600</v>
      </c>
    </row>
    <row r="1320" spans="1:8">
      <c r="A1320" s="52" t="s">
        <v>506</v>
      </c>
      <c r="B1320" s="52" t="s">
        <v>516</v>
      </c>
      <c r="C1320" s="52" t="s">
        <v>930</v>
      </c>
      <c r="D1320" s="52" t="s">
        <v>932</v>
      </c>
      <c r="E1320" s="52" t="s">
        <v>1189</v>
      </c>
      <c r="F1320" s="52" t="s">
        <v>201</v>
      </c>
      <c r="G1320" s="56" t="s">
        <v>1190</v>
      </c>
      <c r="H1320" s="57">
        <v>32646000</v>
      </c>
    </row>
    <row r="1321" spans="1:8">
      <c r="A1321" s="52" t="s">
        <v>506</v>
      </c>
      <c r="B1321" s="52" t="s">
        <v>516</v>
      </c>
      <c r="C1321" s="52" t="s">
        <v>930</v>
      </c>
      <c r="D1321" s="52" t="s">
        <v>932</v>
      </c>
      <c r="E1321" s="52" t="s">
        <v>1189</v>
      </c>
      <c r="F1321" s="52" t="s">
        <v>1191</v>
      </c>
      <c r="G1321" s="56" t="s">
        <v>1192</v>
      </c>
      <c r="H1321" s="57">
        <v>32646000</v>
      </c>
    </row>
    <row r="1322" spans="1:8">
      <c r="A1322" s="52" t="s">
        <v>506</v>
      </c>
      <c r="B1322" s="52" t="s">
        <v>516</v>
      </c>
      <c r="C1322" s="52" t="s">
        <v>930</v>
      </c>
      <c r="D1322" s="52" t="s">
        <v>932</v>
      </c>
      <c r="E1322" s="52" t="s">
        <v>1083</v>
      </c>
      <c r="F1322" s="52" t="s">
        <v>201</v>
      </c>
      <c r="G1322" s="56" t="s">
        <v>971</v>
      </c>
      <c r="H1322" s="57">
        <v>2180684667</v>
      </c>
    </row>
    <row r="1323" spans="1:8">
      <c r="A1323" s="52" t="s">
        <v>506</v>
      </c>
      <c r="B1323" s="52" t="s">
        <v>516</v>
      </c>
      <c r="C1323" s="52" t="s">
        <v>930</v>
      </c>
      <c r="D1323" s="52" t="s">
        <v>932</v>
      </c>
      <c r="E1323" s="52" t="s">
        <v>1083</v>
      </c>
      <c r="F1323" s="52" t="s">
        <v>1084</v>
      </c>
      <c r="G1323" s="56" t="s">
        <v>1085</v>
      </c>
      <c r="H1323" s="57">
        <v>90005455</v>
      </c>
    </row>
    <row r="1324" spans="1:8">
      <c r="A1324" s="52" t="s">
        <v>506</v>
      </c>
      <c r="B1324" s="52" t="s">
        <v>516</v>
      </c>
      <c r="C1324" s="52" t="s">
        <v>930</v>
      </c>
      <c r="D1324" s="52" t="s">
        <v>932</v>
      </c>
      <c r="E1324" s="52" t="s">
        <v>1083</v>
      </c>
      <c r="F1324" s="52" t="s">
        <v>1086</v>
      </c>
      <c r="G1324" s="56" t="s">
        <v>1087</v>
      </c>
      <c r="H1324" s="57">
        <v>185487540</v>
      </c>
    </row>
    <row r="1325" spans="1:8">
      <c r="A1325" s="52" t="s">
        <v>506</v>
      </c>
      <c r="B1325" s="52" t="s">
        <v>516</v>
      </c>
      <c r="C1325" s="52" t="s">
        <v>930</v>
      </c>
      <c r="D1325" s="52" t="s">
        <v>932</v>
      </c>
      <c r="E1325" s="52" t="s">
        <v>1083</v>
      </c>
      <c r="F1325" s="52" t="s">
        <v>1088</v>
      </c>
      <c r="G1325" s="56" t="s">
        <v>1089</v>
      </c>
      <c r="H1325" s="57">
        <v>1185004852</v>
      </c>
    </row>
    <row r="1326" spans="1:8">
      <c r="A1326" s="52" t="s">
        <v>506</v>
      </c>
      <c r="B1326" s="52" t="s">
        <v>516</v>
      </c>
      <c r="C1326" s="52" t="s">
        <v>930</v>
      </c>
      <c r="D1326" s="52" t="s">
        <v>932</v>
      </c>
      <c r="E1326" s="52" t="s">
        <v>1083</v>
      </c>
      <c r="F1326" s="52" t="s">
        <v>1090</v>
      </c>
      <c r="G1326" s="56" t="s">
        <v>1091</v>
      </c>
      <c r="H1326" s="57">
        <v>720186820</v>
      </c>
    </row>
    <row r="1327" spans="1:8" ht="38.25">
      <c r="A1327" s="52" t="s">
        <v>506</v>
      </c>
      <c r="B1327" s="52" t="s">
        <v>516</v>
      </c>
      <c r="C1327" s="52" t="s">
        <v>930</v>
      </c>
      <c r="D1327" s="52" t="s">
        <v>932</v>
      </c>
      <c r="E1327" s="52" t="s">
        <v>1254</v>
      </c>
      <c r="F1327" s="52" t="s">
        <v>201</v>
      </c>
      <c r="G1327" s="56" t="s">
        <v>1255</v>
      </c>
      <c r="H1327" s="57">
        <v>5922000</v>
      </c>
    </row>
    <row r="1328" spans="1:8" ht="51">
      <c r="A1328" s="52" t="s">
        <v>506</v>
      </c>
      <c r="B1328" s="52" t="s">
        <v>516</v>
      </c>
      <c r="C1328" s="52" t="s">
        <v>930</v>
      </c>
      <c r="D1328" s="52" t="s">
        <v>932</v>
      </c>
      <c r="E1328" s="52" t="s">
        <v>1254</v>
      </c>
      <c r="F1328" s="52" t="s">
        <v>1256</v>
      </c>
      <c r="G1328" s="56" t="s">
        <v>1257</v>
      </c>
      <c r="H1328" s="57">
        <v>5922000</v>
      </c>
    </row>
    <row r="1329" spans="1:8" ht="38.25">
      <c r="A1329" s="52" t="s">
        <v>506</v>
      </c>
      <c r="B1329" s="52" t="s">
        <v>516</v>
      </c>
      <c r="C1329" s="52" t="s">
        <v>930</v>
      </c>
      <c r="D1329" s="52" t="s">
        <v>932</v>
      </c>
      <c r="E1329" s="52" t="s">
        <v>1277</v>
      </c>
      <c r="F1329" s="52" t="s">
        <v>201</v>
      </c>
      <c r="G1329" s="56" t="s">
        <v>1278</v>
      </c>
      <c r="H1329" s="57">
        <v>7177931</v>
      </c>
    </row>
    <row r="1330" spans="1:8" ht="25.5">
      <c r="A1330" s="52" t="s">
        <v>506</v>
      </c>
      <c r="B1330" s="52" t="s">
        <v>516</v>
      </c>
      <c r="C1330" s="52" t="s">
        <v>930</v>
      </c>
      <c r="D1330" s="52" t="s">
        <v>932</v>
      </c>
      <c r="E1330" s="52" t="s">
        <v>1277</v>
      </c>
      <c r="F1330" s="52" t="s">
        <v>1279</v>
      </c>
      <c r="G1330" s="56" t="s">
        <v>1280</v>
      </c>
      <c r="H1330" s="57">
        <v>7177931</v>
      </c>
    </row>
    <row r="1331" spans="1:8">
      <c r="A1331" s="52" t="s">
        <v>506</v>
      </c>
      <c r="B1331" s="52" t="s">
        <v>516</v>
      </c>
      <c r="C1331" s="52" t="s">
        <v>930</v>
      </c>
      <c r="D1331" s="52" t="s">
        <v>932</v>
      </c>
      <c r="E1331" s="52" t="s">
        <v>1262</v>
      </c>
      <c r="F1331" s="52" t="s">
        <v>201</v>
      </c>
      <c r="G1331" s="56" t="s">
        <v>1263</v>
      </c>
      <c r="H1331" s="57">
        <v>154192000</v>
      </c>
    </row>
    <row r="1332" spans="1:8">
      <c r="A1332" s="52" t="s">
        <v>506</v>
      </c>
      <c r="B1332" s="52" t="s">
        <v>516</v>
      </c>
      <c r="C1332" s="52" t="s">
        <v>930</v>
      </c>
      <c r="D1332" s="52" t="s">
        <v>932</v>
      </c>
      <c r="E1332" s="52" t="s">
        <v>1262</v>
      </c>
      <c r="F1332" s="52" t="s">
        <v>1264</v>
      </c>
      <c r="G1332" s="56" t="s">
        <v>1265</v>
      </c>
      <c r="H1332" s="57">
        <v>154192000</v>
      </c>
    </row>
    <row r="1333" spans="1:8">
      <c r="A1333" s="52" t="s">
        <v>506</v>
      </c>
      <c r="B1333" s="52" t="s">
        <v>516</v>
      </c>
      <c r="C1333" s="52" t="s">
        <v>1213</v>
      </c>
      <c r="D1333" s="52" t="s">
        <v>201</v>
      </c>
      <c r="E1333" s="52" t="s">
        <v>201</v>
      </c>
      <c r="F1333" s="52" t="s">
        <v>201</v>
      </c>
      <c r="G1333" s="56" t="s">
        <v>1214</v>
      </c>
      <c r="H1333" s="57">
        <v>101093000</v>
      </c>
    </row>
    <row r="1334" spans="1:8">
      <c r="A1334" s="52" t="s">
        <v>506</v>
      </c>
      <c r="B1334" s="52" t="s">
        <v>516</v>
      </c>
      <c r="C1334" s="52" t="s">
        <v>1213</v>
      </c>
      <c r="D1334" s="52" t="s">
        <v>1215</v>
      </c>
      <c r="E1334" s="52" t="s">
        <v>201</v>
      </c>
      <c r="F1334" s="52" t="s">
        <v>201</v>
      </c>
      <c r="G1334" s="56" t="s">
        <v>1216</v>
      </c>
      <c r="H1334" s="57">
        <v>101093000</v>
      </c>
    </row>
    <row r="1335" spans="1:8" ht="25.5">
      <c r="A1335" s="52" t="s">
        <v>506</v>
      </c>
      <c r="B1335" s="52" t="s">
        <v>516</v>
      </c>
      <c r="C1335" s="52" t="s">
        <v>1213</v>
      </c>
      <c r="D1335" s="52" t="s">
        <v>1215</v>
      </c>
      <c r="E1335" s="52" t="s">
        <v>1143</v>
      </c>
      <c r="F1335" s="52" t="s">
        <v>201</v>
      </c>
      <c r="G1335" s="56" t="s">
        <v>1144</v>
      </c>
      <c r="H1335" s="57">
        <v>36243000</v>
      </c>
    </row>
    <row r="1336" spans="1:8" ht="25.5">
      <c r="A1336" s="52" t="s">
        <v>506</v>
      </c>
      <c r="B1336" s="52" t="s">
        <v>516</v>
      </c>
      <c r="C1336" s="52" t="s">
        <v>1213</v>
      </c>
      <c r="D1336" s="52" t="s">
        <v>1215</v>
      </c>
      <c r="E1336" s="52" t="s">
        <v>1143</v>
      </c>
      <c r="F1336" s="52" t="s">
        <v>1145</v>
      </c>
      <c r="G1336" s="56" t="s">
        <v>1146</v>
      </c>
      <c r="H1336" s="57">
        <v>36243000</v>
      </c>
    </row>
    <row r="1337" spans="1:8">
      <c r="A1337" s="52" t="s">
        <v>506</v>
      </c>
      <c r="B1337" s="52" t="s">
        <v>516</v>
      </c>
      <c r="C1337" s="52" t="s">
        <v>1213</v>
      </c>
      <c r="D1337" s="52" t="s">
        <v>1215</v>
      </c>
      <c r="E1337" s="52" t="s">
        <v>1100</v>
      </c>
      <c r="F1337" s="52" t="s">
        <v>201</v>
      </c>
      <c r="G1337" s="56" t="s">
        <v>1034</v>
      </c>
      <c r="H1337" s="57">
        <v>64850000</v>
      </c>
    </row>
    <row r="1338" spans="1:8">
      <c r="A1338" s="52" t="s">
        <v>506</v>
      </c>
      <c r="B1338" s="52" t="s">
        <v>516</v>
      </c>
      <c r="C1338" s="52" t="s">
        <v>1213</v>
      </c>
      <c r="D1338" s="52" t="s">
        <v>1215</v>
      </c>
      <c r="E1338" s="52" t="s">
        <v>1100</v>
      </c>
      <c r="F1338" s="52" t="s">
        <v>1103</v>
      </c>
      <c r="G1338" s="56" t="s">
        <v>1104</v>
      </c>
      <c r="H1338" s="57">
        <v>64850000</v>
      </c>
    </row>
    <row r="1339" spans="1:8">
      <c r="A1339" s="52" t="s">
        <v>506</v>
      </c>
      <c r="B1339" s="52" t="s">
        <v>552</v>
      </c>
      <c r="C1339" s="52" t="s">
        <v>201</v>
      </c>
      <c r="D1339" s="52" t="s">
        <v>201</v>
      </c>
      <c r="E1339" s="52" t="s">
        <v>201</v>
      </c>
      <c r="F1339" s="52" t="s">
        <v>201</v>
      </c>
      <c r="G1339" s="56" t="s">
        <v>553</v>
      </c>
      <c r="H1339" s="57">
        <v>20959012693</v>
      </c>
    </row>
    <row r="1340" spans="1:8">
      <c r="A1340" s="52" t="s">
        <v>506</v>
      </c>
      <c r="B1340" s="52" t="s">
        <v>552</v>
      </c>
      <c r="C1340" s="52" t="s">
        <v>1092</v>
      </c>
      <c r="D1340" s="52" t="s">
        <v>201</v>
      </c>
      <c r="E1340" s="52" t="s">
        <v>201</v>
      </c>
      <c r="F1340" s="52" t="s">
        <v>201</v>
      </c>
      <c r="G1340" s="56" t="s">
        <v>1093</v>
      </c>
      <c r="H1340" s="57">
        <v>27000000</v>
      </c>
    </row>
    <row r="1341" spans="1:8">
      <c r="A1341" s="52" t="s">
        <v>506</v>
      </c>
      <c r="B1341" s="52" t="s">
        <v>552</v>
      </c>
      <c r="C1341" s="52" t="s">
        <v>1092</v>
      </c>
      <c r="D1341" s="52" t="s">
        <v>1108</v>
      </c>
      <c r="E1341" s="52" t="s">
        <v>201</v>
      </c>
      <c r="F1341" s="52" t="s">
        <v>201</v>
      </c>
      <c r="G1341" s="56" t="s">
        <v>1109</v>
      </c>
      <c r="H1341" s="57">
        <v>0</v>
      </c>
    </row>
    <row r="1342" spans="1:8" ht="38.25">
      <c r="A1342" s="52" t="s">
        <v>506</v>
      </c>
      <c r="B1342" s="52" t="s">
        <v>552</v>
      </c>
      <c r="C1342" s="52" t="s">
        <v>1092</v>
      </c>
      <c r="D1342" s="52" t="s">
        <v>1217</v>
      </c>
      <c r="E1342" s="52" t="s">
        <v>201</v>
      </c>
      <c r="F1342" s="52" t="s">
        <v>201</v>
      </c>
      <c r="G1342" s="56" t="s">
        <v>1218</v>
      </c>
      <c r="H1342" s="57">
        <v>27000000</v>
      </c>
    </row>
    <row r="1343" spans="1:8" ht="25.5">
      <c r="A1343" s="52" t="s">
        <v>506</v>
      </c>
      <c r="B1343" s="52" t="s">
        <v>552</v>
      </c>
      <c r="C1343" s="52" t="s">
        <v>1092</v>
      </c>
      <c r="D1343" s="52" t="s">
        <v>1217</v>
      </c>
      <c r="E1343" s="52" t="s">
        <v>962</v>
      </c>
      <c r="F1343" s="52" t="s">
        <v>201</v>
      </c>
      <c r="G1343" s="56" t="s">
        <v>963</v>
      </c>
      <c r="H1343" s="57">
        <v>27000000</v>
      </c>
    </row>
    <row r="1344" spans="1:8">
      <c r="A1344" s="52" t="s">
        <v>506</v>
      </c>
      <c r="B1344" s="52" t="s">
        <v>552</v>
      </c>
      <c r="C1344" s="52" t="s">
        <v>1092</v>
      </c>
      <c r="D1344" s="52" t="s">
        <v>1217</v>
      </c>
      <c r="E1344" s="52" t="s">
        <v>962</v>
      </c>
      <c r="F1344" s="52" t="s">
        <v>964</v>
      </c>
      <c r="G1344" s="56" t="s">
        <v>965</v>
      </c>
      <c r="H1344" s="57">
        <v>27000000</v>
      </c>
    </row>
    <row r="1345" spans="1:8">
      <c r="A1345" s="52" t="s">
        <v>506</v>
      </c>
      <c r="B1345" s="52" t="s">
        <v>552</v>
      </c>
      <c r="C1345" s="52" t="s">
        <v>1298</v>
      </c>
      <c r="D1345" s="52" t="s">
        <v>201</v>
      </c>
      <c r="E1345" s="52" t="s">
        <v>201</v>
      </c>
      <c r="F1345" s="52" t="s">
        <v>201</v>
      </c>
      <c r="G1345" s="56" t="s">
        <v>1299</v>
      </c>
      <c r="H1345" s="57">
        <v>0</v>
      </c>
    </row>
    <row r="1346" spans="1:8">
      <c r="A1346" s="52" t="s">
        <v>506</v>
      </c>
      <c r="B1346" s="52" t="s">
        <v>552</v>
      </c>
      <c r="C1346" s="52" t="s">
        <v>1298</v>
      </c>
      <c r="D1346" s="52" t="s">
        <v>1300</v>
      </c>
      <c r="E1346" s="52" t="s">
        <v>201</v>
      </c>
      <c r="F1346" s="52" t="s">
        <v>201</v>
      </c>
      <c r="G1346" s="56" t="s">
        <v>1301</v>
      </c>
      <c r="H1346" s="57">
        <v>0</v>
      </c>
    </row>
    <row r="1347" spans="1:8">
      <c r="A1347" s="52" t="s">
        <v>506</v>
      </c>
      <c r="B1347" s="52" t="s">
        <v>552</v>
      </c>
      <c r="C1347" s="52" t="s">
        <v>1158</v>
      </c>
      <c r="D1347" s="52" t="s">
        <v>201</v>
      </c>
      <c r="E1347" s="52" t="s">
        <v>201</v>
      </c>
      <c r="F1347" s="52" t="s">
        <v>201</v>
      </c>
      <c r="G1347" s="56" t="s">
        <v>1159</v>
      </c>
      <c r="H1347" s="57">
        <v>8929136693</v>
      </c>
    </row>
    <row r="1348" spans="1:8" ht="38.25">
      <c r="A1348" s="52" t="s">
        <v>506</v>
      </c>
      <c r="B1348" s="52" t="s">
        <v>552</v>
      </c>
      <c r="C1348" s="52" t="s">
        <v>1158</v>
      </c>
      <c r="D1348" s="52" t="s">
        <v>1195</v>
      </c>
      <c r="E1348" s="52" t="s">
        <v>201</v>
      </c>
      <c r="F1348" s="52" t="s">
        <v>201</v>
      </c>
      <c r="G1348" s="56" t="s">
        <v>1196</v>
      </c>
      <c r="H1348" s="57">
        <v>8929136693</v>
      </c>
    </row>
    <row r="1349" spans="1:8">
      <c r="A1349" s="52" t="s">
        <v>506</v>
      </c>
      <c r="B1349" s="52" t="s">
        <v>552</v>
      </c>
      <c r="C1349" s="52" t="s">
        <v>1158</v>
      </c>
      <c r="D1349" s="52" t="s">
        <v>1195</v>
      </c>
      <c r="E1349" s="52" t="s">
        <v>1302</v>
      </c>
      <c r="F1349" s="52" t="s">
        <v>201</v>
      </c>
      <c r="G1349" s="56" t="s">
        <v>1303</v>
      </c>
      <c r="H1349" s="57">
        <v>2273624000</v>
      </c>
    </row>
    <row r="1350" spans="1:8" ht="25.5">
      <c r="A1350" s="52" t="s">
        <v>506</v>
      </c>
      <c r="B1350" s="52" t="s">
        <v>552</v>
      </c>
      <c r="C1350" s="52" t="s">
        <v>1158</v>
      </c>
      <c r="D1350" s="52" t="s">
        <v>1195</v>
      </c>
      <c r="E1350" s="52" t="s">
        <v>1302</v>
      </c>
      <c r="F1350" s="52" t="s">
        <v>1304</v>
      </c>
      <c r="G1350" s="56" t="s">
        <v>1305</v>
      </c>
      <c r="H1350" s="57">
        <v>2273624000</v>
      </c>
    </row>
    <row r="1351" spans="1:8">
      <c r="A1351" s="52" t="s">
        <v>506</v>
      </c>
      <c r="B1351" s="52" t="s">
        <v>552</v>
      </c>
      <c r="C1351" s="52" t="s">
        <v>1158</v>
      </c>
      <c r="D1351" s="52" t="s">
        <v>1195</v>
      </c>
      <c r="E1351" s="52" t="s">
        <v>1197</v>
      </c>
      <c r="F1351" s="52" t="s">
        <v>201</v>
      </c>
      <c r="G1351" s="56" t="s">
        <v>1198</v>
      </c>
      <c r="H1351" s="57">
        <v>6655512693</v>
      </c>
    </row>
    <row r="1352" spans="1:8" ht="38.25">
      <c r="A1352" s="52" t="s">
        <v>506</v>
      </c>
      <c r="B1352" s="52" t="s">
        <v>552</v>
      </c>
      <c r="C1352" s="52" t="s">
        <v>1158</v>
      </c>
      <c r="D1352" s="52" t="s">
        <v>1195</v>
      </c>
      <c r="E1352" s="52" t="s">
        <v>1197</v>
      </c>
      <c r="F1352" s="52" t="s">
        <v>1306</v>
      </c>
      <c r="G1352" s="56" t="s">
        <v>1307</v>
      </c>
      <c r="H1352" s="57">
        <v>6655512693</v>
      </c>
    </row>
    <row r="1353" spans="1:8">
      <c r="A1353" s="52" t="s">
        <v>506</v>
      </c>
      <c r="B1353" s="52" t="s">
        <v>552</v>
      </c>
      <c r="C1353" s="52" t="s">
        <v>1158</v>
      </c>
      <c r="D1353" s="52" t="s">
        <v>1201</v>
      </c>
      <c r="E1353" s="52" t="s">
        <v>201</v>
      </c>
      <c r="F1353" s="52" t="s">
        <v>201</v>
      </c>
      <c r="G1353" s="56" t="s">
        <v>1202</v>
      </c>
      <c r="H1353" s="57">
        <v>0</v>
      </c>
    </row>
    <row r="1354" spans="1:8" ht="25.5">
      <c r="A1354" s="52" t="s">
        <v>506</v>
      </c>
      <c r="B1354" s="52" t="s">
        <v>552</v>
      </c>
      <c r="C1354" s="52" t="s">
        <v>930</v>
      </c>
      <c r="D1354" s="52" t="s">
        <v>201</v>
      </c>
      <c r="E1354" s="52" t="s">
        <v>201</v>
      </c>
      <c r="F1354" s="52" t="s">
        <v>201</v>
      </c>
      <c r="G1354" s="56" t="s">
        <v>931</v>
      </c>
      <c r="H1354" s="57">
        <v>12002876000</v>
      </c>
    </row>
    <row r="1355" spans="1:8">
      <c r="A1355" s="52" t="s">
        <v>506</v>
      </c>
      <c r="B1355" s="52" t="s">
        <v>552</v>
      </c>
      <c r="C1355" s="52" t="s">
        <v>930</v>
      </c>
      <c r="D1355" s="52" t="s">
        <v>932</v>
      </c>
      <c r="E1355" s="52" t="s">
        <v>201</v>
      </c>
      <c r="F1355" s="52" t="s">
        <v>201</v>
      </c>
      <c r="G1355" s="56" t="s">
        <v>933</v>
      </c>
      <c r="H1355" s="57">
        <v>12002876000</v>
      </c>
    </row>
    <row r="1356" spans="1:8">
      <c r="A1356" s="52" t="s">
        <v>506</v>
      </c>
      <c r="B1356" s="52" t="s">
        <v>552</v>
      </c>
      <c r="C1356" s="52" t="s">
        <v>930</v>
      </c>
      <c r="D1356" s="52" t="s">
        <v>932</v>
      </c>
      <c r="E1356" s="52" t="s">
        <v>934</v>
      </c>
      <c r="F1356" s="52" t="s">
        <v>201</v>
      </c>
      <c r="G1356" s="56" t="s">
        <v>935</v>
      </c>
      <c r="H1356" s="57">
        <v>3772284262</v>
      </c>
    </row>
    <row r="1357" spans="1:8">
      <c r="A1357" s="52" t="s">
        <v>506</v>
      </c>
      <c r="B1357" s="52" t="s">
        <v>552</v>
      </c>
      <c r="C1357" s="52" t="s">
        <v>930</v>
      </c>
      <c r="D1357" s="52" t="s">
        <v>932</v>
      </c>
      <c r="E1357" s="52" t="s">
        <v>934</v>
      </c>
      <c r="F1357" s="52" t="s">
        <v>936</v>
      </c>
      <c r="G1357" s="56" t="s">
        <v>937</v>
      </c>
      <c r="H1357" s="57">
        <v>3772284262</v>
      </c>
    </row>
    <row r="1358" spans="1:8" ht="25.5">
      <c r="A1358" s="52" t="s">
        <v>506</v>
      </c>
      <c r="B1358" s="52" t="s">
        <v>552</v>
      </c>
      <c r="C1358" s="52" t="s">
        <v>930</v>
      </c>
      <c r="D1358" s="52" t="s">
        <v>932</v>
      </c>
      <c r="E1358" s="52" t="s">
        <v>940</v>
      </c>
      <c r="F1358" s="52" t="s">
        <v>201</v>
      </c>
      <c r="G1358" s="56" t="s">
        <v>941</v>
      </c>
      <c r="H1358" s="57">
        <v>203025528</v>
      </c>
    </row>
    <row r="1359" spans="1:8" ht="25.5">
      <c r="A1359" s="52" t="s">
        <v>506</v>
      </c>
      <c r="B1359" s="52" t="s">
        <v>552</v>
      </c>
      <c r="C1359" s="52" t="s">
        <v>930</v>
      </c>
      <c r="D1359" s="52" t="s">
        <v>932</v>
      </c>
      <c r="E1359" s="52" t="s">
        <v>940</v>
      </c>
      <c r="F1359" s="52" t="s">
        <v>942</v>
      </c>
      <c r="G1359" s="56" t="s">
        <v>943</v>
      </c>
      <c r="H1359" s="57">
        <v>203025528</v>
      </c>
    </row>
    <row r="1360" spans="1:8">
      <c r="A1360" s="52" t="s">
        <v>506</v>
      </c>
      <c r="B1360" s="52" t="s">
        <v>552</v>
      </c>
      <c r="C1360" s="52" t="s">
        <v>930</v>
      </c>
      <c r="D1360" s="52" t="s">
        <v>932</v>
      </c>
      <c r="E1360" s="52" t="s">
        <v>944</v>
      </c>
      <c r="F1360" s="52" t="s">
        <v>201</v>
      </c>
      <c r="G1360" s="56" t="s">
        <v>945</v>
      </c>
      <c r="H1360" s="57">
        <v>2173504880</v>
      </c>
    </row>
    <row r="1361" spans="1:8">
      <c r="A1361" s="52" t="s">
        <v>506</v>
      </c>
      <c r="B1361" s="52" t="s">
        <v>552</v>
      </c>
      <c r="C1361" s="52" t="s">
        <v>930</v>
      </c>
      <c r="D1361" s="52" t="s">
        <v>932</v>
      </c>
      <c r="E1361" s="52" t="s">
        <v>944</v>
      </c>
      <c r="F1361" s="52" t="s">
        <v>946</v>
      </c>
      <c r="G1361" s="56" t="s">
        <v>947</v>
      </c>
      <c r="H1361" s="57">
        <v>180025000</v>
      </c>
    </row>
    <row r="1362" spans="1:8">
      <c r="A1362" s="52" t="s">
        <v>506</v>
      </c>
      <c r="B1362" s="52" t="s">
        <v>552</v>
      </c>
      <c r="C1362" s="52" t="s">
        <v>930</v>
      </c>
      <c r="D1362" s="52" t="s">
        <v>932</v>
      </c>
      <c r="E1362" s="52" t="s">
        <v>944</v>
      </c>
      <c r="F1362" s="52" t="s">
        <v>1272</v>
      </c>
      <c r="G1362" s="56" t="s">
        <v>1273</v>
      </c>
      <c r="H1362" s="57">
        <v>87843000</v>
      </c>
    </row>
    <row r="1363" spans="1:8">
      <c r="A1363" s="52" t="s">
        <v>506</v>
      </c>
      <c r="B1363" s="52" t="s">
        <v>552</v>
      </c>
      <c r="C1363" s="52" t="s">
        <v>930</v>
      </c>
      <c r="D1363" s="52" t="s">
        <v>932</v>
      </c>
      <c r="E1363" s="52" t="s">
        <v>944</v>
      </c>
      <c r="F1363" s="52" t="s">
        <v>948</v>
      </c>
      <c r="G1363" s="56" t="s">
        <v>949</v>
      </c>
      <c r="H1363" s="57">
        <v>635209000</v>
      </c>
    </row>
    <row r="1364" spans="1:8">
      <c r="A1364" s="52" t="s">
        <v>506</v>
      </c>
      <c r="B1364" s="52" t="s">
        <v>552</v>
      </c>
      <c r="C1364" s="52" t="s">
        <v>930</v>
      </c>
      <c r="D1364" s="52" t="s">
        <v>932</v>
      </c>
      <c r="E1364" s="52" t="s">
        <v>944</v>
      </c>
      <c r="F1364" s="52" t="s">
        <v>950</v>
      </c>
      <c r="G1364" s="56" t="s">
        <v>951</v>
      </c>
      <c r="H1364" s="57">
        <v>3948000</v>
      </c>
    </row>
    <row r="1365" spans="1:8" ht="25.5">
      <c r="A1365" s="52" t="s">
        <v>506</v>
      </c>
      <c r="B1365" s="52" t="s">
        <v>552</v>
      </c>
      <c r="C1365" s="52" t="s">
        <v>930</v>
      </c>
      <c r="D1365" s="52" t="s">
        <v>932</v>
      </c>
      <c r="E1365" s="52" t="s">
        <v>944</v>
      </c>
      <c r="F1365" s="52" t="s">
        <v>954</v>
      </c>
      <c r="G1365" s="56" t="s">
        <v>955</v>
      </c>
      <c r="H1365" s="57">
        <v>109791770</v>
      </c>
    </row>
    <row r="1366" spans="1:8" ht="25.5">
      <c r="A1366" s="52" t="s">
        <v>506</v>
      </c>
      <c r="B1366" s="52" t="s">
        <v>552</v>
      </c>
      <c r="C1366" s="52" t="s">
        <v>930</v>
      </c>
      <c r="D1366" s="52" t="s">
        <v>932</v>
      </c>
      <c r="E1366" s="52" t="s">
        <v>944</v>
      </c>
      <c r="F1366" s="52" t="s">
        <v>956</v>
      </c>
      <c r="G1366" s="56" t="s">
        <v>957</v>
      </c>
      <c r="H1366" s="57">
        <v>70147081</v>
      </c>
    </row>
    <row r="1367" spans="1:8">
      <c r="A1367" s="52" t="s">
        <v>506</v>
      </c>
      <c r="B1367" s="52" t="s">
        <v>552</v>
      </c>
      <c r="C1367" s="52" t="s">
        <v>930</v>
      </c>
      <c r="D1367" s="52" t="s">
        <v>932</v>
      </c>
      <c r="E1367" s="52" t="s">
        <v>944</v>
      </c>
      <c r="F1367" s="52" t="s">
        <v>958</v>
      </c>
      <c r="G1367" s="56" t="s">
        <v>959</v>
      </c>
      <c r="H1367" s="57">
        <v>1052170784</v>
      </c>
    </row>
    <row r="1368" spans="1:8">
      <c r="A1368" s="52" t="s">
        <v>506</v>
      </c>
      <c r="B1368" s="52" t="s">
        <v>552</v>
      </c>
      <c r="C1368" s="52" t="s">
        <v>930</v>
      </c>
      <c r="D1368" s="52" t="s">
        <v>932</v>
      </c>
      <c r="E1368" s="52" t="s">
        <v>944</v>
      </c>
      <c r="F1368" s="52" t="s">
        <v>960</v>
      </c>
      <c r="G1368" s="56" t="s">
        <v>961</v>
      </c>
      <c r="H1368" s="57">
        <v>34370245</v>
      </c>
    </row>
    <row r="1369" spans="1:8" ht="25.5">
      <c r="A1369" s="52" t="s">
        <v>506</v>
      </c>
      <c r="B1369" s="52" t="s">
        <v>552</v>
      </c>
      <c r="C1369" s="52" t="s">
        <v>930</v>
      </c>
      <c r="D1369" s="52" t="s">
        <v>932</v>
      </c>
      <c r="E1369" s="52" t="s">
        <v>962</v>
      </c>
      <c r="F1369" s="52" t="s">
        <v>201</v>
      </c>
      <c r="G1369" s="56" t="s">
        <v>963</v>
      </c>
      <c r="H1369" s="57">
        <v>18700000</v>
      </c>
    </row>
    <row r="1370" spans="1:8">
      <c r="A1370" s="52" t="s">
        <v>506</v>
      </c>
      <c r="B1370" s="52" t="s">
        <v>552</v>
      </c>
      <c r="C1370" s="52" t="s">
        <v>930</v>
      </c>
      <c r="D1370" s="52" t="s">
        <v>932</v>
      </c>
      <c r="E1370" s="52" t="s">
        <v>962</v>
      </c>
      <c r="F1370" s="52" t="s">
        <v>964</v>
      </c>
      <c r="G1370" s="56" t="s">
        <v>965</v>
      </c>
      <c r="H1370" s="57">
        <v>18700000</v>
      </c>
    </row>
    <row r="1371" spans="1:8">
      <c r="A1371" s="52" t="s">
        <v>506</v>
      </c>
      <c r="B1371" s="52" t="s">
        <v>552</v>
      </c>
      <c r="C1371" s="52" t="s">
        <v>930</v>
      </c>
      <c r="D1371" s="52" t="s">
        <v>932</v>
      </c>
      <c r="E1371" s="52" t="s">
        <v>1139</v>
      </c>
      <c r="F1371" s="52" t="s">
        <v>201</v>
      </c>
      <c r="G1371" s="56" t="s">
        <v>1140</v>
      </c>
      <c r="H1371" s="57">
        <v>57600000</v>
      </c>
    </row>
    <row r="1372" spans="1:8">
      <c r="A1372" s="52" t="s">
        <v>506</v>
      </c>
      <c r="B1372" s="52" t="s">
        <v>552</v>
      </c>
      <c r="C1372" s="52" t="s">
        <v>930</v>
      </c>
      <c r="D1372" s="52" t="s">
        <v>932</v>
      </c>
      <c r="E1372" s="52" t="s">
        <v>1139</v>
      </c>
      <c r="F1372" s="52" t="s">
        <v>1203</v>
      </c>
      <c r="G1372" s="56" t="s">
        <v>1204</v>
      </c>
      <c r="H1372" s="57">
        <v>57600000</v>
      </c>
    </row>
    <row r="1373" spans="1:8">
      <c r="A1373" s="52" t="s">
        <v>506</v>
      </c>
      <c r="B1373" s="52" t="s">
        <v>552</v>
      </c>
      <c r="C1373" s="52" t="s">
        <v>930</v>
      </c>
      <c r="D1373" s="52" t="s">
        <v>932</v>
      </c>
      <c r="E1373" s="52" t="s">
        <v>966</v>
      </c>
      <c r="F1373" s="52" t="s">
        <v>201</v>
      </c>
      <c r="G1373" s="56" t="s">
        <v>967</v>
      </c>
      <c r="H1373" s="57">
        <v>694518000</v>
      </c>
    </row>
    <row r="1374" spans="1:8">
      <c r="A1374" s="52" t="s">
        <v>506</v>
      </c>
      <c r="B1374" s="52" t="s">
        <v>552</v>
      </c>
      <c r="C1374" s="52" t="s">
        <v>930</v>
      </c>
      <c r="D1374" s="52" t="s">
        <v>932</v>
      </c>
      <c r="E1374" s="52" t="s">
        <v>966</v>
      </c>
      <c r="F1374" s="52" t="s">
        <v>970</v>
      </c>
      <c r="G1374" s="56" t="s">
        <v>971</v>
      </c>
      <c r="H1374" s="57">
        <v>694518000</v>
      </c>
    </row>
    <row r="1375" spans="1:8">
      <c r="A1375" s="52" t="s">
        <v>506</v>
      </c>
      <c r="B1375" s="52" t="s">
        <v>552</v>
      </c>
      <c r="C1375" s="52" t="s">
        <v>930</v>
      </c>
      <c r="D1375" s="52" t="s">
        <v>932</v>
      </c>
      <c r="E1375" s="52" t="s">
        <v>972</v>
      </c>
      <c r="F1375" s="52" t="s">
        <v>201</v>
      </c>
      <c r="G1375" s="56" t="s">
        <v>973</v>
      </c>
      <c r="H1375" s="57">
        <v>954313348</v>
      </c>
    </row>
    <row r="1376" spans="1:8">
      <c r="A1376" s="52" t="s">
        <v>506</v>
      </c>
      <c r="B1376" s="52" t="s">
        <v>552</v>
      </c>
      <c r="C1376" s="52" t="s">
        <v>930</v>
      </c>
      <c r="D1376" s="52" t="s">
        <v>932</v>
      </c>
      <c r="E1376" s="52" t="s">
        <v>972</v>
      </c>
      <c r="F1376" s="52" t="s">
        <v>974</v>
      </c>
      <c r="G1376" s="56" t="s">
        <v>975</v>
      </c>
      <c r="H1376" s="57">
        <v>741753894</v>
      </c>
    </row>
    <row r="1377" spans="1:8">
      <c r="A1377" s="52" t="s">
        <v>506</v>
      </c>
      <c r="B1377" s="52" t="s">
        <v>552</v>
      </c>
      <c r="C1377" s="52" t="s">
        <v>930</v>
      </c>
      <c r="D1377" s="52" t="s">
        <v>932</v>
      </c>
      <c r="E1377" s="52" t="s">
        <v>972</v>
      </c>
      <c r="F1377" s="52" t="s">
        <v>976</v>
      </c>
      <c r="G1377" s="56" t="s">
        <v>977</v>
      </c>
      <c r="H1377" s="57">
        <v>127089419</v>
      </c>
    </row>
    <row r="1378" spans="1:8">
      <c r="A1378" s="52" t="s">
        <v>506</v>
      </c>
      <c r="B1378" s="52" t="s">
        <v>552</v>
      </c>
      <c r="C1378" s="52" t="s">
        <v>930</v>
      </c>
      <c r="D1378" s="52" t="s">
        <v>932</v>
      </c>
      <c r="E1378" s="52" t="s">
        <v>972</v>
      </c>
      <c r="F1378" s="52" t="s">
        <v>978</v>
      </c>
      <c r="G1378" s="56" t="s">
        <v>979</v>
      </c>
      <c r="H1378" s="57">
        <v>83377243</v>
      </c>
    </row>
    <row r="1379" spans="1:8">
      <c r="A1379" s="52" t="s">
        <v>506</v>
      </c>
      <c r="B1379" s="52" t="s">
        <v>552</v>
      </c>
      <c r="C1379" s="52" t="s">
        <v>930</v>
      </c>
      <c r="D1379" s="52" t="s">
        <v>932</v>
      </c>
      <c r="E1379" s="52" t="s">
        <v>972</v>
      </c>
      <c r="F1379" s="52" t="s">
        <v>980</v>
      </c>
      <c r="G1379" s="56" t="s">
        <v>981</v>
      </c>
      <c r="H1379" s="57">
        <v>2092792</v>
      </c>
    </row>
    <row r="1380" spans="1:8">
      <c r="A1380" s="52" t="s">
        <v>506</v>
      </c>
      <c r="B1380" s="52" t="s">
        <v>552</v>
      </c>
      <c r="C1380" s="52" t="s">
        <v>930</v>
      </c>
      <c r="D1380" s="52" t="s">
        <v>932</v>
      </c>
      <c r="E1380" s="52" t="s">
        <v>982</v>
      </c>
      <c r="F1380" s="52" t="s">
        <v>201</v>
      </c>
      <c r="G1380" s="56" t="s">
        <v>983</v>
      </c>
      <c r="H1380" s="57">
        <v>806281110</v>
      </c>
    </row>
    <row r="1381" spans="1:8" ht="25.5">
      <c r="A1381" s="52" t="s">
        <v>506</v>
      </c>
      <c r="B1381" s="52" t="s">
        <v>552</v>
      </c>
      <c r="C1381" s="52" t="s">
        <v>930</v>
      </c>
      <c r="D1381" s="52" t="s">
        <v>932</v>
      </c>
      <c r="E1381" s="52" t="s">
        <v>982</v>
      </c>
      <c r="F1381" s="52" t="s">
        <v>984</v>
      </c>
      <c r="G1381" s="56" t="s">
        <v>985</v>
      </c>
      <c r="H1381" s="57">
        <v>784681110</v>
      </c>
    </row>
    <row r="1382" spans="1:8">
      <c r="A1382" s="52" t="s">
        <v>506</v>
      </c>
      <c r="B1382" s="52" t="s">
        <v>552</v>
      </c>
      <c r="C1382" s="52" t="s">
        <v>930</v>
      </c>
      <c r="D1382" s="52" t="s">
        <v>932</v>
      </c>
      <c r="E1382" s="52" t="s">
        <v>982</v>
      </c>
      <c r="F1382" s="52" t="s">
        <v>1242</v>
      </c>
      <c r="G1382" s="56" t="s">
        <v>971</v>
      </c>
      <c r="H1382" s="57">
        <v>21600000</v>
      </c>
    </row>
    <row r="1383" spans="1:8">
      <c r="A1383" s="52" t="s">
        <v>506</v>
      </c>
      <c r="B1383" s="52" t="s">
        <v>552</v>
      </c>
      <c r="C1383" s="52" t="s">
        <v>930</v>
      </c>
      <c r="D1383" s="52" t="s">
        <v>932</v>
      </c>
      <c r="E1383" s="52" t="s">
        <v>986</v>
      </c>
      <c r="F1383" s="52" t="s">
        <v>201</v>
      </c>
      <c r="G1383" s="56" t="s">
        <v>987</v>
      </c>
      <c r="H1383" s="57">
        <v>524101190</v>
      </c>
    </row>
    <row r="1384" spans="1:8">
      <c r="A1384" s="52" t="s">
        <v>506</v>
      </c>
      <c r="B1384" s="52" t="s">
        <v>552</v>
      </c>
      <c r="C1384" s="52" t="s">
        <v>930</v>
      </c>
      <c r="D1384" s="52" t="s">
        <v>932</v>
      </c>
      <c r="E1384" s="52" t="s">
        <v>986</v>
      </c>
      <c r="F1384" s="52" t="s">
        <v>988</v>
      </c>
      <c r="G1384" s="56" t="s">
        <v>989</v>
      </c>
      <c r="H1384" s="57">
        <v>151495456</v>
      </c>
    </row>
    <row r="1385" spans="1:8">
      <c r="A1385" s="52" t="s">
        <v>506</v>
      </c>
      <c r="B1385" s="52" t="s">
        <v>552</v>
      </c>
      <c r="C1385" s="52" t="s">
        <v>930</v>
      </c>
      <c r="D1385" s="52" t="s">
        <v>932</v>
      </c>
      <c r="E1385" s="52" t="s">
        <v>986</v>
      </c>
      <c r="F1385" s="52" t="s">
        <v>990</v>
      </c>
      <c r="G1385" s="56" t="s">
        <v>991</v>
      </c>
      <c r="H1385" s="57">
        <v>7770734</v>
      </c>
    </row>
    <row r="1386" spans="1:8">
      <c r="A1386" s="52" t="s">
        <v>506</v>
      </c>
      <c r="B1386" s="52" t="s">
        <v>552</v>
      </c>
      <c r="C1386" s="52" t="s">
        <v>930</v>
      </c>
      <c r="D1386" s="52" t="s">
        <v>932</v>
      </c>
      <c r="E1386" s="52" t="s">
        <v>986</v>
      </c>
      <c r="F1386" s="52" t="s">
        <v>992</v>
      </c>
      <c r="G1386" s="56" t="s">
        <v>993</v>
      </c>
      <c r="H1386" s="57">
        <v>359753000</v>
      </c>
    </row>
    <row r="1387" spans="1:8">
      <c r="A1387" s="52" t="s">
        <v>506</v>
      </c>
      <c r="B1387" s="52" t="s">
        <v>552</v>
      </c>
      <c r="C1387" s="52" t="s">
        <v>930</v>
      </c>
      <c r="D1387" s="52" t="s">
        <v>932</v>
      </c>
      <c r="E1387" s="52" t="s">
        <v>986</v>
      </c>
      <c r="F1387" s="52" t="s">
        <v>994</v>
      </c>
      <c r="G1387" s="56" t="s">
        <v>995</v>
      </c>
      <c r="H1387" s="57">
        <v>5082000</v>
      </c>
    </row>
    <row r="1388" spans="1:8">
      <c r="A1388" s="52" t="s">
        <v>506</v>
      </c>
      <c r="B1388" s="52" t="s">
        <v>552</v>
      </c>
      <c r="C1388" s="52" t="s">
        <v>930</v>
      </c>
      <c r="D1388" s="52" t="s">
        <v>932</v>
      </c>
      <c r="E1388" s="52" t="s">
        <v>996</v>
      </c>
      <c r="F1388" s="52" t="s">
        <v>201</v>
      </c>
      <c r="G1388" s="56" t="s">
        <v>997</v>
      </c>
      <c r="H1388" s="57">
        <v>171226000</v>
      </c>
    </row>
    <row r="1389" spans="1:8">
      <c r="A1389" s="52" t="s">
        <v>506</v>
      </c>
      <c r="B1389" s="52" t="s">
        <v>552</v>
      </c>
      <c r="C1389" s="52" t="s">
        <v>930</v>
      </c>
      <c r="D1389" s="52" t="s">
        <v>932</v>
      </c>
      <c r="E1389" s="52" t="s">
        <v>996</v>
      </c>
      <c r="F1389" s="52" t="s">
        <v>998</v>
      </c>
      <c r="G1389" s="56" t="s">
        <v>999</v>
      </c>
      <c r="H1389" s="57">
        <v>87921000</v>
      </c>
    </row>
    <row r="1390" spans="1:8">
      <c r="A1390" s="52" t="s">
        <v>506</v>
      </c>
      <c r="B1390" s="52" t="s">
        <v>552</v>
      </c>
      <c r="C1390" s="52" t="s">
        <v>930</v>
      </c>
      <c r="D1390" s="52" t="s">
        <v>932</v>
      </c>
      <c r="E1390" s="52" t="s">
        <v>996</v>
      </c>
      <c r="F1390" s="52" t="s">
        <v>1000</v>
      </c>
      <c r="G1390" s="56" t="s">
        <v>1001</v>
      </c>
      <c r="H1390" s="57">
        <v>33100000</v>
      </c>
    </row>
    <row r="1391" spans="1:8">
      <c r="A1391" s="52" t="s">
        <v>506</v>
      </c>
      <c r="B1391" s="52" t="s">
        <v>552</v>
      </c>
      <c r="C1391" s="52" t="s">
        <v>930</v>
      </c>
      <c r="D1391" s="52" t="s">
        <v>932</v>
      </c>
      <c r="E1391" s="52" t="s">
        <v>996</v>
      </c>
      <c r="F1391" s="52" t="s">
        <v>1002</v>
      </c>
      <c r="G1391" s="56" t="s">
        <v>1003</v>
      </c>
      <c r="H1391" s="57">
        <v>24150000</v>
      </c>
    </row>
    <row r="1392" spans="1:8">
      <c r="A1392" s="52" t="s">
        <v>506</v>
      </c>
      <c r="B1392" s="52" t="s">
        <v>552</v>
      </c>
      <c r="C1392" s="52" t="s">
        <v>930</v>
      </c>
      <c r="D1392" s="52" t="s">
        <v>932</v>
      </c>
      <c r="E1392" s="52" t="s">
        <v>996</v>
      </c>
      <c r="F1392" s="52" t="s">
        <v>1004</v>
      </c>
      <c r="G1392" s="56" t="s">
        <v>1005</v>
      </c>
      <c r="H1392" s="57">
        <v>26055000</v>
      </c>
    </row>
    <row r="1393" spans="1:8">
      <c r="A1393" s="52" t="s">
        <v>506</v>
      </c>
      <c r="B1393" s="52" t="s">
        <v>552</v>
      </c>
      <c r="C1393" s="52" t="s">
        <v>930</v>
      </c>
      <c r="D1393" s="52" t="s">
        <v>932</v>
      </c>
      <c r="E1393" s="52" t="s">
        <v>1006</v>
      </c>
      <c r="F1393" s="52" t="s">
        <v>201</v>
      </c>
      <c r="G1393" s="56" t="s">
        <v>1007</v>
      </c>
      <c r="H1393" s="57">
        <v>109362682</v>
      </c>
    </row>
    <row r="1394" spans="1:8" ht="38.25">
      <c r="A1394" s="52" t="s">
        <v>506</v>
      </c>
      <c r="B1394" s="52" t="s">
        <v>552</v>
      </c>
      <c r="C1394" s="52" t="s">
        <v>930</v>
      </c>
      <c r="D1394" s="52" t="s">
        <v>932</v>
      </c>
      <c r="E1394" s="52" t="s">
        <v>1006</v>
      </c>
      <c r="F1394" s="52" t="s">
        <v>1008</v>
      </c>
      <c r="G1394" s="56" t="s">
        <v>1009</v>
      </c>
      <c r="H1394" s="57">
        <v>3326682</v>
      </c>
    </row>
    <row r="1395" spans="1:8">
      <c r="A1395" s="52" t="s">
        <v>506</v>
      </c>
      <c r="B1395" s="52" t="s">
        <v>552</v>
      </c>
      <c r="C1395" s="52" t="s">
        <v>930</v>
      </c>
      <c r="D1395" s="52" t="s">
        <v>932</v>
      </c>
      <c r="E1395" s="52" t="s">
        <v>1006</v>
      </c>
      <c r="F1395" s="52" t="s">
        <v>1010</v>
      </c>
      <c r="G1395" s="56" t="s">
        <v>1011</v>
      </c>
      <c r="H1395" s="57">
        <v>37313000</v>
      </c>
    </row>
    <row r="1396" spans="1:8" ht="38.25">
      <c r="A1396" s="52" t="s">
        <v>506</v>
      </c>
      <c r="B1396" s="52" t="s">
        <v>552</v>
      </c>
      <c r="C1396" s="52" t="s">
        <v>930</v>
      </c>
      <c r="D1396" s="52" t="s">
        <v>932</v>
      </c>
      <c r="E1396" s="52" t="s">
        <v>1006</v>
      </c>
      <c r="F1396" s="52" t="s">
        <v>1012</v>
      </c>
      <c r="G1396" s="56" t="s">
        <v>1013</v>
      </c>
      <c r="H1396" s="57">
        <v>55255000</v>
      </c>
    </row>
    <row r="1397" spans="1:8" ht="25.5">
      <c r="A1397" s="52" t="s">
        <v>506</v>
      </c>
      <c r="B1397" s="52" t="s">
        <v>552</v>
      </c>
      <c r="C1397" s="52" t="s">
        <v>930</v>
      </c>
      <c r="D1397" s="52" t="s">
        <v>932</v>
      </c>
      <c r="E1397" s="52" t="s">
        <v>1006</v>
      </c>
      <c r="F1397" s="52" t="s">
        <v>1016</v>
      </c>
      <c r="G1397" s="56" t="s">
        <v>1017</v>
      </c>
      <c r="H1397" s="57">
        <v>6268000</v>
      </c>
    </row>
    <row r="1398" spans="1:8">
      <c r="A1398" s="52" t="s">
        <v>506</v>
      </c>
      <c r="B1398" s="52" t="s">
        <v>552</v>
      </c>
      <c r="C1398" s="52" t="s">
        <v>930</v>
      </c>
      <c r="D1398" s="52" t="s">
        <v>932</v>
      </c>
      <c r="E1398" s="52" t="s">
        <v>1006</v>
      </c>
      <c r="F1398" s="52" t="s">
        <v>1018</v>
      </c>
      <c r="G1398" s="56" t="s">
        <v>1019</v>
      </c>
      <c r="H1398" s="57">
        <v>7200000</v>
      </c>
    </row>
    <row r="1399" spans="1:8">
      <c r="A1399" s="52" t="s">
        <v>506</v>
      </c>
      <c r="B1399" s="52" t="s">
        <v>552</v>
      </c>
      <c r="C1399" s="52" t="s">
        <v>930</v>
      </c>
      <c r="D1399" s="52" t="s">
        <v>932</v>
      </c>
      <c r="E1399" s="52" t="s">
        <v>1021</v>
      </c>
      <c r="F1399" s="52" t="s">
        <v>201</v>
      </c>
      <c r="G1399" s="56" t="s">
        <v>1022</v>
      </c>
      <c r="H1399" s="57">
        <v>78896000</v>
      </c>
    </row>
    <row r="1400" spans="1:8">
      <c r="A1400" s="52" t="s">
        <v>506</v>
      </c>
      <c r="B1400" s="52" t="s">
        <v>552</v>
      </c>
      <c r="C1400" s="52" t="s">
        <v>930</v>
      </c>
      <c r="D1400" s="52" t="s">
        <v>932</v>
      </c>
      <c r="E1400" s="52" t="s">
        <v>1021</v>
      </c>
      <c r="F1400" s="52" t="s">
        <v>1033</v>
      </c>
      <c r="G1400" s="56" t="s">
        <v>1034</v>
      </c>
      <c r="H1400" s="57">
        <v>78896000</v>
      </c>
    </row>
    <row r="1401" spans="1:8">
      <c r="A1401" s="52" t="s">
        <v>506</v>
      </c>
      <c r="B1401" s="52" t="s">
        <v>552</v>
      </c>
      <c r="C1401" s="52" t="s">
        <v>930</v>
      </c>
      <c r="D1401" s="52" t="s">
        <v>932</v>
      </c>
      <c r="E1401" s="52" t="s">
        <v>1035</v>
      </c>
      <c r="F1401" s="52" t="s">
        <v>201</v>
      </c>
      <c r="G1401" s="56" t="s">
        <v>1036</v>
      </c>
      <c r="H1401" s="57">
        <v>812595000</v>
      </c>
    </row>
    <row r="1402" spans="1:8">
      <c r="A1402" s="52" t="s">
        <v>506</v>
      </c>
      <c r="B1402" s="52" t="s">
        <v>552</v>
      </c>
      <c r="C1402" s="52" t="s">
        <v>930</v>
      </c>
      <c r="D1402" s="52" t="s">
        <v>932</v>
      </c>
      <c r="E1402" s="52" t="s">
        <v>1035</v>
      </c>
      <c r="F1402" s="52" t="s">
        <v>1037</v>
      </c>
      <c r="G1402" s="56" t="s">
        <v>1038</v>
      </c>
      <c r="H1402" s="57">
        <v>128535000</v>
      </c>
    </row>
    <row r="1403" spans="1:8">
      <c r="A1403" s="52" t="s">
        <v>506</v>
      </c>
      <c r="B1403" s="52" t="s">
        <v>552</v>
      </c>
      <c r="C1403" s="52" t="s">
        <v>930</v>
      </c>
      <c r="D1403" s="52" t="s">
        <v>932</v>
      </c>
      <c r="E1403" s="52" t="s">
        <v>1035</v>
      </c>
      <c r="F1403" s="52" t="s">
        <v>1039</v>
      </c>
      <c r="G1403" s="56" t="s">
        <v>1040</v>
      </c>
      <c r="H1403" s="57">
        <v>143550000</v>
      </c>
    </row>
    <row r="1404" spans="1:8">
      <c r="A1404" s="52" t="s">
        <v>506</v>
      </c>
      <c r="B1404" s="52" t="s">
        <v>552</v>
      </c>
      <c r="C1404" s="52" t="s">
        <v>930</v>
      </c>
      <c r="D1404" s="52" t="s">
        <v>932</v>
      </c>
      <c r="E1404" s="52" t="s">
        <v>1035</v>
      </c>
      <c r="F1404" s="52" t="s">
        <v>1041</v>
      </c>
      <c r="G1404" s="56" t="s">
        <v>1028</v>
      </c>
      <c r="H1404" s="57">
        <v>250915000</v>
      </c>
    </row>
    <row r="1405" spans="1:8">
      <c r="A1405" s="52" t="s">
        <v>506</v>
      </c>
      <c r="B1405" s="52" t="s">
        <v>552</v>
      </c>
      <c r="C1405" s="52" t="s">
        <v>930</v>
      </c>
      <c r="D1405" s="52" t="s">
        <v>932</v>
      </c>
      <c r="E1405" s="52" t="s">
        <v>1035</v>
      </c>
      <c r="F1405" s="52" t="s">
        <v>1042</v>
      </c>
      <c r="G1405" s="56" t="s">
        <v>1043</v>
      </c>
      <c r="H1405" s="57">
        <v>289000000</v>
      </c>
    </row>
    <row r="1406" spans="1:8">
      <c r="A1406" s="52" t="s">
        <v>506</v>
      </c>
      <c r="B1406" s="52" t="s">
        <v>552</v>
      </c>
      <c r="C1406" s="52" t="s">
        <v>930</v>
      </c>
      <c r="D1406" s="52" t="s">
        <v>932</v>
      </c>
      <c r="E1406" s="52" t="s">
        <v>1035</v>
      </c>
      <c r="F1406" s="52" t="s">
        <v>1221</v>
      </c>
      <c r="G1406" s="56" t="s">
        <v>971</v>
      </c>
      <c r="H1406" s="57">
        <v>595000</v>
      </c>
    </row>
    <row r="1407" spans="1:8">
      <c r="A1407" s="52" t="s">
        <v>506</v>
      </c>
      <c r="B1407" s="52" t="s">
        <v>552</v>
      </c>
      <c r="C1407" s="52" t="s">
        <v>930</v>
      </c>
      <c r="D1407" s="52" t="s">
        <v>932</v>
      </c>
      <c r="E1407" s="52" t="s">
        <v>1044</v>
      </c>
      <c r="F1407" s="52" t="s">
        <v>201</v>
      </c>
      <c r="G1407" s="56" t="s">
        <v>1045</v>
      </c>
      <c r="H1407" s="57">
        <v>277500000</v>
      </c>
    </row>
    <row r="1408" spans="1:8">
      <c r="A1408" s="52" t="s">
        <v>506</v>
      </c>
      <c r="B1408" s="52" t="s">
        <v>552</v>
      </c>
      <c r="C1408" s="52" t="s">
        <v>930</v>
      </c>
      <c r="D1408" s="52" t="s">
        <v>932</v>
      </c>
      <c r="E1408" s="52" t="s">
        <v>1044</v>
      </c>
      <c r="F1408" s="52" t="s">
        <v>1046</v>
      </c>
      <c r="G1408" s="56" t="s">
        <v>1047</v>
      </c>
      <c r="H1408" s="57">
        <v>61400000</v>
      </c>
    </row>
    <row r="1409" spans="1:8">
      <c r="A1409" s="52" t="s">
        <v>506</v>
      </c>
      <c r="B1409" s="52" t="s">
        <v>552</v>
      </c>
      <c r="C1409" s="52" t="s">
        <v>930</v>
      </c>
      <c r="D1409" s="52" t="s">
        <v>932</v>
      </c>
      <c r="E1409" s="52" t="s">
        <v>1044</v>
      </c>
      <c r="F1409" s="52" t="s">
        <v>1048</v>
      </c>
      <c r="G1409" s="56" t="s">
        <v>1049</v>
      </c>
      <c r="H1409" s="57">
        <v>216100000</v>
      </c>
    </row>
    <row r="1410" spans="1:8" ht="25.5">
      <c r="A1410" s="52" t="s">
        <v>506</v>
      </c>
      <c r="B1410" s="52" t="s">
        <v>552</v>
      </c>
      <c r="C1410" s="52" t="s">
        <v>930</v>
      </c>
      <c r="D1410" s="52" t="s">
        <v>932</v>
      </c>
      <c r="E1410" s="52" t="s">
        <v>1058</v>
      </c>
      <c r="F1410" s="52" t="s">
        <v>201</v>
      </c>
      <c r="G1410" s="56" t="s">
        <v>1059</v>
      </c>
      <c r="H1410" s="57">
        <v>384375000</v>
      </c>
    </row>
    <row r="1411" spans="1:8">
      <c r="A1411" s="52" t="s">
        <v>506</v>
      </c>
      <c r="B1411" s="52" t="s">
        <v>552</v>
      </c>
      <c r="C1411" s="52" t="s">
        <v>930</v>
      </c>
      <c r="D1411" s="52" t="s">
        <v>932</v>
      </c>
      <c r="E1411" s="52" t="s">
        <v>1058</v>
      </c>
      <c r="F1411" s="52" t="s">
        <v>1060</v>
      </c>
      <c r="G1411" s="56" t="s">
        <v>1061</v>
      </c>
      <c r="H1411" s="57">
        <v>121575000</v>
      </c>
    </row>
    <row r="1412" spans="1:8">
      <c r="A1412" s="52" t="s">
        <v>506</v>
      </c>
      <c r="B1412" s="52" t="s">
        <v>552</v>
      </c>
      <c r="C1412" s="52" t="s">
        <v>930</v>
      </c>
      <c r="D1412" s="52" t="s">
        <v>932</v>
      </c>
      <c r="E1412" s="52" t="s">
        <v>1058</v>
      </c>
      <c r="F1412" s="52" t="s">
        <v>1247</v>
      </c>
      <c r="G1412" s="56" t="s">
        <v>1248</v>
      </c>
      <c r="H1412" s="57">
        <v>72092000</v>
      </c>
    </row>
    <row r="1413" spans="1:8">
      <c r="A1413" s="52" t="s">
        <v>506</v>
      </c>
      <c r="B1413" s="52" t="s">
        <v>552</v>
      </c>
      <c r="C1413" s="52" t="s">
        <v>930</v>
      </c>
      <c r="D1413" s="52" t="s">
        <v>932</v>
      </c>
      <c r="E1413" s="52" t="s">
        <v>1058</v>
      </c>
      <c r="F1413" s="52" t="s">
        <v>1062</v>
      </c>
      <c r="G1413" s="56" t="s">
        <v>1063</v>
      </c>
      <c r="H1413" s="57">
        <v>97762000</v>
      </c>
    </row>
    <row r="1414" spans="1:8">
      <c r="A1414" s="52" t="s">
        <v>506</v>
      </c>
      <c r="B1414" s="52" t="s">
        <v>552</v>
      </c>
      <c r="C1414" s="52" t="s">
        <v>930</v>
      </c>
      <c r="D1414" s="52" t="s">
        <v>932</v>
      </c>
      <c r="E1414" s="52" t="s">
        <v>1058</v>
      </c>
      <c r="F1414" s="52" t="s">
        <v>1064</v>
      </c>
      <c r="G1414" s="56" t="s">
        <v>1065</v>
      </c>
      <c r="H1414" s="57">
        <v>54780000</v>
      </c>
    </row>
    <row r="1415" spans="1:8">
      <c r="A1415" s="52" t="s">
        <v>506</v>
      </c>
      <c r="B1415" s="52" t="s">
        <v>552</v>
      </c>
      <c r="C1415" s="52" t="s">
        <v>930</v>
      </c>
      <c r="D1415" s="52" t="s">
        <v>932</v>
      </c>
      <c r="E1415" s="52" t="s">
        <v>1058</v>
      </c>
      <c r="F1415" s="52" t="s">
        <v>1066</v>
      </c>
      <c r="G1415" s="56" t="s">
        <v>1067</v>
      </c>
      <c r="H1415" s="57">
        <v>38166000</v>
      </c>
    </row>
    <row r="1416" spans="1:8" ht="25.5">
      <c r="A1416" s="52" t="s">
        <v>506</v>
      </c>
      <c r="B1416" s="52" t="s">
        <v>552</v>
      </c>
      <c r="C1416" s="52" t="s">
        <v>930</v>
      </c>
      <c r="D1416" s="52" t="s">
        <v>932</v>
      </c>
      <c r="E1416" s="52" t="s">
        <v>1072</v>
      </c>
      <c r="F1416" s="52" t="s">
        <v>201</v>
      </c>
      <c r="G1416" s="56" t="s">
        <v>1073</v>
      </c>
      <c r="H1416" s="57">
        <v>177554000</v>
      </c>
    </row>
    <row r="1417" spans="1:8">
      <c r="A1417" s="52" t="s">
        <v>506</v>
      </c>
      <c r="B1417" s="52" t="s">
        <v>552</v>
      </c>
      <c r="C1417" s="52" t="s">
        <v>930</v>
      </c>
      <c r="D1417" s="52" t="s">
        <v>932</v>
      </c>
      <c r="E1417" s="52" t="s">
        <v>1072</v>
      </c>
      <c r="F1417" s="52" t="s">
        <v>1074</v>
      </c>
      <c r="G1417" s="56" t="s">
        <v>1067</v>
      </c>
      <c r="H1417" s="57">
        <v>46824000</v>
      </c>
    </row>
    <row r="1418" spans="1:8">
      <c r="A1418" s="52" t="s">
        <v>506</v>
      </c>
      <c r="B1418" s="52" t="s">
        <v>552</v>
      </c>
      <c r="C1418" s="52" t="s">
        <v>930</v>
      </c>
      <c r="D1418" s="52" t="s">
        <v>932</v>
      </c>
      <c r="E1418" s="52" t="s">
        <v>1072</v>
      </c>
      <c r="F1418" s="52" t="s">
        <v>1075</v>
      </c>
      <c r="G1418" s="56" t="s">
        <v>1065</v>
      </c>
      <c r="H1418" s="57">
        <v>130730000</v>
      </c>
    </row>
    <row r="1419" spans="1:8" ht="25.5">
      <c r="A1419" s="52" t="s">
        <v>506</v>
      </c>
      <c r="B1419" s="52" t="s">
        <v>552</v>
      </c>
      <c r="C1419" s="52" t="s">
        <v>930</v>
      </c>
      <c r="D1419" s="52" t="s">
        <v>932</v>
      </c>
      <c r="E1419" s="52" t="s">
        <v>1076</v>
      </c>
      <c r="F1419" s="52" t="s">
        <v>201</v>
      </c>
      <c r="G1419" s="56" t="s">
        <v>1077</v>
      </c>
      <c r="H1419" s="57">
        <v>87157000</v>
      </c>
    </row>
    <row r="1420" spans="1:8">
      <c r="A1420" s="52" t="s">
        <v>506</v>
      </c>
      <c r="B1420" s="52" t="s">
        <v>552</v>
      </c>
      <c r="C1420" s="52" t="s">
        <v>930</v>
      </c>
      <c r="D1420" s="52" t="s">
        <v>932</v>
      </c>
      <c r="E1420" s="52" t="s">
        <v>1076</v>
      </c>
      <c r="F1420" s="52" t="s">
        <v>1112</v>
      </c>
      <c r="G1420" s="56" t="s">
        <v>1113</v>
      </c>
      <c r="H1420" s="57">
        <v>49189000</v>
      </c>
    </row>
    <row r="1421" spans="1:8">
      <c r="A1421" s="52" t="s">
        <v>506</v>
      </c>
      <c r="B1421" s="52" t="s">
        <v>552</v>
      </c>
      <c r="C1421" s="52" t="s">
        <v>930</v>
      </c>
      <c r="D1421" s="52" t="s">
        <v>932</v>
      </c>
      <c r="E1421" s="52" t="s">
        <v>1076</v>
      </c>
      <c r="F1421" s="52" t="s">
        <v>1078</v>
      </c>
      <c r="G1421" s="56" t="s">
        <v>1079</v>
      </c>
      <c r="H1421" s="57">
        <v>20000000</v>
      </c>
    </row>
    <row r="1422" spans="1:8">
      <c r="A1422" s="52" t="s">
        <v>506</v>
      </c>
      <c r="B1422" s="52" t="s">
        <v>552</v>
      </c>
      <c r="C1422" s="52" t="s">
        <v>930</v>
      </c>
      <c r="D1422" s="52" t="s">
        <v>932</v>
      </c>
      <c r="E1422" s="52" t="s">
        <v>1076</v>
      </c>
      <c r="F1422" s="52" t="s">
        <v>1080</v>
      </c>
      <c r="G1422" s="56" t="s">
        <v>1081</v>
      </c>
      <c r="H1422" s="57">
        <v>1968000</v>
      </c>
    </row>
    <row r="1423" spans="1:8">
      <c r="A1423" s="52" t="s">
        <v>506</v>
      </c>
      <c r="B1423" s="52" t="s">
        <v>552</v>
      </c>
      <c r="C1423" s="52" t="s">
        <v>930</v>
      </c>
      <c r="D1423" s="52" t="s">
        <v>932</v>
      </c>
      <c r="E1423" s="52" t="s">
        <v>1076</v>
      </c>
      <c r="F1423" s="52" t="s">
        <v>1082</v>
      </c>
      <c r="G1423" s="56" t="s">
        <v>971</v>
      </c>
      <c r="H1423" s="57">
        <v>16000000</v>
      </c>
    </row>
    <row r="1424" spans="1:8">
      <c r="A1424" s="52" t="s">
        <v>506</v>
      </c>
      <c r="B1424" s="52" t="s">
        <v>552</v>
      </c>
      <c r="C1424" s="52" t="s">
        <v>930</v>
      </c>
      <c r="D1424" s="52" t="s">
        <v>932</v>
      </c>
      <c r="E1424" s="52" t="s">
        <v>1189</v>
      </c>
      <c r="F1424" s="52" t="s">
        <v>201</v>
      </c>
      <c r="G1424" s="56" t="s">
        <v>1190</v>
      </c>
      <c r="H1424" s="57">
        <v>3600000</v>
      </c>
    </row>
    <row r="1425" spans="1:8">
      <c r="A1425" s="52" t="s">
        <v>506</v>
      </c>
      <c r="B1425" s="52" t="s">
        <v>552</v>
      </c>
      <c r="C1425" s="52" t="s">
        <v>930</v>
      </c>
      <c r="D1425" s="52" t="s">
        <v>932</v>
      </c>
      <c r="E1425" s="52" t="s">
        <v>1189</v>
      </c>
      <c r="F1425" s="52" t="s">
        <v>1191</v>
      </c>
      <c r="G1425" s="56" t="s">
        <v>1192</v>
      </c>
      <c r="H1425" s="57">
        <v>3600000</v>
      </c>
    </row>
    <row r="1426" spans="1:8">
      <c r="A1426" s="52" t="s">
        <v>506</v>
      </c>
      <c r="B1426" s="52" t="s">
        <v>552</v>
      </c>
      <c r="C1426" s="52" t="s">
        <v>930</v>
      </c>
      <c r="D1426" s="52" t="s">
        <v>932</v>
      </c>
      <c r="E1426" s="52" t="s">
        <v>1083</v>
      </c>
      <c r="F1426" s="52" t="s">
        <v>201</v>
      </c>
      <c r="G1426" s="56" t="s">
        <v>971</v>
      </c>
      <c r="H1426" s="57">
        <v>596467000</v>
      </c>
    </row>
    <row r="1427" spans="1:8">
      <c r="A1427" s="52" t="s">
        <v>506</v>
      </c>
      <c r="B1427" s="52" t="s">
        <v>552</v>
      </c>
      <c r="C1427" s="52" t="s">
        <v>930</v>
      </c>
      <c r="D1427" s="52" t="s">
        <v>932</v>
      </c>
      <c r="E1427" s="52" t="s">
        <v>1083</v>
      </c>
      <c r="F1427" s="52" t="s">
        <v>1084</v>
      </c>
      <c r="G1427" s="56" t="s">
        <v>1085</v>
      </c>
      <c r="H1427" s="57">
        <v>14932000</v>
      </c>
    </row>
    <row r="1428" spans="1:8">
      <c r="A1428" s="52" t="s">
        <v>506</v>
      </c>
      <c r="B1428" s="52" t="s">
        <v>552</v>
      </c>
      <c r="C1428" s="52" t="s">
        <v>930</v>
      </c>
      <c r="D1428" s="52" t="s">
        <v>932</v>
      </c>
      <c r="E1428" s="52" t="s">
        <v>1083</v>
      </c>
      <c r="F1428" s="52" t="s">
        <v>1088</v>
      </c>
      <c r="G1428" s="56" t="s">
        <v>1089</v>
      </c>
      <c r="H1428" s="57">
        <v>476559000</v>
      </c>
    </row>
    <row r="1429" spans="1:8">
      <c r="A1429" s="52" t="s">
        <v>506</v>
      </c>
      <c r="B1429" s="52" t="s">
        <v>552</v>
      </c>
      <c r="C1429" s="52" t="s">
        <v>930</v>
      </c>
      <c r="D1429" s="52" t="s">
        <v>932</v>
      </c>
      <c r="E1429" s="52" t="s">
        <v>1083</v>
      </c>
      <c r="F1429" s="52" t="s">
        <v>1090</v>
      </c>
      <c r="G1429" s="56" t="s">
        <v>1091</v>
      </c>
      <c r="H1429" s="57">
        <v>104976000</v>
      </c>
    </row>
    <row r="1430" spans="1:8">
      <c r="A1430" s="52" t="s">
        <v>506</v>
      </c>
      <c r="B1430" s="52" t="s">
        <v>552</v>
      </c>
      <c r="C1430" s="52" t="s">
        <v>930</v>
      </c>
      <c r="D1430" s="52" t="s">
        <v>932</v>
      </c>
      <c r="E1430" s="52" t="s">
        <v>1262</v>
      </c>
      <c r="F1430" s="52" t="s">
        <v>201</v>
      </c>
      <c r="G1430" s="56" t="s">
        <v>1263</v>
      </c>
      <c r="H1430" s="57">
        <v>99815000</v>
      </c>
    </row>
    <row r="1431" spans="1:8">
      <c r="A1431" s="52" t="s">
        <v>506</v>
      </c>
      <c r="B1431" s="52" t="s">
        <v>552</v>
      </c>
      <c r="C1431" s="52" t="s">
        <v>930</v>
      </c>
      <c r="D1431" s="52" t="s">
        <v>932</v>
      </c>
      <c r="E1431" s="52" t="s">
        <v>1262</v>
      </c>
      <c r="F1431" s="52" t="s">
        <v>1264</v>
      </c>
      <c r="G1431" s="56" t="s">
        <v>1265</v>
      </c>
      <c r="H1431" s="57">
        <v>99815000</v>
      </c>
    </row>
    <row r="1432" spans="1:8">
      <c r="A1432" s="52" t="s">
        <v>506</v>
      </c>
      <c r="B1432" s="52" t="s">
        <v>558</v>
      </c>
      <c r="C1432" s="52" t="s">
        <v>201</v>
      </c>
      <c r="D1432" s="52" t="s">
        <v>201</v>
      </c>
      <c r="E1432" s="52" t="s">
        <v>201</v>
      </c>
      <c r="F1432" s="52" t="s">
        <v>201</v>
      </c>
      <c r="G1432" s="56" t="s">
        <v>559</v>
      </c>
      <c r="H1432" s="57">
        <v>15993490000</v>
      </c>
    </row>
    <row r="1433" spans="1:8">
      <c r="A1433" s="52" t="s">
        <v>506</v>
      </c>
      <c r="B1433" s="52" t="s">
        <v>558</v>
      </c>
      <c r="C1433" s="52" t="s">
        <v>1092</v>
      </c>
      <c r="D1433" s="52" t="s">
        <v>201</v>
      </c>
      <c r="E1433" s="52" t="s">
        <v>201</v>
      </c>
      <c r="F1433" s="52" t="s">
        <v>201</v>
      </c>
      <c r="G1433" s="56" t="s">
        <v>1093</v>
      </c>
      <c r="H1433" s="57">
        <v>27000000</v>
      </c>
    </row>
    <row r="1434" spans="1:8" ht="38.25">
      <c r="A1434" s="52" t="s">
        <v>506</v>
      </c>
      <c r="B1434" s="52" t="s">
        <v>558</v>
      </c>
      <c r="C1434" s="52" t="s">
        <v>1092</v>
      </c>
      <c r="D1434" s="52" t="s">
        <v>1217</v>
      </c>
      <c r="E1434" s="52" t="s">
        <v>201</v>
      </c>
      <c r="F1434" s="52" t="s">
        <v>201</v>
      </c>
      <c r="G1434" s="56" t="s">
        <v>1218</v>
      </c>
      <c r="H1434" s="57">
        <v>27000000</v>
      </c>
    </row>
    <row r="1435" spans="1:8">
      <c r="A1435" s="52" t="s">
        <v>506</v>
      </c>
      <c r="B1435" s="52" t="s">
        <v>558</v>
      </c>
      <c r="C1435" s="52" t="s">
        <v>1092</v>
      </c>
      <c r="D1435" s="52" t="s">
        <v>1217</v>
      </c>
      <c r="E1435" s="52" t="s">
        <v>1021</v>
      </c>
      <c r="F1435" s="52" t="s">
        <v>201</v>
      </c>
      <c r="G1435" s="56" t="s">
        <v>1022</v>
      </c>
      <c r="H1435" s="57">
        <v>27000000</v>
      </c>
    </row>
    <row r="1436" spans="1:8">
      <c r="A1436" s="52" t="s">
        <v>506</v>
      </c>
      <c r="B1436" s="52" t="s">
        <v>558</v>
      </c>
      <c r="C1436" s="52" t="s">
        <v>1092</v>
      </c>
      <c r="D1436" s="52" t="s">
        <v>1217</v>
      </c>
      <c r="E1436" s="52" t="s">
        <v>1021</v>
      </c>
      <c r="F1436" s="52" t="s">
        <v>1023</v>
      </c>
      <c r="G1436" s="56" t="s">
        <v>1024</v>
      </c>
      <c r="H1436" s="57">
        <v>8157800</v>
      </c>
    </row>
    <row r="1437" spans="1:8">
      <c r="A1437" s="52" t="s">
        <v>506</v>
      </c>
      <c r="B1437" s="52" t="s">
        <v>558</v>
      </c>
      <c r="C1437" s="52" t="s">
        <v>1092</v>
      </c>
      <c r="D1437" s="52" t="s">
        <v>1217</v>
      </c>
      <c r="E1437" s="52" t="s">
        <v>1021</v>
      </c>
      <c r="F1437" s="52" t="s">
        <v>1025</v>
      </c>
      <c r="G1437" s="56" t="s">
        <v>1026</v>
      </c>
      <c r="H1437" s="57">
        <v>3000000</v>
      </c>
    </row>
    <row r="1438" spans="1:8">
      <c r="A1438" s="52" t="s">
        <v>506</v>
      </c>
      <c r="B1438" s="52" t="s">
        <v>558</v>
      </c>
      <c r="C1438" s="52" t="s">
        <v>1092</v>
      </c>
      <c r="D1438" s="52" t="s">
        <v>1217</v>
      </c>
      <c r="E1438" s="52" t="s">
        <v>1021</v>
      </c>
      <c r="F1438" s="52" t="s">
        <v>1029</v>
      </c>
      <c r="G1438" s="56" t="s">
        <v>1030</v>
      </c>
      <c r="H1438" s="57">
        <v>13042200</v>
      </c>
    </row>
    <row r="1439" spans="1:8">
      <c r="A1439" s="52" t="s">
        <v>506</v>
      </c>
      <c r="B1439" s="52" t="s">
        <v>558</v>
      </c>
      <c r="C1439" s="52" t="s">
        <v>1092</v>
      </c>
      <c r="D1439" s="52" t="s">
        <v>1217</v>
      </c>
      <c r="E1439" s="52" t="s">
        <v>1021</v>
      </c>
      <c r="F1439" s="52" t="s">
        <v>1033</v>
      </c>
      <c r="G1439" s="56" t="s">
        <v>1034</v>
      </c>
      <c r="H1439" s="57">
        <v>2800000</v>
      </c>
    </row>
    <row r="1440" spans="1:8">
      <c r="A1440" s="52" t="s">
        <v>506</v>
      </c>
      <c r="B1440" s="52" t="s">
        <v>558</v>
      </c>
      <c r="C1440" s="52" t="s">
        <v>1158</v>
      </c>
      <c r="D1440" s="52" t="s">
        <v>201</v>
      </c>
      <c r="E1440" s="52" t="s">
        <v>201</v>
      </c>
      <c r="F1440" s="52" t="s">
        <v>201</v>
      </c>
      <c r="G1440" s="56" t="s">
        <v>1159</v>
      </c>
      <c r="H1440" s="57">
        <v>10544490000</v>
      </c>
    </row>
    <row r="1441" spans="1:8">
      <c r="A1441" s="52" t="s">
        <v>506</v>
      </c>
      <c r="B1441" s="52" t="s">
        <v>558</v>
      </c>
      <c r="C1441" s="52" t="s">
        <v>1158</v>
      </c>
      <c r="D1441" s="52" t="s">
        <v>1201</v>
      </c>
      <c r="E1441" s="52" t="s">
        <v>201</v>
      </c>
      <c r="F1441" s="52" t="s">
        <v>201</v>
      </c>
      <c r="G1441" s="56" t="s">
        <v>1202</v>
      </c>
      <c r="H1441" s="57">
        <v>10544490000</v>
      </c>
    </row>
    <row r="1442" spans="1:8">
      <c r="A1442" s="52" t="s">
        <v>506</v>
      </c>
      <c r="B1442" s="52" t="s">
        <v>558</v>
      </c>
      <c r="C1442" s="52" t="s">
        <v>1158</v>
      </c>
      <c r="D1442" s="52" t="s">
        <v>1201</v>
      </c>
      <c r="E1442" s="52" t="s">
        <v>934</v>
      </c>
      <c r="F1442" s="52" t="s">
        <v>201</v>
      </c>
      <c r="G1442" s="56" t="s">
        <v>935</v>
      </c>
      <c r="H1442" s="57">
        <v>1835470248</v>
      </c>
    </row>
    <row r="1443" spans="1:8">
      <c r="A1443" s="52" t="s">
        <v>506</v>
      </c>
      <c r="B1443" s="52" t="s">
        <v>558</v>
      </c>
      <c r="C1443" s="52" t="s">
        <v>1158</v>
      </c>
      <c r="D1443" s="52" t="s">
        <v>1201</v>
      </c>
      <c r="E1443" s="52" t="s">
        <v>934</v>
      </c>
      <c r="F1443" s="52" t="s">
        <v>936</v>
      </c>
      <c r="G1443" s="56" t="s">
        <v>937</v>
      </c>
      <c r="H1443" s="57">
        <v>1835470248</v>
      </c>
    </row>
    <row r="1444" spans="1:8">
      <c r="A1444" s="52" t="s">
        <v>506</v>
      </c>
      <c r="B1444" s="52" t="s">
        <v>558</v>
      </c>
      <c r="C1444" s="52" t="s">
        <v>1158</v>
      </c>
      <c r="D1444" s="52" t="s">
        <v>1201</v>
      </c>
      <c r="E1444" s="52" t="s">
        <v>944</v>
      </c>
      <c r="F1444" s="52" t="s">
        <v>201</v>
      </c>
      <c r="G1444" s="56" t="s">
        <v>945</v>
      </c>
      <c r="H1444" s="57">
        <v>865520985</v>
      </c>
    </row>
    <row r="1445" spans="1:8">
      <c r="A1445" s="52" t="s">
        <v>506</v>
      </c>
      <c r="B1445" s="52" t="s">
        <v>558</v>
      </c>
      <c r="C1445" s="52" t="s">
        <v>1158</v>
      </c>
      <c r="D1445" s="52" t="s">
        <v>1201</v>
      </c>
      <c r="E1445" s="52" t="s">
        <v>944</v>
      </c>
      <c r="F1445" s="52" t="s">
        <v>946</v>
      </c>
      <c r="G1445" s="56" t="s">
        <v>947</v>
      </c>
      <c r="H1445" s="57">
        <v>112811325</v>
      </c>
    </row>
    <row r="1446" spans="1:8">
      <c r="A1446" s="52" t="s">
        <v>506</v>
      </c>
      <c r="B1446" s="52" t="s">
        <v>558</v>
      </c>
      <c r="C1446" s="52" t="s">
        <v>1158</v>
      </c>
      <c r="D1446" s="52" t="s">
        <v>1201</v>
      </c>
      <c r="E1446" s="52" t="s">
        <v>944</v>
      </c>
      <c r="F1446" s="52" t="s">
        <v>1240</v>
      </c>
      <c r="G1446" s="56" t="s">
        <v>1241</v>
      </c>
      <c r="H1446" s="57">
        <v>5382000</v>
      </c>
    </row>
    <row r="1447" spans="1:8">
      <c r="A1447" s="52" t="s">
        <v>506</v>
      </c>
      <c r="B1447" s="52" t="s">
        <v>558</v>
      </c>
      <c r="C1447" s="52" t="s">
        <v>1158</v>
      </c>
      <c r="D1447" s="52" t="s">
        <v>1201</v>
      </c>
      <c r="E1447" s="52" t="s">
        <v>944</v>
      </c>
      <c r="F1447" s="52" t="s">
        <v>948</v>
      </c>
      <c r="G1447" s="56" t="s">
        <v>949</v>
      </c>
      <c r="H1447" s="57">
        <v>308971538</v>
      </c>
    </row>
    <row r="1448" spans="1:8" ht="25.5">
      <c r="A1448" s="52" t="s">
        <v>506</v>
      </c>
      <c r="B1448" s="52" t="s">
        <v>558</v>
      </c>
      <c r="C1448" s="52" t="s">
        <v>1158</v>
      </c>
      <c r="D1448" s="52" t="s">
        <v>1201</v>
      </c>
      <c r="E1448" s="52" t="s">
        <v>944</v>
      </c>
      <c r="F1448" s="52" t="s">
        <v>954</v>
      </c>
      <c r="G1448" s="56" t="s">
        <v>955</v>
      </c>
      <c r="H1448" s="57">
        <v>245019720</v>
      </c>
    </row>
    <row r="1449" spans="1:8" ht="25.5">
      <c r="A1449" s="52" t="s">
        <v>506</v>
      </c>
      <c r="B1449" s="52" t="s">
        <v>558</v>
      </c>
      <c r="C1449" s="52" t="s">
        <v>1158</v>
      </c>
      <c r="D1449" s="52" t="s">
        <v>1201</v>
      </c>
      <c r="E1449" s="52" t="s">
        <v>944</v>
      </c>
      <c r="F1449" s="52" t="s">
        <v>956</v>
      </c>
      <c r="G1449" s="56" t="s">
        <v>957</v>
      </c>
      <c r="H1449" s="57">
        <v>22306402</v>
      </c>
    </row>
    <row r="1450" spans="1:8">
      <c r="A1450" s="52" t="s">
        <v>506</v>
      </c>
      <c r="B1450" s="52" t="s">
        <v>558</v>
      </c>
      <c r="C1450" s="52" t="s">
        <v>1158</v>
      </c>
      <c r="D1450" s="52" t="s">
        <v>1201</v>
      </c>
      <c r="E1450" s="52" t="s">
        <v>944</v>
      </c>
      <c r="F1450" s="52" t="s">
        <v>960</v>
      </c>
      <c r="G1450" s="56" t="s">
        <v>961</v>
      </c>
      <c r="H1450" s="57">
        <v>171030000</v>
      </c>
    </row>
    <row r="1451" spans="1:8">
      <c r="A1451" s="52" t="s">
        <v>506</v>
      </c>
      <c r="B1451" s="52" t="s">
        <v>558</v>
      </c>
      <c r="C1451" s="52" t="s">
        <v>1158</v>
      </c>
      <c r="D1451" s="52" t="s">
        <v>1201</v>
      </c>
      <c r="E1451" s="52" t="s">
        <v>1139</v>
      </c>
      <c r="F1451" s="52" t="s">
        <v>201</v>
      </c>
      <c r="G1451" s="56" t="s">
        <v>1140</v>
      </c>
      <c r="H1451" s="57">
        <v>129480000</v>
      </c>
    </row>
    <row r="1452" spans="1:8">
      <c r="A1452" s="52" t="s">
        <v>506</v>
      </c>
      <c r="B1452" s="52" t="s">
        <v>558</v>
      </c>
      <c r="C1452" s="52" t="s">
        <v>1158</v>
      </c>
      <c r="D1452" s="52" t="s">
        <v>1201</v>
      </c>
      <c r="E1452" s="52" t="s">
        <v>1139</v>
      </c>
      <c r="F1452" s="52" t="s">
        <v>1203</v>
      </c>
      <c r="G1452" s="56" t="s">
        <v>1204</v>
      </c>
      <c r="H1452" s="57">
        <v>43380000</v>
      </c>
    </row>
    <row r="1453" spans="1:8">
      <c r="A1453" s="52" t="s">
        <v>506</v>
      </c>
      <c r="B1453" s="52" t="s">
        <v>558</v>
      </c>
      <c r="C1453" s="52" t="s">
        <v>1158</v>
      </c>
      <c r="D1453" s="52" t="s">
        <v>1201</v>
      </c>
      <c r="E1453" s="52" t="s">
        <v>1139</v>
      </c>
      <c r="F1453" s="52" t="s">
        <v>1266</v>
      </c>
      <c r="G1453" s="56" t="s">
        <v>1267</v>
      </c>
      <c r="H1453" s="57">
        <v>86100000</v>
      </c>
    </row>
    <row r="1454" spans="1:8">
      <c r="A1454" s="52" t="s">
        <v>506</v>
      </c>
      <c r="B1454" s="52" t="s">
        <v>558</v>
      </c>
      <c r="C1454" s="52" t="s">
        <v>1158</v>
      </c>
      <c r="D1454" s="52" t="s">
        <v>1201</v>
      </c>
      <c r="E1454" s="52" t="s">
        <v>966</v>
      </c>
      <c r="F1454" s="52" t="s">
        <v>201</v>
      </c>
      <c r="G1454" s="56" t="s">
        <v>967</v>
      </c>
      <c r="H1454" s="57">
        <v>237890000</v>
      </c>
    </row>
    <row r="1455" spans="1:8">
      <c r="A1455" s="52" t="s">
        <v>506</v>
      </c>
      <c r="B1455" s="52" t="s">
        <v>558</v>
      </c>
      <c r="C1455" s="52" t="s">
        <v>1158</v>
      </c>
      <c r="D1455" s="52" t="s">
        <v>1201</v>
      </c>
      <c r="E1455" s="52" t="s">
        <v>966</v>
      </c>
      <c r="F1455" s="52" t="s">
        <v>970</v>
      </c>
      <c r="G1455" s="56" t="s">
        <v>971</v>
      </c>
      <c r="H1455" s="57">
        <v>237890000</v>
      </c>
    </row>
    <row r="1456" spans="1:8">
      <c r="A1456" s="52" t="s">
        <v>506</v>
      </c>
      <c r="B1456" s="52" t="s">
        <v>558</v>
      </c>
      <c r="C1456" s="52" t="s">
        <v>1158</v>
      </c>
      <c r="D1456" s="52" t="s">
        <v>1201</v>
      </c>
      <c r="E1456" s="52" t="s">
        <v>972</v>
      </c>
      <c r="F1456" s="52" t="s">
        <v>201</v>
      </c>
      <c r="G1456" s="56" t="s">
        <v>973</v>
      </c>
      <c r="H1456" s="57">
        <v>455679872</v>
      </c>
    </row>
    <row r="1457" spans="1:8">
      <c r="A1457" s="52" t="s">
        <v>506</v>
      </c>
      <c r="B1457" s="52" t="s">
        <v>558</v>
      </c>
      <c r="C1457" s="52" t="s">
        <v>1158</v>
      </c>
      <c r="D1457" s="52" t="s">
        <v>1201</v>
      </c>
      <c r="E1457" s="52" t="s">
        <v>972</v>
      </c>
      <c r="F1457" s="52" t="s">
        <v>974</v>
      </c>
      <c r="G1457" s="56" t="s">
        <v>975</v>
      </c>
      <c r="H1457" s="57">
        <v>340050825</v>
      </c>
    </row>
    <row r="1458" spans="1:8">
      <c r="A1458" s="52" t="s">
        <v>506</v>
      </c>
      <c r="B1458" s="52" t="s">
        <v>558</v>
      </c>
      <c r="C1458" s="52" t="s">
        <v>1158</v>
      </c>
      <c r="D1458" s="52" t="s">
        <v>1201</v>
      </c>
      <c r="E1458" s="52" t="s">
        <v>972</v>
      </c>
      <c r="F1458" s="52" t="s">
        <v>976</v>
      </c>
      <c r="G1458" s="56" t="s">
        <v>977</v>
      </c>
      <c r="H1458" s="57">
        <v>58294422</v>
      </c>
    </row>
    <row r="1459" spans="1:8">
      <c r="A1459" s="52" t="s">
        <v>506</v>
      </c>
      <c r="B1459" s="52" t="s">
        <v>558</v>
      </c>
      <c r="C1459" s="52" t="s">
        <v>1158</v>
      </c>
      <c r="D1459" s="52" t="s">
        <v>1201</v>
      </c>
      <c r="E1459" s="52" t="s">
        <v>972</v>
      </c>
      <c r="F1459" s="52" t="s">
        <v>978</v>
      </c>
      <c r="G1459" s="56" t="s">
        <v>979</v>
      </c>
      <c r="H1459" s="57">
        <v>38862944</v>
      </c>
    </row>
    <row r="1460" spans="1:8">
      <c r="A1460" s="52" t="s">
        <v>506</v>
      </c>
      <c r="B1460" s="52" t="s">
        <v>558</v>
      </c>
      <c r="C1460" s="52" t="s">
        <v>1158</v>
      </c>
      <c r="D1460" s="52" t="s">
        <v>1201</v>
      </c>
      <c r="E1460" s="52" t="s">
        <v>972</v>
      </c>
      <c r="F1460" s="52" t="s">
        <v>980</v>
      </c>
      <c r="G1460" s="56" t="s">
        <v>981</v>
      </c>
      <c r="H1460" s="57">
        <v>18471681</v>
      </c>
    </row>
    <row r="1461" spans="1:8">
      <c r="A1461" s="52" t="s">
        <v>506</v>
      </c>
      <c r="B1461" s="52" t="s">
        <v>558</v>
      </c>
      <c r="C1461" s="52" t="s">
        <v>1158</v>
      </c>
      <c r="D1461" s="52" t="s">
        <v>1201</v>
      </c>
      <c r="E1461" s="52" t="s">
        <v>982</v>
      </c>
      <c r="F1461" s="52" t="s">
        <v>201</v>
      </c>
      <c r="G1461" s="56" t="s">
        <v>983</v>
      </c>
      <c r="H1461" s="57">
        <v>76812973</v>
      </c>
    </row>
    <row r="1462" spans="1:8" ht="25.5">
      <c r="A1462" s="52" t="s">
        <v>506</v>
      </c>
      <c r="B1462" s="52" t="s">
        <v>558</v>
      </c>
      <c r="C1462" s="52" t="s">
        <v>1158</v>
      </c>
      <c r="D1462" s="52" t="s">
        <v>1201</v>
      </c>
      <c r="E1462" s="52" t="s">
        <v>982</v>
      </c>
      <c r="F1462" s="52" t="s">
        <v>984</v>
      </c>
      <c r="G1462" s="56" t="s">
        <v>985</v>
      </c>
      <c r="H1462" s="57">
        <v>76812973</v>
      </c>
    </row>
    <row r="1463" spans="1:8">
      <c r="A1463" s="52" t="s">
        <v>506</v>
      </c>
      <c r="B1463" s="52" t="s">
        <v>558</v>
      </c>
      <c r="C1463" s="52" t="s">
        <v>1158</v>
      </c>
      <c r="D1463" s="52" t="s">
        <v>1201</v>
      </c>
      <c r="E1463" s="52" t="s">
        <v>986</v>
      </c>
      <c r="F1463" s="52" t="s">
        <v>201</v>
      </c>
      <c r="G1463" s="56" t="s">
        <v>987</v>
      </c>
      <c r="H1463" s="57">
        <v>162664912</v>
      </c>
    </row>
    <row r="1464" spans="1:8">
      <c r="A1464" s="52" t="s">
        <v>506</v>
      </c>
      <c r="B1464" s="52" t="s">
        <v>558</v>
      </c>
      <c r="C1464" s="52" t="s">
        <v>1158</v>
      </c>
      <c r="D1464" s="52" t="s">
        <v>1201</v>
      </c>
      <c r="E1464" s="52" t="s">
        <v>986</v>
      </c>
      <c r="F1464" s="52" t="s">
        <v>988</v>
      </c>
      <c r="G1464" s="56" t="s">
        <v>989</v>
      </c>
      <c r="H1464" s="57">
        <v>37998929</v>
      </c>
    </row>
    <row r="1465" spans="1:8">
      <c r="A1465" s="52" t="s">
        <v>506</v>
      </c>
      <c r="B1465" s="52" t="s">
        <v>558</v>
      </c>
      <c r="C1465" s="52" t="s">
        <v>1158</v>
      </c>
      <c r="D1465" s="52" t="s">
        <v>1201</v>
      </c>
      <c r="E1465" s="52" t="s">
        <v>986</v>
      </c>
      <c r="F1465" s="52" t="s">
        <v>990</v>
      </c>
      <c r="G1465" s="56" t="s">
        <v>991</v>
      </c>
      <c r="H1465" s="57">
        <v>1094800</v>
      </c>
    </row>
    <row r="1466" spans="1:8">
      <c r="A1466" s="52" t="s">
        <v>506</v>
      </c>
      <c r="B1466" s="52" t="s">
        <v>558</v>
      </c>
      <c r="C1466" s="52" t="s">
        <v>1158</v>
      </c>
      <c r="D1466" s="52" t="s">
        <v>1201</v>
      </c>
      <c r="E1466" s="52" t="s">
        <v>986</v>
      </c>
      <c r="F1466" s="52" t="s">
        <v>992</v>
      </c>
      <c r="G1466" s="56" t="s">
        <v>993</v>
      </c>
      <c r="H1466" s="57">
        <v>119290663</v>
      </c>
    </row>
    <row r="1467" spans="1:8">
      <c r="A1467" s="52" t="s">
        <v>506</v>
      </c>
      <c r="B1467" s="52" t="s">
        <v>558</v>
      </c>
      <c r="C1467" s="52" t="s">
        <v>1158</v>
      </c>
      <c r="D1467" s="52" t="s">
        <v>1201</v>
      </c>
      <c r="E1467" s="52" t="s">
        <v>986</v>
      </c>
      <c r="F1467" s="52" t="s">
        <v>994</v>
      </c>
      <c r="G1467" s="56" t="s">
        <v>995</v>
      </c>
      <c r="H1467" s="57">
        <v>4280520</v>
      </c>
    </row>
    <row r="1468" spans="1:8">
      <c r="A1468" s="52" t="s">
        <v>506</v>
      </c>
      <c r="B1468" s="52" t="s">
        <v>558</v>
      </c>
      <c r="C1468" s="52" t="s">
        <v>1158</v>
      </c>
      <c r="D1468" s="52" t="s">
        <v>1201</v>
      </c>
      <c r="E1468" s="52" t="s">
        <v>996</v>
      </c>
      <c r="F1468" s="52" t="s">
        <v>201</v>
      </c>
      <c r="G1468" s="56" t="s">
        <v>997</v>
      </c>
      <c r="H1468" s="57">
        <v>51694392</v>
      </c>
    </row>
    <row r="1469" spans="1:8">
      <c r="A1469" s="52" t="s">
        <v>506</v>
      </c>
      <c r="B1469" s="52" t="s">
        <v>558</v>
      </c>
      <c r="C1469" s="52" t="s">
        <v>1158</v>
      </c>
      <c r="D1469" s="52" t="s">
        <v>1201</v>
      </c>
      <c r="E1469" s="52" t="s">
        <v>996</v>
      </c>
      <c r="F1469" s="52" t="s">
        <v>998</v>
      </c>
      <c r="G1469" s="56" t="s">
        <v>999</v>
      </c>
      <c r="H1469" s="57">
        <v>45083092</v>
      </c>
    </row>
    <row r="1470" spans="1:8">
      <c r="A1470" s="52" t="s">
        <v>506</v>
      </c>
      <c r="B1470" s="52" t="s">
        <v>558</v>
      </c>
      <c r="C1470" s="52" t="s">
        <v>1158</v>
      </c>
      <c r="D1470" s="52" t="s">
        <v>1201</v>
      </c>
      <c r="E1470" s="52" t="s">
        <v>996</v>
      </c>
      <c r="F1470" s="52" t="s">
        <v>1004</v>
      </c>
      <c r="G1470" s="56" t="s">
        <v>1005</v>
      </c>
      <c r="H1470" s="57">
        <v>6611300</v>
      </c>
    </row>
    <row r="1471" spans="1:8">
      <c r="A1471" s="52" t="s">
        <v>506</v>
      </c>
      <c r="B1471" s="52" t="s">
        <v>558</v>
      </c>
      <c r="C1471" s="52" t="s">
        <v>1158</v>
      </c>
      <c r="D1471" s="52" t="s">
        <v>1201</v>
      </c>
      <c r="E1471" s="52" t="s">
        <v>1006</v>
      </c>
      <c r="F1471" s="52" t="s">
        <v>201</v>
      </c>
      <c r="G1471" s="56" t="s">
        <v>1007</v>
      </c>
      <c r="H1471" s="57">
        <v>85970725</v>
      </c>
    </row>
    <row r="1472" spans="1:8" ht="38.25">
      <c r="A1472" s="52" t="s">
        <v>506</v>
      </c>
      <c r="B1472" s="52" t="s">
        <v>558</v>
      </c>
      <c r="C1472" s="52" t="s">
        <v>1158</v>
      </c>
      <c r="D1472" s="52" t="s">
        <v>1201</v>
      </c>
      <c r="E1472" s="52" t="s">
        <v>1006</v>
      </c>
      <c r="F1472" s="52" t="s">
        <v>1008</v>
      </c>
      <c r="G1472" s="56" t="s">
        <v>1009</v>
      </c>
      <c r="H1472" s="57">
        <v>9413043</v>
      </c>
    </row>
    <row r="1473" spans="1:8">
      <c r="A1473" s="52" t="s">
        <v>506</v>
      </c>
      <c r="B1473" s="52" t="s">
        <v>558</v>
      </c>
      <c r="C1473" s="52" t="s">
        <v>1158</v>
      </c>
      <c r="D1473" s="52" t="s">
        <v>1201</v>
      </c>
      <c r="E1473" s="52" t="s">
        <v>1006</v>
      </c>
      <c r="F1473" s="52" t="s">
        <v>1010</v>
      </c>
      <c r="G1473" s="56" t="s">
        <v>1011</v>
      </c>
      <c r="H1473" s="57">
        <v>33864129</v>
      </c>
    </row>
    <row r="1474" spans="1:8" ht="38.25">
      <c r="A1474" s="52" t="s">
        <v>506</v>
      </c>
      <c r="B1474" s="52" t="s">
        <v>558</v>
      </c>
      <c r="C1474" s="52" t="s">
        <v>1158</v>
      </c>
      <c r="D1474" s="52" t="s">
        <v>1201</v>
      </c>
      <c r="E1474" s="52" t="s">
        <v>1006</v>
      </c>
      <c r="F1474" s="52" t="s">
        <v>1012</v>
      </c>
      <c r="G1474" s="56" t="s">
        <v>1013</v>
      </c>
      <c r="H1474" s="57">
        <v>19137993</v>
      </c>
    </row>
    <row r="1475" spans="1:8">
      <c r="A1475" s="52" t="s">
        <v>506</v>
      </c>
      <c r="B1475" s="52" t="s">
        <v>558</v>
      </c>
      <c r="C1475" s="52" t="s">
        <v>1158</v>
      </c>
      <c r="D1475" s="52" t="s">
        <v>1201</v>
      </c>
      <c r="E1475" s="52" t="s">
        <v>1006</v>
      </c>
      <c r="F1475" s="52" t="s">
        <v>1014</v>
      </c>
      <c r="G1475" s="56" t="s">
        <v>1015</v>
      </c>
      <c r="H1475" s="57">
        <v>2928960</v>
      </c>
    </row>
    <row r="1476" spans="1:8" ht="25.5">
      <c r="A1476" s="52" t="s">
        <v>506</v>
      </c>
      <c r="B1476" s="52" t="s">
        <v>558</v>
      </c>
      <c r="C1476" s="52" t="s">
        <v>1158</v>
      </c>
      <c r="D1476" s="52" t="s">
        <v>1201</v>
      </c>
      <c r="E1476" s="52" t="s">
        <v>1006</v>
      </c>
      <c r="F1476" s="52" t="s">
        <v>1016</v>
      </c>
      <c r="G1476" s="56" t="s">
        <v>1017</v>
      </c>
      <c r="H1476" s="57">
        <v>10931600</v>
      </c>
    </row>
    <row r="1477" spans="1:8">
      <c r="A1477" s="52" t="s">
        <v>506</v>
      </c>
      <c r="B1477" s="52" t="s">
        <v>558</v>
      </c>
      <c r="C1477" s="52" t="s">
        <v>1158</v>
      </c>
      <c r="D1477" s="52" t="s">
        <v>1201</v>
      </c>
      <c r="E1477" s="52" t="s">
        <v>1006</v>
      </c>
      <c r="F1477" s="52" t="s">
        <v>1018</v>
      </c>
      <c r="G1477" s="56" t="s">
        <v>1019</v>
      </c>
      <c r="H1477" s="57">
        <v>8100000</v>
      </c>
    </row>
    <row r="1478" spans="1:8">
      <c r="A1478" s="52" t="s">
        <v>506</v>
      </c>
      <c r="B1478" s="52" t="s">
        <v>558</v>
      </c>
      <c r="C1478" s="52" t="s">
        <v>1158</v>
      </c>
      <c r="D1478" s="52" t="s">
        <v>1201</v>
      </c>
      <c r="E1478" s="52" t="s">
        <v>1006</v>
      </c>
      <c r="F1478" s="52" t="s">
        <v>1020</v>
      </c>
      <c r="G1478" s="56" t="s">
        <v>511</v>
      </c>
      <c r="H1478" s="57">
        <v>1595000</v>
      </c>
    </row>
    <row r="1479" spans="1:8">
      <c r="A1479" s="52" t="s">
        <v>506</v>
      </c>
      <c r="B1479" s="52" t="s">
        <v>558</v>
      </c>
      <c r="C1479" s="52" t="s">
        <v>1158</v>
      </c>
      <c r="D1479" s="52" t="s">
        <v>1201</v>
      </c>
      <c r="E1479" s="52" t="s">
        <v>1021</v>
      </c>
      <c r="F1479" s="52" t="s">
        <v>201</v>
      </c>
      <c r="G1479" s="56" t="s">
        <v>1022</v>
      </c>
      <c r="H1479" s="57">
        <v>715778900</v>
      </c>
    </row>
    <row r="1480" spans="1:8">
      <c r="A1480" s="52" t="s">
        <v>506</v>
      </c>
      <c r="B1480" s="52" t="s">
        <v>558</v>
      </c>
      <c r="C1480" s="52" t="s">
        <v>1158</v>
      </c>
      <c r="D1480" s="52" t="s">
        <v>1201</v>
      </c>
      <c r="E1480" s="52" t="s">
        <v>1021</v>
      </c>
      <c r="F1480" s="52" t="s">
        <v>1023</v>
      </c>
      <c r="G1480" s="56" t="s">
        <v>1024</v>
      </c>
      <c r="H1480" s="57">
        <v>120330000</v>
      </c>
    </row>
    <row r="1481" spans="1:8">
      <c r="A1481" s="52" t="s">
        <v>506</v>
      </c>
      <c r="B1481" s="52" t="s">
        <v>558</v>
      </c>
      <c r="C1481" s="52" t="s">
        <v>1158</v>
      </c>
      <c r="D1481" s="52" t="s">
        <v>1201</v>
      </c>
      <c r="E1481" s="52" t="s">
        <v>1021</v>
      </c>
      <c r="F1481" s="52" t="s">
        <v>1025</v>
      </c>
      <c r="G1481" s="56" t="s">
        <v>1026</v>
      </c>
      <c r="H1481" s="57">
        <v>53325000</v>
      </c>
    </row>
    <row r="1482" spans="1:8">
      <c r="A1482" s="52" t="s">
        <v>506</v>
      </c>
      <c r="B1482" s="52" t="s">
        <v>558</v>
      </c>
      <c r="C1482" s="52" t="s">
        <v>1158</v>
      </c>
      <c r="D1482" s="52" t="s">
        <v>1201</v>
      </c>
      <c r="E1482" s="52" t="s">
        <v>1021</v>
      </c>
      <c r="F1482" s="52" t="s">
        <v>1027</v>
      </c>
      <c r="G1482" s="56" t="s">
        <v>1028</v>
      </c>
      <c r="H1482" s="57">
        <v>1100000</v>
      </c>
    </row>
    <row r="1483" spans="1:8">
      <c r="A1483" s="52" t="s">
        <v>506</v>
      </c>
      <c r="B1483" s="52" t="s">
        <v>558</v>
      </c>
      <c r="C1483" s="52" t="s">
        <v>1158</v>
      </c>
      <c r="D1483" s="52" t="s">
        <v>1201</v>
      </c>
      <c r="E1483" s="52" t="s">
        <v>1021</v>
      </c>
      <c r="F1483" s="52" t="s">
        <v>1029</v>
      </c>
      <c r="G1483" s="56" t="s">
        <v>1030</v>
      </c>
      <c r="H1483" s="57">
        <v>81837800</v>
      </c>
    </row>
    <row r="1484" spans="1:8">
      <c r="A1484" s="52" t="s">
        <v>506</v>
      </c>
      <c r="B1484" s="52" t="s">
        <v>558</v>
      </c>
      <c r="C1484" s="52" t="s">
        <v>1158</v>
      </c>
      <c r="D1484" s="52" t="s">
        <v>1201</v>
      </c>
      <c r="E1484" s="52" t="s">
        <v>1021</v>
      </c>
      <c r="F1484" s="52" t="s">
        <v>1031</v>
      </c>
      <c r="G1484" s="56" t="s">
        <v>1032</v>
      </c>
      <c r="H1484" s="57">
        <v>270900000</v>
      </c>
    </row>
    <row r="1485" spans="1:8">
      <c r="A1485" s="52" t="s">
        <v>506</v>
      </c>
      <c r="B1485" s="52" t="s">
        <v>558</v>
      </c>
      <c r="C1485" s="52" t="s">
        <v>1158</v>
      </c>
      <c r="D1485" s="52" t="s">
        <v>1201</v>
      </c>
      <c r="E1485" s="52" t="s">
        <v>1021</v>
      </c>
      <c r="F1485" s="52" t="s">
        <v>1033</v>
      </c>
      <c r="G1485" s="56" t="s">
        <v>1034</v>
      </c>
      <c r="H1485" s="57">
        <v>188286100</v>
      </c>
    </row>
    <row r="1486" spans="1:8">
      <c r="A1486" s="52" t="s">
        <v>506</v>
      </c>
      <c r="B1486" s="52" t="s">
        <v>558</v>
      </c>
      <c r="C1486" s="52" t="s">
        <v>1158</v>
      </c>
      <c r="D1486" s="52" t="s">
        <v>1201</v>
      </c>
      <c r="E1486" s="52" t="s">
        <v>1035</v>
      </c>
      <c r="F1486" s="52" t="s">
        <v>201</v>
      </c>
      <c r="G1486" s="56" t="s">
        <v>1036</v>
      </c>
      <c r="H1486" s="57">
        <v>1252303900</v>
      </c>
    </row>
    <row r="1487" spans="1:8">
      <c r="A1487" s="52" t="s">
        <v>506</v>
      </c>
      <c r="B1487" s="52" t="s">
        <v>558</v>
      </c>
      <c r="C1487" s="52" t="s">
        <v>1158</v>
      </c>
      <c r="D1487" s="52" t="s">
        <v>1201</v>
      </c>
      <c r="E1487" s="52" t="s">
        <v>1035</v>
      </c>
      <c r="F1487" s="52" t="s">
        <v>1037</v>
      </c>
      <c r="G1487" s="56" t="s">
        <v>1038</v>
      </c>
      <c r="H1487" s="57">
        <v>509205900</v>
      </c>
    </row>
    <row r="1488" spans="1:8">
      <c r="A1488" s="52" t="s">
        <v>506</v>
      </c>
      <c r="B1488" s="52" t="s">
        <v>558</v>
      </c>
      <c r="C1488" s="52" t="s">
        <v>1158</v>
      </c>
      <c r="D1488" s="52" t="s">
        <v>1201</v>
      </c>
      <c r="E1488" s="52" t="s">
        <v>1035</v>
      </c>
      <c r="F1488" s="52" t="s">
        <v>1039</v>
      </c>
      <c r="G1488" s="56" t="s">
        <v>1040</v>
      </c>
      <c r="H1488" s="57">
        <v>386014000</v>
      </c>
    </row>
    <row r="1489" spans="1:8">
      <c r="A1489" s="52" t="s">
        <v>506</v>
      </c>
      <c r="B1489" s="52" t="s">
        <v>558</v>
      </c>
      <c r="C1489" s="52" t="s">
        <v>1158</v>
      </c>
      <c r="D1489" s="52" t="s">
        <v>1201</v>
      </c>
      <c r="E1489" s="52" t="s">
        <v>1035</v>
      </c>
      <c r="F1489" s="52" t="s">
        <v>1041</v>
      </c>
      <c r="G1489" s="56" t="s">
        <v>1028</v>
      </c>
      <c r="H1489" s="57">
        <v>232034000</v>
      </c>
    </row>
    <row r="1490" spans="1:8">
      <c r="A1490" s="52" t="s">
        <v>506</v>
      </c>
      <c r="B1490" s="52" t="s">
        <v>558</v>
      </c>
      <c r="C1490" s="52" t="s">
        <v>1158</v>
      </c>
      <c r="D1490" s="52" t="s">
        <v>1201</v>
      </c>
      <c r="E1490" s="52" t="s">
        <v>1035</v>
      </c>
      <c r="F1490" s="52" t="s">
        <v>1042</v>
      </c>
      <c r="G1490" s="56" t="s">
        <v>1043</v>
      </c>
      <c r="H1490" s="57">
        <v>49150000</v>
      </c>
    </row>
    <row r="1491" spans="1:8">
      <c r="A1491" s="52" t="s">
        <v>506</v>
      </c>
      <c r="B1491" s="52" t="s">
        <v>558</v>
      </c>
      <c r="C1491" s="52" t="s">
        <v>1158</v>
      </c>
      <c r="D1491" s="52" t="s">
        <v>1201</v>
      </c>
      <c r="E1491" s="52" t="s">
        <v>1035</v>
      </c>
      <c r="F1491" s="52" t="s">
        <v>1221</v>
      </c>
      <c r="G1491" s="56" t="s">
        <v>971</v>
      </c>
      <c r="H1491" s="57">
        <v>75900000</v>
      </c>
    </row>
    <row r="1492" spans="1:8">
      <c r="A1492" s="52" t="s">
        <v>506</v>
      </c>
      <c r="B1492" s="52" t="s">
        <v>558</v>
      </c>
      <c r="C1492" s="52" t="s">
        <v>1158</v>
      </c>
      <c r="D1492" s="52" t="s">
        <v>1201</v>
      </c>
      <c r="E1492" s="52" t="s">
        <v>1044</v>
      </c>
      <c r="F1492" s="52" t="s">
        <v>201</v>
      </c>
      <c r="G1492" s="56" t="s">
        <v>1045</v>
      </c>
      <c r="H1492" s="57">
        <v>383836500</v>
      </c>
    </row>
    <row r="1493" spans="1:8">
      <c r="A1493" s="52" t="s">
        <v>506</v>
      </c>
      <c r="B1493" s="52" t="s">
        <v>558</v>
      </c>
      <c r="C1493" s="52" t="s">
        <v>1158</v>
      </c>
      <c r="D1493" s="52" t="s">
        <v>1201</v>
      </c>
      <c r="E1493" s="52" t="s">
        <v>1044</v>
      </c>
      <c r="F1493" s="52" t="s">
        <v>1046</v>
      </c>
      <c r="G1493" s="56" t="s">
        <v>1047</v>
      </c>
      <c r="H1493" s="57">
        <v>200400000</v>
      </c>
    </row>
    <row r="1494" spans="1:8">
      <c r="A1494" s="52" t="s">
        <v>506</v>
      </c>
      <c r="B1494" s="52" t="s">
        <v>558</v>
      </c>
      <c r="C1494" s="52" t="s">
        <v>1158</v>
      </c>
      <c r="D1494" s="52" t="s">
        <v>1201</v>
      </c>
      <c r="E1494" s="52" t="s">
        <v>1044</v>
      </c>
      <c r="F1494" s="52" t="s">
        <v>1048</v>
      </c>
      <c r="G1494" s="56" t="s">
        <v>1049</v>
      </c>
      <c r="H1494" s="57">
        <v>15000000</v>
      </c>
    </row>
    <row r="1495" spans="1:8">
      <c r="A1495" s="52" t="s">
        <v>506</v>
      </c>
      <c r="B1495" s="52" t="s">
        <v>558</v>
      </c>
      <c r="C1495" s="52" t="s">
        <v>1158</v>
      </c>
      <c r="D1495" s="52" t="s">
        <v>1201</v>
      </c>
      <c r="E1495" s="52" t="s">
        <v>1044</v>
      </c>
      <c r="F1495" s="52" t="s">
        <v>1050</v>
      </c>
      <c r="G1495" s="56" t="s">
        <v>1051</v>
      </c>
      <c r="H1495" s="57">
        <v>168436500</v>
      </c>
    </row>
    <row r="1496" spans="1:8" ht="25.5">
      <c r="A1496" s="52" t="s">
        <v>506</v>
      </c>
      <c r="B1496" s="52" t="s">
        <v>558</v>
      </c>
      <c r="C1496" s="52" t="s">
        <v>1158</v>
      </c>
      <c r="D1496" s="52" t="s">
        <v>1201</v>
      </c>
      <c r="E1496" s="52" t="s">
        <v>1058</v>
      </c>
      <c r="F1496" s="52" t="s">
        <v>201</v>
      </c>
      <c r="G1496" s="56" t="s">
        <v>1059</v>
      </c>
      <c r="H1496" s="57">
        <v>41670415</v>
      </c>
    </row>
    <row r="1497" spans="1:8">
      <c r="A1497" s="52" t="s">
        <v>506</v>
      </c>
      <c r="B1497" s="52" t="s">
        <v>558</v>
      </c>
      <c r="C1497" s="52" t="s">
        <v>1158</v>
      </c>
      <c r="D1497" s="52" t="s">
        <v>1201</v>
      </c>
      <c r="E1497" s="52" t="s">
        <v>1058</v>
      </c>
      <c r="F1497" s="52" t="s">
        <v>1064</v>
      </c>
      <c r="G1497" s="56" t="s">
        <v>1065</v>
      </c>
      <c r="H1497" s="57">
        <v>37770415</v>
      </c>
    </row>
    <row r="1498" spans="1:8">
      <c r="A1498" s="52" t="s">
        <v>506</v>
      </c>
      <c r="B1498" s="52" t="s">
        <v>558</v>
      </c>
      <c r="C1498" s="52" t="s">
        <v>1158</v>
      </c>
      <c r="D1498" s="52" t="s">
        <v>1201</v>
      </c>
      <c r="E1498" s="52" t="s">
        <v>1058</v>
      </c>
      <c r="F1498" s="52" t="s">
        <v>1066</v>
      </c>
      <c r="G1498" s="56" t="s">
        <v>1067</v>
      </c>
      <c r="H1498" s="57">
        <v>3900000</v>
      </c>
    </row>
    <row r="1499" spans="1:8" ht="25.5">
      <c r="A1499" s="52" t="s">
        <v>506</v>
      </c>
      <c r="B1499" s="52" t="s">
        <v>558</v>
      </c>
      <c r="C1499" s="52" t="s">
        <v>1158</v>
      </c>
      <c r="D1499" s="52" t="s">
        <v>1201</v>
      </c>
      <c r="E1499" s="52" t="s">
        <v>1072</v>
      </c>
      <c r="F1499" s="52" t="s">
        <v>201</v>
      </c>
      <c r="G1499" s="56" t="s">
        <v>1073</v>
      </c>
      <c r="H1499" s="57">
        <v>40000000</v>
      </c>
    </row>
    <row r="1500" spans="1:8">
      <c r="A1500" s="52" t="s">
        <v>506</v>
      </c>
      <c r="B1500" s="52" t="s">
        <v>558</v>
      </c>
      <c r="C1500" s="52" t="s">
        <v>1158</v>
      </c>
      <c r="D1500" s="52" t="s">
        <v>1201</v>
      </c>
      <c r="E1500" s="52" t="s">
        <v>1072</v>
      </c>
      <c r="F1500" s="52" t="s">
        <v>1075</v>
      </c>
      <c r="G1500" s="56" t="s">
        <v>1065</v>
      </c>
      <c r="H1500" s="57">
        <v>40000000</v>
      </c>
    </row>
    <row r="1501" spans="1:8" ht="25.5">
      <c r="A1501" s="52" t="s">
        <v>506</v>
      </c>
      <c r="B1501" s="52" t="s">
        <v>558</v>
      </c>
      <c r="C1501" s="52" t="s">
        <v>1158</v>
      </c>
      <c r="D1501" s="52" t="s">
        <v>1201</v>
      </c>
      <c r="E1501" s="52" t="s">
        <v>1076</v>
      </c>
      <c r="F1501" s="52" t="s">
        <v>201</v>
      </c>
      <c r="G1501" s="56" t="s">
        <v>1077</v>
      </c>
      <c r="H1501" s="57">
        <v>3871145200</v>
      </c>
    </row>
    <row r="1502" spans="1:8">
      <c r="A1502" s="52" t="s">
        <v>506</v>
      </c>
      <c r="B1502" s="52" t="s">
        <v>558</v>
      </c>
      <c r="C1502" s="52" t="s">
        <v>1158</v>
      </c>
      <c r="D1502" s="52" t="s">
        <v>1201</v>
      </c>
      <c r="E1502" s="52" t="s">
        <v>1076</v>
      </c>
      <c r="F1502" s="52" t="s">
        <v>1112</v>
      </c>
      <c r="G1502" s="56" t="s">
        <v>1113</v>
      </c>
      <c r="H1502" s="57">
        <v>634961500</v>
      </c>
    </row>
    <row r="1503" spans="1:8">
      <c r="A1503" s="52" t="s">
        <v>506</v>
      </c>
      <c r="B1503" s="52" t="s">
        <v>558</v>
      </c>
      <c r="C1503" s="52" t="s">
        <v>1158</v>
      </c>
      <c r="D1503" s="52" t="s">
        <v>1201</v>
      </c>
      <c r="E1503" s="52" t="s">
        <v>1076</v>
      </c>
      <c r="F1503" s="52" t="s">
        <v>1078</v>
      </c>
      <c r="G1503" s="56" t="s">
        <v>1079</v>
      </c>
      <c r="H1503" s="57">
        <v>44960000</v>
      </c>
    </row>
    <row r="1504" spans="1:8">
      <c r="A1504" s="52" t="s">
        <v>506</v>
      </c>
      <c r="B1504" s="52" t="s">
        <v>558</v>
      </c>
      <c r="C1504" s="52" t="s">
        <v>1158</v>
      </c>
      <c r="D1504" s="52" t="s">
        <v>1201</v>
      </c>
      <c r="E1504" s="52" t="s">
        <v>1076</v>
      </c>
      <c r="F1504" s="52" t="s">
        <v>1080</v>
      </c>
      <c r="G1504" s="56" t="s">
        <v>1081</v>
      </c>
      <c r="H1504" s="57">
        <v>2957645700</v>
      </c>
    </row>
    <row r="1505" spans="1:8">
      <c r="A1505" s="52" t="s">
        <v>506</v>
      </c>
      <c r="B1505" s="52" t="s">
        <v>558</v>
      </c>
      <c r="C1505" s="52" t="s">
        <v>1158</v>
      </c>
      <c r="D1505" s="52" t="s">
        <v>1201</v>
      </c>
      <c r="E1505" s="52" t="s">
        <v>1076</v>
      </c>
      <c r="F1505" s="52" t="s">
        <v>1082</v>
      </c>
      <c r="G1505" s="56" t="s">
        <v>971</v>
      </c>
      <c r="H1505" s="57">
        <v>233578000</v>
      </c>
    </row>
    <row r="1506" spans="1:8">
      <c r="A1506" s="52" t="s">
        <v>506</v>
      </c>
      <c r="B1506" s="52" t="s">
        <v>558</v>
      </c>
      <c r="C1506" s="52" t="s">
        <v>1158</v>
      </c>
      <c r="D1506" s="52" t="s">
        <v>1201</v>
      </c>
      <c r="E1506" s="52" t="s">
        <v>1189</v>
      </c>
      <c r="F1506" s="52" t="s">
        <v>201</v>
      </c>
      <c r="G1506" s="56" t="s">
        <v>1190</v>
      </c>
      <c r="H1506" s="57">
        <v>31000000</v>
      </c>
    </row>
    <row r="1507" spans="1:8">
      <c r="A1507" s="52" t="s">
        <v>506</v>
      </c>
      <c r="B1507" s="52" t="s">
        <v>558</v>
      </c>
      <c r="C1507" s="52" t="s">
        <v>1158</v>
      </c>
      <c r="D1507" s="52" t="s">
        <v>1201</v>
      </c>
      <c r="E1507" s="52" t="s">
        <v>1189</v>
      </c>
      <c r="F1507" s="52" t="s">
        <v>1191</v>
      </c>
      <c r="G1507" s="56" t="s">
        <v>1192</v>
      </c>
      <c r="H1507" s="57">
        <v>31000000</v>
      </c>
    </row>
    <row r="1508" spans="1:8">
      <c r="A1508" s="52" t="s">
        <v>506</v>
      </c>
      <c r="B1508" s="52" t="s">
        <v>558</v>
      </c>
      <c r="C1508" s="52" t="s">
        <v>1158</v>
      </c>
      <c r="D1508" s="52" t="s">
        <v>1201</v>
      </c>
      <c r="E1508" s="52" t="s">
        <v>1083</v>
      </c>
      <c r="F1508" s="52" t="s">
        <v>201</v>
      </c>
      <c r="G1508" s="56" t="s">
        <v>971</v>
      </c>
      <c r="H1508" s="57">
        <v>194835734</v>
      </c>
    </row>
    <row r="1509" spans="1:8">
      <c r="A1509" s="52" t="s">
        <v>506</v>
      </c>
      <c r="B1509" s="52" t="s">
        <v>558</v>
      </c>
      <c r="C1509" s="52" t="s">
        <v>1158</v>
      </c>
      <c r="D1509" s="52" t="s">
        <v>1201</v>
      </c>
      <c r="E1509" s="52" t="s">
        <v>1083</v>
      </c>
      <c r="F1509" s="52" t="s">
        <v>1084</v>
      </c>
      <c r="G1509" s="56" t="s">
        <v>1085</v>
      </c>
      <c r="H1509" s="57">
        <v>11000000</v>
      </c>
    </row>
    <row r="1510" spans="1:8">
      <c r="A1510" s="52" t="s">
        <v>506</v>
      </c>
      <c r="B1510" s="52" t="s">
        <v>558</v>
      </c>
      <c r="C1510" s="52" t="s">
        <v>1158</v>
      </c>
      <c r="D1510" s="52" t="s">
        <v>1201</v>
      </c>
      <c r="E1510" s="52" t="s">
        <v>1083</v>
      </c>
      <c r="F1510" s="52" t="s">
        <v>1086</v>
      </c>
      <c r="G1510" s="56" t="s">
        <v>1087</v>
      </c>
      <c r="H1510" s="57">
        <v>873400</v>
      </c>
    </row>
    <row r="1511" spans="1:8">
      <c r="A1511" s="52" t="s">
        <v>506</v>
      </c>
      <c r="B1511" s="52" t="s">
        <v>558</v>
      </c>
      <c r="C1511" s="52" t="s">
        <v>1158</v>
      </c>
      <c r="D1511" s="52" t="s">
        <v>1201</v>
      </c>
      <c r="E1511" s="52" t="s">
        <v>1083</v>
      </c>
      <c r="F1511" s="52" t="s">
        <v>1088</v>
      </c>
      <c r="G1511" s="56" t="s">
        <v>1089</v>
      </c>
      <c r="H1511" s="57">
        <v>97468334</v>
      </c>
    </row>
    <row r="1512" spans="1:8">
      <c r="A1512" s="52" t="s">
        <v>506</v>
      </c>
      <c r="B1512" s="52" t="s">
        <v>558</v>
      </c>
      <c r="C1512" s="52" t="s">
        <v>1158</v>
      </c>
      <c r="D1512" s="52" t="s">
        <v>1201</v>
      </c>
      <c r="E1512" s="52" t="s">
        <v>1083</v>
      </c>
      <c r="F1512" s="52" t="s">
        <v>1090</v>
      </c>
      <c r="G1512" s="56" t="s">
        <v>1091</v>
      </c>
      <c r="H1512" s="57">
        <v>85494000</v>
      </c>
    </row>
    <row r="1513" spans="1:8" ht="38.25">
      <c r="A1513" s="52" t="s">
        <v>506</v>
      </c>
      <c r="B1513" s="52" t="s">
        <v>558</v>
      </c>
      <c r="C1513" s="52" t="s">
        <v>1158</v>
      </c>
      <c r="D1513" s="52" t="s">
        <v>1201</v>
      </c>
      <c r="E1513" s="52" t="s">
        <v>1277</v>
      </c>
      <c r="F1513" s="52" t="s">
        <v>201</v>
      </c>
      <c r="G1513" s="56" t="s">
        <v>1278</v>
      </c>
      <c r="H1513" s="57">
        <v>112735244</v>
      </c>
    </row>
    <row r="1514" spans="1:8" ht="25.5">
      <c r="A1514" s="52" t="s">
        <v>506</v>
      </c>
      <c r="B1514" s="52" t="s">
        <v>558</v>
      </c>
      <c r="C1514" s="52" t="s">
        <v>1158</v>
      </c>
      <c r="D1514" s="52" t="s">
        <v>1201</v>
      </c>
      <c r="E1514" s="52" t="s">
        <v>1277</v>
      </c>
      <c r="F1514" s="52" t="s">
        <v>1279</v>
      </c>
      <c r="G1514" s="56" t="s">
        <v>1280</v>
      </c>
      <c r="H1514" s="57">
        <v>56080000</v>
      </c>
    </row>
    <row r="1515" spans="1:8">
      <c r="A1515" s="52" t="s">
        <v>506</v>
      </c>
      <c r="B1515" s="52" t="s">
        <v>558</v>
      </c>
      <c r="C1515" s="52" t="s">
        <v>1158</v>
      </c>
      <c r="D1515" s="52" t="s">
        <v>1201</v>
      </c>
      <c r="E1515" s="52" t="s">
        <v>1277</v>
      </c>
      <c r="F1515" s="52" t="s">
        <v>1281</v>
      </c>
      <c r="G1515" s="56" t="s">
        <v>1282</v>
      </c>
      <c r="H1515" s="57">
        <v>41437000</v>
      </c>
    </row>
    <row r="1516" spans="1:8">
      <c r="A1516" s="52" t="s">
        <v>506</v>
      </c>
      <c r="B1516" s="52" t="s">
        <v>558</v>
      </c>
      <c r="C1516" s="52" t="s">
        <v>1158</v>
      </c>
      <c r="D1516" s="52" t="s">
        <v>1201</v>
      </c>
      <c r="E1516" s="52" t="s">
        <v>1277</v>
      </c>
      <c r="F1516" s="52" t="s">
        <v>1283</v>
      </c>
      <c r="G1516" s="56" t="s">
        <v>1284</v>
      </c>
      <c r="H1516" s="57">
        <v>5220000</v>
      </c>
    </row>
    <row r="1517" spans="1:8">
      <c r="A1517" s="52" t="s">
        <v>506</v>
      </c>
      <c r="B1517" s="52" t="s">
        <v>558</v>
      </c>
      <c r="C1517" s="52" t="s">
        <v>1158</v>
      </c>
      <c r="D1517" s="52" t="s">
        <v>1201</v>
      </c>
      <c r="E1517" s="52" t="s">
        <v>1277</v>
      </c>
      <c r="F1517" s="52" t="s">
        <v>1285</v>
      </c>
      <c r="G1517" s="56" t="s">
        <v>1286</v>
      </c>
      <c r="H1517" s="57">
        <v>9998244</v>
      </c>
    </row>
    <row r="1518" spans="1:8" ht="25.5">
      <c r="A1518" s="52" t="s">
        <v>506</v>
      </c>
      <c r="B1518" s="52" t="s">
        <v>558</v>
      </c>
      <c r="C1518" s="52" t="s">
        <v>930</v>
      </c>
      <c r="D1518" s="52" t="s">
        <v>201</v>
      </c>
      <c r="E1518" s="52" t="s">
        <v>201</v>
      </c>
      <c r="F1518" s="52" t="s">
        <v>201</v>
      </c>
      <c r="G1518" s="56" t="s">
        <v>931</v>
      </c>
      <c r="H1518" s="57">
        <v>5422000000</v>
      </c>
    </row>
    <row r="1519" spans="1:8">
      <c r="A1519" s="52" t="s">
        <v>506</v>
      </c>
      <c r="B1519" s="52" t="s">
        <v>558</v>
      </c>
      <c r="C1519" s="52" t="s">
        <v>930</v>
      </c>
      <c r="D1519" s="52" t="s">
        <v>932</v>
      </c>
      <c r="E1519" s="52" t="s">
        <v>201</v>
      </c>
      <c r="F1519" s="52" t="s">
        <v>201</v>
      </c>
      <c r="G1519" s="56" t="s">
        <v>933</v>
      </c>
      <c r="H1519" s="57">
        <v>5422000000</v>
      </c>
    </row>
    <row r="1520" spans="1:8">
      <c r="A1520" s="52" t="s">
        <v>506</v>
      </c>
      <c r="B1520" s="52" t="s">
        <v>558</v>
      </c>
      <c r="C1520" s="52" t="s">
        <v>930</v>
      </c>
      <c r="D1520" s="52" t="s">
        <v>932</v>
      </c>
      <c r="E1520" s="52" t="s">
        <v>934</v>
      </c>
      <c r="F1520" s="52" t="s">
        <v>201</v>
      </c>
      <c r="G1520" s="56" t="s">
        <v>935</v>
      </c>
      <c r="H1520" s="57">
        <v>1937367944</v>
      </c>
    </row>
    <row r="1521" spans="1:8">
      <c r="A1521" s="52" t="s">
        <v>506</v>
      </c>
      <c r="B1521" s="52" t="s">
        <v>558</v>
      </c>
      <c r="C1521" s="52" t="s">
        <v>930</v>
      </c>
      <c r="D1521" s="52" t="s">
        <v>932</v>
      </c>
      <c r="E1521" s="52" t="s">
        <v>934</v>
      </c>
      <c r="F1521" s="52" t="s">
        <v>936</v>
      </c>
      <c r="G1521" s="56" t="s">
        <v>937</v>
      </c>
      <c r="H1521" s="57">
        <v>1937367944</v>
      </c>
    </row>
    <row r="1522" spans="1:8" ht="25.5">
      <c r="A1522" s="52" t="s">
        <v>506</v>
      </c>
      <c r="B1522" s="52" t="s">
        <v>558</v>
      </c>
      <c r="C1522" s="52" t="s">
        <v>930</v>
      </c>
      <c r="D1522" s="52" t="s">
        <v>932</v>
      </c>
      <c r="E1522" s="52" t="s">
        <v>940</v>
      </c>
      <c r="F1522" s="52" t="s">
        <v>201</v>
      </c>
      <c r="G1522" s="56" t="s">
        <v>941</v>
      </c>
      <c r="H1522" s="57">
        <v>300452368</v>
      </c>
    </row>
    <row r="1523" spans="1:8" ht="25.5">
      <c r="A1523" s="52" t="s">
        <v>506</v>
      </c>
      <c r="B1523" s="52" t="s">
        <v>558</v>
      </c>
      <c r="C1523" s="52" t="s">
        <v>930</v>
      </c>
      <c r="D1523" s="52" t="s">
        <v>932</v>
      </c>
      <c r="E1523" s="52" t="s">
        <v>940</v>
      </c>
      <c r="F1523" s="52" t="s">
        <v>942</v>
      </c>
      <c r="G1523" s="56" t="s">
        <v>943</v>
      </c>
      <c r="H1523" s="57">
        <v>254252368</v>
      </c>
    </row>
    <row r="1524" spans="1:8">
      <c r="A1524" s="52" t="s">
        <v>506</v>
      </c>
      <c r="B1524" s="52" t="s">
        <v>558</v>
      </c>
      <c r="C1524" s="52" t="s">
        <v>930</v>
      </c>
      <c r="D1524" s="52" t="s">
        <v>932</v>
      </c>
      <c r="E1524" s="52" t="s">
        <v>940</v>
      </c>
      <c r="F1524" s="52" t="s">
        <v>1308</v>
      </c>
      <c r="G1524" s="56" t="s">
        <v>1309</v>
      </c>
      <c r="H1524" s="57">
        <v>46200000</v>
      </c>
    </row>
    <row r="1525" spans="1:8">
      <c r="A1525" s="52" t="s">
        <v>506</v>
      </c>
      <c r="B1525" s="52" t="s">
        <v>558</v>
      </c>
      <c r="C1525" s="52" t="s">
        <v>930</v>
      </c>
      <c r="D1525" s="52" t="s">
        <v>932</v>
      </c>
      <c r="E1525" s="52" t="s">
        <v>944</v>
      </c>
      <c r="F1525" s="52" t="s">
        <v>201</v>
      </c>
      <c r="G1525" s="56" t="s">
        <v>945</v>
      </c>
      <c r="H1525" s="57">
        <v>756286802</v>
      </c>
    </row>
    <row r="1526" spans="1:8">
      <c r="A1526" s="52" t="s">
        <v>506</v>
      </c>
      <c r="B1526" s="52" t="s">
        <v>558</v>
      </c>
      <c r="C1526" s="52" t="s">
        <v>930</v>
      </c>
      <c r="D1526" s="52" t="s">
        <v>932</v>
      </c>
      <c r="E1526" s="52" t="s">
        <v>944</v>
      </c>
      <c r="F1526" s="52" t="s">
        <v>946</v>
      </c>
      <c r="G1526" s="56" t="s">
        <v>947</v>
      </c>
      <c r="H1526" s="57">
        <v>123786000</v>
      </c>
    </row>
    <row r="1527" spans="1:8">
      <c r="A1527" s="52" t="s">
        <v>506</v>
      </c>
      <c r="B1527" s="52" t="s">
        <v>558</v>
      </c>
      <c r="C1527" s="52" t="s">
        <v>930</v>
      </c>
      <c r="D1527" s="52" t="s">
        <v>932</v>
      </c>
      <c r="E1527" s="52" t="s">
        <v>944</v>
      </c>
      <c r="F1527" s="52" t="s">
        <v>948</v>
      </c>
      <c r="G1527" s="56" t="s">
        <v>949</v>
      </c>
      <c r="H1527" s="57">
        <v>13166700</v>
      </c>
    </row>
    <row r="1528" spans="1:8" ht="25.5">
      <c r="A1528" s="52" t="s">
        <v>506</v>
      </c>
      <c r="B1528" s="52" t="s">
        <v>558</v>
      </c>
      <c r="C1528" s="52" t="s">
        <v>930</v>
      </c>
      <c r="D1528" s="52" t="s">
        <v>932</v>
      </c>
      <c r="E1528" s="52" t="s">
        <v>944</v>
      </c>
      <c r="F1528" s="52" t="s">
        <v>954</v>
      </c>
      <c r="G1528" s="56" t="s">
        <v>955</v>
      </c>
      <c r="H1528" s="57">
        <v>61290900</v>
      </c>
    </row>
    <row r="1529" spans="1:8" ht="25.5">
      <c r="A1529" s="52" t="s">
        <v>506</v>
      </c>
      <c r="B1529" s="52" t="s">
        <v>558</v>
      </c>
      <c r="C1529" s="52" t="s">
        <v>930</v>
      </c>
      <c r="D1529" s="52" t="s">
        <v>932</v>
      </c>
      <c r="E1529" s="52" t="s">
        <v>944</v>
      </c>
      <c r="F1529" s="52" t="s">
        <v>956</v>
      </c>
      <c r="G1529" s="56" t="s">
        <v>957</v>
      </c>
      <c r="H1529" s="57">
        <v>11610555</v>
      </c>
    </row>
    <row r="1530" spans="1:8">
      <c r="A1530" s="52" t="s">
        <v>506</v>
      </c>
      <c r="B1530" s="52" t="s">
        <v>558</v>
      </c>
      <c r="C1530" s="52" t="s">
        <v>930</v>
      </c>
      <c r="D1530" s="52" t="s">
        <v>932</v>
      </c>
      <c r="E1530" s="52" t="s">
        <v>944</v>
      </c>
      <c r="F1530" s="52" t="s">
        <v>958</v>
      </c>
      <c r="G1530" s="56" t="s">
        <v>959</v>
      </c>
      <c r="H1530" s="57">
        <v>539315003</v>
      </c>
    </row>
    <row r="1531" spans="1:8">
      <c r="A1531" s="52" t="s">
        <v>506</v>
      </c>
      <c r="B1531" s="52" t="s">
        <v>558</v>
      </c>
      <c r="C1531" s="52" t="s">
        <v>930</v>
      </c>
      <c r="D1531" s="52" t="s">
        <v>932</v>
      </c>
      <c r="E1531" s="52" t="s">
        <v>944</v>
      </c>
      <c r="F1531" s="52" t="s">
        <v>960</v>
      </c>
      <c r="G1531" s="56" t="s">
        <v>961</v>
      </c>
      <c r="H1531" s="57">
        <v>7117644</v>
      </c>
    </row>
    <row r="1532" spans="1:8" ht="25.5">
      <c r="A1532" s="52" t="s">
        <v>506</v>
      </c>
      <c r="B1532" s="52" t="s">
        <v>558</v>
      </c>
      <c r="C1532" s="52" t="s">
        <v>930</v>
      </c>
      <c r="D1532" s="52" t="s">
        <v>932</v>
      </c>
      <c r="E1532" s="52" t="s">
        <v>962</v>
      </c>
      <c r="F1532" s="52" t="s">
        <v>201</v>
      </c>
      <c r="G1532" s="56" t="s">
        <v>963</v>
      </c>
      <c r="H1532" s="57">
        <v>3000000</v>
      </c>
    </row>
    <row r="1533" spans="1:8">
      <c r="A1533" s="52" t="s">
        <v>506</v>
      </c>
      <c r="B1533" s="52" t="s">
        <v>558</v>
      </c>
      <c r="C1533" s="52" t="s">
        <v>930</v>
      </c>
      <c r="D1533" s="52" t="s">
        <v>932</v>
      </c>
      <c r="E1533" s="52" t="s">
        <v>962</v>
      </c>
      <c r="F1533" s="52" t="s">
        <v>964</v>
      </c>
      <c r="G1533" s="56" t="s">
        <v>965</v>
      </c>
      <c r="H1533" s="57">
        <v>3000000</v>
      </c>
    </row>
    <row r="1534" spans="1:8">
      <c r="A1534" s="52" t="s">
        <v>506</v>
      </c>
      <c r="B1534" s="52" t="s">
        <v>558</v>
      </c>
      <c r="C1534" s="52" t="s">
        <v>930</v>
      </c>
      <c r="D1534" s="52" t="s">
        <v>932</v>
      </c>
      <c r="E1534" s="52" t="s">
        <v>1139</v>
      </c>
      <c r="F1534" s="52" t="s">
        <v>201</v>
      </c>
      <c r="G1534" s="56" t="s">
        <v>1140</v>
      </c>
      <c r="H1534" s="57">
        <v>26460000</v>
      </c>
    </row>
    <row r="1535" spans="1:8">
      <c r="A1535" s="52" t="s">
        <v>506</v>
      </c>
      <c r="B1535" s="52" t="s">
        <v>558</v>
      </c>
      <c r="C1535" s="52" t="s">
        <v>930</v>
      </c>
      <c r="D1535" s="52" t="s">
        <v>932</v>
      </c>
      <c r="E1535" s="52" t="s">
        <v>1139</v>
      </c>
      <c r="F1535" s="52" t="s">
        <v>1203</v>
      </c>
      <c r="G1535" s="56" t="s">
        <v>1204</v>
      </c>
      <c r="H1535" s="57">
        <v>26460000</v>
      </c>
    </row>
    <row r="1536" spans="1:8">
      <c r="A1536" s="52" t="s">
        <v>506</v>
      </c>
      <c r="B1536" s="52" t="s">
        <v>558</v>
      </c>
      <c r="C1536" s="52" t="s">
        <v>930</v>
      </c>
      <c r="D1536" s="52" t="s">
        <v>932</v>
      </c>
      <c r="E1536" s="52" t="s">
        <v>966</v>
      </c>
      <c r="F1536" s="52" t="s">
        <v>201</v>
      </c>
      <c r="G1536" s="56" t="s">
        <v>967</v>
      </c>
      <c r="H1536" s="57">
        <v>328622000</v>
      </c>
    </row>
    <row r="1537" spans="1:8">
      <c r="A1537" s="52" t="s">
        <v>506</v>
      </c>
      <c r="B1537" s="52" t="s">
        <v>558</v>
      </c>
      <c r="C1537" s="52" t="s">
        <v>930</v>
      </c>
      <c r="D1537" s="52" t="s">
        <v>932</v>
      </c>
      <c r="E1537" s="52" t="s">
        <v>966</v>
      </c>
      <c r="F1537" s="52" t="s">
        <v>970</v>
      </c>
      <c r="G1537" s="56" t="s">
        <v>971</v>
      </c>
      <c r="H1537" s="57">
        <v>328622000</v>
      </c>
    </row>
    <row r="1538" spans="1:8">
      <c r="A1538" s="52" t="s">
        <v>506</v>
      </c>
      <c r="B1538" s="52" t="s">
        <v>558</v>
      </c>
      <c r="C1538" s="52" t="s">
        <v>930</v>
      </c>
      <c r="D1538" s="52" t="s">
        <v>932</v>
      </c>
      <c r="E1538" s="52" t="s">
        <v>972</v>
      </c>
      <c r="F1538" s="52" t="s">
        <v>201</v>
      </c>
      <c r="G1538" s="56" t="s">
        <v>973</v>
      </c>
      <c r="H1538" s="57">
        <v>541557933</v>
      </c>
    </row>
    <row r="1539" spans="1:8">
      <c r="A1539" s="52" t="s">
        <v>506</v>
      </c>
      <c r="B1539" s="52" t="s">
        <v>558</v>
      </c>
      <c r="C1539" s="52" t="s">
        <v>930</v>
      </c>
      <c r="D1539" s="52" t="s">
        <v>932</v>
      </c>
      <c r="E1539" s="52" t="s">
        <v>972</v>
      </c>
      <c r="F1539" s="52" t="s">
        <v>974</v>
      </c>
      <c r="G1539" s="56" t="s">
        <v>975</v>
      </c>
      <c r="H1539" s="57">
        <v>415153935</v>
      </c>
    </row>
    <row r="1540" spans="1:8">
      <c r="A1540" s="52" t="s">
        <v>506</v>
      </c>
      <c r="B1540" s="52" t="s">
        <v>558</v>
      </c>
      <c r="C1540" s="52" t="s">
        <v>930</v>
      </c>
      <c r="D1540" s="52" t="s">
        <v>932</v>
      </c>
      <c r="E1540" s="52" t="s">
        <v>972</v>
      </c>
      <c r="F1540" s="52" t="s">
        <v>976</v>
      </c>
      <c r="G1540" s="56" t="s">
        <v>977</v>
      </c>
      <c r="H1540" s="57">
        <v>71169246</v>
      </c>
    </row>
    <row r="1541" spans="1:8">
      <c r="A1541" s="52" t="s">
        <v>506</v>
      </c>
      <c r="B1541" s="52" t="s">
        <v>558</v>
      </c>
      <c r="C1541" s="52" t="s">
        <v>930</v>
      </c>
      <c r="D1541" s="52" t="s">
        <v>932</v>
      </c>
      <c r="E1541" s="52" t="s">
        <v>972</v>
      </c>
      <c r="F1541" s="52" t="s">
        <v>978</v>
      </c>
      <c r="G1541" s="56" t="s">
        <v>979</v>
      </c>
      <c r="H1541" s="57">
        <v>52288254</v>
      </c>
    </row>
    <row r="1542" spans="1:8">
      <c r="A1542" s="52" t="s">
        <v>506</v>
      </c>
      <c r="B1542" s="52" t="s">
        <v>558</v>
      </c>
      <c r="C1542" s="52" t="s">
        <v>930</v>
      </c>
      <c r="D1542" s="52" t="s">
        <v>932</v>
      </c>
      <c r="E1542" s="52" t="s">
        <v>972</v>
      </c>
      <c r="F1542" s="52" t="s">
        <v>980</v>
      </c>
      <c r="G1542" s="56" t="s">
        <v>981</v>
      </c>
      <c r="H1542" s="57">
        <v>2946498</v>
      </c>
    </row>
    <row r="1543" spans="1:8">
      <c r="A1543" s="52" t="s">
        <v>506</v>
      </c>
      <c r="B1543" s="52" t="s">
        <v>558</v>
      </c>
      <c r="C1543" s="52" t="s">
        <v>930</v>
      </c>
      <c r="D1543" s="52" t="s">
        <v>932</v>
      </c>
      <c r="E1543" s="52" t="s">
        <v>982</v>
      </c>
      <c r="F1543" s="52" t="s">
        <v>201</v>
      </c>
      <c r="G1543" s="56" t="s">
        <v>983</v>
      </c>
      <c r="H1543" s="57">
        <v>240830000</v>
      </c>
    </row>
    <row r="1544" spans="1:8" ht="25.5">
      <c r="A1544" s="52" t="s">
        <v>506</v>
      </c>
      <c r="B1544" s="52" t="s">
        <v>558</v>
      </c>
      <c r="C1544" s="52" t="s">
        <v>930</v>
      </c>
      <c r="D1544" s="52" t="s">
        <v>932</v>
      </c>
      <c r="E1544" s="52" t="s">
        <v>982</v>
      </c>
      <c r="F1544" s="52" t="s">
        <v>984</v>
      </c>
      <c r="G1544" s="56" t="s">
        <v>985</v>
      </c>
      <c r="H1544" s="57">
        <v>224990000</v>
      </c>
    </row>
    <row r="1545" spans="1:8">
      <c r="A1545" s="52" t="s">
        <v>506</v>
      </c>
      <c r="B1545" s="52" t="s">
        <v>558</v>
      </c>
      <c r="C1545" s="52" t="s">
        <v>930</v>
      </c>
      <c r="D1545" s="52" t="s">
        <v>932</v>
      </c>
      <c r="E1545" s="52" t="s">
        <v>982</v>
      </c>
      <c r="F1545" s="52" t="s">
        <v>1242</v>
      </c>
      <c r="G1545" s="56" t="s">
        <v>971</v>
      </c>
      <c r="H1545" s="57">
        <v>15840000</v>
      </c>
    </row>
    <row r="1546" spans="1:8">
      <c r="A1546" s="52" t="s">
        <v>506</v>
      </c>
      <c r="B1546" s="52" t="s">
        <v>558</v>
      </c>
      <c r="C1546" s="52" t="s">
        <v>930</v>
      </c>
      <c r="D1546" s="52" t="s">
        <v>932</v>
      </c>
      <c r="E1546" s="52" t="s">
        <v>986</v>
      </c>
      <c r="F1546" s="52" t="s">
        <v>201</v>
      </c>
      <c r="G1546" s="56" t="s">
        <v>987</v>
      </c>
      <c r="H1546" s="57">
        <v>38004134</v>
      </c>
    </row>
    <row r="1547" spans="1:8">
      <c r="A1547" s="52" t="s">
        <v>506</v>
      </c>
      <c r="B1547" s="52" t="s">
        <v>558</v>
      </c>
      <c r="C1547" s="52" t="s">
        <v>930</v>
      </c>
      <c r="D1547" s="52" t="s">
        <v>932</v>
      </c>
      <c r="E1547" s="52" t="s">
        <v>986</v>
      </c>
      <c r="F1547" s="52" t="s">
        <v>988</v>
      </c>
      <c r="G1547" s="56" t="s">
        <v>989</v>
      </c>
      <c r="H1547" s="57">
        <v>13239300</v>
      </c>
    </row>
    <row r="1548" spans="1:8">
      <c r="A1548" s="52" t="s">
        <v>506</v>
      </c>
      <c r="B1548" s="52" t="s">
        <v>558</v>
      </c>
      <c r="C1548" s="52" t="s">
        <v>930</v>
      </c>
      <c r="D1548" s="52" t="s">
        <v>932</v>
      </c>
      <c r="E1548" s="52" t="s">
        <v>986</v>
      </c>
      <c r="F1548" s="52" t="s">
        <v>990</v>
      </c>
      <c r="G1548" s="56" t="s">
        <v>991</v>
      </c>
      <c r="H1548" s="57">
        <v>4003634</v>
      </c>
    </row>
    <row r="1549" spans="1:8">
      <c r="A1549" s="52" t="s">
        <v>506</v>
      </c>
      <c r="B1549" s="52" t="s">
        <v>558</v>
      </c>
      <c r="C1549" s="52" t="s">
        <v>930</v>
      </c>
      <c r="D1549" s="52" t="s">
        <v>932</v>
      </c>
      <c r="E1549" s="52" t="s">
        <v>986</v>
      </c>
      <c r="F1549" s="52" t="s">
        <v>992</v>
      </c>
      <c r="G1549" s="56" t="s">
        <v>993</v>
      </c>
      <c r="H1549" s="57">
        <v>18259200</v>
      </c>
    </row>
    <row r="1550" spans="1:8">
      <c r="A1550" s="52" t="s">
        <v>506</v>
      </c>
      <c r="B1550" s="52" t="s">
        <v>558</v>
      </c>
      <c r="C1550" s="52" t="s">
        <v>930</v>
      </c>
      <c r="D1550" s="52" t="s">
        <v>932</v>
      </c>
      <c r="E1550" s="52" t="s">
        <v>986</v>
      </c>
      <c r="F1550" s="52" t="s">
        <v>994</v>
      </c>
      <c r="G1550" s="56" t="s">
        <v>995</v>
      </c>
      <c r="H1550" s="57">
        <v>2502000</v>
      </c>
    </row>
    <row r="1551" spans="1:8">
      <c r="A1551" s="52" t="s">
        <v>506</v>
      </c>
      <c r="B1551" s="52" t="s">
        <v>558</v>
      </c>
      <c r="C1551" s="52" t="s">
        <v>930</v>
      </c>
      <c r="D1551" s="52" t="s">
        <v>932</v>
      </c>
      <c r="E1551" s="52" t="s">
        <v>996</v>
      </c>
      <c r="F1551" s="52" t="s">
        <v>201</v>
      </c>
      <c r="G1551" s="56" t="s">
        <v>997</v>
      </c>
      <c r="H1551" s="57">
        <v>28235200</v>
      </c>
    </row>
    <row r="1552" spans="1:8">
      <c r="A1552" s="52" t="s">
        <v>506</v>
      </c>
      <c r="B1552" s="52" t="s">
        <v>558</v>
      </c>
      <c r="C1552" s="52" t="s">
        <v>930</v>
      </c>
      <c r="D1552" s="52" t="s">
        <v>932</v>
      </c>
      <c r="E1552" s="52" t="s">
        <v>996</v>
      </c>
      <c r="F1552" s="52" t="s">
        <v>1000</v>
      </c>
      <c r="G1552" s="56" t="s">
        <v>1001</v>
      </c>
      <c r="H1552" s="57">
        <v>15443200</v>
      </c>
    </row>
    <row r="1553" spans="1:8">
      <c r="A1553" s="52" t="s">
        <v>506</v>
      </c>
      <c r="B1553" s="52" t="s">
        <v>558</v>
      </c>
      <c r="C1553" s="52" t="s">
        <v>930</v>
      </c>
      <c r="D1553" s="52" t="s">
        <v>932</v>
      </c>
      <c r="E1553" s="52" t="s">
        <v>996</v>
      </c>
      <c r="F1553" s="52" t="s">
        <v>1004</v>
      </c>
      <c r="G1553" s="56" t="s">
        <v>1005</v>
      </c>
      <c r="H1553" s="57">
        <v>12792000</v>
      </c>
    </row>
    <row r="1554" spans="1:8">
      <c r="A1554" s="52" t="s">
        <v>506</v>
      </c>
      <c r="B1554" s="52" t="s">
        <v>558</v>
      </c>
      <c r="C1554" s="52" t="s">
        <v>930</v>
      </c>
      <c r="D1554" s="52" t="s">
        <v>932</v>
      </c>
      <c r="E1554" s="52" t="s">
        <v>1006</v>
      </c>
      <c r="F1554" s="52" t="s">
        <v>201</v>
      </c>
      <c r="G1554" s="56" t="s">
        <v>1007</v>
      </c>
      <c r="H1554" s="57">
        <v>42080214</v>
      </c>
    </row>
    <row r="1555" spans="1:8" ht="38.25">
      <c r="A1555" s="52" t="s">
        <v>506</v>
      </c>
      <c r="B1555" s="52" t="s">
        <v>558</v>
      </c>
      <c r="C1555" s="52" t="s">
        <v>930</v>
      </c>
      <c r="D1555" s="52" t="s">
        <v>932</v>
      </c>
      <c r="E1555" s="52" t="s">
        <v>1006</v>
      </c>
      <c r="F1555" s="52" t="s">
        <v>1008</v>
      </c>
      <c r="G1555" s="56" t="s">
        <v>1009</v>
      </c>
      <c r="H1555" s="57">
        <v>2795614</v>
      </c>
    </row>
    <row r="1556" spans="1:8">
      <c r="A1556" s="52" t="s">
        <v>506</v>
      </c>
      <c r="B1556" s="52" t="s">
        <v>558</v>
      </c>
      <c r="C1556" s="52" t="s">
        <v>930</v>
      </c>
      <c r="D1556" s="52" t="s">
        <v>932</v>
      </c>
      <c r="E1556" s="52" t="s">
        <v>1006</v>
      </c>
      <c r="F1556" s="52" t="s">
        <v>1010</v>
      </c>
      <c r="G1556" s="56" t="s">
        <v>1011</v>
      </c>
      <c r="H1556" s="57">
        <v>5867000</v>
      </c>
    </row>
    <row r="1557" spans="1:8" ht="38.25">
      <c r="A1557" s="52" t="s">
        <v>506</v>
      </c>
      <c r="B1557" s="52" t="s">
        <v>558</v>
      </c>
      <c r="C1557" s="52" t="s">
        <v>930</v>
      </c>
      <c r="D1557" s="52" t="s">
        <v>932</v>
      </c>
      <c r="E1557" s="52" t="s">
        <v>1006</v>
      </c>
      <c r="F1557" s="52" t="s">
        <v>1012</v>
      </c>
      <c r="G1557" s="56" t="s">
        <v>1013</v>
      </c>
      <c r="H1557" s="57">
        <v>17182000</v>
      </c>
    </row>
    <row r="1558" spans="1:8" ht="25.5">
      <c r="A1558" s="52" t="s">
        <v>506</v>
      </c>
      <c r="B1558" s="52" t="s">
        <v>558</v>
      </c>
      <c r="C1558" s="52" t="s">
        <v>930</v>
      </c>
      <c r="D1558" s="52" t="s">
        <v>932</v>
      </c>
      <c r="E1558" s="52" t="s">
        <v>1006</v>
      </c>
      <c r="F1558" s="52" t="s">
        <v>1016</v>
      </c>
      <c r="G1558" s="56" t="s">
        <v>1017</v>
      </c>
      <c r="H1558" s="57">
        <v>10535600</v>
      </c>
    </row>
    <row r="1559" spans="1:8">
      <c r="A1559" s="52" t="s">
        <v>506</v>
      </c>
      <c r="B1559" s="52" t="s">
        <v>558</v>
      </c>
      <c r="C1559" s="52" t="s">
        <v>930</v>
      </c>
      <c r="D1559" s="52" t="s">
        <v>932</v>
      </c>
      <c r="E1559" s="52" t="s">
        <v>1006</v>
      </c>
      <c r="F1559" s="52" t="s">
        <v>1018</v>
      </c>
      <c r="G1559" s="56" t="s">
        <v>1019</v>
      </c>
      <c r="H1559" s="57">
        <v>5700000</v>
      </c>
    </row>
    <row r="1560" spans="1:8">
      <c r="A1560" s="52" t="s">
        <v>506</v>
      </c>
      <c r="B1560" s="52" t="s">
        <v>558</v>
      </c>
      <c r="C1560" s="52" t="s">
        <v>930</v>
      </c>
      <c r="D1560" s="52" t="s">
        <v>932</v>
      </c>
      <c r="E1560" s="52" t="s">
        <v>1021</v>
      </c>
      <c r="F1560" s="52" t="s">
        <v>201</v>
      </c>
      <c r="G1560" s="56" t="s">
        <v>1022</v>
      </c>
      <c r="H1560" s="57">
        <v>131386500</v>
      </c>
    </row>
    <row r="1561" spans="1:8">
      <c r="A1561" s="52" t="s">
        <v>506</v>
      </c>
      <c r="B1561" s="52" t="s">
        <v>558</v>
      </c>
      <c r="C1561" s="52" t="s">
        <v>930</v>
      </c>
      <c r="D1561" s="52" t="s">
        <v>932</v>
      </c>
      <c r="E1561" s="52" t="s">
        <v>1021</v>
      </c>
      <c r="F1561" s="52" t="s">
        <v>1023</v>
      </c>
      <c r="G1561" s="56" t="s">
        <v>1024</v>
      </c>
      <c r="H1561" s="57">
        <v>37500000</v>
      </c>
    </row>
    <row r="1562" spans="1:8">
      <c r="A1562" s="52" t="s">
        <v>506</v>
      </c>
      <c r="B1562" s="52" t="s">
        <v>558</v>
      </c>
      <c r="C1562" s="52" t="s">
        <v>930</v>
      </c>
      <c r="D1562" s="52" t="s">
        <v>932</v>
      </c>
      <c r="E1562" s="52" t="s">
        <v>1021</v>
      </c>
      <c r="F1562" s="52" t="s">
        <v>1025</v>
      </c>
      <c r="G1562" s="56" t="s">
        <v>1026</v>
      </c>
      <c r="H1562" s="57">
        <v>14800000</v>
      </c>
    </row>
    <row r="1563" spans="1:8">
      <c r="A1563" s="52" t="s">
        <v>506</v>
      </c>
      <c r="B1563" s="52" t="s">
        <v>558</v>
      </c>
      <c r="C1563" s="52" t="s">
        <v>930</v>
      </c>
      <c r="D1563" s="52" t="s">
        <v>932</v>
      </c>
      <c r="E1563" s="52" t="s">
        <v>1021</v>
      </c>
      <c r="F1563" s="52" t="s">
        <v>1029</v>
      </c>
      <c r="G1563" s="56" t="s">
        <v>1030</v>
      </c>
      <c r="H1563" s="57">
        <v>31020000</v>
      </c>
    </row>
    <row r="1564" spans="1:8">
      <c r="A1564" s="52" t="s">
        <v>506</v>
      </c>
      <c r="B1564" s="52" t="s">
        <v>558</v>
      </c>
      <c r="C1564" s="52" t="s">
        <v>930</v>
      </c>
      <c r="D1564" s="52" t="s">
        <v>932</v>
      </c>
      <c r="E1564" s="52" t="s">
        <v>1021</v>
      </c>
      <c r="F1564" s="52" t="s">
        <v>1033</v>
      </c>
      <c r="G1564" s="56" t="s">
        <v>1034</v>
      </c>
      <c r="H1564" s="57">
        <v>48066500</v>
      </c>
    </row>
    <row r="1565" spans="1:8">
      <c r="A1565" s="52" t="s">
        <v>506</v>
      </c>
      <c r="B1565" s="52" t="s">
        <v>558</v>
      </c>
      <c r="C1565" s="52" t="s">
        <v>930</v>
      </c>
      <c r="D1565" s="52" t="s">
        <v>932</v>
      </c>
      <c r="E1565" s="52" t="s">
        <v>1035</v>
      </c>
      <c r="F1565" s="52" t="s">
        <v>201</v>
      </c>
      <c r="G1565" s="56" t="s">
        <v>1036</v>
      </c>
      <c r="H1565" s="57">
        <v>136800000</v>
      </c>
    </row>
    <row r="1566" spans="1:8">
      <c r="A1566" s="52" t="s">
        <v>506</v>
      </c>
      <c r="B1566" s="52" t="s">
        <v>558</v>
      </c>
      <c r="C1566" s="52" t="s">
        <v>930</v>
      </c>
      <c r="D1566" s="52" t="s">
        <v>932</v>
      </c>
      <c r="E1566" s="52" t="s">
        <v>1035</v>
      </c>
      <c r="F1566" s="52" t="s">
        <v>1037</v>
      </c>
      <c r="G1566" s="56" t="s">
        <v>1038</v>
      </c>
      <c r="H1566" s="57">
        <v>900000</v>
      </c>
    </row>
    <row r="1567" spans="1:8">
      <c r="A1567" s="52" t="s">
        <v>506</v>
      </c>
      <c r="B1567" s="52" t="s">
        <v>558</v>
      </c>
      <c r="C1567" s="52" t="s">
        <v>930</v>
      </c>
      <c r="D1567" s="52" t="s">
        <v>932</v>
      </c>
      <c r="E1567" s="52" t="s">
        <v>1035</v>
      </c>
      <c r="F1567" s="52" t="s">
        <v>1039</v>
      </c>
      <c r="G1567" s="56" t="s">
        <v>1040</v>
      </c>
      <c r="H1567" s="57">
        <v>30450000</v>
      </c>
    </row>
    <row r="1568" spans="1:8">
      <c r="A1568" s="52" t="s">
        <v>506</v>
      </c>
      <c r="B1568" s="52" t="s">
        <v>558</v>
      </c>
      <c r="C1568" s="52" t="s">
        <v>930</v>
      </c>
      <c r="D1568" s="52" t="s">
        <v>932</v>
      </c>
      <c r="E1568" s="52" t="s">
        <v>1035</v>
      </c>
      <c r="F1568" s="52" t="s">
        <v>1041</v>
      </c>
      <c r="G1568" s="56" t="s">
        <v>1028</v>
      </c>
      <c r="H1568" s="57">
        <v>2550000</v>
      </c>
    </row>
    <row r="1569" spans="1:8">
      <c r="A1569" s="52" t="s">
        <v>506</v>
      </c>
      <c r="B1569" s="52" t="s">
        <v>558</v>
      </c>
      <c r="C1569" s="52" t="s">
        <v>930</v>
      </c>
      <c r="D1569" s="52" t="s">
        <v>932</v>
      </c>
      <c r="E1569" s="52" t="s">
        <v>1035</v>
      </c>
      <c r="F1569" s="52" t="s">
        <v>1042</v>
      </c>
      <c r="G1569" s="56" t="s">
        <v>1043</v>
      </c>
      <c r="H1569" s="57">
        <v>102900000</v>
      </c>
    </row>
    <row r="1570" spans="1:8">
      <c r="A1570" s="52" t="s">
        <v>506</v>
      </c>
      <c r="B1570" s="52" t="s">
        <v>558</v>
      </c>
      <c r="C1570" s="52" t="s">
        <v>930</v>
      </c>
      <c r="D1570" s="52" t="s">
        <v>932</v>
      </c>
      <c r="E1570" s="52" t="s">
        <v>1044</v>
      </c>
      <c r="F1570" s="52" t="s">
        <v>201</v>
      </c>
      <c r="G1570" s="56" t="s">
        <v>1045</v>
      </c>
      <c r="H1570" s="57">
        <v>55840000</v>
      </c>
    </row>
    <row r="1571" spans="1:8">
      <c r="A1571" s="52" t="s">
        <v>506</v>
      </c>
      <c r="B1571" s="52" t="s">
        <v>558</v>
      </c>
      <c r="C1571" s="52" t="s">
        <v>930</v>
      </c>
      <c r="D1571" s="52" t="s">
        <v>932</v>
      </c>
      <c r="E1571" s="52" t="s">
        <v>1044</v>
      </c>
      <c r="F1571" s="52" t="s">
        <v>1046</v>
      </c>
      <c r="G1571" s="56" t="s">
        <v>1047</v>
      </c>
      <c r="H1571" s="57">
        <v>6600000</v>
      </c>
    </row>
    <row r="1572" spans="1:8">
      <c r="A1572" s="52" t="s">
        <v>506</v>
      </c>
      <c r="B1572" s="52" t="s">
        <v>558</v>
      </c>
      <c r="C1572" s="52" t="s">
        <v>930</v>
      </c>
      <c r="D1572" s="52" t="s">
        <v>932</v>
      </c>
      <c r="E1572" s="52" t="s">
        <v>1044</v>
      </c>
      <c r="F1572" s="52" t="s">
        <v>1048</v>
      </c>
      <c r="G1572" s="56" t="s">
        <v>1049</v>
      </c>
      <c r="H1572" s="57">
        <v>49240000</v>
      </c>
    </row>
    <row r="1573" spans="1:8" ht="25.5">
      <c r="A1573" s="52" t="s">
        <v>506</v>
      </c>
      <c r="B1573" s="52" t="s">
        <v>558</v>
      </c>
      <c r="C1573" s="52" t="s">
        <v>930</v>
      </c>
      <c r="D1573" s="52" t="s">
        <v>932</v>
      </c>
      <c r="E1573" s="52" t="s">
        <v>1058</v>
      </c>
      <c r="F1573" s="52" t="s">
        <v>201</v>
      </c>
      <c r="G1573" s="56" t="s">
        <v>1059</v>
      </c>
      <c r="H1573" s="57">
        <v>83150300</v>
      </c>
    </row>
    <row r="1574" spans="1:8">
      <c r="A1574" s="52" t="s">
        <v>506</v>
      </c>
      <c r="B1574" s="52" t="s">
        <v>558</v>
      </c>
      <c r="C1574" s="52" t="s">
        <v>930</v>
      </c>
      <c r="D1574" s="52" t="s">
        <v>932</v>
      </c>
      <c r="E1574" s="52" t="s">
        <v>1058</v>
      </c>
      <c r="F1574" s="52" t="s">
        <v>1060</v>
      </c>
      <c r="G1574" s="56" t="s">
        <v>1061</v>
      </c>
      <c r="H1574" s="57">
        <v>48010300</v>
      </c>
    </row>
    <row r="1575" spans="1:8">
      <c r="A1575" s="52" t="s">
        <v>506</v>
      </c>
      <c r="B1575" s="52" t="s">
        <v>558</v>
      </c>
      <c r="C1575" s="52" t="s">
        <v>930</v>
      </c>
      <c r="D1575" s="52" t="s">
        <v>932</v>
      </c>
      <c r="E1575" s="52" t="s">
        <v>1058</v>
      </c>
      <c r="F1575" s="52" t="s">
        <v>1062</v>
      </c>
      <c r="G1575" s="56" t="s">
        <v>1063</v>
      </c>
      <c r="H1575" s="57">
        <v>29289000</v>
      </c>
    </row>
    <row r="1576" spans="1:8">
      <c r="A1576" s="52" t="s">
        <v>506</v>
      </c>
      <c r="B1576" s="52" t="s">
        <v>558</v>
      </c>
      <c r="C1576" s="52" t="s">
        <v>930</v>
      </c>
      <c r="D1576" s="52" t="s">
        <v>932</v>
      </c>
      <c r="E1576" s="52" t="s">
        <v>1058</v>
      </c>
      <c r="F1576" s="52" t="s">
        <v>1064</v>
      </c>
      <c r="G1576" s="56" t="s">
        <v>1065</v>
      </c>
      <c r="H1576" s="57">
        <v>5851000</v>
      </c>
    </row>
    <row r="1577" spans="1:8" ht="25.5">
      <c r="A1577" s="52" t="s">
        <v>506</v>
      </c>
      <c r="B1577" s="52" t="s">
        <v>558</v>
      </c>
      <c r="C1577" s="52" t="s">
        <v>930</v>
      </c>
      <c r="D1577" s="52" t="s">
        <v>932</v>
      </c>
      <c r="E1577" s="52" t="s">
        <v>1072</v>
      </c>
      <c r="F1577" s="52" t="s">
        <v>201</v>
      </c>
      <c r="G1577" s="56" t="s">
        <v>1073</v>
      </c>
      <c r="H1577" s="57">
        <v>128200000</v>
      </c>
    </row>
    <row r="1578" spans="1:8">
      <c r="A1578" s="52" t="s">
        <v>506</v>
      </c>
      <c r="B1578" s="52" t="s">
        <v>558</v>
      </c>
      <c r="C1578" s="52" t="s">
        <v>930</v>
      </c>
      <c r="D1578" s="52" t="s">
        <v>932</v>
      </c>
      <c r="E1578" s="52" t="s">
        <v>1072</v>
      </c>
      <c r="F1578" s="52" t="s">
        <v>1074</v>
      </c>
      <c r="G1578" s="56" t="s">
        <v>1067</v>
      </c>
      <c r="H1578" s="57">
        <v>39440000</v>
      </c>
    </row>
    <row r="1579" spans="1:8">
      <c r="A1579" s="52" t="s">
        <v>506</v>
      </c>
      <c r="B1579" s="52" t="s">
        <v>558</v>
      </c>
      <c r="C1579" s="52" t="s">
        <v>930</v>
      </c>
      <c r="D1579" s="52" t="s">
        <v>932</v>
      </c>
      <c r="E1579" s="52" t="s">
        <v>1072</v>
      </c>
      <c r="F1579" s="52" t="s">
        <v>1075</v>
      </c>
      <c r="G1579" s="56" t="s">
        <v>1065</v>
      </c>
      <c r="H1579" s="57">
        <v>88760000</v>
      </c>
    </row>
    <row r="1580" spans="1:8" ht="25.5">
      <c r="A1580" s="52" t="s">
        <v>506</v>
      </c>
      <c r="B1580" s="52" t="s">
        <v>558</v>
      </c>
      <c r="C1580" s="52" t="s">
        <v>930</v>
      </c>
      <c r="D1580" s="52" t="s">
        <v>932</v>
      </c>
      <c r="E1580" s="52" t="s">
        <v>1076</v>
      </c>
      <c r="F1580" s="52" t="s">
        <v>201</v>
      </c>
      <c r="G1580" s="56" t="s">
        <v>1077</v>
      </c>
      <c r="H1580" s="57">
        <v>371057800</v>
      </c>
    </row>
    <row r="1581" spans="1:8">
      <c r="A1581" s="52" t="s">
        <v>506</v>
      </c>
      <c r="B1581" s="52" t="s">
        <v>558</v>
      </c>
      <c r="C1581" s="52" t="s">
        <v>930</v>
      </c>
      <c r="D1581" s="52" t="s">
        <v>932</v>
      </c>
      <c r="E1581" s="52" t="s">
        <v>1076</v>
      </c>
      <c r="F1581" s="52" t="s">
        <v>1078</v>
      </c>
      <c r="G1581" s="56" t="s">
        <v>1079</v>
      </c>
      <c r="H1581" s="57">
        <v>12000000</v>
      </c>
    </row>
    <row r="1582" spans="1:8">
      <c r="A1582" s="52" t="s">
        <v>506</v>
      </c>
      <c r="B1582" s="52" t="s">
        <v>558</v>
      </c>
      <c r="C1582" s="52" t="s">
        <v>930</v>
      </c>
      <c r="D1582" s="52" t="s">
        <v>932</v>
      </c>
      <c r="E1582" s="52" t="s">
        <v>1076</v>
      </c>
      <c r="F1582" s="52" t="s">
        <v>1080</v>
      </c>
      <c r="G1582" s="56" t="s">
        <v>1081</v>
      </c>
      <c r="H1582" s="57">
        <v>329057800</v>
      </c>
    </row>
    <row r="1583" spans="1:8">
      <c r="A1583" s="52" t="s">
        <v>506</v>
      </c>
      <c r="B1583" s="52" t="s">
        <v>558</v>
      </c>
      <c r="C1583" s="52" t="s">
        <v>930</v>
      </c>
      <c r="D1583" s="52" t="s">
        <v>932</v>
      </c>
      <c r="E1583" s="52" t="s">
        <v>1076</v>
      </c>
      <c r="F1583" s="52" t="s">
        <v>1082</v>
      </c>
      <c r="G1583" s="56" t="s">
        <v>971</v>
      </c>
      <c r="H1583" s="57">
        <v>30000000</v>
      </c>
    </row>
    <row r="1584" spans="1:8">
      <c r="A1584" s="52" t="s">
        <v>506</v>
      </c>
      <c r="B1584" s="52" t="s">
        <v>558</v>
      </c>
      <c r="C1584" s="52" t="s">
        <v>930</v>
      </c>
      <c r="D1584" s="52" t="s">
        <v>932</v>
      </c>
      <c r="E1584" s="52" t="s">
        <v>1189</v>
      </c>
      <c r="F1584" s="52" t="s">
        <v>201</v>
      </c>
      <c r="G1584" s="56" t="s">
        <v>1190</v>
      </c>
      <c r="H1584" s="57">
        <v>17400000</v>
      </c>
    </row>
    <row r="1585" spans="1:8">
      <c r="A1585" s="52" t="s">
        <v>506</v>
      </c>
      <c r="B1585" s="52" t="s">
        <v>558</v>
      </c>
      <c r="C1585" s="52" t="s">
        <v>930</v>
      </c>
      <c r="D1585" s="52" t="s">
        <v>932</v>
      </c>
      <c r="E1585" s="52" t="s">
        <v>1189</v>
      </c>
      <c r="F1585" s="52" t="s">
        <v>1191</v>
      </c>
      <c r="G1585" s="56" t="s">
        <v>1192</v>
      </c>
      <c r="H1585" s="57">
        <v>17400000</v>
      </c>
    </row>
    <row r="1586" spans="1:8">
      <c r="A1586" s="52" t="s">
        <v>506</v>
      </c>
      <c r="B1586" s="52" t="s">
        <v>558</v>
      </c>
      <c r="C1586" s="52" t="s">
        <v>930</v>
      </c>
      <c r="D1586" s="52" t="s">
        <v>932</v>
      </c>
      <c r="E1586" s="52" t="s">
        <v>1083</v>
      </c>
      <c r="F1586" s="52" t="s">
        <v>201</v>
      </c>
      <c r="G1586" s="56" t="s">
        <v>971</v>
      </c>
      <c r="H1586" s="57">
        <v>249346805</v>
      </c>
    </row>
    <row r="1587" spans="1:8">
      <c r="A1587" s="52" t="s">
        <v>506</v>
      </c>
      <c r="B1587" s="52" t="s">
        <v>558</v>
      </c>
      <c r="C1587" s="52" t="s">
        <v>930</v>
      </c>
      <c r="D1587" s="52" t="s">
        <v>932</v>
      </c>
      <c r="E1587" s="52" t="s">
        <v>1083</v>
      </c>
      <c r="F1587" s="52" t="s">
        <v>1084</v>
      </c>
      <c r="G1587" s="56" t="s">
        <v>1085</v>
      </c>
      <c r="H1587" s="57">
        <v>2826500</v>
      </c>
    </row>
    <row r="1588" spans="1:8">
      <c r="A1588" s="52" t="s">
        <v>506</v>
      </c>
      <c r="B1588" s="52" t="s">
        <v>558</v>
      </c>
      <c r="C1588" s="52" t="s">
        <v>930</v>
      </c>
      <c r="D1588" s="52" t="s">
        <v>932</v>
      </c>
      <c r="E1588" s="52" t="s">
        <v>1083</v>
      </c>
      <c r="F1588" s="52" t="s">
        <v>1086</v>
      </c>
      <c r="G1588" s="56" t="s">
        <v>1087</v>
      </c>
      <c r="H1588" s="57">
        <v>23261400</v>
      </c>
    </row>
    <row r="1589" spans="1:8">
      <c r="A1589" s="52" t="s">
        <v>506</v>
      </c>
      <c r="B1589" s="52" t="s">
        <v>558</v>
      </c>
      <c r="C1589" s="52" t="s">
        <v>930</v>
      </c>
      <c r="D1589" s="52" t="s">
        <v>932</v>
      </c>
      <c r="E1589" s="52" t="s">
        <v>1083</v>
      </c>
      <c r="F1589" s="52" t="s">
        <v>1088</v>
      </c>
      <c r="G1589" s="56" t="s">
        <v>1089</v>
      </c>
      <c r="H1589" s="57">
        <v>158138905</v>
      </c>
    </row>
    <row r="1590" spans="1:8">
      <c r="A1590" s="52" t="s">
        <v>506</v>
      </c>
      <c r="B1590" s="52" t="s">
        <v>558</v>
      </c>
      <c r="C1590" s="52" t="s">
        <v>930</v>
      </c>
      <c r="D1590" s="52" t="s">
        <v>932</v>
      </c>
      <c r="E1590" s="52" t="s">
        <v>1083</v>
      </c>
      <c r="F1590" s="52" t="s">
        <v>1090</v>
      </c>
      <c r="G1590" s="56" t="s">
        <v>1091</v>
      </c>
      <c r="H1590" s="57">
        <v>65120000</v>
      </c>
    </row>
    <row r="1591" spans="1:8" ht="38.25">
      <c r="A1591" s="52" t="s">
        <v>506</v>
      </c>
      <c r="B1591" s="52" t="s">
        <v>558</v>
      </c>
      <c r="C1591" s="52" t="s">
        <v>930</v>
      </c>
      <c r="D1591" s="52" t="s">
        <v>932</v>
      </c>
      <c r="E1591" s="52" t="s">
        <v>1254</v>
      </c>
      <c r="F1591" s="52" t="s">
        <v>201</v>
      </c>
      <c r="G1591" s="56" t="s">
        <v>1255</v>
      </c>
      <c r="H1591" s="57">
        <v>5922000</v>
      </c>
    </row>
    <row r="1592" spans="1:8" ht="51">
      <c r="A1592" s="52" t="s">
        <v>506</v>
      </c>
      <c r="B1592" s="52" t="s">
        <v>558</v>
      </c>
      <c r="C1592" s="52" t="s">
        <v>930</v>
      </c>
      <c r="D1592" s="52" t="s">
        <v>932</v>
      </c>
      <c r="E1592" s="52" t="s">
        <v>1254</v>
      </c>
      <c r="F1592" s="52" t="s">
        <v>1256</v>
      </c>
      <c r="G1592" s="56" t="s">
        <v>1257</v>
      </c>
      <c r="H1592" s="57">
        <v>5922000</v>
      </c>
    </row>
    <row r="1593" spans="1:8">
      <c r="A1593" s="52" t="s">
        <v>506</v>
      </c>
      <c r="B1593" s="52" t="s">
        <v>568</v>
      </c>
      <c r="C1593" s="52" t="s">
        <v>201</v>
      </c>
      <c r="D1593" s="52" t="s">
        <v>201</v>
      </c>
      <c r="E1593" s="52" t="s">
        <v>201</v>
      </c>
      <c r="F1593" s="52" t="s">
        <v>201</v>
      </c>
      <c r="G1593" s="56" t="s">
        <v>569</v>
      </c>
      <c r="H1593" s="57">
        <v>16193304053</v>
      </c>
    </row>
    <row r="1594" spans="1:8">
      <c r="A1594" s="52" t="s">
        <v>506</v>
      </c>
      <c r="B1594" s="52" t="s">
        <v>568</v>
      </c>
      <c r="C1594" s="52" t="s">
        <v>1092</v>
      </c>
      <c r="D1594" s="52" t="s">
        <v>201</v>
      </c>
      <c r="E1594" s="52" t="s">
        <v>201</v>
      </c>
      <c r="F1594" s="52" t="s">
        <v>201</v>
      </c>
      <c r="G1594" s="56" t="s">
        <v>1093</v>
      </c>
      <c r="H1594" s="57">
        <v>27000000</v>
      </c>
    </row>
    <row r="1595" spans="1:8" ht="38.25">
      <c r="A1595" s="52" t="s">
        <v>506</v>
      </c>
      <c r="B1595" s="52" t="s">
        <v>568</v>
      </c>
      <c r="C1595" s="52" t="s">
        <v>1092</v>
      </c>
      <c r="D1595" s="52" t="s">
        <v>1217</v>
      </c>
      <c r="E1595" s="52" t="s">
        <v>201</v>
      </c>
      <c r="F1595" s="52" t="s">
        <v>201</v>
      </c>
      <c r="G1595" s="56" t="s">
        <v>1218</v>
      </c>
      <c r="H1595" s="57">
        <v>27000000</v>
      </c>
    </row>
    <row r="1596" spans="1:8" ht="25.5">
      <c r="A1596" s="52" t="s">
        <v>506</v>
      </c>
      <c r="B1596" s="52" t="s">
        <v>568</v>
      </c>
      <c r="C1596" s="52" t="s">
        <v>1092</v>
      </c>
      <c r="D1596" s="52" t="s">
        <v>1217</v>
      </c>
      <c r="E1596" s="52" t="s">
        <v>962</v>
      </c>
      <c r="F1596" s="52" t="s">
        <v>201</v>
      </c>
      <c r="G1596" s="56" t="s">
        <v>963</v>
      </c>
      <c r="H1596" s="57">
        <v>27000000</v>
      </c>
    </row>
    <row r="1597" spans="1:8">
      <c r="A1597" s="52" t="s">
        <v>506</v>
      </c>
      <c r="B1597" s="52" t="s">
        <v>568</v>
      </c>
      <c r="C1597" s="52" t="s">
        <v>1092</v>
      </c>
      <c r="D1597" s="52" t="s">
        <v>1217</v>
      </c>
      <c r="E1597" s="52" t="s">
        <v>962</v>
      </c>
      <c r="F1597" s="52" t="s">
        <v>964</v>
      </c>
      <c r="G1597" s="56" t="s">
        <v>965</v>
      </c>
      <c r="H1597" s="57">
        <v>27000000</v>
      </c>
    </row>
    <row r="1598" spans="1:8">
      <c r="A1598" s="52" t="s">
        <v>506</v>
      </c>
      <c r="B1598" s="52" t="s">
        <v>568</v>
      </c>
      <c r="C1598" s="52" t="s">
        <v>1158</v>
      </c>
      <c r="D1598" s="52" t="s">
        <v>201</v>
      </c>
      <c r="E1598" s="52" t="s">
        <v>201</v>
      </c>
      <c r="F1598" s="52" t="s">
        <v>201</v>
      </c>
      <c r="G1598" s="56" t="s">
        <v>1159</v>
      </c>
      <c r="H1598" s="57">
        <v>9473497903</v>
      </c>
    </row>
    <row r="1599" spans="1:8">
      <c r="A1599" s="52" t="s">
        <v>506</v>
      </c>
      <c r="B1599" s="52" t="s">
        <v>568</v>
      </c>
      <c r="C1599" s="52" t="s">
        <v>1158</v>
      </c>
      <c r="D1599" s="52" t="s">
        <v>1181</v>
      </c>
      <c r="E1599" s="52" t="s">
        <v>201</v>
      </c>
      <c r="F1599" s="52" t="s">
        <v>201</v>
      </c>
      <c r="G1599" s="56" t="s">
        <v>1182</v>
      </c>
      <c r="H1599" s="57">
        <v>5671205610</v>
      </c>
    </row>
    <row r="1600" spans="1:8">
      <c r="A1600" s="52" t="s">
        <v>506</v>
      </c>
      <c r="B1600" s="52" t="s">
        <v>568</v>
      </c>
      <c r="C1600" s="52" t="s">
        <v>1158</v>
      </c>
      <c r="D1600" s="52" t="s">
        <v>1181</v>
      </c>
      <c r="E1600" s="52" t="s">
        <v>934</v>
      </c>
      <c r="F1600" s="52" t="s">
        <v>201</v>
      </c>
      <c r="G1600" s="56" t="s">
        <v>935</v>
      </c>
      <c r="H1600" s="57">
        <v>798639000</v>
      </c>
    </row>
    <row r="1601" spans="1:8">
      <c r="A1601" s="52" t="s">
        <v>506</v>
      </c>
      <c r="B1601" s="52" t="s">
        <v>568</v>
      </c>
      <c r="C1601" s="52" t="s">
        <v>1158</v>
      </c>
      <c r="D1601" s="52" t="s">
        <v>1181</v>
      </c>
      <c r="E1601" s="52" t="s">
        <v>934</v>
      </c>
      <c r="F1601" s="52" t="s">
        <v>936</v>
      </c>
      <c r="G1601" s="56" t="s">
        <v>937</v>
      </c>
      <c r="H1601" s="57">
        <v>798639000</v>
      </c>
    </row>
    <row r="1602" spans="1:8" ht="25.5">
      <c r="A1602" s="52" t="s">
        <v>506</v>
      </c>
      <c r="B1602" s="52" t="s">
        <v>568</v>
      </c>
      <c r="C1602" s="52" t="s">
        <v>1158</v>
      </c>
      <c r="D1602" s="52" t="s">
        <v>1181</v>
      </c>
      <c r="E1602" s="52" t="s">
        <v>940</v>
      </c>
      <c r="F1602" s="52" t="s">
        <v>201</v>
      </c>
      <c r="G1602" s="56" t="s">
        <v>941</v>
      </c>
      <c r="H1602" s="57">
        <v>96871000</v>
      </c>
    </row>
    <row r="1603" spans="1:8" ht="25.5">
      <c r="A1603" s="52" t="s">
        <v>506</v>
      </c>
      <c r="B1603" s="52" t="s">
        <v>568</v>
      </c>
      <c r="C1603" s="52" t="s">
        <v>1158</v>
      </c>
      <c r="D1603" s="52" t="s">
        <v>1181</v>
      </c>
      <c r="E1603" s="52" t="s">
        <v>940</v>
      </c>
      <c r="F1603" s="52" t="s">
        <v>942</v>
      </c>
      <c r="G1603" s="56" t="s">
        <v>943</v>
      </c>
      <c r="H1603" s="57">
        <v>96871000</v>
      </c>
    </row>
    <row r="1604" spans="1:8">
      <c r="A1604" s="52" t="s">
        <v>506</v>
      </c>
      <c r="B1604" s="52" t="s">
        <v>568</v>
      </c>
      <c r="C1604" s="52" t="s">
        <v>1158</v>
      </c>
      <c r="D1604" s="52" t="s">
        <v>1181</v>
      </c>
      <c r="E1604" s="52" t="s">
        <v>944</v>
      </c>
      <c r="F1604" s="52" t="s">
        <v>201</v>
      </c>
      <c r="G1604" s="56" t="s">
        <v>945</v>
      </c>
      <c r="H1604" s="57">
        <v>123072000</v>
      </c>
    </row>
    <row r="1605" spans="1:8">
      <c r="A1605" s="52" t="s">
        <v>506</v>
      </c>
      <c r="B1605" s="52" t="s">
        <v>568</v>
      </c>
      <c r="C1605" s="52" t="s">
        <v>1158</v>
      </c>
      <c r="D1605" s="52" t="s">
        <v>1181</v>
      </c>
      <c r="E1605" s="52" t="s">
        <v>944</v>
      </c>
      <c r="F1605" s="52" t="s">
        <v>946</v>
      </c>
      <c r="G1605" s="56" t="s">
        <v>947</v>
      </c>
      <c r="H1605" s="57">
        <v>22499000</v>
      </c>
    </row>
    <row r="1606" spans="1:8">
      <c r="A1606" s="52" t="s">
        <v>506</v>
      </c>
      <c r="B1606" s="52" t="s">
        <v>568</v>
      </c>
      <c r="C1606" s="52" t="s">
        <v>1158</v>
      </c>
      <c r="D1606" s="52" t="s">
        <v>1181</v>
      </c>
      <c r="E1606" s="52" t="s">
        <v>944</v>
      </c>
      <c r="F1606" s="52" t="s">
        <v>948</v>
      </c>
      <c r="G1606" s="56" t="s">
        <v>949</v>
      </c>
      <c r="H1606" s="57">
        <v>98779000</v>
      </c>
    </row>
    <row r="1607" spans="1:8" ht="25.5">
      <c r="A1607" s="52" t="s">
        <v>506</v>
      </c>
      <c r="B1607" s="52" t="s">
        <v>568</v>
      </c>
      <c r="C1607" s="52" t="s">
        <v>1158</v>
      </c>
      <c r="D1607" s="52" t="s">
        <v>1181</v>
      </c>
      <c r="E1607" s="52" t="s">
        <v>944</v>
      </c>
      <c r="F1607" s="52" t="s">
        <v>954</v>
      </c>
      <c r="G1607" s="56" t="s">
        <v>955</v>
      </c>
      <c r="H1607" s="57">
        <v>1794000</v>
      </c>
    </row>
    <row r="1608" spans="1:8">
      <c r="A1608" s="52" t="s">
        <v>506</v>
      </c>
      <c r="B1608" s="52" t="s">
        <v>568</v>
      </c>
      <c r="C1608" s="52" t="s">
        <v>1158</v>
      </c>
      <c r="D1608" s="52" t="s">
        <v>1181</v>
      </c>
      <c r="E1608" s="52" t="s">
        <v>1139</v>
      </c>
      <c r="F1608" s="52" t="s">
        <v>201</v>
      </c>
      <c r="G1608" s="56" t="s">
        <v>1140</v>
      </c>
      <c r="H1608" s="57">
        <v>200000000</v>
      </c>
    </row>
    <row r="1609" spans="1:8">
      <c r="A1609" s="52" t="s">
        <v>506</v>
      </c>
      <c r="B1609" s="52" t="s">
        <v>568</v>
      </c>
      <c r="C1609" s="52" t="s">
        <v>1158</v>
      </c>
      <c r="D1609" s="52" t="s">
        <v>1181</v>
      </c>
      <c r="E1609" s="52" t="s">
        <v>1139</v>
      </c>
      <c r="F1609" s="52" t="s">
        <v>1266</v>
      </c>
      <c r="G1609" s="56" t="s">
        <v>1267</v>
      </c>
      <c r="H1609" s="57">
        <v>200000000</v>
      </c>
    </row>
    <row r="1610" spans="1:8">
      <c r="A1610" s="52" t="s">
        <v>506</v>
      </c>
      <c r="B1610" s="52" t="s">
        <v>568</v>
      </c>
      <c r="C1610" s="52" t="s">
        <v>1158</v>
      </c>
      <c r="D1610" s="52" t="s">
        <v>1181</v>
      </c>
      <c r="E1610" s="52" t="s">
        <v>966</v>
      </c>
      <c r="F1610" s="52" t="s">
        <v>201</v>
      </c>
      <c r="G1610" s="56" t="s">
        <v>967</v>
      </c>
      <c r="H1610" s="57">
        <v>74530000</v>
      </c>
    </row>
    <row r="1611" spans="1:8">
      <c r="A1611" s="52" t="s">
        <v>506</v>
      </c>
      <c r="B1611" s="52" t="s">
        <v>568</v>
      </c>
      <c r="C1611" s="52" t="s">
        <v>1158</v>
      </c>
      <c r="D1611" s="52" t="s">
        <v>1181</v>
      </c>
      <c r="E1611" s="52" t="s">
        <v>966</v>
      </c>
      <c r="F1611" s="52" t="s">
        <v>970</v>
      </c>
      <c r="G1611" s="56" t="s">
        <v>971</v>
      </c>
      <c r="H1611" s="57">
        <v>74530000</v>
      </c>
    </row>
    <row r="1612" spans="1:8">
      <c r="A1612" s="52" t="s">
        <v>506</v>
      </c>
      <c r="B1612" s="52" t="s">
        <v>568</v>
      </c>
      <c r="C1612" s="52" t="s">
        <v>1158</v>
      </c>
      <c r="D1612" s="52" t="s">
        <v>1181</v>
      </c>
      <c r="E1612" s="52" t="s">
        <v>972</v>
      </c>
      <c r="F1612" s="52" t="s">
        <v>201</v>
      </c>
      <c r="G1612" s="56" t="s">
        <v>973</v>
      </c>
      <c r="H1612" s="57">
        <v>197006000</v>
      </c>
    </row>
    <row r="1613" spans="1:8">
      <c r="A1613" s="52" t="s">
        <v>506</v>
      </c>
      <c r="B1613" s="52" t="s">
        <v>568</v>
      </c>
      <c r="C1613" s="52" t="s">
        <v>1158</v>
      </c>
      <c r="D1613" s="52" t="s">
        <v>1181</v>
      </c>
      <c r="E1613" s="52" t="s">
        <v>972</v>
      </c>
      <c r="F1613" s="52" t="s">
        <v>974</v>
      </c>
      <c r="G1613" s="56" t="s">
        <v>975</v>
      </c>
      <c r="H1613" s="57">
        <v>143884000</v>
      </c>
    </row>
    <row r="1614" spans="1:8">
      <c r="A1614" s="52" t="s">
        <v>506</v>
      </c>
      <c r="B1614" s="52" t="s">
        <v>568</v>
      </c>
      <c r="C1614" s="52" t="s">
        <v>1158</v>
      </c>
      <c r="D1614" s="52" t="s">
        <v>1181</v>
      </c>
      <c r="E1614" s="52" t="s">
        <v>972</v>
      </c>
      <c r="F1614" s="52" t="s">
        <v>976</v>
      </c>
      <c r="G1614" s="56" t="s">
        <v>977</v>
      </c>
      <c r="H1614" s="57">
        <v>24665000</v>
      </c>
    </row>
    <row r="1615" spans="1:8">
      <c r="A1615" s="52" t="s">
        <v>506</v>
      </c>
      <c r="B1615" s="52" t="s">
        <v>568</v>
      </c>
      <c r="C1615" s="52" t="s">
        <v>1158</v>
      </c>
      <c r="D1615" s="52" t="s">
        <v>1181</v>
      </c>
      <c r="E1615" s="52" t="s">
        <v>972</v>
      </c>
      <c r="F1615" s="52" t="s">
        <v>978</v>
      </c>
      <c r="G1615" s="56" t="s">
        <v>979</v>
      </c>
      <c r="H1615" s="57">
        <v>20233000</v>
      </c>
    </row>
    <row r="1616" spans="1:8">
      <c r="A1616" s="52" t="s">
        <v>506</v>
      </c>
      <c r="B1616" s="52" t="s">
        <v>568</v>
      </c>
      <c r="C1616" s="52" t="s">
        <v>1158</v>
      </c>
      <c r="D1616" s="52" t="s">
        <v>1181</v>
      </c>
      <c r="E1616" s="52" t="s">
        <v>972</v>
      </c>
      <c r="F1616" s="52" t="s">
        <v>980</v>
      </c>
      <c r="G1616" s="56" t="s">
        <v>981</v>
      </c>
      <c r="H1616" s="57">
        <v>8224000</v>
      </c>
    </row>
    <row r="1617" spans="1:8">
      <c r="A1617" s="52" t="s">
        <v>506</v>
      </c>
      <c r="B1617" s="52" t="s">
        <v>568</v>
      </c>
      <c r="C1617" s="52" t="s">
        <v>1158</v>
      </c>
      <c r="D1617" s="52" t="s">
        <v>1181</v>
      </c>
      <c r="E1617" s="52" t="s">
        <v>982</v>
      </c>
      <c r="F1617" s="52" t="s">
        <v>201</v>
      </c>
      <c r="G1617" s="56" t="s">
        <v>983</v>
      </c>
      <c r="H1617" s="57">
        <v>250627000</v>
      </c>
    </row>
    <row r="1618" spans="1:8" ht="25.5">
      <c r="A1618" s="52" t="s">
        <v>506</v>
      </c>
      <c r="B1618" s="52" t="s">
        <v>568</v>
      </c>
      <c r="C1618" s="52" t="s">
        <v>1158</v>
      </c>
      <c r="D1618" s="52" t="s">
        <v>1181</v>
      </c>
      <c r="E1618" s="52" t="s">
        <v>982</v>
      </c>
      <c r="F1618" s="52" t="s">
        <v>984</v>
      </c>
      <c r="G1618" s="56" t="s">
        <v>985</v>
      </c>
      <c r="H1618" s="57">
        <v>110600000</v>
      </c>
    </row>
    <row r="1619" spans="1:8">
      <c r="A1619" s="52" t="s">
        <v>506</v>
      </c>
      <c r="B1619" s="52" t="s">
        <v>568</v>
      </c>
      <c r="C1619" s="52" t="s">
        <v>1158</v>
      </c>
      <c r="D1619" s="52" t="s">
        <v>1181</v>
      </c>
      <c r="E1619" s="52" t="s">
        <v>982</v>
      </c>
      <c r="F1619" s="52" t="s">
        <v>1242</v>
      </c>
      <c r="G1619" s="56" t="s">
        <v>971</v>
      </c>
      <c r="H1619" s="57">
        <v>140027000</v>
      </c>
    </row>
    <row r="1620" spans="1:8">
      <c r="A1620" s="52" t="s">
        <v>506</v>
      </c>
      <c r="B1620" s="52" t="s">
        <v>568</v>
      </c>
      <c r="C1620" s="52" t="s">
        <v>1158</v>
      </c>
      <c r="D1620" s="52" t="s">
        <v>1181</v>
      </c>
      <c r="E1620" s="52" t="s">
        <v>986</v>
      </c>
      <c r="F1620" s="52" t="s">
        <v>201</v>
      </c>
      <c r="G1620" s="56" t="s">
        <v>987</v>
      </c>
      <c r="H1620" s="57">
        <v>106837050</v>
      </c>
    </row>
    <row r="1621" spans="1:8">
      <c r="A1621" s="52" t="s">
        <v>506</v>
      </c>
      <c r="B1621" s="52" t="s">
        <v>568</v>
      </c>
      <c r="C1621" s="52" t="s">
        <v>1158</v>
      </c>
      <c r="D1621" s="52" t="s">
        <v>1181</v>
      </c>
      <c r="E1621" s="52" t="s">
        <v>986</v>
      </c>
      <c r="F1621" s="52" t="s">
        <v>988</v>
      </c>
      <c r="G1621" s="56" t="s">
        <v>989</v>
      </c>
      <c r="H1621" s="57">
        <v>22568000</v>
      </c>
    </row>
    <row r="1622" spans="1:8">
      <c r="A1622" s="52" t="s">
        <v>506</v>
      </c>
      <c r="B1622" s="52" t="s">
        <v>568</v>
      </c>
      <c r="C1622" s="52" t="s">
        <v>1158</v>
      </c>
      <c r="D1622" s="52" t="s">
        <v>1181</v>
      </c>
      <c r="E1622" s="52" t="s">
        <v>986</v>
      </c>
      <c r="F1622" s="52" t="s">
        <v>990</v>
      </c>
      <c r="G1622" s="56" t="s">
        <v>991</v>
      </c>
      <c r="H1622" s="57">
        <v>1610000</v>
      </c>
    </row>
    <row r="1623" spans="1:8">
      <c r="A1623" s="52" t="s">
        <v>506</v>
      </c>
      <c r="B1623" s="52" t="s">
        <v>568</v>
      </c>
      <c r="C1623" s="52" t="s">
        <v>1158</v>
      </c>
      <c r="D1623" s="52" t="s">
        <v>1181</v>
      </c>
      <c r="E1623" s="52" t="s">
        <v>986</v>
      </c>
      <c r="F1623" s="52" t="s">
        <v>992</v>
      </c>
      <c r="G1623" s="56" t="s">
        <v>993</v>
      </c>
      <c r="H1623" s="57">
        <v>30109050</v>
      </c>
    </row>
    <row r="1624" spans="1:8">
      <c r="A1624" s="52" t="s">
        <v>506</v>
      </c>
      <c r="B1624" s="52" t="s">
        <v>568</v>
      </c>
      <c r="C1624" s="52" t="s">
        <v>1158</v>
      </c>
      <c r="D1624" s="52" t="s">
        <v>1181</v>
      </c>
      <c r="E1624" s="52" t="s">
        <v>986</v>
      </c>
      <c r="F1624" s="52" t="s">
        <v>1110</v>
      </c>
      <c r="G1624" s="56" t="s">
        <v>1111</v>
      </c>
      <c r="H1624" s="57">
        <v>52550000</v>
      </c>
    </row>
    <row r="1625" spans="1:8">
      <c r="A1625" s="52" t="s">
        <v>506</v>
      </c>
      <c r="B1625" s="52" t="s">
        <v>568</v>
      </c>
      <c r="C1625" s="52" t="s">
        <v>1158</v>
      </c>
      <c r="D1625" s="52" t="s">
        <v>1181</v>
      </c>
      <c r="E1625" s="52" t="s">
        <v>996</v>
      </c>
      <c r="F1625" s="52" t="s">
        <v>201</v>
      </c>
      <c r="G1625" s="56" t="s">
        <v>997</v>
      </c>
      <c r="H1625" s="57">
        <v>28932000</v>
      </c>
    </row>
    <row r="1626" spans="1:8">
      <c r="A1626" s="52" t="s">
        <v>506</v>
      </c>
      <c r="B1626" s="52" t="s">
        <v>568</v>
      </c>
      <c r="C1626" s="52" t="s">
        <v>1158</v>
      </c>
      <c r="D1626" s="52" t="s">
        <v>1181</v>
      </c>
      <c r="E1626" s="52" t="s">
        <v>996</v>
      </c>
      <c r="F1626" s="52" t="s">
        <v>998</v>
      </c>
      <c r="G1626" s="56" t="s">
        <v>999</v>
      </c>
      <c r="H1626" s="57">
        <v>3500000</v>
      </c>
    </row>
    <row r="1627" spans="1:8">
      <c r="A1627" s="52" t="s">
        <v>506</v>
      </c>
      <c r="B1627" s="52" t="s">
        <v>568</v>
      </c>
      <c r="C1627" s="52" t="s">
        <v>1158</v>
      </c>
      <c r="D1627" s="52" t="s">
        <v>1181</v>
      </c>
      <c r="E1627" s="52" t="s">
        <v>996</v>
      </c>
      <c r="F1627" s="52" t="s">
        <v>1002</v>
      </c>
      <c r="G1627" s="56" t="s">
        <v>1003</v>
      </c>
      <c r="H1627" s="57">
        <v>5750000</v>
      </c>
    </row>
    <row r="1628" spans="1:8">
      <c r="A1628" s="52" t="s">
        <v>506</v>
      </c>
      <c r="B1628" s="52" t="s">
        <v>568</v>
      </c>
      <c r="C1628" s="52" t="s">
        <v>1158</v>
      </c>
      <c r="D1628" s="52" t="s">
        <v>1181</v>
      </c>
      <c r="E1628" s="52" t="s">
        <v>996</v>
      </c>
      <c r="F1628" s="52" t="s">
        <v>1004</v>
      </c>
      <c r="G1628" s="56" t="s">
        <v>1005</v>
      </c>
      <c r="H1628" s="57">
        <v>19682000</v>
      </c>
    </row>
    <row r="1629" spans="1:8">
      <c r="A1629" s="52" t="s">
        <v>506</v>
      </c>
      <c r="B1629" s="52" t="s">
        <v>568</v>
      </c>
      <c r="C1629" s="52" t="s">
        <v>1158</v>
      </c>
      <c r="D1629" s="52" t="s">
        <v>1181</v>
      </c>
      <c r="E1629" s="52" t="s">
        <v>1006</v>
      </c>
      <c r="F1629" s="52" t="s">
        <v>201</v>
      </c>
      <c r="G1629" s="56" t="s">
        <v>1007</v>
      </c>
      <c r="H1629" s="57">
        <v>104041950</v>
      </c>
    </row>
    <row r="1630" spans="1:8" ht="38.25">
      <c r="A1630" s="52" t="s">
        <v>506</v>
      </c>
      <c r="B1630" s="52" t="s">
        <v>568</v>
      </c>
      <c r="C1630" s="52" t="s">
        <v>1158</v>
      </c>
      <c r="D1630" s="52" t="s">
        <v>1181</v>
      </c>
      <c r="E1630" s="52" t="s">
        <v>1006</v>
      </c>
      <c r="F1630" s="52" t="s">
        <v>1008</v>
      </c>
      <c r="G1630" s="56" t="s">
        <v>1009</v>
      </c>
      <c r="H1630" s="57">
        <v>6421000</v>
      </c>
    </row>
    <row r="1631" spans="1:8">
      <c r="A1631" s="52" t="s">
        <v>506</v>
      </c>
      <c r="B1631" s="52" t="s">
        <v>568</v>
      </c>
      <c r="C1631" s="52" t="s">
        <v>1158</v>
      </c>
      <c r="D1631" s="52" t="s">
        <v>1181</v>
      </c>
      <c r="E1631" s="52" t="s">
        <v>1006</v>
      </c>
      <c r="F1631" s="52" t="s">
        <v>1010</v>
      </c>
      <c r="G1631" s="56" t="s">
        <v>1011</v>
      </c>
      <c r="H1631" s="57">
        <v>18592950</v>
      </c>
    </row>
    <row r="1632" spans="1:8">
      <c r="A1632" s="52" t="s">
        <v>506</v>
      </c>
      <c r="B1632" s="52" t="s">
        <v>568</v>
      </c>
      <c r="C1632" s="52" t="s">
        <v>1158</v>
      </c>
      <c r="D1632" s="52" t="s">
        <v>1181</v>
      </c>
      <c r="E1632" s="52" t="s">
        <v>1006</v>
      </c>
      <c r="F1632" s="52" t="s">
        <v>1014</v>
      </c>
      <c r="G1632" s="56" t="s">
        <v>1015</v>
      </c>
      <c r="H1632" s="57">
        <v>79028000</v>
      </c>
    </row>
    <row r="1633" spans="1:8">
      <c r="A1633" s="52" t="s">
        <v>506</v>
      </c>
      <c r="B1633" s="52" t="s">
        <v>568</v>
      </c>
      <c r="C1633" s="52" t="s">
        <v>1158</v>
      </c>
      <c r="D1633" s="52" t="s">
        <v>1181</v>
      </c>
      <c r="E1633" s="52" t="s">
        <v>1021</v>
      </c>
      <c r="F1633" s="52" t="s">
        <v>201</v>
      </c>
      <c r="G1633" s="56" t="s">
        <v>1022</v>
      </c>
      <c r="H1633" s="57">
        <v>319233960</v>
      </c>
    </row>
    <row r="1634" spans="1:8">
      <c r="A1634" s="52" t="s">
        <v>506</v>
      </c>
      <c r="B1634" s="52" t="s">
        <v>568</v>
      </c>
      <c r="C1634" s="52" t="s">
        <v>1158</v>
      </c>
      <c r="D1634" s="52" t="s">
        <v>1181</v>
      </c>
      <c r="E1634" s="52" t="s">
        <v>1021</v>
      </c>
      <c r="F1634" s="52" t="s">
        <v>1023</v>
      </c>
      <c r="G1634" s="56" t="s">
        <v>1024</v>
      </c>
      <c r="H1634" s="57">
        <v>46540600</v>
      </c>
    </row>
    <row r="1635" spans="1:8">
      <c r="A1635" s="52" t="s">
        <v>506</v>
      </c>
      <c r="B1635" s="52" t="s">
        <v>568</v>
      </c>
      <c r="C1635" s="52" t="s">
        <v>1158</v>
      </c>
      <c r="D1635" s="52" t="s">
        <v>1181</v>
      </c>
      <c r="E1635" s="52" t="s">
        <v>1021</v>
      </c>
      <c r="F1635" s="52" t="s">
        <v>1025</v>
      </c>
      <c r="G1635" s="56" t="s">
        <v>1026</v>
      </c>
      <c r="H1635" s="57">
        <v>15000000</v>
      </c>
    </row>
    <row r="1636" spans="1:8">
      <c r="A1636" s="52" t="s">
        <v>506</v>
      </c>
      <c r="B1636" s="52" t="s">
        <v>568</v>
      </c>
      <c r="C1636" s="52" t="s">
        <v>1158</v>
      </c>
      <c r="D1636" s="52" t="s">
        <v>1181</v>
      </c>
      <c r="E1636" s="52" t="s">
        <v>1021</v>
      </c>
      <c r="F1636" s="52" t="s">
        <v>1268</v>
      </c>
      <c r="G1636" s="56" t="s">
        <v>1269</v>
      </c>
      <c r="H1636" s="57">
        <v>500000</v>
      </c>
    </row>
    <row r="1637" spans="1:8">
      <c r="A1637" s="52" t="s">
        <v>506</v>
      </c>
      <c r="B1637" s="52" t="s">
        <v>568</v>
      </c>
      <c r="C1637" s="52" t="s">
        <v>1158</v>
      </c>
      <c r="D1637" s="52" t="s">
        <v>1181</v>
      </c>
      <c r="E1637" s="52" t="s">
        <v>1021</v>
      </c>
      <c r="F1637" s="52" t="s">
        <v>1027</v>
      </c>
      <c r="G1637" s="56" t="s">
        <v>1028</v>
      </c>
      <c r="H1637" s="57">
        <v>700000</v>
      </c>
    </row>
    <row r="1638" spans="1:8">
      <c r="A1638" s="52" t="s">
        <v>506</v>
      </c>
      <c r="B1638" s="52" t="s">
        <v>568</v>
      </c>
      <c r="C1638" s="52" t="s">
        <v>1158</v>
      </c>
      <c r="D1638" s="52" t="s">
        <v>1181</v>
      </c>
      <c r="E1638" s="52" t="s">
        <v>1021</v>
      </c>
      <c r="F1638" s="52" t="s">
        <v>1029</v>
      </c>
      <c r="G1638" s="56" t="s">
        <v>1030</v>
      </c>
      <c r="H1638" s="57">
        <v>53000000</v>
      </c>
    </row>
    <row r="1639" spans="1:8">
      <c r="A1639" s="52" t="s">
        <v>506</v>
      </c>
      <c r="B1639" s="52" t="s">
        <v>568</v>
      </c>
      <c r="C1639" s="52" t="s">
        <v>1158</v>
      </c>
      <c r="D1639" s="52" t="s">
        <v>1181</v>
      </c>
      <c r="E1639" s="52" t="s">
        <v>1021</v>
      </c>
      <c r="F1639" s="52" t="s">
        <v>1031</v>
      </c>
      <c r="G1639" s="56" t="s">
        <v>1032</v>
      </c>
      <c r="H1639" s="57">
        <v>145200000</v>
      </c>
    </row>
    <row r="1640" spans="1:8">
      <c r="A1640" s="52" t="s">
        <v>506</v>
      </c>
      <c r="B1640" s="52" t="s">
        <v>568</v>
      </c>
      <c r="C1640" s="52" t="s">
        <v>1158</v>
      </c>
      <c r="D1640" s="52" t="s">
        <v>1181</v>
      </c>
      <c r="E1640" s="52" t="s">
        <v>1021</v>
      </c>
      <c r="F1640" s="52" t="s">
        <v>1033</v>
      </c>
      <c r="G1640" s="56" t="s">
        <v>1034</v>
      </c>
      <c r="H1640" s="57">
        <v>58293360</v>
      </c>
    </row>
    <row r="1641" spans="1:8">
      <c r="A1641" s="52" t="s">
        <v>506</v>
      </c>
      <c r="B1641" s="52" t="s">
        <v>568</v>
      </c>
      <c r="C1641" s="52" t="s">
        <v>1158</v>
      </c>
      <c r="D1641" s="52" t="s">
        <v>1181</v>
      </c>
      <c r="E1641" s="52" t="s">
        <v>1035</v>
      </c>
      <c r="F1641" s="52" t="s">
        <v>201</v>
      </c>
      <c r="G1641" s="56" t="s">
        <v>1036</v>
      </c>
      <c r="H1641" s="57">
        <v>691215650</v>
      </c>
    </row>
    <row r="1642" spans="1:8">
      <c r="A1642" s="52" t="s">
        <v>506</v>
      </c>
      <c r="B1642" s="52" t="s">
        <v>568</v>
      </c>
      <c r="C1642" s="52" t="s">
        <v>1158</v>
      </c>
      <c r="D1642" s="52" t="s">
        <v>1181</v>
      </c>
      <c r="E1642" s="52" t="s">
        <v>1035</v>
      </c>
      <c r="F1642" s="52" t="s">
        <v>1037</v>
      </c>
      <c r="G1642" s="56" t="s">
        <v>1038</v>
      </c>
      <c r="H1642" s="57">
        <v>171195650</v>
      </c>
    </row>
    <row r="1643" spans="1:8">
      <c r="A1643" s="52" t="s">
        <v>506</v>
      </c>
      <c r="B1643" s="52" t="s">
        <v>568</v>
      </c>
      <c r="C1643" s="52" t="s">
        <v>1158</v>
      </c>
      <c r="D1643" s="52" t="s">
        <v>1181</v>
      </c>
      <c r="E1643" s="52" t="s">
        <v>1035</v>
      </c>
      <c r="F1643" s="52" t="s">
        <v>1039</v>
      </c>
      <c r="G1643" s="56" t="s">
        <v>1040</v>
      </c>
      <c r="H1643" s="57">
        <v>258670000</v>
      </c>
    </row>
    <row r="1644" spans="1:8">
      <c r="A1644" s="52" t="s">
        <v>506</v>
      </c>
      <c r="B1644" s="52" t="s">
        <v>568</v>
      </c>
      <c r="C1644" s="52" t="s">
        <v>1158</v>
      </c>
      <c r="D1644" s="52" t="s">
        <v>1181</v>
      </c>
      <c r="E1644" s="52" t="s">
        <v>1035</v>
      </c>
      <c r="F1644" s="52" t="s">
        <v>1041</v>
      </c>
      <c r="G1644" s="56" t="s">
        <v>1028</v>
      </c>
      <c r="H1644" s="57">
        <v>260150000</v>
      </c>
    </row>
    <row r="1645" spans="1:8">
      <c r="A1645" s="52" t="s">
        <v>506</v>
      </c>
      <c r="B1645" s="52" t="s">
        <v>568</v>
      </c>
      <c r="C1645" s="52" t="s">
        <v>1158</v>
      </c>
      <c r="D1645" s="52" t="s">
        <v>1181</v>
      </c>
      <c r="E1645" s="52" t="s">
        <v>1035</v>
      </c>
      <c r="F1645" s="52" t="s">
        <v>1042</v>
      </c>
      <c r="G1645" s="56" t="s">
        <v>1043</v>
      </c>
      <c r="H1645" s="57">
        <v>1200000</v>
      </c>
    </row>
    <row r="1646" spans="1:8">
      <c r="A1646" s="52" t="s">
        <v>506</v>
      </c>
      <c r="B1646" s="52" t="s">
        <v>568</v>
      </c>
      <c r="C1646" s="52" t="s">
        <v>1158</v>
      </c>
      <c r="D1646" s="52" t="s">
        <v>1181</v>
      </c>
      <c r="E1646" s="52" t="s">
        <v>1044</v>
      </c>
      <c r="F1646" s="52" t="s">
        <v>201</v>
      </c>
      <c r="G1646" s="56" t="s">
        <v>1045</v>
      </c>
      <c r="H1646" s="57">
        <v>324360000</v>
      </c>
    </row>
    <row r="1647" spans="1:8">
      <c r="A1647" s="52" t="s">
        <v>506</v>
      </c>
      <c r="B1647" s="52" t="s">
        <v>568</v>
      </c>
      <c r="C1647" s="52" t="s">
        <v>1158</v>
      </c>
      <c r="D1647" s="52" t="s">
        <v>1181</v>
      </c>
      <c r="E1647" s="52" t="s">
        <v>1044</v>
      </c>
      <c r="F1647" s="52" t="s">
        <v>1046</v>
      </c>
      <c r="G1647" s="56" t="s">
        <v>1047</v>
      </c>
      <c r="H1647" s="57">
        <v>191800000</v>
      </c>
    </row>
    <row r="1648" spans="1:8">
      <c r="A1648" s="52" t="s">
        <v>506</v>
      </c>
      <c r="B1648" s="52" t="s">
        <v>568</v>
      </c>
      <c r="C1648" s="52" t="s">
        <v>1158</v>
      </c>
      <c r="D1648" s="52" t="s">
        <v>1181</v>
      </c>
      <c r="E1648" s="52" t="s">
        <v>1044</v>
      </c>
      <c r="F1648" s="52" t="s">
        <v>1205</v>
      </c>
      <c r="G1648" s="56" t="s">
        <v>1206</v>
      </c>
      <c r="H1648" s="57">
        <v>66660000</v>
      </c>
    </row>
    <row r="1649" spans="1:8">
      <c r="A1649" s="52" t="s">
        <v>506</v>
      </c>
      <c r="B1649" s="52" t="s">
        <v>568</v>
      </c>
      <c r="C1649" s="52" t="s">
        <v>1158</v>
      </c>
      <c r="D1649" s="52" t="s">
        <v>1181</v>
      </c>
      <c r="E1649" s="52" t="s">
        <v>1044</v>
      </c>
      <c r="F1649" s="52" t="s">
        <v>1310</v>
      </c>
      <c r="G1649" s="56" t="s">
        <v>1311</v>
      </c>
      <c r="H1649" s="57">
        <v>34600000</v>
      </c>
    </row>
    <row r="1650" spans="1:8">
      <c r="A1650" s="52" t="s">
        <v>506</v>
      </c>
      <c r="B1650" s="52" t="s">
        <v>568</v>
      </c>
      <c r="C1650" s="52" t="s">
        <v>1158</v>
      </c>
      <c r="D1650" s="52" t="s">
        <v>1181</v>
      </c>
      <c r="E1650" s="52" t="s">
        <v>1044</v>
      </c>
      <c r="F1650" s="52" t="s">
        <v>1048</v>
      </c>
      <c r="G1650" s="56" t="s">
        <v>1049</v>
      </c>
      <c r="H1650" s="57">
        <v>28800000</v>
      </c>
    </row>
    <row r="1651" spans="1:8">
      <c r="A1651" s="52" t="s">
        <v>506</v>
      </c>
      <c r="B1651" s="52" t="s">
        <v>568</v>
      </c>
      <c r="C1651" s="52" t="s">
        <v>1158</v>
      </c>
      <c r="D1651" s="52" t="s">
        <v>1181</v>
      </c>
      <c r="E1651" s="52" t="s">
        <v>1044</v>
      </c>
      <c r="F1651" s="52" t="s">
        <v>1050</v>
      </c>
      <c r="G1651" s="56" t="s">
        <v>1051</v>
      </c>
      <c r="H1651" s="57">
        <v>2500000</v>
      </c>
    </row>
    <row r="1652" spans="1:8" ht="25.5">
      <c r="A1652" s="52" t="s">
        <v>506</v>
      </c>
      <c r="B1652" s="52" t="s">
        <v>568</v>
      </c>
      <c r="C1652" s="52" t="s">
        <v>1158</v>
      </c>
      <c r="D1652" s="52" t="s">
        <v>1181</v>
      </c>
      <c r="E1652" s="52" t="s">
        <v>1058</v>
      </c>
      <c r="F1652" s="52" t="s">
        <v>201</v>
      </c>
      <c r="G1652" s="56" t="s">
        <v>1059</v>
      </c>
      <c r="H1652" s="57">
        <v>11707000</v>
      </c>
    </row>
    <row r="1653" spans="1:8">
      <c r="A1653" s="52" t="s">
        <v>506</v>
      </c>
      <c r="B1653" s="52" t="s">
        <v>568</v>
      </c>
      <c r="C1653" s="52" t="s">
        <v>1158</v>
      </c>
      <c r="D1653" s="52" t="s">
        <v>1181</v>
      </c>
      <c r="E1653" s="52" t="s">
        <v>1058</v>
      </c>
      <c r="F1653" s="52" t="s">
        <v>1064</v>
      </c>
      <c r="G1653" s="56" t="s">
        <v>1065</v>
      </c>
      <c r="H1653" s="57">
        <v>11707000</v>
      </c>
    </row>
    <row r="1654" spans="1:8" ht="25.5">
      <c r="A1654" s="52" t="s">
        <v>506</v>
      </c>
      <c r="B1654" s="52" t="s">
        <v>568</v>
      </c>
      <c r="C1654" s="52" t="s">
        <v>1158</v>
      </c>
      <c r="D1654" s="52" t="s">
        <v>1181</v>
      </c>
      <c r="E1654" s="52" t="s">
        <v>1072</v>
      </c>
      <c r="F1654" s="52" t="s">
        <v>201</v>
      </c>
      <c r="G1654" s="56" t="s">
        <v>1073</v>
      </c>
      <c r="H1654" s="57">
        <v>180060000</v>
      </c>
    </row>
    <row r="1655" spans="1:8">
      <c r="A1655" s="52" t="s">
        <v>506</v>
      </c>
      <c r="B1655" s="52" t="s">
        <v>568</v>
      </c>
      <c r="C1655" s="52" t="s">
        <v>1158</v>
      </c>
      <c r="D1655" s="52" t="s">
        <v>1181</v>
      </c>
      <c r="E1655" s="52" t="s">
        <v>1072</v>
      </c>
      <c r="F1655" s="52" t="s">
        <v>1075</v>
      </c>
      <c r="G1655" s="56" t="s">
        <v>1065</v>
      </c>
      <c r="H1655" s="57">
        <v>180060000</v>
      </c>
    </row>
    <row r="1656" spans="1:8" ht="25.5">
      <c r="A1656" s="52" t="s">
        <v>506</v>
      </c>
      <c r="B1656" s="52" t="s">
        <v>568</v>
      </c>
      <c r="C1656" s="52" t="s">
        <v>1158</v>
      </c>
      <c r="D1656" s="52" t="s">
        <v>1181</v>
      </c>
      <c r="E1656" s="52" t="s">
        <v>1076</v>
      </c>
      <c r="F1656" s="52" t="s">
        <v>201</v>
      </c>
      <c r="G1656" s="56" t="s">
        <v>1077</v>
      </c>
      <c r="H1656" s="57">
        <v>778629000</v>
      </c>
    </row>
    <row r="1657" spans="1:8">
      <c r="A1657" s="52" t="s">
        <v>506</v>
      </c>
      <c r="B1657" s="52" t="s">
        <v>568</v>
      </c>
      <c r="C1657" s="52" t="s">
        <v>1158</v>
      </c>
      <c r="D1657" s="52" t="s">
        <v>1181</v>
      </c>
      <c r="E1657" s="52" t="s">
        <v>1076</v>
      </c>
      <c r="F1657" s="52" t="s">
        <v>1112</v>
      </c>
      <c r="G1657" s="56" t="s">
        <v>1113</v>
      </c>
      <c r="H1657" s="57">
        <v>8885000</v>
      </c>
    </row>
    <row r="1658" spans="1:8">
      <c r="A1658" s="52" t="s">
        <v>506</v>
      </c>
      <c r="B1658" s="52" t="s">
        <v>568</v>
      </c>
      <c r="C1658" s="52" t="s">
        <v>1158</v>
      </c>
      <c r="D1658" s="52" t="s">
        <v>1181</v>
      </c>
      <c r="E1658" s="52" t="s">
        <v>1076</v>
      </c>
      <c r="F1658" s="52" t="s">
        <v>1080</v>
      </c>
      <c r="G1658" s="56" t="s">
        <v>1081</v>
      </c>
      <c r="H1658" s="57">
        <v>130768000</v>
      </c>
    </row>
    <row r="1659" spans="1:8">
      <c r="A1659" s="52" t="s">
        <v>506</v>
      </c>
      <c r="B1659" s="52" t="s">
        <v>568</v>
      </c>
      <c r="C1659" s="52" t="s">
        <v>1158</v>
      </c>
      <c r="D1659" s="52" t="s">
        <v>1181</v>
      </c>
      <c r="E1659" s="52" t="s">
        <v>1076</v>
      </c>
      <c r="F1659" s="52" t="s">
        <v>1082</v>
      </c>
      <c r="G1659" s="56" t="s">
        <v>971</v>
      </c>
      <c r="H1659" s="57">
        <v>638976000</v>
      </c>
    </row>
    <row r="1660" spans="1:8">
      <c r="A1660" s="52" t="s">
        <v>506</v>
      </c>
      <c r="B1660" s="52" t="s">
        <v>568</v>
      </c>
      <c r="C1660" s="52" t="s">
        <v>1158</v>
      </c>
      <c r="D1660" s="52" t="s">
        <v>1181</v>
      </c>
      <c r="E1660" s="52" t="s">
        <v>1189</v>
      </c>
      <c r="F1660" s="52" t="s">
        <v>201</v>
      </c>
      <c r="G1660" s="56" t="s">
        <v>1190</v>
      </c>
      <c r="H1660" s="57">
        <v>14000000</v>
      </c>
    </row>
    <row r="1661" spans="1:8">
      <c r="A1661" s="52" t="s">
        <v>506</v>
      </c>
      <c r="B1661" s="52" t="s">
        <v>568</v>
      </c>
      <c r="C1661" s="52" t="s">
        <v>1158</v>
      </c>
      <c r="D1661" s="52" t="s">
        <v>1181</v>
      </c>
      <c r="E1661" s="52" t="s">
        <v>1189</v>
      </c>
      <c r="F1661" s="52" t="s">
        <v>1191</v>
      </c>
      <c r="G1661" s="56" t="s">
        <v>1192</v>
      </c>
      <c r="H1661" s="57">
        <v>14000000</v>
      </c>
    </row>
    <row r="1662" spans="1:8">
      <c r="A1662" s="52" t="s">
        <v>506</v>
      </c>
      <c r="B1662" s="52" t="s">
        <v>568</v>
      </c>
      <c r="C1662" s="52" t="s">
        <v>1158</v>
      </c>
      <c r="D1662" s="52" t="s">
        <v>1181</v>
      </c>
      <c r="E1662" s="52" t="s">
        <v>1083</v>
      </c>
      <c r="F1662" s="52" t="s">
        <v>201</v>
      </c>
      <c r="G1662" s="56" t="s">
        <v>971</v>
      </c>
      <c r="H1662" s="57">
        <v>1300893000</v>
      </c>
    </row>
    <row r="1663" spans="1:8">
      <c r="A1663" s="52" t="s">
        <v>506</v>
      </c>
      <c r="B1663" s="52" t="s">
        <v>568</v>
      </c>
      <c r="C1663" s="52" t="s">
        <v>1158</v>
      </c>
      <c r="D1663" s="52" t="s">
        <v>1181</v>
      </c>
      <c r="E1663" s="52" t="s">
        <v>1083</v>
      </c>
      <c r="F1663" s="52" t="s">
        <v>1084</v>
      </c>
      <c r="G1663" s="56" t="s">
        <v>1085</v>
      </c>
      <c r="H1663" s="57">
        <v>4604000</v>
      </c>
    </row>
    <row r="1664" spans="1:8">
      <c r="A1664" s="52" t="s">
        <v>506</v>
      </c>
      <c r="B1664" s="52" t="s">
        <v>568</v>
      </c>
      <c r="C1664" s="52" t="s">
        <v>1158</v>
      </c>
      <c r="D1664" s="52" t="s">
        <v>1181</v>
      </c>
      <c r="E1664" s="52" t="s">
        <v>1083</v>
      </c>
      <c r="F1664" s="52" t="s">
        <v>1088</v>
      </c>
      <c r="G1664" s="56" t="s">
        <v>1089</v>
      </c>
      <c r="H1664" s="57">
        <v>40825000</v>
      </c>
    </row>
    <row r="1665" spans="1:8">
      <c r="A1665" s="52" t="s">
        <v>506</v>
      </c>
      <c r="B1665" s="52" t="s">
        <v>568</v>
      </c>
      <c r="C1665" s="52" t="s">
        <v>1158</v>
      </c>
      <c r="D1665" s="52" t="s">
        <v>1181</v>
      </c>
      <c r="E1665" s="52" t="s">
        <v>1083</v>
      </c>
      <c r="F1665" s="52" t="s">
        <v>1090</v>
      </c>
      <c r="G1665" s="56" t="s">
        <v>1091</v>
      </c>
      <c r="H1665" s="57">
        <v>1255464000</v>
      </c>
    </row>
    <row r="1666" spans="1:8">
      <c r="A1666" s="52" t="s">
        <v>506</v>
      </c>
      <c r="B1666" s="52" t="s">
        <v>568</v>
      </c>
      <c r="C1666" s="52" t="s">
        <v>1158</v>
      </c>
      <c r="D1666" s="52" t="s">
        <v>1181</v>
      </c>
      <c r="E1666" s="52" t="s">
        <v>1262</v>
      </c>
      <c r="F1666" s="52" t="s">
        <v>201</v>
      </c>
      <c r="G1666" s="56" t="s">
        <v>1263</v>
      </c>
      <c r="H1666" s="57">
        <v>70551000</v>
      </c>
    </row>
    <row r="1667" spans="1:8">
      <c r="A1667" s="52" t="s">
        <v>506</v>
      </c>
      <c r="B1667" s="52" t="s">
        <v>568</v>
      </c>
      <c r="C1667" s="52" t="s">
        <v>1158</v>
      </c>
      <c r="D1667" s="52" t="s">
        <v>1181</v>
      </c>
      <c r="E1667" s="52" t="s">
        <v>1262</v>
      </c>
      <c r="F1667" s="52" t="s">
        <v>1264</v>
      </c>
      <c r="G1667" s="56" t="s">
        <v>1265</v>
      </c>
      <c r="H1667" s="57">
        <v>70551000</v>
      </c>
    </row>
    <row r="1668" spans="1:8">
      <c r="A1668" s="52" t="s">
        <v>506</v>
      </c>
      <c r="B1668" s="52" t="s">
        <v>568</v>
      </c>
      <c r="C1668" s="52" t="s">
        <v>1158</v>
      </c>
      <c r="D1668" s="52" t="s">
        <v>1312</v>
      </c>
      <c r="E1668" s="52" t="s">
        <v>201</v>
      </c>
      <c r="F1668" s="52" t="s">
        <v>201</v>
      </c>
      <c r="G1668" s="56" t="s">
        <v>1313</v>
      </c>
      <c r="H1668" s="57">
        <v>3802292293</v>
      </c>
    </row>
    <row r="1669" spans="1:8">
      <c r="A1669" s="52" t="s">
        <v>506</v>
      </c>
      <c r="B1669" s="52" t="s">
        <v>568</v>
      </c>
      <c r="C1669" s="52" t="s">
        <v>1158</v>
      </c>
      <c r="D1669" s="52" t="s">
        <v>1312</v>
      </c>
      <c r="E1669" s="52" t="s">
        <v>944</v>
      </c>
      <c r="F1669" s="52" t="s">
        <v>201</v>
      </c>
      <c r="G1669" s="56" t="s">
        <v>945</v>
      </c>
      <c r="H1669" s="57">
        <v>12843000</v>
      </c>
    </row>
    <row r="1670" spans="1:8">
      <c r="A1670" s="52" t="s">
        <v>506</v>
      </c>
      <c r="B1670" s="52" t="s">
        <v>568</v>
      </c>
      <c r="C1670" s="52" t="s">
        <v>1158</v>
      </c>
      <c r="D1670" s="52" t="s">
        <v>1312</v>
      </c>
      <c r="E1670" s="52" t="s">
        <v>944</v>
      </c>
      <c r="F1670" s="52" t="s">
        <v>948</v>
      </c>
      <c r="G1670" s="56" t="s">
        <v>949</v>
      </c>
      <c r="H1670" s="57">
        <v>12843000</v>
      </c>
    </row>
    <row r="1671" spans="1:8">
      <c r="A1671" s="52" t="s">
        <v>506</v>
      </c>
      <c r="B1671" s="52" t="s">
        <v>568</v>
      </c>
      <c r="C1671" s="52" t="s">
        <v>1158</v>
      </c>
      <c r="D1671" s="52" t="s">
        <v>1312</v>
      </c>
      <c r="E1671" s="52" t="s">
        <v>1139</v>
      </c>
      <c r="F1671" s="52" t="s">
        <v>201</v>
      </c>
      <c r="G1671" s="56" t="s">
        <v>1140</v>
      </c>
      <c r="H1671" s="57">
        <v>38100000</v>
      </c>
    </row>
    <row r="1672" spans="1:8">
      <c r="A1672" s="52" t="s">
        <v>506</v>
      </c>
      <c r="B1672" s="52" t="s">
        <v>568</v>
      </c>
      <c r="C1672" s="52" t="s">
        <v>1158</v>
      </c>
      <c r="D1672" s="52" t="s">
        <v>1312</v>
      </c>
      <c r="E1672" s="52" t="s">
        <v>1139</v>
      </c>
      <c r="F1672" s="52" t="s">
        <v>1141</v>
      </c>
      <c r="G1672" s="56" t="s">
        <v>1142</v>
      </c>
      <c r="H1672" s="57">
        <v>38100000</v>
      </c>
    </row>
    <row r="1673" spans="1:8">
      <c r="A1673" s="52" t="s">
        <v>506</v>
      </c>
      <c r="B1673" s="52" t="s">
        <v>568</v>
      </c>
      <c r="C1673" s="52" t="s">
        <v>1158</v>
      </c>
      <c r="D1673" s="52" t="s">
        <v>1312</v>
      </c>
      <c r="E1673" s="52" t="s">
        <v>986</v>
      </c>
      <c r="F1673" s="52" t="s">
        <v>201</v>
      </c>
      <c r="G1673" s="56" t="s">
        <v>987</v>
      </c>
      <c r="H1673" s="57">
        <v>22248400</v>
      </c>
    </row>
    <row r="1674" spans="1:8">
      <c r="A1674" s="52" t="s">
        <v>506</v>
      </c>
      <c r="B1674" s="52" t="s">
        <v>568</v>
      </c>
      <c r="C1674" s="52" t="s">
        <v>1158</v>
      </c>
      <c r="D1674" s="52" t="s">
        <v>1312</v>
      </c>
      <c r="E1674" s="52" t="s">
        <v>986</v>
      </c>
      <c r="F1674" s="52" t="s">
        <v>992</v>
      </c>
      <c r="G1674" s="56" t="s">
        <v>993</v>
      </c>
      <c r="H1674" s="57">
        <v>9248400</v>
      </c>
    </row>
    <row r="1675" spans="1:8">
      <c r="A1675" s="52" t="s">
        <v>506</v>
      </c>
      <c r="B1675" s="52" t="s">
        <v>568</v>
      </c>
      <c r="C1675" s="52" t="s">
        <v>1158</v>
      </c>
      <c r="D1675" s="52" t="s">
        <v>1312</v>
      </c>
      <c r="E1675" s="52" t="s">
        <v>986</v>
      </c>
      <c r="F1675" s="52" t="s">
        <v>1110</v>
      </c>
      <c r="G1675" s="56" t="s">
        <v>1111</v>
      </c>
      <c r="H1675" s="57">
        <v>13000000</v>
      </c>
    </row>
    <row r="1676" spans="1:8">
      <c r="A1676" s="52" t="s">
        <v>506</v>
      </c>
      <c r="B1676" s="52" t="s">
        <v>568</v>
      </c>
      <c r="C1676" s="52" t="s">
        <v>1158</v>
      </c>
      <c r="D1676" s="52" t="s">
        <v>1312</v>
      </c>
      <c r="E1676" s="52" t="s">
        <v>1006</v>
      </c>
      <c r="F1676" s="52" t="s">
        <v>201</v>
      </c>
      <c r="G1676" s="56" t="s">
        <v>1007</v>
      </c>
      <c r="H1676" s="57">
        <v>139462000</v>
      </c>
    </row>
    <row r="1677" spans="1:8">
      <c r="A1677" s="52" t="s">
        <v>506</v>
      </c>
      <c r="B1677" s="52" t="s">
        <v>568</v>
      </c>
      <c r="C1677" s="52" t="s">
        <v>1158</v>
      </c>
      <c r="D1677" s="52" t="s">
        <v>1312</v>
      </c>
      <c r="E1677" s="52" t="s">
        <v>1006</v>
      </c>
      <c r="F1677" s="52" t="s">
        <v>1014</v>
      </c>
      <c r="G1677" s="56" t="s">
        <v>1015</v>
      </c>
      <c r="H1677" s="57">
        <v>17300000</v>
      </c>
    </row>
    <row r="1678" spans="1:8">
      <c r="A1678" s="52" t="s">
        <v>506</v>
      </c>
      <c r="B1678" s="52" t="s">
        <v>568</v>
      </c>
      <c r="C1678" s="52" t="s">
        <v>1158</v>
      </c>
      <c r="D1678" s="52" t="s">
        <v>1312</v>
      </c>
      <c r="E1678" s="52" t="s">
        <v>1006</v>
      </c>
      <c r="F1678" s="52" t="s">
        <v>1020</v>
      </c>
      <c r="G1678" s="56" t="s">
        <v>511</v>
      </c>
      <c r="H1678" s="57">
        <v>122162000</v>
      </c>
    </row>
    <row r="1679" spans="1:8">
      <c r="A1679" s="52" t="s">
        <v>506</v>
      </c>
      <c r="B1679" s="52" t="s">
        <v>568</v>
      </c>
      <c r="C1679" s="52" t="s">
        <v>1158</v>
      </c>
      <c r="D1679" s="52" t="s">
        <v>1312</v>
      </c>
      <c r="E1679" s="52" t="s">
        <v>1021</v>
      </c>
      <c r="F1679" s="52" t="s">
        <v>201</v>
      </c>
      <c r="G1679" s="56" t="s">
        <v>1022</v>
      </c>
      <c r="H1679" s="57">
        <v>256494750</v>
      </c>
    </row>
    <row r="1680" spans="1:8">
      <c r="A1680" s="52" t="s">
        <v>506</v>
      </c>
      <c r="B1680" s="52" t="s">
        <v>568</v>
      </c>
      <c r="C1680" s="52" t="s">
        <v>1158</v>
      </c>
      <c r="D1680" s="52" t="s">
        <v>1312</v>
      </c>
      <c r="E1680" s="52" t="s">
        <v>1021</v>
      </c>
      <c r="F1680" s="52" t="s">
        <v>1023</v>
      </c>
      <c r="G1680" s="56" t="s">
        <v>1024</v>
      </c>
      <c r="H1680" s="57">
        <v>41838750</v>
      </c>
    </row>
    <row r="1681" spans="1:8">
      <c r="A1681" s="52" t="s">
        <v>506</v>
      </c>
      <c r="B1681" s="52" t="s">
        <v>568</v>
      </c>
      <c r="C1681" s="52" t="s">
        <v>1158</v>
      </c>
      <c r="D1681" s="52" t="s">
        <v>1312</v>
      </c>
      <c r="E1681" s="52" t="s">
        <v>1021</v>
      </c>
      <c r="F1681" s="52" t="s">
        <v>1029</v>
      </c>
      <c r="G1681" s="56" t="s">
        <v>1030</v>
      </c>
      <c r="H1681" s="57">
        <v>8000000</v>
      </c>
    </row>
    <row r="1682" spans="1:8">
      <c r="A1682" s="52" t="s">
        <v>506</v>
      </c>
      <c r="B1682" s="52" t="s">
        <v>568</v>
      </c>
      <c r="C1682" s="52" t="s">
        <v>1158</v>
      </c>
      <c r="D1682" s="52" t="s">
        <v>1312</v>
      </c>
      <c r="E1682" s="52" t="s">
        <v>1021</v>
      </c>
      <c r="F1682" s="52" t="s">
        <v>1219</v>
      </c>
      <c r="G1682" s="56" t="s">
        <v>1220</v>
      </c>
      <c r="H1682" s="57">
        <v>216000</v>
      </c>
    </row>
    <row r="1683" spans="1:8">
      <c r="A1683" s="52" t="s">
        <v>506</v>
      </c>
      <c r="B1683" s="52" t="s">
        <v>568</v>
      </c>
      <c r="C1683" s="52" t="s">
        <v>1158</v>
      </c>
      <c r="D1683" s="52" t="s">
        <v>1312</v>
      </c>
      <c r="E1683" s="52" t="s">
        <v>1021</v>
      </c>
      <c r="F1683" s="52" t="s">
        <v>1243</v>
      </c>
      <c r="G1683" s="56" t="s">
        <v>1244</v>
      </c>
      <c r="H1683" s="57">
        <v>40819000</v>
      </c>
    </row>
    <row r="1684" spans="1:8">
      <c r="A1684" s="52" t="s">
        <v>506</v>
      </c>
      <c r="B1684" s="52" t="s">
        <v>568</v>
      </c>
      <c r="C1684" s="52" t="s">
        <v>1158</v>
      </c>
      <c r="D1684" s="52" t="s">
        <v>1312</v>
      </c>
      <c r="E1684" s="52" t="s">
        <v>1021</v>
      </c>
      <c r="F1684" s="52" t="s">
        <v>1031</v>
      </c>
      <c r="G1684" s="56" t="s">
        <v>1032</v>
      </c>
      <c r="H1684" s="57">
        <v>132750000</v>
      </c>
    </row>
    <row r="1685" spans="1:8">
      <c r="A1685" s="52" t="s">
        <v>506</v>
      </c>
      <c r="B1685" s="52" t="s">
        <v>568</v>
      </c>
      <c r="C1685" s="52" t="s">
        <v>1158</v>
      </c>
      <c r="D1685" s="52" t="s">
        <v>1312</v>
      </c>
      <c r="E1685" s="52" t="s">
        <v>1021</v>
      </c>
      <c r="F1685" s="52" t="s">
        <v>1033</v>
      </c>
      <c r="G1685" s="56" t="s">
        <v>1034</v>
      </c>
      <c r="H1685" s="57">
        <v>32871000</v>
      </c>
    </row>
    <row r="1686" spans="1:8">
      <c r="A1686" s="52" t="s">
        <v>506</v>
      </c>
      <c r="B1686" s="52" t="s">
        <v>568</v>
      </c>
      <c r="C1686" s="52" t="s">
        <v>1158</v>
      </c>
      <c r="D1686" s="52" t="s">
        <v>1312</v>
      </c>
      <c r="E1686" s="52" t="s">
        <v>1035</v>
      </c>
      <c r="F1686" s="52" t="s">
        <v>201</v>
      </c>
      <c r="G1686" s="56" t="s">
        <v>1036</v>
      </c>
      <c r="H1686" s="57">
        <v>588349550</v>
      </c>
    </row>
    <row r="1687" spans="1:8">
      <c r="A1687" s="52" t="s">
        <v>506</v>
      </c>
      <c r="B1687" s="52" t="s">
        <v>568</v>
      </c>
      <c r="C1687" s="52" t="s">
        <v>1158</v>
      </c>
      <c r="D1687" s="52" t="s">
        <v>1312</v>
      </c>
      <c r="E1687" s="52" t="s">
        <v>1035</v>
      </c>
      <c r="F1687" s="52" t="s">
        <v>1037</v>
      </c>
      <c r="G1687" s="56" t="s">
        <v>1038</v>
      </c>
      <c r="H1687" s="57">
        <v>106207550</v>
      </c>
    </row>
    <row r="1688" spans="1:8">
      <c r="A1688" s="52" t="s">
        <v>506</v>
      </c>
      <c r="B1688" s="52" t="s">
        <v>568</v>
      </c>
      <c r="C1688" s="52" t="s">
        <v>1158</v>
      </c>
      <c r="D1688" s="52" t="s">
        <v>1312</v>
      </c>
      <c r="E1688" s="52" t="s">
        <v>1035</v>
      </c>
      <c r="F1688" s="52" t="s">
        <v>1039</v>
      </c>
      <c r="G1688" s="56" t="s">
        <v>1040</v>
      </c>
      <c r="H1688" s="57">
        <v>157710000</v>
      </c>
    </row>
    <row r="1689" spans="1:8">
      <c r="A1689" s="52" t="s">
        <v>506</v>
      </c>
      <c r="B1689" s="52" t="s">
        <v>568</v>
      </c>
      <c r="C1689" s="52" t="s">
        <v>1158</v>
      </c>
      <c r="D1689" s="52" t="s">
        <v>1312</v>
      </c>
      <c r="E1689" s="52" t="s">
        <v>1035</v>
      </c>
      <c r="F1689" s="52" t="s">
        <v>1041</v>
      </c>
      <c r="G1689" s="56" t="s">
        <v>1028</v>
      </c>
      <c r="H1689" s="57">
        <v>318600000</v>
      </c>
    </row>
    <row r="1690" spans="1:8">
      <c r="A1690" s="52" t="s">
        <v>506</v>
      </c>
      <c r="B1690" s="52" t="s">
        <v>568</v>
      </c>
      <c r="C1690" s="52" t="s">
        <v>1158</v>
      </c>
      <c r="D1690" s="52" t="s">
        <v>1312</v>
      </c>
      <c r="E1690" s="52" t="s">
        <v>1035</v>
      </c>
      <c r="F1690" s="52" t="s">
        <v>1221</v>
      </c>
      <c r="G1690" s="56" t="s">
        <v>971</v>
      </c>
      <c r="H1690" s="57">
        <v>5832000</v>
      </c>
    </row>
    <row r="1691" spans="1:8">
      <c r="A1691" s="52" t="s">
        <v>506</v>
      </c>
      <c r="B1691" s="52" t="s">
        <v>568</v>
      </c>
      <c r="C1691" s="52" t="s">
        <v>1158</v>
      </c>
      <c r="D1691" s="52" t="s">
        <v>1312</v>
      </c>
      <c r="E1691" s="52" t="s">
        <v>1044</v>
      </c>
      <c r="F1691" s="52" t="s">
        <v>201</v>
      </c>
      <c r="G1691" s="56" t="s">
        <v>1045</v>
      </c>
      <c r="H1691" s="57">
        <v>691097000</v>
      </c>
    </row>
    <row r="1692" spans="1:8">
      <c r="A1692" s="52" t="s">
        <v>506</v>
      </c>
      <c r="B1692" s="52" t="s">
        <v>568</v>
      </c>
      <c r="C1692" s="52" t="s">
        <v>1158</v>
      </c>
      <c r="D1692" s="52" t="s">
        <v>1312</v>
      </c>
      <c r="E1692" s="52" t="s">
        <v>1044</v>
      </c>
      <c r="F1692" s="52" t="s">
        <v>1046</v>
      </c>
      <c r="G1692" s="56" t="s">
        <v>1047</v>
      </c>
      <c r="H1692" s="57">
        <v>551984000</v>
      </c>
    </row>
    <row r="1693" spans="1:8">
      <c r="A1693" s="52" t="s">
        <v>506</v>
      </c>
      <c r="B1693" s="52" t="s">
        <v>568</v>
      </c>
      <c r="C1693" s="52" t="s">
        <v>1158</v>
      </c>
      <c r="D1693" s="52" t="s">
        <v>1312</v>
      </c>
      <c r="E1693" s="52" t="s">
        <v>1044</v>
      </c>
      <c r="F1693" s="52" t="s">
        <v>1310</v>
      </c>
      <c r="G1693" s="56" t="s">
        <v>1311</v>
      </c>
      <c r="H1693" s="57">
        <v>54610000</v>
      </c>
    </row>
    <row r="1694" spans="1:8">
      <c r="A1694" s="52" t="s">
        <v>506</v>
      </c>
      <c r="B1694" s="52" t="s">
        <v>568</v>
      </c>
      <c r="C1694" s="52" t="s">
        <v>1158</v>
      </c>
      <c r="D1694" s="52" t="s">
        <v>1312</v>
      </c>
      <c r="E1694" s="52" t="s">
        <v>1044</v>
      </c>
      <c r="F1694" s="52" t="s">
        <v>1050</v>
      </c>
      <c r="G1694" s="56" t="s">
        <v>1051</v>
      </c>
      <c r="H1694" s="57">
        <v>84503000</v>
      </c>
    </row>
    <row r="1695" spans="1:8">
      <c r="A1695" s="52" t="s">
        <v>506</v>
      </c>
      <c r="B1695" s="52" t="s">
        <v>568</v>
      </c>
      <c r="C1695" s="52" t="s">
        <v>1158</v>
      </c>
      <c r="D1695" s="52" t="s">
        <v>1312</v>
      </c>
      <c r="E1695" s="52" t="s">
        <v>1226</v>
      </c>
      <c r="F1695" s="52" t="s">
        <v>201</v>
      </c>
      <c r="G1695" s="56" t="s">
        <v>1227</v>
      </c>
      <c r="H1695" s="57">
        <v>37632000</v>
      </c>
    </row>
    <row r="1696" spans="1:8">
      <c r="A1696" s="52" t="s">
        <v>506</v>
      </c>
      <c r="B1696" s="52" t="s">
        <v>568</v>
      </c>
      <c r="C1696" s="52" t="s">
        <v>1158</v>
      </c>
      <c r="D1696" s="52" t="s">
        <v>1312</v>
      </c>
      <c r="E1696" s="52" t="s">
        <v>1226</v>
      </c>
      <c r="F1696" s="52" t="s">
        <v>1314</v>
      </c>
      <c r="G1696" s="56" t="s">
        <v>1315</v>
      </c>
      <c r="H1696" s="57">
        <v>36096000</v>
      </c>
    </row>
    <row r="1697" spans="1:8">
      <c r="A1697" s="52" t="s">
        <v>506</v>
      </c>
      <c r="B1697" s="52" t="s">
        <v>568</v>
      </c>
      <c r="C1697" s="52" t="s">
        <v>1158</v>
      </c>
      <c r="D1697" s="52" t="s">
        <v>1312</v>
      </c>
      <c r="E1697" s="52" t="s">
        <v>1226</v>
      </c>
      <c r="F1697" s="52" t="s">
        <v>1235</v>
      </c>
      <c r="G1697" s="56" t="s">
        <v>971</v>
      </c>
      <c r="H1697" s="57">
        <v>1536000</v>
      </c>
    </row>
    <row r="1698" spans="1:8" ht="25.5">
      <c r="A1698" s="52" t="s">
        <v>506</v>
      </c>
      <c r="B1698" s="52" t="s">
        <v>568</v>
      </c>
      <c r="C1698" s="52" t="s">
        <v>1158</v>
      </c>
      <c r="D1698" s="52" t="s">
        <v>1312</v>
      </c>
      <c r="E1698" s="52" t="s">
        <v>1076</v>
      </c>
      <c r="F1698" s="52" t="s">
        <v>201</v>
      </c>
      <c r="G1698" s="56" t="s">
        <v>1077</v>
      </c>
      <c r="H1698" s="57">
        <v>1965122593</v>
      </c>
    </row>
    <row r="1699" spans="1:8">
      <c r="A1699" s="52" t="s">
        <v>506</v>
      </c>
      <c r="B1699" s="52" t="s">
        <v>568</v>
      </c>
      <c r="C1699" s="52" t="s">
        <v>1158</v>
      </c>
      <c r="D1699" s="52" t="s">
        <v>1312</v>
      </c>
      <c r="E1699" s="52" t="s">
        <v>1076</v>
      </c>
      <c r="F1699" s="52" t="s">
        <v>1112</v>
      </c>
      <c r="G1699" s="56" t="s">
        <v>1113</v>
      </c>
      <c r="H1699" s="57">
        <v>1450350</v>
      </c>
    </row>
    <row r="1700" spans="1:8">
      <c r="A1700" s="52" t="s">
        <v>506</v>
      </c>
      <c r="B1700" s="52" t="s">
        <v>568</v>
      </c>
      <c r="C1700" s="52" t="s">
        <v>1158</v>
      </c>
      <c r="D1700" s="52" t="s">
        <v>1312</v>
      </c>
      <c r="E1700" s="52" t="s">
        <v>1076</v>
      </c>
      <c r="F1700" s="52" t="s">
        <v>1080</v>
      </c>
      <c r="G1700" s="56" t="s">
        <v>1081</v>
      </c>
      <c r="H1700" s="57">
        <v>99859400</v>
      </c>
    </row>
    <row r="1701" spans="1:8">
      <c r="A1701" s="52" t="s">
        <v>506</v>
      </c>
      <c r="B1701" s="52" t="s">
        <v>568</v>
      </c>
      <c r="C1701" s="52" t="s">
        <v>1158</v>
      </c>
      <c r="D1701" s="52" t="s">
        <v>1312</v>
      </c>
      <c r="E1701" s="52" t="s">
        <v>1076</v>
      </c>
      <c r="F1701" s="52" t="s">
        <v>1082</v>
      </c>
      <c r="G1701" s="56" t="s">
        <v>971</v>
      </c>
      <c r="H1701" s="57">
        <v>1863812843</v>
      </c>
    </row>
    <row r="1702" spans="1:8">
      <c r="A1702" s="52" t="s">
        <v>506</v>
      </c>
      <c r="B1702" s="52" t="s">
        <v>568</v>
      </c>
      <c r="C1702" s="52" t="s">
        <v>1158</v>
      </c>
      <c r="D1702" s="52" t="s">
        <v>1312</v>
      </c>
      <c r="E1702" s="52" t="s">
        <v>1083</v>
      </c>
      <c r="F1702" s="52" t="s">
        <v>201</v>
      </c>
      <c r="G1702" s="56" t="s">
        <v>971</v>
      </c>
      <c r="H1702" s="57">
        <v>50943000</v>
      </c>
    </row>
    <row r="1703" spans="1:8">
      <c r="A1703" s="52" t="s">
        <v>506</v>
      </c>
      <c r="B1703" s="52" t="s">
        <v>568</v>
      </c>
      <c r="C1703" s="52" t="s">
        <v>1158</v>
      </c>
      <c r="D1703" s="52" t="s">
        <v>1312</v>
      </c>
      <c r="E1703" s="52" t="s">
        <v>1083</v>
      </c>
      <c r="F1703" s="52" t="s">
        <v>1084</v>
      </c>
      <c r="G1703" s="56" t="s">
        <v>1085</v>
      </c>
      <c r="H1703" s="57">
        <v>27931000</v>
      </c>
    </row>
    <row r="1704" spans="1:8">
      <c r="A1704" s="52" t="s">
        <v>506</v>
      </c>
      <c r="B1704" s="52" t="s">
        <v>568</v>
      </c>
      <c r="C1704" s="52" t="s">
        <v>1158</v>
      </c>
      <c r="D1704" s="52" t="s">
        <v>1312</v>
      </c>
      <c r="E1704" s="52" t="s">
        <v>1083</v>
      </c>
      <c r="F1704" s="52" t="s">
        <v>1090</v>
      </c>
      <c r="G1704" s="56" t="s">
        <v>1091</v>
      </c>
      <c r="H1704" s="57">
        <v>23012000</v>
      </c>
    </row>
    <row r="1705" spans="1:8" ht="25.5">
      <c r="A1705" s="52" t="s">
        <v>506</v>
      </c>
      <c r="B1705" s="52" t="s">
        <v>568</v>
      </c>
      <c r="C1705" s="52" t="s">
        <v>930</v>
      </c>
      <c r="D1705" s="52" t="s">
        <v>201</v>
      </c>
      <c r="E1705" s="52" t="s">
        <v>201</v>
      </c>
      <c r="F1705" s="52" t="s">
        <v>201</v>
      </c>
      <c r="G1705" s="56" t="s">
        <v>931</v>
      </c>
      <c r="H1705" s="57">
        <v>6692806150</v>
      </c>
    </row>
    <row r="1706" spans="1:8">
      <c r="A1706" s="52" t="s">
        <v>506</v>
      </c>
      <c r="B1706" s="52" t="s">
        <v>568</v>
      </c>
      <c r="C1706" s="52" t="s">
        <v>930</v>
      </c>
      <c r="D1706" s="52" t="s">
        <v>932</v>
      </c>
      <c r="E1706" s="52" t="s">
        <v>201</v>
      </c>
      <c r="F1706" s="52" t="s">
        <v>201</v>
      </c>
      <c r="G1706" s="56" t="s">
        <v>933</v>
      </c>
      <c r="H1706" s="57">
        <v>6692806150</v>
      </c>
    </row>
    <row r="1707" spans="1:8">
      <c r="A1707" s="52" t="s">
        <v>506</v>
      </c>
      <c r="B1707" s="52" t="s">
        <v>568</v>
      </c>
      <c r="C1707" s="52" t="s">
        <v>930</v>
      </c>
      <c r="D1707" s="52" t="s">
        <v>932</v>
      </c>
      <c r="E1707" s="52" t="s">
        <v>934</v>
      </c>
      <c r="F1707" s="52" t="s">
        <v>201</v>
      </c>
      <c r="G1707" s="56" t="s">
        <v>935</v>
      </c>
      <c r="H1707" s="57">
        <v>2730756000</v>
      </c>
    </row>
    <row r="1708" spans="1:8">
      <c r="A1708" s="52" t="s">
        <v>506</v>
      </c>
      <c r="B1708" s="52" t="s">
        <v>568</v>
      </c>
      <c r="C1708" s="52" t="s">
        <v>930</v>
      </c>
      <c r="D1708" s="52" t="s">
        <v>932</v>
      </c>
      <c r="E1708" s="52" t="s">
        <v>934</v>
      </c>
      <c r="F1708" s="52" t="s">
        <v>936</v>
      </c>
      <c r="G1708" s="56" t="s">
        <v>937</v>
      </c>
      <c r="H1708" s="57">
        <v>2730756000</v>
      </c>
    </row>
    <row r="1709" spans="1:8" ht="25.5">
      <c r="A1709" s="52" t="s">
        <v>506</v>
      </c>
      <c r="B1709" s="52" t="s">
        <v>568</v>
      </c>
      <c r="C1709" s="52" t="s">
        <v>930</v>
      </c>
      <c r="D1709" s="52" t="s">
        <v>932</v>
      </c>
      <c r="E1709" s="52" t="s">
        <v>940</v>
      </c>
      <c r="F1709" s="52" t="s">
        <v>201</v>
      </c>
      <c r="G1709" s="56" t="s">
        <v>941</v>
      </c>
      <c r="H1709" s="57">
        <v>140209000</v>
      </c>
    </row>
    <row r="1710" spans="1:8" ht="25.5">
      <c r="A1710" s="52" t="s">
        <v>506</v>
      </c>
      <c r="B1710" s="52" t="s">
        <v>568</v>
      </c>
      <c r="C1710" s="52" t="s">
        <v>930</v>
      </c>
      <c r="D1710" s="52" t="s">
        <v>932</v>
      </c>
      <c r="E1710" s="52" t="s">
        <v>940</v>
      </c>
      <c r="F1710" s="52" t="s">
        <v>942</v>
      </c>
      <c r="G1710" s="56" t="s">
        <v>943</v>
      </c>
      <c r="H1710" s="57">
        <v>140209000</v>
      </c>
    </row>
    <row r="1711" spans="1:8">
      <c r="A1711" s="52" t="s">
        <v>506</v>
      </c>
      <c r="B1711" s="52" t="s">
        <v>568</v>
      </c>
      <c r="C1711" s="52" t="s">
        <v>930</v>
      </c>
      <c r="D1711" s="52" t="s">
        <v>932</v>
      </c>
      <c r="E1711" s="52" t="s">
        <v>944</v>
      </c>
      <c r="F1711" s="52" t="s">
        <v>201</v>
      </c>
      <c r="G1711" s="56" t="s">
        <v>945</v>
      </c>
      <c r="H1711" s="57">
        <v>1001119000</v>
      </c>
    </row>
    <row r="1712" spans="1:8">
      <c r="A1712" s="52" t="s">
        <v>506</v>
      </c>
      <c r="B1712" s="52" t="s">
        <v>568</v>
      </c>
      <c r="C1712" s="52" t="s">
        <v>930</v>
      </c>
      <c r="D1712" s="52" t="s">
        <v>932</v>
      </c>
      <c r="E1712" s="52" t="s">
        <v>944</v>
      </c>
      <c r="F1712" s="52" t="s">
        <v>946</v>
      </c>
      <c r="G1712" s="56" t="s">
        <v>947</v>
      </c>
      <c r="H1712" s="57">
        <v>139996000</v>
      </c>
    </row>
    <row r="1713" spans="1:8">
      <c r="A1713" s="52" t="s">
        <v>506</v>
      </c>
      <c r="B1713" s="52" t="s">
        <v>568</v>
      </c>
      <c r="C1713" s="52" t="s">
        <v>930</v>
      </c>
      <c r="D1713" s="52" t="s">
        <v>932</v>
      </c>
      <c r="E1713" s="52" t="s">
        <v>944</v>
      </c>
      <c r="F1713" s="52" t="s">
        <v>1272</v>
      </c>
      <c r="G1713" s="56" t="s">
        <v>1273</v>
      </c>
      <c r="H1713" s="57">
        <v>42520000</v>
      </c>
    </row>
    <row r="1714" spans="1:8">
      <c r="A1714" s="52" t="s">
        <v>506</v>
      </c>
      <c r="B1714" s="52" t="s">
        <v>568</v>
      </c>
      <c r="C1714" s="52" t="s">
        <v>930</v>
      </c>
      <c r="D1714" s="52" t="s">
        <v>932</v>
      </c>
      <c r="E1714" s="52" t="s">
        <v>944</v>
      </c>
      <c r="F1714" s="52" t="s">
        <v>950</v>
      </c>
      <c r="G1714" s="56" t="s">
        <v>951</v>
      </c>
      <c r="H1714" s="57">
        <v>3588000</v>
      </c>
    </row>
    <row r="1715" spans="1:8" ht="25.5">
      <c r="A1715" s="52" t="s">
        <v>506</v>
      </c>
      <c r="B1715" s="52" t="s">
        <v>568</v>
      </c>
      <c r="C1715" s="52" t="s">
        <v>930</v>
      </c>
      <c r="D1715" s="52" t="s">
        <v>932</v>
      </c>
      <c r="E1715" s="52" t="s">
        <v>944</v>
      </c>
      <c r="F1715" s="52" t="s">
        <v>954</v>
      </c>
      <c r="G1715" s="56" t="s">
        <v>955</v>
      </c>
      <c r="H1715" s="57">
        <v>48673000</v>
      </c>
    </row>
    <row r="1716" spans="1:8" ht="25.5">
      <c r="A1716" s="52" t="s">
        <v>506</v>
      </c>
      <c r="B1716" s="52" t="s">
        <v>568</v>
      </c>
      <c r="C1716" s="52" t="s">
        <v>930</v>
      </c>
      <c r="D1716" s="52" t="s">
        <v>932</v>
      </c>
      <c r="E1716" s="52" t="s">
        <v>944</v>
      </c>
      <c r="F1716" s="52" t="s">
        <v>956</v>
      </c>
      <c r="G1716" s="56" t="s">
        <v>957</v>
      </c>
      <c r="H1716" s="57">
        <v>26013000</v>
      </c>
    </row>
    <row r="1717" spans="1:8">
      <c r="A1717" s="52" t="s">
        <v>506</v>
      </c>
      <c r="B1717" s="52" t="s">
        <v>568</v>
      </c>
      <c r="C1717" s="52" t="s">
        <v>930</v>
      </c>
      <c r="D1717" s="52" t="s">
        <v>932</v>
      </c>
      <c r="E1717" s="52" t="s">
        <v>944</v>
      </c>
      <c r="F1717" s="52" t="s">
        <v>958</v>
      </c>
      <c r="G1717" s="56" t="s">
        <v>959</v>
      </c>
      <c r="H1717" s="57">
        <v>713419000</v>
      </c>
    </row>
    <row r="1718" spans="1:8">
      <c r="A1718" s="52" t="s">
        <v>506</v>
      </c>
      <c r="B1718" s="52" t="s">
        <v>568</v>
      </c>
      <c r="C1718" s="52" t="s">
        <v>930</v>
      </c>
      <c r="D1718" s="52" t="s">
        <v>932</v>
      </c>
      <c r="E1718" s="52" t="s">
        <v>944</v>
      </c>
      <c r="F1718" s="52" t="s">
        <v>960</v>
      </c>
      <c r="G1718" s="56" t="s">
        <v>961</v>
      </c>
      <c r="H1718" s="57">
        <v>26910000</v>
      </c>
    </row>
    <row r="1719" spans="1:8" ht="25.5">
      <c r="A1719" s="52" t="s">
        <v>506</v>
      </c>
      <c r="B1719" s="52" t="s">
        <v>568</v>
      </c>
      <c r="C1719" s="52" t="s">
        <v>930</v>
      </c>
      <c r="D1719" s="52" t="s">
        <v>932</v>
      </c>
      <c r="E1719" s="52" t="s">
        <v>962</v>
      </c>
      <c r="F1719" s="52" t="s">
        <v>201</v>
      </c>
      <c r="G1719" s="56" t="s">
        <v>963</v>
      </c>
      <c r="H1719" s="57">
        <v>7850000</v>
      </c>
    </row>
    <row r="1720" spans="1:8">
      <c r="A1720" s="52" t="s">
        <v>506</v>
      </c>
      <c r="B1720" s="52" t="s">
        <v>568</v>
      </c>
      <c r="C1720" s="52" t="s">
        <v>930</v>
      </c>
      <c r="D1720" s="52" t="s">
        <v>932</v>
      </c>
      <c r="E1720" s="52" t="s">
        <v>962</v>
      </c>
      <c r="F1720" s="52" t="s">
        <v>964</v>
      </c>
      <c r="G1720" s="56" t="s">
        <v>965</v>
      </c>
      <c r="H1720" s="57">
        <v>7850000</v>
      </c>
    </row>
    <row r="1721" spans="1:8">
      <c r="A1721" s="52" t="s">
        <v>506</v>
      </c>
      <c r="B1721" s="52" t="s">
        <v>568</v>
      </c>
      <c r="C1721" s="52" t="s">
        <v>930</v>
      </c>
      <c r="D1721" s="52" t="s">
        <v>932</v>
      </c>
      <c r="E1721" s="52" t="s">
        <v>1139</v>
      </c>
      <c r="F1721" s="52" t="s">
        <v>201</v>
      </c>
      <c r="G1721" s="56" t="s">
        <v>1140</v>
      </c>
      <c r="H1721" s="57">
        <v>51480000</v>
      </c>
    </row>
    <row r="1722" spans="1:8">
      <c r="A1722" s="52" t="s">
        <v>506</v>
      </c>
      <c r="B1722" s="52" t="s">
        <v>568</v>
      </c>
      <c r="C1722" s="52" t="s">
        <v>930</v>
      </c>
      <c r="D1722" s="52" t="s">
        <v>932</v>
      </c>
      <c r="E1722" s="52" t="s">
        <v>1139</v>
      </c>
      <c r="F1722" s="52" t="s">
        <v>1203</v>
      </c>
      <c r="G1722" s="56" t="s">
        <v>1204</v>
      </c>
      <c r="H1722" s="57">
        <v>51480000</v>
      </c>
    </row>
    <row r="1723" spans="1:8">
      <c r="A1723" s="52" t="s">
        <v>506</v>
      </c>
      <c r="B1723" s="52" t="s">
        <v>568</v>
      </c>
      <c r="C1723" s="52" t="s">
        <v>930</v>
      </c>
      <c r="D1723" s="52" t="s">
        <v>932</v>
      </c>
      <c r="E1723" s="52" t="s">
        <v>966</v>
      </c>
      <c r="F1723" s="52" t="s">
        <v>201</v>
      </c>
      <c r="G1723" s="56" t="s">
        <v>967</v>
      </c>
      <c r="H1723" s="57">
        <v>402864000</v>
      </c>
    </row>
    <row r="1724" spans="1:8">
      <c r="A1724" s="52" t="s">
        <v>506</v>
      </c>
      <c r="B1724" s="52" t="s">
        <v>568</v>
      </c>
      <c r="C1724" s="52" t="s">
        <v>930</v>
      </c>
      <c r="D1724" s="52" t="s">
        <v>932</v>
      </c>
      <c r="E1724" s="52" t="s">
        <v>966</v>
      </c>
      <c r="F1724" s="52" t="s">
        <v>970</v>
      </c>
      <c r="G1724" s="56" t="s">
        <v>971</v>
      </c>
      <c r="H1724" s="57">
        <v>402864000</v>
      </c>
    </row>
    <row r="1725" spans="1:8">
      <c r="A1725" s="52" t="s">
        <v>506</v>
      </c>
      <c r="B1725" s="52" t="s">
        <v>568</v>
      </c>
      <c r="C1725" s="52" t="s">
        <v>930</v>
      </c>
      <c r="D1725" s="52" t="s">
        <v>932</v>
      </c>
      <c r="E1725" s="52" t="s">
        <v>972</v>
      </c>
      <c r="F1725" s="52" t="s">
        <v>201</v>
      </c>
      <c r="G1725" s="56" t="s">
        <v>973</v>
      </c>
      <c r="H1725" s="57">
        <v>722581240</v>
      </c>
    </row>
    <row r="1726" spans="1:8">
      <c r="A1726" s="52" t="s">
        <v>506</v>
      </c>
      <c r="B1726" s="52" t="s">
        <v>568</v>
      </c>
      <c r="C1726" s="52" t="s">
        <v>930</v>
      </c>
      <c r="D1726" s="52" t="s">
        <v>932</v>
      </c>
      <c r="E1726" s="52" t="s">
        <v>972</v>
      </c>
      <c r="F1726" s="52" t="s">
        <v>974</v>
      </c>
      <c r="G1726" s="56" t="s">
        <v>975</v>
      </c>
      <c r="H1726" s="57">
        <v>561031240</v>
      </c>
    </row>
    <row r="1727" spans="1:8">
      <c r="A1727" s="52" t="s">
        <v>506</v>
      </c>
      <c r="B1727" s="52" t="s">
        <v>568</v>
      </c>
      <c r="C1727" s="52" t="s">
        <v>930</v>
      </c>
      <c r="D1727" s="52" t="s">
        <v>932</v>
      </c>
      <c r="E1727" s="52" t="s">
        <v>972</v>
      </c>
      <c r="F1727" s="52" t="s">
        <v>976</v>
      </c>
      <c r="G1727" s="56" t="s">
        <v>977</v>
      </c>
      <c r="H1727" s="57">
        <v>96130000</v>
      </c>
    </row>
    <row r="1728" spans="1:8">
      <c r="A1728" s="52" t="s">
        <v>506</v>
      </c>
      <c r="B1728" s="52" t="s">
        <v>568</v>
      </c>
      <c r="C1728" s="52" t="s">
        <v>930</v>
      </c>
      <c r="D1728" s="52" t="s">
        <v>932</v>
      </c>
      <c r="E1728" s="52" t="s">
        <v>972</v>
      </c>
      <c r="F1728" s="52" t="s">
        <v>978</v>
      </c>
      <c r="G1728" s="56" t="s">
        <v>979</v>
      </c>
      <c r="H1728" s="57">
        <v>64016000</v>
      </c>
    </row>
    <row r="1729" spans="1:8">
      <c r="A1729" s="52" t="s">
        <v>506</v>
      </c>
      <c r="B1729" s="52" t="s">
        <v>568</v>
      </c>
      <c r="C1729" s="52" t="s">
        <v>930</v>
      </c>
      <c r="D1729" s="52" t="s">
        <v>932</v>
      </c>
      <c r="E1729" s="52" t="s">
        <v>972</v>
      </c>
      <c r="F1729" s="52" t="s">
        <v>980</v>
      </c>
      <c r="G1729" s="56" t="s">
        <v>981</v>
      </c>
      <c r="H1729" s="57">
        <v>1404000</v>
      </c>
    </row>
    <row r="1730" spans="1:8">
      <c r="A1730" s="52" t="s">
        <v>506</v>
      </c>
      <c r="B1730" s="52" t="s">
        <v>568</v>
      </c>
      <c r="C1730" s="52" t="s">
        <v>930</v>
      </c>
      <c r="D1730" s="52" t="s">
        <v>932</v>
      </c>
      <c r="E1730" s="52" t="s">
        <v>982</v>
      </c>
      <c r="F1730" s="52" t="s">
        <v>201</v>
      </c>
      <c r="G1730" s="56" t="s">
        <v>983</v>
      </c>
      <c r="H1730" s="57">
        <v>414000000</v>
      </c>
    </row>
    <row r="1731" spans="1:8" ht="25.5">
      <c r="A1731" s="52" t="s">
        <v>506</v>
      </c>
      <c r="B1731" s="52" t="s">
        <v>568</v>
      </c>
      <c r="C1731" s="52" t="s">
        <v>930</v>
      </c>
      <c r="D1731" s="52" t="s">
        <v>932</v>
      </c>
      <c r="E1731" s="52" t="s">
        <v>982</v>
      </c>
      <c r="F1731" s="52" t="s">
        <v>984</v>
      </c>
      <c r="G1731" s="56" t="s">
        <v>985</v>
      </c>
      <c r="H1731" s="57">
        <v>414000000</v>
      </c>
    </row>
    <row r="1732" spans="1:8">
      <c r="A1732" s="52" t="s">
        <v>506</v>
      </c>
      <c r="B1732" s="52" t="s">
        <v>568</v>
      </c>
      <c r="C1732" s="52" t="s">
        <v>930</v>
      </c>
      <c r="D1732" s="52" t="s">
        <v>932</v>
      </c>
      <c r="E1732" s="52" t="s">
        <v>986</v>
      </c>
      <c r="F1732" s="52" t="s">
        <v>201</v>
      </c>
      <c r="G1732" s="56" t="s">
        <v>987</v>
      </c>
      <c r="H1732" s="57">
        <v>357760311</v>
      </c>
    </row>
    <row r="1733" spans="1:8">
      <c r="A1733" s="52" t="s">
        <v>506</v>
      </c>
      <c r="B1733" s="52" t="s">
        <v>568</v>
      </c>
      <c r="C1733" s="52" t="s">
        <v>930</v>
      </c>
      <c r="D1733" s="52" t="s">
        <v>932</v>
      </c>
      <c r="E1733" s="52" t="s">
        <v>986</v>
      </c>
      <c r="F1733" s="52" t="s">
        <v>988</v>
      </c>
      <c r="G1733" s="56" t="s">
        <v>989</v>
      </c>
      <c r="H1733" s="57">
        <v>48672954</v>
      </c>
    </row>
    <row r="1734" spans="1:8">
      <c r="A1734" s="52" t="s">
        <v>506</v>
      </c>
      <c r="B1734" s="52" t="s">
        <v>568</v>
      </c>
      <c r="C1734" s="52" t="s">
        <v>930</v>
      </c>
      <c r="D1734" s="52" t="s">
        <v>932</v>
      </c>
      <c r="E1734" s="52" t="s">
        <v>986</v>
      </c>
      <c r="F1734" s="52" t="s">
        <v>990</v>
      </c>
      <c r="G1734" s="56" t="s">
        <v>991</v>
      </c>
      <c r="H1734" s="57">
        <v>4067733</v>
      </c>
    </row>
    <row r="1735" spans="1:8">
      <c r="A1735" s="52" t="s">
        <v>506</v>
      </c>
      <c r="B1735" s="52" t="s">
        <v>568</v>
      </c>
      <c r="C1735" s="52" t="s">
        <v>930</v>
      </c>
      <c r="D1735" s="52" t="s">
        <v>932</v>
      </c>
      <c r="E1735" s="52" t="s">
        <v>986</v>
      </c>
      <c r="F1735" s="52" t="s">
        <v>992</v>
      </c>
      <c r="G1735" s="56" t="s">
        <v>993</v>
      </c>
      <c r="H1735" s="57">
        <v>226741116</v>
      </c>
    </row>
    <row r="1736" spans="1:8">
      <c r="A1736" s="52" t="s">
        <v>506</v>
      </c>
      <c r="B1736" s="52" t="s">
        <v>568</v>
      </c>
      <c r="C1736" s="52" t="s">
        <v>930</v>
      </c>
      <c r="D1736" s="52" t="s">
        <v>932</v>
      </c>
      <c r="E1736" s="52" t="s">
        <v>986</v>
      </c>
      <c r="F1736" s="52" t="s">
        <v>994</v>
      </c>
      <c r="G1736" s="56" t="s">
        <v>995</v>
      </c>
      <c r="H1736" s="57">
        <v>6498508</v>
      </c>
    </row>
    <row r="1737" spans="1:8">
      <c r="A1737" s="52" t="s">
        <v>506</v>
      </c>
      <c r="B1737" s="52" t="s">
        <v>568</v>
      </c>
      <c r="C1737" s="52" t="s">
        <v>930</v>
      </c>
      <c r="D1737" s="52" t="s">
        <v>932</v>
      </c>
      <c r="E1737" s="52" t="s">
        <v>986</v>
      </c>
      <c r="F1737" s="52" t="s">
        <v>1110</v>
      </c>
      <c r="G1737" s="56" t="s">
        <v>1111</v>
      </c>
      <c r="H1737" s="57">
        <v>71780000</v>
      </c>
    </row>
    <row r="1738" spans="1:8">
      <c r="A1738" s="52" t="s">
        <v>506</v>
      </c>
      <c r="B1738" s="52" t="s">
        <v>568</v>
      </c>
      <c r="C1738" s="52" t="s">
        <v>930</v>
      </c>
      <c r="D1738" s="52" t="s">
        <v>932</v>
      </c>
      <c r="E1738" s="52" t="s">
        <v>996</v>
      </c>
      <c r="F1738" s="52" t="s">
        <v>201</v>
      </c>
      <c r="G1738" s="56" t="s">
        <v>997</v>
      </c>
      <c r="H1738" s="57">
        <v>115659650</v>
      </c>
    </row>
    <row r="1739" spans="1:8">
      <c r="A1739" s="52" t="s">
        <v>506</v>
      </c>
      <c r="B1739" s="52" t="s">
        <v>568</v>
      </c>
      <c r="C1739" s="52" t="s">
        <v>930</v>
      </c>
      <c r="D1739" s="52" t="s">
        <v>932</v>
      </c>
      <c r="E1739" s="52" t="s">
        <v>996</v>
      </c>
      <c r="F1739" s="52" t="s">
        <v>998</v>
      </c>
      <c r="G1739" s="56" t="s">
        <v>999</v>
      </c>
      <c r="H1739" s="57">
        <v>47518650</v>
      </c>
    </row>
    <row r="1740" spans="1:8">
      <c r="A1740" s="52" t="s">
        <v>506</v>
      </c>
      <c r="B1740" s="52" t="s">
        <v>568</v>
      </c>
      <c r="C1740" s="52" t="s">
        <v>930</v>
      </c>
      <c r="D1740" s="52" t="s">
        <v>932</v>
      </c>
      <c r="E1740" s="52" t="s">
        <v>996</v>
      </c>
      <c r="F1740" s="52" t="s">
        <v>1000</v>
      </c>
      <c r="G1740" s="56" t="s">
        <v>1001</v>
      </c>
      <c r="H1740" s="57">
        <v>17782000</v>
      </c>
    </row>
    <row r="1741" spans="1:8">
      <c r="A1741" s="52" t="s">
        <v>506</v>
      </c>
      <c r="B1741" s="52" t="s">
        <v>568</v>
      </c>
      <c r="C1741" s="52" t="s">
        <v>930</v>
      </c>
      <c r="D1741" s="52" t="s">
        <v>932</v>
      </c>
      <c r="E1741" s="52" t="s">
        <v>996</v>
      </c>
      <c r="F1741" s="52" t="s">
        <v>1002</v>
      </c>
      <c r="G1741" s="56" t="s">
        <v>1003</v>
      </c>
      <c r="H1741" s="57">
        <v>19800000</v>
      </c>
    </row>
    <row r="1742" spans="1:8">
      <c r="A1742" s="52" t="s">
        <v>506</v>
      </c>
      <c r="B1742" s="52" t="s">
        <v>568</v>
      </c>
      <c r="C1742" s="52" t="s">
        <v>930</v>
      </c>
      <c r="D1742" s="52" t="s">
        <v>932</v>
      </c>
      <c r="E1742" s="52" t="s">
        <v>996</v>
      </c>
      <c r="F1742" s="52" t="s">
        <v>1004</v>
      </c>
      <c r="G1742" s="56" t="s">
        <v>1005</v>
      </c>
      <c r="H1742" s="57">
        <v>30559000</v>
      </c>
    </row>
    <row r="1743" spans="1:8">
      <c r="A1743" s="52" t="s">
        <v>506</v>
      </c>
      <c r="B1743" s="52" t="s">
        <v>568</v>
      </c>
      <c r="C1743" s="52" t="s">
        <v>930</v>
      </c>
      <c r="D1743" s="52" t="s">
        <v>932</v>
      </c>
      <c r="E1743" s="52" t="s">
        <v>1006</v>
      </c>
      <c r="F1743" s="52" t="s">
        <v>201</v>
      </c>
      <c r="G1743" s="56" t="s">
        <v>1007</v>
      </c>
      <c r="H1743" s="57">
        <v>33047594</v>
      </c>
    </row>
    <row r="1744" spans="1:8" ht="38.25">
      <c r="A1744" s="52" t="s">
        <v>506</v>
      </c>
      <c r="B1744" s="52" t="s">
        <v>568</v>
      </c>
      <c r="C1744" s="52" t="s">
        <v>930</v>
      </c>
      <c r="D1744" s="52" t="s">
        <v>932</v>
      </c>
      <c r="E1744" s="52" t="s">
        <v>1006</v>
      </c>
      <c r="F1744" s="52" t="s">
        <v>1008</v>
      </c>
      <c r="G1744" s="56" t="s">
        <v>1009</v>
      </c>
      <c r="H1744" s="57">
        <v>3471369</v>
      </c>
    </row>
    <row r="1745" spans="1:8">
      <c r="A1745" s="52" t="s">
        <v>506</v>
      </c>
      <c r="B1745" s="52" t="s">
        <v>568</v>
      </c>
      <c r="C1745" s="52" t="s">
        <v>930</v>
      </c>
      <c r="D1745" s="52" t="s">
        <v>932</v>
      </c>
      <c r="E1745" s="52" t="s">
        <v>1006</v>
      </c>
      <c r="F1745" s="52" t="s">
        <v>1010</v>
      </c>
      <c r="G1745" s="56" t="s">
        <v>1011</v>
      </c>
      <c r="H1745" s="57">
        <v>7719173</v>
      </c>
    </row>
    <row r="1746" spans="1:8" ht="38.25">
      <c r="A1746" s="52" t="s">
        <v>506</v>
      </c>
      <c r="B1746" s="52" t="s">
        <v>568</v>
      </c>
      <c r="C1746" s="52" t="s">
        <v>930</v>
      </c>
      <c r="D1746" s="52" t="s">
        <v>932</v>
      </c>
      <c r="E1746" s="52" t="s">
        <v>1006</v>
      </c>
      <c r="F1746" s="52" t="s">
        <v>1012</v>
      </c>
      <c r="G1746" s="56" t="s">
        <v>1013</v>
      </c>
      <c r="H1746" s="57">
        <v>12672000</v>
      </c>
    </row>
    <row r="1747" spans="1:8" ht="25.5">
      <c r="A1747" s="52" t="s">
        <v>506</v>
      </c>
      <c r="B1747" s="52" t="s">
        <v>568</v>
      </c>
      <c r="C1747" s="52" t="s">
        <v>930</v>
      </c>
      <c r="D1747" s="52" t="s">
        <v>932</v>
      </c>
      <c r="E1747" s="52" t="s">
        <v>1006</v>
      </c>
      <c r="F1747" s="52" t="s">
        <v>1016</v>
      </c>
      <c r="G1747" s="56" t="s">
        <v>1017</v>
      </c>
      <c r="H1747" s="57">
        <v>2633600</v>
      </c>
    </row>
    <row r="1748" spans="1:8">
      <c r="A1748" s="52" t="s">
        <v>506</v>
      </c>
      <c r="B1748" s="52" t="s">
        <v>568</v>
      </c>
      <c r="C1748" s="52" t="s">
        <v>930</v>
      </c>
      <c r="D1748" s="52" t="s">
        <v>932</v>
      </c>
      <c r="E1748" s="52" t="s">
        <v>1006</v>
      </c>
      <c r="F1748" s="52" t="s">
        <v>1018</v>
      </c>
      <c r="G1748" s="56" t="s">
        <v>1019</v>
      </c>
      <c r="H1748" s="57">
        <v>3530852</v>
      </c>
    </row>
    <row r="1749" spans="1:8">
      <c r="A1749" s="52" t="s">
        <v>506</v>
      </c>
      <c r="B1749" s="52" t="s">
        <v>568</v>
      </c>
      <c r="C1749" s="52" t="s">
        <v>930</v>
      </c>
      <c r="D1749" s="52" t="s">
        <v>932</v>
      </c>
      <c r="E1749" s="52" t="s">
        <v>1006</v>
      </c>
      <c r="F1749" s="52" t="s">
        <v>1020</v>
      </c>
      <c r="G1749" s="56" t="s">
        <v>511</v>
      </c>
      <c r="H1749" s="57">
        <v>3020600</v>
      </c>
    </row>
    <row r="1750" spans="1:8">
      <c r="A1750" s="52" t="s">
        <v>506</v>
      </c>
      <c r="B1750" s="52" t="s">
        <v>568</v>
      </c>
      <c r="C1750" s="52" t="s">
        <v>930</v>
      </c>
      <c r="D1750" s="52" t="s">
        <v>932</v>
      </c>
      <c r="E1750" s="52" t="s">
        <v>1021</v>
      </c>
      <c r="F1750" s="52" t="s">
        <v>201</v>
      </c>
      <c r="G1750" s="56" t="s">
        <v>1022</v>
      </c>
      <c r="H1750" s="57">
        <v>10410000</v>
      </c>
    </row>
    <row r="1751" spans="1:8">
      <c r="A1751" s="52" t="s">
        <v>506</v>
      </c>
      <c r="B1751" s="52" t="s">
        <v>568</v>
      </c>
      <c r="C1751" s="52" t="s">
        <v>930</v>
      </c>
      <c r="D1751" s="52" t="s">
        <v>932</v>
      </c>
      <c r="E1751" s="52" t="s">
        <v>1021</v>
      </c>
      <c r="F1751" s="52" t="s">
        <v>1023</v>
      </c>
      <c r="G1751" s="56" t="s">
        <v>1024</v>
      </c>
      <c r="H1751" s="57">
        <v>1680000</v>
      </c>
    </row>
    <row r="1752" spans="1:8">
      <c r="A1752" s="52" t="s">
        <v>506</v>
      </c>
      <c r="B1752" s="52" t="s">
        <v>568</v>
      </c>
      <c r="C1752" s="52" t="s">
        <v>930</v>
      </c>
      <c r="D1752" s="52" t="s">
        <v>932</v>
      </c>
      <c r="E1752" s="52" t="s">
        <v>1021</v>
      </c>
      <c r="F1752" s="52" t="s">
        <v>1033</v>
      </c>
      <c r="G1752" s="56" t="s">
        <v>1034</v>
      </c>
      <c r="H1752" s="57">
        <v>8730000</v>
      </c>
    </row>
    <row r="1753" spans="1:8">
      <c r="A1753" s="52" t="s">
        <v>506</v>
      </c>
      <c r="B1753" s="52" t="s">
        <v>568</v>
      </c>
      <c r="C1753" s="52" t="s">
        <v>930</v>
      </c>
      <c r="D1753" s="52" t="s">
        <v>932</v>
      </c>
      <c r="E1753" s="52" t="s">
        <v>1035</v>
      </c>
      <c r="F1753" s="52" t="s">
        <v>201</v>
      </c>
      <c r="G1753" s="56" t="s">
        <v>1036</v>
      </c>
      <c r="H1753" s="57">
        <v>138832500</v>
      </c>
    </row>
    <row r="1754" spans="1:8">
      <c r="A1754" s="52" t="s">
        <v>506</v>
      </c>
      <c r="B1754" s="52" t="s">
        <v>568</v>
      </c>
      <c r="C1754" s="52" t="s">
        <v>930</v>
      </c>
      <c r="D1754" s="52" t="s">
        <v>932</v>
      </c>
      <c r="E1754" s="52" t="s">
        <v>1035</v>
      </c>
      <c r="F1754" s="52" t="s">
        <v>1037</v>
      </c>
      <c r="G1754" s="56" t="s">
        <v>1038</v>
      </c>
      <c r="H1754" s="57">
        <v>32502500</v>
      </c>
    </row>
    <row r="1755" spans="1:8">
      <c r="A1755" s="52" t="s">
        <v>506</v>
      </c>
      <c r="B1755" s="52" t="s">
        <v>568</v>
      </c>
      <c r="C1755" s="52" t="s">
        <v>930</v>
      </c>
      <c r="D1755" s="52" t="s">
        <v>932</v>
      </c>
      <c r="E1755" s="52" t="s">
        <v>1035</v>
      </c>
      <c r="F1755" s="52" t="s">
        <v>1039</v>
      </c>
      <c r="G1755" s="56" t="s">
        <v>1040</v>
      </c>
      <c r="H1755" s="57">
        <v>48130000</v>
      </c>
    </row>
    <row r="1756" spans="1:8">
      <c r="A1756" s="52" t="s">
        <v>506</v>
      </c>
      <c r="B1756" s="52" t="s">
        <v>568</v>
      </c>
      <c r="C1756" s="52" t="s">
        <v>930</v>
      </c>
      <c r="D1756" s="52" t="s">
        <v>932</v>
      </c>
      <c r="E1756" s="52" t="s">
        <v>1035</v>
      </c>
      <c r="F1756" s="52" t="s">
        <v>1041</v>
      </c>
      <c r="G1756" s="56" t="s">
        <v>1028</v>
      </c>
      <c r="H1756" s="57">
        <v>56000000</v>
      </c>
    </row>
    <row r="1757" spans="1:8">
      <c r="A1757" s="52" t="s">
        <v>506</v>
      </c>
      <c r="B1757" s="52" t="s">
        <v>568</v>
      </c>
      <c r="C1757" s="52" t="s">
        <v>930</v>
      </c>
      <c r="D1757" s="52" t="s">
        <v>932</v>
      </c>
      <c r="E1757" s="52" t="s">
        <v>1035</v>
      </c>
      <c r="F1757" s="52" t="s">
        <v>1042</v>
      </c>
      <c r="G1757" s="56" t="s">
        <v>1043</v>
      </c>
      <c r="H1757" s="57">
        <v>2200000</v>
      </c>
    </row>
    <row r="1758" spans="1:8">
      <c r="A1758" s="52" t="s">
        <v>506</v>
      </c>
      <c r="B1758" s="52" t="s">
        <v>568</v>
      </c>
      <c r="C1758" s="52" t="s">
        <v>930</v>
      </c>
      <c r="D1758" s="52" t="s">
        <v>932</v>
      </c>
      <c r="E1758" s="52" t="s">
        <v>1044</v>
      </c>
      <c r="F1758" s="52" t="s">
        <v>201</v>
      </c>
      <c r="G1758" s="56" t="s">
        <v>1045</v>
      </c>
      <c r="H1758" s="57">
        <v>144800000</v>
      </c>
    </row>
    <row r="1759" spans="1:8">
      <c r="A1759" s="52" t="s">
        <v>506</v>
      </c>
      <c r="B1759" s="52" t="s">
        <v>568</v>
      </c>
      <c r="C1759" s="52" t="s">
        <v>930</v>
      </c>
      <c r="D1759" s="52" t="s">
        <v>932</v>
      </c>
      <c r="E1759" s="52" t="s">
        <v>1044</v>
      </c>
      <c r="F1759" s="52" t="s">
        <v>1046</v>
      </c>
      <c r="G1759" s="56" t="s">
        <v>1047</v>
      </c>
      <c r="H1759" s="57">
        <v>18000000</v>
      </c>
    </row>
    <row r="1760" spans="1:8">
      <c r="A1760" s="52" t="s">
        <v>506</v>
      </c>
      <c r="B1760" s="52" t="s">
        <v>568</v>
      </c>
      <c r="C1760" s="52" t="s">
        <v>930</v>
      </c>
      <c r="D1760" s="52" t="s">
        <v>932</v>
      </c>
      <c r="E1760" s="52" t="s">
        <v>1044</v>
      </c>
      <c r="F1760" s="52" t="s">
        <v>1310</v>
      </c>
      <c r="G1760" s="56" t="s">
        <v>1311</v>
      </c>
      <c r="H1760" s="57">
        <v>17600000</v>
      </c>
    </row>
    <row r="1761" spans="1:8">
      <c r="A1761" s="52" t="s">
        <v>506</v>
      </c>
      <c r="B1761" s="52" t="s">
        <v>568</v>
      </c>
      <c r="C1761" s="52" t="s">
        <v>930</v>
      </c>
      <c r="D1761" s="52" t="s">
        <v>932</v>
      </c>
      <c r="E1761" s="52" t="s">
        <v>1044</v>
      </c>
      <c r="F1761" s="52" t="s">
        <v>1048</v>
      </c>
      <c r="G1761" s="56" t="s">
        <v>1049</v>
      </c>
      <c r="H1761" s="57">
        <v>109200000</v>
      </c>
    </row>
    <row r="1762" spans="1:8" ht="25.5">
      <c r="A1762" s="52" t="s">
        <v>506</v>
      </c>
      <c r="B1762" s="52" t="s">
        <v>568</v>
      </c>
      <c r="C1762" s="52" t="s">
        <v>930</v>
      </c>
      <c r="D1762" s="52" t="s">
        <v>932</v>
      </c>
      <c r="E1762" s="52" t="s">
        <v>1058</v>
      </c>
      <c r="F1762" s="52" t="s">
        <v>201</v>
      </c>
      <c r="G1762" s="56" t="s">
        <v>1059</v>
      </c>
      <c r="H1762" s="57">
        <v>116600600</v>
      </c>
    </row>
    <row r="1763" spans="1:8">
      <c r="A1763" s="52" t="s">
        <v>506</v>
      </c>
      <c r="B1763" s="52" t="s">
        <v>568</v>
      </c>
      <c r="C1763" s="52" t="s">
        <v>930</v>
      </c>
      <c r="D1763" s="52" t="s">
        <v>932</v>
      </c>
      <c r="E1763" s="52" t="s">
        <v>1058</v>
      </c>
      <c r="F1763" s="52" t="s">
        <v>1060</v>
      </c>
      <c r="G1763" s="56" t="s">
        <v>1061</v>
      </c>
      <c r="H1763" s="57">
        <v>81971600</v>
      </c>
    </row>
    <row r="1764" spans="1:8">
      <c r="A1764" s="52" t="s">
        <v>506</v>
      </c>
      <c r="B1764" s="52" t="s">
        <v>568</v>
      </c>
      <c r="C1764" s="52" t="s">
        <v>930</v>
      </c>
      <c r="D1764" s="52" t="s">
        <v>932</v>
      </c>
      <c r="E1764" s="52" t="s">
        <v>1058</v>
      </c>
      <c r="F1764" s="52" t="s">
        <v>1064</v>
      </c>
      <c r="G1764" s="56" t="s">
        <v>1065</v>
      </c>
      <c r="H1764" s="57">
        <v>26579000</v>
      </c>
    </row>
    <row r="1765" spans="1:8">
      <c r="A1765" s="52" t="s">
        <v>506</v>
      </c>
      <c r="B1765" s="52" t="s">
        <v>568</v>
      </c>
      <c r="C1765" s="52" t="s">
        <v>930</v>
      </c>
      <c r="D1765" s="52" t="s">
        <v>932</v>
      </c>
      <c r="E1765" s="52" t="s">
        <v>1058</v>
      </c>
      <c r="F1765" s="52" t="s">
        <v>1066</v>
      </c>
      <c r="G1765" s="56" t="s">
        <v>1067</v>
      </c>
      <c r="H1765" s="57">
        <v>8050000</v>
      </c>
    </row>
    <row r="1766" spans="1:8" ht="25.5">
      <c r="A1766" s="52" t="s">
        <v>506</v>
      </c>
      <c r="B1766" s="52" t="s">
        <v>568</v>
      </c>
      <c r="C1766" s="52" t="s">
        <v>930</v>
      </c>
      <c r="D1766" s="52" t="s">
        <v>932</v>
      </c>
      <c r="E1766" s="52" t="s">
        <v>1072</v>
      </c>
      <c r="F1766" s="52" t="s">
        <v>201</v>
      </c>
      <c r="G1766" s="56" t="s">
        <v>1073</v>
      </c>
      <c r="H1766" s="57">
        <v>144166000</v>
      </c>
    </row>
    <row r="1767" spans="1:8">
      <c r="A1767" s="52" t="s">
        <v>506</v>
      </c>
      <c r="B1767" s="52" t="s">
        <v>568</v>
      </c>
      <c r="C1767" s="52" t="s">
        <v>930</v>
      </c>
      <c r="D1767" s="52" t="s">
        <v>932</v>
      </c>
      <c r="E1767" s="52" t="s">
        <v>1072</v>
      </c>
      <c r="F1767" s="52" t="s">
        <v>1074</v>
      </c>
      <c r="G1767" s="56" t="s">
        <v>1067</v>
      </c>
      <c r="H1767" s="57">
        <v>82010000</v>
      </c>
    </row>
    <row r="1768" spans="1:8">
      <c r="A1768" s="52" t="s">
        <v>506</v>
      </c>
      <c r="B1768" s="52" t="s">
        <v>568</v>
      </c>
      <c r="C1768" s="52" t="s">
        <v>930</v>
      </c>
      <c r="D1768" s="52" t="s">
        <v>932</v>
      </c>
      <c r="E1768" s="52" t="s">
        <v>1072</v>
      </c>
      <c r="F1768" s="52" t="s">
        <v>1075</v>
      </c>
      <c r="G1768" s="56" t="s">
        <v>1065</v>
      </c>
      <c r="H1768" s="57">
        <v>62156000</v>
      </c>
    </row>
    <row r="1769" spans="1:8" ht="25.5">
      <c r="A1769" s="52" t="s">
        <v>506</v>
      </c>
      <c r="B1769" s="52" t="s">
        <v>568</v>
      </c>
      <c r="C1769" s="52" t="s">
        <v>930</v>
      </c>
      <c r="D1769" s="52" t="s">
        <v>932</v>
      </c>
      <c r="E1769" s="52" t="s">
        <v>1076</v>
      </c>
      <c r="F1769" s="52" t="s">
        <v>201</v>
      </c>
      <c r="G1769" s="56" t="s">
        <v>1077</v>
      </c>
      <c r="H1769" s="57">
        <v>27515800</v>
      </c>
    </row>
    <row r="1770" spans="1:8">
      <c r="A1770" s="52" t="s">
        <v>506</v>
      </c>
      <c r="B1770" s="52" t="s">
        <v>568</v>
      </c>
      <c r="C1770" s="52" t="s">
        <v>930</v>
      </c>
      <c r="D1770" s="52" t="s">
        <v>932</v>
      </c>
      <c r="E1770" s="52" t="s">
        <v>1076</v>
      </c>
      <c r="F1770" s="52" t="s">
        <v>1112</v>
      </c>
      <c r="G1770" s="56" t="s">
        <v>1113</v>
      </c>
      <c r="H1770" s="57">
        <v>2305000</v>
      </c>
    </row>
    <row r="1771" spans="1:8">
      <c r="A1771" s="52" t="s">
        <v>506</v>
      </c>
      <c r="B1771" s="52" t="s">
        <v>568</v>
      </c>
      <c r="C1771" s="52" t="s">
        <v>930</v>
      </c>
      <c r="D1771" s="52" t="s">
        <v>932</v>
      </c>
      <c r="E1771" s="52" t="s">
        <v>1076</v>
      </c>
      <c r="F1771" s="52" t="s">
        <v>1078</v>
      </c>
      <c r="G1771" s="56" t="s">
        <v>1079</v>
      </c>
      <c r="H1771" s="57">
        <v>22560000</v>
      </c>
    </row>
    <row r="1772" spans="1:8">
      <c r="A1772" s="52" t="s">
        <v>506</v>
      </c>
      <c r="B1772" s="52" t="s">
        <v>568</v>
      </c>
      <c r="C1772" s="52" t="s">
        <v>930</v>
      </c>
      <c r="D1772" s="52" t="s">
        <v>932</v>
      </c>
      <c r="E1772" s="52" t="s">
        <v>1076</v>
      </c>
      <c r="F1772" s="52" t="s">
        <v>1080</v>
      </c>
      <c r="G1772" s="56" t="s">
        <v>1081</v>
      </c>
      <c r="H1772" s="57">
        <v>2400000</v>
      </c>
    </row>
    <row r="1773" spans="1:8">
      <c r="A1773" s="52" t="s">
        <v>506</v>
      </c>
      <c r="B1773" s="52" t="s">
        <v>568</v>
      </c>
      <c r="C1773" s="52" t="s">
        <v>930</v>
      </c>
      <c r="D1773" s="52" t="s">
        <v>932</v>
      </c>
      <c r="E1773" s="52" t="s">
        <v>1076</v>
      </c>
      <c r="F1773" s="52" t="s">
        <v>1082</v>
      </c>
      <c r="G1773" s="56" t="s">
        <v>971</v>
      </c>
      <c r="H1773" s="57">
        <v>250800</v>
      </c>
    </row>
    <row r="1774" spans="1:8">
      <c r="A1774" s="52" t="s">
        <v>506</v>
      </c>
      <c r="B1774" s="52" t="s">
        <v>568</v>
      </c>
      <c r="C1774" s="52" t="s">
        <v>930</v>
      </c>
      <c r="D1774" s="52" t="s">
        <v>932</v>
      </c>
      <c r="E1774" s="52" t="s">
        <v>1083</v>
      </c>
      <c r="F1774" s="52" t="s">
        <v>201</v>
      </c>
      <c r="G1774" s="56" t="s">
        <v>971</v>
      </c>
      <c r="H1774" s="57">
        <v>133154455</v>
      </c>
    </row>
    <row r="1775" spans="1:8">
      <c r="A1775" s="52" t="s">
        <v>506</v>
      </c>
      <c r="B1775" s="52" t="s">
        <v>568</v>
      </c>
      <c r="C1775" s="52" t="s">
        <v>930</v>
      </c>
      <c r="D1775" s="52" t="s">
        <v>932</v>
      </c>
      <c r="E1775" s="52" t="s">
        <v>1083</v>
      </c>
      <c r="F1775" s="52" t="s">
        <v>1084</v>
      </c>
      <c r="G1775" s="56" t="s">
        <v>1085</v>
      </c>
      <c r="H1775" s="57">
        <v>9864455</v>
      </c>
    </row>
    <row r="1776" spans="1:8">
      <c r="A1776" s="52" t="s">
        <v>506</v>
      </c>
      <c r="B1776" s="52" t="s">
        <v>568</v>
      </c>
      <c r="C1776" s="52" t="s">
        <v>930</v>
      </c>
      <c r="D1776" s="52" t="s">
        <v>932</v>
      </c>
      <c r="E1776" s="52" t="s">
        <v>1083</v>
      </c>
      <c r="F1776" s="52" t="s">
        <v>1086</v>
      </c>
      <c r="G1776" s="56" t="s">
        <v>1087</v>
      </c>
      <c r="H1776" s="57">
        <v>11675000</v>
      </c>
    </row>
    <row r="1777" spans="1:8">
      <c r="A1777" s="52" t="s">
        <v>506</v>
      </c>
      <c r="B1777" s="52" t="s">
        <v>568</v>
      </c>
      <c r="C1777" s="52" t="s">
        <v>930</v>
      </c>
      <c r="D1777" s="52" t="s">
        <v>932</v>
      </c>
      <c r="E1777" s="52" t="s">
        <v>1083</v>
      </c>
      <c r="F1777" s="52" t="s">
        <v>1088</v>
      </c>
      <c r="G1777" s="56" t="s">
        <v>1089</v>
      </c>
      <c r="H1777" s="57">
        <v>31167000</v>
      </c>
    </row>
    <row r="1778" spans="1:8">
      <c r="A1778" s="52" t="s">
        <v>506</v>
      </c>
      <c r="B1778" s="52" t="s">
        <v>568</v>
      </c>
      <c r="C1778" s="52" t="s">
        <v>930</v>
      </c>
      <c r="D1778" s="52" t="s">
        <v>932</v>
      </c>
      <c r="E1778" s="52" t="s">
        <v>1083</v>
      </c>
      <c r="F1778" s="52" t="s">
        <v>1090</v>
      </c>
      <c r="G1778" s="56" t="s">
        <v>1091</v>
      </c>
      <c r="H1778" s="57">
        <v>80448000</v>
      </c>
    </row>
    <row r="1779" spans="1:8">
      <c r="A1779" s="52" t="s">
        <v>506</v>
      </c>
      <c r="B1779" s="52" t="s">
        <v>568</v>
      </c>
      <c r="C1779" s="52" t="s">
        <v>1213</v>
      </c>
      <c r="D1779" s="52" t="s">
        <v>201</v>
      </c>
      <c r="E1779" s="52" t="s">
        <v>201</v>
      </c>
      <c r="F1779" s="52" t="s">
        <v>201</v>
      </c>
      <c r="G1779" s="56" t="s">
        <v>1214</v>
      </c>
      <c r="H1779" s="57">
        <v>0</v>
      </c>
    </row>
    <row r="1780" spans="1:8" ht="25.5">
      <c r="A1780" s="52" t="s">
        <v>506</v>
      </c>
      <c r="B1780" s="52" t="s">
        <v>568</v>
      </c>
      <c r="C1780" s="52" t="s">
        <v>1213</v>
      </c>
      <c r="D1780" s="52" t="s">
        <v>508</v>
      </c>
      <c r="E1780" s="52" t="s">
        <v>201</v>
      </c>
      <c r="F1780" s="52" t="s">
        <v>201</v>
      </c>
      <c r="G1780" s="56" t="s">
        <v>1316</v>
      </c>
      <c r="H1780" s="57">
        <v>0</v>
      </c>
    </row>
    <row r="1781" spans="1:8">
      <c r="A1781" s="52" t="s">
        <v>506</v>
      </c>
      <c r="B1781" s="52" t="s">
        <v>580</v>
      </c>
      <c r="C1781" s="52" t="s">
        <v>201</v>
      </c>
      <c r="D1781" s="52" t="s">
        <v>201</v>
      </c>
      <c r="E1781" s="52" t="s">
        <v>201</v>
      </c>
      <c r="F1781" s="52" t="s">
        <v>201</v>
      </c>
      <c r="G1781" s="56" t="s">
        <v>581</v>
      </c>
      <c r="H1781" s="57">
        <v>44126657804</v>
      </c>
    </row>
    <row r="1782" spans="1:8">
      <c r="A1782" s="52" t="s">
        <v>506</v>
      </c>
      <c r="B1782" s="52" t="s">
        <v>580</v>
      </c>
      <c r="C1782" s="52" t="s">
        <v>1092</v>
      </c>
      <c r="D1782" s="52" t="s">
        <v>201</v>
      </c>
      <c r="E1782" s="52" t="s">
        <v>201</v>
      </c>
      <c r="F1782" s="52" t="s">
        <v>201</v>
      </c>
      <c r="G1782" s="56" t="s">
        <v>1093</v>
      </c>
      <c r="H1782" s="57">
        <v>136000000</v>
      </c>
    </row>
    <row r="1783" spans="1:8">
      <c r="A1783" s="52" t="s">
        <v>506</v>
      </c>
      <c r="B1783" s="52" t="s">
        <v>580</v>
      </c>
      <c r="C1783" s="52" t="s">
        <v>1092</v>
      </c>
      <c r="D1783" s="52" t="s">
        <v>1317</v>
      </c>
      <c r="E1783" s="52" t="s">
        <v>201</v>
      </c>
      <c r="F1783" s="52" t="s">
        <v>201</v>
      </c>
      <c r="G1783" s="56" t="s">
        <v>1318</v>
      </c>
      <c r="H1783" s="57">
        <v>100000000</v>
      </c>
    </row>
    <row r="1784" spans="1:8" ht="25.5">
      <c r="A1784" s="52" t="s">
        <v>506</v>
      </c>
      <c r="B1784" s="52" t="s">
        <v>580</v>
      </c>
      <c r="C1784" s="52" t="s">
        <v>1092</v>
      </c>
      <c r="D1784" s="52" t="s">
        <v>1317</v>
      </c>
      <c r="E1784" s="52" t="s">
        <v>962</v>
      </c>
      <c r="F1784" s="52" t="s">
        <v>201</v>
      </c>
      <c r="G1784" s="56" t="s">
        <v>963</v>
      </c>
      <c r="H1784" s="57">
        <v>100000000</v>
      </c>
    </row>
    <row r="1785" spans="1:8">
      <c r="A1785" s="52" t="s">
        <v>506</v>
      </c>
      <c r="B1785" s="52" t="s">
        <v>580</v>
      </c>
      <c r="C1785" s="52" t="s">
        <v>1092</v>
      </c>
      <c r="D1785" s="52" t="s">
        <v>1317</v>
      </c>
      <c r="E1785" s="52" t="s">
        <v>962</v>
      </c>
      <c r="F1785" s="52" t="s">
        <v>964</v>
      </c>
      <c r="G1785" s="56" t="s">
        <v>965</v>
      </c>
      <c r="H1785" s="57">
        <v>100000000</v>
      </c>
    </row>
    <row r="1786" spans="1:8" ht="38.25">
      <c r="A1786" s="52" t="s">
        <v>506</v>
      </c>
      <c r="B1786" s="52" t="s">
        <v>580</v>
      </c>
      <c r="C1786" s="52" t="s">
        <v>1092</v>
      </c>
      <c r="D1786" s="52" t="s">
        <v>1217</v>
      </c>
      <c r="E1786" s="52" t="s">
        <v>201</v>
      </c>
      <c r="F1786" s="52" t="s">
        <v>201</v>
      </c>
      <c r="G1786" s="56" t="s">
        <v>1218</v>
      </c>
      <c r="H1786" s="57">
        <v>36000000</v>
      </c>
    </row>
    <row r="1787" spans="1:8">
      <c r="A1787" s="52" t="s">
        <v>506</v>
      </c>
      <c r="B1787" s="52" t="s">
        <v>580</v>
      </c>
      <c r="C1787" s="52" t="s">
        <v>1092</v>
      </c>
      <c r="D1787" s="52" t="s">
        <v>1217</v>
      </c>
      <c r="E1787" s="52" t="s">
        <v>1021</v>
      </c>
      <c r="F1787" s="52" t="s">
        <v>201</v>
      </c>
      <c r="G1787" s="56" t="s">
        <v>1022</v>
      </c>
      <c r="H1787" s="57">
        <v>12600000</v>
      </c>
    </row>
    <row r="1788" spans="1:8">
      <c r="A1788" s="52" t="s">
        <v>506</v>
      </c>
      <c r="B1788" s="52" t="s">
        <v>580</v>
      </c>
      <c r="C1788" s="52" t="s">
        <v>1092</v>
      </c>
      <c r="D1788" s="52" t="s">
        <v>1217</v>
      </c>
      <c r="E1788" s="52" t="s">
        <v>1021</v>
      </c>
      <c r="F1788" s="52" t="s">
        <v>1025</v>
      </c>
      <c r="G1788" s="56" t="s">
        <v>1026</v>
      </c>
      <c r="H1788" s="57">
        <v>4000000</v>
      </c>
    </row>
    <row r="1789" spans="1:8">
      <c r="A1789" s="52" t="s">
        <v>506</v>
      </c>
      <c r="B1789" s="52" t="s">
        <v>580</v>
      </c>
      <c r="C1789" s="52" t="s">
        <v>1092</v>
      </c>
      <c r="D1789" s="52" t="s">
        <v>1217</v>
      </c>
      <c r="E1789" s="52" t="s">
        <v>1021</v>
      </c>
      <c r="F1789" s="52" t="s">
        <v>1029</v>
      </c>
      <c r="G1789" s="56" t="s">
        <v>1030</v>
      </c>
      <c r="H1789" s="57">
        <v>5000000</v>
      </c>
    </row>
    <row r="1790" spans="1:8">
      <c r="A1790" s="52" t="s">
        <v>506</v>
      </c>
      <c r="B1790" s="52" t="s">
        <v>580</v>
      </c>
      <c r="C1790" s="52" t="s">
        <v>1092</v>
      </c>
      <c r="D1790" s="52" t="s">
        <v>1217</v>
      </c>
      <c r="E1790" s="52" t="s">
        <v>1021</v>
      </c>
      <c r="F1790" s="52" t="s">
        <v>1033</v>
      </c>
      <c r="G1790" s="56" t="s">
        <v>1034</v>
      </c>
      <c r="H1790" s="57">
        <v>3600000</v>
      </c>
    </row>
    <row r="1791" spans="1:8">
      <c r="A1791" s="52" t="s">
        <v>506</v>
      </c>
      <c r="B1791" s="52" t="s">
        <v>580</v>
      </c>
      <c r="C1791" s="52" t="s">
        <v>1092</v>
      </c>
      <c r="D1791" s="52" t="s">
        <v>1217</v>
      </c>
      <c r="E1791" s="52" t="s">
        <v>1035</v>
      </c>
      <c r="F1791" s="52" t="s">
        <v>201</v>
      </c>
      <c r="G1791" s="56" t="s">
        <v>1036</v>
      </c>
      <c r="H1791" s="57">
        <v>12320000</v>
      </c>
    </row>
    <row r="1792" spans="1:8">
      <c r="A1792" s="52" t="s">
        <v>506</v>
      </c>
      <c r="B1792" s="52" t="s">
        <v>580</v>
      </c>
      <c r="C1792" s="52" t="s">
        <v>1092</v>
      </c>
      <c r="D1792" s="52" t="s">
        <v>1217</v>
      </c>
      <c r="E1792" s="52" t="s">
        <v>1035</v>
      </c>
      <c r="F1792" s="52" t="s">
        <v>1037</v>
      </c>
      <c r="G1792" s="56" t="s">
        <v>1038</v>
      </c>
      <c r="H1792" s="57">
        <v>6120000</v>
      </c>
    </row>
    <row r="1793" spans="1:8">
      <c r="A1793" s="52" t="s">
        <v>506</v>
      </c>
      <c r="B1793" s="52" t="s">
        <v>580</v>
      </c>
      <c r="C1793" s="52" t="s">
        <v>1092</v>
      </c>
      <c r="D1793" s="52" t="s">
        <v>1217</v>
      </c>
      <c r="E1793" s="52" t="s">
        <v>1035</v>
      </c>
      <c r="F1793" s="52" t="s">
        <v>1039</v>
      </c>
      <c r="G1793" s="56" t="s">
        <v>1040</v>
      </c>
      <c r="H1793" s="57">
        <v>1400000</v>
      </c>
    </row>
    <row r="1794" spans="1:8">
      <c r="A1794" s="52" t="s">
        <v>506</v>
      </c>
      <c r="B1794" s="52" t="s">
        <v>580</v>
      </c>
      <c r="C1794" s="52" t="s">
        <v>1092</v>
      </c>
      <c r="D1794" s="52" t="s">
        <v>1217</v>
      </c>
      <c r="E1794" s="52" t="s">
        <v>1035</v>
      </c>
      <c r="F1794" s="52" t="s">
        <v>1041</v>
      </c>
      <c r="G1794" s="56" t="s">
        <v>1028</v>
      </c>
      <c r="H1794" s="57">
        <v>4800000</v>
      </c>
    </row>
    <row r="1795" spans="1:8">
      <c r="A1795" s="52" t="s">
        <v>506</v>
      </c>
      <c r="B1795" s="52" t="s">
        <v>580</v>
      </c>
      <c r="C1795" s="52" t="s">
        <v>1092</v>
      </c>
      <c r="D1795" s="52" t="s">
        <v>1217</v>
      </c>
      <c r="E1795" s="52" t="s">
        <v>1044</v>
      </c>
      <c r="F1795" s="52" t="s">
        <v>201</v>
      </c>
      <c r="G1795" s="56" t="s">
        <v>1045</v>
      </c>
      <c r="H1795" s="57">
        <v>4000000</v>
      </c>
    </row>
    <row r="1796" spans="1:8">
      <c r="A1796" s="52" t="s">
        <v>506</v>
      </c>
      <c r="B1796" s="52" t="s">
        <v>580</v>
      </c>
      <c r="C1796" s="52" t="s">
        <v>1092</v>
      </c>
      <c r="D1796" s="52" t="s">
        <v>1217</v>
      </c>
      <c r="E1796" s="52" t="s">
        <v>1044</v>
      </c>
      <c r="F1796" s="52" t="s">
        <v>1046</v>
      </c>
      <c r="G1796" s="56" t="s">
        <v>1047</v>
      </c>
      <c r="H1796" s="57">
        <v>4000000</v>
      </c>
    </row>
    <row r="1797" spans="1:8" ht="25.5">
      <c r="A1797" s="52" t="s">
        <v>506</v>
      </c>
      <c r="B1797" s="52" t="s">
        <v>580</v>
      </c>
      <c r="C1797" s="52" t="s">
        <v>1092</v>
      </c>
      <c r="D1797" s="52" t="s">
        <v>1217</v>
      </c>
      <c r="E1797" s="52" t="s">
        <v>1076</v>
      </c>
      <c r="F1797" s="52" t="s">
        <v>201</v>
      </c>
      <c r="G1797" s="56" t="s">
        <v>1077</v>
      </c>
      <c r="H1797" s="57">
        <v>4500000</v>
      </c>
    </row>
    <row r="1798" spans="1:8">
      <c r="A1798" s="52" t="s">
        <v>506</v>
      </c>
      <c r="B1798" s="52" t="s">
        <v>580</v>
      </c>
      <c r="C1798" s="52" t="s">
        <v>1092</v>
      </c>
      <c r="D1798" s="52" t="s">
        <v>1217</v>
      </c>
      <c r="E1798" s="52" t="s">
        <v>1076</v>
      </c>
      <c r="F1798" s="52" t="s">
        <v>1082</v>
      </c>
      <c r="G1798" s="56" t="s">
        <v>971</v>
      </c>
      <c r="H1798" s="57">
        <v>4500000</v>
      </c>
    </row>
    <row r="1799" spans="1:8">
      <c r="A1799" s="52" t="s">
        <v>506</v>
      </c>
      <c r="B1799" s="52" t="s">
        <v>580</v>
      </c>
      <c r="C1799" s="52" t="s">
        <v>1092</v>
      </c>
      <c r="D1799" s="52" t="s">
        <v>1217</v>
      </c>
      <c r="E1799" s="52" t="s">
        <v>1083</v>
      </c>
      <c r="F1799" s="52" t="s">
        <v>201</v>
      </c>
      <c r="G1799" s="56" t="s">
        <v>971</v>
      </c>
      <c r="H1799" s="57">
        <v>2580000</v>
      </c>
    </row>
    <row r="1800" spans="1:8">
      <c r="A1800" s="52" t="s">
        <v>506</v>
      </c>
      <c r="B1800" s="52" t="s">
        <v>580</v>
      </c>
      <c r="C1800" s="52" t="s">
        <v>1092</v>
      </c>
      <c r="D1800" s="52" t="s">
        <v>1217</v>
      </c>
      <c r="E1800" s="52" t="s">
        <v>1083</v>
      </c>
      <c r="F1800" s="52" t="s">
        <v>1090</v>
      </c>
      <c r="G1800" s="56" t="s">
        <v>1091</v>
      </c>
      <c r="H1800" s="57">
        <v>2580000</v>
      </c>
    </row>
    <row r="1801" spans="1:8">
      <c r="A1801" s="52" t="s">
        <v>506</v>
      </c>
      <c r="B1801" s="52" t="s">
        <v>580</v>
      </c>
      <c r="C1801" s="52" t="s">
        <v>1298</v>
      </c>
      <c r="D1801" s="52" t="s">
        <v>201</v>
      </c>
      <c r="E1801" s="52" t="s">
        <v>201</v>
      </c>
      <c r="F1801" s="52" t="s">
        <v>201</v>
      </c>
      <c r="G1801" s="56" t="s">
        <v>1299</v>
      </c>
      <c r="H1801" s="57">
        <v>35859118804</v>
      </c>
    </row>
    <row r="1802" spans="1:8">
      <c r="A1802" s="52" t="s">
        <v>506</v>
      </c>
      <c r="B1802" s="52" t="s">
        <v>580</v>
      </c>
      <c r="C1802" s="52" t="s">
        <v>1298</v>
      </c>
      <c r="D1802" s="52" t="s">
        <v>1300</v>
      </c>
      <c r="E1802" s="52" t="s">
        <v>201</v>
      </c>
      <c r="F1802" s="52" t="s">
        <v>201</v>
      </c>
      <c r="G1802" s="56" t="s">
        <v>1301</v>
      </c>
      <c r="H1802" s="57">
        <v>35859118804</v>
      </c>
    </row>
    <row r="1803" spans="1:8">
      <c r="A1803" s="52" t="s">
        <v>506</v>
      </c>
      <c r="B1803" s="52" t="s">
        <v>580</v>
      </c>
      <c r="C1803" s="52" t="s">
        <v>1298</v>
      </c>
      <c r="D1803" s="52" t="s">
        <v>1300</v>
      </c>
      <c r="E1803" s="52" t="s">
        <v>944</v>
      </c>
      <c r="F1803" s="52" t="s">
        <v>201</v>
      </c>
      <c r="G1803" s="56" t="s">
        <v>945</v>
      </c>
      <c r="H1803" s="57">
        <v>224680075</v>
      </c>
    </row>
    <row r="1804" spans="1:8">
      <c r="A1804" s="52" t="s">
        <v>506</v>
      </c>
      <c r="B1804" s="52" t="s">
        <v>580</v>
      </c>
      <c r="C1804" s="52" t="s">
        <v>1298</v>
      </c>
      <c r="D1804" s="52" t="s">
        <v>1300</v>
      </c>
      <c r="E1804" s="52" t="s">
        <v>944</v>
      </c>
      <c r="F1804" s="52" t="s">
        <v>948</v>
      </c>
      <c r="G1804" s="56" t="s">
        <v>949</v>
      </c>
      <c r="H1804" s="57">
        <v>224680075</v>
      </c>
    </row>
    <row r="1805" spans="1:8">
      <c r="A1805" s="52" t="s">
        <v>506</v>
      </c>
      <c r="B1805" s="52" t="s">
        <v>580</v>
      </c>
      <c r="C1805" s="52" t="s">
        <v>1298</v>
      </c>
      <c r="D1805" s="52" t="s">
        <v>1300</v>
      </c>
      <c r="E1805" s="52" t="s">
        <v>1139</v>
      </c>
      <c r="F1805" s="52" t="s">
        <v>201</v>
      </c>
      <c r="G1805" s="56" t="s">
        <v>1140</v>
      </c>
      <c r="H1805" s="57">
        <v>290113000</v>
      </c>
    </row>
    <row r="1806" spans="1:8">
      <c r="A1806" s="52" t="s">
        <v>506</v>
      </c>
      <c r="B1806" s="52" t="s">
        <v>580</v>
      </c>
      <c r="C1806" s="52" t="s">
        <v>1298</v>
      </c>
      <c r="D1806" s="52" t="s">
        <v>1300</v>
      </c>
      <c r="E1806" s="52" t="s">
        <v>1139</v>
      </c>
      <c r="F1806" s="52" t="s">
        <v>1203</v>
      </c>
      <c r="G1806" s="56" t="s">
        <v>1204</v>
      </c>
      <c r="H1806" s="57">
        <v>77040000</v>
      </c>
    </row>
    <row r="1807" spans="1:8">
      <c r="A1807" s="52" t="s">
        <v>506</v>
      </c>
      <c r="B1807" s="52" t="s">
        <v>580</v>
      </c>
      <c r="C1807" s="52" t="s">
        <v>1298</v>
      </c>
      <c r="D1807" s="52" t="s">
        <v>1300</v>
      </c>
      <c r="E1807" s="52" t="s">
        <v>1139</v>
      </c>
      <c r="F1807" s="52" t="s">
        <v>1141</v>
      </c>
      <c r="G1807" s="56" t="s">
        <v>1142</v>
      </c>
      <c r="H1807" s="57">
        <v>210000000</v>
      </c>
    </row>
    <row r="1808" spans="1:8">
      <c r="A1808" s="52" t="s">
        <v>506</v>
      </c>
      <c r="B1808" s="52" t="s">
        <v>580</v>
      </c>
      <c r="C1808" s="52" t="s">
        <v>1298</v>
      </c>
      <c r="D1808" s="52" t="s">
        <v>1300</v>
      </c>
      <c r="E1808" s="52" t="s">
        <v>1139</v>
      </c>
      <c r="F1808" s="52" t="s">
        <v>1266</v>
      </c>
      <c r="G1808" s="56" t="s">
        <v>1267</v>
      </c>
      <c r="H1808" s="57">
        <v>3073000</v>
      </c>
    </row>
    <row r="1809" spans="1:8">
      <c r="A1809" s="52" t="s">
        <v>506</v>
      </c>
      <c r="B1809" s="52" t="s">
        <v>580</v>
      </c>
      <c r="C1809" s="52" t="s">
        <v>1298</v>
      </c>
      <c r="D1809" s="52" t="s">
        <v>1300</v>
      </c>
      <c r="E1809" s="52" t="s">
        <v>986</v>
      </c>
      <c r="F1809" s="52" t="s">
        <v>201</v>
      </c>
      <c r="G1809" s="56" t="s">
        <v>987</v>
      </c>
      <c r="H1809" s="57">
        <v>392363474</v>
      </c>
    </row>
    <row r="1810" spans="1:8">
      <c r="A1810" s="52" t="s">
        <v>506</v>
      </c>
      <c r="B1810" s="52" t="s">
        <v>580</v>
      </c>
      <c r="C1810" s="52" t="s">
        <v>1298</v>
      </c>
      <c r="D1810" s="52" t="s">
        <v>1300</v>
      </c>
      <c r="E1810" s="52" t="s">
        <v>986</v>
      </c>
      <c r="F1810" s="52" t="s">
        <v>988</v>
      </c>
      <c r="G1810" s="56" t="s">
        <v>989</v>
      </c>
      <c r="H1810" s="57">
        <v>47187666</v>
      </c>
    </row>
    <row r="1811" spans="1:8">
      <c r="A1811" s="52" t="s">
        <v>506</v>
      </c>
      <c r="B1811" s="52" t="s">
        <v>580</v>
      </c>
      <c r="C1811" s="52" t="s">
        <v>1298</v>
      </c>
      <c r="D1811" s="52" t="s">
        <v>1300</v>
      </c>
      <c r="E1811" s="52" t="s">
        <v>986</v>
      </c>
      <c r="F1811" s="52" t="s">
        <v>990</v>
      </c>
      <c r="G1811" s="56" t="s">
        <v>991</v>
      </c>
      <c r="H1811" s="57">
        <v>19982429</v>
      </c>
    </row>
    <row r="1812" spans="1:8">
      <c r="A1812" s="52" t="s">
        <v>506</v>
      </c>
      <c r="B1812" s="52" t="s">
        <v>580</v>
      </c>
      <c r="C1812" s="52" t="s">
        <v>1298</v>
      </c>
      <c r="D1812" s="52" t="s">
        <v>1300</v>
      </c>
      <c r="E1812" s="52" t="s">
        <v>986</v>
      </c>
      <c r="F1812" s="52" t="s">
        <v>992</v>
      </c>
      <c r="G1812" s="56" t="s">
        <v>993</v>
      </c>
      <c r="H1812" s="57">
        <v>297233379</v>
      </c>
    </row>
    <row r="1813" spans="1:8">
      <c r="A1813" s="52" t="s">
        <v>506</v>
      </c>
      <c r="B1813" s="52" t="s">
        <v>580</v>
      </c>
      <c r="C1813" s="52" t="s">
        <v>1298</v>
      </c>
      <c r="D1813" s="52" t="s">
        <v>1300</v>
      </c>
      <c r="E1813" s="52" t="s">
        <v>986</v>
      </c>
      <c r="F1813" s="52" t="s">
        <v>1110</v>
      </c>
      <c r="G1813" s="56" t="s">
        <v>1111</v>
      </c>
      <c r="H1813" s="57">
        <v>27960000</v>
      </c>
    </row>
    <row r="1814" spans="1:8">
      <c r="A1814" s="52" t="s">
        <v>506</v>
      </c>
      <c r="B1814" s="52" t="s">
        <v>580</v>
      </c>
      <c r="C1814" s="52" t="s">
        <v>1298</v>
      </c>
      <c r="D1814" s="52" t="s">
        <v>1300</v>
      </c>
      <c r="E1814" s="52" t="s">
        <v>996</v>
      </c>
      <c r="F1814" s="52" t="s">
        <v>201</v>
      </c>
      <c r="G1814" s="56" t="s">
        <v>997</v>
      </c>
      <c r="H1814" s="57">
        <v>162164648</v>
      </c>
    </row>
    <row r="1815" spans="1:8">
      <c r="A1815" s="52" t="s">
        <v>506</v>
      </c>
      <c r="B1815" s="52" t="s">
        <v>580</v>
      </c>
      <c r="C1815" s="52" t="s">
        <v>1298</v>
      </c>
      <c r="D1815" s="52" t="s">
        <v>1300</v>
      </c>
      <c r="E1815" s="52" t="s">
        <v>996</v>
      </c>
      <c r="F1815" s="52" t="s">
        <v>998</v>
      </c>
      <c r="G1815" s="56" t="s">
        <v>999</v>
      </c>
      <c r="H1815" s="57">
        <v>102509130</v>
      </c>
    </row>
    <row r="1816" spans="1:8">
      <c r="A1816" s="52" t="s">
        <v>506</v>
      </c>
      <c r="B1816" s="52" t="s">
        <v>580</v>
      </c>
      <c r="C1816" s="52" t="s">
        <v>1298</v>
      </c>
      <c r="D1816" s="52" t="s">
        <v>1300</v>
      </c>
      <c r="E1816" s="52" t="s">
        <v>996</v>
      </c>
      <c r="F1816" s="52" t="s">
        <v>1000</v>
      </c>
      <c r="G1816" s="56" t="s">
        <v>1001</v>
      </c>
      <c r="H1816" s="57">
        <v>59025518</v>
      </c>
    </row>
    <row r="1817" spans="1:8">
      <c r="A1817" s="52" t="s">
        <v>506</v>
      </c>
      <c r="B1817" s="52" t="s">
        <v>580</v>
      </c>
      <c r="C1817" s="52" t="s">
        <v>1298</v>
      </c>
      <c r="D1817" s="52" t="s">
        <v>1300</v>
      </c>
      <c r="E1817" s="52" t="s">
        <v>996</v>
      </c>
      <c r="F1817" s="52" t="s">
        <v>1004</v>
      </c>
      <c r="G1817" s="56" t="s">
        <v>1005</v>
      </c>
      <c r="H1817" s="57">
        <v>630000</v>
      </c>
    </row>
    <row r="1818" spans="1:8">
      <c r="A1818" s="52" t="s">
        <v>506</v>
      </c>
      <c r="B1818" s="52" t="s">
        <v>580</v>
      </c>
      <c r="C1818" s="52" t="s">
        <v>1298</v>
      </c>
      <c r="D1818" s="52" t="s">
        <v>1300</v>
      </c>
      <c r="E1818" s="52" t="s">
        <v>1006</v>
      </c>
      <c r="F1818" s="52" t="s">
        <v>201</v>
      </c>
      <c r="G1818" s="56" t="s">
        <v>1007</v>
      </c>
      <c r="H1818" s="57">
        <v>59022000</v>
      </c>
    </row>
    <row r="1819" spans="1:8">
      <c r="A1819" s="52" t="s">
        <v>506</v>
      </c>
      <c r="B1819" s="52" t="s">
        <v>580</v>
      </c>
      <c r="C1819" s="52" t="s">
        <v>1298</v>
      </c>
      <c r="D1819" s="52" t="s">
        <v>1300</v>
      </c>
      <c r="E1819" s="52" t="s">
        <v>1006</v>
      </c>
      <c r="F1819" s="52" t="s">
        <v>1010</v>
      </c>
      <c r="G1819" s="56" t="s">
        <v>1011</v>
      </c>
      <c r="H1819" s="57">
        <v>54702000</v>
      </c>
    </row>
    <row r="1820" spans="1:8" ht="25.5">
      <c r="A1820" s="52" t="s">
        <v>506</v>
      </c>
      <c r="B1820" s="52" t="s">
        <v>580</v>
      </c>
      <c r="C1820" s="52" t="s">
        <v>1298</v>
      </c>
      <c r="D1820" s="52" t="s">
        <v>1300</v>
      </c>
      <c r="E1820" s="52" t="s">
        <v>1006</v>
      </c>
      <c r="F1820" s="52" t="s">
        <v>1016</v>
      </c>
      <c r="G1820" s="56" t="s">
        <v>1017</v>
      </c>
      <c r="H1820" s="57">
        <v>4320000</v>
      </c>
    </row>
    <row r="1821" spans="1:8">
      <c r="A1821" s="52" t="s">
        <v>506</v>
      </c>
      <c r="B1821" s="52" t="s">
        <v>580</v>
      </c>
      <c r="C1821" s="52" t="s">
        <v>1298</v>
      </c>
      <c r="D1821" s="52" t="s">
        <v>1300</v>
      </c>
      <c r="E1821" s="52" t="s">
        <v>1021</v>
      </c>
      <c r="F1821" s="52" t="s">
        <v>201</v>
      </c>
      <c r="G1821" s="56" t="s">
        <v>1022</v>
      </c>
      <c r="H1821" s="57">
        <v>2106976116</v>
      </c>
    </row>
    <row r="1822" spans="1:8">
      <c r="A1822" s="52" t="s">
        <v>506</v>
      </c>
      <c r="B1822" s="52" t="s">
        <v>580</v>
      </c>
      <c r="C1822" s="52" t="s">
        <v>1298</v>
      </c>
      <c r="D1822" s="52" t="s">
        <v>1300</v>
      </c>
      <c r="E1822" s="52" t="s">
        <v>1021</v>
      </c>
      <c r="F1822" s="52" t="s">
        <v>1023</v>
      </c>
      <c r="G1822" s="56" t="s">
        <v>1024</v>
      </c>
      <c r="H1822" s="57">
        <v>147686000</v>
      </c>
    </row>
    <row r="1823" spans="1:8">
      <c r="A1823" s="52" t="s">
        <v>506</v>
      </c>
      <c r="B1823" s="52" t="s">
        <v>580</v>
      </c>
      <c r="C1823" s="52" t="s">
        <v>1298</v>
      </c>
      <c r="D1823" s="52" t="s">
        <v>1300</v>
      </c>
      <c r="E1823" s="52" t="s">
        <v>1021</v>
      </c>
      <c r="F1823" s="52" t="s">
        <v>1025</v>
      </c>
      <c r="G1823" s="56" t="s">
        <v>1026</v>
      </c>
      <c r="H1823" s="57">
        <v>801890000</v>
      </c>
    </row>
    <row r="1824" spans="1:8">
      <c r="A1824" s="52" t="s">
        <v>506</v>
      </c>
      <c r="B1824" s="52" t="s">
        <v>580</v>
      </c>
      <c r="C1824" s="52" t="s">
        <v>1298</v>
      </c>
      <c r="D1824" s="52" t="s">
        <v>1300</v>
      </c>
      <c r="E1824" s="52" t="s">
        <v>1021</v>
      </c>
      <c r="F1824" s="52" t="s">
        <v>1029</v>
      </c>
      <c r="G1824" s="56" t="s">
        <v>1030</v>
      </c>
      <c r="H1824" s="57">
        <v>107000000</v>
      </c>
    </row>
    <row r="1825" spans="1:8">
      <c r="A1825" s="52" t="s">
        <v>506</v>
      </c>
      <c r="B1825" s="52" t="s">
        <v>580</v>
      </c>
      <c r="C1825" s="52" t="s">
        <v>1298</v>
      </c>
      <c r="D1825" s="52" t="s">
        <v>1300</v>
      </c>
      <c r="E1825" s="52" t="s">
        <v>1021</v>
      </c>
      <c r="F1825" s="52" t="s">
        <v>1031</v>
      </c>
      <c r="G1825" s="56" t="s">
        <v>1032</v>
      </c>
      <c r="H1825" s="57">
        <v>37750000</v>
      </c>
    </row>
    <row r="1826" spans="1:8">
      <c r="A1826" s="52" t="s">
        <v>506</v>
      </c>
      <c r="B1826" s="52" t="s">
        <v>580</v>
      </c>
      <c r="C1826" s="52" t="s">
        <v>1298</v>
      </c>
      <c r="D1826" s="52" t="s">
        <v>1300</v>
      </c>
      <c r="E1826" s="52" t="s">
        <v>1021</v>
      </c>
      <c r="F1826" s="52" t="s">
        <v>1033</v>
      </c>
      <c r="G1826" s="56" t="s">
        <v>1034</v>
      </c>
      <c r="H1826" s="57">
        <v>1012650116</v>
      </c>
    </row>
    <row r="1827" spans="1:8">
      <c r="A1827" s="52" t="s">
        <v>506</v>
      </c>
      <c r="B1827" s="52" t="s">
        <v>580</v>
      </c>
      <c r="C1827" s="52" t="s">
        <v>1298</v>
      </c>
      <c r="D1827" s="52" t="s">
        <v>1300</v>
      </c>
      <c r="E1827" s="52" t="s">
        <v>1035</v>
      </c>
      <c r="F1827" s="52" t="s">
        <v>201</v>
      </c>
      <c r="G1827" s="56" t="s">
        <v>1036</v>
      </c>
      <c r="H1827" s="57">
        <v>1328636000</v>
      </c>
    </row>
    <row r="1828" spans="1:8">
      <c r="A1828" s="52" t="s">
        <v>506</v>
      </c>
      <c r="B1828" s="52" t="s">
        <v>580</v>
      </c>
      <c r="C1828" s="52" t="s">
        <v>1298</v>
      </c>
      <c r="D1828" s="52" t="s">
        <v>1300</v>
      </c>
      <c r="E1828" s="52" t="s">
        <v>1035</v>
      </c>
      <c r="F1828" s="52" t="s">
        <v>1037</v>
      </c>
      <c r="G1828" s="56" t="s">
        <v>1038</v>
      </c>
      <c r="H1828" s="57">
        <v>170946000</v>
      </c>
    </row>
    <row r="1829" spans="1:8">
      <c r="A1829" s="52" t="s">
        <v>506</v>
      </c>
      <c r="B1829" s="52" t="s">
        <v>580</v>
      </c>
      <c r="C1829" s="52" t="s">
        <v>1298</v>
      </c>
      <c r="D1829" s="52" t="s">
        <v>1300</v>
      </c>
      <c r="E1829" s="52" t="s">
        <v>1035</v>
      </c>
      <c r="F1829" s="52" t="s">
        <v>1039</v>
      </c>
      <c r="G1829" s="56" t="s">
        <v>1040</v>
      </c>
      <c r="H1829" s="57">
        <v>541500000</v>
      </c>
    </row>
    <row r="1830" spans="1:8">
      <c r="A1830" s="52" t="s">
        <v>506</v>
      </c>
      <c r="B1830" s="52" t="s">
        <v>580</v>
      </c>
      <c r="C1830" s="52" t="s">
        <v>1298</v>
      </c>
      <c r="D1830" s="52" t="s">
        <v>1300</v>
      </c>
      <c r="E1830" s="52" t="s">
        <v>1035</v>
      </c>
      <c r="F1830" s="52" t="s">
        <v>1041</v>
      </c>
      <c r="G1830" s="56" t="s">
        <v>1028</v>
      </c>
      <c r="H1830" s="57">
        <v>616190000</v>
      </c>
    </row>
    <row r="1831" spans="1:8">
      <c r="A1831" s="52" t="s">
        <v>506</v>
      </c>
      <c r="B1831" s="52" t="s">
        <v>580</v>
      </c>
      <c r="C1831" s="52" t="s">
        <v>1298</v>
      </c>
      <c r="D1831" s="52" t="s">
        <v>1300</v>
      </c>
      <c r="E1831" s="52" t="s">
        <v>1044</v>
      </c>
      <c r="F1831" s="52" t="s">
        <v>201</v>
      </c>
      <c r="G1831" s="56" t="s">
        <v>1045</v>
      </c>
      <c r="H1831" s="57">
        <v>1141130000</v>
      </c>
    </row>
    <row r="1832" spans="1:8">
      <c r="A1832" s="52" t="s">
        <v>506</v>
      </c>
      <c r="B1832" s="52" t="s">
        <v>580</v>
      </c>
      <c r="C1832" s="52" t="s">
        <v>1298</v>
      </c>
      <c r="D1832" s="52" t="s">
        <v>1300</v>
      </c>
      <c r="E1832" s="52" t="s">
        <v>1044</v>
      </c>
      <c r="F1832" s="52" t="s">
        <v>1046</v>
      </c>
      <c r="G1832" s="56" t="s">
        <v>1047</v>
      </c>
      <c r="H1832" s="57">
        <v>605230000</v>
      </c>
    </row>
    <row r="1833" spans="1:8">
      <c r="A1833" s="52" t="s">
        <v>506</v>
      </c>
      <c r="B1833" s="52" t="s">
        <v>580</v>
      </c>
      <c r="C1833" s="52" t="s">
        <v>1298</v>
      </c>
      <c r="D1833" s="52" t="s">
        <v>1300</v>
      </c>
      <c r="E1833" s="52" t="s">
        <v>1044</v>
      </c>
      <c r="F1833" s="52" t="s">
        <v>1205</v>
      </c>
      <c r="G1833" s="56" t="s">
        <v>1206</v>
      </c>
      <c r="H1833" s="57">
        <v>18000000</v>
      </c>
    </row>
    <row r="1834" spans="1:8">
      <c r="A1834" s="52" t="s">
        <v>506</v>
      </c>
      <c r="B1834" s="52" t="s">
        <v>580</v>
      </c>
      <c r="C1834" s="52" t="s">
        <v>1298</v>
      </c>
      <c r="D1834" s="52" t="s">
        <v>1300</v>
      </c>
      <c r="E1834" s="52" t="s">
        <v>1044</v>
      </c>
      <c r="F1834" s="52" t="s">
        <v>1310</v>
      </c>
      <c r="G1834" s="56" t="s">
        <v>1311</v>
      </c>
      <c r="H1834" s="57">
        <v>509000000</v>
      </c>
    </row>
    <row r="1835" spans="1:8">
      <c r="A1835" s="52" t="s">
        <v>506</v>
      </c>
      <c r="B1835" s="52" t="s">
        <v>580</v>
      </c>
      <c r="C1835" s="52" t="s">
        <v>1298</v>
      </c>
      <c r="D1835" s="52" t="s">
        <v>1300</v>
      </c>
      <c r="E1835" s="52" t="s">
        <v>1044</v>
      </c>
      <c r="F1835" s="52" t="s">
        <v>1050</v>
      </c>
      <c r="G1835" s="56" t="s">
        <v>1051</v>
      </c>
      <c r="H1835" s="57">
        <v>8900000</v>
      </c>
    </row>
    <row r="1836" spans="1:8">
      <c r="A1836" s="52" t="s">
        <v>506</v>
      </c>
      <c r="B1836" s="52" t="s">
        <v>580</v>
      </c>
      <c r="C1836" s="52" t="s">
        <v>1298</v>
      </c>
      <c r="D1836" s="52" t="s">
        <v>1300</v>
      </c>
      <c r="E1836" s="52" t="s">
        <v>1226</v>
      </c>
      <c r="F1836" s="52" t="s">
        <v>201</v>
      </c>
      <c r="G1836" s="56" t="s">
        <v>1227</v>
      </c>
      <c r="H1836" s="57">
        <v>82273560</v>
      </c>
    </row>
    <row r="1837" spans="1:8">
      <c r="A1837" s="52" t="s">
        <v>506</v>
      </c>
      <c r="B1837" s="52" t="s">
        <v>580</v>
      </c>
      <c r="C1837" s="52" t="s">
        <v>1298</v>
      </c>
      <c r="D1837" s="52" t="s">
        <v>1300</v>
      </c>
      <c r="E1837" s="52" t="s">
        <v>1226</v>
      </c>
      <c r="F1837" s="52" t="s">
        <v>1231</v>
      </c>
      <c r="G1837" s="56" t="s">
        <v>1232</v>
      </c>
      <c r="H1837" s="57">
        <v>30000000</v>
      </c>
    </row>
    <row r="1838" spans="1:8">
      <c r="A1838" s="52" t="s">
        <v>506</v>
      </c>
      <c r="B1838" s="52" t="s">
        <v>580</v>
      </c>
      <c r="C1838" s="52" t="s">
        <v>1298</v>
      </c>
      <c r="D1838" s="52" t="s">
        <v>1300</v>
      </c>
      <c r="E1838" s="52" t="s">
        <v>1226</v>
      </c>
      <c r="F1838" s="52" t="s">
        <v>1233</v>
      </c>
      <c r="G1838" s="56" t="s">
        <v>1055</v>
      </c>
      <c r="H1838" s="57">
        <v>23265600</v>
      </c>
    </row>
    <row r="1839" spans="1:8">
      <c r="A1839" s="52" t="s">
        <v>506</v>
      </c>
      <c r="B1839" s="52" t="s">
        <v>580</v>
      </c>
      <c r="C1839" s="52" t="s">
        <v>1298</v>
      </c>
      <c r="D1839" s="52" t="s">
        <v>1300</v>
      </c>
      <c r="E1839" s="52" t="s">
        <v>1226</v>
      </c>
      <c r="F1839" s="52" t="s">
        <v>1234</v>
      </c>
      <c r="G1839" s="56" t="s">
        <v>1028</v>
      </c>
      <c r="H1839" s="57">
        <v>25592160</v>
      </c>
    </row>
    <row r="1840" spans="1:8">
      <c r="A1840" s="52" t="s">
        <v>506</v>
      </c>
      <c r="B1840" s="52" t="s">
        <v>580</v>
      </c>
      <c r="C1840" s="52" t="s">
        <v>1298</v>
      </c>
      <c r="D1840" s="52" t="s">
        <v>1300</v>
      </c>
      <c r="E1840" s="52" t="s">
        <v>1226</v>
      </c>
      <c r="F1840" s="52" t="s">
        <v>1228</v>
      </c>
      <c r="G1840" s="56" t="s">
        <v>1225</v>
      </c>
      <c r="H1840" s="57">
        <v>1477000</v>
      </c>
    </row>
    <row r="1841" spans="1:8">
      <c r="A1841" s="52" t="s">
        <v>506</v>
      </c>
      <c r="B1841" s="52" t="s">
        <v>580</v>
      </c>
      <c r="C1841" s="52" t="s">
        <v>1298</v>
      </c>
      <c r="D1841" s="52" t="s">
        <v>1300</v>
      </c>
      <c r="E1841" s="52" t="s">
        <v>1226</v>
      </c>
      <c r="F1841" s="52" t="s">
        <v>1235</v>
      </c>
      <c r="G1841" s="56" t="s">
        <v>971</v>
      </c>
      <c r="H1841" s="57">
        <v>1938800</v>
      </c>
    </row>
    <row r="1842" spans="1:8" ht="25.5">
      <c r="A1842" s="52" t="s">
        <v>506</v>
      </c>
      <c r="B1842" s="52" t="s">
        <v>580</v>
      </c>
      <c r="C1842" s="52" t="s">
        <v>1298</v>
      </c>
      <c r="D1842" s="52" t="s">
        <v>1300</v>
      </c>
      <c r="E1842" s="52" t="s">
        <v>1058</v>
      </c>
      <c r="F1842" s="52" t="s">
        <v>201</v>
      </c>
      <c r="G1842" s="56" t="s">
        <v>1059</v>
      </c>
      <c r="H1842" s="57">
        <v>577310802</v>
      </c>
    </row>
    <row r="1843" spans="1:8">
      <c r="A1843" s="52" t="s">
        <v>506</v>
      </c>
      <c r="B1843" s="52" t="s">
        <v>580</v>
      </c>
      <c r="C1843" s="52" t="s">
        <v>1298</v>
      </c>
      <c r="D1843" s="52" t="s">
        <v>1300</v>
      </c>
      <c r="E1843" s="52" t="s">
        <v>1058</v>
      </c>
      <c r="F1843" s="52" t="s">
        <v>1060</v>
      </c>
      <c r="G1843" s="56" t="s">
        <v>1061</v>
      </c>
      <c r="H1843" s="57">
        <v>40000</v>
      </c>
    </row>
    <row r="1844" spans="1:8">
      <c r="A1844" s="52" t="s">
        <v>506</v>
      </c>
      <c r="B1844" s="52" t="s">
        <v>580</v>
      </c>
      <c r="C1844" s="52" t="s">
        <v>1298</v>
      </c>
      <c r="D1844" s="52" t="s">
        <v>1300</v>
      </c>
      <c r="E1844" s="52" t="s">
        <v>1058</v>
      </c>
      <c r="F1844" s="52" t="s">
        <v>1207</v>
      </c>
      <c r="G1844" s="56" t="s">
        <v>1208</v>
      </c>
      <c r="H1844" s="57">
        <v>60774900</v>
      </c>
    </row>
    <row r="1845" spans="1:8">
      <c r="A1845" s="52" t="s">
        <v>506</v>
      </c>
      <c r="B1845" s="52" t="s">
        <v>580</v>
      </c>
      <c r="C1845" s="52" t="s">
        <v>1298</v>
      </c>
      <c r="D1845" s="52" t="s">
        <v>1300</v>
      </c>
      <c r="E1845" s="52" t="s">
        <v>1058</v>
      </c>
      <c r="F1845" s="52" t="s">
        <v>1247</v>
      </c>
      <c r="G1845" s="56" t="s">
        <v>1248</v>
      </c>
      <c r="H1845" s="57">
        <v>130320000</v>
      </c>
    </row>
    <row r="1846" spans="1:8">
      <c r="A1846" s="52" t="s">
        <v>506</v>
      </c>
      <c r="B1846" s="52" t="s">
        <v>580</v>
      </c>
      <c r="C1846" s="52" t="s">
        <v>1298</v>
      </c>
      <c r="D1846" s="52" t="s">
        <v>1300</v>
      </c>
      <c r="E1846" s="52" t="s">
        <v>1058</v>
      </c>
      <c r="F1846" s="52" t="s">
        <v>1062</v>
      </c>
      <c r="G1846" s="56" t="s">
        <v>1063</v>
      </c>
      <c r="H1846" s="57">
        <v>251771189</v>
      </c>
    </row>
    <row r="1847" spans="1:8">
      <c r="A1847" s="52" t="s">
        <v>506</v>
      </c>
      <c r="B1847" s="52" t="s">
        <v>580</v>
      </c>
      <c r="C1847" s="52" t="s">
        <v>1298</v>
      </c>
      <c r="D1847" s="52" t="s">
        <v>1300</v>
      </c>
      <c r="E1847" s="52" t="s">
        <v>1058</v>
      </c>
      <c r="F1847" s="52" t="s">
        <v>1064</v>
      </c>
      <c r="G1847" s="56" t="s">
        <v>1065</v>
      </c>
      <c r="H1847" s="57">
        <v>58618714</v>
      </c>
    </row>
    <row r="1848" spans="1:8">
      <c r="A1848" s="52" t="s">
        <v>506</v>
      </c>
      <c r="B1848" s="52" t="s">
        <v>580</v>
      </c>
      <c r="C1848" s="52" t="s">
        <v>1298</v>
      </c>
      <c r="D1848" s="52" t="s">
        <v>1300</v>
      </c>
      <c r="E1848" s="52" t="s">
        <v>1058</v>
      </c>
      <c r="F1848" s="52" t="s">
        <v>1066</v>
      </c>
      <c r="G1848" s="56" t="s">
        <v>1067</v>
      </c>
      <c r="H1848" s="57">
        <v>63285999</v>
      </c>
    </row>
    <row r="1849" spans="1:8">
      <c r="A1849" s="52" t="s">
        <v>506</v>
      </c>
      <c r="B1849" s="52" t="s">
        <v>580</v>
      </c>
      <c r="C1849" s="52" t="s">
        <v>1298</v>
      </c>
      <c r="D1849" s="52" t="s">
        <v>1300</v>
      </c>
      <c r="E1849" s="52" t="s">
        <v>1058</v>
      </c>
      <c r="F1849" s="52" t="s">
        <v>1068</v>
      </c>
      <c r="G1849" s="56" t="s">
        <v>1069</v>
      </c>
      <c r="H1849" s="57">
        <v>5300000</v>
      </c>
    </row>
    <row r="1850" spans="1:8">
      <c r="A1850" s="52" t="s">
        <v>506</v>
      </c>
      <c r="B1850" s="52" t="s">
        <v>580</v>
      </c>
      <c r="C1850" s="52" t="s">
        <v>1298</v>
      </c>
      <c r="D1850" s="52" t="s">
        <v>1300</v>
      </c>
      <c r="E1850" s="52" t="s">
        <v>1058</v>
      </c>
      <c r="F1850" s="52" t="s">
        <v>1070</v>
      </c>
      <c r="G1850" s="56" t="s">
        <v>1071</v>
      </c>
      <c r="H1850" s="57">
        <v>7200000</v>
      </c>
    </row>
    <row r="1851" spans="1:8" ht="25.5">
      <c r="A1851" s="52" t="s">
        <v>506</v>
      </c>
      <c r="B1851" s="52" t="s">
        <v>580</v>
      </c>
      <c r="C1851" s="52" t="s">
        <v>1298</v>
      </c>
      <c r="D1851" s="52" t="s">
        <v>1300</v>
      </c>
      <c r="E1851" s="52" t="s">
        <v>1072</v>
      </c>
      <c r="F1851" s="52" t="s">
        <v>201</v>
      </c>
      <c r="G1851" s="56" t="s">
        <v>1073</v>
      </c>
      <c r="H1851" s="57">
        <v>1581242173</v>
      </c>
    </row>
    <row r="1852" spans="1:8">
      <c r="A1852" s="52" t="s">
        <v>506</v>
      </c>
      <c r="B1852" s="52" t="s">
        <v>580</v>
      </c>
      <c r="C1852" s="52" t="s">
        <v>1298</v>
      </c>
      <c r="D1852" s="52" t="s">
        <v>1300</v>
      </c>
      <c r="E1852" s="52" t="s">
        <v>1072</v>
      </c>
      <c r="F1852" s="52" t="s">
        <v>1251</v>
      </c>
      <c r="G1852" s="56" t="s">
        <v>1248</v>
      </c>
      <c r="H1852" s="57">
        <v>1223800000</v>
      </c>
    </row>
    <row r="1853" spans="1:8">
      <c r="A1853" s="52" t="s">
        <v>506</v>
      </c>
      <c r="B1853" s="52" t="s">
        <v>580</v>
      </c>
      <c r="C1853" s="52" t="s">
        <v>1298</v>
      </c>
      <c r="D1853" s="52" t="s">
        <v>1300</v>
      </c>
      <c r="E1853" s="52" t="s">
        <v>1072</v>
      </c>
      <c r="F1853" s="52" t="s">
        <v>1074</v>
      </c>
      <c r="G1853" s="56" t="s">
        <v>1067</v>
      </c>
      <c r="H1853" s="57">
        <v>275782973</v>
      </c>
    </row>
    <row r="1854" spans="1:8">
      <c r="A1854" s="52" t="s">
        <v>506</v>
      </c>
      <c r="B1854" s="52" t="s">
        <v>580</v>
      </c>
      <c r="C1854" s="52" t="s">
        <v>1298</v>
      </c>
      <c r="D1854" s="52" t="s">
        <v>1300</v>
      </c>
      <c r="E1854" s="52" t="s">
        <v>1072</v>
      </c>
      <c r="F1854" s="52" t="s">
        <v>1075</v>
      </c>
      <c r="G1854" s="56" t="s">
        <v>1065</v>
      </c>
      <c r="H1854" s="57">
        <v>70690000</v>
      </c>
    </row>
    <row r="1855" spans="1:8">
      <c r="A1855" s="52" t="s">
        <v>506</v>
      </c>
      <c r="B1855" s="52" t="s">
        <v>580</v>
      </c>
      <c r="C1855" s="52" t="s">
        <v>1298</v>
      </c>
      <c r="D1855" s="52" t="s">
        <v>1300</v>
      </c>
      <c r="E1855" s="52" t="s">
        <v>1072</v>
      </c>
      <c r="F1855" s="52" t="s">
        <v>1252</v>
      </c>
      <c r="G1855" s="56" t="s">
        <v>1253</v>
      </c>
      <c r="H1855" s="57">
        <v>10969200</v>
      </c>
    </row>
    <row r="1856" spans="1:8" ht="25.5">
      <c r="A1856" s="52" t="s">
        <v>506</v>
      </c>
      <c r="B1856" s="52" t="s">
        <v>580</v>
      </c>
      <c r="C1856" s="52" t="s">
        <v>1298</v>
      </c>
      <c r="D1856" s="52" t="s">
        <v>1300</v>
      </c>
      <c r="E1856" s="52" t="s">
        <v>1076</v>
      </c>
      <c r="F1856" s="52" t="s">
        <v>201</v>
      </c>
      <c r="G1856" s="56" t="s">
        <v>1077</v>
      </c>
      <c r="H1856" s="57">
        <v>25856485370</v>
      </c>
    </row>
    <row r="1857" spans="1:8">
      <c r="A1857" s="52" t="s">
        <v>506</v>
      </c>
      <c r="B1857" s="52" t="s">
        <v>580</v>
      </c>
      <c r="C1857" s="52" t="s">
        <v>1298</v>
      </c>
      <c r="D1857" s="52" t="s">
        <v>1300</v>
      </c>
      <c r="E1857" s="52" t="s">
        <v>1076</v>
      </c>
      <c r="F1857" s="52" t="s">
        <v>1112</v>
      </c>
      <c r="G1857" s="56" t="s">
        <v>1113</v>
      </c>
      <c r="H1857" s="57">
        <v>1799020361</v>
      </c>
    </row>
    <row r="1858" spans="1:8">
      <c r="A1858" s="52" t="s">
        <v>506</v>
      </c>
      <c r="B1858" s="52" t="s">
        <v>580</v>
      </c>
      <c r="C1858" s="52" t="s">
        <v>1298</v>
      </c>
      <c r="D1858" s="52" t="s">
        <v>1300</v>
      </c>
      <c r="E1858" s="52" t="s">
        <v>1076</v>
      </c>
      <c r="F1858" s="52" t="s">
        <v>1078</v>
      </c>
      <c r="G1858" s="56" t="s">
        <v>1079</v>
      </c>
      <c r="H1858" s="57">
        <v>11875500</v>
      </c>
    </row>
    <row r="1859" spans="1:8">
      <c r="A1859" s="52" t="s">
        <v>506</v>
      </c>
      <c r="B1859" s="52" t="s">
        <v>580</v>
      </c>
      <c r="C1859" s="52" t="s">
        <v>1298</v>
      </c>
      <c r="D1859" s="52" t="s">
        <v>1300</v>
      </c>
      <c r="E1859" s="52" t="s">
        <v>1076</v>
      </c>
      <c r="F1859" s="52" t="s">
        <v>1080</v>
      </c>
      <c r="G1859" s="56" t="s">
        <v>1081</v>
      </c>
      <c r="H1859" s="57">
        <v>802389689</v>
      </c>
    </row>
    <row r="1860" spans="1:8" ht="25.5">
      <c r="A1860" s="52" t="s">
        <v>506</v>
      </c>
      <c r="B1860" s="52" t="s">
        <v>580</v>
      </c>
      <c r="C1860" s="52" t="s">
        <v>1298</v>
      </c>
      <c r="D1860" s="52" t="s">
        <v>1300</v>
      </c>
      <c r="E1860" s="52" t="s">
        <v>1076</v>
      </c>
      <c r="F1860" s="52" t="s">
        <v>1319</v>
      </c>
      <c r="G1860" s="56" t="s">
        <v>1320</v>
      </c>
      <c r="H1860" s="57">
        <v>15962787231</v>
      </c>
    </row>
    <row r="1861" spans="1:8">
      <c r="A1861" s="52" t="s">
        <v>506</v>
      </c>
      <c r="B1861" s="52" t="s">
        <v>580</v>
      </c>
      <c r="C1861" s="52" t="s">
        <v>1298</v>
      </c>
      <c r="D1861" s="52" t="s">
        <v>1300</v>
      </c>
      <c r="E1861" s="52" t="s">
        <v>1076</v>
      </c>
      <c r="F1861" s="52" t="s">
        <v>1082</v>
      </c>
      <c r="G1861" s="56" t="s">
        <v>971</v>
      </c>
      <c r="H1861" s="57">
        <v>7280412589</v>
      </c>
    </row>
    <row r="1862" spans="1:8">
      <c r="A1862" s="52" t="s">
        <v>506</v>
      </c>
      <c r="B1862" s="52" t="s">
        <v>580</v>
      </c>
      <c r="C1862" s="52" t="s">
        <v>1298</v>
      </c>
      <c r="D1862" s="52" t="s">
        <v>1300</v>
      </c>
      <c r="E1862" s="52" t="s">
        <v>1189</v>
      </c>
      <c r="F1862" s="52" t="s">
        <v>201</v>
      </c>
      <c r="G1862" s="56" t="s">
        <v>1190</v>
      </c>
      <c r="H1862" s="57">
        <v>1382085000</v>
      </c>
    </row>
    <row r="1863" spans="1:8">
      <c r="A1863" s="52" t="s">
        <v>506</v>
      </c>
      <c r="B1863" s="52" t="s">
        <v>580</v>
      </c>
      <c r="C1863" s="52" t="s">
        <v>1298</v>
      </c>
      <c r="D1863" s="52" t="s">
        <v>1300</v>
      </c>
      <c r="E1863" s="52" t="s">
        <v>1189</v>
      </c>
      <c r="F1863" s="52" t="s">
        <v>1191</v>
      </c>
      <c r="G1863" s="56" t="s">
        <v>1192</v>
      </c>
      <c r="H1863" s="57">
        <v>103616000</v>
      </c>
    </row>
    <row r="1864" spans="1:8">
      <c r="A1864" s="52" t="s">
        <v>506</v>
      </c>
      <c r="B1864" s="52" t="s">
        <v>580</v>
      </c>
      <c r="C1864" s="52" t="s">
        <v>1298</v>
      </c>
      <c r="D1864" s="52" t="s">
        <v>1300</v>
      </c>
      <c r="E1864" s="52" t="s">
        <v>1189</v>
      </c>
      <c r="F1864" s="52" t="s">
        <v>1321</v>
      </c>
      <c r="G1864" s="56" t="s">
        <v>1322</v>
      </c>
      <c r="H1864" s="57">
        <v>1278469000</v>
      </c>
    </row>
    <row r="1865" spans="1:8">
      <c r="A1865" s="52" t="s">
        <v>506</v>
      </c>
      <c r="B1865" s="52" t="s">
        <v>580</v>
      </c>
      <c r="C1865" s="52" t="s">
        <v>1298</v>
      </c>
      <c r="D1865" s="52" t="s">
        <v>1300</v>
      </c>
      <c r="E1865" s="52" t="s">
        <v>1083</v>
      </c>
      <c r="F1865" s="52" t="s">
        <v>201</v>
      </c>
      <c r="G1865" s="56" t="s">
        <v>971</v>
      </c>
      <c r="H1865" s="57">
        <v>674636586</v>
      </c>
    </row>
    <row r="1866" spans="1:8">
      <c r="A1866" s="52" t="s">
        <v>506</v>
      </c>
      <c r="B1866" s="52" t="s">
        <v>580</v>
      </c>
      <c r="C1866" s="52" t="s">
        <v>1298</v>
      </c>
      <c r="D1866" s="52" t="s">
        <v>1300</v>
      </c>
      <c r="E1866" s="52" t="s">
        <v>1083</v>
      </c>
      <c r="F1866" s="52" t="s">
        <v>1084</v>
      </c>
      <c r="G1866" s="56" t="s">
        <v>1085</v>
      </c>
      <c r="H1866" s="57">
        <v>8950000</v>
      </c>
    </row>
    <row r="1867" spans="1:8">
      <c r="A1867" s="52" t="s">
        <v>506</v>
      </c>
      <c r="B1867" s="52" t="s">
        <v>580</v>
      </c>
      <c r="C1867" s="52" t="s">
        <v>1298</v>
      </c>
      <c r="D1867" s="52" t="s">
        <v>1300</v>
      </c>
      <c r="E1867" s="52" t="s">
        <v>1083</v>
      </c>
      <c r="F1867" s="52" t="s">
        <v>1088</v>
      </c>
      <c r="G1867" s="56" t="s">
        <v>1089</v>
      </c>
      <c r="H1867" s="57">
        <v>43795000</v>
      </c>
    </row>
    <row r="1868" spans="1:8">
      <c r="A1868" s="52" t="s">
        <v>506</v>
      </c>
      <c r="B1868" s="52" t="s">
        <v>580</v>
      </c>
      <c r="C1868" s="52" t="s">
        <v>1298</v>
      </c>
      <c r="D1868" s="52" t="s">
        <v>1300</v>
      </c>
      <c r="E1868" s="52" t="s">
        <v>1083</v>
      </c>
      <c r="F1868" s="52" t="s">
        <v>1090</v>
      </c>
      <c r="G1868" s="56" t="s">
        <v>1091</v>
      </c>
      <c r="H1868" s="57">
        <v>621891586</v>
      </c>
    </row>
    <row r="1869" spans="1:8" ht="25.5">
      <c r="A1869" s="52" t="s">
        <v>506</v>
      </c>
      <c r="B1869" s="52" t="s">
        <v>580</v>
      </c>
      <c r="C1869" s="52" t="s">
        <v>930</v>
      </c>
      <c r="D1869" s="52" t="s">
        <v>201</v>
      </c>
      <c r="E1869" s="52" t="s">
        <v>201</v>
      </c>
      <c r="F1869" s="52" t="s">
        <v>201</v>
      </c>
      <c r="G1869" s="56" t="s">
        <v>931</v>
      </c>
      <c r="H1869" s="57">
        <v>8131539000</v>
      </c>
    </row>
    <row r="1870" spans="1:8">
      <c r="A1870" s="52" t="s">
        <v>506</v>
      </c>
      <c r="B1870" s="52" t="s">
        <v>580</v>
      </c>
      <c r="C1870" s="52" t="s">
        <v>930</v>
      </c>
      <c r="D1870" s="52" t="s">
        <v>932</v>
      </c>
      <c r="E1870" s="52" t="s">
        <v>201</v>
      </c>
      <c r="F1870" s="52" t="s">
        <v>201</v>
      </c>
      <c r="G1870" s="56" t="s">
        <v>933</v>
      </c>
      <c r="H1870" s="57">
        <v>8131539000</v>
      </c>
    </row>
    <row r="1871" spans="1:8">
      <c r="A1871" s="52" t="s">
        <v>506</v>
      </c>
      <c r="B1871" s="52" t="s">
        <v>580</v>
      </c>
      <c r="C1871" s="52" t="s">
        <v>930</v>
      </c>
      <c r="D1871" s="52" t="s">
        <v>932</v>
      </c>
      <c r="E1871" s="52" t="s">
        <v>934</v>
      </c>
      <c r="F1871" s="52" t="s">
        <v>201</v>
      </c>
      <c r="G1871" s="56" t="s">
        <v>935</v>
      </c>
      <c r="H1871" s="57">
        <v>3186478000</v>
      </c>
    </row>
    <row r="1872" spans="1:8">
      <c r="A1872" s="52" t="s">
        <v>506</v>
      </c>
      <c r="B1872" s="52" t="s">
        <v>580</v>
      </c>
      <c r="C1872" s="52" t="s">
        <v>930</v>
      </c>
      <c r="D1872" s="52" t="s">
        <v>932</v>
      </c>
      <c r="E1872" s="52" t="s">
        <v>934</v>
      </c>
      <c r="F1872" s="52" t="s">
        <v>936</v>
      </c>
      <c r="G1872" s="56" t="s">
        <v>937</v>
      </c>
      <c r="H1872" s="57">
        <v>3186478000</v>
      </c>
    </row>
    <row r="1873" spans="1:8" ht="25.5">
      <c r="A1873" s="52" t="s">
        <v>506</v>
      </c>
      <c r="B1873" s="52" t="s">
        <v>580</v>
      </c>
      <c r="C1873" s="52" t="s">
        <v>930</v>
      </c>
      <c r="D1873" s="52" t="s">
        <v>932</v>
      </c>
      <c r="E1873" s="52" t="s">
        <v>940</v>
      </c>
      <c r="F1873" s="52" t="s">
        <v>201</v>
      </c>
      <c r="G1873" s="56" t="s">
        <v>941</v>
      </c>
      <c r="H1873" s="57">
        <v>276318674</v>
      </c>
    </row>
    <row r="1874" spans="1:8" ht="25.5">
      <c r="A1874" s="52" t="s">
        <v>506</v>
      </c>
      <c r="B1874" s="52" t="s">
        <v>580</v>
      </c>
      <c r="C1874" s="52" t="s">
        <v>930</v>
      </c>
      <c r="D1874" s="52" t="s">
        <v>932</v>
      </c>
      <c r="E1874" s="52" t="s">
        <v>940</v>
      </c>
      <c r="F1874" s="52" t="s">
        <v>942</v>
      </c>
      <c r="G1874" s="56" t="s">
        <v>943</v>
      </c>
      <c r="H1874" s="57">
        <v>276318674</v>
      </c>
    </row>
    <row r="1875" spans="1:8">
      <c r="A1875" s="52" t="s">
        <v>506</v>
      </c>
      <c r="B1875" s="52" t="s">
        <v>580</v>
      </c>
      <c r="C1875" s="52" t="s">
        <v>930</v>
      </c>
      <c r="D1875" s="52" t="s">
        <v>932</v>
      </c>
      <c r="E1875" s="52" t="s">
        <v>944</v>
      </c>
      <c r="F1875" s="52" t="s">
        <v>201</v>
      </c>
      <c r="G1875" s="56" t="s">
        <v>945</v>
      </c>
      <c r="H1875" s="57">
        <v>1268929707</v>
      </c>
    </row>
    <row r="1876" spans="1:8">
      <c r="A1876" s="52" t="s">
        <v>506</v>
      </c>
      <c r="B1876" s="52" t="s">
        <v>580</v>
      </c>
      <c r="C1876" s="52" t="s">
        <v>930</v>
      </c>
      <c r="D1876" s="52" t="s">
        <v>932</v>
      </c>
      <c r="E1876" s="52" t="s">
        <v>944</v>
      </c>
      <c r="F1876" s="52" t="s">
        <v>946</v>
      </c>
      <c r="G1876" s="56" t="s">
        <v>947</v>
      </c>
      <c r="H1876" s="57">
        <v>158478000</v>
      </c>
    </row>
    <row r="1877" spans="1:8">
      <c r="A1877" s="52" t="s">
        <v>506</v>
      </c>
      <c r="B1877" s="52" t="s">
        <v>580</v>
      </c>
      <c r="C1877" s="52" t="s">
        <v>930</v>
      </c>
      <c r="D1877" s="52" t="s">
        <v>932</v>
      </c>
      <c r="E1877" s="52" t="s">
        <v>944</v>
      </c>
      <c r="F1877" s="52" t="s">
        <v>948</v>
      </c>
      <c r="G1877" s="56" t="s">
        <v>949</v>
      </c>
      <c r="H1877" s="57">
        <v>162820200</v>
      </c>
    </row>
    <row r="1878" spans="1:8">
      <c r="A1878" s="52" t="s">
        <v>506</v>
      </c>
      <c r="B1878" s="52" t="s">
        <v>580</v>
      </c>
      <c r="C1878" s="52" t="s">
        <v>930</v>
      </c>
      <c r="D1878" s="52" t="s">
        <v>932</v>
      </c>
      <c r="E1878" s="52" t="s">
        <v>944</v>
      </c>
      <c r="F1878" s="52" t="s">
        <v>950</v>
      </c>
      <c r="G1878" s="56" t="s">
        <v>951</v>
      </c>
      <c r="H1878" s="57">
        <v>3948000</v>
      </c>
    </row>
    <row r="1879" spans="1:8" ht="25.5">
      <c r="A1879" s="52" t="s">
        <v>506</v>
      </c>
      <c r="B1879" s="52" t="s">
        <v>580</v>
      </c>
      <c r="C1879" s="52" t="s">
        <v>930</v>
      </c>
      <c r="D1879" s="52" t="s">
        <v>932</v>
      </c>
      <c r="E1879" s="52" t="s">
        <v>944</v>
      </c>
      <c r="F1879" s="52" t="s">
        <v>954</v>
      </c>
      <c r="G1879" s="56" t="s">
        <v>955</v>
      </c>
      <c r="H1879" s="57">
        <v>33569880</v>
      </c>
    </row>
    <row r="1880" spans="1:8" ht="25.5">
      <c r="A1880" s="52" t="s">
        <v>506</v>
      </c>
      <c r="B1880" s="52" t="s">
        <v>580</v>
      </c>
      <c r="C1880" s="52" t="s">
        <v>930</v>
      </c>
      <c r="D1880" s="52" t="s">
        <v>932</v>
      </c>
      <c r="E1880" s="52" t="s">
        <v>944</v>
      </c>
      <c r="F1880" s="52" t="s">
        <v>956</v>
      </c>
      <c r="G1880" s="56" t="s">
        <v>957</v>
      </c>
      <c r="H1880" s="57">
        <v>21519667</v>
      </c>
    </row>
    <row r="1881" spans="1:8">
      <c r="A1881" s="52" t="s">
        <v>506</v>
      </c>
      <c r="B1881" s="52" t="s">
        <v>580</v>
      </c>
      <c r="C1881" s="52" t="s">
        <v>930</v>
      </c>
      <c r="D1881" s="52" t="s">
        <v>932</v>
      </c>
      <c r="E1881" s="52" t="s">
        <v>944</v>
      </c>
      <c r="F1881" s="52" t="s">
        <v>958</v>
      </c>
      <c r="G1881" s="56" t="s">
        <v>959</v>
      </c>
      <c r="H1881" s="57">
        <v>881493560</v>
      </c>
    </row>
    <row r="1882" spans="1:8">
      <c r="A1882" s="52" t="s">
        <v>506</v>
      </c>
      <c r="B1882" s="52" t="s">
        <v>580</v>
      </c>
      <c r="C1882" s="52" t="s">
        <v>930</v>
      </c>
      <c r="D1882" s="52" t="s">
        <v>932</v>
      </c>
      <c r="E1882" s="52" t="s">
        <v>944</v>
      </c>
      <c r="F1882" s="52" t="s">
        <v>960</v>
      </c>
      <c r="G1882" s="56" t="s">
        <v>961</v>
      </c>
      <c r="H1882" s="57">
        <v>7100400</v>
      </c>
    </row>
    <row r="1883" spans="1:8" ht="25.5">
      <c r="A1883" s="52" t="s">
        <v>506</v>
      </c>
      <c r="B1883" s="52" t="s">
        <v>580</v>
      </c>
      <c r="C1883" s="52" t="s">
        <v>930</v>
      </c>
      <c r="D1883" s="52" t="s">
        <v>932</v>
      </c>
      <c r="E1883" s="52" t="s">
        <v>962</v>
      </c>
      <c r="F1883" s="52" t="s">
        <v>201</v>
      </c>
      <c r="G1883" s="56" t="s">
        <v>963</v>
      </c>
      <c r="H1883" s="57">
        <v>4500000</v>
      </c>
    </row>
    <row r="1884" spans="1:8">
      <c r="A1884" s="52" t="s">
        <v>506</v>
      </c>
      <c r="B1884" s="52" t="s">
        <v>580</v>
      </c>
      <c r="C1884" s="52" t="s">
        <v>930</v>
      </c>
      <c r="D1884" s="52" t="s">
        <v>932</v>
      </c>
      <c r="E1884" s="52" t="s">
        <v>962</v>
      </c>
      <c r="F1884" s="52" t="s">
        <v>964</v>
      </c>
      <c r="G1884" s="56" t="s">
        <v>965</v>
      </c>
      <c r="H1884" s="57">
        <v>4500000</v>
      </c>
    </row>
    <row r="1885" spans="1:8">
      <c r="A1885" s="52" t="s">
        <v>506</v>
      </c>
      <c r="B1885" s="52" t="s">
        <v>580</v>
      </c>
      <c r="C1885" s="52" t="s">
        <v>930</v>
      </c>
      <c r="D1885" s="52" t="s">
        <v>932</v>
      </c>
      <c r="E1885" s="52" t="s">
        <v>1139</v>
      </c>
      <c r="F1885" s="52" t="s">
        <v>201</v>
      </c>
      <c r="G1885" s="56" t="s">
        <v>1140</v>
      </c>
      <c r="H1885" s="57">
        <v>11211000</v>
      </c>
    </row>
    <row r="1886" spans="1:8">
      <c r="A1886" s="52" t="s">
        <v>506</v>
      </c>
      <c r="B1886" s="52" t="s">
        <v>580</v>
      </c>
      <c r="C1886" s="52" t="s">
        <v>930</v>
      </c>
      <c r="D1886" s="52" t="s">
        <v>932</v>
      </c>
      <c r="E1886" s="52" t="s">
        <v>1139</v>
      </c>
      <c r="F1886" s="52" t="s">
        <v>1203</v>
      </c>
      <c r="G1886" s="56" t="s">
        <v>1204</v>
      </c>
      <c r="H1886" s="57">
        <v>11211000</v>
      </c>
    </row>
    <row r="1887" spans="1:8">
      <c r="A1887" s="52" t="s">
        <v>506</v>
      </c>
      <c r="B1887" s="52" t="s">
        <v>580</v>
      </c>
      <c r="C1887" s="52" t="s">
        <v>930</v>
      </c>
      <c r="D1887" s="52" t="s">
        <v>932</v>
      </c>
      <c r="E1887" s="52" t="s">
        <v>966</v>
      </c>
      <c r="F1887" s="52" t="s">
        <v>201</v>
      </c>
      <c r="G1887" s="56" t="s">
        <v>967</v>
      </c>
      <c r="H1887" s="57">
        <v>595368000</v>
      </c>
    </row>
    <row r="1888" spans="1:8">
      <c r="A1888" s="52" t="s">
        <v>506</v>
      </c>
      <c r="B1888" s="52" t="s">
        <v>580</v>
      </c>
      <c r="C1888" s="52" t="s">
        <v>930</v>
      </c>
      <c r="D1888" s="52" t="s">
        <v>932</v>
      </c>
      <c r="E1888" s="52" t="s">
        <v>966</v>
      </c>
      <c r="F1888" s="52" t="s">
        <v>970</v>
      </c>
      <c r="G1888" s="56" t="s">
        <v>971</v>
      </c>
      <c r="H1888" s="57">
        <v>595368000</v>
      </c>
    </row>
    <row r="1889" spans="1:8">
      <c r="A1889" s="52" t="s">
        <v>506</v>
      </c>
      <c r="B1889" s="52" t="s">
        <v>580</v>
      </c>
      <c r="C1889" s="52" t="s">
        <v>930</v>
      </c>
      <c r="D1889" s="52" t="s">
        <v>932</v>
      </c>
      <c r="E1889" s="52" t="s">
        <v>972</v>
      </c>
      <c r="F1889" s="52" t="s">
        <v>201</v>
      </c>
      <c r="G1889" s="56" t="s">
        <v>973</v>
      </c>
      <c r="H1889" s="57">
        <v>836705155</v>
      </c>
    </row>
    <row r="1890" spans="1:8">
      <c r="A1890" s="52" t="s">
        <v>506</v>
      </c>
      <c r="B1890" s="52" t="s">
        <v>580</v>
      </c>
      <c r="C1890" s="52" t="s">
        <v>930</v>
      </c>
      <c r="D1890" s="52" t="s">
        <v>932</v>
      </c>
      <c r="E1890" s="52" t="s">
        <v>972</v>
      </c>
      <c r="F1890" s="52" t="s">
        <v>974</v>
      </c>
      <c r="G1890" s="56" t="s">
        <v>975</v>
      </c>
      <c r="H1890" s="57">
        <v>648902120</v>
      </c>
    </row>
    <row r="1891" spans="1:8">
      <c r="A1891" s="52" t="s">
        <v>506</v>
      </c>
      <c r="B1891" s="52" t="s">
        <v>580</v>
      </c>
      <c r="C1891" s="52" t="s">
        <v>930</v>
      </c>
      <c r="D1891" s="52" t="s">
        <v>932</v>
      </c>
      <c r="E1891" s="52" t="s">
        <v>972</v>
      </c>
      <c r="F1891" s="52" t="s">
        <v>976</v>
      </c>
      <c r="G1891" s="56" t="s">
        <v>977</v>
      </c>
      <c r="H1891" s="57">
        <v>110246400</v>
      </c>
    </row>
    <row r="1892" spans="1:8">
      <c r="A1892" s="52" t="s">
        <v>506</v>
      </c>
      <c r="B1892" s="52" t="s">
        <v>580</v>
      </c>
      <c r="C1892" s="52" t="s">
        <v>930</v>
      </c>
      <c r="D1892" s="52" t="s">
        <v>932</v>
      </c>
      <c r="E1892" s="52" t="s">
        <v>972</v>
      </c>
      <c r="F1892" s="52" t="s">
        <v>978</v>
      </c>
      <c r="G1892" s="56" t="s">
        <v>979</v>
      </c>
      <c r="H1892" s="57">
        <v>74287221</v>
      </c>
    </row>
    <row r="1893" spans="1:8">
      <c r="A1893" s="52" t="s">
        <v>506</v>
      </c>
      <c r="B1893" s="52" t="s">
        <v>580</v>
      </c>
      <c r="C1893" s="52" t="s">
        <v>930</v>
      </c>
      <c r="D1893" s="52" t="s">
        <v>932</v>
      </c>
      <c r="E1893" s="52" t="s">
        <v>972</v>
      </c>
      <c r="F1893" s="52" t="s">
        <v>980</v>
      </c>
      <c r="G1893" s="56" t="s">
        <v>981</v>
      </c>
      <c r="H1893" s="57">
        <v>3269414</v>
      </c>
    </row>
    <row r="1894" spans="1:8">
      <c r="A1894" s="52" t="s">
        <v>506</v>
      </c>
      <c r="B1894" s="52" t="s">
        <v>580</v>
      </c>
      <c r="C1894" s="52" t="s">
        <v>930</v>
      </c>
      <c r="D1894" s="52" t="s">
        <v>932</v>
      </c>
      <c r="E1894" s="52" t="s">
        <v>982</v>
      </c>
      <c r="F1894" s="52" t="s">
        <v>201</v>
      </c>
      <c r="G1894" s="56" t="s">
        <v>983</v>
      </c>
      <c r="H1894" s="57">
        <v>376725489</v>
      </c>
    </row>
    <row r="1895" spans="1:8" ht="25.5">
      <c r="A1895" s="52" t="s">
        <v>506</v>
      </c>
      <c r="B1895" s="52" t="s">
        <v>580</v>
      </c>
      <c r="C1895" s="52" t="s">
        <v>930</v>
      </c>
      <c r="D1895" s="52" t="s">
        <v>932</v>
      </c>
      <c r="E1895" s="52" t="s">
        <v>982</v>
      </c>
      <c r="F1895" s="52" t="s">
        <v>984</v>
      </c>
      <c r="G1895" s="56" t="s">
        <v>985</v>
      </c>
      <c r="H1895" s="57">
        <v>342208889</v>
      </c>
    </row>
    <row r="1896" spans="1:8">
      <c r="A1896" s="52" t="s">
        <v>506</v>
      </c>
      <c r="B1896" s="52" t="s">
        <v>580</v>
      </c>
      <c r="C1896" s="52" t="s">
        <v>930</v>
      </c>
      <c r="D1896" s="52" t="s">
        <v>932</v>
      </c>
      <c r="E1896" s="52" t="s">
        <v>982</v>
      </c>
      <c r="F1896" s="52" t="s">
        <v>1242</v>
      </c>
      <c r="G1896" s="56" t="s">
        <v>971</v>
      </c>
      <c r="H1896" s="57">
        <v>34516600</v>
      </c>
    </row>
    <row r="1897" spans="1:8">
      <c r="A1897" s="52" t="s">
        <v>506</v>
      </c>
      <c r="B1897" s="52" t="s">
        <v>580</v>
      </c>
      <c r="C1897" s="52" t="s">
        <v>930</v>
      </c>
      <c r="D1897" s="52" t="s">
        <v>932</v>
      </c>
      <c r="E1897" s="52" t="s">
        <v>986</v>
      </c>
      <c r="F1897" s="52" t="s">
        <v>201</v>
      </c>
      <c r="G1897" s="56" t="s">
        <v>987</v>
      </c>
      <c r="H1897" s="57">
        <v>131167533</v>
      </c>
    </row>
    <row r="1898" spans="1:8">
      <c r="A1898" s="52" t="s">
        <v>506</v>
      </c>
      <c r="B1898" s="52" t="s">
        <v>580</v>
      </c>
      <c r="C1898" s="52" t="s">
        <v>930</v>
      </c>
      <c r="D1898" s="52" t="s">
        <v>932</v>
      </c>
      <c r="E1898" s="52" t="s">
        <v>986</v>
      </c>
      <c r="F1898" s="52" t="s">
        <v>988</v>
      </c>
      <c r="G1898" s="56" t="s">
        <v>989</v>
      </c>
      <c r="H1898" s="57">
        <v>115508184</v>
      </c>
    </row>
    <row r="1899" spans="1:8">
      <c r="A1899" s="52" t="s">
        <v>506</v>
      </c>
      <c r="B1899" s="52" t="s">
        <v>580</v>
      </c>
      <c r="C1899" s="52" t="s">
        <v>930</v>
      </c>
      <c r="D1899" s="52" t="s">
        <v>932</v>
      </c>
      <c r="E1899" s="52" t="s">
        <v>986</v>
      </c>
      <c r="F1899" s="52" t="s">
        <v>990</v>
      </c>
      <c r="G1899" s="56" t="s">
        <v>991</v>
      </c>
      <c r="H1899" s="57">
        <v>5742333</v>
      </c>
    </row>
    <row r="1900" spans="1:8">
      <c r="A1900" s="52" t="s">
        <v>506</v>
      </c>
      <c r="B1900" s="52" t="s">
        <v>580</v>
      </c>
      <c r="C1900" s="52" t="s">
        <v>930</v>
      </c>
      <c r="D1900" s="52" t="s">
        <v>932</v>
      </c>
      <c r="E1900" s="52" t="s">
        <v>986</v>
      </c>
      <c r="F1900" s="52" t="s">
        <v>994</v>
      </c>
      <c r="G1900" s="56" t="s">
        <v>995</v>
      </c>
      <c r="H1900" s="57">
        <v>9917016</v>
      </c>
    </row>
    <row r="1901" spans="1:8">
      <c r="A1901" s="52" t="s">
        <v>506</v>
      </c>
      <c r="B1901" s="52" t="s">
        <v>580</v>
      </c>
      <c r="C1901" s="52" t="s">
        <v>930</v>
      </c>
      <c r="D1901" s="52" t="s">
        <v>932</v>
      </c>
      <c r="E1901" s="52" t="s">
        <v>996</v>
      </c>
      <c r="F1901" s="52" t="s">
        <v>201</v>
      </c>
      <c r="G1901" s="56" t="s">
        <v>997</v>
      </c>
      <c r="H1901" s="57">
        <v>137689114</v>
      </c>
    </row>
    <row r="1902" spans="1:8">
      <c r="A1902" s="52" t="s">
        <v>506</v>
      </c>
      <c r="B1902" s="52" t="s">
        <v>580</v>
      </c>
      <c r="C1902" s="52" t="s">
        <v>930</v>
      </c>
      <c r="D1902" s="52" t="s">
        <v>932</v>
      </c>
      <c r="E1902" s="52" t="s">
        <v>996</v>
      </c>
      <c r="F1902" s="52" t="s">
        <v>998</v>
      </c>
      <c r="G1902" s="56" t="s">
        <v>999</v>
      </c>
      <c r="H1902" s="57">
        <v>32210439</v>
      </c>
    </row>
    <row r="1903" spans="1:8">
      <c r="A1903" s="52" t="s">
        <v>506</v>
      </c>
      <c r="B1903" s="52" t="s">
        <v>580</v>
      </c>
      <c r="C1903" s="52" t="s">
        <v>930</v>
      </c>
      <c r="D1903" s="52" t="s">
        <v>932</v>
      </c>
      <c r="E1903" s="52" t="s">
        <v>996</v>
      </c>
      <c r="F1903" s="52" t="s">
        <v>1000</v>
      </c>
      <c r="G1903" s="56" t="s">
        <v>1001</v>
      </c>
      <c r="H1903" s="57">
        <v>27679999</v>
      </c>
    </row>
    <row r="1904" spans="1:8">
      <c r="A1904" s="52" t="s">
        <v>506</v>
      </c>
      <c r="B1904" s="52" t="s">
        <v>580</v>
      </c>
      <c r="C1904" s="52" t="s">
        <v>930</v>
      </c>
      <c r="D1904" s="52" t="s">
        <v>932</v>
      </c>
      <c r="E1904" s="52" t="s">
        <v>996</v>
      </c>
      <c r="F1904" s="52" t="s">
        <v>1002</v>
      </c>
      <c r="G1904" s="56" t="s">
        <v>1003</v>
      </c>
      <c r="H1904" s="57">
        <v>37500000</v>
      </c>
    </row>
    <row r="1905" spans="1:8">
      <c r="A1905" s="52" t="s">
        <v>506</v>
      </c>
      <c r="B1905" s="52" t="s">
        <v>580</v>
      </c>
      <c r="C1905" s="52" t="s">
        <v>930</v>
      </c>
      <c r="D1905" s="52" t="s">
        <v>932</v>
      </c>
      <c r="E1905" s="52" t="s">
        <v>996</v>
      </c>
      <c r="F1905" s="52" t="s">
        <v>1004</v>
      </c>
      <c r="G1905" s="56" t="s">
        <v>1005</v>
      </c>
      <c r="H1905" s="57">
        <v>40298676</v>
      </c>
    </row>
    <row r="1906" spans="1:8">
      <c r="A1906" s="52" t="s">
        <v>506</v>
      </c>
      <c r="B1906" s="52" t="s">
        <v>580</v>
      </c>
      <c r="C1906" s="52" t="s">
        <v>930</v>
      </c>
      <c r="D1906" s="52" t="s">
        <v>932</v>
      </c>
      <c r="E1906" s="52" t="s">
        <v>1006</v>
      </c>
      <c r="F1906" s="52" t="s">
        <v>201</v>
      </c>
      <c r="G1906" s="56" t="s">
        <v>1007</v>
      </c>
      <c r="H1906" s="57">
        <v>64056461</v>
      </c>
    </row>
    <row r="1907" spans="1:8" ht="38.25">
      <c r="A1907" s="52" t="s">
        <v>506</v>
      </c>
      <c r="B1907" s="52" t="s">
        <v>580</v>
      </c>
      <c r="C1907" s="52" t="s">
        <v>930</v>
      </c>
      <c r="D1907" s="52" t="s">
        <v>932</v>
      </c>
      <c r="E1907" s="52" t="s">
        <v>1006</v>
      </c>
      <c r="F1907" s="52" t="s">
        <v>1008</v>
      </c>
      <c r="G1907" s="56" t="s">
        <v>1009</v>
      </c>
      <c r="H1907" s="57">
        <v>176000</v>
      </c>
    </row>
    <row r="1908" spans="1:8">
      <c r="A1908" s="52" t="s">
        <v>506</v>
      </c>
      <c r="B1908" s="52" t="s">
        <v>580</v>
      </c>
      <c r="C1908" s="52" t="s">
        <v>930</v>
      </c>
      <c r="D1908" s="52" t="s">
        <v>932</v>
      </c>
      <c r="E1908" s="52" t="s">
        <v>1006</v>
      </c>
      <c r="F1908" s="52" t="s">
        <v>1010</v>
      </c>
      <c r="G1908" s="56" t="s">
        <v>1011</v>
      </c>
      <c r="H1908" s="57">
        <v>24028000</v>
      </c>
    </row>
    <row r="1909" spans="1:8" ht="38.25">
      <c r="A1909" s="52" t="s">
        <v>506</v>
      </c>
      <c r="B1909" s="52" t="s">
        <v>580</v>
      </c>
      <c r="C1909" s="52" t="s">
        <v>930</v>
      </c>
      <c r="D1909" s="52" t="s">
        <v>932</v>
      </c>
      <c r="E1909" s="52" t="s">
        <v>1006</v>
      </c>
      <c r="F1909" s="52" t="s">
        <v>1012</v>
      </c>
      <c r="G1909" s="56" t="s">
        <v>1013</v>
      </c>
      <c r="H1909" s="57">
        <v>28855361</v>
      </c>
    </row>
    <row r="1910" spans="1:8">
      <c r="A1910" s="52" t="s">
        <v>506</v>
      </c>
      <c r="B1910" s="52" t="s">
        <v>580</v>
      </c>
      <c r="C1910" s="52" t="s">
        <v>930</v>
      </c>
      <c r="D1910" s="52" t="s">
        <v>932</v>
      </c>
      <c r="E1910" s="52" t="s">
        <v>1006</v>
      </c>
      <c r="F1910" s="52" t="s">
        <v>1014</v>
      </c>
      <c r="G1910" s="56" t="s">
        <v>1015</v>
      </c>
      <c r="H1910" s="57">
        <v>1134000</v>
      </c>
    </row>
    <row r="1911" spans="1:8" ht="25.5">
      <c r="A1911" s="52" t="s">
        <v>506</v>
      </c>
      <c r="B1911" s="52" t="s">
        <v>580</v>
      </c>
      <c r="C1911" s="52" t="s">
        <v>930</v>
      </c>
      <c r="D1911" s="52" t="s">
        <v>932</v>
      </c>
      <c r="E1911" s="52" t="s">
        <v>1006</v>
      </c>
      <c r="F1911" s="52" t="s">
        <v>1016</v>
      </c>
      <c r="G1911" s="56" t="s">
        <v>1017</v>
      </c>
      <c r="H1911" s="57">
        <v>4068100</v>
      </c>
    </row>
    <row r="1912" spans="1:8">
      <c r="A1912" s="52" t="s">
        <v>506</v>
      </c>
      <c r="B1912" s="52" t="s">
        <v>580</v>
      </c>
      <c r="C1912" s="52" t="s">
        <v>930</v>
      </c>
      <c r="D1912" s="52" t="s">
        <v>932</v>
      </c>
      <c r="E1912" s="52" t="s">
        <v>1006</v>
      </c>
      <c r="F1912" s="52" t="s">
        <v>1018</v>
      </c>
      <c r="G1912" s="56" t="s">
        <v>1019</v>
      </c>
      <c r="H1912" s="57">
        <v>4200000</v>
      </c>
    </row>
    <row r="1913" spans="1:8">
      <c r="A1913" s="52" t="s">
        <v>506</v>
      </c>
      <c r="B1913" s="52" t="s">
        <v>580</v>
      </c>
      <c r="C1913" s="52" t="s">
        <v>930</v>
      </c>
      <c r="D1913" s="52" t="s">
        <v>932</v>
      </c>
      <c r="E1913" s="52" t="s">
        <v>1006</v>
      </c>
      <c r="F1913" s="52" t="s">
        <v>1020</v>
      </c>
      <c r="G1913" s="56" t="s">
        <v>511</v>
      </c>
      <c r="H1913" s="57">
        <v>1595000</v>
      </c>
    </row>
    <row r="1914" spans="1:8">
      <c r="A1914" s="52" t="s">
        <v>506</v>
      </c>
      <c r="B1914" s="52" t="s">
        <v>580</v>
      </c>
      <c r="C1914" s="52" t="s">
        <v>930</v>
      </c>
      <c r="D1914" s="52" t="s">
        <v>932</v>
      </c>
      <c r="E1914" s="52" t="s">
        <v>1021</v>
      </c>
      <c r="F1914" s="52" t="s">
        <v>201</v>
      </c>
      <c r="G1914" s="56" t="s">
        <v>1022</v>
      </c>
      <c r="H1914" s="57">
        <v>127284600</v>
      </c>
    </row>
    <row r="1915" spans="1:8">
      <c r="A1915" s="52" t="s">
        <v>506</v>
      </c>
      <c r="B1915" s="52" t="s">
        <v>580</v>
      </c>
      <c r="C1915" s="52" t="s">
        <v>930</v>
      </c>
      <c r="D1915" s="52" t="s">
        <v>932</v>
      </c>
      <c r="E1915" s="52" t="s">
        <v>1021</v>
      </c>
      <c r="F1915" s="52" t="s">
        <v>1023</v>
      </c>
      <c r="G1915" s="56" t="s">
        <v>1024</v>
      </c>
      <c r="H1915" s="57">
        <v>11129000</v>
      </c>
    </row>
    <row r="1916" spans="1:8">
      <c r="A1916" s="52" t="s">
        <v>506</v>
      </c>
      <c r="B1916" s="52" t="s">
        <v>580</v>
      </c>
      <c r="C1916" s="52" t="s">
        <v>930</v>
      </c>
      <c r="D1916" s="52" t="s">
        <v>932</v>
      </c>
      <c r="E1916" s="52" t="s">
        <v>1021</v>
      </c>
      <c r="F1916" s="52" t="s">
        <v>1025</v>
      </c>
      <c r="G1916" s="56" t="s">
        <v>1026</v>
      </c>
      <c r="H1916" s="57">
        <v>47700000</v>
      </c>
    </row>
    <row r="1917" spans="1:8">
      <c r="A1917" s="52" t="s">
        <v>506</v>
      </c>
      <c r="B1917" s="52" t="s">
        <v>580</v>
      </c>
      <c r="C1917" s="52" t="s">
        <v>930</v>
      </c>
      <c r="D1917" s="52" t="s">
        <v>932</v>
      </c>
      <c r="E1917" s="52" t="s">
        <v>1021</v>
      </c>
      <c r="F1917" s="52" t="s">
        <v>1029</v>
      </c>
      <c r="G1917" s="56" t="s">
        <v>1030</v>
      </c>
      <c r="H1917" s="57">
        <v>3000000</v>
      </c>
    </row>
    <row r="1918" spans="1:8">
      <c r="A1918" s="52" t="s">
        <v>506</v>
      </c>
      <c r="B1918" s="52" t="s">
        <v>580</v>
      </c>
      <c r="C1918" s="52" t="s">
        <v>930</v>
      </c>
      <c r="D1918" s="52" t="s">
        <v>932</v>
      </c>
      <c r="E1918" s="52" t="s">
        <v>1021</v>
      </c>
      <c r="F1918" s="52" t="s">
        <v>1033</v>
      </c>
      <c r="G1918" s="56" t="s">
        <v>1034</v>
      </c>
      <c r="H1918" s="57">
        <v>65455600</v>
      </c>
    </row>
    <row r="1919" spans="1:8">
      <c r="A1919" s="52" t="s">
        <v>506</v>
      </c>
      <c r="B1919" s="52" t="s">
        <v>580</v>
      </c>
      <c r="C1919" s="52" t="s">
        <v>930</v>
      </c>
      <c r="D1919" s="52" t="s">
        <v>932</v>
      </c>
      <c r="E1919" s="52" t="s">
        <v>1035</v>
      </c>
      <c r="F1919" s="52" t="s">
        <v>201</v>
      </c>
      <c r="G1919" s="56" t="s">
        <v>1036</v>
      </c>
      <c r="H1919" s="57">
        <v>177650000</v>
      </c>
    </row>
    <row r="1920" spans="1:8">
      <c r="A1920" s="52" t="s">
        <v>506</v>
      </c>
      <c r="B1920" s="52" t="s">
        <v>580</v>
      </c>
      <c r="C1920" s="52" t="s">
        <v>930</v>
      </c>
      <c r="D1920" s="52" t="s">
        <v>932</v>
      </c>
      <c r="E1920" s="52" t="s">
        <v>1035</v>
      </c>
      <c r="F1920" s="52" t="s">
        <v>1037</v>
      </c>
      <c r="G1920" s="56" t="s">
        <v>1038</v>
      </c>
      <c r="H1920" s="57">
        <v>11450000</v>
      </c>
    </row>
    <row r="1921" spans="1:8">
      <c r="A1921" s="52" t="s">
        <v>506</v>
      </c>
      <c r="B1921" s="52" t="s">
        <v>580</v>
      </c>
      <c r="C1921" s="52" t="s">
        <v>930</v>
      </c>
      <c r="D1921" s="52" t="s">
        <v>932</v>
      </c>
      <c r="E1921" s="52" t="s">
        <v>1035</v>
      </c>
      <c r="F1921" s="52" t="s">
        <v>1039</v>
      </c>
      <c r="G1921" s="56" t="s">
        <v>1040</v>
      </c>
      <c r="H1921" s="57">
        <v>42500000</v>
      </c>
    </row>
    <row r="1922" spans="1:8">
      <c r="A1922" s="52" t="s">
        <v>506</v>
      </c>
      <c r="B1922" s="52" t="s">
        <v>580</v>
      </c>
      <c r="C1922" s="52" t="s">
        <v>930</v>
      </c>
      <c r="D1922" s="52" t="s">
        <v>932</v>
      </c>
      <c r="E1922" s="52" t="s">
        <v>1035</v>
      </c>
      <c r="F1922" s="52" t="s">
        <v>1041</v>
      </c>
      <c r="G1922" s="56" t="s">
        <v>1028</v>
      </c>
      <c r="H1922" s="57">
        <v>34150000</v>
      </c>
    </row>
    <row r="1923" spans="1:8">
      <c r="A1923" s="52" t="s">
        <v>506</v>
      </c>
      <c r="B1923" s="52" t="s">
        <v>580</v>
      </c>
      <c r="C1923" s="52" t="s">
        <v>930</v>
      </c>
      <c r="D1923" s="52" t="s">
        <v>932</v>
      </c>
      <c r="E1923" s="52" t="s">
        <v>1035</v>
      </c>
      <c r="F1923" s="52" t="s">
        <v>1042</v>
      </c>
      <c r="G1923" s="56" t="s">
        <v>1043</v>
      </c>
      <c r="H1923" s="57">
        <v>89550000</v>
      </c>
    </row>
    <row r="1924" spans="1:8">
      <c r="A1924" s="52" t="s">
        <v>506</v>
      </c>
      <c r="B1924" s="52" t="s">
        <v>580</v>
      </c>
      <c r="C1924" s="52" t="s">
        <v>930</v>
      </c>
      <c r="D1924" s="52" t="s">
        <v>932</v>
      </c>
      <c r="E1924" s="52" t="s">
        <v>1044</v>
      </c>
      <c r="F1924" s="52" t="s">
        <v>201</v>
      </c>
      <c r="G1924" s="56" t="s">
        <v>1045</v>
      </c>
      <c r="H1924" s="57">
        <v>247704699</v>
      </c>
    </row>
    <row r="1925" spans="1:8">
      <c r="A1925" s="52" t="s">
        <v>506</v>
      </c>
      <c r="B1925" s="52" t="s">
        <v>580</v>
      </c>
      <c r="C1925" s="52" t="s">
        <v>930</v>
      </c>
      <c r="D1925" s="52" t="s">
        <v>932</v>
      </c>
      <c r="E1925" s="52" t="s">
        <v>1044</v>
      </c>
      <c r="F1925" s="52" t="s">
        <v>1046</v>
      </c>
      <c r="G1925" s="56" t="s">
        <v>1047</v>
      </c>
      <c r="H1925" s="57">
        <v>59500000</v>
      </c>
    </row>
    <row r="1926" spans="1:8">
      <c r="A1926" s="52" t="s">
        <v>506</v>
      </c>
      <c r="B1926" s="52" t="s">
        <v>580</v>
      </c>
      <c r="C1926" s="52" t="s">
        <v>930</v>
      </c>
      <c r="D1926" s="52" t="s">
        <v>932</v>
      </c>
      <c r="E1926" s="52" t="s">
        <v>1044</v>
      </c>
      <c r="F1926" s="52" t="s">
        <v>1048</v>
      </c>
      <c r="G1926" s="56" t="s">
        <v>1049</v>
      </c>
      <c r="H1926" s="57">
        <v>187034699</v>
      </c>
    </row>
    <row r="1927" spans="1:8">
      <c r="A1927" s="52" t="s">
        <v>506</v>
      </c>
      <c r="B1927" s="52" t="s">
        <v>580</v>
      </c>
      <c r="C1927" s="52" t="s">
        <v>930</v>
      </c>
      <c r="D1927" s="52" t="s">
        <v>932</v>
      </c>
      <c r="E1927" s="52" t="s">
        <v>1044</v>
      </c>
      <c r="F1927" s="52" t="s">
        <v>1050</v>
      </c>
      <c r="G1927" s="56" t="s">
        <v>1051</v>
      </c>
      <c r="H1927" s="57">
        <v>1170000</v>
      </c>
    </row>
    <row r="1928" spans="1:8" ht="25.5">
      <c r="A1928" s="52" t="s">
        <v>506</v>
      </c>
      <c r="B1928" s="52" t="s">
        <v>580</v>
      </c>
      <c r="C1928" s="52" t="s">
        <v>930</v>
      </c>
      <c r="D1928" s="52" t="s">
        <v>932</v>
      </c>
      <c r="E1928" s="52" t="s">
        <v>1058</v>
      </c>
      <c r="F1928" s="52" t="s">
        <v>201</v>
      </c>
      <c r="G1928" s="56" t="s">
        <v>1059</v>
      </c>
      <c r="H1928" s="57">
        <v>65108687</v>
      </c>
    </row>
    <row r="1929" spans="1:8">
      <c r="A1929" s="52" t="s">
        <v>506</v>
      </c>
      <c r="B1929" s="52" t="s">
        <v>580</v>
      </c>
      <c r="C1929" s="52" t="s">
        <v>930</v>
      </c>
      <c r="D1929" s="52" t="s">
        <v>932</v>
      </c>
      <c r="E1929" s="52" t="s">
        <v>1058</v>
      </c>
      <c r="F1929" s="52" t="s">
        <v>1060</v>
      </c>
      <c r="G1929" s="56" t="s">
        <v>1061</v>
      </c>
      <c r="H1929" s="57">
        <v>950000</v>
      </c>
    </row>
    <row r="1930" spans="1:8">
      <c r="A1930" s="52" t="s">
        <v>506</v>
      </c>
      <c r="B1930" s="52" t="s">
        <v>580</v>
      </c>
      <c r="C1930" s="52" t="s">
        <v>930</v>
      </c>
      <c r="D1930" s="52" t="s">
        <v>932</v>
      </c>
      <c r="E1930" s="52" t="s">
        <v>1058</v>
      </c>
      <c r="F1930" s="52" t="s">
        <v>1207</v>
      </c>
      <c r="G1930" s="56" t="s">
        <v>1208</v>
      </c>
      <c r="H1930" s="57">
        <v>790000</v>
      </c>
    </row>
    <row r="1931" spans="1:8">
      <c r="A1931" s="52" t="s">
        <v>506</v>
      </c>
      <c r="B1931" s="52" t="s">
        <v>580</v>
      </c>
      <c r="C1931" s="52" t="s">
        <v>930</v>
      </c>
      <c r="D1931" s="52" t="s">
        <v>932</v>
      </c>
      <c r="E1931" s="52" t="s">
        <v>1058</v>
      </c>
      <c r="F1931" s="52" t="s">
        <v>1062</v>
      </c>
      <c r="G1931" s="56" t="s">
        <v>1063</v>
      </c>
      <c r="H1931" s="57">
        <v>4169000</v>
      </c>
    </row>
    <row r="1932" spans="1:8">
      <c r="A1932" s="52" t="s">
        <v>506</v>
      </c>
      <c r="B1932" s="52" t="s">
        <v>580</v>
      </c>
      <c r="C1932" s="52" t="s">
        <v>930</v>
      </c>
      <c r="D1932" s="52" t="s">
        <v>932</v>
      </c>
      <c r="E1932" s="52" t="s">
        <v>1058</v>
      </c>
      <c r="F1932" s="52" t="s">
        <v>1064</v>
      </c>
      <c r="G1932" s="56" t="s">
        <v>1065</v>
      </c>
      <c r="H1932" s="57">
        <v>38197287</v>
      </c>
    </row>
    <row r="1933" spans="1:8">
      <c r="A1933" s="52" t="s">
        <v>506</v>
      </c>
      <c r="B1933" s="52" t="s">
        <v>580</v>
      </c>
      <c r="C1933" s="52" t="s">
        <v>930</v>
      </c>
      <c r="D1933" s="52" t="s">
        <v>932</v>
      </c>
      <c r="E1933" s="52" t="s">
        <v>1058</v>
      </c>
      <c r="F1933" s="52" t="s">
        <v>1066</v>
      </c>
      <c r="G1933" s="56" t="s">
        <v>1067</v>
      </c>
      <c r="H1933" s="57">
        <v>540000</v>
      </c>
    </row>
    <row r="1934" spans="1:8">
      <c r="A1934" s="52" t="s">
        <v>506</v>
      </c>
      <c r="B1934" s="52" t="s">
        <v>580</v>
      </c>
      <c r="C1934" s="52" t="s">
        <v>930</v>
      </c>
      <c r="D1934" s="52" t="s">
        <v>932</v>
      </c>
      <c r="E1934" s="52" t="s">
        <v>1058</v>
      </c>
      <c r="F1934" s="52" t="s">
        <v>1068</v>
      </c>
      <c r="G1934" s="56" t="s">
        <v>1069</v>
      </c>
      <c r="H1934" s="57">
        <v>20462400</v>
      </c>
    </row>
    <row r="1935" spans="1:8" ht="25.5">
      <c r="A1935" s="52" t="s">
        <v>506</v>
      </c>
      <c r="B1935" s="52" t="s">
        <v>580</v>
      </c>
      <c r="C1935" s="52" t="s">
        <v>930</v>
      </c>
      <c r="D1935" s="52" t="s">
        <v>932</v>
      </c>
      <c r="E1935" s="52" t="s">
        <v>1072</v>
      </c>
      <c r="F1935" s="52" t="s">
        <v>201</v>
      </c>
      <c r="G1935" s="56" t="s">
        <v>1073</v>
      </c>
      <c r="H1935" s="57">
        <v>27980001</v>
      </c>
    </row>
    <row r="1936" spans="1:8">
      <c r="A1936" s="52" t="s">
        <v>506</v>
      </c>
      <c r="B1936" s="52" t="s">
        <v>580</v>
      </c>
      <c r="C1936" s="52" t="s">
        <v>930</v>
      </c>
      <c r="D1936" s="52" t="s">
        <v>932</v>
      </c>
      <c r="E1936" s="52" t="s">
        <v>1072</v>
      </c>
      <c r="F1936" s="52" t="s">
        <v>1075</v>
      </c>
      <c r="G1936" s="56" t="s">
        <v>1065</v>
      </c>
      <c r="H1936" s="57">
        <v>27980001</v>
      </c>
    </row>
    <row r="1937" spans="1:8" ht="25.5">
      <c r="A1937" s="52" t="s">
        <v>506</v>
      </c>
      <c r="B1937" s="52" t="s">
        <v>580</v>
      </c>
      <c r="C1937" s="52" t="s">
        <v>930</v>
      </c>
      <c r="D1937" s="52" t="s">
        <v>932</v>
      </c>
      <c r="E1937" s="52" t="s">
        <v>1076</v>
      </c>
      <c r="F1937" s="52" t="s">
        <v>201</v>
      </c>
      <c r="G1937" s="56" t="s">
        <v>1077</v>
      </c>
      <c r="H1937" s="57">
        <v>321218050</v>
      </c>
    </row>
    <row r="1938" spans="1:8">
      <c r="A1938" s="52" t="s">
        <v>506</v>
      </c>
      <c r="B1938" s="52" t="s">
        <v>580</v>
      </c>
      <c r="C1938" s="52" t="s">
        <v>930</v>
      </c>
      <c r="D1938" s="52" t="s">
        <v>932</v>
      </c>
      <c r="E1938" s="52" t="s">
        <v>1076</v>
      </c>
      <c r="F1938" s="52" t="s">
        <v>1112</v>
      </c>
      <c r="G1938" s="56" t="s">
        <v>1113</v>
      </c>
      <c r="H1938" s="57">
        <v>3353000</v>
      </c>
    </row>
    <row r="1939" spans="1:8">
      <c r="A1939" s="52" t="s">
        <v>506</v>
      </c>
      <c r="B1939" s="52" t="s">
        <v>580</v>
      </c>
      <c r="C1939" s="52" t="s">
        <v>930</v>
      </c>
      <c r="D1939" s="52" t="s">
        <v>932</v>
      </c>
      <c r="E1939" s="52" t="s">
        <v>1076</v>
      </c>
      <c r="F1939" s="52" t="s">
        <v>1078</v>
      </c>
      <c r="G1939" s="56" t="s">
        <v>1079</v>
      </c>
      <c r="H1939" s="57">
        <v>6240000</v>
      </c>
    </row>
    <row r="1940" spans="1:8">
      <c r="A1940" s="52" t="s">
        <v>506</v>
      </c>
      <c r="B1940" s="52" t="s">
        <v>580</v>
      </c>
      <c r="C1940" s="52" t="s">
        <v>930</v>
      </c>
      <c r="D1940" s="52" t="s">
        <v>932</v>
      </c>
      <c r="E1940" s="52" t="s">
        <v>1076</v>
      </c>
      <c r="F1940" s="52" t="s">
        <v>1080</v>
      </c>
      <c r="G1940" s="56" t="s">
        <v>1081</v>
      </c>
      <c r="H1940" s="57">
        <v>248351050</v>
      </c>
    </row>
    <row r="1941" spans="1:8">
      <c r="A1941" s="52" t="s">
        <v>506</v>
      </c>
      <c r="B1941" s="52" t="s">
        <v>580</v>
      </c>
      <c r="C1941" s="52" t="s">
        <v>930</v>
      </c>
      <c r="D1941" s="52" t="s">
        <v>932</v>
      </c>
      <c r="E1941" s="52" t="s">
        <v>1076</v>
      </c>
      <c r="F1941" s="52" t="s">
        <v>1082</v>
      </c>
      <c r="G1941" s="56" t="s">
        <v>971</v>
      </c>
      <c r="H1941" s="57">
        <v>63274000</v>
      </c>
    </row>
    <row r="1942" spans="1:8">
      <c r="A1942" s="52" t="s">
        <v>506</v>
      </c>
      <c r="B1942" s="52" t="s">
        <v>580</v>
      </c>
      <c r="C1942" s="52" t="s">
        <v>930</v>
      </c>
      <c r="D1942" s="52" t="s">
        <v>932</v>
      </c>
      <c r="E1942" s="52" t="s">
        <v>1189</v>
      </c>
      <c r="F1942" s="52" t="s">
        <v>201</v>
      </c>
      <c r="G1942" s="56" t="s">
        <v>1190</v>
      </c>
      <c r="H1942" s="57">
        <v>6595000</v>
      </c>
    </row>
    <row r="1943" spans="1:8">
      <c r="A1943" s="52" t="s">
        <v>506</v>
      </c>
      <c r="B1943" s="52" t="s">
        <v>580</v>
      </c>
      <c r="C1943" s="52" t="s">
        <v>930</v>
      </c>
      <c r="D1943" s="52" t="s">
        <v>932</v>
      </c>
      <c r="E1943" s="52" t="s">
        <v>1189</v>
      </c>
      <c r="F1943" s="52" t="s">
        <v>1191</v>
      </c>
      <c r="G1943" s="56" t="s">
        <v>1192</v>
      </c>
      <c r="H1943" s="57">
        <v>6595000</v>
      </c>
    </row>
    <row r="1944" spans="1:8">
      <c r="A1944" s="52" t="s">
        <v>506</v>
      </c>
      <c r="B1944" s="52" t="s">
        <v>580</v>
      </c>
      <c r="C1944" s="52" t="s">
        <v>930</v>
      </c>
      <c r="D1944" s="52" t="s">
        <v>932</v>
      </c>
      <c r="E1944" s="52" t="s">
        <v>1083</v>
      </c>
      <c r="F1944" s="52" t="s">
        <v>201</v>
      </c>
      <c r="G1944" s="56" t="s">
        <v>971</v>
      </c>
      <c r="H1944" s="57">
        <v>237555830</v>
      </c>
    </row>
    <row r="1945" spans="1:8">
      <c r="A1945" s="52" t="s">
        <v>506</v>
      </c>
      <c r="B1945" s="52" t="s">
        <v>580</v>
      </c>
      <c r="C1945" s="52" t="s">
        <v>930</v>
      </c>
      <c r="D1945" s="52" t="s">
        <v>932</v>
      </c>
      <c r="E1945" s="52" t="s">
        <v>1083</v>
      </c>
      <c r="F1945" s="52" t="s">
        <v>1084</v>
      </c>
      <c r="G1945" s="56" t="s">
        <v>1085</v>
      </c>
      <c r="H1945" s="57">
        <v>6506000</v>
      </c>
    </row>
    <row r="1946" spans="1:8">
      <c r="A1946" s="52" t="s">
        <v>506</v>
      </c>
      <c r="B1946" s="52" t="s">
        <v>580</v>
      </c>
      <c r="C1946" s="52" t="s">
        <v>930</v>
      </c>
      <c r="D1946" s="52" t="s">
        <v>932</v>
      </c>
      <c r="E1946" s="52" t="s">
        <v>1083</v>
      </c>
      <c r="F1946" s="52" t="s">
        <v>1086</v>
      </c>
      <c r="G1946" s="56" t="s">
        <v>1087</v>
      </c>
      <c r="H1946" s="57">
        <v>19930000</v>
      </c>
    </row>
    <row r="1947" spans="1:8">
      <c r="A1947" s="52" t="s">
        <v>506</v>
      </c>
      <c r="B1947" s="52" t="s">
        <v>580</v>
      </c>
      <c r="C1947" s="52" t="s">
        <v>930</v>
      </c>
      <c r="D1947" s="52" t="s">
        <v>932</v>
      </c>
      <c r="E1947" s="52" t="s">
        <v>1083</v>
      </c>
      <c r="F1947" s="52" t="s">
        <v>1088</v>
      </c>
      <c r="G1947" s="56" t="s">
        <v>1089</v>
      </c>
      <c r="H1947" s="57">
        <v>104660630</v>
      </c>
    </row>
    <row r="1948" spans="1:8">
      <c r="A1948" s="52" t="s">
        <v>506</v>
      </c>
      <c r="B1948" s="52" t="s">
        <v>580</v>
      </c>
      <c r="C1948" s="52" t="s">
        <v>930</v>
      </c>
      <c r="D1948" s="52" t="s">
        <v>932</v>
      </c>
      <c r="E1948" s="52" t="s">
        <v>1083</v>
      </c>
      <c r="F1948" s="52" t="s">
        <v>1090</v>
      </c>
      <c r="G1948" s="56" t="s">
        <v>1091</v>
      </c>
      <c r="H1948" s="57">
        <v>106459200</v>
      </c>
    </row>
    <row r="1949" spans="1:8">
      <c r="A1949" s="52" t="s">
        <v>506</v>
      </c>
      <c r="B1949" s="52" t="s">
        <v>580</v>
      </c>
      <c r="C1949" s="52" t="s">
        <v>930</v>
      </c>
      <c r="D1949" s="52" t="s">
        <v>932</v>
      </c>
      <c r="E1949" s="52" t="s">
        <v>1262</v>
      </c>
      <c r="F1949" s="52" t="s">
        <v>201</v>
      </c>
      <c r="G1949" s="56" t="s">
        <v>1263</v>
      </c>
      <c r="H1949" s="57">
        <v>31293000</v>
      </c>
    </row>
    <row r="1950" spans="1:8">
      <c r="A1950" s="52" t="s">
        <v>506</v>
      </c>
      <c r="B1950" s="52" t="s">
        <v>580</v>
      </c>
      <c r="C1950" s="52" t="s">
        <v>930</v>
      </c>
      <c r="D1950" s="52" t="s">
        <v>932</v>
      </c>
      <c r="E1950" s="52" t="s">
        <v>1262</v>
      </c>
      <c r="F1950" s="52" t="s">
        <v>1264</v>
      </c>
      <c r="G1950" s="56" t="s">
        <v>1265</v>
      </c>
      <c r="H1950" s="57">
        <v>31293000</v>
      </c>
    </row>
    <row r="1951" spans="1:8">
      <c r="A1951" s="52" t="s">
        <v>506</v>
      </c>
      <c r="B1951" s="52" t="s">
        <v>580</v>
      </c>
      <c r="C1951" s="52" t="s">
        <v>930</v>
      </c>
      <c r="D1951" s="52" t="s">
        <v>1323</v>
      </c>
      <c r="E1951" s="52" t="s">
        <v>201</v>
      </c>
      <c r="F1951" s="52" t="s">
        <v>201</v>
      </c>
      <c r="G1951" s="56" t="s">
        <v>1324</v>
      </c>
      <c r="H1951" s="57">
        <v>0</v>
      </c>
    </row>
    <row r="1952" spans="1:8">
      <c r="A1952" s="52" t="s">
        <v>506</v>
      </c>
      <c r="B1952" s="52" t="s">
        <v>590</v>
      </c>
      <c r="C1952" s="52" t="s">
        <v>201</v>
      </c>
      <c r="D1952" s="52" t="s">
        <v>201</v>
      </c>
      <c r="E1952" s="52" t="s">
        <v>201</v>
      </c>
      <c r="F1952" s="52" t="s">
        <v>201</v>
      </c>
      <c r="G1952" s="56" t="s">
        <v>591</v>
      </c>
      <c r="H1952" s="57">
        <v>22834435963</v>
      </c>
    </row>
    <row r="1953" spans="1:8">
      <c r="A1953" s="52" t="s">
        <v>506</v>
      </c>
      <c r="B1953" s="52" t="s">
        <v>590</v>
      </c>
      <c r="C1953" s="52" t="s">
        <v>1092</v>
      </c>
      <c r="D1953" s="52" t="s">
        <v>201</v>
      </c>
      <c r="E1953" s="52" t="s">
        <v>201</v>
      </c>
      <c r="F1953" s="52" t="s">
        <v>201</v>
      </c>
      <c r="G1953" s="56" t="s">
        <v>1093</v>
      </c>
      <c r="H1953" s="57">
        <v>659409996</v>
      </c>
    </row>
    <row r="1954" spans="1:8" ht="38.25">
      <c r="A1954" s="52" t="s">
        <v>506</v>
      </c>
      <c r="B1954" s="52" t="s">
        <v>590</v>
      </c>
      <c r="C1954" s="52" t="s">
        <v>1092</v>
      </c>
      <c r="D1954" s="52" t="s">
        <v>1217</v>
      </c>
      <c r="E1954" s="52" t="s">
        <v>201</v>
      </c>
      <c r="F1954" s="52" t="s">
        <v>201</v>
      </c>
      <c r="G1954" s="56" t="s">
        <v>1218</v>
      </c>
      <c r="H1954" s="57">
        <v>659409996</v>
      </c>
    </row>
    <row r="1955" spans="1:8">
      <c r="A1955" s="52" t="s">
        <v>506</v>
      </c>
      <c r="B1955" s="52" t="s">
        <v>590</v>
      </c>
      <c r="C1955" s="52" t="s">
        <v>1092</v>
      </c>
      <c r="D1955" s="52" t="s">
        <v>1217</v>
      </c>
      <c r="E1955" s="52" t="s">
        <v>944</v>
      </c>
      <c r="F1955" s="52" t="s">
        <v>201</v>
      </c>
      <c r="G1955" s="56" t="s">
        <v>945</v>
      </c>
      <c r="H1955" s="57">
        <v>64296000</v>
      </c>
    </row>
    <row r="1956" spans="1:8">
      <c r="A1956" s="52" t="s">
        <v>506</v>
      </c>
      <c r="B1956" s="52" t="s">
        <v>590</v>
      </c>
      <c r="C1956" s="52" t="s">
        <v>1092</v>
      </c>
      <c r="D1956" s="52" t="s">
        <v>1217</v>
      </c>
      <c r="E1956" s="52" t="s">
        <v>944</v>
      </c>
      <c r="F1956" s="52" t="s">
        <v>948</v>
      </c>
      <c r="G1956" s="56" t="s">
        <v>949</v>
      </c>
      <c r="H1956" s="57">
        <v>64296000</v>
      </c>
    </row>
    <row r="1957" spans="1:8">
      <c r="A1957" s="52" t="s">
        <v>506</v>
      </c>
      <c r="B1957" s="52" t="s">
        <v>590</v>
      </c>
      <c r="C1957" s="52" t="s">
        <v>1092</v>
      </c>
      <c r="D1957" s="52" t="s">
        <v>1217</v>
      </c>
      <c r="E1957" s="52" t="s">
        <v>996</v>
      </c>
      <c r="F1957" s="52" t="s">
        <v>201</v>
      </c>
      <c r="G1957" s="56" t="s">
        <v>997</v>
      </c>
      <c r="H1957" s="57">
        <v>17010910</v>
      </c>
    </row>
    <row r="1958" spans="1:8">
      <c r="A1958" s="52" t="s">
        <v>506</v>
      </c>
      <c r="B1958" s="52" t="s">
        <v>590</v>
      </c>
      <c r="C1958" s="52" t="s">
        <v>1092</v>
      </c>
      <c r="D1958" s="52" t="s">
        <v>1217</v>
      </c>
      <c r="E1958" s="52" t="s">
        <v>996</v>
      </c>
      <c r="F1958" s="52" t="s">
        <v>998</v>
      </c>
      <c r="G1958" s="56" t="s">
        <v>999</v>
      </c>
      <c r="H1958" s="57">
        <v>17010910</v>
      </c>
    </row>
    <row r="1959" spans="1:8">
      <c r="A1959" s="52" t="s">
        <v>506</v>
      </c>
      <c r="B1959" s="52" t="s">
        <v>590</v>
      </c>
      <c r="C1959" s="52" t="s">
        <v>1092</v>
      </c>
      <c r="D1959" s="52" t="s">
        <v>1217</v>
      </c>
      <c r="E1959" s="52" t="s">
        <v>1006</v>
      </c>
      <c r="F1959" s="52" t="s">
        <v>201</v>
      </c>
      <c r="G1959" s="56" t="s">
        <v>1007</v>
      </c>
      <c r="H1959" s="57">
        <v>550000</v>
      </c>
    </row>
    <row r="1960" spans="1:8">
      <c r="A1960" s="52" t="s">
        <v>506</v>
      </c>
      <c r="B1960" s="52" t="s">
        <v>590</v>
      </c>
      <c r="C1960" s="52" t="s">
        <v>1092</v>
      </c>
      <c r="D1960" s="52" t="s">
        <v>1217</v>
      </c>
      <c r="E1960" s="52" t="s">
        <v>1006</v>
      </c>
      <c r="F1960" s="52" t="s">
        <v>1010</v>
      </c>
      <c r="G1960" s="56" t="s">
        <v>1011</v>
      </c>
      <c r="H1960" s="57">
        <v>550000</v>
      </c>
    </row>
    <row r="1961" spans="1:8">
      <c r="A1961" s="52" t="s">
        <v>506</v>
      </c>
      <c r="B1961" s="52" t="s">
        <v>590</v>
      </c>
      <c r="C1961" s="52" t="s">
        <v>1092</v>
      </c>
      <c r="D1961" s="52" t="s">
        <v>1217</v>
      </c>
      <c r="E1961" s="52" t="s">
        <v>1021</v>
      </c>
      <c r="F1961" s="52" t="s">
        <v>201</v>
      </c>
      <c r="G1961" s="56" t="s">
        <v>1022</v>
      </c>
      <c r="H1961" s="57">
        <v>533173086</v>
      </c>
    </row>
    <row r="1962" spans="1:8">
      <c r="A1962" s="52" t="s">
        <v>506</v>
      </c>
      <c r="B1962" s="52" t="s">
        <v>590</v>
      </c>
      <c r="C1962" s="52" t="s">
        <v>1092</v>
      </c>
      <c r="D1962" s="52" t="s">
        <v>1217</v>
      </c>
      <c r="E1962" s="52" t="s">
        <v>1021</v>
      </c>
      <c r="F1962" s="52" t="s">
        <v>1023</v>
      </c>
      <c r="G1962" s="56" t="s">
        <v>1024</v>
      </c>
      <c r="H1962" s="57">
        <v>137605195</v>
      </c>
    </row>
    <row r="1963" spans="1:8">
      <c r="A1963" s="52" t="s">
        <v>506</v>
      </c>
      <c r="B1963" s="52" t="s">
        <v>590</v>
      </c>
      <c r="C1963" s="52" t="s">
        <v>1092</v>
      </c>
      <c r="D1963" s="52" t="s">
        <v>1217</v>
      </c>
      <c r="E1963" s="52" t="s">
        <v>1021</v>
      </c>
      <c r="F1963" s="52" t="s">
        <v>1025</v>
      </c>
      <c r="G1963" s="56" t="s">
        <v>1026</v>
      </c>
      <c r="H1963" s="57">
        <v>86500000</v>
      </c>
    </row>
    <row r="1964" spans="1:8">
      <c r="A1964" s="52" t="s">
        <v>506</v>
      </c>
      <c r="B1964" s="52" t="s">
        <v>590</v>
      </c>
      <c r="C1964" s="52" t="s">
        <v>1092</v>
      </c>
      <c r="D1964" s="52" t="s">
        <v>1217</v>
      </c>
      <c r="E1964" s="52" t="s">
        <v>1021</v>
      </c>
      <c r="F1964" s="52" t="s">
        <v>1268</v>
      </c>
      <c r="G1964" s="56" t="s">
        <v>1269</v>
      </c>
      <c r="H1964" s="57">
        <v>12500000</v>
      </c>
    </row>
    <row r="1965" spans="1:8">
      <c r="A1965" s="52" t="s">
        <v>506</v>
      </c>
      <c r="B1965" s="52" t="s">
        <v>590</v>
      </c>
      <c r="C1965" s="52" t="s">
        <v>1092</v>
      </c>
      <c r="D1965" s="52" t="s">
        <v>1217</v>
      </c>
      <c r="E1965" s="52" t="s">
        <v>1021</v>
      </c>
      <c r="F1965" s="52" t="s">
        <v>1027</v>
      </c>
      <c r="G1965" s="56" t="s">
        <v>1028</v>
      </c>
      <c r="H1965" s="57">
        <v>7500000</v>
      </c>
    </row>
    <row r="1966" spans="1:8">
      <c r="A1966" s="52" t="s">
        <v>506</v>
      </c>
      <c r="B1966" s="52" t="s">
        <v>590</v>
      </c>
      <c r="C1966" s="52" t="s">
        <v>1092</v>
      </c>
      <c r="D1966" s="52" t="s">
        <v>1217</v>
      </c>
      <c r="E1966" s="52" t="s">
        <v>1021</v>
      </c>
      <c r="F1966" s="52" t="s">
        <v>1029</v>
      </c>
      <c r="G1966" s="56" t="s">
        <v>1030</v>
      </c>
      <c r="H1966" s="57">
        <v>92600000</v>
      </c>
    </row>
    <row r="1967" spans="1:8">
      <c r="A1967" s="52" t="s">
        <v>506</v>
      </c>
      <c r="B1967" s="52" t="s">
        <v>590</v>
      </c>
      <c r="C1967" s="52" t="s">
        <v>1092</v>
      </c>
      <c r="D1967" s="52" t="s">
        <v>1217</v>
      </c>
      <c r="E1967" s="52" t="s">
        <v>1021</v>
      </c>
      <c r="F1967" s="52" t="s">
        <v>1243</v>
      </c>
      <c r="G1967" s="56" t="s">
        <v>1244</v>
      </c>
      <c r="H1967" s="57">
        <v>5000000</v>
      </c>
    </row>
    <row r="1968" spans="1:8">
      <c r="A1968" s="52" t="s">
        <v>506</v>
      </c>
      <c r="B1968" s="52" t="s">
        <v>590</v>
      </c>
      <c r="C1968" s="52" t="s">
        <v>1092</v>
      </c>
      <c r="D1968" s="52" t="s">
        <v>1217</v>
      </c>
      <c r="E1968" s="52" t="s">
        <v>1021</v>
      </c>
      <c r="F1968" s="52" t="s">
        <v>1033</v>
      </c>
      <c r="G1968" s="56" t="s">
        <v>1034</v>
      </c>
      <c r="H1968" s="57">
        <v>191467891</v>
      </c>
    </row>
    <row r="1969" spans="1:8">
      <c r="A1969" s="52" t="s">
        <v>506</v>
      </c>
      <c r="B1969" s="52" t="s">
        <v>590</v>
      </c>
      <c r="C1969" s="52" t="s">
        <v>1092</v>
      </c>
      <c r="D1969" s="52" t="s">
        <v>1217</v>
      </c>
      <c r="E1969" s="52" t="s">
        <v>1035</v>
      </c>
      <c r="F1969" s="52" t="s">
        <v>201</v>
      </c>
      <c r="G1969" s="56" t="s">
        <v>1036</v>
      </c>
      <c r="H1969" s="57">
        <v>3300000</v>
      </c>
    </row>
    <row r="1970" spans="1:8">
      <c r="A1970" s="52" t="s">
        <v>506</v>
      </c>
      <c r="B1970" s="52" t="s">
        <v>590</v>
      </c>
      <c r="C1970" s="52" t="s">
        <v>1092</v>
      </c>
      <c r="D1970" s="52" t="s">
        <v>1217</v>
      </c>
      <c r="E1970" s="52" t="s">
        <v>1035</v>
      </c>
      <c r="F1970" s="52" t="s">
        <v>1039</v>
      </c>
      <c r="G1970" s="56" t="s">
        <v>1040</v>
      </c>
      <c r="H1970" s="57">
        <v>3300000</v>
      </c>
    </row>
    <row r="1971" spans="1:8" ht="25.5">
      <c r="A1971" s="52" t="s">
        <v>506</v>
      </c>
      <c r="B1971" s="52" t="s">
        <v>590</v>
      </c>
      <c r="C1971" s="52" t="s">
        <v>1092</v>
      </c>
      <c r="D1971" s="52" t="s">
        <v>1217</v>
      </c>
      <c r="E1971" s="52" t="s">
        <v>1058</v>
      </c>
      <c r="F1971" s="52" t="s">
        <v>201</v>
      </c>
      <c r="G1971" s="56" t="s">
        <v>1059</v>
      </c>
      <c r="H1971" s="57">
        <v>41080000</v>
      </c>
    </row>
    <row r="1972" spans="1:8">
      <c r="A1972" s="52" t="s">
        <v>506</v>
      </c>
      <c r="B1972" s="52" t="s">
        <v>590</v>
      </c>
      <c r="C1972" s="52" t="s">
        <v>1092</v>
      </c>
      <c r="D1972" s="52" t="s">
        <v>1217</v>
      </c>
      <c r="E1972" s="52" t="s">
        <v>1058</v>
      </c>
      <c r="F1972" s="52" t="s">
        <v>1066</v>
      </c>
      <c r="G1972" s="56" t="s">
        <v>1067</v>
      </c>
      <c r="H1972" s="57">
        <v>41080000</v>
      </c>
    </row>
    <row r="1973" spans="1:8">
      <c r="A1973" s="52" t="s">
        <v>506</v>
      </c>
      <c r="B1973" s="52" t="s">
        <v>590</v>
      </c>
      <c r="C1973" s="52" t="s">
        <v>1158</v>
      </c>
      <c r="D1973" s="52" t="s">
        <v>201</v>
      </c>
      <c r="E1973" s="52" t="s">
        <v>201</v>
      </c>
      <c r="F1973" s="52" t="s">
        <v>201</v>
      </c>
      <c r="G1973" s="56" t="s">
        <v>1159</v>
      </c>
      <c r="H1973" s="57">
        <v>3195401367</v>
      </c>
    </row>
    <row r="1974" spans="1:8">
      <c r="A1974" s="52" t="s">
        <v>506</v>
      </c>
      <c r="B1974" s="52" t="s">
        <v>590</v>
      </c>
      <c r="C1974" s="52" t="s">
        <v>1158</v>
      </c>
      <c r="D1974" s="52" t="s">
        <v>1201</v>
      </c>
      <c r="E1974" s="52" t="s">
        <v>201</v>
      </c>
      <c r="F1974" s="52" t="s">
        <v>201</v>
      </c>
      <c r="G1974" s="56" t="s">
        <v>1202</v>
      </c>
      <c r="H1974" s="57">
        <v>3195401367</v>
      </c>
    </row>
    <row r="1975" spans="1:8">
      <c r="A1975" s="52" t="s">
        <v>506</v>
      </c>
      <c r="B1975" s="52" t="s">
        <v>590</v>
      </c>
      <c r="C1975" s="52" t="s">
        <v>1158</v>
      </c>
      <c r="D1975" s="52" t="s">
        <v>1201</v>
      </c>
      <c r="E1975" s="52" t="s">
        <v>934</v>
      </c>
      <c r="F1975" s="52" t="s">
        <v>201</v>
      </c>
      <c r="G1975" s="56" t="s">
        <v>935</v>
      </c>
      <c r="H1975" s="57">
        <v>673004303</v>
      </c>
    </row>
    <row r="1976" spans="1:8">
      <c r="A1976" s="52" t="s">
        <v>506</v>
      </c>
      <c r="B1976" s="52" t="s">
        <v>590</v>
      </c>
      <c r="C1976" s="52" t="s">
        <v>1158</v>
      </c>
      <c r="D1976" s="52" t="s">
        <v>1201</v>
      </c>
      <c r="E1976" s="52" t="s">
        <v>934</v>
      </c>
      <c r="F1976" s="52" t="s">
        <v>936</v>
      </c>
      <c r="G1976" s="56" t="s">
        <v>937</v>
      </c>
      <c r="H1976" s="57">
        <v>673004303</v>
      </c>
    </row>
    <row r="1977" spans="1:8">
      <c r="A1977" s="52" t="s">
        <v>506</v>
      </c>
      <c r="B1977" s="52" t="s">
        <v>590</v>
      </c>
      <c r="C1977" s="52" t="s">
        <v>1158</v>
      </c>
      <c r="D1977" s="52" t="s">
        <v>1201</v>
      </c>
      <c r="E1977" s="52" t="s">
        <v>944</v>
      </c>
      <c r="F1977" s="52" t="s">
        <v>201</v>
      </c>
      <c r="G1977" s="56" t="s">
        <v>945</v>
      </c>
      <c r="H1977" s="57">
        <v>178248669</v>
      </c>
    </row>
    <row r="1978" spans="1:8">
      <c r="A1978" s="52" t="s">
        <v>506</v>
      </c>
      <c r="B1978" s="52" t="s">
        <v>590</v>
      </c>
      <c r="C1978" s="52" t="s">
        <v>1158</v>
      </c>
      <c r="D1978" s="52" t="s">
        <v>1201</v>
      </c>
      <c r="E1978" s="52" t="s">
        <v>944</v>
      </c>
      <c r="F1978" s="52" t="s">
        <v>946</v>
      </c>
      <c r="G1978" s="56" t="s">
        <v>947</v>
      </c>
      <c r="H1978" s="57">
        <v>9742950</v>
      </c>
    </row>
    <row r="1979" spans="1:8">
      <c r="A1979" s="52" t="s">
        <v>506</v>
      </c>
      <c r="B1979" s="52" t="s">
        <v>590</v>
      </c>
      <c r="C1979" s="52" t="s">
        <v>1158</v>
      </c>
      <c r="D1979" s="52" t="s">
        <v>1201</v>
      </c>
      <c r="E1979" s="52" t="s">
        <v>944</v>
      </c>
      <c r="F1979" s="52" t="s">
        <v>948</v>
      </c>
      <c r="G1979" s="56" t="s">
        <v>949</v>
      </c>
      <c r="H1979" s="57">
        <v>163477719</v>
      </c>
    </row>
    <row r="1980" spans="1:8" ht="25.5">
      <c r="A1980" s="52" t="s">
        <v>506</v>
      </c>
      <c r="B1980" s="52" t="s">
        <v>590</v>
      </c>
      <c r="C1980" s="52" t="s">
        <v>1158</v>
      </c>
      <c r="D1980" s="52" t="s">
        <v>1201</v>
      </c>
      <c r="E1980" s="52" t="s">
        <v>944</v>
      </c>
      <c r="F1980" s="52" t="s">
        <v>954</v>
      </c>
      <c r="G1980" s="56" t="s">
        <v>955</v>
      </c>
      <c r="H1980" s="57">
        <v>5028000</v>
      </c>
    </row>
    <row r="1981" spans="1:8">
      <c r="A1981" s="52" t="s">
        <v>506</v>
      </c>
      <c r="B1981" s="52" t="s">
        <v>590</v>
      </c>
      <c r="C1981" s="52" t="s">
        <v>1158</v>
      </c>
      <c r="D1981" s="52" t="s">
        <v>1201</v>
      </c>
      <c r="E1981" s="52" t="s">
        <v>966</v>
      </c>
      <c r="F1981" s="52" t="s">
        <v>201</v>
      </c>
      <c r="G1981" s="56" t="s">
        <v>967</v>
      </c>
      <c r="H1981" s="57">
        <v>110983000</v>
      </c>
    </row>
    <row r="1982" spans="1:8">
      <c r="A1982" s="52" t="s">
        <v>506</v>
      </c>
      <c r="B1982" s="52" t="s">
        <v>590</v>
      </c>
      <c r="C1982" s="52" t="s">
        <v>1158</v>
      </c>
      <c r="D1982" s="52" t="s">
        <v>1201</v>
      </c>
      <c r="E1982" s="52" t="s">
        <v>966</v>
      </c>
      <c r="F1982" s="52" t="s">
        <v>970</v>
      </c>
      <c r="G1982" s="56" t="s">
        <v>971</v>
      </c>
      <c r="H1982" s="57">
        <v>110983000</v>
      </c>
    </row>
    <row r="1983" spans="1:8">
      <c r="A1983" s="52" t="s">
        <v>506</v>
      </c>
      <c r="B1983" s="52" t="s">
        <v>590</v>
      </c>
      <c r="C1983" s="52" t="s">
        <v>1158</v>
      </c>
      <c r="D1983" s="52" t="s">
        <v>1201</v>
      </c>
      <c r="E1983" s="52" t="s">
        <v>972</v>
      </c>
      <c r="F1983" s="52" t="s">
        <v>201</v>
      </c>
      <c r="G1983" s="56" t="s">
        <v>973</v>
      </c>
      <c r="H1983" s="57">
        <v>139531036</v>
      </c>
    </row>
    <row r="1984" spans="1:8">
      <c r="A1984" s="52" t="s">
        <v>506</v>
      </c>
      <c r="B1984" s="52" t="s">
        <v>590</v>
      </c>
      <c r="C1984" s="52" t="s">
        <v>1158</v>
      </c>
      <c r="D1984" s="52" t="s">
        <v>1201</v>
      </c>
      <c r="E1984" s="52" t="s">
        <v>972</v>
      </c>
      <c r="F1984" s="52" t="s">
        <v>974</v>
      </c>
      <c r="G1984" s="56" t="s">
        <v>975</v>
      </c>
      <c r="H1984" s="57">
        <v>102757289</v>
      </c>
    </row>
    <row r="1985" spans="1:8">
      <c r="A1985" s="52" t="s">
        <v>506</v>
      </c>
      <c r="B1985" s="52" t="s">
        <v>590</v>
      </c>
      <c r="C1985" s="52" t="s">
        <v>1158</v>
      </c>
      <c r="D1985" s="52" t="s">
        <v>1201</v>
      </c>
      <c r="E1985" s="52" t="s">
        <v>972</v>
      </c>
      <c r="F1985" s="52" t="s">
        <v>976</v>
      </c>
      <c r="G1985" s="56" t="s">
        <v>977</v>
      </c>
      <c r="H1985" s="57">
        <v>17615532</v>
      </c>
    </row>
    <row r="1986" spans="1:8">
      <c r="A1986" s="52" t="s">
        <v>506</v>
      </c>
      <c r="B1986" s="52" t="s">
        <v>590</v>
      </c>
      <c r="C1986" s="52" t="s">
        <v>1158</v>
      </c>
      <c r="D1986" s="52" t="s">
        <v>1201</v>
      </c>
      <c r="E1986" s="52" t="s">
        <v>972</v>
      </c>
      <c r="F1986" s="52" t="s">
        <v>978</v>
      </c>
      <c r="G1986" s="56" t="s">
        <v>979</v>
      </c>
      <c r="H1986" s="57">
        <v>13696855</v>
      </c>
    </row>
    <row r="1987" spans="1:8">
      <c r="A1987" s="52" t="s">
        <v>506</v>
      </c>
      <c r="B1987" s="52" t="s">
        <v>590</v>
      </c>
      <c r="C1987" s="52" t="s">
        <v>1158</v>
      </c>
      <c r="D1987" s="52" t="s">
        <v>1201</v>
      </c>
      <c r="E1987" s="52" t="s">
        <v>972</v>
      </c>
      <c r="F1987" s="52" t="s">
        <v>980</v>
      </c>
      <c r="G1987" s="56" t="s">
        <v>981</v>
      </c>
      <c r="H1987" s="57">
        <v>5461360</v>
      </c>
    </row>
    <row r="1988" spans="1:8">
      <c r="A1988" s="52" t="s">
        <v>506</v>
      </c>
      <c r="B1988" s="52" t="s">
        <v>590</v>
      </c>
      <c r="C1988" s="52" t="s">
        <v>1158</v>
      </c>
      <c r="D1988" s="52" t="s">
        <v>1201</v>
      </c>
      <c r="E1988" s="52" t="s">
        <v>982</v>
      </c>
      <c r="F1988" s="52" t="s">
        <v>201</v>
      </c>
      <c r="G1988" s="56" t="s">
        <v>983</v>
      </c>
      <c r="H1988" s="57">
        <v>310975200</v>
      </c>
    </row>
    <row r="1989" spans="1:8" ht="25.5">
      <c r="A1989" s="52" t="s">
        <v>506</v>
      </c>
      <c r="B1989" s="52" t="s">
        <v>590</v>
      </c>
      <c r="C1989" s="52" t="s">
        <v>1158</v>
      </c>
      <c r="D1989" s="52" t="s">
        <v>1201</v>
      </c>
      <c r="E1989" s="52" t="s">
        <v>982</v>
      </c>
      <c r="F1989" s="52" t="s">
        <v>984</v>
      </c>
      <c r="G1989" s="56" t="s">
        <v>985</v>
      </c>
      <c r="H1989" s="57">
        <v>310975200</v>
      </c>
    </row>
    <row r="1990" spans="1:8">
      <c r="A1990" s="52" t="s">
        <v>506</v>
      </c>
      <c r="B1990" s="52" t="s">
        <v>590</v>
      </c>
      <c r="C1990" s="52" t="s">
        <v>1158</v>
      </c>
      <c r="D1990" s="52" t="s">
        <v>1201</v>
      </c>
      <c r="E1990" s="52" t="s">
        <v>996</v>
      </c>
      <c r="F1990" s="52" t="s">
        <v>201</v>
      </c>
      <c r="G1990" s="56" t="s">
        <v>997</v>
      </c>
      <c r="H1990" s="57">
        <v>84930320</v>
      </c>
    </row>
    <row r="1991" spans="1:8">
      <c r="A1991" s="52" t="s">
        <v>506</v>
      </c>
      <c r="B1991" s="52" t="s">
        <v>590</v>
      </c>
      <c r="C1991" s="52" t="s">
        <v>1158</v>
      </c>
      <c r="D1991" s="52" t="s">
        <v>1201</v>
      </c>
      <c r="E1991" s="52" t="s">
        <v>996</v>
      </c>
      <c r="F1991" s="52" t="s">
        <v>998</v>
      </c>
      <c r="G1991" s="56" t="s">
        <v>999</v>
      </c>
      <c r="H1991" s="57">
        <v>47830320</v>
      </c>
    </row>
    <row r="1992" spans="1:8">
      <c r="A1992" s="52" t="s">
        <v>506</v>
      </c>
      <c r="B1992" s="52" t="s">
        <v>590</v>
      </c>
      <c r="C1992" s="52" t="s">
        <v>1158</v>
      </c>
      <c r="D1992" s="52" t="s">
        <v>1201</v>
      </c>
      <c r="E1992" s="52" t="s">
        <v>996</v>
      </c>
      <c r="F1992" s="52" t="s">
        <v>1004</v>
      </c>
      <c r="G1992" s="56" t="s">
        <v>1005</v>
      </c>
      <c r="H1992" s="57">
        <v>37100000</v>
      </c>
    </row>
    <row r="1993" spans="1:8">
      <c r="A1993" s="52" t="s">
        <v>506</v>
      </c>
      <c r="B1993" s="52" t="s">
        <v>590</v>
      </c>
      <c r="C1993" s="52" t="s">
        <v>1158</v>
      </c>
      <c r="D1993" s="52" t="s">
        <v>1201</v>
      </c>
      <c r="E1993" s="52" t="s">
        <v>1006</v>
      </c>
      <c r="F1993" s="52" t="s">
        <v>201</v>
      </c>
      <c r="G1993" s="56" t="s">
        <v>1007</v>
      </c>
      <c r="H1993" s="57">
        <v>13212646</v>
      </c>
    </row>
    <row r="1994" spans="1:8" ht="38.25">
      <c r="A1994" s="52" t="s">
        <v>506</v>
      </c>
      <c r="B1994" s="52" t="s">
        <v>590</v>
      </c>
      <c r="C1994" s="52" t="s">
        <v>1158</v>
      </c>
      <c r="D1994" s="52" t="s">
        <v>1201</v>
      </c>
      <c r="E1994" s="52" t="s">
        <v>1006</v>
      </c>
      <c r="F1994" s="52" t="s">
        <v>1008</v>
      </c>
      <c r="G1994" s="56" t="s">
        <v>1009</v>
      </c>
      <c r="H1994" s="57">
        <v>396646</v>
      </c>
    </row>
    <row r="1995" spans="1:8" ht="38.25">
      <c r="A1995" s="52" t="s">
        <v>506</v>
      </c>
      <c r="B1995" s="52" t="s">
        <v>590</v>
      </c>
      <c r="C1995" s="52" t="s">
        <v>1158</v>
      </c>
      <c r="D1995" s="52" t="s">
        <v>1201</v>
      </c>
      <c r="E1995" s="52" t="s">
        <v>1006</v>
      </c>
      <c r="F1995" s="52" t="s">
        <v>1012</v>
      </c>
      <c r="G1995" s="56" t="s">
        <v>1013</v>
      </c>
      <c r="H1995" s="57">
        <v>9216000</v>
      </c>
    </row>
    <row r="1996" spans="1:8">
      <c r="A1996" s="52" t="s">
        <v>506</v>
      </c>
      <c r="B1996" s="52" t="s">
        <v>590</v>
      </c>
      <c r="C1996" s="52" t="s">
        <v>1158</v>
      </c>
      <c r="D1996" s="52" t="s">
        <v>1201</v>
      </c>
      <c r="E1996" s="52" t="s">
        <v>1006</v>
      </c>
      <c r="F1996" s="52" t="s">
        <v>1018</v>
      </c>
      <c r="G1996" s="56" t="s">
        <v>1019</v>
      </c>
      <c r="H1996" s="57">
        <v>3600000</v>
      </c>
    </row>
    <row r="1997" spans="1:8">
      <c r="A1997" s="52" t="s">
        <v>506</v>
      </c>
      <c r="B1997" s="52" t="s">
        <v>590</v>
      </c>
      <c r="C1997" s="52" t="s">
        <v>1158</v>
      </c>
      <c r="D1997" s="52" t="s">
        <v>1201</v>
      </c>
      <c r="E1997" s="52" t="s">
        <v>1035</v>
      </c>
      <c r="F1997" s="52" t="s">
        <v>201</v>
      </c>
      <c r="G1997" s="56" t="s">
        <v>1036</v>
      </c>
      <c r="H1997" s="57">
        <v>46350000</v>
      </c>
    </row>
    <row r="1998" spans="1:8">
      <c r="A1998" s="52" t="s">
        <v>506</v>
      </c>
      <c r="B1998" s="52" t="s">
        <v>590</v>
      </c>
      <c r="C1998" s="52" t="s">
        <v>1158</v>
      </c>
      <c r="D1998" s="52" t="s">
        <v>1201</v>
      </c>
      <c r="E1998" s="52" t="s">
        <v>1035</v>
      </c>
      <c r="F1998" s="52" t="s">
        <v>1037</v>
      </c>
      <c r="G1998" s="56" t="s">
        <v>1038</v>
      </c>
      <c r="H1998" s="57">
        <v>700000</v>
      </c>
    </row>
    <row r="1999" spans="1:8">
      <c r="A1999" s="52" t="s">
        <v>506</v>
      </c>
      <c r="B1999" s="52" t="s">
        <v>590</v>
      </c>
      <c r="C1999" s="52" t="s">
        <v>1158</v>
      </c>
      <c r="D1999" s="52" t="s">
        <v>1201</v>
      </c>
      <c r="E1999" s="52" t="s">
        <v>1035</v>
      </c>
      <c r="F1999" s="52" t="s">
        <v>1039</v>
      </c>
      <c r="G1999" s="56" t="s">
        <v>1040</v>
      </c>
      <c r="H1999" s="57">
        <v>4600000</v>
      </c>
    </row>
    <row r="2000" spans="1:8">
      <c r="A2000" s="52" t="s">
        <v>506</v>
      </c>
      <c r="B2000" s="52" t="s">
        <v>590</v>
      </c>
      <c r="C2000" s="52" t="s">
        <v>1158</v>
      </c>
      <c r="D2000" s="52" t="s">
        <v>1201</v>
      </c>
      <c r="E2000" s="52" t="s">
        <v>1035</v>
      </c>
      <c r="F2000" s="52" t="s">
        <v>1041</v>
      </c>
      <c r="G2000" s="56" t="s">
        <v>1028</v>
      </c>
      <c r="H2000" s="57">
        <v>6450000</v>
      </c>
    </row>
    <row r="2001" spans="1:8">
      <c r="A2001" s="52" t="s">
        <v>506</v>
      </c>
      <c r="B2001" s="52" t="s">
        <v>590</v>
      </c>
      <c r="C2001" s="52" t="s">
        <v>1158</v>
      </c>
      <c r="D2001" s="52" t="s">
        <v>1201</v>
      </c>
      <c r="E2001" s="52" t="s">
        <v>1035</v>
      </c>
      <c r="F2001" s="52" t="s">
        <v>1042</v>
      </c>
      <c r="G2001" s="56" t="s">
        <v>1043</v>
      </c>
      <c r="H2001" s="57">
        <v>34600000</v>
      </c>
    </row>
    <row r="2002" spans="1:8">
      <c r="A2002" s="52" t="s">
        <v>506</v>
      </c>
      <c r="B2002" s="52" t="s">
        <v>590</v>
      </c>
      <c r="C2002" s="52" t="s">
        <v>1158</v>
      </c>
      <c r="D2002" s="52" t="s">
        <v>1201</v>
      </c>
      <c r="E2002" s="52" t="s">
        <v>1044</v>
      </c>
      <c r="F2002" s="52" t="s">
        <v>201</v>
      </c>
      <c r="G2002" s="56" t="s">
        <v>1045</v>
      </c>
      <c r="H2002" s="57">
        <v>2160000</v>
      </c>
    </row>
    <row r="2003" spans="1:8">
      <c r="A2003" s="52" t="s">
        <v>506</v>
      </c>
      <c r="B2003" s="52" t="s">
        <v>590</v>
      </c>
      <c r="C2003" s="52" t="s">
        <v>1158</v>
      </c>
      <c r="D2003" s="52" t="s">
        <v>1201</v>
      </c>
      <c r="E2003" s="52" t="s">
        <v>1044</v>
      </c>
      <c r="F2003" s="52" t="s">
        <v>1270</v>
      </c>
      <c r="G2003" s="56" t="s">
        <v>1271</v>
      </c>
      <c r="H2003" s="57">
        <v>2160000</v>
      </c>
    </row>
    <row r="2004" spans="1:8" ht="25.5">
      <c r="A2004" s="52" t="s">
        <v>506</v>
      </c>
      <c r="B2004" s="52" t="s">
        <v>590</v>
      </c>
      <c r="C2004" s="52" t="s">
        <v>1158</v>
      </c>
      <c r="D2004" s="52" t="s">
        <v>1201</v>
      </c>
      <c r="E2004" s="52" t="s">
        <v>1058</v>
      </c>
      <c r="F2004" s="52" t="s">
        <v>201</v>
      </c>
      <c r="G2004" s="56" t="s">
        <v>1059</v>
      </c>
      <c r="H2004" s="57">
        <v>5000000</v>
      </c>
    </row>
    <row r="2005" spans="1:8">
      <c r="A2005" s="52" t="s">
        <v>506</v>
      </c>
      <c r="B2005" s="52" t="s">
        <v>590</v>
      </c>
      <c r="C2005" s="52" t="s">
        <v>1158</v>
      </c>
      <c r="D2005" s="52" t="s">
        <v>1201</v>
      </c>
      <c r="E2005" s="52" t="s">
        <v>1058</v>
      </c>
      <c r="F2005" s="52" t="s">
        <v>1064</v>
      </c>
      <c r="G2005" s="56" t="s">
        <v>1065</v>
      </c>
      <c r="H2005" s="57">
        <v>5000000</v>
      </c>
    </row>
    <row r="2006" spans="1:8" ht="25.5">
      <c r="A2006" s="52" t="s">
        <v>506</v>
      </c>
      <c r="B2006" s="52" t="s">
        <v>590</v>
      </c>
      <c r="C2006" s="52" t="s">
        <v>1158</v>
      </c>
      <c r="D2006" s="52" t="s">
        <v>1201</v>
      </c>
      <c r="E2006" s="52" t="s">
        <v>1072</v>
      </c>
      <c r="F2006" s="52" t="s">
        <v>201</v>
      </c>
      <c r="G2006" s="56" t="s">
        <v>1073</v>
      </c>
      <c r="H2006" s="57">
        <v>141390000</v>
      </c>
    </row>
    <row r="2007" spans="1:8">
      <c r="A2007" s="52" t="s">
        <v>506</v>
      </c>
      <c r="B2007" s="52" t="s">
        <v>590</v>
      </c>
      <c r="C2007" s="52" t="s">
        <v>1158</v>
      </c>
      <c r="D2007" s="52" t="s">
        <v>1201</v>
      </c>
      <c r="E2007" s="52" t="s">
        <v>1072</v>
      </c>
      <c r="F2007" s="52" t="s">
        <v>1075</v>
      </c>
      <c r="G2007" s="56" t="s">
        <v>1065</v>
      </c>
      <c r="H2007" s="57">
        <v>141390000</v>
      </c>
    </row>
    <row r="2008" spans="1:8" ht="25.5">
      <c r="A2008" s="52" t="s">
        <v>506</v>
      </c>
      <c r="B2008" s="52" t="s">
        <v>590</v>
      </c>
      <c r="C2008" s="52" t="s">
        <v>1158</v>
      </c>
      <c r="D2008" s="52" t="s">
        <v>1201</v>
      </c>
      <c r="E2008" s="52" t="s">
        <v>1076</v>
      </c>
      <c r="F2008" s="52" t="s">
        <v>201</v>
      </c>
      <c r="G2008" s="56" t="s">
        <v>1077</v>
      </c>
      <c r="H2008" s="57">
        <v>1107054500</v>
      </c>
    </row>
    <row r="2009" spans="1:8">
      <c r="A2009" s="52" t="s">
        <v>506</v>
      </c>
      <c r="B2009" s="52" t="s">
        <v>590</v>
      </c>
      <c r="C2009" s="52" t="s">
        <v>1158</v>
      </c>
      <c r="D2009" s="52" t="s">
        <v>1201</v>
      </c>
      <c r="E2009" s="52" t="s">
        <v>1076</v>
      </c>
      <c r="F2009" s="52" t="s">
        <v>1112</v>
      </c>
      <c r="G2009" s="56" t="s">
        <v>1113</v>
      </c>
      <c r="H2009" s="57">
        <v>25119660</v>
      </c>
    </row>
    <row r="2010" spans="1:8">
      <c r="A2010" s="52" t="s">
        <v>506</v>
      </c>
      <c r="B2010" s="52" t="s">
        <v>590</v>
      </c>
      <c r="C2010" s="52" t="s">
        <v>1158</v>
      </c>
      <c r="D2010" s="52" t="s">
        <v>1201</v>
      </c>
      <c r="E2010" s="52" t="s">
        <v>1076</v>
      </c>
      <c r="F2010" s="52" t="s">
        <v>1080</v>
      </c>
      <c r="G2010" s="56" t="s">
        <v>1081</v>
      </c>
      <c r="H2010" s="57">
        <v>106361640</v>
      </c>
    </row>
    <row r="2011" spans="1:8">
      <c r="A2011" s="52" t="s">
        <v>506</v>
      </c>
      <c r="B2011" s="52" t="s">
        <v>590</v>
      </c>
      <c r="C2011" s="52" t="s">
        <v>1158</v>
      </c>
      <c r="D2011" s="52" t="s">
        <v>1201</v>
      </c>
      <c r="E2011" s="52" t="s">
        <v>1076</v>
      </c>
      <c r="F2011" s="52" t="s">
        <v>1082</v>
      </c>
      <c r="G2011" s="56" t="s">
        <v>971</v>
      </c>
      <c r="H2011" s="57">
        <v>975573200</v>
      </c>
    </row>
    <row r="2012" spans="1:8">
      <c r="A2012" s="52" t="s">
        <v>506</v>
      </c>
      <c r="B2012" s="52" t="s">
        <v>590</v>
      </c>
      <c r="C2012" s="52" t="s">
        <v>1158</v>
      </c>
      <c r="D2012" s="52" t="s">
        <v>1201</v>
      </c>
      <c r="E2012" s="52" t="s">
        <v>1083</v>
      </c>
      <c r="F2012" s="52" t="s">
        <v>201</v>
      </c>
      <c r="G2012" s="56" t="s">
        <v>971</v>
      </c>
      <c r="H2012" s="57">
        <v>147713202</v>
      </c>
    </row>
    <row r="2013" spans="1:8">
      <c r="A2013" s="52" t="s">
        <v>506</v>
      </c>
      <c r="B2013" s="52" t="s">
        <v>590</v>
      </c>
      <c r="C2013" s="52" t="s">
        <v>1158</v>
      </c>
      <c r="D2013" s="52" t="s">
        <v>1201</v>
      </c>
      <c r="E2013" s="52" t="s">
        <v>1083</v>
      </c>
      <c r="F2013" s="52" t="s">
        <v>1088</v>
      </c>
      <c r="G2013" s="56" t="s">
        <v>1089</v>
      </c>
      <c r="H2013" s="57">
        <v>13213202</v>
      </c>
    </row>
    <row r="2014" spans="1:8">
      <c r="A2014" s="52" t="s">
        <v>506</v>
      </c>
      <c r="B2014" s="52" t="s">
        <v>590</v>
      </c>
      <c r="C2014" s="52" t="s">
        <v>1158</v>
      </c>
      <c r="D2014" s="52" t="s">
        <v>1201</v>
      </c>
      <c r="E2014" s="52" t="s">
        <v>1083</v>
      </c>
      <c r="F2014" s="52" t="s">
        <v>1090</v>
      </c>
      <c r="G2014" s="56" t="s">
        <v>1091</v>
      </c>
      <c r="H2014" s="57">
        <v>134500000</v>
      </c>
    </row>
    <row r="2015" spans="1:8" ht="38.25">
      <c r="A2015" s="52" t="s">
        <v>506</v>
      </c>
      <c r="B2015" s="52" t="s">
        <v>590</v>
      </c>
      <c r="C2015" s="52" t="s">
        <v>1158</v>
      </c>
      <c r="D2015" s="52" t="s">
        <v>1201</v>
      </c>
      <c r="E2015" s="52" t="s">
        <v>1277</v>
      </c>
      <c r="F2015" s="52" t="s">
        <v>201</v>
      </c>
      <c r="G2015" s="56" t="s">
        <v>1278</v>
      </c>
      <c r="H2015" s="57">
        <v>234848491</v>
      </c>
    </row>
    <row r="2016" spans="1:8">
      <c r="A2016" s="52" t="s">
        <v>506</v>
      </c>
      <c r="B2016" s="52" t="s">
        <v>590</v>
      </c>
      <c r="C2016" s="52" t="s">
        <v>1158</v>
      </c>
      <c r="D2016" s="52" t="s">
        <v>1201</v>
      </c>
      <c r="E2016" s="52" t="s">
        <v>1277</v>
      </c>
      <c r="F2016" s="52" t="s">
        <v>1281</v>
      </c>
      <c r="G2016" s="56" t="s">
        <v>1282</v>
      </c>
      <c r="H2016" s="57">
        <v>115000000</v>
      </c>
    </row>
    <row r="2017" spans="1:8">
      <c r="A2017" s="52" t="s">
        <v>506</v>
      </c>
      <c r="B2017" s="52" t="s">
        <v>590</v>
      </c>
      <c r="C2017" s="52" t="s">
        <v>1158</v>
      </c>
      <c r="D2017" s="52" t="s">
        <v>1201</v>
      </c>
      <c r="E2017" s="52" t="s">
        <v>1277</v>
      </c>
      <c r="F2017" s="52" t="s">
        <v>1283</v>
      </c>
      <c r="G2017" s="56" t="s">
        <v>1284</v>
      </c>
      <c r="H2017" s="57">
        <v>48000000</v>
      </c>
    </row>
    <row r="2018" spans="1:8">
      <c r="A2018" s="52" t="s">
        <v>506</v>
      </c>
      <c r="B2018" s="52" t="s">
        <v>590</v>
      </c>
      <c r="C2018" s="52" t="s">
        <v>1158</v>
      </c>
      <c r="D2018" s="52" t="s">
        <v>1201</v>
      </c>
      <c r="E2018" s="52" t="s">
        <v>1277</v>
      </c>
      <c r="F2018" s="52" t="s">
        <v>1285</v>
      </c>
      <c r="G2018" s="56" t="s">
        <v>1286</v>
      </c>
      <c r="H2018" s="57">
        <v>29848491</v>
      </c>
    </row>
    <row r="2019" spans="1:8">
      <c r="A2019" s="52" t="s">
        <v>506</v>
      </c>
      <c r="B2019" s="52" t="s">
        <v>590</v>
      </c>
      <c r="C2019" s="52" t="s">
        <v>1158</v>
      </c>
      <c r="D2019" s="52" t="s">
        <v>1201</v>
      </c>
      <c r="E2019" s="52" t="s">
        <v>1277</v>
      </c>
      <c r="F2019" s="52" t="s">
        <v>1325</v>
      </c>
      <c r="G2019" s="56" t="s">
        <v>1326</v>
      </c>
      <c r="H2019" s="57">
        <v>42000000</v>
      </c>
    </row>
    <row r="2020" spans="1:8" ht="25.5">
      <c r="A2020" s="52" t="s">
        <v>506</v>
      </c>
      <c r="B2020" s="52" t="s">
        <v>590</v>
      </c>
      <c r="C2020" s="52" t="s">
        <v>930</v>
      </c>
      <c r="D2020" s="52" t="s">
        <v>201</v>
      </c>
      <c r="E2020" s="52" t="s">
        <v>201</v>
      </c>
      <c r="F2020" s="52" t="s">
        <v>201</v>
      </c>
      <c r="G2020" s="56" t="s">
        <v>931</v>
      </c>
      <c r="H2020" s="57">
        <v>18979624600</v>
      </c>
    </row>
    <row r="2021" spans="1:8">
      <c r="A2021" s="52" t="s">
        <v>506</v>
      </c>
      <c r="B2021" s="52" t="s">
        <v>590</v>
      </c>
      <c r="C2021" s="52" t="s">
        <v>930</v>
      </c>
      <c r="D2021" s="52" t="s">
        <v>932</v>
      </c>
      <c r="E2021" s="52" t="s">
        <v>201</v>
      </c>
      <c r="F2021" s="52" t="s">
        <v>201</v>
      </c>
      <c r="G2021" s="56" t="s">
        <v>933</v>
      </c>
      <c r="H2021" s="57">
        <v>18979624600</v>
      </c>
    </row>
    <row r="2022" spans="1:8">
      <c r="A2022" s="52" t="s">
        <v>506</v>
      </c>
      <c r="B2022" s="52" t="s">
        <v>590</v>
      </c>
      <c r="C2022" s="52" t="s">
        <v>930</v>
      </c>
      <c r="D2022" s="52" t="s">
        <v>932</v>
      </c>
      <c r="E2022" s="52" t="s">
        <v>934</v>
      </c>
      <c r="F2022" s="52" t="s">
        <v>201</v>
      </c>
      <c r="G2022" s="56" t="s">
        <v>935</v>
      </c>
      <c r="H2022" s="57">
        <v>4889181677</v>
      </c>
    </row>
    <row r="2023" spans="1:8">
      <c r="A2023" s="52" t="s">
        <v>506</v>
      </c>
      <c r="B2023" s="52" t="s">
        <v>590</v>
      </c>
      <c r="C2023" s="52" t="s">
        <v>930</v>
      </c>
      <c r="D2023" s="52" t="s">
        <v>932</v>
      </c>
      <c r="E2023" s="52" t="s">
        <v>934</v>
      </c>
      <c r="F2023" s="52" t="s">
        <v>936</v>
      </c>
      <c r="G2023" s="56" t="s">
        <v>937</v>
      </c>
      <c r="H2023" s="57">
        <v>4889181677</v>
      </c>
    </row>
    <row r="2024" spans="1:8" ht="25.5">
      <c r="A2024" s="52" t="s">
        <v>506</v>
      </c>
      <c r="B2024" s="52" t="s">
        <v>590</v>
      </c>
      <c r="C2024" s="52" t="s">
        <v>930</v>
      </c>
      <c r="D2024" s="52" t="s">
        <v>932</v>
      </c>
      <c r="E2024" s="52" t="s">
        <v>940</v>
      </c>
      <c r="F2024" s="52" t="s">
        <v>201</v>
      </c>
      <c r="G2024" s="56" t="s">
        <v>941</v>
      </c>
      <c r="H2024" s="57">
        <v>123662422</v>
      </c>
    </row>
    <row r="2025" spans="1:8" ht="25.5">
      <c r="A2025" s="52" t="s">
        <v>506</v>
      </c>
      <c r="B2025" s="52" t="s">
        <v>590</v>
      </c>
      <c r="C2025" s="52" t="s">
        <v>930</v>
      </c>
      <c r="D2025" s="52" t="s">
        <v>932</v>
      </c>
      <c r="E2025" s="52" t="s">
        <v>940</v>
      </c>
      <c r="F2025" s="52" t="s">
        <v>942</v>
      </c>
      <c r="G2025" s="56" t="s">
        <v>943</v>
      </c>
      <c r="H2025" s="57">
        <v>123662422</v>
      </c>
    </row>
    <row r="2026" spans="1:8">
      <c r="A2026" s="52" t="s">
        <v>506</v>
      </c>
      <c r="B2026" s="52" t="s">
        <v>590</v>
      </c>
      <c r="C2026" s="52" t="s">
        <v>930</v>
      </c>
      <c r="D2026" s="52" t="s">
        <v>932</v>
      </c>
      <c r="E2026" s="52" t="s">
        <v>944</v>
      </c>
      <c r="F2026" s="52" t="s">
        <v>201</v>
      </c>
      <c r="G2026" s="56" t="s">
        <v>945</v>
      </c>
      <c r="H2026" s="57">
        <v>2394163916</v>
      </c>
    </row>
    <row r="2027" spans="1:8">
      <c r="A2027" s="52" t="s">
        <v>506</v>
      </c>
      <c r="B2027" s="52" t="s">
        <v>590</v>
      </c>
      <c r="C2027" s="52" t="s">
        <v>930</v>
      </c>
      <c r="D2027" s="52" t="s">
        <v>932</v>
      </c>
      <c r="E2027" s="52" t="s">
        <v>944</v>
      </c>
      <c r="F2027" s="52" t="s">
        <v>946</v>
      </c>
      <c r="G2027" s="56" t="s">
        <v>947</v>
      </c>
      <c r="H2027" s="57">
        <v>210325000</v>
      </c>
    </row>
    <row r="2028" spans="1:8">
      <c r="A2028" s="52" t="s">
        <v>506</v>
      </c>
      <c r="B2028" s="52" t="s">
        <v>590</v>
      </c>
      <c r="C2028" s="52" t="s">
        <v>930</v>
      </c>
      <c r="D2028" s="52" t="s">
        <v>932</v>
      </c>
      <c r="E2028" s="52" t="s">
        <v>944</v>
      </c>
      <c r="F2028" s="52" t="s">
        <v>1272</v>
      </c>
      <c r="G2028" s="56" t="s">
        <v>1273</v>
      </c>
      <c r="H2028" s="57">
        <v>11934900</v>
      </c>
    </row>
    <row r="2029" spans="1:8">
      <c r="A2029" s="52" t="s">
        <v>506</v>
      </c>
      <c r="B2029" s="52" t="s">
        <v>590</v>
      </c>
      <c r="C2029" s="52" t="s">
        <v>930</v>
      </c>
      <c r="D2029" s="52" t="s">
        <v>932</v>
      </c>
      <c r="E2029" s="52" t="s">
        <v>944</v>
      </c>
      <c r="F2029" s="52" t="s">
        <v>948</v>
      </c>
      <c r="G2029" s="56" t="s">
        <v>949</v>
      </c>
      <c r="H2029" s="57">
        <v>464574481</v>
      </c>
    </row>
    <row r="2030" spans="1:8">
      <c r="A2030" s="52" t="s">
        <v>506</v>
      </c>
      <c r="B2030" s="52" t="s">
        <v>590</v>
      </c>
      <c r="C2030" s="52" t="s">
        <v>930</v>
      </c>
      <c r="D2030" s="52" t="s">
        <v>932</v>
      </c>
      <c r="E2030" s="52" t="s">
        <v>944</v>
      </c>
      <c r="F2030" s="52" t="s">
        <v>1229</v>
      </c>
      <c r="G2030" s="56" t="s">
        <v>1230</v>
      </c>
      <c r="H2030" s="57">
        <v>151892595</v>
      </c>
    </row>
    <row r="2031" spans="1:8" ht="25.5">
      <c r="A2031" s="52" t="s">
        <v>506</v>
      </c>
      <c r="B2031" s="52" t="s">
        <v>590</v>
      </c>
      <c r="C2031" s="52" t="s">
        <v>930</v>
      </c>
      <c r="D2031" s="52" t="s">
        <v>932</v>
      </c>
      <c r="E2031" s="52" t="s">
        <v>944</v>
      </c>
      <c r="F2031" s="52" t="s">
        <v>956</v>
      </c>
      <c r="G2031" s="56" t="s">
        <v>957</v>
      </c>
      <c r="H2031" s="57">
        <v>67880242</v>
      </c>
    </row>
    <row r="2032" spans="1:8">
      <c r="A2032" s="52" t="s">
        <v>506</v>
      </c>
      <c r="B2032" s="52" t="s">
        <v>590</v>
      </c>
      <c r="C2032" s="52" t="s">
        <v>930</v>
      </c>
      <c r="D2032" s="52" t="s">
        <v>932</v>
      </c>
      <c r="E2032" s="52" t="s">
        <v>944</v>
      </c>
      <c r="F2032" s="52" t="s">
        <v>958</v>
      </c>
      <c r="G2032" s="56" t="s">
        <v>959</v>
      </c>
      <c r="H2032" s="57">
        <v>1291097714</v>
      </c>
    </row>
    <row r="2033" spans="1:8">
      <c r="A2033" s="52" t="s">
        <v>506</v>
      </c>
      <c r="B2033" s="52" t="s">
        <v>590</v>
      </c>
      <c r="C2033" s="52" t="s">
        <v>930</v>
      </c>
      <c r="D2033" s="52" t="s">
        <v>932</v>
      </c>
      <c r="E2033" s="52" t="s">
        <v>944</v>
      </c>
      <c r="F2033" s="52" t="s">
        <v>960</v>
      </c>
      <c r="G2033" s="56" t="s">
        <v>961</v>
      </c>
      <c r="H2033" s="57">
        <v>196458984</v>
      </c>
    </row>
    <row r="2034" spans="1:8" ht="25.5">
      <c r="A2034" s="52" t="s">
        <v>506</v>
      </c>
      <c r="B2034" s="52" t="s">
        <v>590</v>
      </c>
      <c r="C2034" s="52" t="s">
        <v>930</v>
      </c>
      <c r="D2034" s="52" t="s">
        <v>932</v>
      </c>
      <c r="E2034" s="52" t="s">
        <v>962</v>
      </c>
      <c r="F2034" s="52" t="s">
        <v>201</v>
      </c>
      <c r="G2034" s="56" t="s">
        <v>963</v>
      </c>
      <c r="H2034" s="57">
        <v>54745000</v>
      </c>
    </row>
    <row r="2035" spans="1:8">
      <c r="A2035" s="52" t="s">
        <v>506</v>
      </c>
      <c r="B2035" s="52" t="s">
        <v>590</v>
      </c>
      <c r="C2035" s="52" t="s">
        <v>930</v>
      </c>
      <c r="D2035" s="52" t="s">
        <v>932</v>
      </c>
      <c r="E2035" s="52" t="s">
        <v>962</v>
      </c>
      <c r="F2035" s="52" t="s">
        <v>964</v>
      </c>
      <c r="G2035" s="56" t="s">
        <v>965</v>
      </c>
      <c r="H2035" s="57">
        <v>54745000</v>
      </c>
    </row>
    <row r="2036" spans="1:8">
      <c r="A2036" s="52" t="s">
        <v>506</v>
      </c>
      <c r="B2036" s="52" t="s">
        <v>590</v>
      </c>
      <c r="C2036" s="52" t="s">
        <v>930</v>
      </c>
      <c r="D2036" s="52" t="s">
        <v>932</v>
      </c>
      <c r="E2036" s="52" t="s">
        <v>1139</v>
      </c>
      <c r="F2036" s="52" t="s">
        <v>201</v>
      </c>
      <c r="G2036" s="56" t="s">
        <v>1140</v>
      </c>
      <c r="H2036" s="57">
        <v>399784500</v>
      </c>
    </row>
    <row r="2037" spans="1:8">
      <c r="A2037" s="52" t="s">
        <v>506</v>
      </c>
      <c r="B2037" s="52" t="s">
        <v>590</v>
      </c>
      <c r="C2037" s="52" t="s">
        <v>930</v>
      </c>
      <c r="D2037" s="52" t="s">
        <v>932</v>
      </c>
      <c r="E2037" s="52" t="s">
        <v>1139</v>
      </c>
      <c r="F2037" s="52" t="s">
        <v>1266</v>
      </c>
      <c r="G2037" s="56" t="s">
        <v>1267</v>
      </c>
      <c r="H2037" s="57">
        <v>399784500</v>
      </c>
    </row>
    <row r="2038" spans="1:8">
      <c r="A2038" s="52" t="s">
        <v>506</v>
      </c>
      <c r="B2038" s="52" t="s">
        <v>590</v>
      </c>
      <c r="C2038" s="52" t="s">
        <v>930</v>
      </c>
      <c r="D2038" s="52" t="s">
        <v>932</v>
      </c>
      <c r="E2038" s="52" t="s">
        <v>966</v>
      </c>
      <c r="F2038" s="52" t="s">
        <v>201</v>
      </c>
      <c r="G2038" s="56" t="s">
        <v>967</v>
      </c>
      <c r="H2038" s="57">
        <v>477510000</v>
      </c>
    </row>
    <row r="2039" spans="1:8">
      <c r="A2039" s="52" t="s">
        <v>506</v>
      </c>
      <c r="B2039" s="52" t="s">
        <v>590</v>
      </c>
      <c r="C2039" s="52" t="s">
        <v>930</v>
      </c>
      <c r="D2039" s="52" t="s">
        <v>932</v>
      </c>
      <c r="E2039" s="52" t="s">
        <v>966</v>
      </c>
      <c r="F2039" s="52" t="s">
        <v>970</v>
      </c>
      <c r="G2039" s="56" t="s">
        <v>971</v>
      </c>
      <c r="H2039" s="57">
        <v>477510000</v>
      </c>
    </row>
    <row r="2040" spans="1:8">
      <c r="A2040" s="52" t="s">
        <v>506</v>
      </c>
      <c r="B2040" s="52" t="s">
        <v>590</v>
      </c>
      <c r="C2040" s="52" t="s">
        <v>930</v>
      </c>
      <c r="D2040" s="52" t="s">
        <v>932</v>
      </c>
      <c r="E2040" s="52" t="s">
        <v>972</v>
      </c>
      <c r="F2040" s="52" t="s">
        <v>201</v>
      </c>
      <c r="G2040" s="56" t="s">
        <v>973</v>
      </c>
      <c r="H2040" s="57">
        <v>1194235235</v>
      </c>
    </row>
    <row r="2041" spans="1:8">
      <c r="A2041" s="52" t="s">
        <v>506</v>
      </c>
      <c r="B2041" s="52" t="s">
        <v>590</v>
      </c>
      <c r="C2041" s="52" t="s">
        <v>930</v>
      </c>
      <c r="D2041" s="52" t="s">
        <v>932</v>
      </c>
      <c r="E2041" s="52" t="s">
        <v>972</v>
      </c>
      <c r="F2041" s="52" t="s">
        <v>974</v>
      </c>
      <c r="G2041" s="56" t="s">
        <v>975</v>
      </c>
      <c r="H2041" s="57">
        <v>934417208</v>
      </c>
    </row>
    <row r="2042" spans="1:8">
      <c r="A2042" s="52" t="s">
        <v>506</v>
      </c>
      <c r="B2042" s="52" t="s">
        <v>590</v>
      </c>
      <c r="C2042" s="52" t="s">
        <v>930</v>
      </c>
      <c r="D2042" s="52" t="s">
        <v>932</v>
      </c>
      <c r="E2042" s="52" t="s">
        <v>972</v>
      </c>
      <c r="F2042" s="52" t="s">
        <v>976</v>
      </c>
      <c r="G2042" s="56" t="s">
        <v>977</v>
      </c>
      <c r="H2042" s="57">
        <v>155967406</v>
      </c>
    </row>
    <row r="2043" spans="1:8">
      <c r="A2043" s="52" t="s">
        <v>506</v>
      </c>
      <c r="B2043" s="52" t="s">
        <v>590</v>
      </c>
      <c r="C2043" s="52" t="s">
        <v>930</v>
      </c>
      <c r="D2043" s="52" t="s">
        <v>932</v>
      </c>
      <c r="E2043" s="52" t="s">
        <v>972</v>
      </c>
      <c r="F2043" s="52" t="s">
        <v>978</v>
      </c>
      <c r="G2043" s="56" t="s">
        <v>979</v>
      </c>
      <c r="H2043" s="57">
        <v>103850621</v>
      </c>
    </row>
    <row r="2044" spans="1:8">
      <c r="A2044" s="52" t="s">
        <v>506</v>
      </c>
      <c r="B2044" s="52" t="s">
        <v>590</v>
      </c>
      <c r="C2044" s="52" t="s">
        <v>930</v>
      </c>
      <c r="D2044" s="52" t="s">
        <v>932</v>
      </c>
      <c r="E2044" s="52" t="s">
        <v>982</v>
      </c>
      <c r="F2044" s="52" t="s">
        <v>201</v>
      </c>
      <c r="G2044" s="56" t="s">
        <v>983</v>
      </c>
      <c r="H2044" s="57">
        <v>462990245</v>
      </c>
    </row>
    <row r="2045" spans="1:8" ht="25.5">
      <c r="A2045" s="52" t="s">
        <v>506</v>
      </c>
      <c r="B2045" s="52" t="s">
        <v>590</v>
      </c>
      <c r="C2045" s="52" t="s">
        <v>930</v>
      </c>
      <c r="D2045" s="52" t="s">
        <v>932</v>
      </c>
      <c r="E2045" s="52" t="s">
        <v>982</v>
      </c>
      <c r="F2045" s="52" t="s">
        <v>984</v>
      </c>
      <c r="G2045" s="56" t="s">
        <v>985</v>
      </c>
      <c r="H2045" s="57">
        <v>462990245</v>
      </c>
    </row>
    <row r="2046" spans="1:8">
      <c r="A2046" s="52" t="s">
        <v>506</v>
      </c>
      <c r="B2046" s="52" t="s">
        <v>590</v>
      </c>
      <c r="C2046" s="52" t="s">
        <v>930</v>
      </c>
      <c r="D2046" s="52" t="s">
        <v>932</v>
      </c>
      <c r="E2046" s="52" t="s">
        <v>986</v>
      </c>
      <c r="F2046" s="52" t="s">
        <v>201</v>
      </c>
      <c r="G2046" s="56" t="s">
        <v>987</v>
      </c>
      <c r="H2046" s="57">
        <v>453231223</v>
      </c>
    </row>
    <row r="2047" spans="1:8">
      <c r="A2047" s="52" t="s">
        <v>506</v>
      </c>
      <c r="B2047" s="52" t="s">
        <v>590</v>
      </c>
      <c r="C2047" s="52" t="s">
        <v>930</v>
      </c>
      <c r="D2047" s="52" t="s">
        <v>932</v>
      </c>
      <c r="E2047" s="52" t="s">
        <v>986</v>
      </c>
      <c r="F2047" s="52" t="s">
        <v>988</v>
      </c>
      <c r="G2047" s="56" t="s">
        <v>989</v>
      </c>
      <c r="H2047" s="57">
        <v>311601675</v>
      </c>
    </row>
    <row r="2048" spans="1:8">
      <c r="A2048" s="52" t="s">
        <v>506</v>
      </c>
      <c r="B2048" s="52" t="s">
        <v>590</v>
      </c>
      <c r="C2048" s="52" t="s">
        <v>930</v>
      </c>
      <c r="D2048" s="52" t="s">
        <v>932</v>
      </c>
      <c r="E2048" s="52" t="s">
        <v>986</v>
      </c>
      <c r="F2048" s="52" t="s">
        <v>990</v>
      </c>
      <c r="G2048" s="56" t="s">
        <v>991</v>
      </c>
      <c r="H2048" s="57">
        <v>9466300</v>
      </c>
    </row>
    <row r="2049" spans="1:8">
      <c r="A2049" s="52" t="s">
        <v>506</v>
      </c>
      <c r="B2049" s="52" t="s">
        <v>590</v>
      </c>
      <c r="C2049" s="52" t="s">
        <v>930</v>
      </c>
      <c r="D2049" s="52" t="s">
        <v>932</v>
      </c>
      <c r="E2049" s="52" t="s">
        <v>986</v>
      </c>
      <c r="F2049" s="52" t="s">
        <v>992</v>
      </c>
      <c r="G2049" s="56" t="s">
        <v>993</v>
      </c>
      <c r="H2049" s="57">
        <v>121639748</v>
      </c>
    </row>
    <row r="2050" spans="1:8">
      <c r="A2050" s="52" t="s">
        <v>506</v>
      </c>
      <c r="B2050" s="52" t="s">
        <v>590</v>
      </c>
      <c r="C2050" s="52" t="s">
        <v>930</v>
      </c>
      <c r="D2050" s="52" t="s">
        <v>932</v>
      </c>
      <c r="E2050" s="52" t="s">
        <v>986</v>
      </c>
      <c r="F2050" s="52" t="s">
        <v>994</v>
      </c>
      <c r="G2050" s="56" t="s">
        <v>995</v>
      </c>
      <c r="H2050" s="57">
        <v>10523500</v>
      </c>
    </row>
    <row r="2051" spans="1:8">
      <c r="A2051" s="52" t="s">
        <v>506</v>
      </c>
      <c r="B2051" s="52" t="s">
        <v>590</v>
      </c>
      <c r="C2051" s="52" t="s">
        <v>930</v>
      </c>
      <c r="D2051" s="52" t="s">
        <v>932</v>
      </c>
      <c r="E2051" s="52" t="s">
        <v>996</v>
      </c>
      <c r="F2051" s="52" t="s">
        <v>201</v>
      </c>
      <c r="G2051" s="56" t="s">
        <v>997</v>
      </c>
      <c r="H2051" s="57">
        <v>678051250</v>
      </c>
    </row>
    <row r="2052" spans="1:8">
      <c r="A2052" s="52" t="s">
        <v>506</v>
      </c>
      <c r="B2052" s="52" t="s">
        <v>590</v>
      </c>
      <c r="C2052" s="52" t="s">
        <v>930</v>
      </c>
      <c r="D2052" s="52" t="s">
        <v>932</v>
      </c>
      <c r="E2052" s="52" t="s">
        <v>996</v>
      </c>
      <c r="F2052" s="52" t="s">
        <v>998</v>
      </c>
      <c r="G2052" s="56" t="s">
        <v>999</v>
      </c>
      <c r="H2052" s="57">
        <v>287754150</v>
      </c>
    </row>
    <row r="2053" spans="1:8">
      <c r="A2053" s="52" t="s">
        <v>506</v>
      </c>
      <c r="B2053" s="52" t="s">
        <v>590</v>
      </c>
      <c r="C2053" s="52" t="s">
        <v>930</v>
      </c>
      <c r="D2053" s="52" t="s">
        <v>932</v>
      </c>
      <c r="E2053" s="52" t="s">
        <v>996</v>
      </c>
      <c r="F2053" s="52" t="s">
        <v>1002</v>
      </c>
      <c r="G2053" s="56" t="s">
        <v>1003</v>
      </c>
      <c r="H2053" s="57">
        <v>81180000</v>
      </c>
    </row>
    <row r="2054" spans="1:8">
      <c r="A2054" s="52" t="s">
        <v>506</v>
      </c>
      <c r="B2054" s="52" t="s">
        <v>590</v>
      </c>
      <c r="C2054" s="52" t="s">
        <v>930</v>
      </c>
      <c r="D2054" s="52" t="s">
        <v>932</v>
      </c>
      <c r="E2054" s="52" t="s">
        <v>996</v>
      </c>
      <c r="F2054" s="52" t="s">
        <v>1004</v>
      </c>
      <c r="G2054" s="56" t="s">
        <v>1005</v>
      </c>
      <c r="H2054" s="57">
        <v>309117100</v>
      </c>
    </row>
    <row r="2055" spans="1:8">
      <c r="A2055" s="52" t="s">
        <v>506</v>
      </c>
      <c r="B2055" s="52" t="s">
        <v>590</v>
      </c>
      <c r="C2055" s="52" t="s">
        <v>930</v>
      </c>
      <c r="D2055" s="52" t="s">
        <v>932</v>
      </c>
      <c r="E2055" s="52" t="s">
        <v>1006</v>
      </c>
      <c r="F2055" s="52" t="s">
        <v>201</v>
      </c>
      <c r="G2055" s="56" t="s">
        <v>1007</v>
      </c>
      <c r="H2055" s="57">
        <v>75218713</v>
      </c>
    </row>
    <row r="2056" spans="1:8" ht="38.25">
      <c r="A2056" s="52" t="s">
        <v>506</v>
      </c>
      <c r="B2056" s="52" t="s">
        <v>590</v>
      </c>
      <c r="C2056" s="52" t="s">
        <v>930</v>
      </c>
      <c r="D2056" s="52" t="s">
        <v>932</v>
      </c>
      <c r="E2056" s="52" t="s">
        <v>1006</v>
      </c>
      <c r="F2056" s="52" t="s">
        <v>1008</v>
      </c>
      <c r="G2056" s="56" t="s">
        <v>1009</v>
      </c>
      <c r="H2056" s="57">
        <v>4020213</v>
      </c>
    </row>
    <row r="2057" spans="1:8">
      <c r="A2057" s="52" t="s">
        <v>506</v>
      </c>
      <c r="B2057" s="52" t="s">
        <v>590</v>
      </c>
      <c r="C2057" s="52" t="s">
        <v>930</v>
      </c>
      <c r="D2057" s="52" t="s">
        <v>932</v>
      </c>
      <c r="E2057" s="52" t="s">
        <v>1006</v>
      </c>
      <c r="F2057" s="52" t="s">
        <v>1010</v>
      </c>
      <c r="G2057" s="56" t="s">
        <v>1011</v>
      </c>
      <c r="H2057" s="57">
        <v>8264000</v>
      </c>
    </row>
    <row r="2058" spans="1:8" ht="38.25">
      <c r="A2058" s="52" t="s">
        <v>506</v>
      </c>
      <c r="B2058" s="52" t="s">
        <v>590</v>
      </c>
      <c r="C2058" s="52" t="s">
        <v>930</v>
      </c>
      <c r="D2058" s="52" t="s">
        <v>932</v>
      </c>
      <c r="E2058" s="52" t="s">
        <v>1006</v>
      </c>
      <c r="F2058" s="52" t="s">
        <v>1012</v>
      </c>
      <c r="G2058" s="56" t="s">
        <v>1013</v>
      </c>
      <c r="H2058" s="57">
        <v>36758500</v>
      </c>
    </row>
    <row r="2059" spans="1:8" ht="25.5">
      <c r="A2059" s="52" t="s">
        <v>506</v>
      </c>
      <c r="B2059" s="52" t="s">
        <v>590</v>
      </c>
      <c r="C2059" s="52" t="s">
        <v>930</v>
      </c>
      <c r="D2059" s="52" t="s">
        <v>932</v>
      </c>
      <c r="E2059" s="52" t="s">
        <v>1006</v>
      </c>
      <c r="F2059" s="52" t="s">
        <v>1016</v>
      </c>
      <c r="G2059" s="56" t="s">
        <v>1017</v>
      </c>
      <c r="H2059" s="57">
        <v>22576000</v>
      </c>
    </row>
    <row r="2060" spans="1:8">
      <c r="A2060" s="52" t="s">
        <v>506</v>
      </c>
      <c r="B2060" s="52" t="s">
        <v>590</v>
      </c>
      <c r="C2060" s="52" t="s">
        <v>930</v>
      </c>
      <c r="D2060" s="52" t="s">
        <v>932</v>
      </c>
      <c r="E2060" s="52" t="s">
        <v>1006</v>
      </c>
      <c r="F2060" s="52" t="s">
        <v>1018</v>
      </c>
      <c r="G2060" s="56" t="s">
        <v>1019</v>
      </c>
      <c r="H2060" s="57">
        <v>3600000</v>
      </c>
    </row>
    <row r="2061" spans="1:8">
      <c r="A2061" s="52" t="s">
        <v>506</v>
      </c>
      <c r="B2061" s="52" t="s">
        <v>590</v>
      </c>
      <c r="C2061" s="52" t="s">
        <v>930</v>
      </c>
      <c r="D2061" s="52" t="s">
        <v>932</v>
      </c>
      <c r="E2061" s="52" t="s">
        <v>1021</v>
      </c>
      <c r="F2061" s="52" t="s">
        <v>201</v>
      </c>
      <c r="G2061" s="56" t="s">
        <v>1022</v>
      </c>
      <c r="H2061" s="57">
        <v>40931945</v>
      </c>
    </row>
    <row r="2062" spans="1:8">
      <c r="A2062" s="52" t="s">
        <v>506</v>
      </c>
      <c r="B2062" s="52" t="s">
        <v>590</v>
      </c>
      <c r="C2062" s="52" t="s">
        <v>930</v>
      </c>
      <c r="D2062" s="52" t="s">
        <v>932</v>
      </c>
      <c r="E2062" s="52" t="s">
        <v>1021</v>
      </c>
      <c r="F2062" s="52" t="s">
        <v>1033</v>
      </c>
      <c r="G2062" s="56" t="s">
        <v>1034</v>
      </c>
      <c r="H2062" s="57">
        <v>40931945</v>
      </c>
    </row>
    <row r="2063" spans="1:8">
      <c r="A2063" s="52" t="s">
        <v>506</v>
      </c>
      <c r="B2063" s="52" t="s">
        <v>590</v>
      </c>
      <c r="C2063" s="52" t="s">
        <v>930</v>
      </c>
      <c r="D2063" s="52" t="s">
        <v>932</v>
      </c>
      <c r="E2063" s="52" t="s">
        <v>1035</v>
      </c>
      <c r="F2063" s="52" t="s">
        <v>201</v>
      </c>
      <c r="G2063" s="56" t="s">
        <v>1036</v>
      </c>
      <c r="H2063" s="57">
        <v>2379254000</v>
      </c>
    </row>
    <row r="2064" spans="1:8">
      <c r="A2064" s="52" t="s">
        <v>506</v>
      </c>
      <c r="B2064" s="52" t="s">
        <v>590</v>
      </c>
      <c r="C2064" s="52" t="s">
        <v>930</v>
      </c>
      <c r="D2064" s="52" t="s">
        <v>932</v>
      </c>
      <c r="E2064" s="52" t="s">
        <v>1035</v>
      </c>
      <c r="F2064" s="52" t="s">
        <v>1037</v>
      </c>
      <c r="G2064" s="56" t="s">
        <v>1038</v>
      </c>
      <c r="H2064" s="57">
        <v>338754000</v>
      </c>
    </row>
    <row r="2065" spans="1:8">
      <c r="A2065" s="52" t="s">
        <v>506</v>
      </c>
      <c r="B2065" s="52" t="s">
        <v>590</v>
      </c>
      <c r="C2065" s="52" t="s">
        <v>930</v>
      </c>
      <c r="D2065" s="52" t="s">
        <v>932</v>
      </c>
      <c r="E2065" s="52" t="s">
        <v>1035</v>
      </c>
      <c r="F2065" s="52" t="s">
        <v>1039</v>
      </c>
      <c r="G2065" s="56" t="s">
        <v>1040</v>
      </c>
      <c r="H2065" s="57">
        <v>646650000</v>
      </c>
    </row>
    <row r="2066" spans="1:8">
      <c r="A2066" s="52" t="s">
        <v>506</v>
      </c>
      <c r="B2066" s="52" t="s">
        <v>590</v>
      </c>
      <c r="C2066" s="52" t="s">
        <v>930</v>
      </c>
      <c r="D2066" s="52" t="s">
        <v>932</v>
      </c>
      <c r="E2066" s="52" t="s">
        <v>1035</v>
      </c>
      <c r="F2066" s="52" t="s">
        <v>1041</v>
      </c>
      <c r="G2066" s="56" t="s">
        <v>1028</v>
      </c>
      <c r="H2066" s="57">
        <v>1092850000</v>
      </c>
    </row>
    <row r="2067" spans="1:8">
      <c r="A2067" s="52" t="s">
        <v>506</v>
      </c>
      <c r="B2067" s="52" t="s">
        <v>590</v>
      </c>
      <c r="C2067" s="52" t="s">
        <v>930</v>
      </c>
      <c r="D2067" s="52" t="s">
        <v>932</v>
      </c>
      <c r="E2067" s="52" t="s">
        <v>1035</v>
      </c>
      <c r="F2067" s="52" t="s">
        <v>1042</v>
      </c>
      <c r="G2067" s="56" t="s">
        <v>1043</v>
      </c>
      <c r="H2067" s="57">
        <v>301000000</v>
      </c>
    </row>
    <row r="2068" spans="1:8">
      <c r="A2068" s="52" t="s">
        <v>506</v>
      </c>
      <c r="B2068" s="52" t="s">
        <v>590</v>
      </c>
      <c r="C2068" s="52" t="s">
        <v>930</v>
      </c>
      <c r="D2068" s="52" t="s">
        <v>932</v>
      </c>
      <c r="E2068" s="52" t="s">
        <v>1044</v>
      </c>
      <c r="F2068" s="52" t="s">
        <v>201</v>
      </c>
      <c r="G2068" s="56" t="s">
        <v>1045</v>
      </c>
      <c r="H2068" s="57">
        <v>275787550</v>
      </c>
    </row>
    <row r="2069" spans="1:8">
      <c r="A2069" s="52" t="s">
        <v>506</v>
      </c>
      <c r="B2069" s="52" t="s">
        <v>590</v>
      </c>
      <c r="C2069" s="52" t="s">
        <v>930</v>
      </c>
      <c r="D2069" s="52" t="s">
        <v>932</v>
      </c>
      <c r="E2069" s="52" t="s">
        <v>1044</v>
      </c>
      <c r="F2069" s="52" t="s">
        <v>1046</v>
      </c>
      <c r="G2069" s="56" t="s">
        <v>1047</v>
      </c>
      <c r="H2069" s="57">
        <v>50600000</v>
      </c>
    </row>
    <row r="2070" spans="1:8">
      <c r="A2070" s="52" t="s">
        <v>506</v>
      </c>
      <c r="B2070" s="52" t="s">
        <v>590</v>
      </c>
      <c r="C2070" s="52" t="s">
        <v>930</v>
      </c>
      <c r="D2070" s="52" t="s">
        <v>932</v>
      </c>
      <c r="E2070" s="52" t="s">
        <v>1044</v>
      </c>
      <c r="F2070" s="52" t="s">
        <v>1048</v>
      </c>
      <c r="G2070" s="56" t="s">
        <v>1049</v>
      </c>
      <c r="H2070" s="57">
        <v>207187550</v>
      </c>
    </row>
    <row r="2071" spans="1:8">
      <c r="A2071" s="52" t="s">
        <v>506</v>
      </c>
      <c r="B2071" s="52" t="s">
        <v>590</v>
      </c>
      <c r="C2071" s="52" t="s">
        <v>930</v>
      </c>
      <c r="D2071" s="52" t="s">
        <v>932</v>
      </c>
      <c r="E2071" s="52" t="s">
        <v>1044</v>
      </c>
      <c r="F2071" s="52" t="s">
        <v>1050</v>
      </c>
      <c r="G2071" s="56" t="s">
        <v>1051</v>
      </c>
      <c r="H2071" s="57">
        <v>18000000</v>
      </c>
    </row>
    <row r="2072" spans="1:8" ht="25.5">
      <c r="A2072" s="52" t="s">
        <v>506</v>
      </c>
      <c r="B2072" s="52" t="s">
        <v>590</v>
      </c>
      <c r="C2072" s="52" t="s">
        <v>930</v>
      </c>
      <c r="D2072" s="52" t="s">
        <v>932</v>
      </c>
      <c r="E2072" s="52" t="s">
        <v>1058</v>
      </c>
      <c r="F2072" s="52" t="s">
        <v>201</v>
      </c>
      <c r="G2072" s="56" t="s">
        <v>1059</v>
      </c>
      <c r="H2072" s="57">
        <v>501294900</v>
      </c>
    </row>
    <row r="2073" spans="1:8">
      <c r="A2073" s="52" t="s">
        <v>506</v>
      </c>
      <c r="B2073" s="52" t="s">
        <v>590</v>
      </c>
      <c r="C2073" s="52" t="s">
        <v>930</v>
      </c>
      <c r="D2073" s="52" t="s">
        <v>932</v>
      </c>
      <c r="E2073" s="52" t="s">
        <v>1058</v>
      </c>
      <c r="F2073" s="52" t="s">
        <v>1060</v>
      </c>
      <c r="G2073" s="56" t="s">
        <v>1061</v>
      </c>
      <c r="H2073" s="57">
        <v>237765600</v>
      </c>
    </row>
    <row r="2074" spans="1:8">
      <c r="A2074" s="52" t="s">
        <v>506</v>
      </c>
      <c r="B2074" s="52" t="s">
        <v>590</v>
      </c>
      <c r="C2074" s="52" t="s">
        <v>930</v>
      </c>
      <c r="D2074" s="52" t="s">
        <v>932</v>
      </c>
      <c r="E2074" s="52" t="s">
        <v>1058</v>
      </c>
      <c r="F2074" s="52" t="s">
        <v>1064</v>
      </c>
      <c r="G2074" s="56" t="s">
        <v>1065</v>
      </c>
      <c r="H2074" s="57">
        <v>68039000</v>
      </c>
    </row>
    <row r="2075" spans="1:8">
      <c r="A2075" s="52" t="s">
        <v>506</v>
      </c>
      <c r="B2075" s="52" t="s">
        <v>590</v>
      </c>
      <c r="C2075" s="52" t="s">
        <v>930</v>
      </c>
      <c r="D2075" s="52" t="s">
        <v>932</v>
      </c>
      <c r="E2075" s="52" t="s">
        <v>1058</v>
      </c>
      <c r="F2075" s="52" t="s">
        <v>1066</v>
      </c>
      <c r="G2075" s="56" t="s">
        <v>1067</v>
      </c>
      <c r="H2075" s="57">
        <v>126689300</v>
      </c>
    </row>
    <row r="2076" spans="1:8">
      <c r="A2076" s="52" t="s">
        <v>506</v>
      </c>
      <c r="B2076" s="52" t="s">
        <v>590</v>
      </c>
      <c r="C2076" s="52" t="s">
        <v>930</v>
      </c>
      <c r="D2076" s="52" t="s">
        <v>932</v>
      </c>
      <c r="E2076" s="52" t="s">
        <v>1058</v>
      </c>
      <c r="F2076" s="52" t="s">
        <v>1070</v>
      </c>
      <c r="G2076" s="56" t="s">
        <v>1071</v>
      </c>
      <c r="H2076" s="57">
        <v>68801000</v>
      </c>
    </row>
    <row r="2077" spans="1:8" ht="25.5">
      <c r="A2077" s="52" t="s">
        <v>506</v>
      </c>
      <c r="B2077" s="52" t="s">
        <v>590</v>
      </c>
      <c r="C2077" s="52" t="s">
        <v>930</v>
      </c>
      <c r="D2077" s="52" t="s">
        <v>932</v>
      </c>
      <c r="E2077" s="52" t="s">
        <v>1072</v>
      </c>
      <c r="F2077" s="52" t="s">
        <v>201</v>
      </c>
      <c r="G2077" s="56" t="s">
        <v>1073</v>
      </c>
      <c r="H2077" s="57">
        <v>293512000</v>
      </c>
    </row>
    <row r="2078" spans="1:8">
      <c r="A2078" s="52" t="s">
        <v>506</v>
      </c>
      <c r="B2078" s="52" t="s">
        <v>590</v>
      </c>
      <c r="C2078" s="52" t="s">
        <v>930</v>
      </c>
      <c r="D2078" s="52" t="s">
        <v>932</v>
      </c>
      <c r="E2078" s="52" t="s">
        <v>1072</v>
      </c>
      <c r="F2078" s="52" t="s">
        <v>1074</v>
      </c>
      <c r="G2078" s="56" t="s">
        <v>1067</v>
      </c>
      <c r="H2078" s="57">
        <v>121910000</v>
      </c>
    </row>
    <row r="2079" spans="1:8">
      <c r="A2079" s="52" t="s">
        <v>506</v>
      </c>
      <c r="B2079" s="52" t="s">
        <v>590</v>
      </c>
      <c r="C2079" s="52" t="s">
        <v>930</v>
      </c>
      <c r="D2079" s="52" t="s">
        <v>932</v>
      </c>
      <c r="E2079" s="52" t="s">
        <v>1072</v>
      </c>
      <c r="F2079" s="52" t="s">
        <v>1075</v>
      </c>
      <c r="G2079" s="56" t="s">
        <v>1065</v>
      </c>
      <c r="H2079" s="57">
        <v>74640000</v>
      </c>
    </row>
    <row r="2080" spans="1:8">
      <c r="A2080" s="52" t="s">
        <v>506</v>
      </c>
      <c r="B2080" s="52" t="s">
        <v>590</v>
      </c>
      <c r="C2080" s="52" t="s">
        <v>930</v>
      </c>
      <c r="D2080" s="52" t="s">
        <v>932</v>
      </c>
      <c r="E2080" s="52" t="s">
        <v>1072</v>
      </c>
      <c r="F2080" s="52" t="s">
        <v>1252</v>
      </c>
      <c r="G2080" s="56" t="s">
        <v>1253</v>
      </c>
      <c r="H2080" s="57">
        <v>96962000</v>
      </c>
    </row>
    <row r="2081" spans="1:8" ht="25.5">
      <c r="A2081" s="52" t="s">
        <v>506</v>
      </c>
      <c r="B2081" s="52" t="s">
        <v>590</v>
      </c>
      <c r="C2081" s="52" t="s">
        <v>930</v>
      </c>
      <c r="D2081" s="52" t="s">
        <v>932</v>
      </c>
      <c r="E2081" s="52" t="s">
        <v>1076</v>
      </c>
      <c r="F2081" s="52" t="s">
        <v>201</v>
      </c>
      <c r="G2081" s="56" t="s">
        <v>1077</v>
      </c>
      <c r="H2081" s="57">
        <v>1592969199</v>
      </c>
    </row>
    <row r="2082" spans="1:8">
      <c r="A2082" s="52" t="s">
        <v>506</v>
      </c>
      <c r="B2082" s="52" t="s">
        <v>590</v>
      </c>
      <c r="C2082" s="52" t="s">
        <v>930</v>
      </c>
      <c r="D2082" s="52" t="s">
        <v>932</v>
      </c>
      <c r="E2082" s="52" t="s">
        <v>1076</v>
      </c>
      <c r="F2082" s="52" t="s">
        <v>1078</v>
      </c>
      <c r="G2082" s="56" t="s">
        <v>1079</v>
      </c>
      <c r="H2082" s="57">
        <v>32000000</v>
      </c>
    </row>
    <row r="2083" spans="1:8">
      <c r="A2083" s="52" t="s">
        <v>506</v>
      </c>
      <c r="B2083" s="52" t="s">
        <v>590</v>
      </c>
      <c r="C2083" s="52" t="s">
        <v>930</v>
      </c>
      <c r="D2083" s="52" t="s">
        <v>932</v>
      </c>
      <c r="E2083" s="52" t="s">
        <v>1076</v>
      </c>
      <c r="F2083" s="52" t="s">
        <v>1080</v>
      </c>
      <c r="G2083" s="56" t="s">
        <v>1081</v>
      </c>
      <c r="H2083" s="57">
        <v>345381047</v>
      </c>
    </row>
    <row r="2084" spans="1:8">
      <c r="A2084" s="52" t="s">
        <v>506</v>
      </c>
      <c r="B2084" s="52" t="s">
        <v>590</v>
      </c>
      <c r="C2084" s="52" t="s">
        <v>930</v>
      </c>
      <c r="D2084" s="52" t="s">
        <v>932</v>
      </c>
      <c r="E2084" s="52" t="s">
        <v>1076</v>
      </c>
      <c r="F2084" s="52" t="s">
        <v>1082</v>
      </c>
      <c r="G2084" s="56" t="s">
        <v>971</v>
      </c>
      <c r="H2084" s="57">
        <v>1215588152</v>
      </c>
    </row>
    <row r="2085" spans="1:8">
      <c r="A2085" s="52" t="s">
        <v>506</v>
      </c>
      <c r="B2085" s="52" t="s">
        <v>590</v>
      </c>
      <c r="C2085" s="52" t="s">
        <v>930</v>
      </c>
      <c r="D2085" s="52" t="s">
        <v>932</v>
      </c>
      <c r="E2085" s="52" t="s">
        <v>1189</v>
      </c>
      <c r="F2085" s="52" t="s">
        <v>201</v>
      </c>
      <c r="G2085" s="56" t="s">
        <v>1190</v>
      </c>
      <c r="H2085" s="57">
        <v>1444124967</v>
      </c>
    </row>
    <row r="2086" spans="1:8">
      <c r="A2086" s="52" t="s">
        <v>506</v>
      </c>
      <c r="B2086" s="52" t="s">
        <v>590</v>
      </c>
      <c r="C2086" s="52" t="s">
        <v>930</v>
      </c>
      <c r="D2086" s="52" t="s">
        <v>932</v>
      </c>
      <c r="E2086" s="52" t="s">
        <v>1189</v>
      </c>
      <c r="F2086" s="52" t="s">
        <v>1191</v>
      </c>
      <c r="G2086" s="56" t="s">
        <v>1192</v>
      </c>
      <c r="H2086" s="57">
        <v>1432625000</v>
      </c>
    </row>
    <row r="2087" spans="1:8">
      <c r="A2087" s="52" t="s">
        <v>506</v>
      </c>
      <c r="B2087" s="52" t="s">
        <v>590</v>
      </c>
      <c r="C2087" s="52" t="s">
        <v>930</v>
      </c>
      <c r="D2087" s="52" t="s">
        <v>932</v>
      </c>
      <c r="E2087" s="52" t="s">
        <v>1189</v>
      </c>
      <c r="F2087" s="52" t="s">
        <v>1327</v>
      </c>
      <c r="G2087" s="56" t="s">
        <v>971</v>
      </c>
      <c r="H2087" s="57">
        <v>11499967</v>
      </c>
    </row>
    <row r="2088" spans="1:8">
      <c r="A2088" s="52" t="s">
        <v>506</v>
      </c>
      <c r="B2088" s="52" t="s">
        <v>590</v>
      </c>
      <c r="C2088" s="52" t="s">
        <v>930</v>
      </c>
      <c r="D2088" s="52" t="s">
        <v>932</v>
      </c>
      <c r="E2088" s="52" t="s">
        <v>1083</v>
      </c>
      <c r="F2088" s="52" t="s">
        <v>201</v>
      </c>
      <c r="G2088" s="56" t="s">
        <v>971</v>
      </c>
      <c r="H2088" s="57">
        <v>1248975858</v>
      </c>
    </row>
    <row r="2089" spans="1:8">
      <c r="A2089" s="52" t="s">
        <v>506</v>
      </c>
      <c r="B2089" s="52" t="s">
        <v>590</v>
      </c>
      <c r="C2089" s="52" t="s">
        <v>930</v>
      </c>
      <c r="D2089" s="52" t="s">
        <v>932</v>
      </c>
      <c r="E2089" s="52" t="s">
        <v>1083</v>
      </c>
      <c r="F2089" s="52" t="s">
        <v>1084</v>
      </c>
      <c r="G2089" s="56" t="s">
        <v>1085</v>
      </c>
      <c r="H2089" s="57">
        <v>22680000</v>
      </c>
    </row>
    <row r="2090" spans="1:8">
      <c r="A2090" s="52" t="s">
        <v>506</v>
      </c>
      <c r="B2090" s="52" t="s">
        <v>590</v>
      </c>
      <c r="C2090" s="52" t="s">
        <v>930</v>
      </c>
      <c r="D2090" s="52" t="s">
        <v>932</v>
      </c>
      <c r="E2090" s="52" t="s">
        <v>1083</v>
      </c>
      <c r="F2090" s="52" t="s">
        <v>1086</v>
      </c>
      <c r="G2090" s="56" t="s">
        <v>1087</v>
      </c>
      <c r="H2090" s="57">
        <v>23606400</v>
      </c>
    </row>
    <row r="2091" spans="1:8">
      <c r="A2091" s="52" t="s">
        <v>506</v>
      </c>
      <c r="B2091" s="52" t="s">
        <v>590</v>
      </c>
      <c r="C2091" s="52" t="s">
        <v>930</v>
      </c>
      <c r="D2091" s="52" t="s">
        <v>932</v>
      </c>
      <c r="E2091" s="52" t="s">
        <v>1083</v>
      </c>
      <c r="F2091" s="52" t="s">
        <v>1088</v>
      </c>
      <c r="G2091" s="56" t="s">
        <v>1089</v>
      </c>
      <c r="H2091" s="57">
        <v>158566158</v>
      </c>
    </row>
    <row r="2092" spans="1:8">
      <c r="A2092" s="52" t="s">
        <v>506</v>
      </c>
      <c r="B2092" s="52" t="s">
        <v>590</v>
      </c>
      <c r="C2092" s="52" t="s">
        <v>930</v>
      </c>
      <c r="D2092" s="52" t="s">
        <v>932</v>
      </c>
      <c r="E2092" s="52" t="s">
        <v>1083</v>
      </c>
      <c r="F2092" s="52" t="s">
        <v>1090</v>
      </c>
      <c r="G2092" s="56" t="s">
        <v>1091</v>
      </c>
      <c r="H2092" s="57">
        <v>1044123300</v>
      </c>
    </row>
    <row r="2093" spans="1:8">
      <c r="A2093" s="52" t="s">
        <v>506</v>
      </c>
      <c r="B2093" s="52" t="s">
        <v>594</v>
      </c>
      <c r="C2093" s="52" t="s">
        <v>201</v>
      </c>
      <c r="D2093" s="52" t="s">
        <v>201</v>
      </c>
      <c r="E2093" s="52" t="s">
        <v>201</v>
      </c>
      <c r="F2093" s="52" t="s">
        <v>201</v>
      </c>
      <c r="G2093" s="56" t="s">
        <v>595</v>
      </c>
      <c r="H2093" s="57">
        <v>9463878254</v>
      </c>
    </row>
    <row r="2094" spans="1:8">
      <c r="A2094" s="52" t="s">
        <v>506</v>
      </c>
      <c r="B2094" s="52" t="s">
        <v>594</v>
      </c>
      <c r="C2094" s="52" t="s">
        <v>1092</v>
      </c>
      <c r="D2094" s="52" t="s">
        <v>201</v>
      </c>
      <c r="E2094" s="52" t="s">
        <v>201</v>
      </c>
      <c r="F2094" s="52" t="s">
        <v>201</v>
      </c>
      <c r="G2094" s="56" t="s">
        <v>1093</v>
      </c>
      <c r="H2094" s="57">
        <v>0</v>
      </c>
    </row>
    <row r="2095" spans="1:8" ht="38.25">
      <c r="A2095" s="52" t="s">
        <v>506</v>
      </c>
      <c r="B2095" s="52" t="s">
        <v>594</v>
      </c>
      <c r="C2095" s="52" t="s">
        <v>1092</v>
      </c>
      <c r="D2095" s="52" t="s">
        <v>1217</v>
      </c>
      <c r="E2095" s="52" t="s">
        <v>201</v>
      </c>
      <c r="F2095" s="52" t="s">
        <v>201</v>
      </c>
      <c r="G2095" s="56" t="s">
        <v>1218</v>
      </c>
      <c r="H2095" s="57">
        <v>0</v>
      </c>
    </row>
    <row r="2096" spans="1:8">
      <c r="A2096" s="52" t="s">
        <v>506</v>
      </c>
      <c r="B2096" s="52" t="s">
        <v>594</v>
      </c>
      <c r="C2096" s="52" t="s">
        <v>1158</v>
      </c>
      <c r="D2096" s="52" t="s">
        <v>201</v>
      </c>
      <c r="E2096" s="52" t="s">
        <v>201</v>
      </c>
      <c r="F2096" s="52" t="s">
        <v>201</v>
      </c>
      <c r="G2096" s="56" t="s">
        <v>1159</v>
      </c>
      <c r="H2096" s="57">
        <v>2737613254</v>
      </c>
    </row>
    <row r="2097" spans="1:8" ht="38.25">
      <c r="A2097" s="52" t="s">
        <v>506</v>
      </c>
      <c r="B2097" s="52" t="s">
        <v>594</v>
      </c>
      <c r="C2097" s="52" t="s">
        <v>1158</v>
      </c>
      <c r="D2097" s="52" t="s">
        <v>1195</v>
      </c>
      <c r="E2097" s="52" t="s">
        <v>201</v>
      </c>
      <c r="F2097" s="52" t="s">
        <v>201</v>
      </c>
      <c r="G2097" s="56" t="s">
        <v>1196</v>
      </c>
      <c r="H2097" s="57">
        <v>2737613254</v>
      </c>
    </row>
    <row r="2098" spans="1:8">
      <c r="A2098" s="52" t="s">
        <v>506</v>
      </c>
      <c r="B2098" s="52" t="s">
        <v>594</v>
      </c>
      <c r="C2098" s="52" t="s">
        <v>1158</v>
      </c>
      <c r="D2098" s="52" t="s">
        <v>1195</v>
      </c>
      <c r="E2098" s="52" t="s">
        <v>944</v>
      </c>
      <c r="F2098" s="52" t="s">
        <v>201</v>
      </c>
      <c r="G2098" s="56" t="s">
        <v>945</v>
      </c>
      <c r="H2098" s="57">
        <v>77108000</v>
      </c>
    </row>
    <row r="2099" spans="1:8">
      <c r="A2099" s="52" t="s">
        <v>506</v>
      </c>
      <c r="B2099" s="52" t="s">
        <v>594</v>
      </c>
      <c r="C2099" s="52" t="s">
        <v>1158</v>
      </c>
      <c r="D2099" s="52" t="s">
        <v>1195</v>
      </c>
      <c r="E2099" s="52" t="s">
        <v>944</v>
      </c>
      <c r="F2099" s="52" t="s">
        <v>948</v>
      </c>
      <c r="G2099" s="56" t="s">
        <v>949</v>
      </c>
      <c r="H2099" s="57">
        <v>77108000</v>
      </c>
    </row>
    <row r="2100" spans="1:8">
      <c r="A2100" s="52" t="s">
        <v>506</v>
      </c>
      <c r="B2100" s="52" t="s">
        <v>594</v>
      </c>
      <c r="C2100" s="52" t="s">
        <v>1158</v>
      </c>
      <c r="D2100" s="52" t="s">
        <v>1195</v>
      </c>
      <c r="E2100" s="52" t="s">
        <v>1035</v>
      </c>
      <c r="F2100" s="52" t="s">
        <v>201</v>
      </c>
      <c r="G2100" s="56" t="s">
        <v>1036</v>
      </c>
      <c r="H2100" s="57">
        <v>25000000</v>
      </c>
    </row>
    <row r="2101" spans="1:8">
      <c r="A2101" s="52" t="s">
        <v>506</v>
      </c>
      <c r="B2101" s="52" t="s">
        <v>594</v>
      </c>
      <c r="C2101" s="52" t="s">
        <v>1158</v>
      </c>
      <c r="D2101" s="52" t="s">
        <v>1195</v>
      </c>
      <c r="E2101" s="52" t="s">
        <v>1035</v>
      </c>
      <c r="F2101" s="52" t="s">
        <v>1039</v>
      </c>
      <c r="G2101" s="56" t="s">
        <v>1040</v>
      </c>
      <c r="H2101" s="57">
        <v>10000000</v>
      </c>
    </row>
    <row r="2102" spans="1:8">
      <c r="A2102" s="52" t="s">
        <v>506</v>
      </c>
      <c r="B2102" s="52" t="s">
        <v>594</v>
      </c>
      <c r="C2102" s="52" t="s">
        <v>1158</v>
      </c>
      <c r="D2102" s="52" t="s">
        <v>1195</v>
      </c>
      <c r="E2102" s="52" t="s">
        <v>1035</v>
      </c>
      <c r="F2102" s="52" t="s">
        <v>1041</v>
      </c>
      <c r="G2102" s="56" t="s">
        <v>1028</v>
      </c>
      <c r="H2102" s="57">
        <v>15000000</v>
      </c>
    </row>
    <row r="2103" spans="1:8">
      <c r="A2103" s="52" t="s">
        <v>506</v>
      </c>
      <c r="B2103" s="52" t="s">
        <v>594</v>
      </c>
      <c r="C2103" s="52" t="s">
        <v>1158</v>
      </c>
      <c r="D2103" s="52" t="s">
        <v>1195</v>
      </c>
      <c r="E2103" s="52" t="s">
        <v>1044</v>
      </c>
      <c r="F2103" s="52" t="s">
        <v>201</v>
      </c>
      <c r="G2103" s="56" t="s">
        <v>1045</v>
      </c>
      <c r="H2103" s="57">
        <v>28000000</v>
      </c>
    </row>
    <row r="2104" spans="1:8">
      <c r="A2104" s="52" t="s">
        <v>506</v>
      </c>
      <c r="B2104" s="52" t="s">
        <v>594</v>
      </c>
      <c r="C2104" s="52" t="s">
        <v>1158</v>
      </c>
      <c r="D2104" s="52" t="s">
        <v>1195</v>
      </c>
      <c r="E2104" s="52" t="s">
        <v>1044</v>
      </c>
      <c r="F2104" s="52" t="s">
        <v>1046</v>
      </c>
      <c r="G2104" s="56" t="s">
        <v>1047</v>
      </c>
      <c r="H2104" s="57">
        <v>28000000</v>
      </c>
    </row>
    <row r="2105" spans="1:8" ht="25.5">
      <c r="A2105" s="52" t="s">
        <v>506</v>
      </c>
      <c r="B2105" s="52" t="s">
        <v>594</v>
      </c>
      <c r="C2105" s="52" t="s">
        <v>1158</v>
      </c>
      <c r="D2105" s="52" t="s">
        <v>1195</v>
      </c>
      <c r="E2105" s="52" t="s">
        <v>1076</v>
      </c>
      <c r="F2105" s="52" t="s">
        <v>201</v>
      </c>
      <c r="G2105" s="56" t="s">
        <v>1077</v>
      </c>
      <c r="H2105" s="57">
        <v>2607505254</v>
      </c>
    </row>
    <row r="2106" spans="1:8">
      <c r="A2106" s="52" t="s">
        <v>506</v>
      </c>
      <c r="B2106" s="52" t="s">
        <v>594</v>
      </c>
      <c r="C2106" s="52" t="s">
        <v>1158</v>
      </c>
      <c r="D2106" s="52" t="s">
        <v>1195</v>
      </c>
      <c r="E2106" s="52" t="s">
        <v>1076</v>
      </c>
      <c r="F2106" s="52" t="s">
        <v>1112</v>
      </c>
      <c r="G2106" s="56" t="s">
        <v>1113</v>
      </c>
      <c r="H2106" s="57">
        <v>8411000</v>
      </c>
    </row>
    <row r="2107" spans="1:8">
      <c r="A2107" s="52" t="s">
        <v>506</v>
      </c>
      <c r="B2107" s="52" t="s">
        <v>594</v>
      </c>
      <c r="C2107" s="52" t="s">
        <v>1158</v>
      </c>
      <c r="D2107" s="52" t="s">
        <v>1195</v>
      </c>
      <c r="E2107" s="52" t="s">
        <v>1076</v>
      </c>
      <c r="F2107" s="52" t="s">
        <v>1080</v>
      </c>
      <c r="G2107" s="56" t="s">
        <v>1081</v>
      </c>
      <c r="H2107" s="57">
        <v>2599094254</v>
      </c>
    </row>
    <row r="2108" spans="1:8" ht="25.5">
      <c r="A2108" s="52" t="s">
        <v>506</v>
      </c>
      <c r="B2108" s="52" t="s">
        <v>594</v>
      </c>
      <c r="C2108" s="52" t="s">
        <v>930</v>
      </c>
      <c r="D2108" s="52" t="s">
        <v>201</v>
      </c>
      <c r="E2108" s="52" t="s">
        <v>201</v>
      </c>
      <c r="F2108" s="52" t="s">
        <v>201</v>
      </c>
      <c r="G2108" s="56" t="s">
        <v>931</v>
      </c>
      <c r="H2108" s="57">
        <v>6726265000</v>
      </c>
    </row>
    <row r="2109" spans="1:8">
      <c r="A2109" s="52" t="s">
        <v>506</v>
      </c>
      <c r="B2109" s="52" t="s">
        <v>594</v>
      </c>
      <c r="C2109" s="52" t="s">
        <v>930</v>
      </c>
      <c r="D2109" s="52" t="s">
        <v>932</v>
      </c>
      <c r="E2109" s="52" t="s">
        <v>201</v>
      </c>
      <c r="F2109" s="52" t="s">
        <v>201</v>
      </c>
      <c r="G2109" s="56" t="s">
        <v>933</v>
      </c>
      <c r="H2109" s="57">
        <v>6726265000</v>
      </c>
    </row>
    <row r="2110" spans="1:8">
      <c r="A2110" s="52" t="s">
        <v>506</v>
      </c>
      <c r="B2110" s="52" t="s">
        <v>594</v>
      </c>
      <c r="C2110" s="52" t="s">
        <v>930</v>
      </c>
      <c r="D2110" s="52" t="s">
        <v>932</v>
      </c>
      <c r="E2110" s="52" t="s">
        <v>934</v>
      </c>
      <c r="F2110" s="52" t="s">
        <v>201</v>
      </c>
      <c r="G2110" s="56" t="s">
        <v>935</v>
      </c>
      <c r="H2110" s="57">
        <v>2396158409</v>
      </c>
    </row>
    <row r="2111" spans="1:8">
      <c r="A2111" s="52" t="s">
        <v>506</v>
      </c>
      <c r="B2111" s="52" t="s">
        <v>594</v>
      </c>
      <c r="C2111" s="52" t="s">
        <v>930</v>
      </c>
      <c r="D2111" s="52" t="s">
        <v>932</v>
      </c>
      <c r="E2111" s="52" t="s">
        <v>934</v>
      </c>
      <c r="F2111" s="52" t="s">
        <v>936</v>
      </c>
      <c r="G2111" s="56" t="s">
        <v>937</v>
      </c>
      <c r="H2111" s="57">
        <v>2396158409</v>
      </c>
    </row>
    <row r="2112" spans="1:8" ht="25.5">
      <c r="A2112" s="52" t="s">
        <v>506</v>
      </c>
      <c r="B2112" s="52" t="s">
        <v>594</v>
      </c>
      <c r="C2112" s="52" t="s">
        <v>930</v>
      </c>
      <c r="D2112" s="52" t="s">
        <v>932</v>
      </c>
      <c r="E2112" s="52" t="s">
        <v>940</v>
      </c>
      <c r="F2112" s="52" t="s">
        <v>201</v>
      </c>
      <c r="G2112" s="56" t="s">
        <v>941</v>
      </c>
      <c r="H2112" s="57">
        <v>147424000</v>
      </c>
    </row>
    <row r="2113" spans="1:8" ht="25.5">
      <c r="A2113" s="52" t="s">
        <v>506</v>
      </c>
      <c r="B2113" s="52" t="s">
        <v>594</v>
      </c>
      <c r="C2113" s="52" t="s">
        <v>930</v>
      </c>
      <c r="D2113" s="52" t="s">
        <v>932</v>
      </c>
      <c r="E2113" s="52" t="s">
        <v>940</v>
      </c>
      <c r="F2113" s="52" t="s">
        <v>942</v>
      </c>
      <c r="G2113" s="56" t="s">
        <v>943</v>
      </c>
      <c r="H2113" s="57">
        <v>147424000</v>
      </c>
    </row>
    <row r="2114" spans="1:8">
      <c r="A2114" s="52" t="s">
        <v>506</v>
      </c>
      <c r="B2114" s="52" t="s">
        <v>594</v>
      </c>
      <c r="C2114" s="52" t="s">
        <v>930</v>
      </c>
      <c r="D2114" s="52" t="s">
        <v>932</v>
      </c>
      <c r="E2114" s="52" t="s">
        <v>944</v>
      </c>
      <c r="F2114" s="52" t="s">
        <v>201</v>
      </c>
      <c r="G2114" s="56" t="s">
        <v>945</v>
      </c>
      <c r="H2114" s="57">
        <v>1052901228</v>
      </c>
    </row>
    <row r="2115" spans="1:8">
      <c r="A2115" s="52" t="s">
        <v>506</v>
      </c>
      <c r="B2115" s="52" t="s">
        <v>594</v>
      </c>
      <c r="C2115" s="52" t="s">
        <v>930</v>
      </c>
      <c r="D2115" s="52" t="s">
        <v>932</v>
      </c>
      <c r="E2115" s="52" t="s">
        <v>944</v>
      </c>
      <c r="F2115" s="52" t="s">
        <v>946</v>
      </c>
      <c r="G2115" s="56" t="s">
        <v>947</v>
      </c>
      <c r="H2115" s="57">
        <v>119498000</v>
      </c>
    </row>
    <row r="2116" spans="1:8">
      <c r="A2116" s="52" t="s">
        <v>506</v>
      </c>
      <c r="B2116" s="52" t="s">
        <v>594</v>
      </c>
      <c r="C2116" s="52" t="s">
        <v>930</v>
      </c>
      <c r="D2116" s="52" t="s">
        <v>932</v>
      </c>
      <c r="E2116" s="52" t="s">
        <v>944</v>
      </c>
      <c r="F2116" s="52" t="s">
        <v>948</v>
      </c>
      <c r="G2116" s="56" t="s">
        <v>949</v>
      </c>
      <c r="H2116" s="57">
        <v>35023000</v>
      </c>
    </row>
    <row r="2117" spans="1:8" ht="25.5">
      <c r="A2117" s="52" t="s">
        <v>506</v>
      </c>
      <c r="B2117" s="52" t="s">
        <v>594</v>
      </c>
      <c r="C2117" s="52" t="s">
        <v>930</v>
      </c>
      <c r="D2117" s="52" t="s">
        <v>932</v>
      </c>
      <c r="E2117" s="52" t="s">
        <v>944</v>
      </c>
      <c r="F2117" s="52" t="s">
        <v>954</v>
      </c>
      <c r="G2117" s="56" t="s">
        <v>955</v>
      </c>
      <c r="H2117" s="57">
        <v>89361260</v>
      </c>
    </row>
    <row r="2118" spans="1:8" ht="25.5">
      <c r="A2118" s="52" t="s">
        <v>506</v>
      </c>
      <c r="B2118" s="52" t="s">
        <v>594</v>
      </c>
      <c r="C2118" s="52" t="s">
        <v>930</v>
      </c>
      <c r="D2118" s="52" t="s">
        <v>932</v>
      </c>
      <c r="E2118" s="52" t="s">
        <v>944</v>
      </c>
      <c r="F2118" s="52" t="s">
        <v>956</v>
      </c>
      <c r="G2118" s="56" t="s">
        <v>957</v>
      </c>
      <c r="H2118" s="57">
        <v>63452246</v>
      </c>
    </row>
    <row r="2119" spans="1:8">
      <c r="A2119" s="52" t="s">
        <v>506</v>
      </c>
      <c r="B2119" s="52" t="s">
        <v>594</v>
      </c>
      <c r="C2119" s="52" t="s">
        <v>930</v>
      </c>
      <c r="D2119" s="52" t="s">
        <v>932</v>
      </c>
      <c r="E2119" s="52" t="s">
        <v>944</v>
      </c>
      <c r="F2119" s="52" t="s">
        <v>958</v>
      </c>
      <c r="G2119" s="56" t="s">
        <v>959</v>
      </c>
      <c r="H2119" s="57">
        <v>650087522</v>
      </c>
    </row>
    <row r="2120" spans="1:8">
      <c r="A2120" s="52" t="s">
        <v>506</v>
      </c>
      <c r="B2120" s="52" t="s">
        <v>594</v>
      </c>
      <c r="C2120" s="52" t="s">
        <v>930</v>
      </c>
      <c r="D2120" s="52" t="s">
        <v>932</v>
      </c>
      <c r="E2120" s="52" t="s">
        <v>944</v>
      </c>
      <c r="F2120" s="52" t="s">
        <v>960</v>
      </c>
      <c r="G2120" s="56" t="s">
        <v>961</v>
      </c>
      <c r="H2120" s="57">
        <v>95479200</v>
      </c>
    </row>
    <row r="2121" spans="1:8" ht="25.5">
      <c r="A2121" s="52" t="s">
        <v>506</v>
      </c>
      <c r="B2121" s="52" t="s">
        <v>594</v>
      </c>
      <c r="C2121" s="52" t="s">
        <v>930</v>
      </c>
      <c r="D2121" s="52" t="s">
        <v>932</v>
      </c>
      <c r="E2121" s="52" t="s">
        <v>962</v>
      </c>
      <c r="F2121" s="52" t="s">
        <v>201</v>
      </c>
      <c r="G2121" s="56" t="s">
        <v>963</v>
      </c>
      <c r="H2121" s="57">
        <v>6530000</v>
      </c>
    </row>
    <row r="2122" spans="1:8">
      <c r="A2122" s="52" t="s">
        <v>506</v>
      </c>
      <c r="B2122" s="52" t="s">
        <v>594</v>
      </c>
      <c r="C2122" s="52" t="s">
        <v>930</v>
      </c>
      <c r="D2122" s="52" t="s">
        <v>932</v>
      </c>
      <c r="E2122" s="52" t="s">
        <v>962</v>
      </c>
      <c r="F2122" s="52" t="s">
        <v>964</v>
      </c>
      <c r="G2122" s="56" t="s">
        <v>965</v>
      </c>
      <c r="H2122" s="57">
        <v>6530000</v>
      </c>
    </row>
    <row r="2123" spans="1:8">
      <c r="A2123" s="52" t="s">
        <v>506</v>
      </c>
      <c r="B2123" s="52" t="s">
        <v>594</v>
      </c>
      <c r="C2123" s="52" t="s">
        <v>930</v>
      </c>
      <c r="D2123" s="52" t="s">
        <v>932</v>
      </c>
      <c r="E2123" s="52" t="s">
        <v>1139</v>
      </c>
      <c r="F2123" s="52" t="s">
        <v>201</v>
      </c>
      <c r="G2123" s="56" t="s">
        <v>1140</v>
      </c>
      <c r="H2123" s="57">
        <v>43920000</v>
      </c>
    </row>
    <row r="2124" spans="1:8">
      <c r="A2124" s="52" t="s">
        <v>506</v>
      </c>
      <c r="B2124" s="52" t="s">
        <v>594</v>
      </c>
      <c r="C2124" s="52" t="s">
        <v>930</v>
      </c>
      <c r="D2124" s="52" t="s">
        <v>932</v>
      </c>
      <c r="E2124" s="52" t="s">
        <v>1139</v>
      </c>
      <c r="F2124" s="52" t="s">
        <v>1203</v>
      </c>
      <c r="G2124" s="56" t="s">
        <v>1204</v>
      </c>
      <c r="H2124" s="57">
        <v>39960000</v>
      </c>
    </row>
    <row r="2125" spans="1:8">
      <c r="A2125" s="52" t="s">
        <v>506</v>
      </c>
      <c r="B2125" s="52" t="s">
        <v>594</v>
      </c>
      <c r="C2125" s="52" t="s">
        <v>930</v>
      </c>
      <c r="D2125" s="52" t="s">
        <v>932</v>
      </c>
      <c r="E2125" s="52" t="s">
        <v>1139</v>
      </c>
      <c r="F2125" s="52" t="s">
        <v>1266</v>
      </c>
      <c r="G2125" s="56" t="s">
        <v>1267</v>
      </c>
      <c r="H2125" s="57">
        <v>3960000</v>
      </c>
    </row>
    <row r="2126" spans="1:8">
      <c r="A2126" s="52" t="s">
        <v>506</v>
      </c>
      <c r="B2126" s="52" t="s">
        <v>594</v>
      </c>
      <c r="C2126" s="52" t="s">
        <v>930</v>
      </c>
      <c r="D2126" s="52" t="s">
        <v>932</v>
      </c>
      <c r="E2126" s="52" t="s">
        <v>966</v>
      </c>
      <c r="F2126" s="52" t="s">
        <v>201</v>
      </c>
      <c r="G2126" s="56" t="s">
        <v>967</v>
      </c>
      <c r="H2126" s="57">
        <v>460850000</v>
      </c>
    </row>
    <row r="2127" spans="1:8">
      <c r="A2127" s="52" t="s">
        <v>506</v>
      </c>
      <c r="B2127" s="52" t="s">
        <v>594</v>
      </c>
      <c r="C2127" s="52" t="s">
        <v>930</v>
      </c>
      <c r="D2127" s="52" t="s">
        <v>932</v>
      </c>
      <c r="E2127" s="52" t="s">
        <v>966</v>
      </c>
      <c r="F2127" s="52" t="s">
        <v>970</v>
      </c>
      <c r="G2127" s="56" t="s">
        <v>971</v>
      </c>
      <c r="H2127" s="57">
        <v>460850000</v>
      </c>
    </row>
    <row r="2128" spans="1:8">
      <c r="A2128" s="52" t="s">
        <v>506</v>
      </c>
      <c r="B2128" s="52" t="s">
        <v>594</v>
      </c>
      <c r="C2128" s="52" t="s">
        <v>930</v>
      </c>
      <c r="D2128" s="52" t="s">
        <v>932</v>
      </c>
      <c r="E2128" s="52" t="s">
        <v>972</v>
      </c>
      <c r="F2128" s="52" t="s">
        <v>201</v>
      </c>
      <c r="G2128" s="56" t="s">
        <v>973</v>
      </c>
      <c r="H2128" s="57">
        <v>611433849</v>
      </c>
    </row>
    <row r="2129" spans="1:8">
      <c r="A2129" s="52" t="s">
        <v>506</v>
      </c>
      <c r="B2129" s="52" t="s">
        <v>594</v>
      </c>
      <c r="C2129" s="52" t="s">
        <v>930</v>
      </c>
      <c r="D2129" s="52" t="s">
        <v>932</v>
      </c>
      <c r="E2129" s="52" t="s">
        <v>972</v>
      </c>
      <c r="F2129" s="52" t="s">
        <v>974</v>
      </c>
      <c r="G2129" s="56" t="s">
        <v>975</v>
      </c>
      <c r="H2129" s="57">
        <v>474568261</v>
      </c>
    </row>
    <row r="2130" spans="1:8">
      <c r="A2130" s="52" t="s">
        <v>506</v>
      </c>
      <c r="B2130" s="52" t="s">
        <v>594</v>
      </c>
      <c r="C2130" s="52" t="s">
        <v>930</v>
      </c>
      <c r="D2130" s="52" t="s">
        <v>932</v>
      </c>
      <c r="E2130" s="52" t="s">
        <v>972</v>
      </c>
      <c r="F2130" s="52" t="s">
        <v>976</v>
      </c>
      <c r="G2130" s="56" t="s">
        <v>977</v>
      </c>
      <c r="H2130" s="57">
        <v>81354561</v>
      </c>
    </row>
    <row r="2131" spans="1:8">
      <c r="A2131" s="52" t="s">
        <v>506</v>
      </c>
      <c r="B2131" s="52" t="s">
        <v>594</v>
      </c>
      <c r="C2131" s="52" t="s">
        <v>930</v>
      </c>
      <c r="D2131" s="52" t="s">
        <v>932</v>
      </c>
      <c r="E2131" s="52" t="s">
        <v>972</v>
      </c>
      <c r="F2131" s="52" t="s">
        <v>978</v>
      </c>
      <c r="G2131" s="56" t="s">
        <v>979</v>
      </c>
      <c r="H2131" s="57">
        <v>54189787</v>
      </c>
    </row>
    <row r="2132" spans="1:8">
      <c r="A2132" s="52" t="s">
        <v>506</v>
      </c>
      <c r="B2132" s="52" t="s">
        <v>594</v>
      </c>
      <c r="C2132" s="52" t="s">
        <v>930</v>
      </c>
      <c r="D2132" s="52" t="s">
        <v>932</v>
      </c>
      <c r="E2132" s="52" t="s">
        <v>972</v>
      </c>
      <c r="F2132" s="52" t="s">
        <v>980</v>
      </c>
      <c r="G2132" s="56" t="s">
        <v>981</v>
      </c>
      <c r="H2132" s="57">
        <v>1321240</v>
      </c>
    </row>
    <row r="2133" spans="1:8">
      <c r="A2133" s="52" t="s">
        <v>506</v>
      </c>
      <c r="B2133" s="52" t="s">
        <v>594</v>
      </c>
      <c r="C2133" s="52" t="s">
        <v>930</v>
      </c>
      <c r="D2133" s="52" t="s">
        <v>932</v>
      </c>
      <c r="E2133" s="52" t="s">
        <v>982</v>
      </c>
      <c r="F2133" s="52" t="s">
        <v>201</v>
      </c>
      <c r="G2133" s="56" t="s">
        <v>983</v>
      </c>
      <c r="H2133" s="57">
        <v>13640000</v>
      </c>
    </row>
    <row r="2134" spans="1:8">
      <c r="A2134" s="52" t="s">
        <v>506</v>
      </c>
      <c r="B2134" s="52" t="s">
        <v>594</v>
      </c>
      <c r="C2134" s="52" t="s">
        <v>930</v>
      </c>
      <c r="D2134" s="52" t="s">
        <v>932</v>
      </c>
      <c r="E2134" s="52" t="s">
        <v>982</v>
      </c>
      <c r="F2134" s="52" t="s">
        <v>1242</v>
      </c>
      <c r="G2134" s="56" t="s">
        <v>971</v>
      </c>
      <c r="H2134" s="57">
        <v>13640000</v>
      </c>
    </row>
    <row r="2135" spans="1:8">
      <c r="A2135" s="52" t="s">
        <v>506</v>
      </c>
      <c r="B2135" s="52" t="s">
        <v>594</v>
      </c>
      <c r="C2135" s="52" t="s">
        <v>930</v>
      </c>
      <c r="D2135" s="52" t="s">
        <v>932</v>
      </c>
      <c r="E2135" s="52" t="s">
        <v>986</v>
      </c>
      <c r="F2135" s="52" t="s">
        <v>201</v>
      </c>
      <c r="G2135" s="56" t="s">
        <v>987</v>
      </c>
      <c r="H2135" s="57">
        <v>227194566</v>
      </c>
    </row>
    <row r="2136" spans="1:8">
      <c r="A2136" s="52" t="s">
        <v>506</v>
      </c>
      <c r="B2136" s="52" t="s">
        <v>594</v>
      </c>
      <c r="C2136" s="52" t="s">
        <v>930</v>
      </c>
      <c r="D2136" s="52" t="s">
        <v>932</v>
      </c>
      <c r="E2136" s="52" t="s">
        <v>986</v>
      </c>
      <c r="F2136" s="52" t="s">
        <v>988</v>
      </c>
      <c r="G2136" s="56" t="s">
        <v>989</v>
      </c>
      <c r="H2136" s="57">
        <v>41020003</v>
      </c>
    </row>
    <row r="2137" spans="1:8">
      <c r="A2137" s="52" t="s">
        <v>506</v>
      </c>
      <c r="B2137" s="52" t="s">
        <v>594</v>
      </c>
      <c r="C2137" s="52" t="s">
        <v>930</v>
      </c>
      <c r="D2137" s="52" t="s">
        <v>932</v>
      </c>
      <c r="E2137" s="52" t="s">
        <v>986</v>
      </c>
      <c r="F2137" s="52" t="s">
        <v>990</v>
      </c>
      <c r="G2137" s="56" t="s">
        <v>991</v>
      </c>
      <c r="H2137" s="57">
        <v>3520533</v>
      </c>
    </row>
    <row r="2138" spans="1:8">
      <c r="A2138" s="52" t="s">
        <v>506</v>
      </c>
      <c r="B2138" s="52" t="s">
        <v>594</v>
      </c>
      <c r="C2138" s="52" t="s">
        <v>930</v>
      </c>
      <c r="D2138" s="52" t="s">
        <v>932</v>
      </c>
      <c r="E2138" s="52" t="s">
        <v>986</v>
      </c>
      <c r="F2138" s="52" t="s">
        <v>992</v>
      </c>
      <c r="G2138" s="56" t="s">
        <v>993</v>
      </c>
      <c r="H2138" s="57">
        <v>175638392</v>
      </c>
    </row>
    <row r="2139" spans="1:8">
      <c r="A2139" s="52" t="s">
        <v>506</v>
      </c>
      <c r="B2139" s="52" t="s">
        <v>594</v>
      </c>
      <c r="C2139" s="52" t="s">
        <v>930</v>
      </c>
      <c r="D2139" s="52" t="s">
        <v>932</v>
      </c>
      <c r="E2139" s="52" t="s">
        <v>986</v>
      </c>
      <c r="F2139" s="52" t="s">
        <v>994</v>
      </c>
      <c r="G2139" s="56" t="s">
        <v>995</v>
      </c>
      <c r="H2139" s="57">
        <v>7015638</v>
      </c>
    </row>
    <row r="2140" spans="1:8">
      <c r="A2140" s="52" t="s">
        <v>506</v>
      </c>
      <c r="B2140" s="52" t="s">
        <v>594</v>
      </c>
      <c r="C2140" s="52" t="s">
        <v>930</v>
      </c>
      <c r="D2140" s="52" t="s">
        <v>932</v>
      </c>
      <c r="E2140" s="52" t="s">
        <v>996</v>
      </c>
      <c r="F2140" s="52" t="s">
        <v>201</v>
      </c>
      <c r="G2140" s="56" t="s">
        <v>997</v>
      </c>
      <c r="H2140" s="57">
        <v>125283894</v>
      </c>
    </row>
    <row r="2141" spans="1:8">
      <c r="A2141" s="52" t="s">
        <v>506</v>
      </c>
      <c r="B2141" s="52" t="s">
        <v>594</v>
      </c>
      <c r="C2141" s="52" t="s">
        <v>930</v>
      </c>
      <c r="D2141" s="52" t="s">
        <v>932</v>
      </c>
      <c r="E2141" s="52" t="s">
        <v>996</v>
      </c>
      <c r="F2141" s="52" t="s">
        <v>998</v>
      </c>
      <c r="G2141" s="56" t="s">
        <v>999</v>
      </c>
      <c r="H2141" s="57">
        <v>11723914</v>
      </c>
    </row>
    <row r="2142" spans="1:8">
      <c r="A2142" s="52" t="s">
        <v>506</v>
      </c>
      <c r="B2142" s="52" t="s">
        <v>594</v>
      </c>
      <c r="C2142" s="52" t="s">
        <v>930</v>
      </c>
      <c r="D2142" s="52" t="s">
        <v>932</v>
      </c>
      <c r="E2142" s="52" t="s">
        <v>996</v>
      </c>
      <c r="F2142" s="52" t="s">
        <v>1002</v>
      </c>
      <c r="G2142" s="56" t="s">
        <v>1003</v>
      </c>
      <c r="H2142" s="57">
        <v>30000000</v>
      </c>
    </row>
    <row r="2143" spans="1:8">
      <c r="A2143" s="52" t="s">
        <v>506</v>
      </c>
      <c r="B2143" s="52" t="s">
        <v>594</v>
      </c>
      <c r="C2143" s="52" t="s">
        <v>930</v>
      </c>
      <c r="D2143" s="52" t="s">
        <v>932</v>
      </c>
      <c r="E2143" s="52" t="s">
        <v>996</v>
      </c>
      <c r="F2143" s="52" t="s">
        <v>1004</v>
      </c>
      <c r="G2143" s="56" t="s">
        <v>1005</v>
      </c>
      <c r="H2143" s="57">
        <v>83559980</v>
      </c>
    </row>
    <row r="2144" spans="1:8">
      <c r="A2144" s="52" t="s">
        <v>506</v>
      </c>
      <c r="B2144" s="52" t="s">
        <v>594</v>
      </c>
      <c r="C2144" s="52" t="s">
        <v>930</v>
      </c>
      <c r="D2144" s="52" t="s">
        <v>932</v>
      </c>
      <c r="E2144" s="52" t="s">
        <v>1006</v>
      </c>
      <c r="F2144" s="52" t="s">
        <v>201</v>
      </c>
      <c r="G2144" s="56" t="s">
        <v>1007</v>
      </c>
      <c r="H2144" s="57">
        <v>86044554</v>
      </c>
    </row>
    <row r="2145" spans="1:8" ht="38.25">
      <c r="A2145" s="52" t="s">
        <v>506</v>
      </c>
      <c r="B2145" s="52" t="s">
        <v>594</v>
      </c>
      <c r="C2145" s="52" t="s">
        <v>930</v>
      </c>
      <c r="D2145" s="52" t="s">
        <v>932</v>
      </c>
      <c r="E2145" s="52" t="s">
        <v>1006</v>
      </c>
      <c r="F2145" s="52" t="s">
        <v>1008</v>
      </c>
      <c r="G2145" s="56" t="s">
        <v>1009</v>
      </c>
      <c r="H2145" s="57">
        <v>110000</v>
      </c>
    </row>
    <row r="2146" spans="1:8">
      <c r="A2146" s="52" t="s">
        <v>506</v>
      </c>
      <c r="B2146" s="52" t="s">
        <v>594</v>
      </c>
      <c r="C2146" s="52" t="s">
        <v>930</v>
      </c>
      <c r="D2146" s="52" t="s">
        <v>932</v>
      </c>
      <c r="E2146" s="52" t="s">
        <v>1006</v>
      </c>
      <c r="F2146" s="52" t="s">
        <v>1010</v>
      </c>
      <c r="G2146" s="56" t="s">
        <v>1011</v>
      </c>
      <c r="H2146" s="57">
        <v>3093154</v>
      </c>
    </row>
    <row r="2147" spans="1:8" ht="38.25">
      <c r="A2147" s="52" t="s">
        <v>506</v>
      </c>
      <c r="B2147" s="52" t="s">
        <v>594</v>
      </c>
      <c r="C2147" s="52" t="s">
        <v>930</v>
      </c>
      <c r="D2147" s="52" t="s">
        <v>932</v>
      </c>
      <c r="E2147" s="52" t="s">
        <v>1006</v>
      </c>
      <c r="F2147" s="52" t="s">
        <v>1012</v>
      </c>
      <c r="G2147" s="56" t="s">
        <v>1013</v>
      </c>
      <c r="H2147" s="57">
        <v>6600000</v>
      </c>
    </row>
    <row r="2148" spans="1:8">
      <c r="A2148" s="52" t="s">
        <v>506</v>
      </c>
      <c r="B2148" s="52" t="s">
        <v>594</v>
      </c>
      <c r="C2148" s="52" t="s">
        <v>930</v>
      </c>
      <c r="D2148" s="52" t="s">
        <v>932</v>
      </c>
      <c r="E2148" s="52" t="s">
        <v>1006</v>
      </c>
      <c r="F2148" s="52" t="s">
        <v>1014</v>
      </c>
      <c r="G2148" s="56" t="s">
        <v>1015</v>
      </c>
      <c r="H2148" s="57">
        <v>60000000</v>
      </c>
    </row>
    <row r="2149" spans="1:8" ht="25.5">
      <c r="A2149" s="52" t="s">
        <v>506</v>
      </c>
      <c r="B2149" s="52" t="s">
        <v>594</v>
      </c>
      <c r="C2149" s="52" t="s">
        <v>930</v>
      </c>
      <c r="D2149" s="52" t="s">
        <v>932</v>
      </c>
      <c r="E2149" s="52" t="s">
        <v>1006</v>
      </c>
      <c r="F2149" s="52" t="s">
        <v>1016</v>
      </c>
      <c r="G2149" s="56" t="s">
        <v>1017</v>
      </c>
      <c r="H2149" s="57">
        <v>673400</v>
      </c>
    </row>
    <row r="2150" spans="1:8">
      <c r="A2150" s="52" t="s">
        <v>506</v>
      </c>
      <c r="B2150" s="52" t="s">
        <v>594</v>
      </c>
      <c r="C2150" s="52" t="s">
        <v>930</v>
      </c>
      <c r="D2150" s="52" t="s">
        <v>932</v>
      </c>
      <c r="E2150" s="52" t="s">
        <v>1006</v>
      </c>
      <c r="F2150" s="52" t="s">
        <v>1018</v>
      </c>
      <c r="G2150" s="56" t="s">
        <v>1019</v>
      </c>
      <c r="H2150" s="57">
        <v>3600000</v>
      </c>
    </row>
    <row r="2151" spans="1:8">
      <c r="A2151" s="52" t="s">
        <v>506</v>
      </c>
      <c r="B2151" s="52" t="s">
        <v>594</v>
      </c>
      <c r="C2151" s="52" t="s">
        <v>930</v>
      </c>
      <c r="D2151" s="52" t="s">
        <v>932</v>
      </c>
      <c r="E2151" s="52" t="s">
        <v>1006</v>
      </c>
      <c r="F2151" s="52" t="s">
        <v>1020</v>
      </c>
      <c r="G2151" s="56" t="s">
        <v>511</v>
      </c>
      <c r="H2151" s="57">
        <v>11968000</v>
      </c>
    </row>
    <row r="2152" spans="1:8">
      <c r="A2152" s="52" t="s">
        <v>506</v>
      </c>
      <c r="B2152" s="52" t="s">
        <v>594</v>
      </c>
      <c r="C2152" s="52" t="s">
        <v>930</v>
      </c>
      <c r="D2152" s="52" t="s">
        <v>932</v>
      </c>
      <c r="E2152" s="52" t="s">
        <v>1021</v>
      </c>
      <c r="F2152" s="52" t="s">
        <v>201</v>
      </c>
      <c r="G2152" s="56" t="s">
        <v>1022</v>
      </c>
      <c r="H2152" s="57">
        <v>140063500</v>
      </c>
    </row>
    <row r="2153" spans="1:8">
      <c r="A2153" s="52" t="s">
        <v>506</v>
      </c>
      <c r="B2153" s="52" t="s">
        <v>594</v>
      </c>
      <c r="C2153" s="52" t="s">
        <v>930</v>
      </c>
      <c r="D2153" s="52" t="s">
        <v>932</v>
      </c>
      <c r="E2153" s="52" t="s">
        <v>1021</v>
      </c>
      <c r="F2153" s="52" t="s">
        <v>1029</v>
      </c>
      <c r="G2153" s="56" t="s">
        <v>1030</v>
      </c>
      <c r="H2153" s="57">
        <v>38000000</v>
      </c>
    </row>
    <row r="2154" spans="1:8">
      <c r="A2154" s="52" t="s">
        <v>506</v>
      </c>
      <c r="B2154" s="52" t="s">
        <v>594</v>
      </c>
      <c r="C2154" s="52" t="s">
        <v>930</v>
      </c>
      <c r="D2154" s="52" t="s">
        <v>932</v>
      </c>
      <c r="E2154" s="52" t="s">
        <v>1021</v>
      </c>
      <c r="F2154" s="52" t="s">
        <v>1243</v>
      </c>
      <c r="G2154" s="56" t="s">
        <v>1244</v>
      </c>
      <c r="H2154" s="57">
        <v>5000000</v>
      </c>
    </row>
    <row r="2155" spans="1:8">
      <c r="A2155" s="52" t="s">
        <v>506</v>
      </c>
      <c r="B2155" s="52" t="s">
        <v>594</v>
      </c>
      <c r="C2155" s="52" t="s">
        <v>930</v>
      </c>
      <c r="D2155" s="52" t="s">
        <v>932</v>
      </c>
      <c r="E2155" s="52" t="s">
        <v>1021</v>
      </c>
      <c r="F2155" s="52" t="s">
        <v>1033</v>
      </c>
      <c r="G2155" s="56" t="s">
        <v>1034</v>
      </c>
      <c r="H2155" s="57">
        <v>97063500</v>
      </c>
    </row>
    <row r="2156" spans="1:8">
      <c r="A2156" s="52" t="s">
        <v>506</v>
      </c>
      <c r="B2156" s="52" t="s">
        <v>594</v>
      </c>
      <c r="C2156" s="52" t="s">
        <v>930</v>
      </c>
      <c r="D2156" s="52" t="s">
        <v>932</v>
      </c>
      <c r="E2156" s="52" t="s">
        <v>1035</v>
      </c>
      <c r="F2156" s="52" t="s">
        <v>201</v>
      </c>
      <c r="G2156" s="56" t="s">
        <v>1036</v>
      </c>
      <c r="H2156" s="57">
        <v>424101000</v>
      </c>
    </row>
    <row r="2157" spans="1:8">
      <c r="A2157" s="52" t="s">
        <v>506</v>
      </c>
      <c r="B2157" s="52" t="s">
        <v>594</v>
      </c>
      <c r="C2157" s="52" t="s">
        <v>930</v>
      </c>
      <c r="D2157" s="52" t="s">
        <v>932</v>
      </c>
      <c r="E2157" s="52" t="s">
        <v>1035</v>
      </c>
      <c r="F2157" s="52" t="s">
        <v>1037</v>
      </c>
      <c r="G2157" s="56" t="s">
        <v>1038</v>
      </c>
      <c r="H2157" s="57">
        <v>100109000</v>
      </c>
    </row>
    <row r="2158" spans="1:8">
      <c r="A2158" s="52" t="s">
        <v>506</v>
      </c>
      <c r="B2158" s="52" t="s">
        <v>594</v>
      </c>
      <c r="C2158" s="52" t="s">
        <v>930</v>
      </c>
      <c r="D2158" s="52" t="s">
        <v>932</v>
      </c>
      <c r="E2158" s="52" t="s">
        <v>1035</v>
      </c>
      <c r="F2158" s="52" t="s">
        <v>1039</v>
      </c>
      <c r="G2158" s="56" t="s">
        <v>1040</v>
      </c>
      <c r="H2158" s="57">
        <v>67000000</v>
      </c>
    </row>
    <row r="2159" spans="1:8">
      <c r="A2159" s="52" t="s">
        <v>506</v>
      </c>
      <c r="B2159" s="52" t="s">
        <v>594</v>
      </c>
      <c r="C2159" s="52" t="s">
        <v>930</v>
      </c>
      <c r="D2159" s="52" t="s">
        <v>932</v>
      </c>
      <c r="E2159" s="52" t="s">
        <v>1035</v>
      </c>
      <c r="F2159" s="52" t="s">
        <v>1041</v>
      </c>
      <c r="G2159" s="56" t="s">
        <v>1028</v>
      </c>
      <c r="H2159" s="57">
        <v>132492000</v>
      </c>
    </row>
    <row r="2160" spans="1:8">
      <c r="A2160" s="52" t="s">
        <v>506</v>
      </c>
      <c r="B2160" s="52" t="s">
        <v>594</v>
      </c>
      <c r="C2160" s="52" t="s">
        <v>930</v>
      </c>
      <c r="D2160" s="52" t="s">
        <v>932</v>
      </c>
      <c r="E2160" s="52" t="s">
        <v>1035</v>
      </c>
      <c r="F2160" s="52" t="s">
        <v>1042</v>
      </c>
      <c r="G2160" s="56" t="s">
        <v>1043</v>
      </c>
      <c r="H2160" s="57">
        <v>124500000</v>
      </c>
    </row>
    <row r="2161" spans="1:8">
      <c r="A2161" s="52" t="s">
        <v>506</v>
      </c>
      <c r="B2161" s="52" t="s">
        <v>594</v>
      </c>
      <c r="C2161" s="52" t="s">
        <v>930</v>
      </c>
      <c r="D2161" s="52" t="s">
        <v>932</v>
      </c>
      <c r="E2161" s="52" t="s">
        <v>1044</v>
      </c>
      <c r="F2161" s="52" t="s">
        <v>201</v>
      </c>
      <c r="G2161" s="56" t="s">
        <v>1045</v>
      </c>
      <c r="H2161" s="57">
        <v>148580000</v>
      </c>
    </row>
    <row r="2162" spans="1:8">
      <c r="A2162" s="52" t="s">
        <v>506</v>
      </c>
      <c r="B2162" s="52" t="s">
        <v>594</v>
      </c>
      <c r="C2162" s="52" t="s">
        <v>930</v>
      </c>
      <c r="D2162" s="52" t="s">
        <v>932</v>
      </c>
      <c r="E2162" s="52" t="s">
        <v>1044</v>
      </c>
      <c r="F2162" s="52" t="s">
        <v>1046</v>
      </c>
      <c r="G2162" s="56" t="s">
        <v>1047</v>
      </c>
      <c r="H2162" s="57">
        <v>57200000</v>
      </c>
    </row>
    <row r="2163" spans="1:8">
      <c r="A2163" s="52" t="s">
        <v>506</v>
      </c>
      <c r="B2163" s="52" t="s">
        <v>594</v>
      </c>
      <c r="C2163" s="52" t="s">
        <v>930</v>
      </c>
      <c r="D2163" s="52" t="s">
        <v>932</v>
      </c>
      <c r="E2163" s="52" t="s">
        <v>1044</v>
      </c>
      <c r="F2163" s="52" t="s">
        <v>1048</v>
      </c>
      <c r="G2163" s="56" t="s">
        <v>1049</v>
      </c>
      <c r="H2163" s="57">
        <v>91380000</v>
      </c>
    </row>
    <row r="2164" spans="1:8" ht="25.5">
      <c r="A2164" s="52" t="s">
        <v>506</v>
      </c>
      <c r="B2164" s="52" t="s">
        <v>594</v>
      </c>
      <c r="C2164" s="52" t="s">
        <v>930</v>
      </c>
      <c r="D2164" s="52" t="s">
        <v>932</v>
      </c>
      <c r="E2164" s="52" t="s">
        <v>1058</v>
      </c>
      <c r="F2164" s="52" t="s">
        <v>201</v>
      </c>
      <c r="G2164" s="56" t="s">
        <v>1059</v>
      </c>
      <c r="H2164" s="57">
        <v>104984700</v>
      </c>
    </row>
    <row r="2165" spans="1:8">
      <c r="A2165" s="52" t="s">
        <v>506</v>
      </c>
      <c r="B2165" s="52" t="s">
        <v>594</v>
      </c>
      <c r="C2165" s="52" t="s">
        <v>930</v>
      </c>
      <c r="D2165" s="52" t="s">
        <v>932</v>
      </c>
      <c r="E2165" s="52" t="s">
        <v>1058</v>
      </c>
      <c r="F2165" s="52" t="s">
        <v>1060</v>
      </c>
      <c r="G2165" s="56" t="s">
        <v>1061</v>
      </c>
      <c r="H2165" s="57">
        <v>53400000</v>
      </c>
    </row>
    <row r="2166" spans="1:8">
      <c r="A2166" s="52" t="s">
        <v>506</v>
      </c>
      <c r="B2166" s="52" t="s">
        <v>594</v>
      </c>
      <c r="C2166" s="52" t="s">
        <v>930</v>
      </c>
      <c r="D2166" s="52" t="s">
        <v>932</v>
      </c>
      <c r="E2166" s="52" t="s">
        <v>1058</v>
      </c>
      <c r="F2166" s="52" t="s">
        <v>1064</v>
      </c>
      <c r="G2166" s="56" t="s">
        <v>1065</v>
      </c>
      <c r="H2166" s="57">
        <v>10164000</v>
      </c>
    </row>
    <row r="2167" spans="1:8">
      <c r="A2167" s="52" t="s">
        <v>506</v>
      </c>
      <c r="B2167" s="52" t="s">
        <v>594</v>
      </c>
      <c r="C2167" s="52" t="s">
        <v>930</v>
      </c>
      <c r="D2167" s="52" t="s">
        <v>932</v>
      </c>
      <c r="E2167" s="52" t="s">
        <v>1058</v>
      </c>
      <c r="F2167" s="52" t="s">
        <v>1066</v>
      </c>
      <c r="G2167" s="56" t="s">
        <v>1067</v>
      </c>
      <c r="H2167" s="57">
        <v>3070000</v>
      </c>
    </row>
    <row r="2168" spans="1:8">
      <c r="A2168" s="52" t="s">
        <v>506</v>
      </c>
      <c r="B2168" s="52" t="s">
        <v>594</v>
      </c>
      <c r="C2168" s="52" t="s">
        <v>930</v>
      </c>
      <c r="D2168" s="52" t="s">
        <v>932</v>
      </c>
      <c r="E2168" s="52" t="s">
        <v>1058</v>
      </c>
      <c r="F2168" s="52" t="s">
        <v>1068</v>
      </c>
      <c r="G2168" s="56" t="s">
        <v>1069</v>
      </c>
      <c r="H2168" s="57">
        <v>20150700</v>
      </c>
    </row>
    <row r="2169" spans="1:8">
      <c r="A2169" s="52" t="s">
        <v>506</v>
      </c>
      <c r="B2169" s="52" t="s">
        <v>594</v>
      </c>
      <c r="C2169" s="52" t="s">
        <v>930</v>
      </c>
      <c r="D2169" s="52" t="s">
        <v>932</v>
      </c>
      <c r="E2169" s="52" t="s">
        <v>1058</v>
      </c>
      <c r="F2169" s="52" t="s">
        <v>1070</v>
      </c>
      <c r="G2169" s="56" t="s">
        <v>1071</v>
      </c>
      <c r="H2169" s="57">
        <v>18200000</v>
      </c>
    </row>
    <row r="2170" spans="1:8" ht="25.5">
      <c r="A2170" s="52" t="s">
        <v>506</v>
      </c>
      <c r="B2170" s="52" t="s">
        <v>594</v>
      </c>
      <c r="C2170" s="52" t="s">
        <v>930</v>
      </c>
      <c r="D2170" s="52" t="s">
        <v>932</v>
      </c>
      <c r="E2170" s="52" t="s">
        <v>1076</v>
      </c>
      <c r="F2170" s="52" t="s">
        <v>201</v>
      </c>
      <c r="G2170" s="56" t="s">
        <v>1077</v>
      </c>
      <c r="H2170" s="57">
        <v>220851000</v>
      </c>
    </row>
    <row r="2171" spans="1:8">
      <c r="A2171" s="52" t="s">
        <v>506</v>
      </c>
      <c r="B2171" s="52" t="s">
        <v>594</v>
      </c>
      <c r="C2171" s="52" t="s">
        <v>930</v>
      </c>
      <c r="D2171" s="52" t="s">
        <v>932</v>
      </c>
      <c r="E2171" s="52" t="s">
        <v>1076</v>
      </c>
      <c r="F2171" s="52" t="s">
        <v>1078</v>
      </c>
      <c r="G2171" s="56" t="s">
        <v>1079</v>
      </c>
      <c r="H2171" s="57">
        <v>24000000</v>
      </c>
    </row>
    <row r="2172" spans="1:8">
      <c r="A2172" s="52" t="s">
        <v>506</v>
      </c>
      <c r="B2172" s="52" t="s">
        <v>594</v>
      </c>
      <c r="C2172" s="52" t="s">
        <v>930</v>
      </c>
      <c r="D2172" s="52" t="s">
        <v>932</v>
      </c>
      <c r="E2172" s="52" t="s">
        <v>1076</v>
      </c>
      <c r="F2172" s="52" t="s">
        <v>1080</v>
      </c>
      <c r="G2172" s="56" t="s">
        <v>1081</v>
      </c>
      <c r="H2172" s="57">
        <v>196851000</v>
      </c>
    </row>
    <row r="2173" spans="1:8">
      <c r="A2173" s="52" t="s">
        <v>506</v>
      </c>
      <c r="B2173" s="52" t="s">
        <v>594</v>
      </c>
      <c r="C2173" s="52" t="s">
        <v>930</v>
      </c>
      <c r="D2173" s="52" t="s">
        <v>932</v>
      </c>
      <c r="E2173" s="52" t="s">
        <v>1083</v>
      </c>
      <c r="F2173" s="52" t="s">
        <v>201</v>
      </c>
      <c r="G2173" s="56" t="s">
        <v>971</v>
      </c>
      <c r="H2173" s="57">
        <v>349680300</v>
      </c>
    </row>
    <row r="2174" spans="1:8">
      <c r="A2174" s="52" t="s">
        <v>506</v>
      </c>
      <c r="B2174" s="52" t="s">
        <v>594</v>
      </c>
      <c r="C2174" s="52" t="s">
        <v>930</v>
      </c>
      <c r="D2174" s="52" t="s">
        <v>932</v>
      </c>
      <c r="E2174" s="52" t="s">
        <v>1083</v>
      </c>
      <c r="F2174" s="52" t="s">
        <v>1084</v>
      </c>
      <c r="G2174" s="56" t="s">
        <v>1085</v>
      </c>
      <c r="H2174" s="57">
        <v>12697000</v>
      </c>
    </row>
    <row r="2175" spans="1:8">
      <c r="A2175" s="52" t="s">
        <v>506</v>
      </c>
      <c r="B2175" s="52" t="s">
        <v>594</v>
      </c>
      <c r="C2175" s="52" t="s">
        <v>930</v>
      </c>
      <c r="D2175" s="52" t="s">
        <v>932</v>
      </c>
      <c r="E2175" s="52" t="s">
        <v>1083</v>
      </c>
      <c r="F2175" s="52" t="s">
        <v>1088</v>
      </c>
      <c r="G2175" s="56" t="s">
        <v>1089</v>
      </c>
      <c r="H2175" s="57">
        <v>284134000</v>
      </c>
    </row>
    <row r="2176" spans="1:8">
      <c r="A2176" s="52" t="s">
        <v>506</v>
      </c>
      <c r="B2176" s="52" t="s">
        <v>594</v>
      </c>
      <c r="C2176" s="52" t="s">
        <v>930</v>
      </c>
      <c r="D2176" s="52" t="s">
        <v>932</v>
      </c>
      <c r="E2176" s="52" t="s">
        <v>1083</v>
      </c>
      <c r="F2176" s="52" t="s">
        <v>1090</v>
      </c>
      <c r="G2176" s="56" t="s">
        <v>1091</v>
      </c>
      <c r="H2176" s="57">
        <v>52849300</v>
      </c>
    </row>
    <row r="2177" spans="1:8">
      <c r="A2177" s="52" t="s">
        <v>506</v>
      </c>
      <c r="B2177" s="52" t="s">
        <v>594</v>
      </c>
      <c r="C2177" s="52" t="s">
        <v>930</v>
      </c>
      <c r="D2177" s="52" t="s">
        <v>932</v>
      </c>
      <c r="E2177" s="52" t="s">
        <v>1262</v>
      </c>
      <c r="F2177" s="52" t="s">
        <v>201</v>
      </c>
      <c r="G2177" s="56" t="s">
        <v>1263</v>
      </c>
      <c r="H2177" s="57">
        <v>166624000</v>
      </c>
    </row>
    <row r="2178" spans="1:8">
      <c r="A2178" s="52" t="s">
        <v>506</v>
      </c>
      <c r="B2178" s="52" t="s">
        <v>594</v>
      </c>
      <c r="C2178" s="52" t="s">
        <v>930</v>
      </c>
      <c r="D2178" s="52" t="s">
        <v>932</v>
      </c>
      <c r="E2178" s="52" t="s">
        <v>1262</v>
      </c>
      <c r="F2178" s="52" t="s">
        <v>1264</v>
      </c>
      <c r="G2178" s="56" t="s">
        <v>1265</v>
      </c>
      <c r="H2178" s="57">
        <v>166624000</v>
      </c>
    </row>
    <row r="2179" spans="1:8">
      <c r="A2179" s="52" t="s">
        <v>506</v>
      </c>
      <c r="B2179" s="52" t="s">
        <v>600</v>
      </c>
      <c r="C2179" s="52" t="s">
        <v>201</v>
      </c>
      <c r="D2179" s="52" t="s">
        <v>201</v>
      </c>
      <c r="E2179" s="52" t="s">
        <v>201</v>
      </c>
      <c r="F2179" s="52" t="s">
        <v>201</v>
      </c>
      <c r="G2179" s="56" t="s">
        <v>601</v>
      </c>
      <c r="H2179" s="57">
        <v>32477644991</v>
      </c>
    </row>
    <row r="2180" spans="1:8">
      <c r="A2180" s="52" t="s">
        <v>506</v>
      </c>
      <c r="B2180" s="52" t="s">
        <v>600</v>
      </c>
      <c r="C2180" s="52" t="s">
        <v>1158</v>
      </c>
      <c r="D2180" s="52" t="s">
        <v>201</v>
      </c>
      <c r="E2180" s="52" t="s">
        <v>201</v>
      </c>
      <c r="F2180" s="52" t="s">
        <v>201</v>
      </c>
      <c r="G2180" s="56" t="s">
        <v>1159</v>
      </c>
      <c r="H2180" s="57">
        <v>19840132820</v>
      </c>
    </row>
    <row r="2181" spans="1:8">
      <c r="A2181" s="52" t="s">
        <v>506</v>
      </c>
      <c r="B2181" s="52" t="s">
        <v>600</v>
      </c>
      <c r="C2181" s="52" t="s">
        <v>1158</v>
      </c>
      <c r="D2181" s="52" t="s">
        <v>1175</v>
      </c>
      <c r="E2181" s="52" t="s">
        <v>201</v>
      </c>
      <c r="F2181" s="52" t="s">
        <v>201</v>
      </c>
      <c r="G2181" s="56" t="s">
        <v>1176</v>
      </c>
      <c r="H2181" s="57">
        <v>18796351820</v>
      </c>
    </row>
    <row r="2182" spans="1:8">
      <c r="A2182" s="52" t="s">
        <v>506</v>
      </c>
      <c r="B2182" s="52" t="s">
        <v>600</v>
      </c>
      <c r="C2182" s="52" t="s">
        <v>1158</v>
      </c>
      <c r="D2182" s="52" t="s">
        <v>1175</v>
      </c>
      <c r="E2182" s="52" t="s">
        <v>934</v>
      </c>
      <c r="F2182" s="52" t="s">
        <v>201</v>
      </c>
      <c r="G2182" s="56" t="s">
        <v>935</v>
      </c>
      <c r="H2182" s="57">
        <v>171547200</v>
      </c>
    </row>
    <row r="2183" spans="1:8">
      <c r="A2183" s="52" t="s">
        <v>506</v>
      </c>
      <c r="B2183" s="52" t="s">
        <v>600</v>
      </c>
      <c r="C2183" s="52" t="s">
        <v>1158</v>
      </c>
      <c r="D2183" s="52" t="s">
        <v>1175</v>
      </c>
      <c r="E2183" s="52" t="s">
        <v>934</v>
      </c>
      <c r="F2183" s="52" t="s">
        <v>938</v>
      </c>
      <c r="G2183" s="56" t="s">
        <v>939</v>
      </c>
      <c r="H2183" s="57">
        <v>171547200</v>
      </c>
    </row>
    <row r="2184" spans="1:8" ht="25.5">
      <c r="A2184" s="52" t="s">
        <v>506</v>
      </c>
      <c r="B2184" s="52" t="s">
        <v>600</v>
      </c>
      <c r="C2184" s="52" t="s">
        <v>1158</v>
      </c>
      <c r="D2184" s="52" t="s">
        <v>1175</v>
      </c>
      <c r="E2184" s="52" t="s">
        <v>940</v>
      </c>
      <c r="F2184" s="52" t="s">
        <v>201</v>
      </c>
      <c r="G2184" s="56" t="s">
        <v>941</v>
      </c>
      <c r="H2184" s="57">
        <v>98496000</v>
      </c>
    </row>
    <row r="2185" spans="1:8" ht="25.5">
      <c r="A2185" s="52" t="s">
        <v>506</v>
      </c>
      <c r="B2185" s="52" t="s">
        <v>600</v>
      </c>
      <c r="C2185" s="52" t="s">
        <v>1158</v>
      </c>
      <c r="D2185" s="52" t="s">
        <v>1175</v>
      </c>
      <c r="E2185" s="52" t="s">
        <v>940</v>
      </c>
      <c r="F2185" s="52" t="s">
        <v>942</v>
      </c>
      <c r="G2185" s="56" t="s">
        <v>943</v>
      </c>
      <c r="H2185" s="57">
        <v>98496000</v>
      </c>
    </row>
    <row r="2186" spans="1:8">
      <c r="A2186" s="52" t="s">
        <v>506</v>
      </c>
      <c r="B2186" s="52" t="s">
        <v>600</v>
      </c>
      <c r="C2186" s="52" t="s">
        <v>1158</v>
      </c>
      <c r="D2186" s="52" t="s">
        <v>1175</v>
      </c>
      <c r="E2186" s="52" t="s">
        <v>944</v>
      </c>
      <c r="F2186" s="52" t="s">
        <v>201</v>
      </c>
      <c r="G2186" s="56" t="s">
        <v>945</v>
      </c>
      <c r="H2186" s="57">
        <v>532512000</v>
      </c>
    </row>
    <row r="2187" spans="1:8">
      <c r="A2187" s="52" t="s">
        <v>506</v>
      </c>
      <c r="B2187" s="52" t="s">
        <v>600</v>
      </c>
      <c r="C2187" s="52" t="s">
        <v>1158</v>
      </c>
      <c r="D2187" s="52" t="s">
        <v>1175</v>
      </c>
      <c r="E2187" s="52" t="s">
        <v>944</v>
      </c>
      <c r="F2187" s="52" t="s">
        <v>948</v>
      </c>
      <c r="G2187" s="56" t="s">
        <v>949</v>
      </c>
      <c r="H2187" s="57">
        <v>458232000</v>
      </c>
    </row>
    <row r="2188" spans="1:8">
      <c r="A2188" s="52" t="s">
        <v>506</v>
      </c>
      <c r="B2188" s="52" t="s">
        <v>600</v>
      </c>
      <c r="C2188" s="52" t="s">
        <v>1158</v>
      </c>
      <c r="D2188" s="52" t="s">
        <v>1175</v>
      </c>
      <c r="E2188" s="52" t="s">
        <v>944</v>
      </c>
      <c r="F2188" s="52" t="s">
        <v>960</v>
      </c>
      <c r="G2188" s="56" t="s">
        <v>961</v>
      </c>
      <c r="H2188" s="57">
        <v>74280000</v>
      </c>
    </row>
    <row r="2189" spans="1:8" ht="25.5">
      <c r="A2189" s="52" t="s">
        <v>506</v>
      </c>
      <c r="B2189" s="52" t="s">
        <v>600</v>
      </c>
      <c r="C2189" s="52" t="s">
        <v>1158</v>
      </c>
      <c r="D2189" s="52" t="s">
        <v>1175</v>
      </c>
      <c r="E2189" s="52" t="s">
        <v>962</v>
      </c>
      <c r="F2189" s="52" t="s">
        <v>201</v>
      </c>
      <c r="G2189" s="56" t="s">
        <v>963</v>
      </c>
      <c r="H2189" s="57">
        <v>2500000</v>
      </c>
    </row>
    <row r="2190" spans="1:8">
      <c r="A2190" s="52" t="s">
        <v>506</v>
      </c>
      <c r="B2190" s="52" t="s">
        <v>600</v>
      </c>
      <c r="C2190" s="52" t="s">
        <v>1158</v>
      </c>
      <c r="D2190" s="52" t="s">
        <v>1175</v>
      </c>
      <c r="E2190" s="52" t="s">
        <v>962</v>
      </c>
      <c r="F2190" s="52" t="s">
        <v>964</v>
      </c>
      <c r="G2190" s="56" t="s">
        <v>965</v>
      </c>
      <c r="H2190" s="57">
        <v>2500000</v>
      </c>
    </row>
    <row r="2191" spans="1:8">
      <c r="A2191" s="52" t="s">
        <v>506</v>
      </c>
      <c r="B2191" s="52" t="s">
        <v>600</v>
      </c>
      <c r="C2191" s="52" t="s">
        <v>1158</v>
      </c>
      <c r="D2191" s="52" t="s">
        <v>1175</v>
      </c>
      <c r="E2191" s="52" t="s">
        <v>1139</v>
      </c>
      <c r="F2191" s="52" t="s">
        <v>201</v>
      </c>
      <c r="G2191" s="56" t="s">
        <v>1140</v>
      </c>
      <c r="H2191" s="57">
        <v>38848000</v>
      </c>
    </row>
    <row r="2192" spans="1:8">
      <c r="A2192" s="52" t="s">
        <v>506</v>
      </c>
      <c r="B2192" s="52" t="s">
        <v>600</v>
      </c>
      <c r="C2192" s="52" t="s">
        <v>1158</v>
      </c>
      <c r="D2192" s="52" t="s">
        <v>1175</v>
      </c>
      <c r="E2192" s="52" t="s">
        <v>1139</v>
      </c>
      <c r="F2192" s="52" t="s">
        <v>1203</v>
      </c>
      <c r="G2192" s="56" t="s">
        <v>1204</v>
      </c>
      <c r="H2192" s="57">
        <v>36348000</v>
      </c>
    </row>
    <row r="2193" spans="1:8">
      <c r="A2193" s="52" t="s">
        <v>506</v>
      </c>
      <c r="B2193" s="52" t="s">
        <v>600</v>
      </c>
      <c r="C2193" s="52" t="s">
        <v>1158</v>
      </c>
      <c r="D2193" s="52" t="s">
        <v>1175</v>
      </c>
      <c r="E2193" s="52" t="s">
        <v>1139</v>
      </c>
      <c r="F2193" s="52" t="s">
        <v>1141</v>
      </c>
      <c r="G2193" s="56" t="s">
        <v>1142</v>
      </c>
      <c r="H2193" s="57">
        <v>2500000</v>
      </c>
    </row>
    <row r="2194" spans="1:8">
      <c r="A2194" s="52" t="s">
        <v>506</v>
      </c>
      <c r="B2194" s="52" t="s">
        <v>600</v>
      </c>
      <c r="C2194" s="52" t="s">
        <v>1158</v>
      </c>
      <c r="D2194" s="52" t="s">
        <v>1175</v>
      </c>
      <c r="E2194" s="52" t="s">
        <v>966</v>
      </c>
      <c r="F2194" s="52" t="s">
        <v>201</v>
      </c>
      <c r="G2194" s="56" t="s">
        <v>967</v>
      </c>
      <c r="H2194" s="57">
        <v>16900000</v>
      </c>
    </row>
    <row r="2195" spans="1:8">
      <c r="A2195" s="52" t="s">
        <v>506</v>
      </c>
      <c r="B2195" s="52" t="s">
        <v>600</v>
      </c>
      <c r="C2195" s="52" t="s">
        <v>1158</v>
      </c>
      <c r="D2195" s="52" t="s">
        <v>1175</v>
      </c>
      <c r="E2195" s="52" t="s">
        <v>966</v>
      </c>
      <c r="F2195" s="52" t="s">
        <v>970</v>
      </c>
      <c r="G2195" s="56" t="s">
        <v>971</v>
      </c>
      <c r="H2195" s="57">
        <v>16900000</v>
      </c>
    </row>
    <row r="2196" spans="1:8">
      <c r="A2196" s="52" t="s">
        <v>506</v>
      </c>
      <c r="B2196" s="52" t="s">
        <v>600</v>
      </c>
      <c r="C2196" s="52" t="s">
        <v>1158</v>
      </c>
      <c r="D2196" s="52" t="s">
        <v>1175</v>
      </c>
      <c r="E2196" s="52" t="s">
        <v>972</v>
      </c>
      <c r="F2196" s="52" t="s">
        <v>201</v>
      </c>
      <c r="G2196" s="56" t="s">
        <v>973</v>
      </c>
      <c r="H2196" s="57">
        <v>63503000</v>
      </c>
    </row>
    <row r="2197" spans="1:8">
      <c r="A2197" s="52" t="s">
        <v>506</v>
      </c>
      <c r="B2197" s="52" t="s">
        <v>600</v>
      </c>
      <c r="C2197" s="52" t="s">
        <v>1158</v>
      </c>
      <c r="D2197" s="52" t="s">
        <v>1175</v>
      </c>
      <c r="E2197" s="52" t="s">
        <v>972</v>
      </c>
      <c r="F2197" s="52" t="s">
        <v>974</v>
      </c>
      <c r="G2197" s="56" t="s">
        <v>975</v>
      </c>
      <c r="H2197" s="57">
        <v>47303000</v>
      </c>
    </row>
    <row r="2198" spans="1:8">
      <c r="A2198" s="52" t="s">
        <v>506</v>
      </c>
      <c r="B2198" s="52" t="s">
        <v>600</v>
      </c>
      <c r="C2198" s="52" t="s">
        <v>1158</v>
      </c>
      <c r="D2198" s="52" t="s">
        <v>1175</v>
      </c>
      <c r="E2198" s="52" t="s">
        <v>972</v>
      </c>
      <c r="F2198" s="52" t="s">
        <v>976</v>
      </c>
      <c r="G2198" s="56" t="s">
        <v>977</v>
      </c>
      <c r="H2198" s="57">
        <v>8100000</v>
      </c>
    </row>
    <row r="2199" spans="1:8">
      <c r="A2199" s="52" t="s">
        <v>506</v>
      </c>
      <c r="B2199" s="52" t="s">
        <v>600</v>
      </c>
      <c r="C2199" s="52" t="s">
        <v>1158</v>
      </c>
      <c r="D2199" s="52" t="s">
        <v>1175</v>
      </c>
      <c r="E2199" s="52" t="s">
        <v>972</v>
      </c>
      <c r="F2199" s="52" t="s">
        <v>978</v>
      </c>
      <c r="G2199" s="56" t="s">
        <v>979</v>
      </c>
      <c r="H2199" s="57">
        <v>5400000</v>
      </c>
    </row>
    <row r="2200" spans="1:8">
      <c r="A2200" s="52" t="s">
        <v>506</v>
      </c>
      <c r="B2200" s="52" t="s">
        <v>600</v>
      </c>
      <c r="C2200" s="52" t="s">
        <v>1158</v>
      </c>
      <c r="D2200" s="52" t="s">
        <v>1175</v>
      </c>
      <c r="E2200" s="52" t="s">
        <v>972</v>
      </c>
      <c r="F2200" s="52" t="s">
        <v>980</v>
      </c>
      <c r="G2200" s="56" t="s">
        <v>981</v>
      </c>
      <c r="H2200" s="57">
        <v>2700000</v>
      </c>
    </row>
    <row r="2201" spans="1:8">
      <c r="A2201" s="52" t="s">
        <v>506</v>
      </c>
      <c r="B2201" s="52" t="s">
        <v>600</v>
      </c>
      <c r="C2201" s="52" t="s">
        <v>1158</v>
      </c>
      <c r="D2201" s="52" t="s">
        <v>1175</v>
      </c>
      <c r="E2201" s="52" t="s">
        <v>982</v>
      </c>
      <c r="F2201" s="52" t="s">
        <v>201</v>
      </c>
      <c r="G2201" s="56" t="s">
        <v>983</v>
      </c>
      <c r="H2201" s="57">
        <v>225400000</v>
      </c>
    </row>
    <row r="2202" spans="1:8">
      <c r="A2202" s="52" t="s">
        <v>506</v>
      </c>
      <c r="B2202" s="52" t="s">
        <v>600</v>
      </c>
      <c r="C2202" s="52" t="s">
        <v>1158</v>
      </c>
      <c r="D2202" s="52" t="s">
        <v>1175</v>
      </c>
      <c r="E2202" s="52" t="s">
        <v>982</v>
      </c>
      <c r="F2202" s="52" t="s">
        <v>1242</v>
      </c>
      <c r="G2202" s="56" t="s">
        <v>971</v>
      </c>
      <c r="H2202" s="57">
        <v>225400000</v>
      </c>
    </row>
    <row r="2203" spans="1:8">
      <c r="A2203" s="52" t="s">
        <v>506</v>
      </c>
      <c r="B2203" s="52" t="s">
        <v>600</v>
      </c>
      <c r="C2203" s="52" t="s">
        <v>1158</v>
      </c>
      <c r="D2203" s="52" t="s">
        <v>1175</v>
      </c>
      <c r="E2203" s="52" t="s">
        <v>986</v>
      </c>
      <c r="F2203" s="52" t="s">
        <v>201</v>
      </c>
      <c r="G2203" s="56" t="s">
        <v>987</v>
      </c>
      <c r="H2203" s="57">
        <v>584199682</v>
      </c>
    </row>
    <row r="2204" spans="1:8">
      <c r="A2204" s="52" t="s">
        <v>506</v>
      </c>
      <c r="B2204" s="52" t="s">
        <v>600</v>
      </c>
      <c r="C2204" s="52" t="s">
        <v>1158</v>
      </c>
      <c r="D2204" s="52" t="s">
        <v>1175</v>
      </c>
      <c r="E2204" s="52" t="s">
        <v>986</v>
      </c>
      <c r="F2204" s="52" t="s">
        <v>988</v>
      </c>
      <c r="G2204" s="56" t="s">
        <v>989</v>
      </c>
      <c r="H2204" s="57">
        <v>20997062</v>
      </c>
    </row>
    <row r="2205" spans="1:8">
      <c r="A2205" s="52" t="s">
        <v>506</v>
      </c>
      <c r="B2205" s="52" t="s">
        <v>600</v>
      </c>
      <c r="C2205" s="52" t="s">
        <v>1158</v>
      </c>
      <c r="D2205" s="52" t="s">
        <v>1175</v>
      </c>
      <c r="E2205" s="52" t="s">
        <v>986</v>
      </c>
      <c r="F2205" s="52" t="s">
        <v>992</v>
      </c>
      <c r="G2205" s="56" t="s">
        <v>993</v>
      </c>
      <c r="H2205" s="57">
        <v>542702620</v>
      </c>
    </row>
    <row r="2206" spans="1:8">
      <c r="A2206" s="52" t="s">
        <v>506</v>
      </c>
      <c r="B2206" s="52" t="s">
        <v>600</v>
      </c>
      <c r="C2206" s="52" t="s">
        <v>1158</v>
      </c>
      <c r="D2206" s="52" t="s">
        <v>1175</v>
      </c>
      <c r="E2206" s="52" t="s">
        <v>986</v>
      </c>
      <c r="F2206" s="52" t="s">
        <v>1110</v>
      </c>
      <c r="G2206" s="56" t="s">
        <v>1111</v>
      </c>
      <c r="H2206" s="57">
        <v>20500000</v>
      </c>
    </row>
    <row r="2207" spans="1:8">
      <c r="A2207" s="52" t="s">
        <v>506</v>
      </c>
      <c r="B2207" s="52" t="s">
        <v>600</v>
      </c>
      <c r="C2207" s="52" t="s">
        <v>1158</v>
      </c>
      <c r="D2207" s="52" t="s">
        <v>1175</v>
      </c>
      <c r="E2207" s="52" t="s">
        <v>996</v>
      </c>
      <c r="F2207" s="52" t="s">
        <v>201</v>
      </c>
      <c r="G2207" s="56" t="s">
        <v>997</v>
      </c>
      <c r="H2207" s="57">
        <v>40424479</v>
      </c>
    </row>
    <row r="2208" spans="1:8">
      <c r="A2208" s="52" t="s">
        <v>506</v>
      </c>
      <c r="B2208" s="52" t="s">
        <v>600</v>
      </c>
      <c r="C2208" s="52" t="s">
        <v>1158</v>
      </c>
      <c r="D2208" s="52" t="s">
        <v>1175</v>
      </c>
      <c r="E2208" s="52" t="s">
        <v>996</v>
      </c>
      <c r="F2208" s="52" t="s">
        <v>998</v>
      </c>
      <c r="G2208" s="56" t="s">
        <v>999</v>
      </c>
      <c r="H2208" s="57">
        <v>29889479</v>
      </c>
    </row>
    <row r="2209" spans="1:8">
      <c r="A2209" s="52" t="s">
        <v>506</v>
      </c>
      <c r="B2209" s="52" t="s">
        <v>600</v>
      </c>
      <c r="C2209" s="52" t="s">
        <v>1158</v>
      </c>
      <c r="D2209" s="52" t="s">
        <v>1175</v>
      </c>
      <c r="E2209" s="52" t="s">
        <v>996</v>
      </c>
      <c r="F2209" s="52" t="s">
        <v>1000</v>
      </c>
      <c r="G2209" s="56" t="s">
        <v>1001</v>
      </c>
      <c r="H2209" s="57">
        <v>3660000</v>
      </c>
    </row>
    <row r="2210" spans="1:8">
      <c r="A2210" s="52" t="s">
        <v>506</v>
      </c>
      <c r="B2210" s="52" t="s">
        <v>600</v>
      </c>
      <c r="C2210" s="52" t="s">
        <v>1158</v>
      </c>
      <c r="D2210" s="52" t="s">
        <v>1175</v>
      </c>
      <c r="E2210" s="52" t="s">
        <v>996</v>
      </c>
      <c r="F2210" s="52" t="s">
        <v>1004</v>
      </c>
      <c r="G2210" s="56" t="s">
        <v>1005</v>
      </c>
      <c r="H2210" s="57">
        <v>6875000</v>
      </c>
    </row>
    <row r="2211" spans="1:8">
      <c r="A2211" s="52" t="s">
        <v>506</v>
      </c>
      <c r="B2211" s="52" t="s">
        <v>600</v>
      </c>
      <c r="C2211" s="52" t="s">
        <v>1158</v>
      </c>
      <c r="D2211" s="52" t="s">
        <v>1175</v>
      </c>
      <c r="E2211" s="52" t="s">
        <v>1006</v>
      </c>
      <c r="F2211" s="52" t="s">
        <v>201</v>
      </c>
      <c r="G2211" s="56" t="s">
        <v>1007</v>
      </c>
      <c r="H2211" s="57">
        <v>317013816</v>
      </c>
    </row>
    <row r="2212" spans="1:8" ht="38.25">
      <c r="A2212" s="52" t="s">
        <v>506</v>
      </c>
      <c r="B2212" s="52" t="s">
        <v>600</v>
      </c>
      <c r="C2212" s="52" t="s">
        <v>1158</v>
      </c>
      <c r="D2212" s="52" t="s">
        <v>1175</v>
      </c>
      <c r="E2212" s="52" t="s">
        <v>1006</v>
      </c>
      <c r="F2212" s="52" t="s">
        <v>1008</v>
      </c>
      <c r="G2212" s="56" t="s">
        <v>1009</v>
      </c>
      <c r="H2212" s="57">
        <v>9459800</v>
      </c>
    </row>
    <row r="2213" spans="1:8">
      <c r="A2213" s="52" t="s">
        <v>506</v>
      </c>
      <c r="B2213" s="52" t="s">
        <v>600</v>
      </c>
      <c r="C2213" s="52" t="s">
        <v>1158</v>
      </c>
      <c r="D2213" s="52" t="s">
        <v>1175</v>
      </c>
      <c r="E2213" s="52" t="s">
        <v>1006</v>
      </c>
      <c r="F2213" s="52" t="s">
        <v>1010</v>
      </c>
      <c r="G2213" s="56" t="s">
        <v>1011</v>
      </c>
      <c r="H2213" s="57">
        <v>1515000</v>
      </c>
    </row>
    <row r="2214" spans="1:8" ht="38.25">
      <c r="A2214" s="52" t="s">
        <v>506</v>
      </c>
      <c r="B2214" s="52" t="s">
        <v>600</v>
      </c>
      <c r="C2214" s="52" t="s">
        <v>1158</v>
      </c>
      <c r="D2214" s="52" t="s">
        <v>1175</v>
      </c>
      <c r="E2214" s="52" t="s">
        <v>1006</v>
      </c>
      <c r="F2214" s="52" t="s">
        <v>1012</v>
      </c>
      <c r="G2214" s="56" t="s">
        <v>1013</v>
      </c>
      <c r="H2214" s="57">
        <v>4784000</v>
      </c>
    </row>
    <row r="2215" spans="1:8">
      <c r="A2215" s="52" t="s">
        <v>506</v>
      </c>
      <c r="B2215" s="52" t="s">
        <v>600</v>
      </c>
      <c r="C2215" s="52" t="s">
        <v>1158</v>
      </c>
      <c r="D2215" s="52" t="s">
        <v>1175</v>
      </c>
      <c r="E2215" s="52" t="s">
        <v>1006</v>
      </c>
      <c r="F2215" s="52" t="s">
        <v>1014</v>
      </c>
      <c r="G2215" s="56" t="s">
        <v>1015</v>
      </c>
      <c r="H2215" s="57">
        <v>301255016</v>
      </c>
    </row>
    <row r="2216" spans="1:8">
      <c r="A2216" s="52" t="s">
        <v>506</v>
      </c>
      <c r="B2216" s="52" t="s">
        <v>600</v>
      </c>
      <c r="C2216" s="52" t="s">
        <v>1158</v>
      </c>
      <c r="D2216" s="52" t="s">
        <v>1175</v>
      </c>
      <c r="E2216" s="52" t="s">
        <v>1021</v>
      </c>
      <c r="F2216" s="52" t="s">
        <v>201</v>
      </c>
      <c r="G2216" s="56" t="s">
        <v>1022</v>
      </c>
      <c r="H2216" s="57">
        <v>73238800</v>
      </c>
    </row>
    <row r="2217" spans="1:8">
      <c r="A2217" s="52" t="s">
        <v>506</v>
      </c>
      <c r="B2217" s="52" t="s">
        <v>600</v>
      </c>
      <c r="C2217" s="52" t="s">
        <v>1158</v>
      </c>
      <c r="D2217" s="52" t="s">
        <v>1175</v>
      </c>
      <c r="E2217" s="52" t="s">
        <v>1021</v>
      </c>
      <c r="F2217" s="52" t="s">
        <v>1023</v>
      </c>
      <c r="G2217" s="56" t="s">
        <v>1024</v>
      </c>
      <c r="H2217" s="57">
        <v>11332700</v>
      </c>
    </row>
    <row r="2218" spans="1:8">
      <c r="A2218" s="52" t="s">
        <v>506</v>
      </c>
      <c r="B2218" s="52" t="s">
        <v>600</v>
      </c>
      <c r="C2218" s="52" t="s">
        <v>1158</v>
      </c>
      <c r="D2218" s="52" t="s">
        <v>1175</v>
      </c>
      <c r="E2218" s="52" t="s">
        <v>1021</v>
      </c>
      <c r="F2218" s="52" t="s">
        <v>1025</v>
      </c>
      <c r="G2218" s="56" t="s">
        <v>1026</v>
      </c>
      <c r="H2218" s="57">
        <v>4800000</v>
      </c>
    </row>
    <row r="2219" spans="1:8">
      <c r="A2219" s="52" t="s">
        <v>506</v>
      </c>
      <c r="B2219" s="52" t="s">
        <v>600</v>
      </c>
      <c r="C2219" s="52" t="s">
        <v>1158</v>
      </c>
      <c r="D2219" s="52" t="s">
        <v>1175</v>
      </c>
      <c r="E2219" s="52" t="s">
        <v>1021</v>
      </c>
      <c r="F2219" s="52" t="s">
        <v>1031</v>
      </c>
      <c r="G2219" s="56" t="s">
        <v>1032</v>
      </c>
      <c r="H2219" s="57">
        <v>24428000</v>
      </c>
    </row>
    <row r="2220" spans="1:8">
      <c r="A2220" s="52" t="s">
        <v>506</v>
      </c>
      <c r="B2220" s="52" t="s">
        <v>600</v>
      </c>
      <c r="C2220" s="52" t="s">
        <v>1158</v>
      </c>
      <c r="D2220" s="52" t="s">
        <v>1175</v>
      </c>
      <c r="E2220" s="52" t="s">
        <v>1021</v>
      </c>
      <c r="F2220" s="52" t="s">
        <v>1033</v>
      </c>
      <c r="G2220" s="56" t="s">
        <v>1034</v>
      </c>
      <c r="H2220" s="57">
        <v>32678100</v>
      </c>
    </row>
    <row r="2221" spans="1:8">
      <c r="A2221" s="52" t="s">
        <v>506</v>
      </c>
      <c r="B2221" s="52" t="s">
        <v>600</v>
      </c>
      <c r="C2221" s="52" t="s">
        <v>1158</v>
      </c>
      <c r="D2221" s="52" t="s">
        <v>1175</v>
      </c>
      <c r="E2221" s="52" t="s">
        <v>1035</v>
      </c>
      <c r="F2221" s="52" t="s">
        <v>201</v>
      </c>
      <c r="G2221" s="56" t="s">
        <v>1036</v>
      </c>
      <c r="H2221" s="57">
        <v>477319000</v>
      </c>
    </row>
    <row r="2222" spans="1:8">
      <c r="A2222" s="52" t="s">
        <v>506</v>
      </c>
      <c r="B2222" s="52" t="s">
        <v>600</v>
      </c>
      <c r="C2222" s="52" t="s">
        <v>1158</v>
      </c>
      <c r="D2222" s="52" t="s">
        <v>1175</v>
      </c>
      <c r="E2222" s="52" t="s">
        <v>1035</v>
      </c>
      <c r="F2222" s="52" t="s">
        <v>1037</v>
      </c>
      <c r="G2222" s="56" t="s">
        <v>1038</v>
      </c>
      <c r="H2222" s="57">
        <v>78474000</v>
      </c>
    </row>
    <row r="2223" spans="1:8">
      <c r="A2223" s="52" t="s">
        <v>506</v>
      </c>
      <c r="B2223" s="52" t="s">
        <v>600</v>
      </c>
      <c r="C2223" s="52" t="s">
        <v>1158</v>
      </c>
      <c r="D2223" s="52" t="s">
        <v>1175</v>
      </c>
      <c r="E2223" s="52" t="s">
        <v>1035</v>
      </c>
      <c r="F2223" s="52" t="s">
        <v>1039</v>
      </c>
      <c r="G2223" s="56" t="s">
        <v>1040</v>
      </c>
      <c r="H2223" s="57">
        <v>176095000</v>
      </c>
    </row>
    <row r="2224" spans="1:8">
      <c r="A2224" s="52" t="s">
        <v>506</v>
      </c>
      <c r="B2224" s="52" t="s">
        <v>600</v>
      </c>
      <c r="C2224" s="52" t="s">
        <v>1158</v>
      </c>
      <c r="D2224" s="52" t="s">
        <v>1175</v>
      </c>
      <c r="E2224" s="52" t="s">
        <v>1035</v>
      </c>
      <c r="F2224" s="52" t="s">
        <v>1041</v>
      </c>
      <c r="G2224" s="56" t="s">
        <v>1028</v>
      </c>
      <c r="H2224" s="57">
        <v>147850000</v>
      </c>
    </row>
    <row r="2225" spans="1:8">
      <c r="A2225" s="52" t="s">
        <v>506</v>
      </c>
      <c r="B2225" s="52" t="s">
        <v>600</v>
      </c>
      <c r="C2225" s="52" t="s">
        <v>1158</v>
      </c>
      <c r="D2225" s="52" t="s">
        <v>1175</v>
      </c>
      <c r="E2225" s="52" t="s">
        <v>1035</v>
      </c>
      <c r="F2225" s="52" t="s">
        <v>1042</v>
      </c>
      <c r="G2225" s="56" t="s">
        <v>1043</v>
      </c>
      <c r="H2225" s="57">
        <v>68000000</v>
      </c>
    </row>
    <row r="2226" spans="1:8">
      <c r="A2226" s="52" t="s">
        <v>506</v>
      </c>
      <c r="B2226" s="52" t="s">
        <v>600</v>
      </c>
      <c r="C2226" s="52" t="s">
        <v>1158</v>
      </c>
      <c r="D2226" s="52" t="s">
        <v>1175</v>
      </c>
      <c r="E2226" s="52" t="s">
        <v>1035</v>
      </c>
      <c r="F2226" s="52" t="s">
        <v>1221</v>
      </c>
      <c r="G2226" s="56" t="s">
        <v>971</v>
      </c>
      <c r="H2226" s="57">
        <v>6900000</v>
      </c>
    </row>
    <row r="2227" spans="1:8">
      <c r="A2227" s="52" t="s">
        <v>506</v>
      </c>
      <c r="B2227" s="52" t="s">
        <v>600</v>
      </c>
      <c r="C2227" s="52" t="s">
        <v>1158</v>
      </c>
      <c r="D2227" s="52" t="s">
        <v>1175</v>
      </c>
      <c r="E2227" s="52" t="s">
        <v>1044</v>
      </c>
      <c r="F2227" s="52" t="s">
        <v>201</v>
      </c>
      <c r="G2227" s="56" t="s">
        <v>1045</v>
      </c>
      <c r="H2227" s="57">
        <v>24950000</v>
      </c>
    </row>
    <row r="2228" spans="1:8">
      <c r="A2228" s="52" t="s">
        <v>506</v>
      </c>
      <c r="B2228" s="52" t="s">
        <v>600</v>
      </c>
      <c r="C2228" s="52" t="s">
        <v>1158</v>
      </c>
      <c r="D2228" s="52" t="s">
        <v>1175</v>
      </c>
      <c r="E2228" s="52" t="s">
        <v>1044</v>
      </c>
      <c r="F2228" s="52" t="s">
        <v>1046</v>
      </c>
      <c r="G2228" s="56" t="s">
        <v>1047</v>
      </c>
      <c r="H2228" s="57">
        <v>24950000</v>
      </c>
    </row>
    <row r="2229" spans="1:8" ht="25.5">
      <c r="A2229" s="52" t="s">
        <v>506</v>
      </c>
      <c r="B2229" s="52" t="s">
        <v>600</v>
      </c>
      <c r="C2229" s="52" t="s">
        <v>1158</v>
      </c>
      <c r="D2229" s="52" t="s">
        <v>1175</v>
      </c>
      <c r="E2229" s="52" t="s">
        <v>1058</v>
      </c>
      <c r="F2229" s="52" t="s">
        <v>201</v>
      </c>
      <c r="G2229" s="56" t="s">
        <v>1059</v>
      </c>
      <c r="H2229" s="57">
        <v>15624953960</v>
      </c>
    </row>
    <row r="2230" spans="1:8">
      <c r="A2230" s="52" t="s">
        <v>506</v>
      </c>
      <c r="B2230" s="52" t="s">
        <v>600</v>
      </c>
      <c r="C2230" s="52" t="s">
        <v>1158</v>
      </c>
      <c r="D2230" s="52" t="s">
        <v>1175</v>
      </c>
      <c r="E2230" s="52" t="s">
        <v>1058</v>
      </c>
      <c r="F2230" s="52" t="s">
        <v>1060</v>
      </c>
      <c r="G2230" s="56" t="s">
        <v>1061</v>
      </c>
      <c r="H2230" s="57">
        <v>10081140</v>
      </c>
    </row>
    <row r="2231" spans="1:8">
      <c r="A2231" s="52" t="s">
        <v>506</v>
      </c>
      <c r="B2231" s="52" t="s">
        <v>600</v>
      </c>
      <c r="C2231" s="52" t="s">
        <v>1158</v>
      </c>
      <c r="D2231" s="52" t="s">
        <v>1175</v>
      </c>
      <c r="E2231" s="52" t="s">
        <v>1058</v>
      </c>
      <c r="F2231" s="52" t="s">
        <v>1245</v>
      </c>
      <c r="G2231" s="56" t="s">
        <v>1246</v>
      </c>
      <c r="H2231" s="57">
        <v>148976800</v>
      </c>
    </row>
    <row r="2232" spans="1:8">
      <c r="A2232" s="52" t="s">
        <v>506</v>
      </c>
      <c r="B2232" s="52" t="s">
        <v>600</v>
      </c>
      <c r="C2232" s="52" t="s">
        <v>1158</v>
      </c>
      <c r="D2232" s="52" t="s">
        <v>1175</v>
      </c>
      <c r="E2232" s="52" t="s">
        <v>1058</v>
      </c>
      <c r="F2232" s="52" t="s">
        <v>1064</v>
      </c>
      <c r="G2232" s="56" t="s">
        <v>1065</v>
      </c>
      <c r="H2232" s="57">
        <v>25753000</v>
      </c>
    </row>
    <row r="2233" spans="1:8">
      <c r="A2233" s="52" t="s">
        <v>506</v>
      </c>
      <c r="B2233" s="52" t="s">
        <v>600</v>
      </c>
      <c r="C2233" s="52" t="s">
        <v>1158</v>
      </c>
      <c r="D2233" s="52" t="s">
        <v>1175</v>
      </c>
      <c r="E2233" s="52" t="s">
        <v>1058</v>
      </c>
      <c r="F2233" s="52" t="s">
        <v>1066</v>
      </c>
      <c r="G2233" s="56" t="s">
        <v>1067</v>
      </c>
      <c r="H2233" s="57">
        <v>14908000</v>
      </c>
    </row>
    <row r="2234" spans="1:8">
      <c r="A2234" s="52" t="s">
        <v>506</v>
      </c>
      <c r="B2234" s="52" t="s">
        <v>600</v>
      </c>
      <c r="C2234" s="52" t="s">
        <v>1158</v>
      </c>
      <c r="D2234" s="52" t="s">
        <v>1175</v>
      </c>
      <c r="E2234" s="52" t="s">
        <v>1058</v>
      </c>
      <c r="F2234" s="52" t="s">
        <v>1249</v>
      </c>
      <c r="G2234" s="56" t="s">
        <v>1250</v>
      </c>
      <c r="H2234" s="57">
        <v>15313191200</v>
      </c>
    </row>
    <row r="2235" spans="1:8">
      <c r="A2235" s="52" t="s">
        <v>506</v>
      </c>
      <c r="B2235" s="52" t="s">
        <v>600</v>
      </c>
      <c r="C2235" s="52" t="s">
        <v>1158</v>
      </c>
      <c r="D2235" s="52" t="s">
        <v>1175</v>
      </c>
      <c r="E2235" s="52" t="s">
        <v>1058</v>
      </c>
      <c r="F2235" s="52" t="s">
        <v>1070</v>
      </c>
      <c r="G2235" s="56" t="s">
        <v>1071</v>
      </c>
      <c r="H2235" s="57">
        <v>112043820</v>
      </c>
    </row>
    <row r="2236" spans="1:8" ht="25.5">
      <c r="A2236" s="52" t="s">
        <v>506</v>
      </c>
      <c r="B2236" s="52" t="s">
        <v>600</v>
      </c>
      <c r="C2236" s="52" t="s">
        <v>1158</v>
      </c>
      <c r="D2236" s="52" t="s">
        <v>1175</v>
      </c>
      <c r="E2236" s="52" t="s">
        <v>1072</v>
      </c>
      <c r="F2236" s="52" t="s">
        <v>201</v>
      </c>
      <c r="G2236" s="56" t="s">
        <v>1073</v>
      </c>
      <c r="H2236" s="57">
        <v>126034820</v>
      </c>
    </row>
    <row r="2237" spans="1:8">
      <c r="A2237" s="52" t="s">
        <v>506</v>
      </c>
      <c r="B2237" s="52" t="s">
        <v>600</v>
      </c>
      <c r="C2237" s="52" t="s">
        <v>1158</v>
      </c>
      <c r="D2237" s="52" t="s">
        <v>1175</v>
      </c>
      <c r="E2237" s="52" t="s">
        <v>1072</v>
      </c>
      <c r="F2237" s="52" t="s">
        <v>1074</v>
      </c>
      <c r="G2237" s="56" t="s">
        <v>1067</v>
      </c>
      <c r="H2237" s="57">
        <v>41811500</v>
      </c>
    </row>
    <row r="2238" spans="1:8">
      <c r="A2238" s="52" t="s">
        <v>506</v>
      </c>
      <c r="B2238" s="52" t="s">
        <v>600</v>
      </c>
      <c r="C2238" s="52" t="s">
        <v>1158</v>
      </c>
      <c r="D2238" s="52" t="s">
        <v>1175</v>
      </c>
      <c r="E2238" s="52" t="s">
        <v>1072</v>
      </c>
      <c r="F2238" s="52" t="s">
        <v>1075</v>
      </c>
      <c r="G2238" s="56" t="s">
        <v>1065</v>
      </c>
      <c r="H2238" s="57">
        <v>12750000</v>
      </c>
    </row>
    <row r="2239" spans="1:8">
      <c r="A2239" s="52" t="s">
        <v>506</v>
      </c>
      <c r="B2239" s="52" t="s">
        <v>600</v>
      </c>
      <c r="C2239" s="52" t="s">
        <v>1158</v>
      </c>
      <c r="D2239" s="52" t="s">
        <v>1175</v>
      </c>
      <c r="E2239" s="52" t="s">
        <v>1072</v>
      </c>
      <c r="F2239" s="52" t="s">
        <v>1252</v>
      </c>
      <c r="G2239" s="56" t="s">
        <v>1253</v>
      </c>
      <c r="H2239" s="57">
        <v>71473320</v>
      </c>
    </row>
    <row r="2240" spans="1:8" ht="25.5">
      <c r="A2240" s="52" t="s">
        <v>506</v>
      </c>
      <c r="B2240" s="52" t="s">
        <v>600</v>
      </c>
      <c r="C2240" s="52" t="s">
        <v>1158</v>
      </c>
      <c r="D2240" s="52" t="s">
        <v>1175</v>
      </c>
      <c r="E2240" s="52" t="s">
        <v>1076</v>
      </c>
      <c r="F2240" s="52" t="s">
        <v>201</v>
      </c>
      <c r="G2240" s="56" t="s">
        <v>1077</v>
      </c>
      <c r="H2240" s="57">
        <v>68312863</v>
      </c>
    </row>
    <row r="2241" spans="1:8">
      <c r="A2241" s="52" t="s">
        <v>506</v>
      </c>
      <c r="B2241" s="52" t="s">
        <v>600</v>
      </c>
      <c r="C2241" s="52" t="s">
        <v>1158</v>
      </c>
      <c r="D2241" s="52" t="s">
        <v>1175</v>
      </c>
      <c r="E2241" s="52" t="s">
        <v>1076</v>
      </c>
      <c r="F2241" s="52" t="s">
        <v>1112</v>
      </c>
      <c r="G2241" s="56" t="s">
        <v>1113</v>
      </c>
      <c r="H2241" s="57">
        <v>11046725</v>
      </c>
    </row>
    <row r="2242" spans="1:8">
      <c r="A2242" s="52" t="s">
        <v>506</v>
      </c>
      <c r="B2242" s="52" t="s">
        <v>600</v>
      </c>
      <c r="C2242" s="52" t="s">
        <v>1158</v>
      </c>
      <c r="D2242" s="52" t="s">
        <v>1175</v>
      </c>
      <c r="E2242" s="52" t="s">
        <v>1076</v>
      </c>
      <c r="F2242" s="52" t="s">
        <v>1078</v>
      </c>
      <c r="G2242" s="56" t="s">
        <v>1079</v>
      </c>
      <c r="H2242" s="57">
        <v>19291338</v>
      </c>
    </row>
    <row r="2243" spans="1:8">
      <c r="A2243" s="52" t="s">
        <v>506</v>
      </c>
      <c r="B2243" s="52" t="s">
        <v>600</v>
      </c>
      <c r="C2243" s="52" t="s">
        <v>1158</v>
      </c>
      <c r="D2243" s="52" t="s">
        <v>1175</v>
      </c>
      <c r="E2243" s="52" t="s">
        <v>1076</v>
      </c>
      <c r="F2243" s="52" t="s">
        <v>1080</v>
      </c>
      <c r="G2243" s="56" t="s">
        <v>1081</v>
      </c>
      <c r="H2243" s="57">
        <v>36379800</v>
      </c>
    </row>
    <row r="2244" spans="1:8">
      <c r="A2244" s="52" t="s">
        <v>506</v>
      </c>
      <c r="B2244" s="52" t="s">
        <v>600</v>
      </c>
      <c r="C2244" s="52" t="s">
        <v>1158</v>
      </c>
      <c r="D2244" s="52" t="s">
        <v>1175</v>
      </c>
      <c r="E2244" s="52" t="s">
        <v>1076</v>
      </c>
      <c r="F2244" s="52" t="s">
        <v>1082</v>
      </c>
      <c r="G2244" s="56" t="s">
        <v>971</v>
      </c>
      <c r="H2244" s="57">
        <v>1595000</v>
      </c>
    </row>
    <row r="2245" spans="1:8">
      <c r="A2245" s="52" t="s">
        <v>506</v>
      </c>
      <c r="B2245" s="52" t="s">
        <v>600</v>
      </c>
      <c r="C2245" s="52" t="s">
        <v>1158</v>
      </c>
      <c r="D2245" s="52" t="s">
        <v>1175</v>
      </c>
      <c r="E2245" s="52" t="s">
        <v>1083</v>
      </c>
      <c r="F2245" s="52" t="s">
        <v>201</v>
      </c>
      <c r="G2245" s="56" t="s">
        <v>971</v>
      </c>
      <c r="H2245" s="57">
        <v>310198200</v>
      </c>
    </row>
    <row r="2246" spans="1:8">
      <c r="A2246" s="52" t="s">
        <v>506</v>
      </c>
      <c r="B2246" s="52" t="s">
        <v>600</v>
      </c>
      <c r="C2246" s="52" t="s">
        <v>1158</v>
      </c>
      <c r="D2246" s="52" t="s">
        <v>1175</v>
      </c>
      <c r="E2246" s="52" t="s">
        <v>1083</v>
      </c>
      <c r="F2246" s="52" t="s">
        <v>1084</v>
      </c>
      <c r="G2246" s="56" t="s">
        <v>1085</v>
      </c>
      <c r="H2246" s="57">
        <v>79401400</v>
      </c>
    </row>
    <row r="2247" spans="1:8">
      <c r="A2247" s="52" t="s">
        <v>506</v>
      </c>
      <c r="B2247" s="52" t="s">
        <v>600</v>
      </c>
      <c r="C2247" s="52" t="s">
        <v>1158</v>
      </c>
      <c r="D2247" s="52" t="s">
        <v>1175</v>
      </c>
      <c r="E2247" s="52" t="s">
        <v>1083</v>
      </c>
      <c r="F2247" s="52" t="s">
        <v>1086</v>
      </c>
      <c r="G2247" s="56" t="s">
        <v>1087</v>
      </c>
      <c r="H2247" s="57">
        <v>13712400</v>
      </c>
    </row>
    <row r="2248" spans="1:8">
      <c r="A2248" s="52" t="s">
        <v>506</v>
      </c>
      <c r="B2248" s="52" t="s">
        <v>600</v>
      </c>
      <c r="C2248" s="52" t="s">
        <v>1158</v>
      </c>
      <c r="D2248" s="52" t="s">
        <v>1175</v>
      </c>
      <c r="E2248" s="52" t="s">
        <v>1083</v>
      </c>
      <c r="F2248" s="52" t="s">
        <v>1088</v>
      </c>
      <c r="G2248" s="56" t="s">
        <v>1089</v>
      </c>
      <c r="H2248" s="57">
        <v>20400000</v>
      </c>
    </row>
    <row r="2249" spans="1:8">
      <c r="A2249" s="52" t="s">
        <v>506</v>
      </c>
      <c r="B2249" s="52" t="s">
        <v>600</v>
      </c>
      <c r="C2249" s="52" t="s">
        <v>1158</v>
      </c>
      <c r="D2249" s="52" t="s">
        <v>1175</v>
      </c>
      <c r="E2249" s="52" t="s">
        <v>1083</v>
      </c>
      <c r="F2249" s="52" t="s">
        <v>1090</v>
      </c>
      <c r="G2249" s="56" t="s">
        <v>1091</v>
      </c>
      <c r="H2249" s="57">
        <v>196684400</v>
      </c>
    </row>
    <row r="2250" spans="1:8">
      <c r="A2250" s="52" t="s">
        <v>506</v>
      </c>
      <c r="B2250" s="52" t="s">
        <v>600</v>
      </c>
      <c r="C2250" s="52" t="s">
        <v>1158</v>
      </c>
      <c r="D2250" s="52" t="s">
        <v>1328</v>
      </c>
      <c r="E2250" s="52" t="s">
        <v>201</v>
      </c>
      <c r="F2250" s="52" t="s">
        <v>201</v>
      </c>
      <c r="G2250" s="56" t="s">
        <v>1329</v>
      </c>
      <c r="H2250" s="57">
        <v>1043781000</v>
      </c>
    </row>
    <row r="2251" spans="1:8">
      <c r="A2251" s="52" t="s">
        <v>506</v>
      </c>
      <c r="B2251" s="52" t="s">
        <v>600</v>
      </c>
      <c r="C2251" s="52" t="s">
        <v>1158</v>
      </c>
      <c r="D2251" s="52" t="s">
        <v>1328</v>
      </c>
      <c r="E2251" s="52" t="s">
        <v>986</v>
      </c>
      <c r="F2251" s="52" t="s">
        <v>201</v>
      </c>
      <c r="G2251" s="56" t="s">
        <v>987</v>
      </c>
      <c r="H2251" s="57">
        <v>63790000</v>
      </c>
    </row>
    <row r="2252" spans="1:8">
      <c r="A2252" s="52" t="s">
        <v>506</v>
      </c>
      <c r="B2252" s="52" t="s">
        <v>600</v>
      </c>
      <c r="C2252" s="52" t="s">
        <v>1158</v>
      </c>
      <c r="D2252" s="52" t="s">
        <v>1328</v>
      </c>
      <c r="E2252" s="52" t="s">
        <v>986</v>
      </c>
      <c r="F2252" s="52" t="s">
        <v>992</v>
      </c>
      <c r="G2252" s="56" t="s">
        <v>993</v>
      </c>
      <c r="H2252" s="57">
        <v>63790000</v>
      </c>
    </row>
    <row r="2253" spans="1:8">
      <c r="A2253" s="52" t="s">
        <v>506</v>
      </c>
      <c r="B2253" s="52" t="s">
        <v>600</v>
      </c>
      <c r="C2253" s="52" t="s">
        <v>1158</v>
      </c>
      <c r="D2253" s="52" t="s">
        <v>1328</v>
      </c>
      <c r="E2253" s="52" t="s">
        <v>1035</v>
      </c>
      <c r="F2253" s="52" t="s">
        <v>201</v>
      </c>
      <c r="G2253" s="56" t="s">
        <v>1036</v>
      </c>
      <c r="H2253" s="57">
        <v>10560000</v>
      </c>
    </row>
    <row r="2254" spans="1:8">
      <c r="A2254" s="52" t="s">
        <v>506</v>
      </c>
      <c r="B2254" s="52" t="s">
        <v>600</v>
      </c>
      <c r="C2254" s="52" t="s">
        <v>1158</v>
      </c>
      <c r="D2254" s="52" t="s">
        <v>1328</v>
      </c>
      <c r="E2254" s="52" t="s">
        <v>1035</v>
      </c>
      <c r="F2254" s="52" t="s">
        <v>1039</v>
      </c>
      <c r="G2254" s="56" t="s">
        <v>1040</v>
      </c>
      <c r="H2254" s="57">
        <v>3360000</v>
      </c>
    </row>
    <row r="2255" spans="1:8">
      <c r="A2255" s="52" t="s">
        <v>506</v>
      </c>
      <c r="B2255" s="52" t="s">
        <v>600</v>
      </c>
      <c r="C2255" s="52" t="s">
        <v>1158</v>
      </c>
      <c r="D2255" s="52" t="s">
        <v>1328</v>
      </c>
      <c r="E2255" s="52" t="s">
        <v>1035</v>
      </c>
      <c r="F2255" s="52" t="s">
        <v>1041</v>
      </c>
      <c r="G2255" s="56" t="s">
        <v>1028</v>
      </c>
      <c r="H2255" s="57">
        <v>7200000</v>
      </c>
    </row>
    <row r="2256" spans="1:8" ht="25.5">
      <c r="A2256" s="52" t="s">
        <v>506</v>
      </c>
      <c r="B2256" s="52" t="s">
        <v>600</v>
      </c>
      <c r="C2256" s="52" t="s">
        <v>1158</v>
      </c>
      <c r="D2256" s="52" t="s">
        <v>1328</v>
      </c>
      <c r="E2256" s="52" t="s">
        <v>1058</v>
      </c>
      <c r="F2256" s="52" t="s">
        <v>201</v>
      </c>
      <c r="G2256" s="56" t="s">
        <v>1059</v>
      </c>
      <c r="H2256" s="57">
        <v>943781000</v>
      </c>
    </row>
    <row r="2257" spans="1:8">
      <c r="A2257" s="52" t="s">
        <v>506</v>
      </c>
      <c r="B2257" s="52" t="s">
        <v>600</v>
      </c>
      <c r="C2257" s="52" t="s">
        <v>1158</v>
      </c>
      <c r="D2257" s="52" t="s">
        <v>1328</v>
      </c>
      <c r="E2257" s="52" t="s">
        <v>1058</v>
      </c>
      <c r="F2257" s="52" t="s">
        <v>1249</v>
      </c>
      <c r="G2257" s="56" t="s">
        <v>1250</v>
      </c>
      <c r="H2257" s="57">
        <v>943781000</v>
      </c>
    </row>
    <row r="2258" spans="1:8" ht="25.5">
      <c r="A2258" s="52" t="s">
        <v>506</v>
      </c>
      <c r="B2258" s="52" t="s">
        <v>600</v>
      </c>
      <c r="C2258" s="52" t="s">
        <v>1158</v>
      </c>
      <c r="D2258" s="52" t="s">
        <v>1328</v>
      </c>
      <c r="E2258" s="52" t="s">
        <v>1076</v>
      </c>
      <c r="F2258" s="52" t="s">
        <v>201</v>
      </c>
      <c r="G2258" s="56" t="s">
        <v>1077</v>
      </c>
      <c r="H2258" s="57">
        <v>25650000</v>
      </c>
    </row>
    <row r="2259" spans="1:8">
      <c r="A2259" s="52" t="s">
        <v>506</v>
      </c>
      <c r="B2259" s="52" t="s">
        <v>600</v>
      </c>
      <c r="C2259" s="52" t="s">
        <v>1158</v>
      </c>
      <c r="D2259" s="52" t="s">
        <v>1328</v>
      </c>
      <c r="E2259" s="52" t="s">
        <v>1076</v>
      </c>
      <c r="F2259" s="52" t="s">
        <v>1078</v>
      </c>
      <c r="G2259" s="56" t="s">
        <v>1079</v>
      </c>
      <c r="H2259" s="57">
        <v>25650000</v>
      </c>
    </row>
    <row r="2260" spans="1:8" ht="25.5">
      <c r="A2260" s="52" t="s">
        <v>506</v>
      </c>
      <c r="B2260" s="52" t="s">
        <v>600</v>
      </c>
      <c r="C2260" s="52" t="s">
        <v>930</v>
      </c>
      <c r="D2260" s="52" t="s">
        <v>201</v>
      </c>
      <c r="E2260" s="52" t="s">
        <v>201</v>
      </c>
      <c r="F2260" s="52" t="s">
        <v>201</v>
      </c>
      <c r="G2260" s="56" t="s">
        <v>931</v>
      </c>
      <c r="H2260" s="57">
        <v>12637512171</v>
      </c>
    </row>
    <row r="2261" spans="1:8">
      <c r="A2261" s="52" t="s">
        <v>506</v>
      </c>
      <c r="B2261" s="52" t="s">
        <v>600</v>
      </c>
      <c r="C2261" s="52" t="s">
        <v>930</v>
      </c>
      <c r="D2261" s="52" t="s">
        <v>932</v>
      </c>
      <c r="E2261" s="52" t="s">
        <v>201</v>
      </c>
      <c r="F2261" s="52" t="s">
        <v>201</v>
      </c>
      <c r="G2261" s="56" t="s">
        <v>933</v>
      </c>
      <c r="H2261" s="57">
        <v>12637512171</v>
      </c>
    </row>
    <row r="2262" spans="1:8">
      <c r="A2262" s="52" t="s">
        <v>506</v>
      </c>
      <c r="B2262" s="52" t="s">
        <v>600</v>
      </c>
      <c r="C2262" s="52" t="s">
        <v>930</v>
      </c>
      <c r="D2262" s="52" t="s">
        <v>932</v>
      </c>
      <c r="E2262" s="52" t="s">
        <v>934</v>
      </c>
      <c r="F2262" s="52" t="s">
        <v>201</v>
      </c>
      <c r="G2262" s="56" t="s">
        <v>935</v>
      </c>
      <c r="H2262" s="57">
        <v>4170027511</v>
      </c>
    </row>
    <row r="2263" spans="1:8">
      <c r="A2263" s="52" t="s">
        <v>506</v>
      </c>
      <c r="B2263" s="52" t="s">
        <v>600</v>
      </c>
      <c r="C2263" s="52" t="s">
        <v>930</v>
      </c>
      <c r="D2263" s="52" t="s">
        <v>932</v>
      </c>
      <c r="E2263" s="52" t="s">
        <v>934</v>
      </c>
      <c r="F2263" s="52" t="s">
        <v>936</v>
      </c>
      <c r="G2263" s="56" t="s">
        <v>937</v>
      </c>
      <c r="H2263" s="57">
        <v>4083464311</v>
      </c>
    </row>
    <row r="2264" spans="1:8">
      <c r="A2264" s="52" t="s">
        <v>506</v>
      </c>
      <c r="B2264" s="52" t="s">
        <v>600</v>
      </c>
      <c r="C2264" s="52" t="s">
        <v>930</v>
      </c>
      <c r="D2264" s="52" t="s">
        <v>932</v>
      </c>
      <c r="E2264" s="52" t="s">
        <v>934</v>
      </c>
      <c r="F2264" s="52" t="s">
        <v>938</v>
      </c>
      <c r="G2264" s="56" t="s">
        <v>939</v>
      </c>
      <c r="H2264" s="57">
        <v>86563200</v>
      </c>
    </row>
    <row r="2265" spans="1:8" ht="25.5">
      <c r="A2265" s="52" t="s">
        <v>506</v>
      </c>
      <c r="B2265" s="52" t="s">
        <v>600</v>
      </c>
      <c r="C2265" s="52" t="s">
        <v>930</v>
      </c>
      <c r="D2265" s="52" t="s">
        <v>932</v>
      </c>
      <c r="E2265" s="52" t="s">
        <v>940</v>
      </c>
      <c r="F2265" s="52" t="s">
        <v>201</v>
      </c>
      <c r="G2265" s="56" t="s">
        <v>941</v>
      </c>
      <c r="H2265" s="57">
        <v>150751400</v>
      </c>
    </row>
    <row r="2266" spans="1:8" ht="25.5">
      <c r="A2266" s="52" t="s">
        <v>506</v>
      </c>
      <c r="B2266" s="52" t="s">
        <v>600</v>
      </c>
      <c r="C2266" s="52" t="s">
        <v>930</v>
      </c>
      <c r="D2266" s="52" t="s">
        <v>932</v>
      </c>
      <c r="E2266" s="52" t="s">
        <v>940</v>
      </c>
      <c r="F2266" s="52" t="s">
        <v>942</v>
      </c>
      <c r="G2266" s="56" t="s">
        <v>943</v>
      </c>
      <c r="H2266" s="57">
        <v>150751400</v>
      </c>
    </row>
    <row r="2267" spans="1:8">
      <c r="A2267" s="52" t="s">
        <v>506</v>
      </c>
      <c r="B2267" s="52" t="s">
        <v>600</v>
      </c>
      <c r="C2267" s="52" t="s">
        <v>930</v>
      </c>
      <c r="D2267" s="52" t="s">
        <v>932</v>
      </c>
      <c r="E2267" s="52" t="s">
        <v>944</v>
      </c>
      <c r="F2267" s="52" t="s">
        <v>201</v>
      </c>
      <c r="G2267" s="56" t="s">
        <v>945</v>
      </c>
      <c r="H2267" s="57">
        <v>1815118489</v>
      </c>
    </row>
    <row r="2268" spans="1:8">
      <c r="A2268" s="52" t="s">
        <v>506</v>
      </c>
      <c r="B2268" s="52" t="s">
        <v>600</v>
      </c>
      <c r="C2268" s="52" t="s">
        <v>930</v>
      </c>
      <c r="D2268" s="52" t="s">
        <v>932</v>
      </c>
      <c r="E2268" s="52" t="s">
        <v>944</v>
      </c>
      <c r="F2268" s="52" t="s">
        <v>946</v>
      </c>
      <c r="G2268" s="56" t="s">
        <v>947</v>
      </c>
      <c r="H2268" s="57">
        <v>179229728</v>
      </c>
    </row>
    <row r="2269" spans="1:8">
      <c r="A2269" s="52" t="s">
        <v>506</v>
      </c>
      <c r="B2269" s="52" t="s">
        <v>600</v>
      </c>
      <c r="C2269" s="52" t="s">
        <v>930</v>
      </c>
      <c r="D2269" s="52" t="s">
        <v>932</v>
      </c>
      <c r="E2269" s="52" t="s">
        <v>944</v>
      </c>
      <c r="F2269" s="52" t="s">
        <v>950</v>
      </c>
      <c r="G2269" s="56" t="s">
        <v>951</v>
      </c>
      <c r="H2269" s="57">
        <v>3588000</v>
      </c>
    </row>
    <row r="2270" spans="1:8" ht="25.5">
      <c r="A2270" s="52" t="s">
        <v>506</v>
      </c>
      <c r="B2270" s="52" t="s">
        <v>600</v>
      </c>
      <c r="C2270" s="52" t="s">
        <v>930</v>
      </c>
      <c r="D2270" s="52" t="s">
        <v>932</v>
      </c>
      <c r="E2270" s="52" t="s">
        <v>944</v>
      </c>
      <c r="F2270" s="52" t="s">
        <v>954</v>
      </c>
      <c r="G2270" s="56" t="s">
        <v>955</v>
      </c>
      <c r="H2270" s="57">
        <v>274265225</v>
      </c>
    </row>
    <row r="2271" spans="1:8" ht="25.5">
      <c r="A2271" s="52" t="s">
        <v>506</v>
      </c>
      <c r="B2271" s="52" t="s">
        <v>600</v>
      </c>
      <c r="C2271" s="52" t="s">
        <v>930</v>
      </c>
      <c r="D2271" s="52" t="s">
        <v>932</v>
      </c>
      <c r="E2271" s="52" t="s">
        <v>944</v>
      </c>
      <c r="F2271" s="52" t="s">
        <v>956</v>
      </c>
      <c r="G2271" s="56" t="s">
        <v>957</v>
      </c>
      <c r="H2271" s="57">
        <v>178089972</v>
      </c>
    </row>
    <row r="2272" spans="1:8" ht="25.5">
      <c r="A2272" s="52" t="s">
        <v>506</v>
      </c>
      <c r="B2272" s="52" t="s">
        <v>600</v>
      </c>
      <c r="C2272" s="52" t="s">
        <v>930</v>
      </c>
      <c r="D2272" s="52" t="s">
        <v>932</v>
      </c>
      <c r="E2272" s="52" t="s">
        <v>944</v>
      </c>
      <c r="F2272" s="52" t="s">
        <v>1291</v>
      </c>
      <c r="G2272" s="56" t="s">
        <v>1292</v>
      </c>
      <c r="H2272" s="57">
        <v>11294000</v>
      </c>
    </row>
    <row r="2273" spans="1:8">
      <c r="A2273" s="52" t="s">
        <v>506</v>
      </c>
      <c r="B2273" s="52" t="s">
        <v>600</v>
      </c>
      <c r="C2273" s="52" t="s">
        <v>930</v>
      </c>
      <c r="D2273" s="52" t="s">
        <v>932</v>
      </c>
      <c r="E2273" s="52" t="s">
        <v>944</v>
      </c>
      <c r="F2273" s="52" t="s">
        <v>958</v>
      </c>
      <c r="G2273" s="56" t="s">
        <v>959</v>
      </c>
      <c r="H2273" s="57">
        <v>1114331564</v>
      </c>
    </row>
    <row r="2274" spans="1:8">
      <c r="A2274" s="52" t="s">
        <v>506</v>
      </c>
      <c r="B2274" s="52" t="s">
        <v>600</v>
      </c>
      <c r="C2274" s="52" t="s">
        <v>930</v>
      </c>
      <c r="D2274" s="52" t="s">
        <v>932</v>
      </c>
      <c r="E2274" s="52" t="s">
        <v>944</v>
      </c>
      <c r="F2274" s="52" t="s">
        <v>960</v>
      </c>
      <c r="G2274" s="56" t="s">
        <v>961</v>
      </c>
      <c r="H2274" s="57">
        <v>54320000</v>
      </c>
    </row>
    <row r="2275" spans="1:8" ht="25.5">
      <c r="A2275" s="52" t="s">
        <v>506</v>
      </c>
      <c r="B2275" s="52" t="s">
        <v>600</v>
      </c>
      <c r="C2275" s="52" t="s">
        <v>930</v>
      </c>
      <c r="D2275" s="52" t="s">
        <v>932</v>
      </c>
      <c r="E2275" s="52" t="s">
        <v>962</v>
      </c>
      <c r="F2275" s="52" t="s">
        <v>201</v>
      </c>
      <c r="G2275" s="56" t="s">
        <v>963</v>
      </c>
      <c r="H2275" s="57">
        <v>1700000</v>
      </c>
    </row>
    <row r="2276" spans="1:8">
      <c r="A2276" s="52" t="s">
        <v>506</v>
      </c>
      <c r="B2276" s="52" t="s">
        <v>600</v>
      </c>
      <c r="C2276" s="52" t="s">
        <v>930</v>
      </c>
      <c r="D2276" s="52" t="s">
        <v>932</v>
      </c>
      <c r="E2276" s="52" t="s">
        <v>962</v>
      </c>
      <c r="F2276" s="52" t="s">
        <v>964</v>
      </c>
      <c r="G2276" s="56" t="s">
        <v>965</v>
      </c>
      <c r="H2276" s="57">
        <v>1700000</v>
      </c>
    </row>
    <row r="2277" spans="1:8">
      <c r="A2277" s="52" t="s">
        <v>506</v>
      </c>
      <c r="B2277" s="52" t="s">
        <v>600</v>
      </c>
      <c r="C2277" s="52" t="s">
        <v>930</v>
      </c>
      <c r="D2277" s="52" t="s">
        <v>932</v>
      </c>
      <c r="E2277" s="52" t="s">
        <v>1139</v>
      </c>
      <c r="F2277" s="52" t="s">
        <v>201</v>
      </c>
      <c r="G2277" s="56" t="s">
        <v>1140</v>
      </c>
      <c r="H2277" s="57">
        <v>8195000</v>
      </c>
    </row>
    <row r="2278" spans="1:8">
      <c r="A2278" s="52" t="s">
        <v>506</v>
      </c>
      <c r="B2278" s="52" t="s">
        <v>600</v>
      </c>
      <c r="C2278" s="52" t="s">
        <v>930</v>
      </c>
      <c r="D2278" s="52" t="s">
        <v>932</v>
      </c>
      <c r="E2278" s="52" t="s">
        <v>1139</v>
      </c>
      <c r="F2278" s="52" t="s">
        <v>1203</v>
      </c>
      <c r="G2278" s="56" t="s">
        <v>1204</v>
      </c>
      <c r="H2278" s="57">
        <v>8195000</v>
      </c>
    </row>
    <row r="2279" spans="1:8">
      <c r="A2279" s="52" t="s">
        <v>506</v>
      </c>
      <c r="B2279" s="52" t="s">
        <v>600</v>
      </c>
      <c r="C2279" s="52" t="s">
        <v>930</v>
      </c>
      <c r="D2279" s="52" t="s">
        <v>932</v>
      </c>
      <c r="E2279" s="52" t="s">
        <v>966</v>
      </c>
      <c r="F2279" s="52" t="s">
        <v>201</v>
      </c>
      <c r="G2279" s="56" t="s">
        <v>967</v>
      </c>
      <c r="H2279" s="57">
        <v>790510164</v>
      </c>
    </row>
    <row r="2280" spans="1:8">
      <c r="A2280" s="52" t="s">
        <v>506</v>
      </c>
      <c r="B2280" s="52" t="s">
        <v>600</v>
      </c>
      <c r="C2280" s="52" t="s">
        <v>930</v>
      </c>
      <c r="D2280" s="52" t="s">
        <v>932</v>
      </c>
      <c r="E2280" s="52" t="s">
        <v>966</v>
      </c>
      <c r="F2280" s="52" t="s">
        <v>1293</v>
      </c>
      <c r="G2280" s="56" t="s">
        <v>1294</v>
      </c>
      <c r="H2280" s="57">
        <v>2780000</v>
      </c>
    </row>
    <row r="2281" spans="1:8">
      <c r="A2281" s="52" t="s">
        <v>506</v>
      </c>
      <c r="B2281" s="52" t="s">
        <v>600</v>
      </c>
      <c r="C2281" s="52" t="s">
        <v>930</v>
      </c>
      <c r="D2281" s="52" t="s">
        <v>932</v>
      </c>
      <c r="E2281" s="52" t="s">
        <v>966</v>
      </c>
      <c r="F2281" s="52" t="s">
        <v>970</v>
      </c>
      <c r="G2281" s="56" t="s">
        <v>971</v>
      </c>
      <c r="H2281" s="57">
        <v>787730164</v>
      </c>
    </row>
    <row r="2282" spans="1:8">
      <c r="A2282" s="52" t="s">
        <v>506</v>
      </c>
      <c r="B2282" s="52" t="s">
        <v>600</v>
      </c>
      <c r="C2282" s="52" t="s">
        <v>930</v>
      </c>
      <c r="D2282" s="52" t="s">
        <v>932</v>
      </c>
      <c r="E2282" s="52" t="s">
        <v>972</v>
      </c>
      <c r="F2282" s="52" t="s">
        <v>201</v>
      </c>
      <c r="G2282" s="56" t="s">
        <v>973</v>
      </c>
      <c r="H2282" s="57">
        <v>984513153</v>
      </c>
    </row>
    <row r="2283" spans="1:8">
      <c r="A2283" s="52" t="s">
        <v>506</v>
      </c>
      <c r="B2283" s="52" t="s">
        <v>600</v>
      </c>
      <c r="C2283" s="52" t="s">
        <v>930</v>
      </c>
      <c r="D2283" s="52" t="s">
        <v>932</v>
      </c>
      <c r="E2283" s="52" t="s">
        <v>972</v>
      </c>
      <c r="F2283" s="52" t="s">
        <v>974</v>
      </c>
      <c r="G2283" s="56" t="s">
        <v>975</v>
      </c>
      <c r="H2283" s="57">
        <v>756834811</v>
      </c>
    </row>
    <row r="2284" spans="1:8">
      <c r="A2284" s="52" t="s">
        <v>506</v>
      </c>
      <c r="B2284" s="52" t="s">
        <v>600</v>
      </c>
      <c r="C2284" s="52" t="s">
        <v>930</v>
      </c>
      <c r="D2284" s="52" t="s">
        <v>932</v>
      </c>
      <c r="E2284" s="52" t="s">
        <v>972</v>
      </c>
      <c r="F2284" s="52" t="s">
        <v>976</v>
      </c>
      <c r="G2284" s="56" t="s">
        <v>977</v>
      </c>
      <c r="H2284" s="57">
        <v>138681142</v>
      </c>
    </row>
    <row r="2285" spans="1:8">
      <c r="A2285" s="52" t="s">
        <v>506</v>
      </c>
      <c r="B2285" s="52" t="s">
        <v>600</v>
      </c>
      <c r="C2285" s="52" t="s">
        <v>930</v>
      </c>
      <c r="D2285" s="52" t="s">
        <v>932</v>
      </c>
      <c r="E2285" s="52" t="s">
        <v>972</v>
      </c>
      <c r="F2285" s="52" t="s">
        <v>978</v>
      </c>
      <c r="G2285" s="56" t="s">
        <v>979</v>
      </c>
      <c r="H2285" s="57">
        <v>86513900</v>
      </c>
    </row>
    <row r="2286" spans="1:8">
      <c r="A2286" s="52" t="s">
        <v>506</v>
      </c>
      <c r="B2286" s="52" t="s">
        <v>600</v>
      </c>
      <c r="C2286" s="52" t="s">
        <v>930</v>
      </c>
      <c r="D2286" s="52" t="s">
        <v>932</v>
      </c>
      <c r="E2286" s="52" t="s">
        <v>972</v>
      </c>
      <c r="F2286" s="52" t="s">
        <v>980</v>
      </c>
      <c r="G2286" s="56" t="s">
        <v>981</v>
      </c>
      <c r="H2286" s="57">
        <v>2483300</v>
      </c>
    </row>
    <row r="2287" spans="1:8">
      <c r="A2287" s="52" t="s">
        <v>506</v>
      </c>
      <c r="B2287" s="52" t="s">
        <v>600</v>
      </c>
      <c r="C2287" s="52" t="s">
        <v>930</v>
      </c>
      <c r="D2287" s="52" t="s">
        <v>932</v>
      </c>
      <c r="E2287" s="52" t="s">
        <v>982</v>
      </c>
      <c r="F2287" s="52" t="s">
        <v>201</v>
      </c>
      <c r="G2287" s="56" t="s">
        <v>983</v>
      </c>
      <c r="H2287" s="57">
        <v>803012218</v>
      </c>
    </row>
    <row r="2288" spans="1:8" ht="25.5">
      <c r="A2288" s="52" t="s">
        <v>506</v>
      </c>
      <c r="B2288" s="52" t="s">
        <v>600</v>
      </c>
      <c r="C2288" s="52" t="s">
        <v>930</v>
      </c>
      <c r="D2288" s="52" t="s">
        <v>932</v>
      </c>
      <c r="E2288" s="52" t="s">
        <v>982</v>
      </c>
      <c r="F2288" s="52" t="s">
        <v>984</v>
      </c>
      <c r="G2288" s="56" t="s">
        <v>985</v>
      </c>
      <c r="H2288" s="57">
        <v>803012218</v>
      </c>
    </row>
    <row r="2289" spans="1:8">
      <c r="A2289" s="52" t="s">
        <v>506</v>
      </c>
      <c r="B2289" s="52" t="s">
        <v>600</v>
      </c>
      <c r="C2289" s="52" t="s">
        <v>930</v>
      </c>
      <c r="D2289" s="52" t="s">
        <v>932</v>
      </c>
      <c r="E2289" s="52" t="s">
        <v>986</v>
      </c>
      <c r="F2289" s="52" t="s">
        <v>201</v>
      </c>
      <c r="G2289" s="56" t="s">
        <v>987</v>
      </c>
      <c r="H2289" s="57">
        <v>107121370</v>
      </c>
    </row>
    <row r="2290" spans="1:8">
      <c r="A2290" s="52" t="s">
        <v>506</v>
      </c>
      <c r="B2290" s="52" t="s">
        <v>600</v>
      </c>
      <c r="C2290" s="52" t="s">
        <v>930</v>
      </c>
      <c r="D2290" s="52" t="s">
        <v>932</v>
      </c>
      <c r="E2290" s="52" t="s">
        <v>986</v>
      </c>
      <c r="F2290" s="52" t="s">
        <v>988</v>
      </c>
      <c r="G2290" s="56" t="s">
        <v>989</v>
      </c>
      <c r="H2290" s="57">
        <v>53334336</v>
      </c>
    </row>
    <row r="2291" spans="1:8">
      <c r="A2291" s="52" t="s">
        <v>506</v>
      </c>
      <c r="B2291" s="52" t="s">
        <v>600</v>
      </c>
      <c r="C2291" s="52" t="s">
        <v>930</v>
      </c>
      <c r="D2291" s="52" t="s">
        <v>932</v>
      </c>
      <c r="E2291" s="52" t="s">
        <v>986</v>
      </c>
      <c r="F2291" s="52" t="s">
        <v>990</v>
      </c>
      <c r="G2291" s="56" t="s">
        <v>991</v>
      </c>
      <c r="H2291" s="57">
        <v>7663234</v>
      </c>
    </row>
    <row r="2292" spans="1:8">
      <c r="A2292" s="52" t="s">
        <v>506</v>
      </c>
      <c r="B2292" s="52" t="s">
        <v>600</v>
      </c>
      <c r="C2292" s="52" t="s">
        <v>930</v>
      </c>
      <c r="D2292" s="52" t="s">
        <v>932</v>
      </c>
      <c r="E2292" s="52" t="s">
        <v>986</v>
      </c>
      <c r="F2292" s="52" t="s">
        <v>992</v>
      </c>
      <c r="G2292" s="56" t="s">
        <v>993</v>
      </c>
      <c r="H2292" s="57">
        <v>42648200</v>
      </c>
    </row>
    <row r="2293" spans="1:8">
      <c r="A2293" s="52" t="s">
        <v>506</v>
      </c>
      <c r="B2293" s="52" t="s">
        <v>600</v>
      </c>
      <c r="C2293" s="52" t="s">
        <v>930</v>
      </c>
      <c r="D2293" s="52" t="s">
        <v>932</v>
      </c>
      <c r="E2293" s="52" t="s">
        <v>986</v>
      </c>
      <c r="F2293" s="52" t="s">
        <v>994</v>
      </c>
      <c r="G2293" s="56" t="s">
        <v>995</v>
      </c>
      <c r="H2293" s="57">
        <v>3475600</v>
      </c>
    </row>
    <row r="2294" spans="1:8">
      <c r="A2294" s="52" t="s">
        <v>506</v>
      </c>
      <c r="B2294" s="52" t="s">
        <v>600</v>
      </c>
      <c r="C2294" s="52" t="s">
        <v>930</v>
      </c>
      <c r="D2294" s="52" t="s">
        <v>932</v>
      </c>
      <c r="E2294" s="52" t="s">
        <v>996</v>
      </c>
      <c r="F2294" s="52" t="s">
        <v>201</v>
      </c>
      <c r="G2294" s="56" t="s">
        <v>997</v>
      </c>
      <c r="H2294" s="57">
        <v>38160046</v>
      </c>
    </row>
    <row r="2295" spans="1:8">
      <c r="A2295" s="52" t="s">
        <v>506</v>
      </c>
      <c r="B2295" s="52" t="s">
        <v>600</v>
      </c>
      <c r="C2295" s="52" t="s">
        <v>930</v>
      </c>
      <c r="D2295" s="52" t="s">
        <v>932</v>
      </c>
      <c r="E2295" s="52" t="s">
        <v>996</v>
      </c>
      <c r="F2295" s="52" t="s">
        <v>998</v>
      </c>
      <c r="G2295" s="56" t="s">
        <v>999</v>
      </c>
      <c r="H2295" s="57">
        <v>30050546</v>
      </c>
    </row>
    <row r="2296" spans="1:8">
      <c r="A2296" s="52" t="s">
        <v>506</v>
      </c>
      <c r="B2296" s="52" t="s">
        <v>600</v>
      </c>
      <c r="C2296" s="52" t="s">
        <v>930</v>
      </c>
      <c r="D2296" s="52" t="s">
        <v>932</v>
      </c>
      <c r="E2296" s="52" t="s">
        <v>996</v>
      </c>
      <c r="F2296" s="52" t="s">
        <v>1004</v>
      </c>
      <c r="G2296" s="56" t="s">
        <v>1005</v>
      </c>
      <c r="H2296" s="57">
        <v>8109500</v>
      </c>
    </row>
    <row r="2297" spans="1:8">
      <c r="A2297" s="52" t="s">
        <v>506</v>
      </c>
      <c r="B2297" s="52" t="s">
        <v>600</v>
      </c>
      <c r="C2297" s="52" t="s">
        <v>930</v>
      </c>
      <c r="D2297" s="52" t="s">
        <v>932</v>
      </c>
      <c r="E2297" s="52" t="s">
        <v>1006</v>
      </c>
      <c r="F2297" s="52" t="s">
        <v>201</v>
      </c>
      <c r="G2297" s="56" t="s">
        <v>1007</v>
      </c>
      <c r="H2297" s="57">
        <v>154049600</v>
      </c>
    </row>
    <row r="2298" spans="1:8" ht="38.25">
      <c r="A2298" s="52" t="s">
        <v>506</v>
      </c>
      <c r="B2298" s="52" t="s">
        <v>600</v>
      </c>
      <c r="C2298" s="52" t="s">
        <v>930</v>
      </c>
      <c r="D2298" s="52" t="s">
        <v>932</v>
      </c>
      <c r="E2298" s="52" t="s">
        <v>1006</v>
      </c>
      <c r="F2298" s="52" t="s">
        <v>1008</v>
      </c>
      <c r="G2298" s="56" t="s">
        <v>1009</v>
      </c>
      <c r="H2298" s="57">
        <v>1274100</v>
      </c>
    </row>
    <row r="2299" spans="1:8">
      <c r="A2299" s="52" t="s">
        <v>506</v>
      </c>
      <c r="B2299" s="52" t="s">
        <v>600</v>
      </c>
      <c r="C2299" s="52" t="s">
        <v>930</v>
      </c>
      <c r="D2299" s="52" t="s">
        <v>932</v>
      </c>
      <c r="E2299" s="52" t="s">
        <v>1006</v>
      </c>
      <c r="F2299" s="52" t="s">
        <v>1010</v>
      </c>
      <c r="G2299" s="56" t="s">
        <v>1011</v>
      </c>
      <c r="H2299" s="57">
        <v>5113000</v>
      </c>
    </row>
    <row r="2300" spans="1:8" ht="38.25">
      <c r="A2300" s="52" t="s">
        <v>506</v>
      </c>
      <c r="B2300" s="52" t="s">
        <v>600</v>
      </c>
      <c r="C2300" s="52" t="s">
        <v>930</v>
      </c>
      <c r="D2300" s="52" t="s">
        <v>932</v>
      </c>
      <c r="E2300" s="52" t="s">
        <v>1006</v>
      </c>
      <c r="F2300" s="52" t="s">
        <v>1012</v>
      </c>
      <c r="G2300" s="56" t="s">
        <v>1013</v>
      </c>
      <c r="H2300" s="57">
        <v>29260000</v>
      </c>
    </row>
    <row r="2301" spans="1:8">
      <c r="A2301" s="52" t="s">
        <v>506</v>
      </c>
      <c r="B2301" s="52" t="s">
        <v>600</v>
      </c>
      <c r="C2301" s="52" t="s">
        <v>930</v>
      </c>
      <c r="D2301" s="52" t="s">
        <v>932</v>
      </c>
      <c r="E2301" s="52" t="s">
        <v>1006</v>
      </c>
      <c r="F2301" s="52" t="s">
        <v>1014</v>
      </c>
      <c r="G2301" s="56" t="s">
        <v>1015</v>
      </c>
      <c r="H2301" s="57">
        <v>102784000</v>
      </c>
    </row>
    <row r="2302" spans="1:8" ht="25.5">
      <c r="A2302" s="52" t="s">
        <v>506</v>
      </c>
      <c r="B2302" s="52" t="s">
        <v>600</v>
      </c>
      <c r="C2302" s="52" t="s">
        <v>930</v>
      </c>
      <c r="D2302" s="52" t="s">
        <v>932</v>
      </c>
      <c r="E2302" s="52" t="s">
        <v>1006</v>
      </c>
      <c r="F2302" s="52" t="s">
        <v>1016</v>
      </c>
      <c r="G2302" s="56" t="s">
        <v>1017</v>
      </c>
      <c r="H2302" s="57">
        <v>1137000</v>
      </c>
    </row>
    <row r="2303" spans="1:8">
      <c r="A2303" s="52" t="s">
        <v>506</v>
      </c>
      <c r="B2303" s="52" t="s">
        <v>600</v>
      </c>
      <c r="C2303" s="52" t="s">
        <v>930</v>
      </c>
      <c r="D2303" s="52" t="s">
        <v>932</v>
      </c>
      <c r="E2303" s="52" t="s">
        <v>1006</v>
      </c>
      <c r="F2303" s="52" t="s">
        <v>1018</v>
      </c>
      <c r="G2303" s="56" t="s">
        <v>1019</v>
      </c>
      <c r="H2303" s="57">
        <v>14481500</v>
      </c>
    </row>
    <row r="2304" spans="1:8">
      <c r="A2304" s="52" t="s">
        <v>506</v>
      </c>
      <c r="B2304" s="52" t="s">
        <v>600</v>
      </c>
      <c r="C2304" s="52" t="s">
        <v>930</v>
      </c>
      <c r="D2304" s="52" t="s">
        <v>932</v>
      </c>
      <c r="E2304" s="52" t="s">
        <v>1021</v>
      </c>
      <c r="F2304" s="52" t="s">
        <v>201</v>
      </c>
      <c r="G2304" s="56" t="s">
        <v>1022</v>
      </c>
      <c r="H2304" s="57">
        <v>77537950</v>
      </c>
    </row>
    <row r="2305" spans="1:8">
      <c r="A2305" s="52" t="s">
        <v>506</v>
      </c>
      <c r="B2305" s="52" t="s">
        <v>600</v>
      </c>
      <c r="C2305" s="52" t="s">
        <v>930</v>
      </c>
      <c r="D2305" s="52" t="s">
        <v>932</v>
      </c>
      <c r="E2305" s="52" t="s">
        <v>1021</v>
      </c>
      <c r="F2305" s="52" t="s">
        <v>1023</v>
      </c>
      <c r="G2305" s="56" t="s">
        <v>1024</v>
      </c>
      <c r="H2305" s="57">
        <v>31315050</v>
      </c>
    </row>
    <row r="2306" spans="1:8">
      <c r="A2306" s="52" t="s">
        <v>506</v>
      </c>
      <c r="B2306" s="52" t="s">
        <v>600</v>
      </c>
      <c r="C2306" s="52" t="s">
        <v>930</v>
      </c>
      <c r="D2306" s="52" t="s">
        <v>932</v>
      </c>
      <c r="E2306" s="52" t="s">
        <v>1021</v>
      </c>
      <c r="F2306" s="52" t="s">
        <v>1033</v>
      </c>
      <c r="G2306" s="56" t="s">
        <v>1034</v>
      </c>
      <c r="H2306" s="57">
        <v>46222900</v>
      </c>
    </row>
    <row r="2307" spans="1:8">
      <c r="A2307" s="52" t="s">
        <v>506</v>
      </c>
      <c r="B2307" s="52" t="s">
        <v>600</v>
      </c>
      <c r="C2307" s="52" t="s">
        <v>930</v>
      </c>
      <c r="D2307" s="52" t="s">
        <v>932</v>
      </c>
      <c r="E2307" s="52" t="s">
        <v>1035</v>
      </c>
      <c r="F2307" s="52" t="s">
        <v>201</v>
      </c>
      <c r="G2307" s="56" t="s">
        <v>1036</v>
      </c>
      <c r="H2307" s="57">
        <v>250190800</v>
      </c>
    </row>
    <row r="2308" spans="1:8">
      <c r="A2308" s="52" t="s">
        <v>506</v>
      </c>
      <c r="B2308" s="52" t="s">
        <v>600</v>
      </c>
      <c r="C2308" s="52" t="s">
        <v>930</v>
      </c>
      <c r="D2308" s="52" t="s">
        <v>932</v>
      </c>
      <c r="E2308" s="52" t="s">
        <v>1035</v>
      </c>
      <c r="F2308" s="52" t="s">
        <v>1037</v>
      </c>
      <c r="G2308" s="56" t="s">
        <v>1038</v>
      </c>
      <c r="H2308" s="57">
        <v>15900000</v>
      </c>
    </row>
    <row r="2309" spans="1:8">
      <c r="A2309" s="52" t="s">
        <v>506</v>
      </c>
      <c r="B2309" s="52" t="s">
        <v>600</v>
      </c>
      <c r="C2309" s="52" t="s">
        <v>930</v>
      </c>
      <c r="D2309" s="52" t="s">
        <v>932</v>
      </c>
      <c r="E2309" s="52" t="s">
        <v>1035</v>
      </c>
      <c r="F2309" s="52" t="s">
        <v>1039</v>
      </c>
      <c r="G2309" s="56" t="s">
        <v>1040</v>
      </c>
      <c r="H2309" s="57">
        <v>9990800</v>
      </c>
    </row>
    <row r="2310" spans="1:8">
      <c r="A2310" s="52" t="s">
        <v>506</v>
      </c>
      <c r="B2310" s="52" t="s">
        <v>600</v>
      </c>
      <c r="C2310" s="52" t="s">
        <v>930</v>
      </c>
      <c r="D2310" s="52" t="s">
        <v>932</v>
      </c>
      <c r="E2310" s="52" t="s">
        <v>1035</v>
      </c>
      <c r="F2310" s="52" t="s">
        <v>1041</v>
      </c>
      <c r="G2310" s="56" t="s">
        <v>1028</v>
      </c>
      <c r="H2310" s="57">
        <v>4600000</v>
      </c>
    </row>
    <row r="2311" spans="1:8">
      <c r="A2311" s="52" t="s">
        <v>506</v>
      </c>
      <c r="B2311" s="52" t="s">
        <v>600</v>
      </c>
      <c r="C2311" s="52" t="s">
        <v>930</v>
      </c>
      <c r="D2311" s="52" t="s">
        <v>932</v>
      </c>
      <c r="E2311" s="52" t="s">
        <v>1035</v>
      </c>
      <c r="F2311" s="52" t="s">
        <v>1042</v>
      </c>
      <c r="G2311" s="56" t="s">
        <v>1043</v>
      </c>
      <c r="H2311" s="57">
        <v>219700000</v>
      </c>
    </row>
    <row r="2312" spans="1:8">
      <c r="A2312" s="52" t="s">
        <v>506</v>
      </c>
      <c r="B2312" s="52" t="s">
        <v>600</v>
      </c>
      <c r="C2312" s="52" t="s">
        <v>930</v>
      </c>
      <c r="D2312" s="52" t="s">
        <v>932</v>
      </c>
      <c r="E2312" s="52" t="s">
        <v>1044</v>
      </c>
      <c r="F2312" s="52" t="s">
        <v>201</v>
      </c>
      <c r="G2312" s="56" t="s">
        <v>1045</v>
      </c>
      <c r="H2312" s="57">
        <v>253840000</v>
      </c>
    </row>
    <row r="2313" spans="1:8">
      <c r="A2313" s="52" t="s">
        <v>506</v>
      </c>
      <c r="B2313" s="52" t="s">
        <v>600</v>
      </c>
      <c r="C2313" s="52" t="s">
        <v>930</v>
      </c>
      <c r="D2313" s="52" t="s">
        <v>932</v>
      </c>
      <c r="E2313" s="52" t="s">
        <v>1044</v>
      </c>
      <c r="F2313" s="52" t="s">
        <v>1046</v>
      </c>
      <c r="G2313" s="56" t="s">
        <v>1047</v>
      </c>
      <c r="H2313" s="57">
        <v>155000000</v>
      </c>
    </row>
    <row r="2314" spans="1:8">
      <c r="A2314" s="52" t="s">
        <v>506</v>
      </c>
      <c r="B2314" s="52" t="s">
        <v>600</v>
      </c>
      <c r="C2314" s="52" t="s">
        <v>930</v>
      </c>
      <c r="D2314" s="52" t="s">
        <v>932</v>
      </c>
      <c r="E2314" s="52" t="s">
        <v>1044</v>
      </c>
      <c r="F2314" s="52" t="s">
        <v>1048</v>
      </c>
      <c r="G2314" s="56" t="s">
        <v>1049</v>
      </c>
      <c r="H2314" s="57">
        <v>98840000</v>
      </c>
    </row>
    <row r="2315" spans="1:8" ht="25.5">
      <c r="A2315" s="52" t="s">
        <v>506</v>
      </c>
      <c r="B2315" s="52" t="s">
        <v>600</v>
      </c>
      <c r="C2315" s="52" t="s">
        <v>930</v>
      </c>
      <c r="D2315" s="52" t="s">
        <v>932</v>
      </c>
      <c r="E2315" s="52" t="s">
        <v>1058</v>
      </c>
      <c r="F2315" s="52" t="s">
        <v>201</v>
      </c>
      <c r="G2315" s="56" t="s">
        <v>1059</v>
      </c>
      <c r="H2315" s="57">
        <v>15690000</v>
      </c>
    </row>
    <row r="2316" spans="1:8">
      <c r="A2316" s="52" t="s">
        <v>506</v>
      </c>
      <c r="B2316" s="52" t="s">
        <v>600</v>
      </c>
      <c r="C2316" s="52" t="s">
        <v>930</v>
      </c>
      <c r="D2316" s="52" t="s">
        <v>932</v>
      </c>
      <c r="E2316" s="52" t="s">
        <v>1058</v>
      </c>
      <c r="F2316" s="52" t="s">
        <v>1060</v>
      </c>
      <c r="G2316" s="56" t="s">
        <v>1061</v>
      </c>
      <c r="H2316" s="57">
        <v>825000</v>
      </c>
    </row>
    <row r="2317" spans="1:8">
      <c r="A2317" s="52" t="s">
        <v>506</v>
      </c>
      <c r="B2317" s="52" t="s">
        <v>600</v>
      </c>
      <c r="C2317" s="52" t="s">
        <v>930</v>
      </c>
      <c r="D2317" s="52" t="s">
        <v>932</v>
      </c>
      <c r="E2317" s="52" t="s">
        <v>1058</v>
      </c>
      <c r="F2317" s="52" t="s">
        <v>1064</v>
      </c>
      <c r="G2317" s="56" t="s">
        <v>1065</v>
      </c>
      <c r="H2317" s="57">
        <v>14865000</v>
      </c>
    </row>
    <row r="2318" spans="1:8" ht="25.5">
      <c r="A2318" s="52" t="s">
        <v>506</v>
      </c>
      <c r="B2318" s="52" t="s">
        <v>600</v>
      </c>
      <c r="C2318" s="52" t="s">
        <v>930</v>
      </c>
      <c r="D2318" s="52" t="s">
        <v>932</v>
      </c>
      <c r="E2318" s="52" t="s">
        <v>1076</v>
      </c>
      <c r="F2318" s="52" t="s">
        <v>201</v>
      </c>
      <c r="G2318" s="56" t="s">
        <v>1077</v>
      </c>
      <c r="H2318" s="57">
        <v>2774204270</v>
      </c>
    </row>
    <row r="2319" spans="1:8">
      <c r="A2319" s="52" t="s">
        <v>506</v>
      </c>
      <c r="B2319" s="52" t="s">
        <v>600</v>
      </c>
      <c r="C2319" s="52" t="s">
        <v>930</v>
      </c>
      <c r="D2319" s="52" t="s">
        <v>932</v>
      </c>
      <c r="E2319" s="52" t="s">
        <v>1076</v>
      </c>
      <c r="F2319" s="52" t="s">
        <v>1112</v>
      </c>
      <c r="G2319" s="56" t="s">
        <v>1113</v>
      </c>
      <c r="H2319" s="57">
        <v>3150000</v>
      </c>
    </row>
    <row r="2320" spans="1:8">
      <c r="A2320" s="52" t="s">
        <v>506</v>
      </c>
      <c r="B2320" s="52" t="s">
        <v>600</v>
      </c>
      <c r="C2320" s="52" t="s">
        <v>930</v>
      </c>
      <c r="D2320" s="52" t="s">
        <v>932</v>
      </c>
      <c r="E2320" s="52" t="s">
        <v>1076</v>
      </c>
      <c r="F2320" s="52" t="s">
        <v>1078</v>
      </c>
      <c r="G2320" s="56" t="s">
        <v>1079</v>
      </c>
      <c r="H2320" s="57">
        <v>64161262</v>
      </c>
    </row>
    <row r="2321" spans="1:8">
      <c r="A2321" s="52" t="s">
        <v>506</v>
      </c>
      <c r="B2321" s="52" t="s">
        <v>600</v>
      </c>
      <c r="C2321" s="52" t="s">
        <v>930</v>
      </c>
      <c r="D2321" s="52" t="s">
        <v>932</v>
      </c>
      <c r="E2321" s="52" t="s">
        <v>1076</v>
      </c>
      <c r="F2321" s="52" t="s">
        <v>1080</v>
      </c>
      <c r="G2321" s="56" t="s">
        <v>1081</v>
      </c>
      <c r="H2321" s="57">
        <v>2706893008</v>
      </c>
    </row>
    <row r="2322" spans="1:8">
      <c r="A2322" s="52" t="s">
        <v>506</v>
      </c>
      <c r="B2322" s="52" t="s">
        <v>600</v>
      </c>
      <c r="C2322" s="52" t="s">
        <v>930</v>
      </c>
      <c r="D2322" s="52" t="s">
        <v>932</v>
      </c>
      <c r="E2322" s="52" t="s">
        <v>1083</v>
      </c>
      <c r="F2322" s="52" t="s">
        <v>201</v>
      </c>
      <c r="G2322" s="56" t="s">
        <v>971</v>
      </c>
      <c r="H2322" s="57">
        <v>242890200</v>
      </c>
    </row>
    <row r="2323" spans="1:8">
      <c r="A2323" s="52" t="s">
        <v>506</v>
      </c>
      <c r="B2323" s="52" t="s">
        <v>600</v>
      </c>
      <c r="C2323" s="52" t="s">
        <v>930</v>
      </c>
      <c r="D2323" s="52" t="s">
        <v>932</v>
      </c>
      <c r="E2323" s="52" t="s">
        <v>1083</v>
      </c>
      <c r="F2323" s="52" t="s">
        <v>1084</v>
      </c>
      <c r="G2323" s="56" t="s">
        <v>1085</v>
      </c>
      <c r="H2323" s="57">
        <v>1100000</v>
      </c>
    </row>
    <row r="2324" spans="1:8">
      <c r="A2324" s="52" t="s">
        <v>506</v>
      </c>
      <c r="B2324" s="52" t="s">
        <v>600</v>
      </c>
      <c r="C2324" s="52" t="s">
        <v>930</v>
      </c>
      <c r="D2324" s="52" t="s">
        <v>932</v>
      </c>
      <c r="E2324" s="52" t="s">
        <v>1083</v>
      </c>
      <c r="F2324" s="52" t="s">
        <v>1088</v>
      </c>
      <c r="G2324" s="56" t="s">
        <v>1089</v>
      </c>
      <c r="H2324" s="57">
        <v>64965900</v>
      </c>
    </row>
    <row r="2325" spans="1:8">
      <c r="A2325" s="52" t="s">
        <v>506</v>
      </c>
      <c r="B2325" s="52" t="s">
        <v>600</v>
      </c>
      <c r="C2325" s="52" t="s">
        <v>930</v>
      </c>
      <c r="D2325" s="52" t="s">
        <v>932</v>
      </c>
      <c r="E2325" s="52" t="s">
        <v>1083</v>
      </c>
      <c r="F2325" s="52" t="s">
        <v>1090</v>
      </c>
      <c r="G2325" s="56" t="s">
        <v>1091</v>
      </c>
      <c r="H2325" s="57">
        <v>176824300</v>
      </c>
    </row>
    <row r="2326" spans="1:8">
      <c r="A2326" s="52" t="s">
        <v>506</v>
      </c>
      <c r="B2326" s="52" t="s">
        <v>606</v>
      </c>
      <c r="C2326" s="52" t="s">
        <v>201</v>
      </c>
      <c r="D2326" s="52" t="s">
        <v>201</v>
      </c>
      <c r="E2326" s="52" t="s">
        <v>201</v>
      </c>
      <c r="F2326" s="52" t="s">
        <v>201</v>
      </c>
      <c r="G2326" s="56" t="s">
        <v>607</v>
      </c>
      <c r="H2326" s="57">
        <v>593115593956</v>
      </c>
    </row>
    <row r="2327" spans="1:8">
      <c r="A2327" s="52" t="s">
        <v>506</v>
      </c>
      <c r="B2327" s="52" t="s">
        <v>606</v>
      </c>
      <c r="C2327" s="52" t="s">
        <v>1092</v>
      </c>
      <c r="D2327" s="52" t="s">
        <v>201</v>
      </c>
      <c r="E2327" s="52" t="s">
        <v>201</v>
      </c>
      <c r="F2327" s="52" t="s">
        <v>201</v>
      </c>
      <c r="G2327" s="56" t="s">
        <v>1093</v>
      </c>
      <c r="H2327" s="57">
        <v>582584542210</v>
      </c>
    </row>
    <row r="2328" spans="1:8">
      <c r="A2328" s="52" t="s">
        <v>506</v>
      </c>
      <c r="B2328" s="52" t="s">
        <v>606</v>
      </c>
      <c r="C2328" s="52" t="s">
        <v>1092</v>
      </c>
      <c r="D2328" s="52" t="s">
        <v>1330</v>
      </c>
      <c r="E2328" s="52" t="s">
        <v>201</v>
      </c>
      <c r="F2328" s="52" t="s">
        <v>201</v>
      </c>
      <c r="G2328" s="56" t="s">
        <v>1331</v>
      </c>
      <c r="H2328" s="57">
        <v>167100000</v>
      </c>
    </row>
    <row r="2329" spans="1:8">
      <c r="A2329" s="52" t="s">
        <v>506</v>
      </c>
      <c r="B2329" s="52" t="s">
        <v>606</v>
      </c>
      <c r="C2329" s="52" t="s">
        <v>1092</v>
      </c>
      <c r="D2329" s="52" t="s">
        <v>1330</v>
      </c>
      <c r="E2329" s="52" t="s">
        <v>1083</v>
      </c>
      <c r="F2329" s="52" t="s">
        <v>201</v>
      </c>
      <c r="G2329" s="56" t="s">
        <v>971</v>
      </c>
      <c r="H2329" s="57">
        <v>167100000</v>
      </c>
    </row>
    <row r="2330" spans="1:8" ht="25.5">
      <c r="A2330" s="52" t="s">
        <v>506</v>
      </c>
      <c r="B2330" s="52" t="s">
        <v>606</v>
      </c>
      <c r="C2330" s="52" t="s">
        <v>1092</v>
      </c>
      <c r="D2330" s="52" t="s">
        <v>1330</v>
      </c>
      <c r="E2330" s="52" t="s">
        <v>1083</v>
      </c>
      <c r="F2330" s="52" t="s">
        <v>1332</v>
      </c>
      <c r="G2330" s="56" t="s">
        <v>1333</v>
      </c>
      <c r="H2330" s="57">
        <v>167100000</v>
      </c>
    </row>
    <row r="2331" spans="1:8">
      <c r="A2331" s="52" t="s">
        <v>506</v>
      </c>
      <c r="B2331" s="52" t="s">
        <v>606</v>
      </c>
      <c r="C2331" s="52" t="s">
        <v>1092</v>
      </c>
      <c r="D2331" s="52" t="s">
        <v>1094</v>
      </c>
      <c r="E2331" s="52" t="s">
        <v>201</v>
      </c>
      <c r="F2331" s="52" t="s">
        <v>201</v>
      </c>
      <c r="G2331" s="56" t="s">
        <v>1095</v>
      </c>
      <c r="H2331" s="57">
        <v>524337941940</v>
      </c>
    </row>
    <row r="2332" spans="1:8">
      <c r="A2332" s="52" t="s">
        <v>506</v>
      </c>
      <c r="B2332" s="52" t="s">
        <v>606</v>
      </c>
      <c r="C2332" s="52" t="s">
        <v>1092</v>
      </c>
      <c r="D2332" s="52" t="s">
        <v>1094</v>
      </c>
      <c r="E2332" s="52" t="s">
        <v>934</v>
      </c>
      <c r="F2332" s="52" t="s">
        <v>201</v>
      </c>
      <c r="G2332" s="56" t="s">
        <v>935</v>
      </c>
      <c r="H2332" s="57">
        <v>212307637742</v>
      </c>
    </row>
    <row r="2333" spans="1:8">
      <c r="A2333" s="52" t="s">
        <v>506</v>
      </c>
      <c r="B2333" s="52" t="s">
        <v>606</v>
      </c>
      <c r="C2333" s="52" t="s">
        <v>1092</v>
      </c>
      <c r="D2333" s="52" t="s">
        <v>1094</v>
      </c>
      <c r="E2333" s="52" t="s">
        <v>934</v>
      </c>
      <c r="F2333" s="52" t="s">
        <v>936</v>
      </c>
      <c r="G2333" s="56" t="s">
        <v>937</v>
      </c>
      <c r="H2333" s="57">
        <v>212283314742</v>
      </c>
    </row>
    <row r="2334" spans="1:8">
      <c r="A2334" s="52" t="s">
        <v>506</v>
      </c>
      <c r="B2334" s="52" t="s">
        <v>606</v>
      </c>
      <c r="C2334" s="52" t="s">
        <v>1092</v>
      </c>
      <c r="D2334" s="52" t="s">
        <v>1094</v>
      </c>
      <c r="E2334" s="52" t="s">
        <v>934</v>
      </c>
      <c r="F2334" s="52" t="s">
        <v>938</v>
      </c>
      <c r="G2334" s="56" t="s">
        <v>939</v>
      </c>
      <c r="H2334" s="57">
        <v>24323000</v>
      </c>
    </row>
    <row r="2335" spans="1:8" ht="25.5">
      <c r="A2335" s="52" t="s">
        <v>506</v>
      </c>
      <c r="B2335" s="52" t="s">
        <v>606</v>
      </c>
      <c r="C2335" s="52" t="s">
        <v>1092</v>
      </c>
      <c r="D2335" s="52" t="s">
        <v>1094</v>
      </c>
      <c r="E2335" s="52" t="s">
        <v>940</v>
      </c>
      <c r="F2335" s="52" t="s">
        <v>201</v>
      </c>
      <c r="G2335" s="56" t="s">
        <v>941</v>
      </c>
      <c r="H2335" s="57">
        <v>502629383</v>
      </c>
    </row>
    <row r="2336" spans="1:8" ht="25.5">
      <c r="A2336" s="52" t="s">
        <v>506</v>
      </c>
      <c r="B2336" s="52" t="s">
        <v>606</v>
      </c>
      <c r="C2336" s="52" t="s">
        <v>1092</v>
      </c>
      <c r="D2336" s="52" t="s">
        <v>1094</v>
      </c>
      <c r="E2336" s="52" t="s">
        <v>940</v>
      </c>
      <c r="F2336" s="52" t="s">
        <v>942</v>
      </c>
      <c r="G2336" s="56" t="s">
        <v>943</v>
      </c>
      <c r="H2336" s="57">
        <v>502629383</v>
      </c>
    </row>
    <row r="2337" spans="1:8">
      <c r="A2337" s="52" t="s">
        <v>506</v>
      </c>
      <c r="B2337" s="52" t="s">
        <v>606</v>
      </c>
      <c r="C2337" s="52" t="s">
        <v>1092</v>
      </c>
      <c r="D2337" s="52" t="s">
        <v>1094</v>
      </c>
      <c r="E2337" s="52" t="s">
        <v>944</v>
      </c>
      <c r="F2337" s="52" t="s">
        <v>201</v>
      </c>
      <c r="G2337" s="56" t="s">
        <v>945</v>
      </c>
      <c r="H2337" s="57">
        <v>122730834521</v>
      </c>
    </row>
    <row r="2338" spans="1:8">
      <c r="A2338" s="52" t="s">
        <v>506</v>
      </c>
      <c r="B2338" s="52" t="s">
        <v>606</v>
      </c>
      <c r="C2338" s="52" t="s">
        <v>1092</v>
      </c>
      <c r="D2338" s="52" t="s">
        <v>1094</v>
      </c>
      <c r="E2338" s="52" t="s">
        <v>944</v>
      </c>
      <c r="F2338" s="52" t="s">
        <v>946</v>
      </c>
      <c r="G2338" s="56" t="s">
        <v>947</v>
      </c>
      <c r="H2338" s="57">
        <v>3807618499</v>
      </c>
    </row>
    <row r="2339" spans="1:8">
      <c r="A2339" s="52" t="s">
        <v>506</v>
      </c>
      <c r="B2339" s="52" t="s">
        <v>606</v>
      </c>
      <c r="C2339" s="52" t="s">
        <v>1092</v>
      </c>
      <c r="D2339" s="52" t="s">
        <v>1094</v>
      </c>
      <c r="E2339" s="52" t="s">
        <v>944</v>
      </c>
      <c r="F2339" s="52" t="s">
        <v>1240</v>
      </c>
      <c r="G2339" s="56" t="s">
        <v>1241</v>
      </c>
      <c r="H2339" s="57">
        <v>4039210700</v>
      </c>
    </row>
    <row r="2340" spans="1:8">
      <c r="A2340" s="52" t="s">
        <v>506</v>
      </c>
      <c r="B2340" s="52" t="s">
        <v>606</v>
      </c>
      <c r="C2340" s="52" t="s">
        <v>1092</v>
      </c>
      <c r="D2340" s="52" t="s">
        <v>1094</v>
      </c>
      <c r="E2340" s="52" t="s">
        <v>944</v>
      </c>
      <c r="F2340" s="52" t="s">
        <v>1272</v>
      </c>
      <c r="G2340" s="56" t="s">
        <v>1273</v>
      </c>
      <c r="H2340" s="57">
        <v>198574800</v>
      </c>
    </row>
    <row r="2341" spans="1:8">
      <c r="A2341" s="52" t="s">
        <v>506</v>
      </c>
      <c r="B2341" s="52" t="s">
        <v>606</v>
      </c>
      <c r="C2341" s="52" t="s">
        <v>1092</v>
      </c>
      <c r="D2341" s="52" t="s">
        <v>1094</v>
      </c>
      <c r="E2341" s="52" t="s">
        <v>944</v>
      </c>
      <c r="F2341" s="52" t="s">
        <v>948</v>
      </c>
      <c r="G2341" s="56" t="s">
        <v>949</v>
      </c>
      <c r="H2341" s="57">
        <v>1569628016</v>
      </c>
    </row>
    <row r="2342" spans="1:8">
      <c r="A2342" s="52" t="s">
        <v>506</v>
      </c>
      <c r="B2342" s="52" t="s">
        <v>606</v>
      </c>
      <c r="C2342" s="52" t="s">
        <v>1092</v>
      </c>
      <c r="D2342" s="52" t="s">
        <v>1094</v>
      </c>
      <c r="E2342" s="52" t="s">
        <v>944</v>
      </c>
      <c r="F2342" s="52" t="s">
        <v>950</v>
      </c>
      <c r="G2342" s="56" t="s">
        <v>951</v>
      </c>
      <c r="H2342" s="57">
        <v>422030000</v>
      </c>
    </row>
    <row r="2343" spans="1:8">
      <c r="A2343" s="52" t="s">
        <v>506</v>
      </c>
      <c r="B2343" s="52" t="s">
        <v>606</v>
      </c>
      <c r="C2343" s="52" t="s">
        <v>1092</v>
      </c>
      <c r="D2343" s="52" t="s">
        <v>1094</v>
      </c>
      <c r="E2343" s="52" t="s">
        <v>944</v>
      </c>
      <c r="F2343" s="52" t="s">
        <v>1229</v>
      </c>
      <c r="G2343" s="56" t="s">
        <v>1230</v>
      </c>
      <c r="H2343" s="57">
        <v>70667139261</v>
      </c>
    </row>
    <row r="2344" spans="1:8" ht="25.5">
      <c r="A2344" s="52" t="s">
        <v>506</v>
      </c>
      <c r="B2344" s="52" t="s">
        <v>606</v>
      </c>
      <c r="C2344" s="52" t="s">
        <v>1092</v>
      </c>
      <c r="D2344" s="52" t="s">
        <v>1094</v>
      </c>
      <c r="E2344" s="52" t="s">
        <v>944</v>
      </c>
      <c r="F2344" s="52" t="s">
        <v>954</v>
      </c>
      <c r="G2344" s="56" t="s">
        <v>955</v>
      </c>
      <c r="H2344" s="57">
        <v>1320035809</v>
      </c>
    </row>
    <row r="2345" spans="1:8">
      <c r="A2345" s="52" t="s">
        <v>506</v>
      </c>
      <c r="B2345" s="52" t="s">
        <v>606</v>
      </c>
      <c r="C2345" s="52" t="s">
        <v>1092</v>
      </c>
      <c r="D2345" s="52" t="s">
        <v>1094</v>
      </c>
      <c r="E2345" s="52" t="s">
        <v>944</v>
      </c>
      <c r="F2345" s="52" t="s">
        <v>1289</v>
      </c>
      <c r="G2345" s="56" t="s">
        <v>1290</v>
      </c>
      <c r="H2345" s="57">
        <v>4200000</v>
      </c>
    </row>
    <row r="2346" spans="1:8" ht="25.5">
      <c r="A2346" s="52" t="s">
        <v>506</v>
      </c>
      <c r="B2346" s="52" t="s">
        <v>606</v>
      </c>
      <c r="C2346" s="52" t="s">
        <v>1092</v>
      </c>
      <c r="D2346" s="52" t="s">
        <v>1094</v>
      </c>
      <c r="E2346" s="52" t="s">
        <v>944</v>
      </c>
      <c r="F2346" s="52" t="s">
        <v>956</v>
      </c>
      <c r="G2346" s="56" t="s">
        <v>957</v>
      </c>
      <c r="H2346" s="57">
        <v>38861849836</v>
      </c>
    </row>
    <row r="2347" spans="1:8" ht="25.5">
      <c r="A2347" s="52" t="s">
        <v>506</v>
      </c>
      <c r="B2347" s="52" t="s">
        <v>606</v>
      </c>
      <c r="C2347" s="52" t="s">
        <v>1092</v>
      </c>
      <c r="D2347" s="52" t="s">
        <v>1094</v>
      </c>
      <c r="E2347" s="52" t="s">
        <v>944</v>
      </c>
      <c r="F2347" s="52" t="s">
        <v>1291</v>
      </c>
      <c r="G2347" s="56" t="s">
        <v>1292</v>
      </c>
      <c r="H2347" s="57">
        <v>310782000</v>
      </c>
    </row>
    <row r="2348" spans="1:8">
      <c r="A2348" s="52" t="s">
        <v>506</v>
      </c>
      <c r="B2348" s="52" t="s">
        <v>606</v>
      </c>
      <c r="C2348" s="52" t="s">
        <v>1092</v>
      </c>
      <c r="D2348" s="52" t="s">
        <v>1094</v>
      </c>
      <c r="E2348" s="52" t="s">
        <v>944</v>
      </c>
      <c r="F2348" s="52" t="s">
        <v>960</v>
      </c>
      <c r="G2348" s="56" t="s">
        <v>961</v>
      </c>
      <c r="H2348" s="57">
        <v>1529765600</v>
      </c>
    </row>
    <row r="2349" spans="1:8" ht="25.5">
      <c r="A2349" s="52" t="s">
        <v>506</v>
      </c>
      <c r="B2349" s="52" t="s">
        <v>606</v>
      </c>
      <c r="C2349" s="52" t="s">
        <v>1092</v>
      </c>
      <c r="D2349" s="52" t="s">
        <v>1094</v>
      </c>
      <c r="E2349" s="52" t="s">
        <v>962</v>
      </c>
      <c r="F2349" s="52" t="s">
        <v>201</v>
      </c>
      <c r="G2349" s="56" t="s">
        <v>963</v>
      </c>
      <c r="H2349" s="57">
        <v>8926479192</v>
      </c>
    </row>
    <row r="2350" spans="1:8" ht="25.5">
      <c r="A2350" s="52" t="s">
        <v>506</v>
      </c>
      <c r="B2350" s="52" t="s">
        <v>606</v>
      </c>
      <c r="C2350" s="52" t="s">
        <v>1092</v>
      </c>
      <c r="D2350" s="52" t="s">
        <v>1094</v>
      </c>
      <c r="E2350" s="52" t="s">
        <v>962</v>
      </c>
      <c r="F2350" s="52" t="s">
        <v>1334</v>
      </c>
      <c r="G2350" s="56" t="s">
        <v>1335</v>
      </c>
      <c r="H2350" s="57">
        <v>1261157000</v>
      </c>
    </row>
    <row r="2351" spans="1:8">
      <c r="A2351" s="52" t="s">
        <v>506</v>
      </c>
      <c r="B2351" s="52" t="s">
        <v>606</v>
      </c>
      <c r="C2351" s="52" t="s">
        <v>1092</v>
      </c>
      <c r="D2351" s="52" t="s">
        <v>1094</v>
      </c>
      <c r="E2351" s="52" t="s">
        <v>962</v>
      </c>
      <c r="F2351" s="52" t="s">
        <v>1336</v>
      </c>
      <c r="G2351" s="56" t="s">
        <v>1337</v>
      </c>
      <c r="H2351" s="57">
        <v>3117866000</v>
      </c>
    </row>
    <row r="2352" spans="1:8">
      <c r="A2352" s="52" t="s">
        <v>506</v>
      </c>
      <c r="B2352" s="52" t="s">
        <v>606</v>
      </c>
      <c r="C2352" s="52" t="s">
        <v>1092</v>
      </c>
      <c r="D2352" s="52" t="s">
        <v>1094</v>
      </c>
      <c r="E2352" s="52" t="s">
        <v>962</v>
      </c>
      <c r="F2352" s="52" t="s">
        <v>1338</v>
      </c>
      <c r="G2352" s="56" t="s">
        <v>1339</v>
      </c>
      <c r="H2352" s="57">
        <v>1181096000</v>
      </c>
    </row>
    <row r="2353" spans="1:8">
      <c r="A2353" s="52" t="s">
        <v>506</v>
      </c>
      <c r="B2353" s="52" t="s">
        <v>606</v>
      </c>
      <c r="C2353" s="52" t="s">
        <v>1092</v>
      </c>
      <c r="D2353" s="52" t="s">
        <v>1094</v>
      </c>
      <c r="E2353" s="52" t="s">
        <v>962</v>
      </c>
      <c r="F2353" s="52" t="s">
        <v>1340</v>
      </c>
      <c r="G2353" s="56" t="s">
        <v>1341</v>
      </c>
      <c r="H2353" s="57">
        <v>1417317000</v>
      </c>
    </row>
    <row r="2354" spans="1:8">
      <c r="A2354" s="52" t="s">
        <v>506</v>
      </c>
      <c r="B2354" s="52" t="s">
        <v>606</v>
      </c>
      <c r="C2354" s="52" t="s">
        <v>1092</v>
      </c>
      <c r="D2354" s="52" t="s">
        <v>1094</v>
      </c>
      <c r="E2354" s="52" t="s">
        <v>962</v>
      </c>
      <c r="F2354" s="52" t="s">
        <v>964</v>
      </c>
      <c r="G2354" s="56" t="s">
        <v>965</v>
      </c>
      <c r="H2354" s="57">
        <v>1949043192</v>
      </c>
    </row>
    <row r="2355" spans="1:8">
      <c r="A2355" s="52" t="s">
        <v>506</v>
      </c>
      <c r="B2355" s="52" t="s">
        <v>606</v>
      </c>
      <c r="C2355" s="52" t="s">
        <v>1092</v>
      </c>
      <c r="D2355" s="52" t="s">
        <v>1094</v>
      </c>
      <c r="E2355" s="52" t="s">
        <v>1139</v>
      </c>
      <c r="F2355" s="52" t="s">
        <v>201</v>
      </c>
      <c r="G2355" s="56" t="s">
        <v>1140</v>
      </c>
      <c r="H2355" s="57">
        <v>4167742800</v>
      </c>
    </row>
    <row r="2356" spans="1:8">
      <c r="A2356" s="52" t="s">
        <v>506</v>
      </c>
      <c r="B2356" s="52" t="s">
        <v>606</v>
      </c>
      <c r="C2356" s="52" t="s">
        <v>1092</v>
      </c>
      <c r="D2356" s="52" t="s">
        <v>1094</v>
      </c>
      <c r="E2356" s="52" t="s">
        <v>1139</v>
      </c>
      <c r="F2356" s="52" t="s">
        <v>1203</v>
      </c>
      <c r="G2356" s="56" t="s">
        <v>1204</v>
      </c>
      <c r="H2356" s="57">
        <v>2529223500</v>
      </c>
    </row>
    <row r="2357" spans="1:8">
      <c r="A2357" s="52" t="s">
        <v>506</v>
      </c>
      <c r="B2357" s="52" t="s">
        <v>606</v>
      </c>
      <c r="C2357" s="52" t="s">
        <v>1092</v>
      </c>
      <c r="D2357" s="52" t="s">
        <v>1094</v>
      </c>
      <c r="E2357" s="52" t="s">
        <v>1139</v>
      </c>
      <c r="F2357" s="52" t="s">
        <v>1141</v>
      </c>
      <c r="G2357" s="56" t="s">
        <v>1142</v>
      </c>
      <c r="H2357" s="57">
        <v>726983000</v>
      </c>
    </row>
    <row r="2358" spans="1:8">
      <c r="A2358" s="52" t="s">
        <v>506</v>
      </c>
      <c r="B2358" s="52" t="s">
        <v>606</v>
      </c>
      <c r="C2358" s="52" t="s">
        <v>1092</v>
      </c>
      <c r="D2358" s="52" t="s">
        <v>1094</v>
      </c>
      <c r="E2358" s="52" t="s">
        <v>1139</v>
      </c>
      <c r="F2358" s="52" t="s">
        <v>1266</v>
      </c>
      <c r="G2358" s="56" t="s">
        <v>1267</v>
      </c>
      <c r="H2358" s="57">
        <v>911536300</v>
      </c>
    </row>
    <row r="2359" spans="1:8">
      <c r="A2359" s="52" t="s">
        <v>506</v>
      </c>
      <c r="B2359" s="52" t="s">
        <v>606</v>
      </c>
      <c r="C2359" s="52" t="s">
        <v>1092</v>
      </c>
      <c r="D2359" s="52" t="s">
        <v>1094</v>
      </c>
      <c r="E2359" s="52" t="s">
        <v>966</v>
      </c>
      <c r="F2359" s="52" t="s">
        <v>201</v>
      </c>
      <c r="G2359" s="56" t="s">
        <v>967</v>
      </c>
      <c r="H2359" s="57">
        <v>7662592943</v>
      </c>
    </row>
    <row r="2360" spans="1:8">
      <c r="A2360" s="52" t="s">
        <v>506</v>
      </c>
      <c r="B2360" s="52" t="s">
        <v>606</v>
      </c>
      <c r="C2360" s="52" t="s">
        <v>1092</v>
      </c>
      <c r="D2360" s="52" t="s">
        <v>1094</v>
      </c>
      <c r="E2360" s="52" t="s">
        <v>966</v>
      </c>
      <c r="F2360" s="52" t="s">
        <v>970</v>
      </c>
      <c r="G2360" s="56" t="s">
        <v>971</v>
      </c>
      <c r="H2360" s="57">
        <v>7662592943</v>
      </c>
    </row>
    <row r="2361" spans="1:8">
      <c r="A2361" s="52" t="s">
        <v>506</v>
      </c>
      <c r="B2361" s="52" t="s">
        <v>606</v>
      </c>
      <c r="C2361" s="52" t="s">
        <v>1092</v>
      </c>
      <c r="D2361" s="52" t="s">
        <v>1094</v>
      </c>
      <c r="E2361" s="52" t="s">
        <v>972</v>
      </c>
      <c r="F2361" s="52" t="s">
        <v>201</v>
      </c>
      <c r="G2361" s="56" t="s">
        <v>973</v>
      </c>
      <c r="H2361" s="57">
        <v>61643587097</v>
      </c>
    </row>
    <row r="2362" spans="1:8">
      <c r="A2362" s="52" t="s">
        <v>506</v>
      </c>
      <c r="B2362" s="52" t="s">
        <v>606</v>
      </c>
      <c r="C2362" s="52" t="s">
        <v>1092</v>
      </c>
      <c r="D2362" s="52" t="s">
        <v>1094</v>
      </c>
      <c r="E2362" s="52" t="s">
        <v>972</v>
      </c>
      <c r="F2362" s="52" t="s">
        <v>974</v>
      </c>
      <c r="G2362" s="56" t="s">
        <v>975</v>
      </c>
      <c r="H2362" s="57">
        <v>45156090891</v>
      </c>
    </row>
    <row r="2363" spans="1:8">
      <c r="A2363" s="52" t="s">
        <v>506</v>
      </c>
      <c r="B2363" s="52" t="s">
        <v>606</v>
      </c>
      <c r="C2363" s="52" t="s">
        <v>1092</v>
      </c>
      <c r="D2363" s="52" t="s">
        <v>1094</v>
      </c>
      <c r="E2363" s="52" t="s">
        <v>972</v>
      </c>
      <c r="F2363" s="52" t="s">
        <v>976</v>
      </c>
      <c r="G2363" s="56" t="s">
        <v>977</v>
      </c>
      <c r="H2363" s="57">
        <v>8519788628</v>
      </c>
    </row>
    <row r="2364" spans="1:8">
      <c r="A2364" s="52" t="s">
        <v>506</v>
      </c>
      <c r="B2364" s="52" t="s">
        <v>606</v>
      </c>
      <c r="C2364" s="52" t="s">
        <v>1092</v>
      </c>
      <c r="D2364" s="52" t="s">
        <v>1094</v>
      </c>
      <c r="E2364" s="52" t="s">
        <v>972</v>
      </c>
      <c r="F2364" s="52" t="s">
        <v>978</v>
      </c>
      <c r="G2364" s="56" t="s">
        <v>979</v>
      </c>
      <c r="H2364" s="57">
        <v>5348083985</v>
      </c>
    </row>
    <row r="2365" spans="1:8">
      <c r="A2365" s="52" t="s">
        <v>506</v>
      </c>
      <c r="B2365" s="52" t="s">
        <v>606</v>
      </c>
      <c r="C2365" s="52" t="s">
        <v>1092</v>
      </c>
      <c r="D2365" s="52" t="s">
        <v>1094</v>
      </c>
      <c r="E2365" s="52" t="s">
        <v>972</v>
      </c>
      <c r="F2365" s="52" t="s">
        <v>980</v>
      </c>
      <c r="G2365" s="56" t="s">
        <v>981</v>
      </c>
      <c r="H2365" s="57">
        <v>2498845261</v>
      </c>
    </row>
    <row r="2366" spans="1:8">
      <c r="A2366" s="52" t="s">
        <v>506</v>
      </c>
      <c r="B2366" s="52" t="s">
        <v>606</v>
      </c>
      <c r="C2366" s="52" t="s">
        <v>1092</v>
      </c>
      <c r="D2366" s="52" t="s">
        <v>1094</v>
      </c>
      <c r="E2366" s="52" t="s">
        <v>972</v>
      </c>
      <c r="F2366" s="52" t="s">
        <v>1295</v>
      </c>
      <c r="G2366" s="56" t="s">
        <v>1296</v>
      </c>
      <c r="H2366" s="57">
        <v>120778332</v>
      </c>
    </row>
    <row r="2367" spans="1:8">
      <c r="A2367" s="52" t="s">
        <v>506</v>
      </c>
      <c r="B2367" s="52" t="s">
        <v>606</v>
      </c>
      <c r="C2367" s="52" t="s">
        <v>1092</v>
      </c>
      <c r="D2367" s="52" t="s">
        <v>1094</v>
      </c>
      <c r="E2367" s="52" t="s">
        <v>982</v>
      </c>
      <c r="F2367" s="52" t="s">
        <v>201</v>
      </c>
      <c r="G2367" s="56" t="s">
        <v>983</v>
      </c>
      <c r="H2367" s="57">
        <v>4221084057</v>
      </c>
    </row>
    <row r="2368" spans="1:8" ht="25.5">
      <c r="A2368" s="52" t="s">
        <v>506</v>
      </c>
      <c r="B2368" s="52" t="s">
        <v>606</v>
      </c>
      <c r="C2368" s="52" t="s">
        <v>1092</v>
      </c>
      <c r="D2368" s="52" t="s">
        <v>1094</v>
      </c>
      <c r="E2368" s="52" t="s">
        <v>982</v>
      </c>
      <c r="F2368" s="52" t="s">
        <v>984</v>
      </c>
      <c r="G2368" s="56" t="s">
        <v>985</v>
      </c>
      <c r="H2368" s="57">
        <v>1121726057</v>
      </c>
    </row>
    <row r="2369" spans="1:8">
      <c r="A2369" s="52" t="s">
        <v>506</v>
      </c>
      <c r="B2369" s="52" t="s">
        <v>606</v>
      </c>
      <c r="C2369" s="52" t="s">
        <v>1092</v>
      </c>
      <c r="D2369" s="52" t="s">
        <v>1094</v>
      </c>
      <c r="E2369" s="52" t="s">
        <v>982</v>
      </c>
      <c r="F2369" s="52" t="s">
        <v>1242</v>
      </c>
      <c r="G2369" s="56" t="s">
        <v>971</v>
      </c>
      <c r="H2369" s="57">
        <v>3099358000</v>
      </c>
    </row>
    <row r="2370" spans="1:8">
      <c r="A2370" s="52" t="s">
        <v>506</v>
      </c>
      <c r="B2370" s="52" t="s">
        <v>606</v>
      </c>
      <c r="C2370" s="52" t="s">
        <v>1092</v>
      </c>
      <c r="D2370" s="52" t="s">
        <v>1094</v>
      </c>
      <c r="E2370" s="52" t="s">
        <v>986</v>
      </c>
      <c r="F2370" s="52" t="s">
        <v>201</v>
      </c>
      <c r="G2370" s="56" t="s">
        <v>987</v>
      </c>
      <c r="H2370" s="57">
        <v>3419420976</v>
      </c>
    </row>
    <row r="2371" spans="1:8">
      <c r="A2371" s="52" t="s">
        <v>506</v>
      </c>
      <c r="B2371" s="52" t="s">
        <v>606</v>
      </c>
      <c r="C2371" s="52" t="s">
        <v>1092</v>
      </c>
      <c r="D2371" s="52" t="s">
        <v>1094</v>
      </c>
      <c r="E2371" s="52" t="s">
        <v>986</v>
      </c>
      <c r="F2371" s="52" t="s">
        <v>988</v>
      </c>
      <c r="G2371" s="56" t="s">
        <v>989</v>
      </c>
      <c r="H2371" s="57">
        <v>2759488438</v>
      </c>
    </row>
    <row r="2372" spans="1:8">
      <c r="A2372" s="52" t="s">
        <v>506</v>
      </c>
      <c r="B2372" s="52" t="s">
        <v>606</v>
      </c>
      <c r="C2372" s="52" t="s">
        <v>1092</v>
      </c>
      <c r="D2372" s="52" t="s">
        <v>1094</v>
      </c>
      <c r="E2372" s="52" t="s">
        <v>986</v>
      </c>
      <c r="F2372" s="52" t="s">
        <v>990</v>
      </c>
      <c r="G2372" s="56" t="s">
        <v>991</v>
      </c>
      <c r="H2372" s="57">
        <v>327948642</v>
      </c>
    </row>
    <row r="2373" spans="1:8">
      <c r="A2373" s="52" t="s">
        <v>506</v>
      </c>
      <c r="B2373" s="52" t="s">
        <v>606</v>
      </c>
      <c r="C2373" s="52" t="s">
        <v>1092</v>
      </c>
      <c r="D2373" s="52" t="s">
        <v>1094</v>
      </c>
      <c r="E2373" s="52" t="s">
        <v>986</v>
      </c>
      <c r="F2373" s="52" t="s">
        <v>992</v>
      </c>
      <c r="G2373" s="56" t="s">
        <v>993</v>
      </c>
      <c r="H2373" s="57">
        <v>5169000</v>
      </c>
    </row>
    <row r="2374" spans="1:8">
      <c r="A2374" s="52" t="s">
        <v>506</v>
      </c>
      <c r="B2374" s="52" t="s">
        <v>606</v>
      </c>
      <c r="C2374" s="52" t="s">
        <v>1092</v>
      </c>
      <c r="D2374" s="52" t="s">
        <v>1094</v>
      </c>
      <c r="E2374" s="52" t="s">
        <v>986</v>
      </c>
      <c r="F2374" s="52" t="s">
        <v>994</v>
      </c>
      <c r="G2374" s="56" t="s">
        <v>995</v>
      </c>
      <c r="H2374" s="57">
        <v>311164896</v>
      </c>
    </row>
    <row r="2375" spans="1:8">
      <c r="A2375" s="52" t="s">
        <v>506</v>
      </c>
      <c r="B2375" s="52" t="s">
        <v>606</v>
      </c>
      <c r="C2375" s="52" t="s">
        <v>1092</v>
      </c>
      <c r="D2375" s="52" t="s">
        <v>1094</v>
      </c>
      <c r="E2375" s="52" t="s">
        <v>986</v>
      </c>
      <c r="F2375" s="52" t="s">
        <v>1297</v>
      </c>
      <c r="G2375" s="56" t="s">
        <v>971</v>
      </c>
      <c r="H2375" s="57">
        <v>15650000</v>
      </c>
    </row>
    <row r="2376" spans="1:8">
      <c r="A2376" s="52" t="s">
        <v>506</v>
      </c>
      <c r="B2376" s="52" t="s">
        <v>606</v>
      </c>
      <c r="C2376" s="52" t="s">
        <v>1092</v>
      </c>
      <c r="D2376" s="52" t="s">
        <v>1094</v>
      </c>
      <c r="E2376" s="52" t="s">
        <v>996</v>
      </c>
      <c r="F2376" s="52" t="s">
        <v>201</v>
      </c>
      <c r="G2376" s="56" t="s">
        <v>997</v>
      </c>
      <c r="H2376" s="57">
        <v>3757513305</v>
      </c>
    </row>
    <row r="2377" spans="1:8">
      <c r="A2377" s="52" t="s">
        <v>506</v>
      </c>
      <c r="B2377" s="52" t="s">
        <v>606</v>
      </c>
      <c r="C2377" s="52" t="s">
        <v>1092</v>
      </c>
      <c r="D2377" s="52" t="s">
        <v>1094</v>
      </c>
      <c r="E2377" s="52" t="s">
        <v>996</v>
      </c>
      <c r="F2377" s="52" t="s">
        <v>998</v>
      </c>
      <c r="G2377" s="56" t="s">
        <v>999</v>
      </c>
      <c r="H2377" s="57">
        <v>765322467</v>
      </c>
    </row>
    <row r="2378" spans="1:8">
      <c r="A2378" s="52" t="s">
        <v>506</v>
      </c>
      <c r="B2378" s="52" t="s">
        <v>606</v>
      </c>
      <c r="C2378" s="52" t="s">
        <v>1092</v>
      </c>
      <c r="D2378" s="52" t="s">
        <v>1094</v>
      </c>
      <c r="E2378" s="52" t="s">
        <v>996</v>
      </c>
      <c r="F2378" s="52" t="s">
        <v>1000</v>
      </c>
      <c r="G2378" s="56" t="s">
        <v>1001</v>
      </c>
      <c r="H2378" s="57">
        <v>1009536762</v>
      </c>
    </row>
    <row r="2379" spans="1:8">
      <c r="A2379" s="52" t="s">
        <v>506</v>
      </c>
      <c r="B2379" s="52" t="s">
        <v>606</v>
      </c>
      <c r="C2379" s="52" t="s">
        <v>1092</v>
      </c>
      <c r="D2379" s="52" t="s">
        <v>1094</v>
      </c>
      <c r="E2379" s="52" t="s">
        <v>996</v>
      </c>
      <c r="F2379" s="52" t="s">
        <v>1002</v>
      </c>
      <c r="G2379" s="56" t="s">
        <v>1003</v>
      </c>
      <c r="H2379" s="57">
        <v>611550000</v>
      </c>
    </row>
    <row r="2380" spans="1:8">
      <c r="A2380" s="52" t="s">
        <v>506</v>
      </c>
      <c r="B2380" s="52" t="s">
        <v>606</v>
      </c>
      <c r="C2380" s="52" t="s">
        <v>1092</v>
      </c>
      <c r="D2380" s="52" t="s">
        <v>1094</v>
      </c>
      <c r="E2380" s="52" t="s">
        <v>996</v>
      </c>
      <c r="F2380" s="52" t="s">
        <v>1004</v>
      </c>
      <c r="G2380" s="56" t="s">
        <v>1005</v>
      </c>
      <c r="H2380" s="57">
        <v>1371104076</v>
      </c>
    </row>
    <row r="2381" spans="1:8">
      <c r="A2381" s="52" t="s">
        <v>506</v>
      </c>
      <c r="B2381" s="52" t="s">
        <v>606</v>
      </c>
      <c r="C2381" s="52" t="s">
        <v>1092</v>
      </c>
      <c r="D2381" s="52" t="s">
        <v>1094</v>
      </c>
      <c r="E2381" s="52" t="s">
        <v>1006</v>
      </c>
      <c r="F2381" s="52" t="s">
        <v>201</v>
      </c>
      <c r="G2381" s="56" t="s">
        <v>1007</v>
      </c>
      <c r="H2381" s="57">
        <v>1384153293</v>
      </c>
    </row>
    <row r="2382" spans="1:8" ht="38.25">
      <c r="A2382" s="52" t="s">
        <v>506</v>
      </c>
      <c r="B2382" s="52" t="s">
        <v>606</v>
      </c>
      <c r="C2382" s="52" t="s">
        <v>1092</v>
      </c>
      <c r="D2382" s="52" t="s">
        <v>1094</v>
      </c>
      <c r="E2382" s="52" t="s">
        <v>1006</v>
      </c>
      <c r="F2382" s="52" t="s">
        <v>1008</v>
      </c>
      <c r="G2382" s="56" t="s">
        <v>1009</v>
      </c>
      <c r="H2382" s="57">
        <v>30582621</v>
      </c>
    </row>
    <row r="2383" spans="1:8">
      <c r="A2383" s="52" t="s">
        <v>506</v>
      </c>
      <c r="B2383" s="52" t="s">
        <v>606</v>
      </c>
      <c r="C2383" s="52" t="s">
        <v>1092</v>
      </c>
      <c r="D2383" s="52" t="s">
        <v>1094</v>
      </c>
      <c r="E2383" s="52" t="s">
        <v>1006</v>
      </c>
      <c r="F2383" s="52" t="s">
        <v>1010</v>
      </c>
      <c r="G2383" s="56" t="s">
        <v>1011</v>
      </c>
      <c r="H2383" s="57">
        <v>11452338</v>
      </c>
    </row>
    <row r="2384" spans="1:8" ht="38.25">
      <c r="A2384" s="52" t="s">
        <v>506</v>
      </c>
      <c r="B2384" s="52" t="s">
        <v>606</v>
      </c>
      <c r="C2384" s="52" t="s">
        <v>1092</v>
      </c>
      <c r="D2384" s="52" t="s">
        <v>1094</v>
      </c>
      <c r="E2384" s="52" t="s">
        <v>1006</v>
      </c>
      <c r="F2384" s="52" t="s">
        <v>1012</v>
      </c>
      <c r="G2384" s="56" t="s">
        <v>1013</v>
      </c>
      <c r="H2384" s="57">
        <v>345824745</v>
      </c>
    </row>
    <row r="2385" spans="1:8">
      <c r="A2385" s="52" t="s">
        <v>506</v>
      </c>
      <c r="B2385" s="52" t="s">
        <v>606</v>
      </c>
      <c r="C2385" s="52" t="s">
        <v>1092</v>
      </c>
      <c r="D2385" s="52" t="s">
        <v>1094</v>
      </c>
      <c r="E2385" s="52" t="s">
        <v>1006</v>
      </c>
      <c r="F2385" s="52" t="s">
        <v>1014</v>
      </c>
      <c r="G2385" s="56" t="s">
        <v>1015</v>
      </c>
      <c r="H2385" s="57">
        <v>451278060</v>
      </c>
    </row>
    <row r="2386" spans="1:8" ht="25.5">
      <c r="A2386" s="52" t="s">
        <v>506</v>
      </c>
      <c r="B2386" s="52" t="s">
        <v>606</v>
      </c>
      <c r="C2386" s="52" t="s">
        <v>1092</v>
      </c>
      <c r="D2386" s="52" t="s">
        <v>1094</v>
      </c>
      <c r="E2386" s="52" t="s">
        <v>1006</v>
      </c>
      <c r="F2386" s="52" t="s">
        <v>1016</v>
      </c>
      <c r="G2386" s="56" t="s">
        <v>1017</v>
      </c>
      <c r="H2386" s="57">
        <v>400497529</v>
      </c>
    </row>
    <row r="2387" spans="1:8">
      <c r="A2387" s="52" t="s">
        <v>506</v>
      </c>
      <c r="B2387" s="52" t="s">
        <v>606</v>
      </c>
      <c r="C2387" s="52" t="s">
        <v>1092</v>
      </c>
      <c r="D2387" s="52" t="s">
        <v>1094</v>
      </c>
      <c r="E2387" s="52" t="s">
        <v>1006</v>
      </c>
      <c r="F2387" s="52" t="s">
        <v>1020</v>
      </c>
      <c r="G2387" s="56" t="s">
        <v>511</v>
      </c>
      <c r="H2387" s="57">
        <v>144518000</v>
      </c>
    </row>
    <row r="2388" spans="1:8">
      <c r="A2388" s="52" t="s">
        <v>506</v>
      </c>
      <c r="B2388" s="52" t="s">
        <v>606</v>
      </c>
      <c r="C2388" s="52" t="s">
        <v>1092</v>
      </c>
      <c r="D2388" s="52" t="s">
        <v>1094</v>
      </c>
      <c r="E2388" s="52" t="s">
        <v>1021</v>
      </c>
      <c r="F2388" s="52" t="s">
        <v>201</v>
      </c>
      <c r="G2388" s="56" t="s">
        <v>1022</v>
      </c>
      <c r="H2388" s="57">
        <v>116954443</v>
      </c>
    </row>
    <row r="2389" spans="1:8">
      <c r="A2389" s="52" t="s">
        <v>506</v>
      </c>
      <c r="B2389" s="52" t="s">
        <v>606</v>
      </c>
      <c r="C2389" s="52" t="s">
        <v>1092</v>
      </c>
      <c r="D2389" s="52" t="s">
        <v>1094</v>
      </c>
      <c r="E2389" s="52" t="s">
        <v>1021</v>
      </c>
      <c r="F2389" s="52" t="s">
        <v>1023</v>
      </c>
      <c r="G2389" s="56" t="s">
        <v>1024</v>
      </c>
      <c r="H2389" s="57">
        <v>8446500</v>
      </c>
    </row>
    <row r="2390" spans="1:8">
      <c r="A2390" s="52" t="s">
        <v>506</v>
      </c>
      <c r="B2390" s="52" t="s">
        <v>606</v>
      </c>
      <c r="C2390" s="52" t="s">
        <v>1092</v>
      </c>
      <c r="D2390" s="52" t="s">
        <v>1094</v>
      </c>
      <c r="E2390" s="52" t="s">
        <v>1021</v>
      </c>
      <c r="F2390" s="52" t="s">
        <v>1243</v>
      </c>
      <c r="G2390" s="56" t="s">
        <v>1244</v>
      </c>
      <c r="H2390" s="57">
        <v>36920000</v>
      </c>
    </row>
    <row r="2391" spans="1:8">
      <c r="A2391" s="52" t="s">
        <v>506</v>
      </c>
      <c r="B2391" s="52" t="s">
        <v>606</v>
      </c>
      <c r="C2391" s="52" t="s">
        <v>1092</v>
      </c>
      <c r="D2391" s="52" t="s">
        <v>1094</v>
      </c>
      <c r="E2391" s="52" t="s">
        <v>1021</v>
      </c>
      <c r="F2391" s="52" t="s">
        <v>1031</v>
      </c>
      <c r="G2391" s="56" t="s">
        <v>1032</v>
      </c>
      <c r="H2391" s="57">
        <v>1500000</v>
      </c>
    </row>
    <row r="2392" spans="1:8">
      <c r="A2392" s="52" t="s">
        <v>506</v>
      </c>
      <c r="B2392" s="52" t="s">
        <v>606</v>
      </c>
      <c r="C2392" s="52" t="s">
        <v>1092</v>
      </c>
      <c r="D2392" s="52" t="s">
        <v>1094</v>
      </c>
      <c r="E2392" s="52" t="s">
        <v>1021</v>
      </c>
      <c r="F2392" s="52" t="s">
        <v>1033</v>
      </c>
      <c r="G2392" s="56" t="s">
        <v>1034</v>
      </c>
      <c r="H2392" s="57">
        <v>70087943</v>
      </c>
    </row>
    <row r="2393" spans="1:8">
      <c r="A2393" s="52" t="s">
        <v>506</v>
      </c>
      <c r="B2393" s="52" t="s">
        <v>606</v>
      </c>
      <c r="C2393" s="52" t="s">
        <v>1092</v>
      </c>
      <c r="D2393" s="52" t="s">
        <v>1094</v>
      </c>
      <c r="E2393" s="52" t="s">
        <v>1035</v>
      </c>
      <c r="F2393" s="52" t="s">
        <v>201</v>
      </c>
      <c r="G2393" s="56" t="s">
        <v>1036</v>
      </c>
      <c r="H2393" s="57">
        <v>2597109574</v>
      </c>
    </row>
    <row r="2394" spans="1:8">
      <c r="A2394" s="52" t="s">
        <v>506</v>
      </c>
      <c r="B2394" s="52" t="s">
        <v>606</v>
      </c>
      <c r="C2394" s="52" t="s">
        <v>1092</v>
      </c>
      <c r="D2394" s="52" t="s">
        <v>1094</v>
      </c>
      <c r="E2394" s="52" t="s">
        <v>1035</v>
      </c>
      <c r="F2394" s="52" t="s">
        <v>1037</v>
      </c>
      <c r="G2394" s="56" t="s">
        <v>1038</v>
      </c>
      <c r="H2394" s="57">
        <v>586818074</v>
      </c>
    </row>
    <row r="2395" spans="1:8">
      <c r="A2395" s="52" t="s">
        <v>506</v>
      </c>
      <c r="B2395" s="52" t="s">
        <v>606</v>
      </c>
      <c r="C2395" s="52" t="s">
        <v>1092</v>
      </c>
      <c r="D2395" s="52" t="s">
        <v>1094</v>
      </c>
      <c r="E2395" s="52" t="s">
        <v>1035</v>
      </c>
      <c r="F2395" s="52" t="s">
        <v>1039</v>
      </c>
      <c r="G2395" s="56" t="s">
        <v>1040</v>
      </c>
      <c r="H2395" s="57">
        <v>969220000</v>
      </c>
    </row>
    <row r="2396" spans="1:8">
      <c r="A2396" s="52" t="s">
        <v>506</v>
      </c>
      <c r="B2396" s="52" t="s">
        <v>606</v>
      </c>
      <c r="C2396" s="52" t="s">
        <v>1092</v>
      </c>
      <c r="D2396" s="52" t="s">
        <v>1094</v>
      </c>
      <c r="E2396" s="52" t="s">
        <v>1035</v>
      </c>
      <c r="F2396" s="52" t="s">
        <v>1041</v>
      </c>
      <c r="G2396" s="56" t="s">
        <v>1028</v>
      </c>
      <c r="H2396" s="57">
        <v>804421500</v>
      </c>
    </row>
    <row r="2397" spans="1:8">
      <c r="A2397" s="52" t="s">
        <v>506</v>
      </c>
      <c r="B2397" s="52" t="s">
        <v>606</v>
      </c>
      <c r="C2397" s="52" t="s">
        <v>1092</v>
      </c>
      <c r="D2397" s="52" t="s">
        <v>1094</v>
      </c>
      <c r="E2397" s="52" t="s">
        <v>1035</v>
      </c>
      <c r="F2397" s="52" t="s">
        <v>1042</v>
      </c>
      <c r="G2397" s="56" t="s">
        <v>1043</v>
      </c>
      <c r="H2397" s="57">
        <v>236650000</v>
      </c>
    </row>
    <row r="2398" spans="1:8">
      <c r="A2398" s="52" t="s">
        <v>506</v>
      </c>
      <c r="B2398" s="52" t="s">
        <v>606</v>
      </c>
      <c r="C2398" s="52" t="s">
        <v>1092</v>
      </c>
      <c r="D2398" s="52" t="s">
        <v>1094</v>
      </c>
      <c r="E2398" s="52" t="s">
        <v>1044</v>
      </c>
      <c r="F2398" s="52" t="s">
        <v>201</v>
      </c>
      <c r="G2398" s="56" t="s">
        <v>1045</v>
      </c>
      <c r="H2398" s="57">
        <v>3731102861</v>
      </c>
    </row>
    <row r="2399" spans="1:8">
      <c r="A2399" s="52" t="s">
        <v>506</v>
      </c>
      <c r="B2399" s="52" t="s">
        <v>606</v>
      </c>
      <c r="C2399" s="52" t="s">
        <v>1092</v>
      </c>
      <c r="D2399" s="52" t="s">
        <v>1094</v>
      </c>
      <c r="E2399" s="52" t="s">
        <v>1044</v>
      </c>
      <c r="F2399" s="52" t="s">
        <v>1046</v>
      </c>
      <c r="G2399" s="56" t="s">
        <v>1047</v>
      </c>
      <c r="H2399" s="57">
        <v>893708500</v>
      </c>
    </row>
    <row r="2400" spans="1:8">
      <c r="A2400" s="52" t="s">
        <v>506</v>
      </c>
      <c r="B2400" s="52" t="s">
        <v>606</v>
      </c>
      <c r="C2400" s="52" t="s">
        <v>1092</v>
      </c>
      <c r="D2400" s="52" t="s">
        <v>1094</v>
      </c>
      <c r="E2400" s="52" t="s">
        <v>1044</v>
      </c>
      <c r="F2400" s="52" t="s">
        <v>1205</v>
      </c>
      <c r="G2400" s="56" t="s">
        <v>1206</v>
      </c>
      <c r="H2400" s="57">
        <v>30240000</v>
      </c>
    </row>
    <row r="2401" spans="1:8">
      <c r="A2401" s="52" t="s">
        <v>506</v>
      </c>
      <c r="B2401" s="52" t="s">
        <v>606</v>
      </c>
      <c r="C2401" s="52" t="s">
        <v>1092</v>
      </c>
      <c r="D2401" s="52" t="s">
        <v>1094</v>
      </c>
      <c r="E2401" s="52" t="s">
        <v>1044</v>
      </c>
      <c r="F2401" s="52" t="s">
        <v>1048</v>
      </c>
      <c r="G2401" s="56" t="s">
        <v>1049</v>
      </c>
      <c r="H2401" s="57">
        <v>2104595232</v>
      </c>
    </row>
    <row r="2402" spans="1:8">
      <c r="A2402" s="52" t="s">
        <v>506</v>
      </c>
      <c r="B2402" s="52" t="s">
        <v>606</v>
      </c>
      <c r="C2402" s="52" t="s">
        <v>1092</v>
      </c>
      <c r="D2402" s="52" t="s">
        <v>1094</v>
      </c>
      <c r="E2402" s="52" t="s">
        <v>1044</v>
      </c>
      <c r="F2402" s="52" t="s">
        <v>1050</v>
      </c>
      <c r="G2402" s="56" t="s">
        <v>1051</v>
      </c>
      <c r="H2402" s="57">
        <v>702559129</v>
      </c>
    </row>
    <row r="2403" spans="1:8" ht="25.5">
      <c r="A2403" s="52" t="s">
        <v>506</v>
      </c>
      <c r="B2403" s="52" t="s">
        <v>606</v>
      </c>
      <c r="C2403" s="52" t="s">
        <v>1092</v>
      </c>
      <c r="D2403" s="52" t="s">
        <v>1094</v>
      </c>
      <c r="E2403" s="52" t="s">
        <v>1058</v>
      </c>
      <c r="F2403" s="52" t="s">
        <v>201</v>
      </c>
      <c r="G2403" s="56" t="s">
        <v>1059</v>
      </c>
      <c r="H2403" s="57">
        <v>32042048037</v>
      </c>
    </row>
    <row r="2404" spans="1:8">
      <c r="A2404" s="52" t="s">
        <v>506</v>
      </c>
      <c r="B2404" s="52" t="s">
        <v>606</v>
      </c>
      <c r="C2404" s="52" t="s">
        <v>1092</v>
      </c>
      <c r="D2404" s="52" t="s">
        <v>1094</v>
      </c>
      <c r="E2404" s="52" t="s">
        <v>1058</v>
      </c>
      <c r="F2404" s="52" t="s">
        <v>1247</v>
      </c>
      <c r="G2404" s="56" t="s">
        <v>1248</v>
      </c>
      <c r="H2404" s="57">
        <v>147892</v>
      </c>
    </row>
    <row r="2405" spans="1:8">
      <c r="A2405" s="52" t="s">
        <v>506</v>
      </c>
      <c r="B2405" s="52" t="s">
        <v>606</v>
      </c>
      <c r="C2405" s="52" t="s">
        <v>1092</v>
      </c>
      <c r="D2405" s="52" t="s">
        <v>1094</v>
      </c>
      <c r="E2405" s="52" t="s">
        <v>1058</v>
      </c>
      <c r="F2405" s="52" t="s">
        <v>1062</v>
      </c>
      <c r="G2405" s="56" t="s">
        <v>1063</v>
      </c>
      <c r="H2405" s="57">
        <v>15142005647</v>
      </c>
    </row>
    <row r="2406" spans="1:8">
      <c r="A2406" s="52" t="s">
        <v>506</v>
      </c>
      <c r="B2406" s="52" t="s">
        <v>606</v>
      </c>
      <c r="C2406" s="52" t="s">
        <v>1092</v>
      </c>
      <c r="D2406" s="52" t="s">
        <v>1094</v>
      </c>
      <c r="E2406" s="52" t="s">
        <v>1058</v>
      </c>
      <c r="F2406" s="52" t="s">
        <v>1064</v>
      </c>
      <c r="G2406" s="56" t="s">
        <v>1065</v>
      </c>
      <c r="H2406" s="57">
        <v>1410140871</v>
      </c>
    </row>
    <row r="2407" spans="1:8">
      <c r="A2407" s="52" t="s">
        <v>506</v>
      </c>
      <c r="B2407" s="52" t="s">
        <v>606</v>
      </c>
      <c r="C2407" s="52" t="s">
        <v>1092</v>
      </c>
      <c r="D2407" s="52" t="s">
        <v>1094</v>
      </c>
      <c r="E2407" s="52" t="s">
        <v>1058</v>
      </c>
      <c r="F2407" s="52" t="s">
        <v>1066</v>
      </c>
      <c r="G2407" s="56" t="s">
        <v>1067</v>
      </c>
      <c r="H2407" s="57">
        <v>353976150</v>
      </c>
    </row>
    <row r="2408" spans="1:8">
      <c r="A2408" s="52" t="s">
        <v>506</v>
      </c>
      <c r="B2408" s="52" t="s">
        <v>606</v>
      </c>
      <c r="C2408" s="52" t="s">
        <v>1092</v>
      </c>
      <c r="D2408" s="52" t="s">
        <v>1094</v>
      </c>
      <c r="E2408" s="52" t="s">
        <v>1058</v>
      </c>
      <c r="F2408" s="52" t="s">
        <v>1342</v>
      </c>
      <c r="G2408" s="56" t="s">
        <v>1343</v>
      </c>
      <c r="H2408" s="57">
        <v>150002000</v>
      </c>
    </row>
    <row r="2409" spans="1:8">
      <c r="A2409" s="52" t="s">
        <v>506</v>
      </c>
      <c r="B2409" s="52" t="s">
        <v>606</v>
      </c>
      <c r="C2409" s="52" t="s">
        <v>1092</v>
      </c>
      <c r="D2409" s="52" t="s">
        <v>1094</v>
      </c>
      <c r="E2409" s="52" t="s">
        <v>1058</v>
      </c>
      <c r="F2409" s="52" t="s">
        <v>1068</v>
      </c>
      <c r="G2409" s="56" t="s">
        <v>1069</v>
      </c>
      <c r="H2409" s="57">
        <v>1057219067</v>
      </c>
    </row>
    <row r="2410" spans="1:8">
      <c r="A2410" s="52" t="s">
        <v>506</v>
      </c>
      <c r="B2410" s="52" t="s">
        <v>606</v>
      </c>
      <c r="C2410" s="52" t="s">
        <v>1092</v>
      </c>
      <c r="D2410" s="52" t="s">
        <v>1094</v>
      </c>
      <c r="E2410" s="52" t="s">
        <v>1058</v>
      </c>
      <c r="F2410" s="52" t="s">
        <v>1249</v>
      </c>
      <c r="G2410" s="56" t="s">
        <v>1250</v>
      </c>
      <c r="H2410" s="57">
        <v>28080000</v>
      </c>
    </row>
    <row r="2411" spans="1:8">
      <c r="A2411" s="52" t="s">
        <v>506</v>
      </c>
      <c r="B2411" s="52" t="s">
        <v>606</v>
      </c>
      <c r="C2411" s="52" t="s">
        <v>1092</v>
      </c>
      <c r="D2411" s="52" t="s">
        <v>1094</v>
      </c>
      <c r="E2411" s="52" t="s">
        <v>1058</v>
      </c>
      <c r="F2411" s="52" t="s">
        <v>1344</v>
      </c>
      <c r="G2411" s="56" t="s">
        <v>1345</v>
      </c>
      <c r="H2411" s="57">
        <v>47525000</v>
      </c>
    </row>
    <row r="2412" spans="1:8">
      <c r="A2412" s="52" t="s">
        <v>506</v>
      </c>
      <c r="B2412" s="52" t="s">
        <v>606</v>
      </c>
      <c r="C2412" s="52" t="s">
        <v>1092</v>
      </c>
      <c r="D2412" s="52" t="s">
        <v>1094</v>
      </c>
      <c r="E2412" s="52" t="s">
        <v>1058</v>
      </c>
      <c r="F2412" s="52" t="s">
        <v>1070</v>
      </c>
      <c r="G2412" s="56" t="s">
        <v>1071</v>
      </c>
      <c r="H2412" s="57">
        <v>13852951410</v>
      </c>
    </row>
    <row r="2413" spans="1:8" ht="25.5">
      <c r="A2413" s="52" t="s">
        <v>506</v>
      </c>
      <c r="B2413" s="52" t="s">
        <v>606</v>
      </c>
      <c r="C2413" s="52" t="s">
        <v>1092</v>
      </c>
      <c r="D2413" s="52" t="s">
        <v>1094</v>
      </c>
      <c r="E2413" s="52" t="s">
        <v>1072</v>
      </c>
      <c r="F2413" s="52" t="s">
        <v>201</v>
      </c>
      <c r="G2413" s="56" t="s">
        <v>1073</v>
      </c>
      <c r="H2413" s="57">
        <v>4763724454</v>
      </c>
    </row>
    <row r="2414" spans="1:8">
      <c r="A2414" s="52" t="s">
        <v>506</v>
      </c>
      <c r="B2414" s="52" t="s">
        <v>606</v>
      </c>
      <c r="C2414" s="52" t="s">
        <v>1092</v>
      </c>
      <c r="D2414" s="52" t="s">
        <v>1094</v>
      </c>
      <c r="E2414" s="52" t="s">
        <v>1072</v>
      </c>
      <c r="F2414" s="52" t="s">
        <v>1251</v>
      </c>
      <c r="G2414" s="56" t="s">
        <v>1248</v>
      </c>
      <c r="H2414" s="57">
        <v>37528000</v>
      </c>
    </row>
    <row r="2415" spans="1:8">
      <c r="A2415" s="52" t="s">
        <v>506</v>
      </c>
      <c r="B2415" s="52" t="s">
        <v>606</v>
      </c>
      <c r="C2415" s="52" t="s">
        <v>1092</v>
      </c>
      <c r="D2415" s="52" t="s">
        <v>1094</v>
      </c>
      <c r="E2415" s="52" t="s">
        <v>1072</v>
      </c>
      <c r="F2415" s="52" t="s">
        <v>1074</v>
      </c>
      <c r="G2415" s="56" t="s">
        <v>1067</v>
      </c>
      <c r="H2415" s="57">
        <v>457247900</v>
      </c>
    </row>
    <row r="2416" spans="1:8">
      <c r="A2416" s="52" t="s">
        <v>506</v>
      </c>
      <c r="B2416" s="52" t="s">
        <v>606</v>
      </c>
      <c r="C2416" s="52" t="s">
        <v>1092</v>
      </c>
      <c r="D2416" s="52" t="s">
        <v>1094</v>
      </c>
      <c r="E2416" s="52" t="s">
        <v>1072</v>
      </c>
      <c r="F2416" s="52" t="s">
        <v>1075</v>
      </c>
      <c r="G2416" s="56" t="s">
        <v>1065</v>
      </c>
      <c r="H2416" s="57">
        <v>2344178400</v>
      </c>
    </row>
    <row r="2417" spans="1:8">
      <c r="A2417" s="52" t="s">
        <v>506</v>
      </c>
      <c r="B2417" s="52" t="s">
        <v>606</v>
      </c>
      <c r="C2417" s="52" t="s">
        <v>1092</v>
      </c>
      <c r="D2417" s="52" t="s">
        <v>1094</v>
      </c>
      <c r="E2417" s="52" t="s">
        <v>1072</v>
      </c>
      <c r="F2417" s="52" t="s">
        <v>1252</v>
      </c>
      <c r="G2417" s="56" t="s">
        <v>1253</v>
      </c>
      <c r="H2417" s="57">
        <v>1924770154</v>
      </c>
    </row>
    <row r="2418" spans="1:8" ht="25.5">
      <c r="A2418" s="52" t="s">
        <v>506</v>
      </c>
      <c r="B2418" s="52" t="s">
        <v>606</v>
      </c>
      <c r="C2418" s="52" t="s">
        <v>1092</v>
      </c>
      <c r="D2418" s="52" t="s">
        <v>1094</v>
      </c>
      <c r="E2418" s="52" t="s">
        <v>1076</v>
      </c>
      <c r="F2418" s="52" t="s">
        <v>201</v>
      </c>
      <c r="G2418" s="56" t="s">
        <v>1077</v>
      </c>
      <c r="H2418" s="57">
        <v>16813477301</v>
      </c>
    </row>
    <row r="2419" spans="1:8">
      <c r="A2419" s="52" t="s">
        <v>506</v>
      </c>
      <c r="B2419" s="52" t="s">
        <v>606</v>
      </c>
      <c r="C2419" s="52" t="s">
        <v>1092</v>
      </c>
      <c r="D2419" s="52" t="s">
        <v>1094</v>
      </c>
      <c r="E2419" s="52" t="s">
        <v>1076</v>
      </c>
      <c r="F2419" s="52" t="s">
        <v>1112</v>
      </c>
      <c r="G2419" s="56" t="s">
        <v>1113</v>
      </c>
      <c r="H2419" s="57">
        <v>1984297949</v>
      </c>
    </row>
    <row r="2420" spans="1:8">
      <c r="A2420" s="52" t="s">
        <v>506</v>
      </c>
      <c r="B2420" s="52" t="s">
        <v>606</v>
      </c>
      <c r="C2420" s="52" t="s">
        <v>1092</v>
      </c>
      <c r="D2420" s="52" t="s">
        <v>1094</v>
      </c>
      <c r="E2420" s="52" t="s">
        <v>1076</v>
      </c>
      <c r="F2420" s="52" t="s">
        <v>1078</v>
      </c>
      <c r="G2420" s="56" t="s">
        <v>1079</v>
      </c>
      <c r="H2420" s="57">
        <v>551894082</v>
      </c>
    </row>
    <row r="2421" spans="1:8">
      <c r="A2421" s="52" t="s">
        <v>506</v>
      </c>
      <c r="B2421" s="52" t="s">
        <v>606</v>
      </c>
      <c r="C2421" s="52" t="s">
        <v>1092</v>
      </c>
      <c r="D2421" s="52" t="s">
        <v>1094</v>
      </c>
      <c r="E2421" s="52" t="s">
        <v>1076</v>
      </c>
      <c r="F2421" s="52" t="s">
        <v>1080</v>
      </c>
      <c r="G2421" s="56" t="s">
        <v>1081</v>
      </c>
      <c r="H2421" s="57">
        <v>2913993226</v>
      </c>
    </row>
    <row r="2422" spans="1:8">
      <c r="A2422" s="52" t="s">
        <v>506</v>
      </c>
      <c r="B2422" s="52" t="s">
        <v>606</v>
      </c>
      <c r="C2422" s="52" t="s">
        <v>1092</v>
      </c>
      <c r="D2422" s="52" t="s">
        <v>1094</v>
      </c>
      <c r="E2422" s="52" t="s">
        <v>1076</v>
      </c>
      <c r="F2422" s="52" t="s">
        <v>1082</v>
      </c>
      <c r="G2422" s="56" t="s">
        <v>971</v>
      </c>
      <c r="H2422" s="57">
        <v>11363292044</v>
      </c>
    </row>
    <row r="2423" spans="1:8">
      <c r="A2423" s="52" t="s">
        <v>506</v>
      </c>
      <c r="B2423" s="52" t="s">
        <v>606</v>
      </c>
      <c r="C2423" s="52" t="s">
        <v>1092</v>
      </c>
      <c r="D2423" s="52" t="s">
        <v>1094</v>
      </c>
      <c r="E2423" s="52" t="s">
        <v>1189</v>
      </c>
      <c r="F2423" s="52" t="s">
        <v>201</v>
      </c>
      <c r="G2423" s="56" t="s">
        <v>1190</v>
      </c>
      <c r="H2423" s="57">
        <v>423715392</v>
      </c>
    </row>
    <row r="2424" spans="1:8">
      <c r="A2424" s="52" t="s">
        <v>506</v>
      </c>
      <c r="B2424" s="52" t="s">
        <v>606</v>
      </c>
      <c r="C2424" s="52" t="s">
        <v>1092</v>
      </c>
      <c r="D2424" s="52" t="s">
        <v>1094</v>
      </c>
      <c r="E2424" s="52" t="s">
        <v>1189</v>
      </c>
      <c r="F2424" s="52" t="s">
        <v>1191</v>
      </c>
      <c r="G2424" s="56" t="s">
        <v>1192</v>
      </c>
      <c r="H2424" s="57">
        <v>423715392</v>
      </c>
    </row>
    <row r="2425" spans="1:8" ht="25.5">
      <c r="A2425" s="52" t="s">
        <v>506</v>
      </c>
      <c r="B2425" s="52" t="s">
        <v>606</v>
      </c>
      <c r="C2425" s="52" t="s">
        <v>1092</v>
      </c>
      <c r="D2425" s="52" t="s">
        <v>1094</v>
      </c>
      <c r="E2425" s="52" t="s">
        <v>1346</v>
      </c>
      <c r="F2425" s="52" t="s">
        <v>201</v>
      </c>
      <c r="G2425" s="56" t="s">
        <v>1347</v>
      </c>
      <c r="H2425" s="57">
        <v>18300000</v>
      </c>
    </row>
    <row r="2426" spans="1:8">
      <c r="A2426" s="52" t="s">
        <v>506</v>
      </c>
      <c r="B2426" s="52" t="s">
        <v>606</v>
      </c>
      <c r="C2426" s="52" t="s">
        <v>1092</v>
      </c>
      <c r="D2426" s="52" t="s">
        <v>1094</v>
      </c>
      <c r="E2426" s="52" t="s">
        <v>1346</v>
      </c>
      <c r="F2426" s="52" t="s">
        <v>1348</v>
      </c>
      <c r="G2426" s="56" t="s">
        <v>1349</v>
      </c>
      <c r="H2426" s="57">
        <v>18300000</v>
      </c>
    </row>
    <row r="2427" spans="1:8">
      <c r="A2427" s="52" t="s">
        <v>506</v>
      </c>
      <c r="B2427" s="52" t="s">
        <v>606</v>
      </c>
      <c r="C2427" s="52" t="s">
        <v>1092</v>
      </c>
      <c r="D2427" s="52" t="s">
        <v>1094</v>
      </c>
      <c r="E2427" s="52" t="s">
        <v>1083</v>
      </c>
      <c r="F2427" s="52" t="s">
        <v>201</v>
      </c>
      <c r="G2427" s="56" t="s">
        <v>971</v>
      </c>
      <c r="H2427" s="57">
        <v>18759471499</v>
      </c>
    </row>
    <row r="2428" spans="1:8">
      <c r="A2428" s="52" t="s">
        <v>506</v>
      </c>
      <c r="B2428" s="52" t="s">
        <v>606</v>
      </c>
      <c r="C2428" s="52" t="s">
        <v>1092</v>
      </c>
      <c r="D2428" s="52" t="s">
        <v>1094</v>
      </c>
      <c r="E2428" s="52" t="s">
        <v>1083</v>
      </c>
      <c r="F2428" s="52" t="s">
        <v>1084</v>
      </c>
      <c r="G2428" s="56" t="s">
        <v>1085</v>
      </c>
      <c r="H2428" s="57">
        <v>27076100</v>
      </c>
    </row>
    <row r="2429" spans="1:8">
      <c r="A2429" s="52" t="s">
        <v>506</v>
      </c>
      <c r="B2429" s="52" t="s">
        <v>606</v>
      </c>
      <c r="C2429" s="52" t="s">
        <v>1092</v>
      </c>
      <c r="D2429" s="52" t="s">
        <v>1094</v>
      </c>
      <c r="E2429" s="52" t="s">
        <v>1083</v>
      </c>
      <c r="F2429" s="52" t="s">
        <v>1086</v>
      </c>
      <c r="G2429" s="56" t="s">
        <v>1087</v>
      </c>
      <c r="H2429" s="57">
        <v>17102121</v>
      </c>
    </row>
    <row r="2430" spans="1:8">
      <c r="A2430" s="52" t="s">
        <v>506</v>
      </c>
      <c r="B2430" s="52" t="s">
        <v>606</v>
      </c>
      <c r="C2430" s="52" t="s">
        <v>1092</v>
      </c>
      <c r="D2430" s="52" t="s">
        <v>1094</v>
      </c>
      <c r="E2430" s="52" t="s">
        <v>1083</v>
      </c>
      <c r="F2430" s="52" t="s">
        <v>1088</v>
      </c>
      <c r="G2430" s="56" t="s">
        <v>1089</v>
      </c>
      <c r="H2430" s="57">
        <v>1634165468</v>
      </c>
    </row>
    <row r="2431" spans="1:8" ht="25.5">
      <c r="A2431" s="52" t="s">
        <v>506</v>
      </c>
      <c r="B2431" s="52" t="s">
        <v>606</v>
      </c>
      <c r="C2431" s="52" t="s">
        <v>1092</v>
      </c>
      <c r="D2431" s="52" t="s">
        <v>1094</v>
      </c>
      <c r="E2431" s="52" t="s">
        <v>1083</v>
      </c>
      <c r="F2431" s="52" t="s">
        <v>1332</v>
      </c>
      <c r="G2431" s="56" t="s">
        <v>1333</v>
      </c>
      <c r="H2431" s="57">
        <v>8233605910</v>
      </c>
    </row>
    <row r="2432" spans="1:8">
      <c r="A2432" s="52" t="s">
        <v>506</v>
      </c>
      <c r="B2432" s="52" t="s">
        <v>606</v>
      </c>
      <c r="C2432" s="52" t="s">
        <v>1092</v>
      </c>
      <c r="D2432" s="52" t="s">
        <v>1094</v>
      </c>
      <c r="E2432" s="52" t="s">
        <v>1083</v>
      </c>
      <c r="F2432" s="52" t="s">
        <v>1090</v>
      </c>
      <c r="G2432" s="56" t="s">
        <v>1091</v>
      </c>
      <c r="H2432" s="57">
        <v>8847521900</v>
      </c>
    </row>
    <row r="2433" spans="1:8" ht="38.25">
      <c r="A2433" s="52" t="s">
        <v>506</v>
      </c>
      <c r="B2433" s="52" t="s">
        <v>606</v>
      </c>
      <c r="C2433" s="52" t="s">
        <v>1092</v>
      </c>
      <c r="D2433" s="52" t="s">
        <v>1094</v>
      </c>
      <c r="E2433" s="52" t="s">
        <v>1254</v>
      </c>
      <c r="F2433" s="52" t="s">
        <v>201</v>
      </c>
      <c r="G2433" s="56" t="s">
        <v>1255</v>
      </c>
      <c r="H2433" s="57">
        <v>923132000</v>
      </c>
    </row>
    <row r="2434" spans="1:8">
      <c r="A2434" s="52" t="s">
        <v>506</v>
      </c>
      <c r="B2434" s="52" t="s">
        <v>606</v>
      </c>
      <c r="C2434" s="52" t="s">
        <v>1092</v>
      </c>
      <c r="D2434" s="52" t="s">
        <v>1094</v>
      </c>
      <c r="E2434" s="52" t="s">
        <v>1254</v>
      </c>
      <c r="F2434" s="52" t="s">
        <v>1350</v>
      </c>
      <c r="G2434" s="56" t="s">
        <v>1351</v>
      </c>
      <c r="H2434" s="57">
        <v>14580000</v>
      </c>
    </row>
    <row r="2435" spans="1:8" ht="51">
      <c r="A2435" s="52" t="s">
        <v>506</v>
      </c>
      <c r="B2435" s="52" t="s">
        <v>606</v>
      </c>
      <c r="C2435" s="52" t="s">
        <v>1092</v>
      </c>
      <c r="D2435" s="52" t="s">
        <v>1094</v>
      </c>
      <c r="E2435" s="52" t="s">
        <v>1254</v>
      </c>
      <c r="F2435" s="52" t="s">
        <v>1256</v>
      </c>
      <c r="G2435" s="56" t="s">
        <v>1257</v>
      </c>
      <c r="H2435" s="57">
        <v>898552000</v>
      </c>
    </row>
    <row r="2436" spans="1:8">
      <c r="A2436" s="52" t="s">
        <v>506</v>
      </c>
      <c r="B2436" s="52" t="s">
        <v>606</v>
      </c>
      <c r="C2436" s="52" t="s">
        <v>1092</v>
      </c>
      <c r="D2436" s="52" t="s">
        <v>1094</v>
      </c>
      <c r="E2436" s="52" t="s">
        <v>1254</v>
      </c>
      <c r="F2436" s="52" t="s">
        <v>1352</v>
      </c>
      <c r="G2436" s="56" t="s">
        <v>971</v>
      </c>
      <c r="H2436" s="57">
        <v>10000000</v>
      </c>
    </row>
    <row r="2437" spans="1:8">
      <c r="A2437" s="52" t="s">
        <v>506</v>
      </c>
      <c r="B2437" s="52" t="s">
        <v>606</v>
      </c>
      <c r="C2437" s="52" t="s">
        <v>1092</v>
      </c>
      <c r="D2437" s="52" t="s">
        <v>1094</v>
      </c>
      <c r="E2437" s="52" t="s">
        <v>1258</v>
      </c>
      <c r="F2437" s="52" t="s">
        <v>201</v>
      </c>
      <c r="G2437" s="56" t="s">
        <v>1259</v>
      </c>
      <c r="H2437" s="57">
        <v>4980000</v>
      </c>
    </row>
    <row r="2438" spans="1:8">
      <c r="A2438" s="52" t="s">
        <v>506</v>
      </c>
      <c r="B2438" s="52" t="s">
        <v>606</v>
      </c>
      <c r="C2438" s="52" t="s">
        <v>1092</v>
      </c>
      <c r="D2438" s="52" t="s">
        <v>1094</v>
      </c>
      <c r="E2438" s="52" t="s">
        <v>1258</v>
      </c>
      <c r="F2438" s="52" t="s">
        <v>1260</v>
      </c>
      <c r="G2438" s="56" t="s">
        <v>1261</v>
      </c>
      <c r="H2438" s="57">
        <v>4980000</v>
      </c>
    </row>
    <row r="2439" spans="1:8" ht="38.25">
      <c r="A2439" s="52" t="s">
        <v>506</v>
      </c>
      <c r="B2439" s="52" t="s">
        <v>606</v>
      </c>
      <c r="C2439" s="52" t="s">
        <v>1092</v>
      </c>
      <c r="D2439" s="52" t="s">
        <v>1094</v>
      </c>
      <c r="E2439" s="52" t="s">
        <v>1277</v>
      </c>
      <c r="F2439" s="52" t="s">
        <v>201</v>
      </c>
      <c r="G2439" s="56" t="s">
        <v>1278</v>
      </c>
      <c r="H2439" s="57">
        <v>12206229370</v>
      </c>
    </row>
    <row r="2440" spans="1:8" ht="25.5">
      <c r="A2440" s="52" t="s">
        <v>506</v>
      </c>
      <c r="B2440" s="52" t="s">
        <v>606</v>
      </c>
      <c r="C2440" s="52" t="s">
        <v>1092</v>
      </c>
      <c r="D2440" s="52" t="s">
        <v>1094</v>
      </c>
      <c r="E2440" s="52" t="s">
        <v>1277</v>
      </c>
      <c r="F2440" s="52" t="s">
        <v>1279</v>
      </c>
      <c r="G2440" s="56" t="s">
        <v>1280</v>
      </c>
      <c r="H2440" s="57">
        <v>5559706878</v>
      </c>
    </row>
    <row r="2441" spans="1:8">
      <c r="A2441" s="52" t="s">
        <v>506</v>
      </c>
      <c r="B2441" s="52" t="s">
        <v>606</v>
      </c>
      <c r="C2441" s="52" t="s">
        <v>1092</v>
      </c>
      <c r="D2441" s="52" t="s">
        <v>1094</v>
      </c>
      <c r="E2441" s="52" t="s">
        <v>1277</v>
      </c>
      <c r="F2441" s="52" t="s">
        <v>1281</v>
      </c>
      <c r="G2441" s="56" t="s">
        <v>1282</v>
      </c>
      <c r="H2441" s="57">
        <v>4805178313</v>
      </c>
    </row>
    <row r="2442" spans="1:8">
      <c r="A2442" s="52" t="s">
        <v>506</v>
      </c>
      <c r="B2442" s="52" t="s">
        <v>606</v>
      </c>
      <c r="C2442" s="52" t="s">
        <v>1092</v>
      </c>
      <c r="D2442" s="52" t="s">
        <v>1094</v>
      </c>
      <c r="E2442" s="52" t="s">
        <v>1277</v>
      </c>
      <c r="F2442" s="52" t="s">
        <v>1283</v>
      </c>
      <c r="G2442" s="56" t="s">
        <v>1284</v>
      </c>
      <c r="H2442" s="57">
        <v>539283419</v>
      </c>
    </row>
    <row r="2443" spans="1:8">
      <c r="A2443" s="52" t="s">
        <v>506</v>
      </c>
      <c r="B2443" s="52" t="s">
        <v>606</v>
      </c>
      <c r="C2443" s="52" t="s">
        <v>1092</v>
      </c>
      <c r="D2443" s="52" t="s">
        <v>1094</v>
      </c>
      <c r="E2443" s="52" t="s">
        <v>1277</v>
      </c>
      <c r="F2443" s="52" t="s">
        <v>1285</v>
      </c>
      <c r="G2443" s="56" t="s">
        <v>1286</v>
      </c>
      <c r="H2443" s="57">
        <v>1302060760</v>
      </c>
    </row>
    <row r="2444" spans="1:8">
      <c r="A2444" s="52" t="s">
        <v>506</v>
      </c>
      <c r="B2444" s="52" t="s">
        <v>606</v>
      </c>
      <c r="C2444" s="52" t="s">
        <v>1092</v>
      </c>
      <c r="D2444" s="52" t="s">
        <v>1094</v>
      </c>
      <c r="E2444" s="52" t="s">
        <v>1262</v>
      </c>
      <c r="F2444" s="52" t="s">
        <v>201</v>
      </c>
      <c r="G2444" s="56" t="s">
        <v>1263</v>
      </c>
      <c r="H2444" s="57">
        <v>1214021700</v>
      </c>
    </row>
    <row r="2445" spans="1:8">
      <c r="A2445" s="52" t="s">
        <v>506</v>
      </c>
      <c r="B2445" s="52" t="s">
        <v>606</v>
      </c>
      <c r="C2445" s="52" t="s">
        <v>1092</v>
      </c>
      <c r="D2445" s="52" t="s">
        <v>1094</v>
      </c>
      <c r="E2445" s="52" t="s">
        <v>1262</v>
      </c>
      <c r="F2445" s="52" t="s">
        <v>1264</v>
      </c>
      <c r="G2445" s="56" t="s">
        <v>1265</v>
      </c>
      <c r="H2445" s="57">
        <v>1214021700</v>
      </c>
    </row>
    <row r="2446" spans="1:8" ht="25.5">
      <c r="A2446" s="52" t="s">
        <v>506</v>
      </c>
      <c r="B2446" s="52" t="s">
        <v>606</v>
      </c>
      <c r="C2446" s="52" t="s">
        <v>1092</v>
      </c>
      <c r="D2446" s="52" t="s">
        <v>1353</v>
      </c>
      <c r="E2446" s="52" t="s">
        <v>201</v>
      </c>
      <c r="F2446" s="52" t="s">
        <v>201</v>
      </c>
      <c r="G2446" s="56" t="s">
        <v>1354</v>
      </c>
      <c r="H2446" s="57">
        <v>5052738000</v>
      </c>
    </row>
    <row r="2447" spans="1:8">
      <c r="A2447" s="52" t="s">
        <v>506</v>
      </c>
      <c r="B2447" s="52" t="s">
        <v>606</v>
      </c>
      <c r="C2447" s="52" t="s">
        <v>1092</v>
      </c>
      <c r="D2447" s="52" t="s">
        <v>1353</v>
      </c>
      <c r="E2447" s="52" t="s">
        <v>934</v>
      </c>
      <c r="F2447" s="52" t="s">
        <v>201</v>
      </c>
      <c r="G2447" s="56" t="s">
        <v>935</v>
      </c>
      <c r="H2447" s="57">
        <v>1389682228</v>
      </c>
    </row>
    <row r="2448" spans="1:8">
      <c r="A2448" s="52" t="s">
        <v>506</v>
      </c>
      <c r="B2448" s="52" t="s">
        <v>606</v>
      </c>
      <c r="C2448" s="52" t="s">
        <v>1092</v>
      </c>
      <c r="D2448" s="52" t="s">
        <v>1353</v>
      </c>
      <c r="E2448" s="52" t="s">
        <v>934</v>
      </c>
      <c r="F2448" s="52" t="s">
        <v>936</v>
      </c>
      <c r="G2448" s="56" t="s">
        <v>937</v>
      </c>
      <c r="H2448" s="57">
        <v>1389682228</v>
      </c>
    </row>
    <row r="2449" spans="1:8" ht="25.5">
      <c r="A2449" s="52" t="s">
        <v>506</v>
      </c>
      <c r="B2449" s="52" t="s">
        <v>606</v>
      </c>
      <c r="C2449" s="52" t="s">
        <v>1092</v>
      </c>
      <c r="D2449" s="52" t="s">
        <v>1353</v>
      </c>
      <c r="E2449" s="52" t="s">
        <v>940</v>
      </c>
      <c r="F2449" s="52" t="s">
        <v>201</v>
      </c>
      <c r="G2449" s="56" t="s">
        <v>941</v>
      </c>
      <c r="H2449" s="57">
        <v>3057600</v>
      </c>
    </row>
    <row r="2450" spans="1:8" ht="25.5">
      <c r="A2450" s="52" t="s">
        <v>506</v>
      </c>
      <c r="B2450" s="52" t="s">
        <v>606</v>
      </c>
      <c r="C2450" s="52" t="s">
        <v>1092</v>
      </c>
      <c r="D2450" s="52" t="s">
        <v>1353</v>
      </c>
      <c r="E2450" s="52" t="s">
        <v>940</v>
      </c>
      <c r="F2450" s="52" t="s">
        <v>942</v>
      </c>
      <c r="G2450" s="56" t="s">
        <v>943</v>
      </c>
      <c r="H2450" s="57">
        <v>3057600</v>
      </c>
    </row>
    <row r="2451" spans="1:8">
      <c r="A2451" s="52" t="s">
        <v>506</v>
      </c>
      <c r="B2451" s="52" t="s">
        <v>606</v>
      </c>
      <c r="C2451" s="52" t="s">
        <v>1092</v>
      </c>
      <c r="D2451" s="52" t="s">
        <v>1353</v>
      </c>
      <c r="E2451" s="52" t="s">
        <v>944</v>
      </c>
      <c r="F2451" s="52" t="s">
        <v>201</v>
      </c>
      <c r="G2451" s="56" t="s">
        <v>945</v>
      </c>
      <c r="H2451" s="57">
        <v>536320636</v>
      </c>
    </row>
    <row r="2452" spans="1:8">
      <c r="A2452" s="52" t="s">
        <v>506</v>
      </c>
      <c r="B2452" s="52" t="s">
        <v>606</v>
      </c>
      <c r="C2452" s="52" t="s">
        <v>1092</v>
      </c>
      <c r="D2452" s="52" t="s">
        <v>1353</v>
      </c>
      <c r="E2452" s="52" t="s">
        <v>944</v>
      </c>
      <c r="F2452" s="52" t="s">
        <v>946</v>
      </c>
      <c r="G2452" s="56" t="s">
        <v>947</v>
      </c>
      <c r="H2452" s="57">
        <v>45230850</v>
      </c>
    </row>
    <row r="2453" spans="1:8">
      <c r="A2453" s="52" t="s">
        <v>506</v>
      </c>
      <c r="B2453" s="52" t="s">
        <v>606</v>
      </c>
      <c r="C2453" s="52" t="s">
        <v>1092</v>
      </c>
      <c r="D2453" s="52" t="s">
        <v>1353</v>
      </c>
      <c r="E2453" s="52" t="s">
        <v>944</v>
      </c>
      <c r="F2453" s="52" t="s">
        <v>1240</v>
      </c>
      <c r="G2453" s="56" t="s">
        <v>1241</v>
      </c>
      <c r="H2453" s="57">
        <v>4684500</v>
      </c>
    </row>
    <row r="2454" spans="1:8">
      <c r="A2454" s="52" t="s">
        <v>506</v>
      </c>
      <c r="B2454" s="52" t="s">
        <v>606</v>
      </c>
      <c r="C2454" s="52" t="s">
        <v>1092</v>
      </c>
      <c r="D2454" s="52" t="s">
        <v>1353</v>
      </c>
      <c r="E2454" s="52" t="s">
        <v>944</v>
      </c>
      <c r="F2454" s="52" t="s">
        <v>950</v>
      </c>
      <c r="G2454" s="56" t="s">
        <v>951</v>
      </c>
      <c r="H2454" s="57">
        <v>3948000</v>
      </c>
    </row>
    <row r="2455" spans="1:8">
      <c r="A2455" s="52" t="s">
        <v>506</v>
      </c>
      <c r="B2455" s="52" t="s">
        <v>606</v>
      </c>
      <c r="C2455" s="52" t="s">
        <v>1092</v>
      </c>
      <c r="D2455" s="52" t="s">
        <v>1353</v>
      </c>
      <c r="E2455" s="52" t="s">
        <v>944</v>
      </c>
      <c r="F2455" s="52" t="s">
        <v>1229</v>
      </c>
      <c r="G2455" s="56" t="s">
        <v>1230</v>
      </c>
      <c r="H2455" s="57">
        <v>289587882</v>
      </c>
    </row>
    <row r="2456" spans="1:8" ht="25.5">
      <c r="A2456" s="52" t="s">
        <v>506</v>
      </c>
      <c r="B2456" s="52" t="s">
        <v>606</v>
      </c>
      <c r="C2456" s="52" t="s">
        <v>1092</v>
      </c>
      <c r="D2456" s="52" t="s">
        <v>1353</v>
      </c>
      <c r="E2456" s="52" t="s">
        <v>944</v>
      </c>
      <c r="F2456" s="52" t="s">
        <v>954</v>
      </c>
      <c r="G2456" s="56" t="s">
        <v>955</v>
      </c>
      <c r="H2456" s="57">
        <v>7548000</v>
      </c>
    </row>
    <row r="2457" spans="1:8" ht="25.5">
      <c r="A2457" s="52" t="s">
        <v>506</v>
      </c>
      <c r="B2457" s="52" t="s">
        <v>606</v>
      </c>
      <c r="C2457" s="52" t="s">
        <v>1092</v>
      </c>
      <c r="D2457" s="52" t="s">
        <v>1353</v>
      </c>
      <c r="E2457" s="52" t="s">
        <v>944</v>
      </c>
      <c r="F2457" s="52" t="s">
        <v>956</v>
      </c>
      <c r="G2457" s="56" t="s">
        <v>957</v>
      </c>
      <c r="H2457" s="57">
        <v>179103304</v>
      </c>
    </row>
    <row r="2458" spans="1:8">
      <c r="A2458" s="52" t="s">
        <v>506</v>
      </c>
      <c r="B2458" s="52" t="s">
        <v>606</v>
      </c>
      <c r="C2458" s="52" t="s">
        <v>1092</v>
      </c>
      <c r="D2458" s="52" t="s">
        <v>1353</v>
      </c>
      <c r="E2458" s="52" t="s">
        <v>944</v>
      </c>
      <c r="F2458" s="52" t="s">
        <v>960</v>
      </c>
      <c r="G2458" s="56" t="s">
        <v>961</v>
      </c>
      <c r="H2458" s="57">
        <v>6218100</v>
      </c>
    </row>
    <row r="2459" spans="1:8" ht="25.5">
      <c r="A2459" s="52" t="s">
        <v>506</v>
      </c>
      <c r="B2459" s="52" t="s">
        <v>606</v>
      </c>
      <c r="C2459" s="52" t="s">
        <v>1092</v>
      </c>
      <c r="D2459" s="52" t="s">
        <v>1353</v>
      </c>
      <c r="E2459" s="52" t="s">
        <v>962</v>
      </c>
      <c r="F2459" s="52" t="s">
        <v>201</v>
      </c>
      <c r="G2459" s="56" t="s">
        <v>963</v>
      </c>
      <c r="H2459" s="57">
        <v>3150000</v>
      </c>
    </row>
    <row r="2460" spans="1:8">
      <c r="A2460" s="52" t="s">
        <v>506</v>
      </c>
      <c r="B2460" s="52" t="s">
        <v>606</v>
      </c>
      <c r="C2460" s="52" t="s">
        <v>1092</v>
      </c>
      <c r="D2460" s="52" t="s">
        <v>1353</v>
      </c>
      <c r="E2460" s="52" t="s">
        <v>962</v>
      </c>
      <c r="F2460" s="52" t="s">
        <v>1340</v>
      </c>
      <c r="G2460" s="56" t="s">
        <v>1341</v>
      </c>
      <c r="H2460" s="57">
        <v>3150000</v>
      </c>
    </row>
    <row r="2461" spans="1:8">
      <c r="A2461" s="52" t="s">
        <v>506</v>
      </c>
      <c r="B2461" s="52" t="s">
        <v>606</v>
      </c>
      <c r="C2461" s="52" t="s">
        <v>1092</v>
      </c>
      <c r="D2461" s="52" t="s">
        <v>1353</v>
      </c>
      <c r="E2461" s="52" t="s">
        <v>1139</v>
      </c>
      <c r="F2461" s="52" t="s">
        <v>201</v>
      </c>
      <c r="G2461" s="56" t="s">
        <v>1140</v>
      </c>
      <c r="H2461" s="57">
        <v>16300000</v>
      </c>
    </row>
    <row r="2462" spans="1:8">
      <c r="A2462" s="52" t="s">
        <v>506</v>
      </c>
      <c r="B2462" s="52" t="s">
        <v>606</v>
      </c>
      <c r="C2462" s="52" t="s">
        <v>1092</v>
      </c>
      <c r="D2462" s="52" t="s">
        <v>1353</v>
      </c>
      <c r="E2462" s="52" t="s">
        <v>1139</v>
      </c>
      <c r="F2462" s="52" t="s">
        <v>1203</v>
      </c>
      <c r="G2462" s="56" t="s">
        <v>1204</v>
      </c>
      <c r="H2462" s="57">
        <v>12600000</v>
      </c>
    </row>
    <row r="2463" spans="1:8">
      <c r="A2463" s="52" t="s">
        <v>506</v>
      </c>
      <c r="B2463" s="52" t="s">
        <v>606</v>
      </c>
      <c r="C2463" s="52" t="s">
        <v>1092</v>
      </c>
      <c r="D2463" s="52" t="s">
        <v>1353</v>
      </c>
      <c r="E2463" s="52" t="s">
        <v>1139</v>
      </c>
      <c r="F2463" s="52" t="s">
        <v>1141</v>
      </c>
      <c r="G2463" s="56" t="s">
        <v>1142</v>
      </c>
      <c r="H2463" s="57">
        <v>1000000</v>
      </c>
    </row>
    <row r="2464" spans="1:8">
      <c r="A2464" s="52" t="s">
        <v>506</v>
      </c>
      <c r="B2464" s="52" t="s">
        <v>606</v>
      </c>
      <c r="C2464" s="52" t="s">
        <v>1092</v>
      </c>
      <c r="D2464" s="52" t="s">
        <v>1353</v>
      </c>
      <c r="E2464" s="52" t="s">
        <v>1139</v>
      </c>
      <c r="F2464" s="52" t="s">
        <v>1266</v>
      </c>
      <c r="G2464" s="56" t="s">
        <v>1267</v>
      </c>
      <c r="H2464" s="57">
        <v>2700000</v>
      </c>
    </row>
    <row r="2465" spans="1:8">
      <c r="A2465" s="52" t="s">
        <v>506</v>
      </c>
      <c r="B2465" s="52" t="s">
        <v>606</v>
      </c>
      <c r="C2465" s="52" t="s">
        <v>1092</v>
      </c>
      <c r="D2465" s="52" t="s">
        <v>1353</v>
      </c>
      <c r="E2465" s="52" t="s">
        <v>966</v>
      </c>
      <c r="F2465" s="52" t="s">
        <v>201</v>
      </c>
      <c r="G2465" s="56" t="s">
        <v>967</v>
      </c>
      <c r="H2465" s="57">
        <v>79700000</v>
      </c>
    </row>
    <row r="2466" spans="1:8">
      <c r="A2466" s="52" t="s">
        <v>506</v>
      </c>
      <c r="B2466" s="52" t="s">
        <v>606</v>
      </c>
      <c r="C2466" s="52" t="s">
        <v>1092</v>
      </c>
      <c r="D2466" s="52" t="s">
        <v>1353</v>
      </c>
      <c r="E2466" s="52" t="s">
        <v>966</v>
      </c>
      <c r="F2466" s="52" t="s">
        <v>970</v>
      </c>
      <c r="G2466" s="56" t="s">
        <v>971</v>
      </c>
      <c r="H2466" s="57">
        <v>79700000</v>
      </c>
    </row>
    <row r="2467" spans="1:8">
      <c r="A2467" s="52" t="s">
        <v>506</v>
      </c>
      <c r="B2467" s="52" t="s">
        <v>606</v>
      </c>
      <c r="C2467" s="52" t="s">
        <v>1092</v>
      </c>
      <c r="D2467" s="52" t="s">
        <v>1353</v>
      </c>
      <c r="E2467" s="52" t="s">
        <v>972</v>
      </c>
      <c r="F2467" s="52" t="s">
        <v>201</v>
      </c>
      <c r="G2467" s="56" t="s">
        <v>973</v>
      </c>
      <c r="H2467" s="57">
        <v>386333951</v>
      </c>
    </row>
    <row r="2468" spans="1:8">
      <c r="A2468" s="52" t="s">
        <v>506</v>
      </c>
      <c r="B2468" s="52" t="s">
        <v>606</v>
      </c>
      <c r="C2468" s="52" t="s">
        <v>1092</v>
      </c>
      <c r="D2468" s="52" t="s">
        <v>1353</v>
      </c>
      <c r="E2468" s="52" t="s">
        <v>972</v>
      </c>
      <c r="F2468" s="52" t="s">
        <v>974</v>
      </c>
      <c r="G2468" s="56" t="s">
        <v>975</v>
      </c>
      <c r="H2468" s="57">
        <v>289066643</v>
      </c>
    </row>
    <row r="2469" spans="1:8">
      <c r="A2469" s="52" t="s">
        <v>506</v>
      </c>
      <c r="B2469" s="52" t="s">
        <v>606</v>
      </c>
      <c r="C2469" s="52" t="s">
        <v>1092</v>
      </c>
      <c r="D2469" s="52" t="s">
        <v>1353</v>
      </c>
      <c r="E2469" s="52" t="s">
        <v>972</v>
      </c>
      <c r="F2469" s="52" t="s">
        <v>976</v>
      </c>
      <c r="G2469" s="56" t="s">
        <v>977</v>
      </c>
      <c r="H2469" s="57">
        <v>49551395</v>
      </c>
    </row>
    <row r="2470" spans="1:8">
      <c r="A2470" s="52" t="s">
        <v>506</v>
      </c>
      <c r="B2470" s="52" t="s">
        <v>606</v>
      </c>
      <c r="C2470" s="52" t="s">
        <v>1092</v>
      </c>
      <c r="D2470" s="52" t="s">
        <v>1353</v>
      </c>
      <c r="E2470" s="52" t="s">
        <v>972</v>
      </c>
      <c r="F2470" s="52" t="s">
        <v>978</v>
      </c>
      <c r="G2470" s="56" t="s">
        <v>979</v>
      </c>
      <c r="H2470" s="57">
        <v>32597197</v>
      </c>
    </row>
    <row r="2471" spans="1:8">
      <c r="A2471" s="52" t="s">
        <v>506</v>
      </c>
      <c r="B2471" s="52" t="s">
        <v>606</v>
      </c>
      <c r="C2471" s="52" t="s">
        <v>1092</v>
      </c>
      <c r="D2471" s="52" t="s">
        <v>1353</v>
      </c>
      <c r="E2471" s="52" t="s">
        <v>972</v>
      </c>
      <c r="F2471" s="52" t="s">
        <v>980</v>
      </c>
      <c r="G2471" s="56" t="s">
        <v>981</v>
      </c>
      <c r="H2471" s="57">
        <v>15118716</v>
      </c>
    </row>
    <row r="2472" spans="1:8">
      <c r="A2472" s="52" t="s">
        <v>506</v>
      </c>
      <c r="B2472" s="52" t="s">
        <v>606</v>
      </c>
      <c r="C2472" s="52" t="s">
        <v>1092</v>
      </c>
      <c r="D2472" s="52" t="s">
        <v>1353</v>
      </c>
      <c r="E2472" s="52" t="s">
        <v>986</v>
      </c>
      <c r="F2472" s="52" t="s">
        <v>201</v>
      </c>
      <c r="G2472" s="56" t="s">
        <v>987</v>
      </c>
      <c r="H2472" s="57">
        <v>178044953</v>
      </c>
    </row>
    <row r="2473" spans="1:8">
      <c r="A2473" s="52" t="s">
        <v>506</v>
      </c>
      <c r="B2473" s="52" t="s">
        <v>606</v>
      </c>
      <c r="C2473" s="52" t="s">
        <v>1092</v>
      </c>
      <c r="D2473" s="52" t="s">
        <v>1353</v>
      </c>
      <c r="E2473" s="52" t="s">
        <v>986</v>
      </c>
      <c r="F2473" s="52" t="s">
        <v>988</v>
      </c>
      <c r="G2473" s="56" t="s">
        <v>989</v>
      </c>
      <c r="H2473" s="57">
        <v>138746412</v>
      </c>
    </row>
    <row r="2474" spans="1:8">
      <c r="A2474" s="52" t="s">
        <v>506</v>
      </c>
      <c r="B2474" s="52" t="s">
        <v>606</v>
      </c>
      <c r="C2474" s="52" t="s">
        <v>1092</v>
      </c>
      <c r="D2474" s="52" t="s">
        <v>1353</v>
      </c>
      <c r="E2474" s="52" t="s">
        <v>986</v>
      </c>
      <c r="F2474" s="52" t="s">
        <v>990</v>
      </c>
      <c r="G2474" s="56" t="s">
        <v>991</v>
      </c>
      <c r="H2474" s="57">
        <v>19169633</v>
      </c>
    </row>
    <row r="2475" spans="1:8">
      <c r="A2475" s="52" t="s">
        <v>506</v>
      </c>
      <c r="B2475" s="52" t="s">
        <v>606</v>
      </c>
      <c r="C2475" s="52" t="s">
        <v>1092</v>
      </c>
      <c r="D2475" s="52" t="s">
        <v>1353</v>
      </c>
      <c r="E2475" s="52" t="s">
        <v>986</v>
      </c>
      <c r="F2475" s="52" t="s">
        <v>994</v>
      </c>
      <c r="G2475" s="56" t="s">
        <v>995</v>
      </c>
      <c r="H2475" s="57">
        <v>4958508</v>
      </c>
    </row>
    <row r="2476" spans="1:8">
      <c r="A2476" s="52" t="s">
        <v>506</v>
      </c>
      <c r="B2476" s="52" t="s">
        <v>606</v>
      </c>
      <c r="C2476" s="52" t="s">
        <v>1092</v>
      </c>
      <c r="D2476" s="52" t="s">
        <v>1353</v>
      </c>
      <c r="E2476" s="52" t="s">
        <v>986</v>
      </c>
      <c r="F2476" s="52" t="s">
        <v>1297</v>
      </c>
      <c r="G2476" s="56" t="s">
        <v>971</v>
      </c>
      <c r="H2476" s="57">
        <v>15170400</v>
      </c>
    </row>
    <row r="2477" spans="1:8">
      <c r="A2477" s="52" t="s">
        <v>506</v>
      </c>
      <c r="B2477" s="52" t="s">
        <v>606</v>
      </c>
      <c r="C2477" s="52" t="s">
        <v>1092</v>
      </c>
      <c r="D2477" s="52" t="s">
        <v>1353</v>
      </c>
      <c r="E2477" s="52" t="s">
        <v>996</v>
      </c>
      <c r="F2477" s="52" t="s">
        <v>201</v>
      </c>
      <c r="G2477" s="56" t="s">
        <v>997</v>
      </c>
      <c r="H2477" s="57">
        <v>105383000</v>
      </c>
    </row>
    <row r="2478" spans="1:8">
      <c r="A2478" s="52" t="s">
        <v>506</v>
      </c>
      <c r="B2478" s="52" t="s">
        <v>606</v>
      </c>
      <c r="C2478" s="52" t="s">
        <v>1092</v>
      </c>
      <c r="D2478" s="52" t="s">
        <v>1353</v>
      </c>
      <c r="E2478" s="52" t="s">
        <v>996</v>
      </c>
      <c r="F2478" s="52" t="s">
        <v>998</v>
      </c>
      <c r="G2478" s="56" t="s">
        <v>999</v>
      </c>
      <c r="H2478" s="57">
        <v>21908000</v>
      </c>
    </row>
    <row r="2479" spans="1:8">
      <c r="A2479" s="52" t="s">
        <v>506</v>
      </c>
      <c r="B2479" s="52" t="s">
        <v>606</v>
      </c>
      <c r="C2479" s="52" t="s">
        <v>1092</v>
      </c>
      <c r="D2479" s="52" t="s">
        <v>1353</v>
      </c>
      <c r="E2479" s="52" t="s">
        <v>996</v>
      </c>
      <c r="F2479" s="52" t="s">
        <v>1000</v>
      </c>
      <c r="G2479" s="56" t="s">
        <v>1001</v>
      </c>
      <c r="H2479" s="57">
        <v>28007000</v>
      </c>
    </row>
    <row r="2480" spans="1:8">
      <c r="A2480" s="52" t="s">
        <v>506</v>
      </c>
      <c r="B2480" s="52" t="s">
        <v>606</v>
      </c>
      <c r="C2480" s="52" t="s">
        <v>1092</v>
      </c>
      <c r="D2480" s="52" t="s">
        <v>1353</v>
      </c>
      <c r="E2480" s="52" t="s">
        <v>996</v>
      </c>
      <c r="F2480" s="52" t="s">
        <v>1002</v>
      </c>
      <c r="G2480" s="56" t="s">
        <v>1003</v>
      </c>
      <c r="H2480" s="57">
        <v>3200000</v>
      </c>
    </row>
    <row r="2481" spans="1:8">
      <c r="A2481" s="52" t="s">
        <v>506</v>
      </c>
      <c r="B2481" s="52" t="s">
        <v>606</v>
      </c>
      <c r="C2481" s="52" t="s">
        <v>1092</v>
      </c>
      <c r="D2481" s="52" t="s">
        <v>1353</v>
      </c>
      <c r="E2481" s="52" t="s">
        <v>996</v>
      </c>
      <c r="F2481" s="52" t="s">
        <v>1004</v>
      </c>
      <c r="G2481" s="56" t="s">
        <v>1005</v>
      </c>
      <c r="H2481" s="57">
        <v>52268000</v>
      </c>
    </row>
    <row r="2482" spans="1:8">
      <c r="A2482" s="52" t="s">
        <v>506</v>
      </c>
      <c r="B2482" s="52" t="s">
        <v>606</v>
      </c>
      <c r="C2482" s="52" t="s">
        <v>1092</v>
      </c>
      <c r="D2482" s="52" t="s">
        <v>1353</v>
      </c>
      <c r="E2482" s="52" t="s">
        <v>1006</v>
      </c>
      <c r="F2482" s="52" t="s">
        <v>201</v>
      </c>
      <c r="G2482" s="56" t="s">
        <v>1007</v>
      </c>
      <c r="H2482" s="57">
        <v>59149794</v>
      </c>
    </row>
    <row r="2483" spans="1:8" ht="38.25">
      <c r="A2483" s="52" t="s">
        <v>506</v>
      </c>
      <c r="B2483" s="52" t="s">
        <v>606</v>
      </c>
      <c r="C2483" s="52" t="s">
        <v>1092</v>
      </c>
      <c r="D2483" s="52" t="s">
        <v>1353</v>
      </c>
      <c r="E2483" s="52" t="s">
        <v>1006</v>
      </c>
      <c r="F2483" s="52" t="s">
        <v>1008</v>
      </c>
      <c r="G2483" s="56" t="s">
        <v>1009</v>
      </c>
      <c r="H2483" s="57">
        <v>6177507</v>
      </c>
    </row>
    <row r="2484" spans="1:8">
      <c r="A2484" s="52" t="s">
        <v>506</v>
      </c>
      <c r="B2484" s="52" t="s">
        <v>606</v>
      </c>
      <c r="C2484" s="52" t="s">
        <v>1092</v>
      </c>
      <c r="D2484" s="52" t="s">
        <v>1353</v>
      </c>
      <c r="E2484" s="52" t="s">
        <v>1006</v>
      </c>
      <c r="F2484" s="52" t="s">
        <v>1010</v>
      </c>
      <c r="G2484" s="56" t="s">
        <v>1011</v>
      </c>
      <c r="H2484" s="57">
        <v>4909236</v>
      </c>
    </row>
    <row r="2485" spans="1:8" ht="38.25">
      <c r="A2485" s="52" t="s">
        <v>506</v>
      </c>
      <c r="B2485" s="52" t="s">
        <v>606</v>
      </c>
      <c r="C2485" s="52" t="s">
        <v>1092</v>
      </c>
      <c r="D2485" s="52" t="s">
        <v>1353</v>
      </c>
      <c r="E2485" s="52" t="s">
        <v>1006</v>
      </c>
      <c r="F2485" s="52" t="s">
        <v>1012</v>
      </c>
      <c r="G2485" s="56" t="s">
        <v>1013</v>
      </c>
      <c r="H2485" s="57">
        <v>6445740</v>
      </c>
    </row>
    <row r="2486" spans="1:8">
      <c r="A2486" s="52" t="s">
        <v>506</v>
      </c>
      <c r="B2486" s="52" t="s">
        <v>606</v>
      </c>
      <c r="C2486" s="52" t="s">
        <v>1092</v>
      </c>
      <c r="D2486" s="52" t="s">
        <v>1353</v>
      </c>
      <c r="E2486" s="52" t="s">
        <v>1006</v>
      </c>
      <c r="F2486" s="52" t="s">
        <v>1014</v>
      </c>
      <c r="G2486" s="56" t="s">
        <v>1015</v>
      </c>
      <c r="H2486" s="57">
        <v>41617311</v>
      </c>
    </row>
    <row r="2487" spans="1:8">
      <c r="A2487" s="52" t="s">
        <v>506</v>
      </c>
      <c r="B2487" s="52" t="s">
        <v>606</v>
      </c>
      <c r="C2487" s="52" t="s">
        <v>1092</v>
      </c>
      <c r="D2487" s="52" t="s">
        <v>1353</v>
      </c>
      <c r="E2487" s="52" t="s">
        <v>1035</v>
      </c>
      <c r="F2487" s="52" t="s">
        <v>201</v>
      </c>
      <c r="G2487" s="56" t="s">
        <v>1036</v>
      </c>
      <c r="H2487" s="57">
        <v>7200000</v>
      </c>
    </row>
    <row r="2488" spans="1:8">
      <c r="A2488" s="52" t="s">
        <v>506</v>
      </c>
      <c r="B2488" s="52" t="s">
        <v>606</v>
      </c>
      <c r="C2488" s="52" t="s">
        <v>1092</v>
      </c>
      <c r="D2488" s="52" t="s">
        <v>1353</v>
      </c>
      <c r="E2488" s="52" t="s">
        <v>1035</v>
      </c>
      <c r="F2488" s="52" t="s">
        <v>1042</v>
      </c>
      <c r="G2488" s="56" t="s">
        <v>1043</v>
      </c>
      <c r="H2488" s="57">
        <v>7200000</v>
      </c>
    </row>
    <row r="2489" spans="1:8" ht="25.5">
      <c r="A2489" s="52" t="s">
        <v>506</v>
      </c>
      <c r="B2489" s="52" t="s">
        <v>606</v>
      </c>
      <c r="C2489" s="52" t="s">
        <v>1092</v>
      </c>
      <c r="D2489" s="52" t="s">
        <v>1353</v>
      </c>
      <c r="E2489" s="52" t="s">
        <v>1058</v>
      </c>
      <c r="F2489" s="52" t="s">
        <v>201</v>
      </c>
      <c r="G2489" s="56" t="s">
        <v>1059</v>
      </c>
      <c r="H2489" s="57">
        <v>1123658300</v>
      </c>
    </row>
    <row r="2490" spans="1:8">
      <c r="A2490" s="52" t="s">
        <v>506</v>
      </c>
      <c r="B2490" s="52" t="s">
        <v>606</v>
      </c>
      <c r="C2490" s="52" t="s">
        <v>1092</v>
      </c>
      <c r="D2490" s="52" t="s">
        <v>1353</v>
      </c>
      <c r="E2490" s="52" t="s">
        <v>1058</v>
      </c>
      <c r="F2490" s="52" t="s">
        <v>1245</v>
      </c>
      <c r="G2490" s="56" t="s">
        <v>1246</v>
      </c>
      <c r="H2490" s="57">
        <v>49139180</v>
      </c>
    </row>
    <row r="2491" spans="1:8">
      <c r="A2491" s="52" t="s">
        <v>506</v>
      </c>
      <c r="B2491" s="52" t="s">
        <v>606</v>
      </c>
      <c r="C2491" s="52" t="s">
        <v>1092</v>
      </c>
      <c r="D2491" s="52" t="s">
        <v>1353</v>
      </c>
      <c r="E2491" s="52" t="s">
        <v>1058</v>
      </c>
      <c r="F2491" s="52" t="s">
        <v>1062</v>
      </c>
      <c r="G2491" s="56" t="s">
        <v>1063</v>
      </c>
      <c r="H2491" s="57">
        <v>734392300</v>
      </c>
    </row>
    <row r="2492" spans="1:8">
      <c r="A2492" s="52" t="s">
        <v>506</v>
      </c>
      <c r="B2492" s="52" t="s">
        <v>606</v>
      </c>
      <c r="C2492" s="52" t="s">
        <v>1092</v>
      </c>
      <c r="D2492" s="52" t="s">
        <v>1353</v>
      </c>
      <c r="E2492" s="52" t="s">
        <v>1058</v>
      </c>
      <c r="F2492" s="52" t="s">
        <v>1064</v>
      </c>
      <c r="G2492" s="56" t="s">
        <v>1065</v>
      </c>
      <c r="H2492" s="57">
        <v>38074000</v>
      </c>
    </row>
    <row r="2493" spans="1:8">
      <c r="A2493" s="52" t="s">
        <v>506</v>
      </c>
      <c r="B2493" s="52" t="s">
        <v>606</v>
      </c>
      <c r="C2493" s="52" t="s">
        <v>1092</v>
      </c>
      <c r="D2493" s="52" t="s">
        <v>1353</v>
      </c>
      <c r="E2493" s="52" t="s">
        <v>1058</v>
      </c>
      <c r="F2493" s="52" t="s">
        <v>1066</v>
      </c>
      <c r="G2493" s="56" t="s">
        <v>1067</v>
      </c>
      <c r="H2493" s="57">
        <v>87900000</v>
      </c>
    </row>
    <row r="2494" spans="1:8">
      <c r="A2494" s="52" t="s">
        <v>506</v>
      </c>
      <c r="B2494" s="52" t="s">
        <v>606</v>
      </c>
      <c r="C2494" s="52" t="s">
        <v>1092</v>
      </c>
      <c r="D2494" s="52" t="s">
        <v>1353</v>
      </c>
      <c r="E2494" s="52" t="s">
        <v>1058</v>
      </c>
      <c r="F2494" s="52" t="s">
        <v>1068</v>
      </c>
      <c r="G2494" s="56" t="s">
        <v>1069</v>
      </c>
      <c r="H2494" s="57">
        <v>10492000</v>
      </c>
    </row>
    <row r="2495" spans="1:8">
      <c r="A2495" s="52" t="s">
        <v>506</v>
      </c>
      <c r="B2495" s="52" t="s">
        <v>606</v>
      </c>
      <c r="C2495" s="52" t="s">
        <v>1092</v>
      </c>
      <c r="D2495" s="52" t="s">
        <v>1353</v>
      </c>
      <c r="E2495" s="52" t="s">
        <v>1058</v>
      </c>
      <c r="F2495" s="52" t="s">
        <v>1070</v>
      </c>
      <c r="G2495" s="56" t="s">
        <v>1071</v>
      </c>
      <c r="H2495" s="57">
        <v>203660820</v>
      </c>
    </row>
    <row r="2496" spans="1:8" ht="25.5">
      <c r="A2496" s="52" t="s">
        <v>506</v>
      </c>
      <c r="B2496" s="52" t="s">
        <v>606</v>
      </c>
      <c r="C2496" s="52" t="s">
        <v>1092</v>
      </c>
      <c r="D2496" s="52" t="s">
        <v>1353</v>
      </c>
      <c r="E2496" s="52" t="s">
        <v>1072</v>
      </c>
      <c r="F2496" s="52" t="s">
        <v>201</v>
      </c>
      <c r="G2496" s="56" t="s">
        <v>1073</v>
      </c>
      <c r="H2496" s="57">
        <v>199860000</v>
      </c>
    </row>
    <row r="2497" spans="1:8">
      <c r="A2497" s="52" t="s">
        <v>506</v>
      </c>
      <c r="B2497" s="52" t="s">
        <v>606</v>
      </c>
      <c r="C2497" s="52" t="s">
        <v>1092</v>
      </c>
      <c r="D2497" s="52" t="s">
        <v>1353</v>
      </c>
      <c r="E2497" s="52" t="s">
        <v>1072</v>
      </c>
      <c r="F2497" s="52" t="s">
        <v>1074</v>
      </c>
      <c r="G2497" s="56" t="s">
        <v>1067</v>
      </c>
      <c r="H2497" s="57">
        <v>153720000</v>
      </c>
    </row>
    <row r="2498" spans="1:8">
      <c r="A2498" s="52" t="s">
        <v>506</v>
      </c>
      <c r="B2498" s="52" t="s">
        <v>606</v>
      </c>
      <c r="C2498" s="52" t="s">
        <v>1092</v>
      </c>
      <c r="D2498" s="52" t="s">
        <v>1353</v>
      </c>
      <c r="E2498" s="52" t="s">
        <v>1072</v>
      </c>
      <c r="F2498" s="52" t="s">
        <v>1252</v>
      </c>
      <c r="G2498" s="56" t="s">
        <v>1253</v>
      </c>
      <c r="H2498" s="57">
        <v>46140000</v>
      </c>
    </row>
    <row r="2499" spans="1:8" ht="25.5">
      <c r="A2499" s="52" t="s">
        <v>506</v>
      </c>
      <c r="B2499" s="52" t="s">
        <v>606</v>
      </c>
      <c r="C2499" s="52" t="s">
        <v>1092</v>
      </c>
      <c r="D2499" s="52" t="s">
        <v>1353</v>
      </c>
      <c r="E2499" s="52" t="s">
        <v>1076</v>
      </c>
      <c r="F2499" s="52" t="s">
        <v>201</v>
      </c>
      <c r="G2499" s="56" t="s">
        <v>1077</v>
      </c>
      <c r="H2499" s="57">
        <v>46674500</v>
      </c>
    </row>
    <row r="2500" spans="1:8">
      <c r="A2500" s="52" t="s">
        <v>506</v>
      </c>
      <c r="B2500" s="52" t="s">
        <v>606</v>
      </c>
      <c r="C2500" s="52" t="s">
        <v>1092</v>
      </c>
      <c r="D2500" s="52" t="s">
        <v>1353</v>
      </c>
      <c r="E2500" s="52" t="s">
        <v>1076</v>
      </c>
      <c r="F2500" s="52" t="s">
        <v>1078</v>
      </c>
      <c r="G2500" s="56" t="s">
        <v>1079</v>
      </c>
      <c r="H2500" s="57">
        <v>40774500</v>
      </c>
    </row>
    <row r="2501" spans="1:8">
      <c r="A2501" s="52" t="s">
        <v>506</v>
      </c>
      <c r="B2501" s="52" t="s">
        <v>606</v>
      </c>
      <c r="C2501" s="52" t="s">
        <v>1092</v>
      </c>
      <c r="D2501" s="52" t="s">
        <v>1353</v>
      </c>
      <c r="E2501" s="52" t="s">
        <v>1076</v>
      </c>
      <c r="F2501" s="52" t="s">
        <v>1082</v>
      </c>
      <c r="G2501" s="56" t="s">
        <v>971</v>
      </c>
      <c r="H2501" s="57">
        <v>5900000</v>
      </c>
    </row>
    <row r="2502" spans="1:8">
      <c r="A2502" s="52" t="s">
        <v>506</v>
      </c>
      <c r="B2502" s="52" t="s">
        <v>606</v>
      </c>
      <c r="C2502" s="52" t="s">
        <v>1092</v>
      </c>
      <c r="D2502" s="52" t="s">
        <v>1353</v>
      </c>
      <c r="E2502" s="52" t="s">
        <v>1189</v>
      </c>
      <c r="F2502" s="52" t="s">
        <v>201</v>
      </c>
      <c r="G2502" s="56" t="s">
        <v>1190</v>
      </c>
      <c r="H2502" s="57">
        <v>13198000</v>
      </c>
    </row>
    <row r="2503" spans="1:8">
      <c r="A2503" s="52" t="s">
        <v>506</v>
      </c>
      <c r="B2503" s="52" t="s">
        <v>606</v>
      </c>
      <c r="C2503" s="52" t="s">
        <v>1092</v>
      </c>
      <c r="D2503" s="52" t="s">
        <v>1353</v>
      </c>
      <c r="E2503" s="52" t="s">
        <v>1189</v>
      </c>
      <c r="F2503" s="52" t="s">
        <v>1191</v>
      </c>
      <c r="G2503" s="56" t="s">
        <v>1192</v>
      </c>
      <c r="H2503" s="57">
        <v>13198000</v>
      </c>
    </row>
    <row r="2504" spans="1:8">
      <c r="A2504" s="52" t="s">
        <v>506</v>
      </c>
      <c r="B2504" s="52" t="s">
        <v>606</v>
      </c>
      <c r="C2504" s="52" t="s">
        <v>1092</v>
      </c>
      <c r="D2504" s="52" t="s">
        <v>1353</v>
      </c>
      <c r="E2504" s="52" t="s">
        <v>1083</v>
      </c>
      <c r="F2504" s="52" t="s">
        <v>201</v>
      </c>
      <c r="G2504" s="56" t="s">
        <v>971</v>
      </c>
      <c r="H2504" s="57">
        <v>905025038</v>
      </c>
    </row>
    <row r="2505" spans="1:8">
      <c r="A2505" s="52" t="s">
        <v>506</v>
      </c>
      <c r="B2505" s="52" t="s">
        <v>606</v>
      </c>
      <c r="C2505" s="52" t="s">
        <v>1092</v>
      </c>
      <c r="D2505" s="52" t="s">
        <v>1353</v>
      </c>
      <c r="E2505" s="52" t="s">
        <v>1083</v>
      </c>
      <c r="F2505" s="52" t="s">
        <v>1084</v>
      </c>
      <c r="G2505" s="56" t="s">
        <v>1085</v>
      </c>
      <c r="H2505" s="57">
        <v>5025000</v>
      </c>
    </row>
    <row r="2506" spans="1:8">
      <c r="A2506" s="52" t="s">
        <v>506</v>
      </c>
      <c r="B2506" s="52" t="s">
        <v>606</v>
      </c>
      <c r="C2506" s="52" t="s">
        <v>1092</v>
      </c>
      <c r="D2506" s="52" t="s">
        <v>1353</v>
      </c>
      <c r="E2506" s="52" t="s">
        <v>1083</v>
      </c>
      <c r="F2506" s="52" t="s">
        <v>1088</v>
      </c>
      <c r="G2506" s="56" t="s">
        <v>1089</v>
      </c>
      <c r="H2506" s="57">
        <v>28945538</v>
      </c>
    </row>
    <row r="2507" spans="1:8" ht="25.5">
      <c r="A2507" s="52" t="s">
        <v>506</v>
      </c>
      <c r="B2507" s="52" t="s">
        <v>606</v>
      </c>
      <c r="C2507" s="52" t="s">
        <v>1092</v>
      </c>
      <c r="D2507" s="52" t="s">
        <v>1353</v>
      </c>
      <c r="E2507" s="52" t="s">
        <v>1083</v>
      </c>
      <c r="F2507" s="52" t="s">
        <v>1332</v>
      </c>
      <c r="G2507" s="56" t="s">
        <v>1333</v>
      </c>
      <c r="H2507" s="57">
        <v>807750000</v>
      </c>
    </row>
    <row r="2508" spans="1:8">
      <c r="A2508" s="52" t="s">
        <v>506</v>
      </c>
      <c r="B2508" s="52" t="s">
        <v>606</v>
      </c>
      <c r="C2508" s="52" t="s">
        <v>1092</v>
      </c>
      <c r="D2508" s="52" t="s">
        <v>1353</v>
      </c>
      <c r="E2508" s="52" t="s">
        <v>1083</v>
      </c>
      <c r="F2508" s="52" t="s">
        <v>1090</v>
      </c>
      <c r="G2508" s="56" t="s">
        <v>1091</v>
      </c>
      <c r="H2508" s="57">
        <v>63304500</v>
      </c>
    </row>
    <row r="2509" spans="1:8">
      <c r="A2509" s="52" t="s">
        <v>506</v>
      </c>
      <c r="B2509" s="52" t="s">
        <v>606</v>
      </c>
      <c r="C2509" s="52" t="s">
        <v>1092</v>
      </c>
      <c r="D2509" s="52" t="s">
        <v>1106</v>
      </c>
      <c r="E2509" s="52" t="s">
        <v>201</v>
      </c>
      <c r="F2509" s="52" t="s">
        <v>201</v>
      </c>
      <c r="G2509" s="56" t="s">
        <v>1107</v>
      </c>
      <c r="H2509" s="57">
        <v>35507983649</v>
      </c>
    </row>
    <row r="2510" spans="1:8">
      <c r="A2510" s="52" t="s">
        <v>506</v>
      </c>
      <c r="B2510" s="52" t="s">
        <v>606</v>
      </c>
      <c r="C2510" s="52" t="s">
        <v>1092</v>
      </c>
      <c r="D2510" s="52" t="s">
        <v>1106</v>
      </c>
      <c r="E2510" s="52" t="s">
        <v>934</v>
      </c>
      <c r="F2510" s="52" t="s">
        <v>201</v>
      </c>
      <c r="G2510" s="56" t="s">
        <v>935</v>
      </c>
      <c r="H2510" s="57">
        <v>11714488900</v>
      </c>
    </row>
    <row r="2511" spans="1:8">
      <c r="A2511" s="52" t="s">
        <v>506</v>
      </c>
      <c r="B2511" s="52" t="s">
        <v>606</v>
      </c>
      <c r="C2511" s="52" t="s">
        <v>1092</v>
      </c>
      <c r="D2511" s="52" t="s">
        <v>1106</v>
      </c>
      <c r="E2511" s="52" t="s">
        <v>934</v>
      </c>
      <c r="F2511" s="52" t="s">
        <v>936</v>
      </c>
      <c r="G2511" s="56" t="s">
        <v>937</v>
      </c>
      <c r="H2511" s="57">
        <v>11714488900</v>
      </c>
    </row>
    <row r="2512" spans="1:8" ht="25.5">
      <c r="A2512" s="52" t="s">
        <v>506</v>
      </c>
      <c r="B2512" s="52" t="s">
        <v>606</v>
      </c>
      <c r="C2512" s="52" t="s">
        <v>1092</v>
      </c>
      <c r="D2512" s="52" t="s">
        <v>1106</v>
      </c>
      <c r="E2512" s="52" t="s">
        <v>940</v>
      </c>
      <c r="F2512" s="52" t="s">
        <v>201</v>
      </c>
      <c r="G2512" s="56" t="s">
        <v>941</v>
      </c>
      <c r="H2512" s="57">
        <v>251212700</v>
      </c>
    </row>
    <row r="2513" spans="1:8" ht="25.5">
      <c r="A2513" s="52" t="s">
        <v>506</v>
      </c>
      <c r="B2513" s="52" t="s">
        <v>606</v>
      </c>
      <c r="C2513" s="52" t="s">
        <v>1092</v>
      </c>
      <c r="D2513" s="52" t="s">
        <v>1106</v>
      </c>
      <c r="E2513" s="52" t="s">
        <v>940</v>
      </c>
      <c r="F2513" s="52" t="s">
        <v>942</v>
      </c>
      <c r="G2513" s="56" t="s">
        <v>943</v>
      </c>
      <c r="H2513" s="57">
        <v>251212700</v>
      </c>
    </row>
    <row r="2514" spans="1:8">
      <c r="A2514" s="52" t="s">
        <v>506</v>
      </c>
      <c r="B2514" s="52" t="s">
        <v>606</v>
      </c>
      <c r="C2514" s="52" t="s">
        <v>1092</v>
      </c>
      <c r="D2514" s="52" t="s">
        <v>1106</v>
      </c>
      <c r="E2514" s="52" t="s">
        <v>944</v>
      </c>
      <c r="F2514" s="52" t="s">
        <v>201</v>
      </c>
      <c r="G2514" s="56" t="s">
        <v>945</v>
      </c>
      <c r="H2514" s="57">
        <v>6413770000</v>
      </c>
    </row>
    <row r="2515" spans="1:8">
      <c r="A2515" s="52" t="s">
        <v>506</v>
      </c>
      <c r="B2515" s="52" t="s">
        <v>606</v>
      </c>
      <c r="C2515" s="52" t="s">
        <v>1092</v>
      </c>
      <c r="D2515" s="52" t="s">
        <v>1106</v>
      </c>
      <c r="E2515" s="52" t="s">
        <v>944</v>
      </c>
      <c r="F2515" s="52" t="s">
        <v>946</v>
      </c>
      <c r="G2515" s="56" t="s">
        <v>947</v>
      </c>
      <c r="H2515" s="57">
        <v>442269900</v>
      </c>
    </row>
    <row r="2516" spans="1:8">
      <c r="A2516" s="52" t="s">
        <v>506</v>
      </c>
      <c r="B2516" s="52" t="s">
        <v>606</v>
      </c>
      <c r="C2516" s="52" t="s">
        <v>1092</v>
      </c>
      <c r="D2516" s="52" t="s">
        <v>1106</v>
      </c>
      <c r="E2516" s="52" t="s">
        <v>944</v>
      </c>
      <c r="F2516" s="52" t="s">
        <v>948</v>
      </c>
      <c r="G2516" s="56" t="s">
        <v>949</v>
      </c>
      <c r="H2516" s="57">
        <v>473876400</v>
      </c>
    </row>
    <row r="2517" spans="1:8">
      <c r="A2517" s="52" t="s">
        <v>506</v>
      </c>
      <c r="B2517" s="52" t="s">
        <v>606</v>
      </c>
      <c r="C2517" s="52" t="s">
        <v>1092</v>
      </c>
      <c r="D2517" s="52" t="s">
        <v>1106</v>
      </c>
      <c r="E2517" s="52" t="s">
        <v>944</v>
      </c>
      <c r="F2517" s="52" t="s">
        <v>1229</v>
      </c>
      <c r="G2517" s="56" t="s">
        <v>1230</v>
      </c>
      <c r="H2517" s="57">
        <v>4210756100</v>
      </c>
    </row>
    <row r="2518" spans="1:8" ht="25.5">
      <c r="A2518" s="52" t="s">
        <v>506</v>
      </c>
      <c r="B2518" s="52" t="s">
        <v>606</v>
      </c>
      <c r="C2518" s="52" t="s">
        <v>1092</v>
      </c>
      <c r="D2518" s="52" t="s">
        <v>1106</v>
      </c>
      <c r="E2518" s="52" t="s">
        <v>944</v>
      </c>
      <c r="F2518" s="52" t="s">
        <v>954</v>
      </c>
      <c r="G2518" s="56" t="s">
        <v>955</v>
      </c>
      <c r="H2518" s="57">
        <v>3576000</v>
      </c>
    </row>
    <row r="2519" spans="1:8" ht="25.5">
      <c r="A2519" s="52" t="s">
        <v>506</v>
      </c>
      <c r="B2519" s="52" t="s">
        <v>606</v>
      </c>
      <c r="C2519" s="52" t="s">
        <v>1092</v>
      </c>
      <c r="D2519" s="52" t="s">
        <v>1106</v>
      </c>
      <c r="E2519" s="52" t="s">
        <v>944</v>
      </c>
      <c r="F2519" s="52" t="s">
        <v>956</v>
      </c>
      <c r="G2519" s="56" t="s">
        <v>957</v>
      </c>
      <c r="H2519" s="57">
        <v>1257236600</v>
      </c>
    </row>
    <row r="2520" spans="1:8">
      <c r="A2520" s="52" t="s">
        <v>506</v>
      </c>
      <c r="B2520" s="52" t="s">
        <v>606</v>
      </c>
      <c r="C2520" s="52" t="s">
        <v>1092</v>
      </c>
      <c r="D2520" s="52" t="s">
        <v>1106</v>
      </c>
      <c r="E2520" s="52" t="s">
        <v>944</v>
      </c>
      <c r="F2520" s="52" t="s">
        <v>960</v>
      </c>
      <c r="G2520" s="56" t="s">
        <v>961</v>
      </c>
      <c r="H2520" s="57">
        <v>26055000</v>
      </c>
    </row>
    <row r="2521" spans="1:8" ht="25.5">
      <c r="A2521" s="52" t="s">
        <v>506</v>
      </c>
      <c r="B2521" s="52" t="s">
        <v>606</v>
      </c>
      <c r="C2521" s="52" t="s">
        <v>1092</v>
      </c>
      <c r="D2521" s="52" t="s">
        <v>1106</v>
      </c>
      <c r="E2521" s="52" t="s">
        <v>962</v>
      </c>
      <c r="F2521" s="52" t="s">
        <v>201</v>
      </c>
      <c r="G2521" s="56" t="s">
        <v>963</v>
      </c>
      <c r="H2521" s="57">
        <v>6183564033</v>
      </c>
    </row>
    <row r="2522" spans="1:8" ht="25.5">
      <c r="A2522" s="52" t="s">
        <v>506</v>
      </c>
      <c r="B2522" s="52" t="s">
        <v>606</v>
      </c>
      <c r="C2522" s="52" t="s">
        <v>1092</v>
      </c>
      <c r="D2522" s="52" t="s">
        <v>1106</v>
      </c>
      <c r="E2522" s="52" t="s">
        <v>962</v>
      </c>
      <c r="F2522" s="52" t="s">
        <v>1334</v>
      </c>
      <c r="G2522" s="56" t="s">
        <v>1335</v>
      </c>
      <c r="H2522" s="57">
        <v>1279950000</v>
      </c>
    </row>
    <row r="2523" spans="1:8">
      <c r="A2523" s="52" t="s">
        <v>506</v>
      </c>
      <c r="B2523" s="52" t="s">
        <v>606</v>
      </c>
      <c r="C2523" s="52" t="s">
        <v>1092</v>
      </c>
      <c r="D2523" s="52" t="s">
        <v>1106</v>
      </c>
      <c r="E2523" s="52" t="s">
        <v>962</v>
      </c>
      <c r="F2523" s="52" t="s">
        <v>1338</v>
      </c>
      <c r="G2523" s="56" t="s">
        <v>1339</v>
      </c>
      <c r="H2523" s="57">
        <v>1576650000</v>
      </c>
    </row>
    <row r="2524" spans="1:8">
      <c r="A2524" s="52" t="s">
        <v>506</v>
      </c>
      <c r="B2524" s="52" t="s">
        <v>606</v>
      </c>
      <c r="C2524" s="52" t="s">
        <v>1092</v>
      </c>
      <c r="D2524" s="52" t="s">
        <v>1106</v>
      </c>
      <c r="E2524" s="52" t="s">
        <v>962</v>
      </c>
      <c r="F2524" s="52" t="s">
        <v>1340</v>
      </c>
      <c r="G2524" s="56" t="s">
        <v>1341</v>
      </c>
      <c r="H2524" s="57">
        <v>2395800000</v>
      </c>
    </row>
    <row r="2525" spans="1:8">
      <c r="A2525" s="52" t="s">
        <v>506</v>
      </c>
      <c r="B2525" s="52" t="s">
        <v>606</v>
      </c>
      <c r="C2525" s="52" t="s">
        <v>1092</v>
      </c>
      <c r="D2525" s="52" t="s">
        <v>1106</v>
      </c>
      <c r="E2525" s="52" t="s">
        <v>962</v>
      </c>
      <c r="F2525" s="52" t="s">
        <v>964</v>
      </c>
      <c r="G2525" s="56" t="s">
        <v>965</v>
      </c>
      <c r="H2525" s="57">
        <v>931164033</v>
      </c>
    </row>
    <row r="2526" spans="1:8">
      <c r="A2526" s="52" t="s">
        <v>506</v>
      </c>
      <c r="B2526" s="52" t="s">
        <v>606</v>
      </c>
      <c r="C2526" s="52" t="s">
        <v>1092</v>
      </c>
      <c r="D2526" s="52" t="s">
        <v>1106</v>
      </c>
      <c r="E2526" s="52" t="s">
        <v>1139</v>
      </c>
      <c r="F2526" s="52" t="s">
        <v>201</v>
      </c>
      <c r="G2526" s="56" t="s">
        <v>1140</v>
      </c>
      <c r="H2526" s="57">
        <v>17096600</v>
      </c>
    </row>
    <row r="2527" spans="1:8">
      <c r="A2527" s="52" t="s">
        <v>506</v>
      </c>
      <c r="B2527" s="52" t="s">
        <v>606</v>
      </c>
      <c r="C2527" s="52" t="s">
        <v>1092</v>
      </c>
      <c r="D2527" s="52" t="s">
        <v>1106</v>
      </c>
      <c r="E2527" s="52" t="s">
        <v>1139</v>
      </c>
      <c r="F2527" s="52" t="s">
        <v>1266</v>
      </c>
      <c r="G2527" s="56" t="s">
        <v>1267</v>
      </c>
      <c r="H2527" s="57">
        <v>17096600</v>
      </c>
    </row>
    <row r="2528" spans="1:8">
      <c r="A2528" s="52" t="s">
        <v>506</v>
      </c>
      <c r="B2528" s="52" t="s">
        <v>606</v>
      </c>
      <c r="C2528" s="52" t="s">
        <v>1092</v>
      </c>
      <c r="D2528" s="52" t="s">
        <v>1106</v>
      </c>
      <c r="E2528" s="52" t="s">
        <v>972</v>
      </c>
      <c r="F2528" s="52" t="s">
        <v>201</v>
      </c>
      <c r="G2528" s="56" t="s">
        <v>973</v>
      </c>
      <c r="H2528" s="57">
        <v>2946980000</v>
      </c>
    </row>
    <row r="2529" spans="1:8">
      <c r="A2529" s="52" t="s">
        <v>506</v>
      </c>
      <c r="B2529" s="52" t="s">
        <v>606</v>
      </c>
      <c r="C2529" s="52" t="s">
        <v>1092</v>
      </c>
      <c r="D2529" s="52" t="s">
        <v>1106</v>
      </c>
      <c r="E2529" s="52" t="s">
        <v>972</v>
      </c>
      <c r="F2529" s="52" t="s">
        <v>974</v>
      </c>
      <c r="G2529" s="56" t="s">
        <v>975</v>
      </c>
      <c r="H2529" s="57">
        <v>2161266000</v>
      </c>
    </row>
    <row r="2530" spans="1:8">
      <c r="A2530" s="52" t="s">
        <v>506</v>
      </c>
      <c r="B2530" s="52" t="s">
        <v>606</v>
      </c>
      <c r="C2530" s="52" t="s">
        <v>1092</v>
      </c>
      <c r="D2530" s="52" t="s">
        <v>1106</v>
      </c>
      <c r="E2530" s="52" t="s">
        <v>972</v>
      </c>
      <c r="F2530" s="52" t="s">
        <v>976</v>
      </c>
      <c r="G2530" s="56" t="s">
        <v>977</v>
      </c>
      <c r="H2530" s="57">
        <v>407601000</v>
      </c>
    </row>
    <row r="2531" spans="1:8">
      <c r="A2531" s="52" t="s">
        <v>506</v>
      </c>
      <c r="B2531" s="52" t="s">
        <v>606</v>
      </c>
      <c r="C2531" s="52" t="s">
        <v>1092</v>
      </c>
      <c r="D2531" s="52" t="s">
        <v>1106</v>
      </c>
      <c r="E2531" s="52" t="s">
        <v>972</v>
      </c>
      <c r="F2531" s="52" t="s">
        <v>978</v>
      </c>
      <c r="G2531" s="56" t="s">
        <v>979</v>
      </c>
      <c r="H2531" s="57">
        <v>254758000</v>
      </c>
    </row>
    <row r="2532" spans="1:8">
      <c r="A2532" s="52" t="s">
        <v>506</v>
      </c>
      <c r="B2532" s="52" t="s">
        <v>606</v>
      </c>
      <c r="C2532" s="52" t="s">
        <v>1092</v>
      </c>
      <c r="D2532" s="52" t="s">
        <v>1106</v>
      </c>
      <c r="E2532" s="52" t="s">
        <v>972</v>
      </c>
      <c r="F2532" s="52" t="s">
        <v>980</v>
      </c>
      <c r="G2532" s="56" t="s">
        <v>981</v>
      </c>
      <c r="H2532" s="57">
        <v>123355000</v>
      </c>
    </row>
    <row r="2533" spans="1:8">
      <c r="A2533" s="52" t="s">
        <v>506</v>
      </c>
      <c r="B2533" s="52" t="s">
        <v>606</v>
      </c>
      <c r="C2533" s="52" t="s">
        <v>1092</v>
      </c>
      <c r="D2533" s="52" t="s">
        <v>1106</v>
      </c>
      <c r="E2533" s="52" t="s">
        <v>982</v>
      </c>
      <c r="F2533" s="52" t="s">
        <v>201</v>
      </c>
      <c r="G2533" s="56" t="s">
        <v>983</v>
      </c>
      <c r="H2533" s="57">
        <v>732724720</v>
      </c>
    </row>
    <row r="2534" spans="1:8">
      <c r="A2534" s="52" t="s">
        <v>506</v>
      </c>
      <c r="B2534" s="52" t="s">
        <v>606</v>
      </c>
      <c r="C2534" s="52" t="s">
        <v>1092</v>
      </c>
      <c r="D2534" s="52" t="s">
        <v>1106</v>
      </c>
      <c r="E2534" s="52" t="s">
        <v>982</v>
      </c>
      <c r="F2534" s="52" t="s">
        <v>1242</v>
      </c>
      <c r="G2534" s="56" t="s">
        <v>971</v>
      </c>
      <c r="H2534" s="57">
        <v>732724720</v>
      </c>
    </row>
    <row r="2535" spans="1:8">
      <c r="A2535" s="52" t="s">
        <v>506</v>
      </c>
      <c r="B2535" s="52" t="s">
        <v>606</v>
      </c>
      <c r="C2535" s="52" t="s">
        <v>1092</v>
      </c>
      <c r="D2535" s="52" t="s">
        <v>1106</v>
      </c>
      <c r="E2535" s="52" t="s">
        <v>986</v>
      </c>
      <c r="F2535" s="52" t="s">
        <v>201</v>
      </c>
      <c r="G2535" s="56" t="s">
        <v>987</v>
      </c>
      <c r="H2535" s="57">
        <v>1163245500</v>
      </c>
    </row>
    <row r="2536" spans="1:8">
      <c r="A2536" s="52" t="s">
        <v>506</v>
      </c>
      <c r="B2536" s="52" t="s">
        <v>606</v>
      </c>
      <c r="C2536" s="52" t="s">
        <v>1092</v>
      </c>
      <c r="D2536" s="52" t="s">
        <v>1106</v>
      </c>
      <c r="E2536" s="52" t="s">
        <v>986</v>
      </c>
      <c r="F2536" s="52" t="s">
        <v>988</v>
      </c>
      <c r="G2536" s="56" t="s">
        <v>989</v>
      </c>
      <c r="H2536" s="57">
        <v>603032800</v>
      </c>
    </row>
    <row r="2537" spans="1:8">
      <c r="A2537" s="52" t="s">
        <v>506</v>
      </c>
      <c r="B2537" s="52" t="s">
        <v>606</v>
      </c>
      <c r="C2537" s="52" t="s">
        <v>1092</v>
      </c>
      <c r="D2537" s="52" t="s">
        <v>1106</v>
      </c>
      <c r="E2537" s="52" t="s">
        <v>986</v>
      </c>
      <c r="F2537" s="52" t="s">
        <v>990</v>
      </c>
      <c r="G2537" s="56" t="s">
        <v>991</v>
      </c>
      <c r="H2537" s="57">
        <v>342564600</v>
      </c>
    </row>
    <row r="2538" spans="1:8">
      <c r="A2538" s="52" t="s">
        <v>506</v>
      </c>
      <c r="B2538" s="52" t="s">
        <v>606</v>
      </c>
      <c r="C2538" s="52" t="s">
        <v>1092</v>
      </c>
      <c r="D2538" s="52" t="s">
        <v>1106</v>
      </c>
      <c r="E2538" s="52" t="s">
        <v>986</v>
      </c>
      <c r="F2538" s="52" t="s">
        <v>992</v>
      </c>
      <c r="G2538" s="56" t="s">
        <v>993</v>
      </c>
      <c r="H2538" s="57">
        <v>217648100</v>
      </c>
    </row>
    <row r="2539" spans="1:8">
      <c r="A2539" s="52" t="s">
        <v>506</v>
      </c>
      <c r="B2539" s="52" t="s">
        <v>606</v>
      </c>
      <c r="C2539" s="52" t="s">
        <v>1092</v>
      </c>
      <c r="D2539" s="52" t="s">
        <v>1106</v>
      </c>
      <c r="E2539" s="52" t="s">
        <v>996</v>
      </c>
      <c r="F2539" s="52" t="s">
        <v>201</v>
      </c>
      <c r="G2539" s="56" t="s">
        <v>997</v>
      </c>
      <c r="H2539" s="57">
        <v>231047467</v>
      </c>
    </row>
    <row r="2540" spans="1:8">
      <c r="A2540" s="52" t="s">
        <v>506</v>
      </c>
      <c r="B2540" s="52" t="s">
        <v>606</v>
      </c>
      <c r="C2540" s="52" t="s">
        <v>1092</v>
      </c>
      <c r="D2540" s="52" t="s">
        <v>1106</v>
      </c>
      <c r="E2540" s="52" t="s">
        <v>996</v>
      </c>
      <c r="F2540" s="52" t="s">
        <v>998</v>
      </c>
      <c r="G2540" s="56" t="s">
        <v>999</v>
      </c>
      <c r="H2540" s="57">
        <v>107214967</v>
      </c>
    </row>
    <row r="2541" spans="1:8">
      <c r="A2541" s="52" t="s">
        <v>506</v>
      </c>
      <c r="B2541" s="52" t="s">
        <v>606</v>
      </c>
      <c r="C2541" s="52" t="s">
        <v>1092</v>
      </c>
      <c r="D2541" s="52" t="s">
        <v>1106</v>
      </c>
      <c r="E2541" s="52" t="s">
        <v>996</v>
      </c>
      <c r="F2541" s="52" t="s">
        <v>1002</v>
      </c>
      <c r="G2541" s="56" t="s">
        <v>1003</v>
      </c>
      <c r="H2541" s="57">
        <v>63710000</v>
      </c>
    </row>
    <row r="2542" spans="1:8">
      <c r="A2542" s="52" t="s">
        <v>506</v>
      </c>
      <c r="B2542" s="52" t="s">
        <v>606</v>
      </c>
      <c r="C2542" s="52" t="s">
        <v>1092</v>
      </c>
      <c r="D2542" s="52" t="s">
        <v>1106</v>
      </c>
      <c r="E2542" s="52" t="s">
        <v>996</v>
      </c>
      <c r="F2542" s="52" t="s">
        <v>1004</v>
      </c>
      <c r="G2542" s="56" t="s">
        <v>1005</v>
      </c>
      <c r="H2542" s="57">
        <v>60122500</v>
      </c>
    </row>
    <row r="2543" spans="1:8">
      <c r="A2543" s="52" t="s">
        <v>506</v>
      </c>
      <c r="B2543" s="52" t="s">
        <v>606</v>
      </c>
      <c r="C2543" s="52" t="s">
        <v>1092</v>
      </c>
      <c r="D2543" s="52" t="s">
        <v>1106</v>
      </c>
      <c r="E2543" s="52" t="s">
        <v>1006</v>
      </c>
      <c r="F2543" s="52" t="s">
        <v>201</v>
      </c>
      <c r="G2543" s="56" t="s">
        <v>1007</v>
      </c>
      <c r="H2543" s="57">
        <v>129459729</v>
      </c>
    </row>
    <row r="2544" spans="1:8" ht="38.25">
      <c r="A2544" s="52" t="s">
        <v>506</v>
      </c>
      <c r="B2544" s="52" t="s">
        <v>606</v>
      </c>
      <c r="C2544" s="52" t="s">
        <v>1092</v>
      </c>
      <c r="D2544" s="52" t="s">
        <v>1106</v>
      </c>
      <c r="E2544" s="52" t="s">
        <v>1006</v>
      </c>
      <c r="F2544" s="52" t="s">
        <v>1008</v>
      </c>
      <c r="G2544" s="56" t="s">
        <v>1009</v>
      </c>
      <c r="H2544" s="57">
        <v>3526529</v>
      </c>
    </row>
    <row r="2545" spans="1:8">
      <c r="A2545" s="52" t="s">
        <v>506</v>
      </c>
      <c r="B2545" s="52" t="s">
        <v>606</v>
      </c>
      <c r="C2545" s="52" t="s">
        <v>1092</v>
      </c>
      <c r="D2545" s="52" t="s">
        <v>1106</v>
      </c>
      <c r="E2545" s="52" t="s">
        <v>1006</v>
      </c>
      <c r="F2545" s="52" t="s">
        <v>1010</v>
      </c>
      <c r="G2545" s="56" t="s">
        <v>1011</v>
      </c>
      <c r="H2545" s="57">
        <v>11721200</v>
      </c>
    </row>
    <row r="2546" spans="1:8" ht="38.25">
      <c r="A2546" s="52" t="s">
        <v>506</v>
      </c>
      <c r="B2546" s="52" t="s">
        <v>606</v>
      </c>
      <c r="C2546" s="52" t="s">
        <v>1092</v>
      </c>
      <c r="D2546" s="52" t="s">
        <v>1106</v>
      </c>
      <c r="E2546" s="52" t="s">
        <v>1006</v>
      </c>
      <c r="F2546" s="52" t="s">
        <v>1012</v>
      </c>
      <c r="G2546" s="56" t="s">
        <v>1013</v>
      </c>
      <c r="H2546" s="57">
        <v>92538000</v>
      </c>
    </row>
    <row r="2547" spans="1:8">
      <c r="A2547" s="52" t="s">
        <v>506</v>
      </c>
      <c r="B2547" s="52" t="s">
        <v>606</v>
      </c>
      <c r="C2547" s="52" t="s">
        <v>1092</v>
      </c>
      <c r="D2547" s="52" t="s">
        <v>1106</v>
      </c>
      <c r="E2547" s="52" t="s">
        <v>1006</v>
      </c>
      <c r="F2547" s="52" t="s">
        <v>1014</v>
      </c>
      <c r="G2547" s="56" t="s">
        <v>1015</v>
      </c>
      <c r="H2547" s="57">
        <v>17000000</v>
      </c>
    </row>
    <row r="2548" spans="1:8" ht="25.5">
      <c r="A2548" s="52" t="s">
        <v>506</v>
      </c>
      <c r="B2548" s="52" t="s">
        <v>606</v>
      </c>
      <c r="C2548" s="52" t="s">
        <v>1092</v>
      </c>
      <c r="D2548" s="52" t="s">
        <v>1106</v>
      </c>
      <c r="E2548" s="52" t="s">
        <v>1006</v>
      </c>
      <c r="F2548" s="52" t="s">
        <v>1016</v>
      </c>
      <c r="G2548" s="56" t="s">
        <v>1017</v>
      </c>
      <c r="H2548" s="57">
        <v>2474000</v>
      </c>
    </row>
    <row r="2549" spans="1:8">
      <c r="A2549" s="52" t="s">
        <v>506</v>
      </c>
      <c r="B2549" s="52" t="s">
        <v>606</v>
      </c>
      <c r="C2549" s="52" t="s">
        <v>1092</v>
      </c>
      <c r="D2549" s="52" t="s">
        <v>1106</v>
      </c>
      <c r="E2549" s="52" t="s">
        <v>1006</v>
      </c>
      <c r="F2549" s="52" t="s">
        <v>1020</v>
      </c>
      <c r="G2549" s="56" t="s">
        <v>511</v>
      </c>
      <c r="H2549" s="57">
        <v>2200000</v>
      </c>
    </row>
    <row r="2550" spans="1:8">
      <c r="A2550" s="52" t="s">
        <v>506</v>
      </c>
      <c r="B2550" s="52" t="s">
        <v>606</v>
      </c>
      <c r="C2550" s="52" t="s">
        <v>1092</v>
      </c>
      <c r="D2550" s="52" t="s">
        <v>1106</v>
      </c>
      <c r="E2550" s="52" t="s">
        <v>1021</v>
      </c>
      <c r="F2550" s="52" t="s">
        <v>201</v>
      </c>
      <c r="G2550" s="56" t="s">
        <v>1022</v>
      </c>
      <c r="H2550" s="57">
        <v>246357900</v>
      </c>
    </row>
    <row r="2551" spans="1:8">
      <c r="A2551" s="52" t="s">
        <v>506</v>
      </c>
      <c r="B2551" s="52" t="s">
        <v>606</v>
      </c>
      <c r="C2551" s="52" t="s">
        <v>1092</v>
      </c>
      <c r="D2551" s="52" t="s">
        <v>1106</v>
      </c>
      <c r="E2551" s="52" t="s">
        <v>1021</v>
      </c>
      <c r="F2551" s="52" t="s">
        <v>1023</v>
      </c>
      <c r="G2551" s="56" t="s">
        <v>1024</v>
      </c>
      <c r="H2551" s="57">
        <v>16712000</v>
      </c>
    </row>
    <row r="2552" spans="1:8">
      <c r="A2552" s="52" t="s">
        <v>506</v>
      </c>
      <c r="B2552" s="52" t="s">
        <v>606</v>
      </c>
      <c r="C2552" s="52" t="s">
        <v>1092</v>
      </c>
      <c r="D2552" s="52" t="s">
        <v>1106</v>
      </c>
      <c r="E2552" s="52" t="s">
        <v>1021</v>
      </c>
      <c r="F2552" s="52" t="s">
        <v>1025</v>
      </c>
      <c r="G2552" s="56" t="s">
        <v>1026</v>
      </c>
      <c r="H2552" s="57">
        <v>10850000</v>
      </c>
    </row>
    <row r="2553" spans="1:8">
      <c r="A2553" s="52" t="s">
        <v>506</v>
      </c>
      <c r="B2553" s="52" t="s">
        <v>606</v>
      </c>
      <c r="C2553" s="52" t="s">
        <v>1092</v>
      </c>
      <c r="D2553" s="52" t="s">
        <v>1106</v>
      </c>
      <c r="E2553" s="52" t="s">
        <v>1021</v>
      </c>
      <c r="F2553" s="52" t="s">
        <v>1029</v>
      </c>
      <c r="G2553" s="56" t="s">
        <v>1030</v>
      </c>
      <c r="H2553" s="57">
        <v>20000000</v>
      </c>
    </row>
    <row r="2554" spans="1:8">
      <c r="A2554" s="52" t="s">
        <v>506</v>
      </c>
      <c r="B2554" s="52" t="s">
        <v>606</v>
      </c>
      <c r="C2554" s="52" t="s">
        <v>1092</v>
      </c>
      <c r="D2554" s="52" t="s">
        <v>1106</v>
      </c>
      <c r="E2554" s="52" t="s">
        <v>1021</v>
      </c>
      <c r="F2554" s="52" t="s">
        <v>1033</v>
      </c>
      <c r="G2554" s="56" t="s">
        <v>1034</v>
      </c>
      <c r="H2554" s="57">
        <v>198795900</v>
      </c>
    </row>
    <row r="2555" spans="1:8">
      <c r="A2555" s="52" t="s">
        <v>506</v>
      </c>
      <c r="B2555" s="52" t="s">
        <v>606</v>
      </c>
      <c r="C2555" s="52" t="s">
        <v>1092</v>
      </c>
      <c r="D2555" s="52" t="s">
        <v>1106</v>
      </c>
      <c r="E2555" s="52" t="s">
        <v>1035</v>
      </c>
      <c r="F2555" s="52" t="s">
        <v>201</v>
      </c>
      <c r="G2555" s="56" t="s">
        <v>1036</v>
      </c>
      <c r="H2555" s="57">
        <v>564360700</v>
      </c>
    </row>
    <row r="2556" spans="1:8">
      <c r="A2556" s="52" t="s">
        <v>506</v>
      </c>
      <c r="B2556" s="52" t="s">
        <v>606</v>
      </c>
      <c r="C2556" s="52" t="s">
        <v>1092</v>
      </c>
      <c r="D2556" s="52" t="s">
        <v>1106</v>
      </c>
      <c r="E2556" s="52" t="s">
        <v>1035</v>
      </c>
      <c r="F2556" s="52" t="s">
        <v>1037</v>
      </c>
      <c r="G2556" s="56" t="s">
        <v>1038</v>
      </c>
      <c r="H2556" s="57">
        <v>141288700</v>
      </c>
    </row>
    <row r="2557" spans="1:8">
      <c r="A2557" s="52" t="s">
        <v>506</v>
      </c>
      <c r="B2557" s="52" t="s">
        <v>606</v>
      </c>
      <c r="C2557" s="52" t="s">
        <v>1092</v>
      </c>
      <c r="D2557" s="52" t="s">
        <v>1106</v>
      </c>
      <c r="E2557" s="52" t="s">
        <v>1035</v>
      </c>
      <c r="F2557" s="52" t="s">
        <v>1039</v>
      </c>
      <c r="G2557" s="56" t="s">
        <v>1040</v>
      </c>
      <c r="H2557" s="57">
        <v>171720000</v>
      </c>
    </row>
    <row r="2558" spans="1:8">
      <c r="A2558" s="52" t="s">
        <v>506</v>
      </c>
      <c r="B2558" s="52" t="s">
        <v>606</v>
      </c>
      <c r="C2558" s="52" t="s">
        <v>1092</v>
      </c>
      <c r="D2558" s="52" t="s">
        <v>1106</v>
      </c>
      <c r="E2558" s="52" t="s">
        <v>1035</v>
      </c>
      <c r="F2558" s="52" t="s">
        <v>1041</v>
      </c>
      <c r="G2558" s="56" t="s">
        <v>1028</v>
      </c>
      <c r="H2558" s="57">
        <v>244152000</v>
      </c>
    </row>
    <row r="2559" spans="1:8">
      <c r="A2559" s="52" t="s">
        <v>506</v>
      </c>
      <c r="B2559" s="52" t="s">
        <v>606</v>
      </c>
      <c r="C2559" s="52" t="s">
        <v>1092</v>
      </c>
      <c r="D2559" s="52" t="s">
        <v>1106</v>
      </c>
      <c r="E2559" s="52" t="s">
        <v>1035</v>
      </c>
      <c r="F2559" s="52" t="s">
        <v>1042</v>
      </c>
      <c r="G2559" s="56" t="s">
        <v>1043</v>
      </c>
      <c r="H2559" s="57">
        <v>7200000</v>
      </c>
    </row>
    <row r="2560" spans="1:8">
      <c r="A2560" s="52" t="s">
        <v>506</v>
      </c>
      <c r="B2560" s="52" t="s">
        <v>606</v>
      </c>
      <c r="C2560" s="52" t="s">
        <v>1092</v>
      </c>
      <c r="D2560" s="52" t="s">
        <v>1106</v>
      </c>
      <c r="E2560" s="52" t="s">
        <v>1044</v>
      </c>
      <c r="F2560" s="52" t="s">
        <v>201</v>
      </c>
      <c r="G2560" s="56" t="s">
        <v>1045</v>
      </c>
      <c r="H2560" s="57">
        <v>62920000</v>
      </c>
    </row>
    <row r="2561" spans="1:8">
      <c r="A2561" s="52" t="s">
        <v>506</v>
      </c>
      <c r="B2561" s="52" t="s">
        <v>606</v>
      </c>
      <c r="C2561" s="52" t="s">
        <v>1092</v>
      </c>
      <c r="D2561" s="52" t="s">
        <v>1106</v>
      </c>
      <c r="E2561" s="52" t="s">
        <v>1044</v>
      </c>
      <c r="F2561" s="52" t="s">
        <v>1205</v>
      </c>
      <c r="G2561" s="56" t="s">
        <v>1206</v>
      </c>
      <c r="H2561" s="57">
        <v>8320000</v>
      </c>
    </row>
    <row r="2562" spans="1:8">
      <c r="A2562" s="52" t="s">
        <v>506</v>
      </c>
      <c r="B2562" s="52" t="s">
        <v>606</v>
      </c>
      <c r="C2562" s="52" t="s">
        <v>1092</v>
      </c>
      <c r="D2562" s="52" t="s">
        <v>1106</v>
      </c>
      <c r="E2562" s="52" t="s">
        <v>1044</v>
      </c>
      <c r="F2562" s="52" t="s">
        <v>1048</v>
      </c>
      <c r="G2562" s="56" t="s">
        <v>1049</v>
      </c>
      <c r="H2562" s="57">
        <v>54600000</v>
      </c>
    </row>
    <row r="2563" spans="1:8" ht="25.5">
      <c r="A2563" s="52" t="s">
        <v>506</v>
      </c>
      <c r="B2563" s="52" t="s">
        <v>606</v>
      </c>
      <c r="C2563" s="52" t="s">
        <v>1092</v>
      </c>
      <c r="D2563" s="52" t="s">
        <v>1106</v>
      </c>
      <c r="E2563" s="52" t="s">
        <v>1058</v>
      </c>
      <c r="F2563" s="52" t="s">
        <v>201</v>
      </c>
      <c r="G2563" s="56" t="s">
        <v>1059</v>
      </c>
      <c r="H2563" s="57">
        <v>2172266200</v>
      </c>
    </row>
    <row r="2564" spans="1:8">
      <c r="A2564" s="52" t="s">
        <v>506</v>
      </c>
      <c r="B2564" s="52" t="s">
        <v>606</v>
      </c>
      <c r="C2564" s="52" t="s">
        <v>1092</v>
      </c>
      <c r="D2564" s="52" t="s">
        <v>1106</v>
      </c>
      <c r="E2564" s="52" t="s">
        <v>1058</v>
      </c>
      <c r="F2564" s="52" t="s">
        <v>1060</v>
      </c>
      <c r="G2564" s="56" t="s">
        <v>1061</v>
      </c>
      <c r="H2564" s="57">
        <v>58727500</v>
      </c>
    </row>
    <row r="2565" spans="1:8">
      <c r="A2565" s="52" t="s">
        <v>506</v>
      </c>
      <c r="B2565" s="52" t="s">
        <v>606</v>
      </c>
      <c r="C2565" s="52" t="s">
        <v>1092</v>
      </c>
      <c r="D2565" s="52" t="s">
        <v>1106</v>
      </c>
      <c r="E2565" s="52" t="s">
        <v>1058</v>
      </c>
      <c r="F2565" s="52" t="s">
        <v>1062</v>
      </c>
      <c r="G2565" s="56" t="s">
        <v>1063</v>
      </c>
      <c r="H2565" s="57">
        <v>1989971000</v>
      </c>
    </row>
    <row r="2566" spans="1:8">
      <c r="A2566" s="52" t="s">
        <v>506</v>
      </c>
      <c r="B2566" s="52" t="s">
        <v>606</v>
      </c>
      <c r="C2566" s="52" t="s">
        <v>1092</v>
      </c>
      <c r="D2566" s="52" t="s">
        <v>1106</v>
      </c>
      <c r="E2566" s="52" t="s">
        <v>1058</v>
      </c>
      <c r="F2566" s="52" t="s">
        <v>1064</v>
      </c>
      <c r="G2566" s="56" t="s">
        <v>1065</v>
      </c>
      <c r="H2566" s="57">
        <v>43174000</v>
      </c>
    </row>
    <row r="2567" spans="1:8">
      <c r="A2567" s="52" t="s">
        <v>506</v>
      </c>
      <c r="B2567" s="52" t="s">
        <v>606</v>
      </c>
      <c r="C2567" s="52" t="s">
        <v>1092</v>
      </c>
      <c r="D2567" s="52" t="s">
        <v>1106</v>
      </c>
      <c r="E2567" s="52" t="s">
        <v>1058</v>
      </c>
      <c r="F2567" s="52" t="s">
        <v>1068</v>
      </c>
      <c r="G2567" s="56" t="s">
        <v>1069</v>
      </c>
      <c r="H2567" s="57">
        <v>30862700</v>
      </c>
    </row>
    <row r="2568" spans="1:8">
      <c r="A2568" s="52" t="s">
        <v>506</v>
      </c>
      <c r="B2568" s="52" t="s">
        <v>606</v>
      </c>
      <c r="C2568" s="52" t="s">
        <v>1092</v>
      </c>
      <c r="D2568" s="52" t="s">
        <v>1106</v>
      </c>
      <c r="E2568" s="52" t="s">
        <v>1058</v>
      </c>
      <c r="F2568" s="52" t="s">
        <v>1070</v>
      </c>
      <c r="G2568" s="56" t="s">
        <v>1071</v>
      </c>
      <c r="H2568" s="57">
        <v>49531000</v>
      </c>
    </row>
    <row r="2569" spans="1:8" ht="25.5">
      <c r="A2569" s="52" t="s">
        <v>506</v>
      </c>
      <c r="B2569" s="52" t="s">
        <v>606</v>
      </c>
      <c r="C2569" s="52" t="s">
        <v>1092</v>
      </c>
      <c r="D2569" s="52" t="s">
        <v>1106</v>
      </c>
      <c r="E2569" s="52" t="s">
        <v>1076</v>
      </c>
      <c r="F2569" s="52" t="s">
        <v>201</v>
      </c>
      <c r="G2569" s="56" t="s">
        <v>1077</v>
      </c>
      <c r="H2569" s="57">
        <v>1708566200</v>
      </c>
    </row>
    <row r="2570" spans="1:8">
      <c r="A2570" s="52" t="s">
        <v>506</v>
      </c>
      <c r="B2570" s="52" t="s">
        <v>606</v>
      </c>
      <c r="C2570" s="52" t="s">
        <v>1092</v>
      </c>
      <c r="D2570" s="52" t="s">
        <v>1106</v>
      </c>
      <c r="E2570" s="52" t="s">
        <v>1076</v>
      </c>
      <c r="F2570" s="52" t="s">
        <v>1112</v>
      </c>
      <c r="G2570" s="56" t="s">
        <v>1113</v>
      </c>
      <c r="H2570" s="57">
        <v>41256400</v>
      </c>
    </row>
    <row r="2571" spans="1:8">
      <c r="A2571" s="52" t="s">
        <v>506</v>
      </c>
      <c r="B2571" s="52" t="s">
        <v>606</v>
      </c>
      <c r="C2571" s="52" t="s">
        <v>1092</v>
      </c>
      <c r="D2571" s="52" t="s">
        <v>1106</v>
      </c>
      <c r="E2571" s="52" t="s">
        <v>1076</v>
      </c>
      <c r="F2571" s="52" t="s">
        <v>1078</v>
      </c>
      <c r="G2571" s="56" t="s">
        <v>1079</v>
      </c>
      <c r="H2571" s="57">
        <v>3445000</v>
      </c>
    </row>
    <row r="2572" spans="1:8">
      <c r="A2572" s="52" t="s">
        <v>506</v>
      </c>
      <c r="B2572" s="52" t="s">
        <v>606</v>
      </c>
      <c r="C2572" s="52" t="s">
        <v>1092</v>
      </c>
      <c r="D2572" s="52" t="s">
        <v>1106</v>
      </c>
      <c r="E2572" s="52" t="s">
        <v>1076</v>
      </c>
      <c r="F2572" s="52" t="s">
        <v>1080</v>
      </c>
      <c r="G2572" s="56" t="s">
        <v>1081</v>
      </c>
      <c r="H2572" s="57">
        <v>1623864800</v>
      </c>
    </row>
    <row r="2573" spans="1:8" ht="25.5">
      <c r="A2573" s="52" t="s">
        <v>506</v>
      </c>
      <c r="B2573" s="52" t="s">
        <v>606</v>
      </c>
      <c r="C2573" s="52" t="s">
        <v>1092</v>
      </c>
      <c r="D2573" s="52" t="s">
        <v>1106</v>
      </c>
      <c r="E2573" s="52" t="s">
        <v>1076</v>
      </c>
      <c r="F2573" s="52" t="s">
        <v>1319</v>
      </c>
      <c r="G2573" s="56" t="s">
        <v>1320</v>
      </c>
      <c r="H2573" s="57">
        <v>40000000</v>
      </c>
    </row>
    <row r="2574" spans="1:8">
      <c r="A2574" s="52" t="s">
        <v>506</v>
      </c>
      <c r="B2574" s="52" t="s">
        <v>606</v>
      </c>
      <c r="C2574" s="52" t="s">
        <v>1092</v>
      </c>
      <c r="D2574" s="52" t="s">
        <v>1106</v>
      </c>
      <c r="E2574" s="52" t="s">
        <v>1189</v>
      </c>
      <c r="F2574" s="52" t="s">
        <v>201</v>
      </c>
      <c r="G2574" s="56" t="s">
        <v>1190</v>
      </c>
      <c r="H2574" s="57">
        <v>3600000</v>
      </c>
    </row>
    <row r="2575" spans="1:8">
      <c r="A2575" s="52" t="s">
        <v>506</v>
      </c>
      <c r="B2575" s="52" t="s">
        <v>606</v>
      </c>
      <c r="C2575" s="52" t="s">
        <v>1092</v>
      </c>
      <c r="D2575" s="52" t="s">
        <v>1106</v>
      </c>
      <c r="E2575" s="52" t="s">
        <v>1189</v>
      </c>
      <c r="F2575" s="52" t="s">
        <v>1191</v>
      </c>
      <c r="G2575" s="56" t="s">
        <v>1192</v>
      </c>
      <c r="H2575" s="57">
        <v>3600000</v>
      </c>
    </row>
    <row r="2576" spans="1:8">
      <c r="A2576" s="52" t="s">
        <v>506</v>
      </c>
      <c r="B2576" s="52" t="s">
        <v>606</v>
      </c>
      <c r="C2576" s="52" t="s">
        <v>1092</v>
      </c>
      <c r="D2576" s="52" t="s">
        <v>1106</v>
      </c>
      <c r="E2576" s="52" t="s">
        <v>1083</v>
      </c>
      <c r="F2576" s="52" t="s">
        <v>201</v>
      </c>
      <c r="G2576" s="56" t="s">
        <v>971</v>
      </c>
      <c r="H2576" s="57">
        <v>604793000</v>
      </c>
    </row>
    <row r="2577" spans="1:8">
      <c r="A2577" s="52" t="s">
        <v>506</v>
      </c>
      <c r="B2577" s="52" t="s">
        <v>606</v>
      </c>
      <c r="C2577" s="52" t="s">
        <v>1092</v>
      </c>
      <c r="D2577" s="52" t="s">
        <v>1106</v>
      </c>
      <c r="E2577" s="52" t="s">
        <v>1083</v>
      </c>
      <c r="F2577" s="52" t="s">
        <v>1084</v>
      </c>
      <c r="G2577" s="56" t="s">
        <v>1085</v>
      </c>
      <c r="H2577" s="57">
        <v>30640000</v>
      </c>
    </row>
    <row r="2578" spans="1:8">
      <c r="A2578" s="52" t="s">
        <v>506</v>
      </c>
      <c r="B2578" s="52" t="s">
        <v>606</v>
      </c>
      <c r="C2578" s="52" t="s">
        <v>1092</v>
      </c>
      <c r="D2578" s="52" t="s">
        <v>1106</v>
      </c>
      <c r="E2578" s="52" t="s">
        <v>1083</v>
      </c>
      <c r="F2578" s="52" t="s">
        <v>1086</v>
      </c>
      <c r="G2578" s="56" t="s">
        <v>1087</v>
      </c>
      <c r="H2578" s="57">
        <v>33382500</v>
      </c>
    </row>
    <row r="2579" spans="1:8">
      <c r="A2579" s="52" t="s">
        <v>506</v>
      </c>
      <c r="B2579" s="52" t="s">
        <v>606</v>
      </c>
      <c r="C2579" s="52" t="s">
        <v>1092</v>
      </c>
      <c r="D2579" s="52" t="s">
        <v>1106</v>
      </c>
      <c r="E2579" s="52" t="s">
        <v>1083</v>
      </c>
      <c r="F2579" s="52" t="s">
        <v>1088</v>
      </c>
      <c r="G2579" s="56" t="s">
        <v>1089</v>
      </c>
      <c r="H2579" s="57">
        <v>305480000</v>
      </c>
    </row>
    <row r="2580" spans="1:8">
      <c r="A2580" s="52" t="s">
        <v>506</v>
      </c>
      <c r="B2580" s="52" t="s">
        <v>606</v>
      </c>
      <c r="C2580" s="52" t="s">
        <v>1092</v>
      </c>
      <c r="D2580" s="52" t="s">
        <v>1106</v>
      </c>
      <c r="E2580" s="52" t="s">
        <v>1083</v>
      </c>
      <c r="F2580" s="52" t="s">
        <v>1090</v>
      </c>
      <c r="G2580" s="56" t="s">
        <v>1091</v>
      </c>
      <c r="H2580" s="57">
        <v>235290500</v>
      </c>
    </row>
    <row r="2581" spans="1:8" ht="38.25">
      <c r="A2581" s="52" t="s">
        <v>506</v>
      </c>
      <c r="B2581" s="52" t="s">
        <v>606</v>
      </c>
      <c r="C2581" s="52" t="s">
        <v>1092</v>
      </c>
      <c r="D2581" s="52" t="s">
        <v>1106</v>
      </c>
      <c r="E2581" s="52" t="s">
        <v>1277</v>
      </c>
      <c r="F2581" s="52" t="s">
        <v>201</v>
      </c>
      <c r="G2581" s="56" t="s">
        <v>1278</v>
      </c>
      <c r="H2581" s="57">
        <v>361530000</v>
      </c>
    </row>
    <row r="2582" spans="1:8" ht="25.5">
      <c r="A2582" s="52" t="s">
        <v>506</v>
      </c>
      <c r="B2582" s="52" t="s">
        <v>606</v>
      </c>
      <c r="C2582" s="52" t="s">
        <v>1092</v>
      </c>
      <c r="D2582" s="52" t="s">
        <v>1106</v>
      </c>
      <c r="E2582" s="52" t="s">
        <v>1277</v>
      </c>
      <c r="F2582" s="52" t="s">
        <v>1279</v>
      </c>
      <c r="G2582" s="56" t="s">
        <v>1280</v>
      </c>
      <c r="H2582" s="57">
        <v>83430000</v>
      </c>
    </row>
    <row r="2583" spans="1:8">
      <c r="A2583" s="52" t="s">
        <v>506</v>
      </c>
      <c r="B2583" s="52" t="s">
        <v>606</v>
      </c>
      <c r="C2583" s="52" t="s">
        <v>1092</v>
      </c>
      <c r="D2583" s="52" t="s">
        <v>1106</v>
      </c>
      <c r="E2583" s="52" t="s">
        <v>1277</v>
      </c>
      <c r="F2583" s="52" t="s">
        <v>1281</v>
      </c>
      <c r="G2583" s="56" t="s">
        <v>1282</v>
      </c>
      <c r="H2583" s="57">
        <v>222480000</v>
      </c>
    </row>
    <row r="2584" spans="1:8">
      <c r="A2584" s="52" t="s">
        <v>506</v>
      </c>
      <c r="B2584" s="52" t="s">
        <v>606</v>
      </c>
      <c r="C2584" s="52" t="s">
        <v>1092</v>
      </c>
      <c r="D2584" s="52" t="s">
        <v>1106</v>
      </c>
      <c r="E2584" s="52" t="s">
        <v>1277</v>
      </c>
      <c r="F2584" s="52" t="s">
        <v>1283</v>
      </c>
      <c r="G2584" s="56" t="s">
        <v>1284</v>
      </c>
      <c r="H2584" s="57">
        <v>55620000</v>
      </c>
    </row>
    <row r="2585" spans="1:8" ht="38.25">
      <c r="A2585" s="52" t="s">
        <v>506</v>
      </c>
      <c r="B2585" s="52" t="s">
        <v>606</v>
      </c>
      <c r="C2585" s="52" t="s">
        <v>1092</v>
      </c>
      <c r="D2585" s="52" t="s">
        <v>1217</v>
      </c>
      <c r="E2585" s="52" t="s">
        <v>201</v>
      </c>
      <c r="F2585" s="52" t="s">
        <v>201</v>
      </c>
      <c r="G2585" s="56" t="s">
        <v>1218</v>
      </c>
      <c r="H2585" s="57">
        <v>55000000</v>
      </c>
    </row>
    <row r="2586" spans="1:8">
      <c r="A2586" s="52" t="s">
        <v>506</v>
      </c>
      <c r="B2586" s="52" t="s">
        <v>606</v>
      </c>
      <c r="C2586" s="52" t="s">
        <v>1092</v>
      </c>
      <c r="D2586" s="52" t="s">
        <v>1217</v>
      </c>
      <c r="E2586" s="52" t="s">
        <v>1139</v>
      </c>
      <c r="F2586" s="52" t="s">
        <v>201</v>
      </c>
      <c r="G2586" s="56" t="s">
        <v>1140</v>
      </c>
      <c r="H2586" s="57">
        <v>55000000</v>
      </c>
    </row>
    <row r="2587" spans="1:8">
      <c r="A2587" s="52" t="s">
        <v>506</v>
      </c>
      <c r="B2587" s="52" t="s">
        <v>606</v>
      </c>
      <c r="C2587" s="52" t="s">
        <v>1092</v>
      </c>
      <c r="D2587" s="52" t="s">
        <v>1217</v>
      </c>
      <c r="E2587" s="52" t="s">
        <v>1139</v>
      </c>
      <c r="F2587" s="52" t="s">
        <v>1266</v>
      </c>
      <c r="G2587" s="56" t="s">
        <v>1267</v>
      </c>
      <c r="H2587" s="57">
        <v>55000000</v>
      </c>
    </row>
    <row r="2588" spans="1:8" ht="25.5">
      <c r="A2588" s="52" t="s">
        <v>506</v>
      </c>
      <c r="B2588" s="52" t="s">
        <v>606</v>
      </c>
      <c r="C2588" s="52" t="s">
        <v>1092</v>
      </c>
      <c r="D2588" s="52" t="s">
        <v>1355</v>
      </c>
      <c r="E2588" s="52" t="s">
        <v>201</v>
      </c>
      <c r="F2588" s="52" t="s">
        <v>201</v>
      </c>
      <c r="G2588" s="56" t="s">
        <v>1356</v>
      </c>
      <c r="H2588" s="57">
        <v>17463778621</v>
      </c>
    </row>
    <row r="2589" spans="1:8">
      <c r="A2589" s="52" t="s">
        <v>506</v>
      </c>
      <c r="B2589" s="52" t="s">
        <v>606</v>
      </c>
      <c r="C2589" s="52" t="s">
        <v>1092</v>
      </c>
      <c r="D2589" s="52" t="s">
        <v>1355</v>
      </c>
      <c r="E2589" s="52" t="s">
        <v>944</v>
      </c>
      <c r="F2589" s="52" t="s">
        <v>201</v>
      </c>
      <c r="G2589" s="56" t="s">
        <v>945</v>
      </c>
      <c r="H2589" s="57">
        <v>178265000</v>
      </c>
    </row>
    <row r="2590" spans="1:8">
      <c r="A2590" s="52" t="s">
        <v>506</v>
      </c>
      <c r="B2590" s="52" t="s">
        <v>606</v>
      </c>
      <c r="C2590" s="52" t="s">
        <v>1092</v>
      </c>
      <c r="D2590" s="52" t="s">
        <v>1355</v>
      </c>
      <c r="E2590" s="52" t="s">
        <v>944</v>
      </c>
      <c r="F2590" s="52" t="s">
        <v>948</v>
      </c>
      <c r="G2590" s="56" t="s">
        <v>949</v>
      </c>
      <c r="H2590" s="57">
        <v>158525000</v>
      </c>
    </row>
    <row r="2591" spans="1:8">
      <c r="A2591" s="52" t="s">
        <v>506</v>
      </c>
      <c r="B2591" s="52" t="s">
        <v>606</v>
      </c>
      <c r="C2591" s="52" t="s">
        <v>1092</v>
      </c>
      <c r="D2591" s="52" t="s">
        <v>1355</v>
      </c>
      <c r="E2591" s="52" t="s">
        <v>944</v>
      </c>
      <c r="F2591" s="52" t="s">
        <v>960</v>
      </c>
      <c r="G2591" s="56" t="s">
        <v>961</v>
      </c>
      <c r="H2591" s="57">
        <v>19740000</v>
      </c>
    </row>
    <row r="2592" spans="1:8" ht="25.5">
      <c r="A2592" s="52" t="s">
        <v>506</v>
      </c>
      <c r="B2592" s="52" t="s">
        <v>606</v>
      </c>
      <c r="C2592" s="52" t="s">
        <v>1092</v>
      </c>
      <c r="D2592" s="52" t="s">
        <v>1355</v>
      </c>
      <c r="E2592" s="52" t="s">
        <v>962</v>
      </c>
      <c r="F2592" s="52" t="s">
        <v>201</v>
      </c>
      <c r="G2592" s="56" t="s">
        <v>963</v>
      </c>
      <c r="H2592" s="57">
        <v>410536000</v>
      </c>
    </row>
    <row r="2593" spans="1:8" ht="25.5">
      <c r="A2593" s="52" t="s">
        <v>506</v>
      </c>
      <c r="B2593" s="52" t="s">
        <v>606</v>
      </c>
      <c r="C2593" s="52" t="s">
        <v>1092</v>
      </c>
      <c r="D2593" s="52" t="s">
        <v>1355</v>
      </c>
      <c r="E2593" s="52" t="s">
        <v>962</v>
      </c>
      <c r="F2593" s="52" t="s">
        <v>1334</v>
      </c>
      <c r="G2593" s="56" t="s">
        <v>1335</v>
      </c>
      <c r="H2593" s="57">
        <v>324576000</v>
      </c>
    </row>
    <row r="2594" spans="1:8">
      <c r="A2594" s="52" t="s">
        <v>506</v>
      </c>
      <c r="B2594" s="52" t="s">
        <v>606</v>
      </c>
      <c r="C2594" s="52" t="s">
        <v>1092</v>
      </c>
      <c r="D2594" s="52" t="s">
        <v>1355</v>
      </c>
      <c r="E2594" s="52" t="s">
        <v>962</v>
      </c>
      <c r="F2594" s="52" t="s">
        <v>1338</v>
      </c>
      <c r="G2594" s="56" t="s">
        <v>1339</v>
      </c>
      <c r="H2594" s="57">
        <v>29660000</v>
      </c>
    </row>
    <row r="2595" spans="1:8">
      <c r="A2595" s="52" t="s">
        <v>506</v>
      </c>
      <c r="B2595" s="52" t="s">
        <v>606</v>
      </c>
      <c r="C2595" s="52" t="s">
        <v>1092</v>
      </c>
      <c r="D2595" s="52" t="s">
        <v>1355</v>
      </c>
      <c r="E2595" s="52" t="s">
        <v>962</v>
      </c>
      <c r="F2595" s="52" t="s">
        <v>1340</v>
      </c>
      <c r="G2595" s="56" t="s">
        <v>1341</v>
      </c>
      <c r="H2595" s="57">
        <v>56300000</v>
      </c>
    </row>
    <row r="2596" spans="1:8">
      <c r="A2596" s="52" t="s">
        <v>506</v>
      </c>
      <c r="B2596" s="52" t="s">
        <v>606</v>
      </c>
      <c r="C2596" s="52" t="s">
        <v>1092</v>
      </c>
      <c r="D2596" s="52" t="s">
        <v>1355</v>
      </c>
      <c r="E2596" s="52" t="s">
        <v>1139</v>
      </c>
      <c r="F2596" s="52" t="s">
        <v>201</v>
      </c>
      <c r="G2596" s="56" t="s">
        <v>1140</v>
      </c>
      <c r="H2596" s="57">
        <v>1641091000</v>
      </c>
    </row>
    <row r="2597" spans="1:8">
      <c r="A2597" s="52" t="s">
        <v>506</v>
      </c>
      <c r="B2597" s="52" t="s">
        <v>606</v>
      </c>
      <c r="C2597" s="52" t="s">
        <v>1092</v>
      </c>
      <c r="D2597" s="52" t="s">
        <v>1355</v>
      </c>
      <c r="E2597" s="52" t="s">
        <v>1139</v>
      </c>
      <c r="F2597" s="52" t="s">
        <v>1141</v>
      </c>
      <c r="G2597" s="56" t="s">
        <v>1142</v>
      </c>
      <c r="H2597" s="57">
        <v>1641091000</v>
      </c>
    </row>
    <row r="2598" spans="1:8">
      <c r="A2598" s="52" t="s">
        <v>506</v>
      </c>
      <c r="B2598" s="52" t="s">
        <v>606</v>
      </c>
      <c r="C2598" s="52" t="s">
        <v>1092</v>
      </c>
      <c r="D2598" s="52" t="s">
        <v>1355</v>
      </c>
      <c r="E2598" s="52" t="s">
        <v>986</v>
      </c>
      <c r="F2598" s="52" t="s">
        <v>201</v>
      </c>
      <c r="G2598" s="56" t="s">
        <v>987</v>
      </c>
      <c r="H2598" s="57">
        <v>143253698</v>
      </c>
    </row>
    <row r="2599" spans="1:8">
      <c r="A2599" s="52" t="s">
        <v>506</v>
      </c>
      <c r="B2599" s="52" t="s">
        <v>606</v>
      </c>
      <c r="C2599" s="52" t="s">
        <v>1092</v>
      </c>
      <c r="D2599" s="52" t="s">
        <v>1355</v>
      </c>
      <c r="E2599" s="52" t="s">
        <v>986</v>
      </c>
      <c r="F2599" s="52" t="s">
        <v>992</v>
      </c>
      <c r="G2599" s="56" t="s">
        <v>993</v>
      </c>
      <c r="H2599" s="57">
        <v>143253698</v>
      </c>
    </row>
    <row r="2600" spans="1:8">
      <c r="A2600" s="52" t="s">
        <v>506</v>
      </c>
      <c r="B2600" s="52" t="s">
        <v>606</v>
      </c>
      <c r="C2600" s="52" t="s">
        <v>1092</v>
      </c>
      <c r="D2600" s="52" t="s">
        <v>1355</v>
      </c>
      <c r="E2600" s="52" t="s">
        <v>996</v>
      </c>
      <c r="F2600" s="52" t="s">
        <v>201</v>
      </c>
      <c r="G2600" s="56" t="s">
        <v>997</v>
      </c>
      <c r="H2600" s="57">
        <v>357834001</v>
      </c>
    </row>
    <row r="2601" spans="1:8">
      <c r="A2601" s="52" t="s">
        <v>506</v>
      </c>
      <c r="B2601" s="52" t="s">
        <v>606</v>
      </c>
      <c r="C2601" s="52" t="s">
        <v>1092</v>
      </c>
      <c r="D2601" s="52" t="s">
        <v>1355</v>
      </c>
      <c r="E2601" s="52" t="s">
        <v>996</v>
      </c>
      <c r="F2601" s="52" t="s">
        <v>1000</v>
      </c>
      <c r="G2601" s="56" t="s">
        <v>1001</v>
      </c>
      <c r="H2601" s="57">
        <v>357834001</v>
      </c>
    </row>
    <row r="2602" spans="1:8">
      <c r="A2602" s="52" t="s">
        <v>506</v>
      </c>
      <c r="B2602" s="52" t="s">
        <v>606</v>
      </c>
      <c r="C2602" s="52" t="s">
        <v>1092</v>
      </c>
      <c r="D2602" s="52" t="s">
        <v>1355</v>
      </c>
      <c r="E2602" s="52" t="s">
        <v>1006</v>
      </c>
      <c r="F2602" s="52" t="s">
        <v>201</v>
      </c>
      <c r="G2602" s="56" t="s">
        <v>1007</v>
      </c>
      <c r="H2602" s="57">
        <v>285400000</v>
      </c>
    </row>
    <row r="2603" spans="1:8">
      <c r="A2603" s="52" t="s">
        <v>506</v>
      </c>
      <c r="B2603" s="52" t="s">
        <v>606</v>
      </c>
      <c r="C2603" s="52" t="s">
        <v>1092</v>
      </c>
      <c r="D2603" s="52" t="s">
        <v>1355</v>
      </c>
      <c r="E2603" s="52" t="s">
        <v>1006</v>
      </c>
      <c r="F2603" s="52" t="s">
        <v>1014</v>
      </c>
      <c r="G2603" s="56" t="s">
        <v>1015</v>
      </c>
      <c r="H2603" s="57">
        <v>148000000</v>
      </c>
    </row>
    <row r="2604" spans="1:8" ht="25.5">
      <c r="A2604" s="52" t="s">
        <v>506</v>
      </c>
      <c r="B2604" s="52" t="s">
        <v>606</v>
      </c>
      <c r="C2604" s="52" t="s">
        <v>1092</v>
      </c>
      <c r="D2604" s="52" t="s">
        <v>1355</v>
      </c>
      <c r="E2604" s="52" t="s">
        <v>1006</v>
      </c>
      <c r="F2604" s="52" t="s">
        <v>1016</v>
      </c>
      <c r="G2604" s="56" t="s">
        <v>1017</v>
      </c>
      <c r="H2604" s="57">
        <v>137400000</v>
      </c>
    </row>
    <row r="2605" spans="1:8">
      <c r="A2605" s="52" t="s">
        <v>506</v>
      </c>
      <c r="B2605" s="52" t="s">
        <v>606</v>
      </c>
      <c r="C2605" s="52" t="s">
        <v>1092</v>
      </c>
      <c r="D2605" s="52" t="s">
        <v>1355</v>
      </c>
      <c r="E2605" s="52" t="s">
        <v>1021</v>
      </c>
      <c r="F2605" s="52" t="s">
        <v>201</v>
      </c>
      <c r="G2605" s="56" t="s">
        <v>1022</v>
      </c>
      <c r="H2605" s="57">
        <v>465588296</v>
      </c>
    </row>
    <row r="2606" spans="1:8">
      <c r="A2606" s="52" t="s">
        <v>506</v>
      </c>
      <c r="B2606" s="52" t="s">
        <v>606</v>
      </c>
      <c r="C2606" s="52" t="s">
        <v>1092</v>
      </c>
      <c r="D2606" s="52" t="s">
        <v>1355</v>
      </c>
      <c r="E2606" s="52" t="s">
        <v>1021</v>
      </c>
      <c r="F2606" s="52" t="s">
        <v>1023</v>
      </c>
      <c r="G2606" s="56" t="s">
        <v>1024</v>
      </c>
      <c r="H2606" s="57">
        <v>6800000</v>
      </c>
    </row>
    <row r="2607" spans="1:8">
      <c r="A2607" s="52" t="s">
        <v>506</v>
      </c>
      <c r="B2607" s="52" t="s">
        <v>606</v>
      </c>
      <c r="C2607" s="52" t="s">
        <v>1092</v>
      </c>
      <c r="D2607" s="52" t="s">
        <v>1355</v>
      </c>
      <c r="E2607" s="52" t="s">
        <v>1021</v>
      </c>
      <c r="F2607" s="52" t="s">
        <v>1025</v>
      </c>
      <c r="G2607" s="56" t="s">
        <v>1026</v>
      </c>
      <c r="H2607" s="57">
        <v>97650000</v>
      </c>
    </row>
    <row r="2608" spans="1:8">
      <c r="A2608" s="52" t="s">
        <v>506</v>
      </c>
      <c r="B2608" s="52" t="s">
        <v>606</v>
      </c>
      <c r="C2608" s="52" t="s">
        <v>1092</v>
      </c>
      <c r="D2608" s="52" t="s">
        <v>1355</v>
      </c>
      <c r="E2608" s="52" t="s">
        <v>1021</v>
      </c>
      <c r="F2608" s="52" t="s">
        <v>1029</v>
      </c>
      <c r="G2608" s="56" t="s">
        <v>1030</v>
      </c>
      <c r="H2608" s="57">
        <v>96160000</v>
      </c>
    </row>
    <row r="2609" spans="1:8">
      <c r="A2609" s="52" t="s">
        <v>506</v>
      </c>
      <c r="B2609" s="52" t="s">
        <v>606</v>
      </c>
      <c r="C2609" s="52" t="s">
        <v>1092</v>
      </c>
      <c r="D2609" s="52" t="s">
        <v>1355</v>
      </c>
      <c r="E2609" s="52" t="s">
        <v>1021</v>
      </c>
      <c r="F2609" s="52" t="s">
        <v>1033</v>
      </c>
      <c r="G2609" s="56" t="s">
        <v>1034</v>
      </c>
      <c r="H2609" s="57">
        <v>264978296</v>
      </c>
    </row>
    <row r="2610" spans="1:8">
      <c r="A2610" s="52" t="s">
        <v>506</v>
      </c>
      <c r="B2610" s="52" t="s">
        <v>606</v>
      </c>
      <c r="C2610" s="52" t="s">
        <v>1092</v>
      </c>
      <c r="D2610" s="52" t="s">
        <v>1355</v>
      </c>
      <c r="E2610" s="52" t="s">
        <v>1035</v>
      </c>
      <c r="F2610" s="52" t="s">
        <v>201</v>
      </c>
      <c r="G2610" s="56" t="s">
        <v>1036</v>
      </c>
      <c r="H2610" s="57">
        <v>825334400</v>
      </c>
    </row>
    <row r="2611" spans="1:8">
      <c r="A2611" s="52" t="s">
        <v>506</v>
      </c>
      <c r="B2611" s="52" t="s">
        <v>606</v>
      </c>
      <c r="C2611" s="52" t="s">
        <v>1092</v>
      </c>
      <c r="D2611" s="52" t="s">
        <v>1355</v>
      </c>
      <c r="E2611" s="52" t="s">
        <v>1035</v>
      </c>
      <c r="F2611" s="52" t="s">
        <v>1037</v>
      </c>
      <c r="G2611" s="56" t="s">
        <v>1038</v>
      </c>
      <c r="H2611" s="57">
        <v>259376400</v>
      </c>
    </row>
    <row r="2612" spans="1:8">
      <c r="A2612" s="52" t="s">
        <v>506</v>
      </c>
      <c r="B2612" s="52" t="s">
        <v>606</v>
      </c>
      <c r="C2612" s="52" t="s">
        <v>1092</v>
      </c>
      <c r="D2612" s="52" t="s">
        <v>1355</v>
      </c>
      <c r="E2612" s="52" t="s">
        <v>1035</v>
      </c>
      <c r="F2612" s="52" t="s">
        <v>1039</v>
      </c>
      <c r="G2612" s="56" t="s">
        <v>1040</v>
      </c>
      <c r="H2612" s="57">
        <v>324310000</v>
      </c>
    </row>
    <row r="2613" spans="1:8">
      <c r="A2613" s="52" t="s">
        <v>506</v>
      </c>
      <c r="B2613" s="52" t="s">
        <v>606</v>
      </c>
      <c r="C2613" s="52" t="s">
        <v>1092</v>
      </c>
      <c r="D2613" s="52" t="s">
        <v>1355</v>
      </c>
      <c r="E2613" s="52" t="s">
        <v>1035</v>
      </c>
      <c r="F2613" s="52" t="s">
        <v>1041</v>
      </c>
      <c r="G2613" s="56" t="s">
        <v>1028</v>
      </c>
      <c r="H2613" s="57">
        <v>241648000</v>
      </c>
    </row>
    <row r="2614" spans="1:8">
      <c r="A2614" s="52" t="s">
        <v>506</v>
      </c>
      <c r="B2614" s="52" t="s">
        <v>606</v>
      </c>
      <c r="C2614" s="52" t="s">
        <v>1092</v>
      </c>
      <c r="D2614" s="52" t="s">
        <v>1355</v>
      </c>
      <c r="E2614" s="52" t="s">
        <v>1044</v>
      </c>
      <c r="F2614" s="52" t="s">
        <v>201</v>
      </c>
      <c r="G2614" s="56" t="s">
        <v>1045</v>
      </c>
      <c r="H2614" s="57">
        <v>131070000</v>
      </c>
    </row>
    <row r="2615" spans="1:8">
      <c r="A2615" s="52" t="s">
        <v>506</v>
      </c>
      <c r="B2615" s="52" t="s">
        <v>606</v>
      </c>
      <c r="C2615" s="52" t="s">
        <v>1092</v>
      </c>
      <c r="D2615" s="52" t="s">
        <v>1355</v>
      </c>
      <c r="E2615" s="52" t="s">
        <v>1044</v>
      </c>
      <c r="F2615" s="52" t="s">
        <v>1046</v>
      </c>
      <c r="G2615" s="56" t="s">
        <v>1047</v>
      </c>
      <c r="H2615" s="57">
        <v>121070000</v>
      </c>
    </row>
    <row r="2616" spans="1:8">
      <c r="A2616" s="52" t="s">
        <v>506</v>
      </c>
      <c r="B2616" s="52" t="s">
        <v>606</v>
      </c>
      <c r="C2616" s="52" t="s">
        <v>1092</v>
      </c>
      <c r="D2616" s="52" t="s">
        <v>1355</v>
      </c>
      <c r="E2616" s="52" t="s">
        <v>1044</v>
      </c>
      <c r="F2616" s="52" t="s">
        <v>1048</v>
      </c>
      <c r="G2616" s="56" t="s">
        <v>1049</v>
      </c>
      <c r="H2616" s="57">
        <v>10000000</v>
      </c>
    </row>
    <row r="2617" spans="1:8">
      <c r="A2617" s="52" t="s">
        <v>506</v>
      </c>
      <c r="B2617" s="52" t="s">
        <v>606</v>
      </c>
      <c r="C2617" s="52" t="s">
        <v>1092</v>
      </c>
      <c r="D2617" s="52" t="s">
        <v>1355</v>
      </c>
      <c r="E2617" s="52" t="s">
        <v>1052</v>
      </c>
      <c r="F2617" s="52" t="s">
        <v>201</v>
      </c>
      <c r="G2617" s="56" t="s">
        <v>1053</v>
      </c>
      <c r="H2617" s="57">
        <v>43400000</v>
      </c>
    </row>
    <row r="2618" spans="1:8">
      <c r="A2618" s="52" t="s">
        <v>506</v>
      </c>
      <c r="B2618" s="52" t="s">
        <v>606</v>
      </c>
      <c r="C2618" s="52" t="s">
        <v>1092</v>
      </c>
      <c r="D2618" s="52" t="s">
        <v>1355</v>
      </c>
      <c r="E2618" s="52" t="s">
        <v>1052</v>
      </c>
      <c r="F2618" s="52" t="s">
        <v>1054</v>
      </c>
      <c r="G2618" s="56" t="s">
        <v>1055</v>
      </c>
      <c r="H2618" s="57">
        <v>32900000</v>
      </c>
    </row>
    <row r="2619" spans="1:8">
      <c r="A2619" s="52" t="s">
        <v>506</v>
      </c>
      <c r="B2619" s="52" t="s">
        <v>606</v>
      </c>
      <c r="C2619" s="52" t="s">
        <v>1092</v>
      </c>
      <c r="D2619" s="52" t="s">
        <v>1355</v>
      </c>
      <c r="E2619" s="52" t="s">
        <v>1052</v>
      </c>
      <c r="F2619" s="52" t="s">
        <v>1056</v>
      </c>
      <c r="G2619" s="56" t="s">
        <v>1028</v>
      </c>
      <c r="H2619" s="57">
        <v>10500000</v>
      </c>
    </row>
    <row r="2620" spans="1:8" ht="25.5">
      <c r="A2620" s="52" t="s">
        <v>506</v>
      </c>
      <c r="B2620" s="52" t="s">
        <v>606</v>
      </c>
      <c r="C2620" s="52" t="s">
        <v>1092</v>
      </c>
      <c r="D2620" s="52" t="s">
        <v>1355</v>
      </c>
      <c r="E2620" s="52" t="s">
        <v>1058</v>
      </c>
      <c r="F2620" s="52" t="s">
        <v>201</v>
      </c>
      <c r="G2620" s="56" t="s">
        <v>1059</v>
      </c>
      <c r="H2620" s="57">
        <v>638217400</v>
      </c>
    </row>
    <row r="2621" spans="1:8">
      <c r="A2621" s="52" t="s">
        <v>506</v>
      </c>
      <c r="B2621" s="52" t="s">
        <v>606</v>
      </c>
      <c r="C2621" s="52" t="s">
        <v>1092</v>
      </c>
      <c r="D2621" s="52" t="s">
        <v>1355</v>
      </c>
      <c r="E2621" s="52" t="s">
        <v>1058</v>
      </c>
      <c r="F2621" s="52" t="s">
        <v>1060</v>
      </c>
      <c r="G2621" s="56" t="s">
        <v>1061</v>
      </c>
      <c r="H2621" s="57">
        <v>48270000</v>
      </c>
    </row>
    <row r="2622" spans="1:8">
      <c r="A2622" s="52" t="s">
        <v>506</v>
      </c>
      <c r="B2622" s="52" t="s">
        <v>606</v>
      </c>
      <c r="C2622" s="52" t="s">
        <v>1092</v>
      </c>
      <c r="D2622" s="52" t="s">
        <v>1355</v>
      </c>
      <c r="E2622" s="52" t="s">
        <v>1058</v>
      </c>
      <c r="F2622" s="52" t="s">
        <v>1062</v>
      </c>
      <c r="G2622" s="56" t="s">
        <v>1063</v>
      </c>
      <c r="H2622" s="57">
        <v>312617000</v>
      </c>
    </row>
    <row r="2623" spans="1:8">
      <c r="A2623" s="52" t="s">
        <v>506</v>
      </c>
      <c r="B2623" s="52" t="s">
        <v>606</v>
      </c>
      <c r="C2623" s="52" t="s">
        <v>1092</v>
      </c>
      <c r="D2623" s="52" t="s">
        <v>1355</v>
      </c>
      <c r="E2623" s="52" t="s">
        <v>1058</v>
      </c>
      <c r="F2623" s="52" t="s">
        <v>1064</v>
      </c>
      <c r="G2623" s="56" t="s">
        <v>1065</v>
      </c>
      <c r="H2623" s="57">
        <v>198511000</v>
      </c>
    </row>
    <row r="2624" spans="1:8">
      <c r="A2624" s="52" t="s">
        <v>506</v>
      </c>
      <c r="B2624" s="52" t="s">
        <v>606</v>
      </c>
      <c r="C2624" s="52" t="s">
        <v>1092</v>
      </c>
      <c r="D2624" s="52" t="s">
        <v>1355</v>
      </c>
      <c r="E2624" s="52" t="s">
        <v>1058</v>
      </c>
      <c r="F2624" s="52" t="s">
        <v>1070</v>
      </c>
      <c r="G2624" s="56" t="s">
        <v>1071</v>
      </c>
      <c r="H2624" s="57">
        <v>78819400</v>
      </c>
    </row>
    <row r="2625" spans="1:8" ht="25.5">
      <c r="A2625" s="52" t="s">
        <v>506</v>
      </c>
      <c r="B2625" s="52" t="s">
        <v>606</v>
      </c>
      <c r="C2625" s="52" t="s">
        <v>1092</v>
      </c>
      <c r="D2625" s="52" t="s">
        <v>1355</v>
      </c>
      <c r="E2625" s="52" t="s">
        <v>1072</v>
      </c>
      <c r="F2625" s="52" t="s">
        <v>201</v>
      </c>
      <c r="G2625" s="56" t="s">
        <v>1073</v>
      </c>
      <c r="H2625" s="57">
        <v>358259999</v>
      </c>
    </row>
    <row r="2626" spans="1:8">
      <c r="A2626" s="52" t="s">
        <v>506</v>
      </c>
      <c r="B2626" s="52" t="s">
        <v>606</v>
      </c>
      <c r="C2626" s="52" t="s">
        <v>1092</v>
      </c>
      <c r="D2626" s="52" t="s">
        <v>1355</v>
      </c>
      <c r="E2626" s="52" t="s">
        <v>1072</v>
      </c>
      <c r="F2626" s="52" t="s">
        <v>1074</v>
      </c>
      <c r="G2626" s="56" t="s">
        <v>1067</v>
      </c>
      <c r="H2626" s="57">
        <v>111699999</v>
      </c>
    </row>
    <row r="2627" spans="1:8">
      <c r="A2627" s="52" t="s">
        <v>506</v>
      </c>
      <c r="B2627" s="52" t="s">
        <v>606</v>
      </c>
      <c r="C2627" s="52" t="s">
        <v>1092</v>
      </c>
      <c r="D2627" s="52" t="s">
        <v>1355</v>
      </c>
      <c r="E2627" s="52" t="s">
        <v>1072</v>
      </c>
      <c r="F2627" s="52" t="s">
        <v>1075</v>
      </c>
      <c r="G2627" s="56" t="s">
        <v>1065</v>
      </c>
      <c r="H2627" s="57">
        <v>71890000</v>
      </c>
    </row>
    <row r="2628" spans="1:8">
      <c r="A2628" s="52" t="s">
        <v>506</v>
      </c>
      <c r="B2628" s="52" t="s">
        <v>606</v>
      </c>
      <c r="C2628" s="52" t="s">
        <v>1092</v>
      </c>
      <c r="D2628" s="52" t="s">
        <v>1355</v>
      </c>
      <c r="E2628" s="52" t="s">
        <v>1072</v>
      </c>
      <c r="F2628" s="52" t="s">
        <v>1252</v>
      </c>
      <c r="G2628" s="56" t="s">
        <v>1253</v>
      </c>
      <c r="H2628" s="57">
        <v>174670000</v>
      </c>
    </row>
    <row r="2629" spans="1:8" ht="25.5">
      <c r="A2629" s="52" t="s">
        <v>506</v>
      </c>
      <c r="B2629" s="52" t="s">
        <v>606</v>
      </c>
      <c r="C2629" s="52" t="s">
        <v>1092</v>
      </c>
      <c r="D2629" s="52" t="s">
        <v>1355</v>
      </c>
      <c r="E2629" s="52" t="s">
        <v>1076</v>
      </c>
      <c r="F2629" s="52" t="s">
        <v>201</v>
      </c>
      <c r="G2629" s="56" t="s">
        <v>1077</v>
      </c>
      <c r="H2629" s="57">
        <v>10484853651</v>
      </c>
    </row>
    <row r="2630" spans="1:8">
      <c r="A2630" s="52" t="s">
        <v>506</v>
      </c>
      <c r="B2630" s="52" t="s">
        <v>606</v>
      </c>
      <c r="C2630" s="52" t="s">
        <v>1092</v>
      </c>
      <c r="D2630" s="52" t="s">
        <v>1355</v>
      </c>
      <c r="E2630" s="52" t="s">
        <v>1076</v>
      </c>
      <c r="F2630" s="52" t="s">
        <v>1112</v>
      </c>
      <c r="G2630" s="56" t="s">
        <v>1113</v>
      </c>
      <c r="H2630" s="57">
        <v>1084560664</v>
      </c>
    </row>
    <row r="2631" spans="1:8">
      <c r="A2631" s="52" t="s">
        <v>506</v>
      </c>
      <c r="B2631" s="52" t="s">
        <v>606</v>
      </c>
      <c r="C2631" s="52" t="s">
        <v>1092</v>
      </c>
      <c r="D2631" s="52" t="s">
        <v>1355</v>
      </c>
      <c r="E2631" s="52" t="s">
        <v>1076</v>
      </c>
      <c r="F2631" s="52" t="s">
        <v>1080</v>
      </c>
      <c r="G2631" s="56" t="s">
        <v>1081</v>
      </c>
      <c r="H2631" s="57">
        <v>2691694600</v>
      </c>
    </row>
    <row r="2632" spans="1:8">
      <c r="A2632" s="52" t="s">
        <v>506</v>
      </c>
      <c r="B2632" s="52" t="s">
        <v>606</v>
      </c>
      <c r="C2632" s="52" t="s">
        <v>1092</v>
      </c>
      <c r="D2632" s="52" t="s">
        <v>1355</v>
      </c>
      <c r="E2632" s="52" t="s">
        <v>1076</v>
      </c>
      <c r="F2632" s="52" t="s">
        <v>1082</v>
      </c>
      <c r="G2632" s="56" t="s">
        <v>971</v>
      </c>
      <c r="H2632" s="57">
        <v>6708598387</v>
      </c>
    </row>
    <row r="2633" spans="1:8">
      <c r="A2633" s="52" t="s">
        <v>506</v>
      </c>
      <c r="B2633" s="52" t="s">
        <v>606</v>
      </c>
      <c r="C2633" s="52" t="s">
        <v>1092</v>
      </c>
      <c r="D2633" s="52" t="s">
        <v>1355</v>
      </c>
      <c r="E2633" s="52" t="s">
        <v>1189</v>
      </c>
      <c r="F2633" s="52" t="s">
        <v>201</v>
      </c>
      <c r="G2633" s="56" t="s">
        <v>1190</v>
      </c>
      <c r="H2633" s="57">
        <v>3000000</v>
      </c>
    </row>
    <row r="2634" spans="1:8">
      <c r="A2634" s="52" t="s">
        <v>506</v>
      </c>
      <c r="B2634" s="52" t="s">
        <v>606</v>
      </c>
      <c r="C2634" s="52" t="s">
        <v>1092</v>
      </c>
      <c r="D2634" s="52" t="s">
        <v>1355</v>
      </c>
      <c r="E2634" s="52" t="s">
        <v>1189</v>
      </c>
      <c r="F2634" s="52" t="s">
        <v>1191</v>
      </c>
      <c r="G2634" s="56" t="s">
        <v>1192</v>
      </c>
      <c r="H2634" s="57">
        <v>3000000</v>
      </c>
    </row>
    <row r="2635" spans="1:8">
      <c r="A2635" s="52" t="s">
        <v>506</v>
      </c>
      <c r="B2635" s="52" t="s">
        <v>606</v>
      </c>
      <c r="C2635" s="52" t="s">
        <v>1092</v>
      </c>
      <c r="D2635" s="52" t="s">
        <v>1355</v>
      </c>
      <c r="E2635" s="52" t="s">
        <v>1083</v>
      </c>
      <c r="F2635" s="52" t="s">
        <v>201</v>
      </c>
      <c r="G2635" s="56" t="s">
        <v>971</v>
      </c>
      <c r="H2635" s="57">
        <v>1497675176</v>
      </c>
    </row>
    <row r="2636" spans="1:8">
      <c r="A2636" s="52" t="s">
        <v>506</v>
      </c>
      <c r="B2636" s="52" t="s">
        <v>606</v>
      </c>
      <c r="C2636" s="52" t="s">
        <v>1092</v>
      </c>
      <c r="D2636" s="52" t="s">
        <v>1355</v>
      </c>
      <c r="E2636" s="52" t="s">
        <v>1083</v>
      </c>
      <c r="F2636" s="52" t="s">
        <v>1084</v>
      </c>
      <c r="G2636" s="56" t="s">
        <v>1085</v>
      </c>
      <c r="H2636" s="57">
        <v>46193000</v>
      </c>
    </row>
    <row r="2637" spans="1:8">
      <c r="A2637" s="52" t="s">
        <v>506</v>
      </c>
      <c r="B2637" s="52" t="s">
        <v>606</v>
      </c>
      <c r="C2637" s="52" t="s">
        <v>1092</v>
      </c>
      <c r="D2637" s="52" t="s">
        <v>1355</v>
      </c>
      <c r="E2637" s="52" t="s">
        <v>1083</v>
      </c>
      <c r="F2637" s="52" t="s">
        <v>1088</v>
      </c>
      <c r="G2637" s="56" t="s">
        <v>1089</v>
      </c>
      <c r="H2637" s="57">
        <v>857239346</v>
      </c>
    </row>
    <row r="2638" spans="1:8">
      <c r="A2638" s="52" t="s">
        <v>506</v>
      </c>
      <c r="B2638" s="52" t="s">
        <v>606</v>
      </c>
      <c r="C2638" s="52" t="s">
        <v>1092</v>
      </c>
      <c r="D2638" s="52" t="s">
        <v>1355</v>
      </c>
      <c r="E2638" s="52" t="s">
        <v>1083</v>
      </c>
      <c r="F2638" s="52" t="s">
        <v>1090</v>
      </c>
      <c r="G2638" s="56" t="s">
        <v>1091</v>
      </c>
      <c r="H2638" s="57">
        <v>594242830</v>
      </c>
    </row>
    <row r="2639" spans="1:8">
      <c r="A2639" s="52" t="s">
        <v>506</v>
      </c>
      <c r="B2639" s="52" t="s">
        <v>606</v>
      </c>
      <c r="C2639" s="52" t="s">
        <v>1158</v>
      </c>
      <c r="D2639" s="52" t="s">
        <v>201</v>
      </c>
      <c r="E2639" s="52" t="s">
        <v>201</v>
      </c>
      <c r="F2639" s="52" t="s">
        <v>201</v>
      </c>
      <c r="G2639" s="56" t="s">
        <v>1159</v>
      </c>
      <c r="H2639" s="57">
        <v>62388400</v>
      </c>
    </row>
    <row r="2640" spans="1:8">
      <c r="A2640" s="52" t="s">
        <v>506</v>
      </c>
      <c r="B2640" s="52" t="s">
        <v>606</v>
      </c>
      <c r="C2640" s="52" t="s">
        <v>1158</v>
      </c>
      <c r="D2640" s="52" t="s">
        <v>1193</v>
      </c>
      <c r="E2640" s="52" t="s">
        <v>201</v>
      </c>
      <c r="F2640" s="52" t="s">
        <v>201</v>
      </c>
      <c r="G2640" s="56" t="s">
        <v>1194</v>
      </c>
      <c r="H2640" s="57">
        <v>62388400</v>
      </c>
    </row>
    <row r="2641" spans="1:8">
      <c r="A2641" s="52" t="s">
        <v>506</v>
      </c>
      <c r="B2641" s="52" t="s">
        <v>606</v>
      </c>
      <c r="C2641" s="52" t="s">
        <v>1158</v>
      </c>
      <c r="D2641" s="52" t="s">
        <v>1193</v>
      </c>
      <c r="E2641" s="52" t="s">
        <v>1021</v>
      </c>
      <c r="F2641" s="52" t="s">
        <v>201</v>
      </c>
      <c r="G2641" s="56" t="s">
        <v>1022</v>
      </c>
      <c r="H2641" s="57">
        <v>62388400</v>
      </c>
    </row>
    <row r="2642" spans="1:8">
      <c r="A2642" s="52" t="s">
        <v>506</v>
      </c>
      <c r="B2642" s="52" t="s">
        <v>606</v>
      </c>
      <c r="C2642" s="52" t="s">
        <v>1158</v>
      </c>
      <c r="D2642" s="52" t="s">
        <v>1193</v>
      </c>
      <c r="E2642" s="52" t="s">
        <v>1021</v>
      </c>
      <c r="F2642" s="52" t="s">
        <v>1023</v>
      </c>
      <c r="G2642" s="56" t="s">
        <v>1024</v>
      </c>
      <c r="H2642" s="57">
        <v>4240000</v>
      </c>
    </row>
    <row r="2643" spans="1:8">
      <c r="A2643" s="52" t="s">
        <v>506</v>
      </c>
      <c r="B2643" s="52" t="s">
        <v>606</v>
      </c>
      <c r="C2643" s="52" t="s">
        <v>1158</v>
      </c>
      <c r="D2643" s="52" t="s">
        <v>1193</v>
      </c>
      <c r="E2643" s="52" t="s">
        <v>1021</v>
      </c>
      <c r="F2643" s="52" t="s">
        <v>1025</v>
      </c>
      <c r="G2643" s="56" t="s">
        <v>1026</v>
      </c>
      <c r="H2643" s="57">
        <v>22500000</v>
      </c>
    </row>
    <row r="2644" spans="1:8">
      <c r="A2644" s="52" t="s">
        <v>506</v>
      </c>
      <c r="B2644" s="52" t="s">
        <v>606</v>
      </c>
      <c r="C2644" s="52" t="s">
        <v>1158</v>
      </c>
      <c r="D2644" s="52" t="s">
        <v>1193</v>
      </c>
      <c r="E2644" s="52" t="s">
        <v>1021</v>
      </c>
      <c r="F2644" s="52" t="s">
        <v>1029</v>
      </c>
      <c r="G2644" s="56" t="s">
        <v>1030</v>
      </c>
      <c r="H2644" s="57">
        <v>5000000</v>
      </c>
    </row>
    <row r="2645" spans="1:8">
      <c r="A2645" s="52" t="s">
        <v>506</v>
      </c>
      <c r="B2645" s="52" t="s">
        <v>606</v>
      </c>
      <c r="C2645" s="52" t="s">
        <v>1158</v>
      </c>
      <c r="D2645" s="52" t="s">
        <v>1193</v>
      </c>
      <c r="E2645" s="52" t="s">
        <v>1021</v>
      </c>
      <c r="F2645" s="52" t="s">
        <v>1031</v>
      </c>
      <c r="G2645" s="56" t="s">
        <v>1032</v>
      </c>
      <c r="H2645" s="57">
        <v>22500000</v>
      </c>
    </row>
    <row r="2646" spans="1:8">
      <c r="A2646" s="52" t="s">
        <v>506</v>
      </c>
      <c r="B2646" s="52" t="s">
        <v>606</v>
      </c>
      <c r="C2646" s="52" t="s">
        <v>1158</v>
      </c>
      <c r="D2646" s="52" t="s">
        <v>1193</v>
      </c>
      <c r="E2646" s="52" t="s">
        <v>1021</v>
      </c>
      <c r="F2646" s="52" t="s">
        <v>1033</v>
      </c>
      <c r="G2646" s="56" t="s">
        <v>1034</v>
      </c>
      <c r="H2646" s="57">
        <v>8148400</v>
      </c>
    </row>
    <row r="2647" spans="1:8" ht="25.5">
      <c r="A2647" s="52" t="s">
        <v>506</v>
      </c>
      <c r="B2647" s="52" t="s">
        <v>606</v>
      </c>
      <c r="C2647" s="52" t="s">
        <v>930</v>
      </c>
      <c r="D2647" s="52" t="s">
        <v>201</v>
      </c>
      <c r="E2647" s="52" t="s">
        <v>201</v>
      </c>
      <c r="F2647" s="52" t="s">
        <v>201</v>
      </c>
      <c r="G2647" s="56" t="s">
        <v>931</v>
      </c>
      <c r="H2647" s="57">
        <v>10468663346</v>
      </c>
    </row>
    <row r="2648" spans="1:8">
      <c r="A2648" s="52" t="s">
        <v>506</v>
      </c>
      <c r="B2648" s="52" t="s">
        <v>606</v>
      </c>
      <c r="C2648" s="52" t="s">
        <v>930</v>
      </c>
      <c r="D2648" s="52" t="s">
        <v>932</v>
      </c>
      <c r="E2648" s="52" t="s">
        <v>201</v>
      </c>
      <c r="F2648" s="52" t="s">
        <v>201</v>
      </c>
      <c r="G2648" s="56" t="s">
        <v>933</v>
      </c>
      <c r="H2648" s="57">
        <v>10468663346</v>
      </c>
    </row>
    <row r="2649" spans="1:8">
      <c r="A2649" s="52" t="s">
        <v>506</v>
      </c>
      <c r="B2649" s="52" t="s">
        <v>606</v>
      </c>
      <c r="C2649" s="52" t="s">
        <v>930</v>
      </c>
      <c r="D2649" s="52" t="s">
        <v>932</v>
      </c>
      <c r="E2649" s="52" t="s">
        <v>934</v>
      </c>
      <c r="F2649" s="52" t="s">
        <v>201</v>
      </c>
      <c r="G2649" s="56" t="s">
        <v>935</v>
      </c>
      <c r="H2649" s="57">
        <v>4865954786</v>
      </c>
    </row>
    <row r="2650" spans="1:8">
      <c r="A2650" s="52" t="s">
        <v>506</v>
      </c>
      <c r="B2650" s="52" t="s">
        <v>606</v>
      </c>
      <c r="C2650" s="52" t="s">
        <v>930</v>
      </c>
      <c r="D2650" s="52" t="s">
        <v>932</v>
      </c>
      <c r="E2650" s="52" t="s">
        <v>934</v>
      </c>
      <c r="F2650" s="52" t="s">
        <v>936</v>
      </c>
      <c r="G2650" s="56" t="s">
        <v>937</v>
      </c>
      <c r="H2650" s="57">
        <v>4865954786</v>
      </c>
    </row>
    <row r="2651" spans="1:8" ht="25.5">
      <c r="A2651" s="52" t="s">
        <v>506</v>
      </c>
      <c r="B2651" s="52" t="s">
        <v>606</v>
      </c>
      <c r="C2651" s="52" t="s">
        <v>930</v>
      </c>
      <c r="D2651" s="52" t="s">
        <v>932</v>
      </c>
      <c r="E2651" s="52" t="s">
        <v>940</v>
      </c>
      <c r="F2651" s="52" t="s">
        <v>201</v>
      </c>
      <c r="G2651" s="56" t="s">
        <v>941</v>
      </c>
      <c r="H2651" s="57">
        <v>74829038</v>
      </c>
    </row>
    <row r="2652" spans="1:8" ht="25.5">
      <c r="A2652" s="52" t="s">
        <v>506</v>
      </c>
      <c r="B2652" s="52" t="s">
        <v>606</v>
      </c>
      <c r="C2652" s="52" t="s">
        <v>930</v>
      </c>
      <c r="D2652" s="52" t="s">
        <v>932</v>
      </c>
      <c r="E2652" s="52" t="s">
        <v>940</v>
      </c>
      <c r="F2652" s="52" t="s">
        <v>942</v>
      </c>
      <c r="G2652" s="56" t="s">
        <v>943</v>
      </c>
      <c r="H2652" s="57">
        <v>74829038</v>
      </c>
    </row>
    <row r="2653" spans="1:8">
      <c r="A2653" s="52" t="s">
        <v>506</v>
      </c>
      <c r="B2653" s="52" t="s">
        <v>606</v>
      </c>
      <c r="C2653" s="52" t="s">
        <v>930</v>
      </c>
      <c r="D2653" s="52" t="s">
        <v>932</v>
      </c>
      <c r="E2653" s="52" t="s">
        <v>944</v>
      </c>
      <c r="F2653" s="52" t="s">
        <v>201</v>
      </c>
      <c r="G2653" s="56" t="s">
        <v>945</v>
      </c>
      <c r="H2653" s="57">
        <v>1811744419</v>
      </c>
    </row>
    <row r="2654" spans="1:8">
      <c r="A2654" s="52" t="s">
        <v>506</v>
      </c>
      <c r="B2654" s="52" t="s">
        <v>606</v>
      </c>
      <c r="C2654" s="52" t="s">
        <v>930</v>
      </c>
      <c r="D2654" s="52" t="s">
        <v>932</v>
      </c>
      <c r="E2654" s="52" t="s">
        <v>944</v>
      </c>
      <c r="F2654" s="52" t="s">
        <v>946</v>
      </c>
      <c r="G2654" s="56" t="s">
        <v>947</v>
      </c>
      <c r="H2654" s="57">
        <v>212001867</v>
      </c>
    </row>
    <row r="2655" spans="1:8">
      <c r="A2655" s="52" t="s">
        <v>506</v>
      </c>
      <c r="B2655" s="52" t="s">
        <v>606</v>
      </c>
      <c r="C2655" s="52" t="s">
        <v>930</v>
      </c>
      <c r="D2655" s="52" t="s">
        <v>932</v>
      </c>
      <c r="E2655" s="52" t="s">
        <v>944</v>
      </c>
      <c r="F2655" s="52" t="s">
        <v>948</v>
      </c>
      <c r="G2655" s="56" t="s">
        <v>949</v>
      </c>
      <c r="H2655" s="57">
        <v>15000000</v>
      </c>
    </row>
    <row r="2656" spans="1:8" ht="25.5">
      <c r="A2656" s="52" t="s">
        <v>506</v>
      </c>
      <c r="B2656" s="52" t="s">
        <v>606</v>
      </c>
      <c r="C2656" s="52" t="s">
        <v>930</v>
      </c>
      <c r="D2656" s="52" t="s">
        <v>932</v>
      </c>
      <c r="E2656" s="52" t="s">
        <v>944</v>
      </c>
      <c r="F2656" s="52" t="s">
        <v>954</v>
      </c>
      <c r="G2656" s="56" t="s">
        <v>955</v>
      </c>
      <c r="H2656" s="57">
        <v>116524560</v>
      </c>
    </row>
    <row r="2657" spans="1:8" ht="25.5">
      <c r="A2657" s="52" t="s">
        <v>506</v>
      </c>
      <c r="B2657" s="52" t="s">
        <v>606</v>
      </c>
      <c r="C2657" s="52" t="s">
        <v>930</v>
      </c>
      <c r="D2657" s="52" t="s">
        <v>932</v>
      </c>
      <c r="E2657" s="52" t="s">
        <v>944</v>
      </c>
      <c r="F2657" s="52" t="s">
        <v>956</v>
      </c>
      <c r="G2657" s="56" t="s">
        <v>957</v>
      </c>
      <c r="H2657" s="57">
        <v>139391323</v>
      </c>
    </row>
    <row r="2658" spans="1:8">
      <c r="A2658" s="52" t="s">
        <v>506</v>
      </c>
      <c r="B2658" s="52" t="s">
        <v>606</v>
      </c>
      <c r="C2658" s="52" t="s">
        <v>930</v>
      </c>
      <c r="D2658" s="52" t="s">
        <v>932</v>
      </c>
      <c r="E2658" s="52" t="s">
        <v>944</v>
      </c>
      <c r="F2658" s="52" t="s">
        <v>958</v>
      </c>
      <c r="G2658" s="56" t="s">
        <v>959</v>
      </c>
      <c r="H2658" s="57">
        <v>1312352709</v>
      </c>
    </row>
    <row r="2659" spans="1:8">
      <c r="A2659" s="52" t="s">
        <v>506</v>
      </c>
      <c r="B2659" s="52" t="s">
        <v>606</v>
      </c>
      <c r="C2659" s="52" t="s">
        <v>930</v>
      </c>
      <c r="D2659" s="52" t="s">
        <v>932</v>
      </c>
      <c r="E2659" s="52" t="s">
        <v>944</v>
      </c>
      <c r="F2659" s="52" t="s">
        <v>960</v>
      </c>
      <c r="G2659" s="56" t="s">
        <v>961</v>
      </c>
      <c r="H2659" s="57">
        <v>16473960</v>
      </c>
    </row>
    <row r="2660" spans="1:8">
      <c r="A2660" s="52" t="s">
        <v>506</v>
      </c>
      <c r="B2660" s="52" t="s">
        <v>606</v>
      </c>
      <c r="C2660" s="52" t="s">
        <v>930</v>
      </c>
      <c r="D2660" s="52" t="s">
        <v>932</v>
      </c>
      <c r="E2660" s="52" t="s">
        <v>966</v>
      </c>
      <c r="F2660" s="52" t="s">
        <v>201</v>
      </c>
      <c r="G2660" s="56" t="s">
        <v>967</v>
      </c>
      <c r="H2660" s="57">
        <v>454895000</v>
      </c>
    </row>
    <row r="2661" spans="1:8">
      <c r="A2661" s="52" t="s">
        <v>506</v>
      </c>
      <c r="B2661" s="52" t="s">
        <v>606</v>
      </c>
      <c r="C2661" s="52" t="s">
        <v>930</v>
      </c>
      <c r="D2661" s="52" t="s">
        <v>932</v>
      </c>
      <c r="E2661" s="52" t="s">
        <v>966</v>
      </c>
      <c r="F2661" s="52" t="s">
        <v>970</v>
      </c>
      <c r="G2661" s="56" t="s">
        <v>971</v>
      </c>
      <c r="H2661" s="57">
        <v>454895000</v>
      </c>
    </row>
    <row r="2662" spans="1:8">
      <c r="A2662" s="52" t="s">
        <v>506</v>
      </c>
      <c r="B2662" s="52" t="s">
        <v>606</v>
      </c>
      <c r="C2662" s="52" t="s">
        <v>930</v>
      </c>
      <c r="D2662" s="52" t="s">
        <v>932</v>
      </c>
      <c r="E2662" s="52" t="s">
        <v>972</v>
      </c>
      <c r="F2662" s="52" t="s">
        <v>201</v>
      </c>
      <c r="G2662" s="56" t="s">
        <v>973</v>
      </c>
      <c r="H2662" s="57">
        <v>1207769305</v>
      </c>
    </row>
    <row r="2663" spans="1:8">
      <c r="A2663" s="52" t="s">
        <v>506</v>
      </c>
      <c r="B2663" s="52" t="s">
        <v>606</v>
      </c>
      <c r="C2663" s="52" t="s">
        <v>930</v>
      </c>
      <c r="D2663" s="52" t="s">
        <v>932</v>
      </c>
      <c r="E2663" s="52" t="s">
        <v>972</v>
      </c>
      <c r="F2663" s="52" t="s">
        <v>974</v>
      </c>
      <c r="G2663" s="56" t="s">
        <v>975</v>
      </c>
      <c r="H2663" s="57">
        <v>939468600</v>
      </c>
    </row>
    <row r="2664" spans="1:8">
      <c r="A2664" s="52" t="s">
        <v>506</v>
      </c>
      <c r="B2664" s="52" t="s">
        <v>606</v>
      </c>
      <c r="C2664" s="52" t="s">
        <v>930</v>
      </c>
      <c r="D2664" s="52" t="s">
        <v>932</v>
      </c>
      <c r="E2664" s="52" t="s">
        <v>972</v>
      </c>
      <c r="F2664" s="52" t="s">
        <v>976</v>
      </c>
      <c r="G2664" s="56" t="s">
        <v>977</v>
      </c>
      <c r="H2664" s="57">
        <v>161051760</v>
      </c>
    </row>
    <row r="2665" spans="1:8">
      <c r="A2665" s="52" t="s">
        <v>506</v>
      </c>
      <c r="B2665" s="52" t="s">
        <v>606</v>
      </c>
      <c r="C2665" s="52" t="s">
        <v>930</v>
      </c>
      <c r="D2665" s="52" t="s">
        <v>932</v>
      </c>
      <c r="E2665" s="52" t="s">
        <v>972</v>
      </c>
      <c r="F2665" s="52" t="s">
        <v>978</v>
      </c>
      <c r="G2665" s="56" t="s">
        <v>979</v>
      </c>
      <c r="H2665" s="57">
        <v>105794733</v>
      </c>
    </row>
    <row r="2666" spans="1:8">
      <c r="A2666" s="52" t="s">
        <v>506</v>
      </c>
      <c r="B2666" s="52" t="s">
        <v>606</v>
      </c>
      <c r="C2666" s="52" t="s">
        <v>930</v>
      </c>
      <c r="D2666" s="52" t="s">
        <v>932</v>
      </c>
      <c r="E2666" s="52" t="s">
        <v>972</v>
      </c>
      <c r="F2666" s="52" t="s">
        <v>980</v>
      </c>
      <c r="G2666" s="56" t="s">
        <v>981</v>
      </c>
      <c r="H2666" s="57">
        <v>1454212</v>
      </c>
    </row>
    <row r="2667" spans="1:8">
      <c r="A2667" s="52" t="s">
        <v>506</v>
      </c>
      <c r="B2667" s="52" t="s">
        <v>606</v>
      </c>
      <c r="C2667" s="52" t="s">
        <v>930</v>
      </c>
      <c r="D2667" s="52" t="s">
        <v>932</v>
      </c>
      <c r="E2667" s="52" t="s">
        <v>982</v>
      </c>
      <c r="F2667" s="52" t="s">
        <v>201</v>
      </c>
      <c r="G2667" s="56" t="s">
        <v>983</v>
      </c>
      <c r="H2667" s="57">
        <v>656200000</v>
      </c>
    </row>
    <row r="2668" spans="1:8" ht="25.5">
      <c r="A2668" s="52" t="s">
        <v>506</v>
      </c>
      <c r="B2668" s="52" t="s">
        <v>606</v>
      </c>
      <c r="C2668" s="52" t="s">
        <v>930</v>
      </c>
      <c r="D2668" s="52" t="s">
        <v>932</v>
      </c>
      <c r="E2668" s="52" t="s">
        <v>982</v>
      </c>
      <c r="F2668" s="52" t="s">
        <v>984</v>
      </c>
      <c r="G2668" s="56" t="s">
        <v>985</v>
      </c>
      <c r="H2668" s="57">
        <v>656200000</v>
      </c>
    </row>
    <row r="2669" spans="1:8">
      <c r="A2669" s="52" t="s">
        <v>506</v>
      </c>
      <c r="B2669" s="52" t="s">
        <v>606</v>
      </c>
      <c r="C2669" s="52" t="s">
        <v>930</v>
      </c>
      <c r="D2669" s="52" t="s">
        <v>932</v>
      </c>
      <c r="E2669" s="52" t="s">
        <v>986</v>
      </c>
      <c r="F2669" s="52" t="s">
        <v>201</v>
      </c>
      <c r="G2669" s="56" t="s">
        <v>987</v>
      </c>
      <c r="H2669" s="57">
        <v>189732851</v>
      </c>
    </row>
    <row r="2670" spans="1:8">
      <c r="A2670" s="52" t="s">
        <v>506</v>
      </c>
      <c r="B2670" s="52" t="s">
        <v>606</v>
      </c>
      <c r="C2670" s="52" t="s">
        <v>930</v>
      </c>
      <c r="D2670" s="52" t="s">
        <v>932</v>
      </c>
      <c r="E2670" s="52" t="s">
        <v>986</v>
      </c>
      <c r="F2670" s="52" t="s">
        <v>988</v>
      </c>
      <c r="G2670" s="56" t="s">
        <v>989</v>
      </c>
      <c r="H2670" s="57">
        <v>122253394</v>
      </c>
    </row>
    <row r="2671" spans="1:8">
      <c r="A2671" s="52" t="s">
        <v>506</v>
      </c>
      <c r="B2671" s="52" t="s">
        <v>606</v>
      </c>
      <c r="C2671" s="52" t="s">
        <v>930</v>
      </c>
      <c r="D2671" s="52" t="s">
        <v>932</v>
      </c>
      <c r="E2671" s="52" t="s">
        <v>986</v>
      </c>
      <c r="F2671" s="52" t="s">
        <v>990</v>
      </c>
      <c r="G2671" s="56" t="s">
        <v>991</v>
      </c>
      <c r="H2671" s="57">
        <v>6729800</v>
      </c>
    </row>
    <row r="2672" spans="1:8">
      <c r="A2672" s="52" t="s">
        <v>506</v>
      </c>
      <c r="B2672" s="52" t="s">
        <v>606</v>
      </c>
      <c r="C2672" s="52" t="s">
        <v>930</v>
      </c>
      <c r="D2672" s="52" t="s">
        <v>932</v>
      </c>
      <c r="E2672" s="52" t="s">
        <v>986</v>
      </c>
      <c r="F2672" s="52" t="s">
        <v>992</v>
      </c>
      <c r="G2672" s="56" t="s">
        <v>993</v>
      </c>
      <c r="H2672" s="57">
        <v>55791149</v>
      </c>
    </row>
    <row r="2673" spans="1:8">
      <c r="A2673" s="52" t="s">
        <v>506</v>
      </c>
      <c r="B2673" s="52" t="s">
        <v>606</v>
      </c>
      <c r="C2673" s="52" t="s">
        <v>930</v>
      </c>
      <c r="D2673" s="52" t="s">
        <v>932</v>
      </c>
      <c r="E2673" s="52" t="s">
        <v>986</v>
      </c>
      <c r="F2673" s="52" t="s">
        <v>994</v>
      </c>
      <c r="G2673" s="56" t="s">
        <v>995</v>
      </c>
      <c r="H2673" s="57">
        <v>4958508</v>
      </c>
    </row>
    <row r="2674" spans="1:8">
      <c r="A2674" s="52" t="s">
        <v>506</v>
      </c>
      <c r="B2674" s="52" t="s">
        <v>606</v>
      </c>
      <c r="C2674" s="52" t="s">
        <v>930</v>
      </c>
      <c r="D2674" s="52" t="s">
        <v>932</v>
      </c>
      <c r="E2674" s="52" t="s">
        <v>996</v>
      </c>
      <c r="F2674" s="52" t="s">
        <v>201</v>
      </c>
      <c r="G2674" s="56" t="s">
        <v>997</v>
      </c>
      <c r="H2674" s="57">
        <v>84949847</v>
      </c>
    </row>
    <row r="2675" spans="1:8">
      <c r="A2675" s="52" t="s">
        <v>506</v>
      </c>
      <c r="B2675" s="52" t="s">
        <v>606</v>
      </c>
      <c r="C2675" s="52" t="s">
        <v>930</v>
      </c>
      <c r="D2675" s="52" t="s">
        <v>932</v>
      </c>
      <c r="E2675" s="52" t="s">
        <v>996</v>
      </c>
      <c r="F2675" s="52" t="s">
        <v>998</v>
      </c>
      <c r="G2675" s="56" t="s">
        <v>999</v>
      </c>
      <c r="H2675" s="57">
        <v>12047028</v>
      </c>
    </row>
    <row r="2676" spans="1:8">
      <c r="A2676" s="52" t="s">
        <v>506</v>
      </c>
      <c r="B2676" s="52" t="s">
        <v>606</v>
      </c>
      <c r="C2676" s="52" t="s">
        <v>930</v>
      </c>
      <c r="D2676" s="52" t="s">
        <v>932</v>
      </c>
      <c r="E2676" s="52" t="s">
        <v>996</v>
      </c>
      <c r="F2676" s="52" t="s">
        <v>1000</v>
      </c>
      <c r="G2676" s="56" t="s">
        <v>1001</v>
      </c>
      <c r="H2676" s="57">
        <v>9800000</v>
      </c>
    </row>
    <row r="2677" spans="1:8">
      <c r="A2677" s="52" t="s">
        <v>506</v>
      </c>
      <c r="B2677" s="52" t="s">
        <v>606</v>
      </c>
      <c r="C2677" s="52" t="s">
        <v>930</v>
      </c>
      <c r="D2677" s="52" t="s">
        <v>932</v>
      </c>
      <c r="E2677" s="52" t="s">
        <v>996</v>
      </c>
      <c r="F2677" s="52" t="s">
        <v>1002</v>
      </c>
      <c r="G2677" s="56" t="s">
        <v>1003</v>
      </c>
      <c r="H2677" s="57">
        <v>30800000</v>
      </c>
    </row>
    <row r="2678" spans="1:8">
      <c r="A2678" s="52" t="s">
        <v>506</v>
      </c>
      <c r="B2678" s="52" t="s">
        <v>606</v>
      </c>
      <c r="C2678" s="52" t="s">
        <v>930</v>
      </c>
      <c r="D2678" s="52" t="s">
        <v>932</v>
      </c>
      <c r="E2678" s="52" t="s">
        <v>996</v>
      </c>
      <c r="F2678" s="52" t="s">
        <v>1004</v>
      </c>
      <c r="G2678" s="56" t="s">
        <v>1005</v>
      </c>
      <c r="H2678" s="57">
        <v>32302819</v>
      </c>
    </row>
    <row r="2679" spans="1:8">
      <c r="A2679" s="52" t="s">
        <v>506</v>
      </c>
      <c r="B2679" s="52" t="s">
        <v>606</v>
      </c>
      <c r="C2679" s="52" t="s">
        <v>930</v>
      </c>
      <c r="D2679" s="52" t="s">
        <v>932</v>
      </c>
      <c r="E2679" s="52" t="s">
        <v>1006</v>
      </c>
      <c r="F2679" s="52" t="s">
        <v>201</v>
      </c>
      <c r="G2679" s="56" t="s">
        <v>1007</v>
      </c>
      <c r="H2679" s="57">
        <v>80957675</v>
      </c>
    </row>
    <row r="2680" spans="1:8" ht="38.25">
      <c r="A2680" s="52" t="s">
        <v>506</v>
      </c>
      <c r="B2680" s="52" t="s">
        <v>606</v>
      </c>
      <c r="C2680" s="52" t="s">
        <v>930</v>
      </c>
      <c r="D2680" s="52" t="s">
        <v>932</v>
      </c>
      <c r="E2680" s="52" t="s">
        <v>1006</v>
      </c>
      <c r="F2680" s="52" t="s">
        <v>1008</v>
      </c>
      <c r="G2680" s="56" t="s">
        <v>1009</v>
      </c>
      <c r="H2680" s="57">
        <v>8454342</v>
      </c>
    </row>
    <row r="2681" spans="1:8">
      <c r="A2681" s="52" t="s">
        <v>506</v>
      </c>
      <c r="B2681" s="52" t="s">
        <v>606</v>
      </c>
      <c r="C2681" s="52" t="s">
        <v>930</v>
      </c>
      <c r="D2681" s="52" t="s">
        <v>932</v>
      </c>
      <c r="E2681" s="52" t="s">
        <v>1006</v>
      </c>
      <c r="F2681" s="52" t="s">
        <v>1010</v>
      </c>
      <c r="G2681" s="56" t="s">
        <v>1011</v>
      </c>
      <c r="H2681" s="57">
        <v>5041215</v>
      </c>
    </row>
    <row r="2682" spans="1:8" ht="38.25">
      <c r="A2682" s="52" t="s">
        <v>506</v>
      </c>
      <c r="B2682" s="52" t="s">
        <v>606</v>
      </c>
      <c r="C2682" s="52" t="s">
        <v>930</v>
      </c>
      <c r="D2682" s="52" t="s">
        <v>932</v>
      </c>
      <c r="E2682" s="52" t="s">
        <v>1006</v>
      </c>
      <c r="F2682" s="52" t="s">
        <v>1012</v>
      </c>
      <c r="G2682" s="56" t="s">
        <v>1013</v>
      </c>
      <c r="H2682" s="57">
        <v>14281218</v>
      </c>
    </row>
    <row r="2683" spans="1:8">
      <c r="A2683" s="52" t="s">
        <v>506</v>
      </c>
      <c r="B2683" s="52" t="s">
        <v>606</v>
      </c>
      <c r="C2683" s="52" t="s">
        <v>930</v>
      </c>
      <c r="D2683" s="52" t="s">
        <v>932</v>
      </c>
      <c r="E2683" s="52" t="s">
        <v>1006</v>
      </c>
      <c r="F2683" s="52" t="s">
        <v>1014</v>
      </c>
      <c r="G2683" s="56" t="s">
        <v>1015</v>
      </c>
      <c r="H2683" s="57">
        <v>30000000</v>
      </c>
    </row>
    <row r="2684" spans="1:8" ht="25.5">
      <c r="A2684" s="52" t="s">
        <v>506</v>
      </c>
      <c r="B2684" s="52" t="s">
        <v>606</v>
      </c>
      <c r="C2684" s="52" t="s">
        <v>930</v>
      </c>
      <c r="D2684" s="52" t="s">
        <v>932</v>
      </c>
      <c r="E2684" s="52" t="s">
        <v>1006</v>
      </c>
      <c r="F2684" s="52" t="s">
        <v>1016</v>
      </c>
      <c r="G2684" s="56" t="s">
        <v>1017</v>
      </c>
      <c r="H2684" s="57">
        <v>15980900</v>
      </c>
    </row>
    <row r="2685" spans="1:8">
      <c r="A2685" s="52" t="s">
        <v>506</v>
      </c>
      <c r="B2685" s="52" t="s">
        <v>606</v>
      </c>
      <c r="C2685" s="52" t="s">
        <v>930</v>
      </c>
      <c r="D2685" s="52" t="s">
        <v>932</v>
      </c>
      <c r="E2685" s="52" t="s">
        <v>1006</v>
      </c>
      <c r="F2685" s="52" t="s">
        <v>1018</v>
      </c>
      <c r="G2685" s="56" t="s">
        <v>1019</v>
      </c>
      <c r="H2685" s="57">
        <v>7200000</v>
      </c>
    </row>
    <row r="2686" spans="1:8">
      <c r="A2686" s="52" t="s">
        <v>506</v>
      </c>
      <c r="B2686" s="52" t="s">
        <v>606</v>
      </c>
      <c r="C2686" s="52" t="s">
        <v>930</v>
      </c>
      <c r="D2686" s="52" t="s">
        <v>932</v>
      </c>
      <c r="E2686" s="52" t="s">
        <v>1021</v>
      </c>
      <c r="F2686" s="52" t="s">
        <v>201</v>
      </c>
      <c r="G2686" s="56" t="s">
        <v>1022</v>
      </c>
      <c r="H2686" s="57">
        <v>3770000</v>
      </c>
    </row>
    <row r="2687" spans="1:8">
      <c r="A2687" s="52" t="s">
        <v>506</v>
      </c>
      <c r="B2687" s="52" t="s">
        <v>606</v>
      </c>
      <c r="C2687" s="52" t="s">
        <v>930</v>
      </c>
      <c r="D2687" s="52" t="s">
        <v>932</v>
      </c>
      <c r="E2687" s="52" t="s">
        <v>1021</v>
      </c>
      <c r="F2687" s="52" t="s">
        <v>1033</v>
      </c>
      <c r="G2687" s="56" t="s">
        <v>1034</v>
      </c>
      <c r="H2687" s="57">
        <v>3770000</v>
      </c>
    </row>
    <row r="2688" spans="1:8">
      <c r="A2688" s="52" t="s">
        <v>506</v>
      </c>
      <c r="B2688" s="52" t="s">
        <v>606</v>
      </c>
      <c r="C2688" s="52" t="s">
        <v>930</v>
      </c>
      <c r="D2688" s="52" t="s">
        <v>932</v>
      </c>
      <c r="E2688" s="52" t="s">
        <v>1035</v>
      </c>
      <c r="F2688" s="52" t="s">
        <v>201</v>
      </c>
      <c r="G2688" s="56" t="s">
        <v>1036</v>
      </c>
      <c r="H2688" s="57">
        <v>31579000</v>
      </c>
    </row>
    <row r="2689" spans="1:8">
      <c r="A2689" s="52" t="s">
        <v>506</v>
      </c>
      <c r="B2689" s="52" t="s">
        <v>606</v>
      </c>
      <c r="C2689" s="52" t="s">
        <v>930</v>
      </c>
      <c r="D2689" s="52" t="s">
        <v>932</v>
      </c>
      <c r="E2689" s="52" t="s">
        <v>1035</v>
      </c>
      <c r="F2689" s="52" t="s">
        <v>1037</v>
      </c>
      <c r="G2689" s="56" t="s">
        <v>1038</v>
      </c>
      <c r="H2689" s="57">
        <v>2854000</v>
      </c>
    </row>
    <row r="2690" spans="1:8">
      <c r="A2690" s="52" t="s">
        <v>506</v>
      </c>
      <c r="B2690" s="52" t="s">
        <v>606</v>
      </c>
      <c r="C2690" s="52" t="s">
        <v>930</v>
      </c>
      <c r="D2690" s="52" t="s">
        <v>932</v>
      </c>
      <c r="E2690" s="52" t="s">
        <v>1035</v>
      </c>
      <c r="F2690" s="52" t="s">
        <v>1039</v>
      </c>
      <c r="G2690" s="56" t="s">
        <v>1040</v>
      </c>
      <c r="H2690" s="57">
        <v>4950000</v>
      </c>
    </row>
    <row r="2691" spans="1:8">
      <c r="A2691" s="52" t="s">
        <v>506</v>
      </c>
      <c r="B2691" s="52" t="s">
        <v>606</v>
      </c>
      <c r="C2691" s="52" t="s">
        <v>930</v>
      </c>
      <c r="D2691" s="52" t="s">
        <v>932</v>
      </c>
      <c r="E2691" s="52" t="s">
        <v>1035</v>
      </c>
      <c r="F2691" s="52" t="s">
        <v>1041</v>
      </c>
      <c r="G2691" s="56" t="s">
        <v>1028</v>
      </c>
      <c r="H2691" s="57">
        <v>9975000</v>
      </c>
    </row>
    <row r="2692" spans="1:8">
      <c r="A2692" s="52" t="s">
        <v>506</v>
      </c>
      <c r="B2692" s="52" t="s">
        <v>606</v>
      </c>
      <c r="C2692" s="52" t="s">
        <v>930</v>
      </c>
      <c r="D2692" s="52" t="s">
        <v>932</v>
      </c>
      <c r="E2692" s="52" t="s">
        <v>1035</v>
      </c>
      <c r="F2692" s="52" t="s">
        <v>1042</v>
      </c>
      <c r="G2692" s="56" t="s">
        <v>1043</v>
      </c>
      <c r="H2692" s="57">
        <v>13800000</v>
      </c>
    </row>
    <row r="2693" spans="1:8">
      <c r="A2693" s="52" t="s">
        <v>506</v>
      </c>
      <c r="B2693" s="52" t="s">
        <v>606</v>
      </c>
      <c r="C2693" s="52" t="s">
        <v>930</v>
      </c>
      <c r="D2693" s="52" t="s">
        <v>932</v>
      </c>
      <c r="E2693" s="52" t="s">
        <v>1044</v>
      </c>
      <c r="F2693" s="52" t="s">
        <v>201</v>
      </c>
      <c r="G2693" s="56" t="s">
        <v>1045</v>
      </c>
      <c r="H2693" s="57">
        <v>142200668</v>
      </c>
    </row>
    <row r="2694" spans="1:8">
      <c r="A2694" s="52" t="s">
        <v>506</v>
      </c>
      <c r="B2694" s="52" t="s">
        <v>606</v>
      </c>
      <c r="C2694" s="52" t="s">
        <v>930</v>
      </c>
      <c r="D2694" s="52" t="s">
        <v>932</v>
      </c>
      <c r="E2694" s="52" t="s">
        <v>1044</v>
      </c>
      <c r="F2694" s="52" t="s">
        <v>1048</v>
      </c>
      <c r="G2694" s="56" t="s">
        <v>1049</v>
      </c>
      <c r="H2694" s="57">
        <v>142200668</v>
      </c>
    </row>
    <row r="2695" spans="1:8">
      <c r="A2695" s="52" t="s">
        <v>506</v>
      </c>
      <c r="B2695" s="52" t="s">
        <v>606</v>
      </c>
      <c r="C2695" s="52" t="s">
        <v>930</v>
      </c>
      <c r="D2695" s="52" t="s">
        <v>932</v>
      </c>
      <c r="E2695" s="52" t="s">
        <v>1226</v>
      </c>
      <c r="F2695" s="52" t="s">
        <v>201</v>
      </c>
      <c r="G2695" s="56" t="s">
        <v>1227</v>
      </c>
      <c r="H2695" s="57">
        <v>124416619</v>
      </c>
    </row>
    <row r="2696" spans="1:8">
      <c r="A2696" s="52" t="s">
        <v>506</v>
      </c>
      <c r="B2696" s="52" t="s">
        <v>606</v>
      </c>
      <c r="C2696" s="52" t="s">
        <v>930</v>
      </c>
      <c r="D2696" s="52" t="s">
        <v>932</v>
      </c>
      <c r="E2696" s="52" t="s">
        <v>1226</v>
      </c>
      <c r="F2696" s="52" t="s">
        <v>1233</v>
      </c>
      <c r="G2696" s="56" t="s">
        <v>1055</v>
      </c>
      <c r="H2696" s="57">
        <v>56000000</v>
      </c>
    </row>
    <row r="2697" spans="1:8">
      <c r="A2697" s="52" t="s">
        <v>506</v>
      </c>
      <c r="B2697" s="52" t="s">
        <v>606</v>
      </c>
      <c r="C2697" s="52" t="s">
        <v>930</v>
      </c>
      <c r="D2697" s="52" t="s">
        <v>932</v>
      </c>
      <c r="E2697" s="52" t="s">
        <v>1226</v>
      </c>
      <c r="F2697" s="52" t="s">
        <v>1234</v>
      </c>
      <c r="G2697" s="56" t="s">
        <v>1028</v>
      </c>
      <c r="H2697" s="57">
        <v>52800000</v>
      </c>
    </row>
    <row r="2698" spans="1:8">
      <c r="A2698" s="52" t="s">
        <v>506</v>
      </c>
      <c r="B2698" s="52" t="s">
        <v>606</v>
      </c>
      <c r="C2698" s="52" t="s">
        <v>930</v>
      </c>
      <c r="D2698" s="52" t="s">
        <v>932</v>
      </c>
      <c r="E2698" s="52" t="s">
        <v>1226</v>
      </c>
      <c r="F2698" s="52" t="s">
        <v>1235</v>
      </c>
      <c r="G2698" s="56" t="s">
        <v>971</v>
      </c>
      <c r="H2698" s="57">
        <v>15616619</v>
      </c>
    </row>
    <row r="2699" spans="1:8" ht="25.5">
      <c r="A2699" s="52" t="s">
        <v>506</v>
      </c>
      <c r="B2699" s="52" t="s">
        <v>606</v>
      </c>
      <c r="C2699" s="52" t="s">
        <v>930</v>
      </c>
      <c r="D2699" s="52" t="s">
        <v>932</v>
      </c>
      <c r="E2699" s="52" t="s">
        <v>1058</v>
      </c>
      <c r="F2699" s="52" t="s">
        <v>201</v>
      </c>
      <c r="G2699" s="56" t="s">
        <v>1059</v>
      </c>
      <c r="H2699" s="57">
        <v>93979000</v>
      </c>
    </row>
    <row r="2700" spans="1:8">
      <c r="A2700" s="52" t="s">
        <v>506</v>
      </c>
      <c r="B2700" s="52" t="s">
        <v>606</v>
      </c>
      <c r="C2700" s="52" t="s">
        <v>930</v>
      </c>
      <c r="D2700" s="52" t="s">
        <v>932</v>
      </c>
      <c r="E2700" s="52" t="s">
        <v>1058</v>
      </c>
      <c r="F2700" s="52" t="s">
        <v>1060</v>
      </c>
      <c r="G2700" s="56" t="s">
        <v>1061</v>
      </c>
      <c r="H2700" s="57">
        <v>38120000</v>
      </c>
    </row>
    <row r="2701" spans="1:8">
      <c r="A2701" s="52" t="s">
        <v>506</v>
      </c>
      <c r="B2701" s="52" t="s">
        <v>606</v>
      </c>
      <c r="C2701" s="52" t="s">
        <v>930</v>
      </c>
      <c r="D2701" s="52" t="s">
        <v>932</v>
      </c>
      <c r="E2701" s="52" t="s">
        <v>1058</v>
      </c>
      <c r="F2701" s="52" t="s">
        <v>1064</v>
      </c>
      <c r="G2701" s="56" t="s">
        <v>1065</v>
      </c>
      <c r="H2701" s="57">
        <v>47050000</v>
      </c>
    </row>
    <row r="2702" spans="1:8">
      <c r="A2702" s="52" t="s">
        <v>506</v>
      </c>
      <c r="B2702" s="52" t="s">
        <v>606</v>
      </c>
      <c r="C2702" s="52" t="s">
        <v>930</v>
      </c>
      <c r="D2702" s="52" t="s">
        <v>932</v>
      </c>
      <c r="E2702" s="52" t="s">
        <v>1058</v>
      </c>
      <c r="F2702" s="52" t="s">
        <v>1066</v>
      </c>
      <c r="G2702" s="56" t="s">
        <v>1067</v>
      </c>
      <c r="H2702" s="57">
        <v>1700000</v>
      </c>
    </row>
    <row r="2703" spans="1:8">
      <c r="A2703" s="52" t="s">
        <v>506</v>
      </c>
      <c r="B2703" s="52" t="s">
        <v>606</v>
      </c>
      <c r="C2703" s="52" t="s">
        <v>930</v>
      </c>
      <c r="D2703" s="52" t="s">
        <v>932</v>
      </c>
      <c r="E2703" s="52" t="s">
        <v>1058</v>
      </c>
      <c r="F2703" s="52" t="s">
        <v>1068</v>
      </c>
      <c r="G2703" s="56" t="s">
        <v>1069</v>
      </c>
      <c r="H2703" s="57">
        <v>7109000</v>
      </c>
    </row>
    <row r="2704" spans="1:8" ht="25.5">
      <c r="A2704" s="52" t="s">
        <v>506</v>
      </c>
      <c r="B2704" s="52" t="s">
        <v>606</v>
      </c>
      <c r="C2704" s="52" t="s">
        <v>930</v>
      </c>
      <c r="D2704" s="52" t="s">
        <v>932</v>
      </c>
      <c r="E2704" s="52" t="s">
        <v>1072</v>
      </c>
      <c r="F2704" s="52" t="s">
        <v>201</v>
      </c>
      <c r="G2704" s="56" t="s">
        <v>1073</v>
      </c>
      <c r="H2704" s="57">
        <v>139740000</v>
      </c>
    </row>
    <row r="2705" spans="1:8">
      <c r="A2705" s="52" t="s">
        <v>506</v>
      </c>
      <c r="B2705" s="52" t="s">
        <v>606</v>
      </c>
      <c r="C2705" s="52" t="s">
        <v>930</v>
      </c>
      <c r="D2705" s="52" t="s">
        <v>932</v>
      </c>
      <c r="E2705" s="52" t="s">
        <v>1072</v>
      </c>
      <c r="F2705" s="52" t="s">
        <v>1075</v>
      </c>
      <c r="G2705" s="56" t="s">
        <v>1065</v>
      </c>
      <c r="H2705" s="57">
        <v>139740000</v>
      </c>
    </row>
    <row r="2706" spans="1:8" ht="25.5">
      <c r="A2706" s="52" t="s">
        <v>506</v>
      </c>
      <c r="B2706" s="52" t="s">
        <v>606</v>
      </c>
      <c r="C2706" s="52" t="s">
        <v>930</v>
      </c>
      <c r="D2706" s="52" t="s">
        <v>932</v>
      </c>
      <c r="E2706" s="52" t="s">
        <v>1076</v>
      </c>
      <c r="F2706" s="52" t="s">
        <v>201</v>
      </c>
      <c r="G2706" s="56" t="s">
        <v>1077</v>
      </c>
      <c r="H2706" s="57">
        <v>43945000</v>
      </c>
    </row>
    <row r="2707" spans="1:8">
      <c r="A2707" s="52" t="s">
        <v>506</v>
      </c>
      <c r="B2707" s="52" t="s">
        <v>606</v>
      </c>
      <c r="C2707" s="52" t="s">
        <v>930</v>
      </c>
      <c r="D2707" s="52" t="s">
        <v>932</v>
      </c>
      <c r="E2707" s="52" t="s">
        <v>1076</v>
      </c>
      <c r="F2707" s="52" t="s">
        <v>1078</v>
      </c>
      <c r="G2707" s="56" t="s">
        <v>1079</v>
      </c>
      <c r="H2707" s="57">
        <v>20000000</v>
      </c>
    </row>
    <row r="2708" spans="1:8">
      <c r="A2708" s="52" t="s">
        <v>506</v>
      </c>
      <c r="B2708" s="52" t="s">
        <v>606</v>
      </c>
      <c r="C2708" s="52" t="s">
        <v>930</v>
      </c>
      <c r="D2708" s="52" t="s">
        <v>932</v>
      </c>
      <c r="E2708" s="52" t="s">
        <v>1076</v>
      </c>
      <c r="F2708" s="52" t="s">
        <v>1082</v>
      </c>
      <c r="G2708" s="56" t="s">
        <v>971</v>
      </c>
      <c r="H2708" s="57">
        <v>23945000</v>
      </c>
    </row>
    <row r="2709" spans="1:8">
      <c r="A2709" s="52" t="s">
        <v>506</v>
      </c>
      <c r="B2709" s="52" t="s">
        <v>606</v>
      </c>
      <c r="C2709" s="52" t="s">
        <v>930</v>
      </c>
      <c r="D2709" s="52" t="s">
        <v>932</v>
      </c>
      <c r="E2709" s="52" t="s">
        <v>1189</v>
      </c>
      <c r="F2709" s="52" t="s">
        <v>201</v>
      </c>
      <c r="G2709" s="56" t="s">
        <v>1190</v>
      </c>
      <c r="H2709" s="57">
        <v>3020600</v>
      </c>
    </row>
    <row r="2710" spans="1:8">
      <c r="A2710" s="52" t="s">
        <v>506</v>
      </c>
      <c r="B2710" s="52" t="s">
        <v>606</v>
      </c>
      <c r="C2710" s="52" t="s">
        <v>930</v>
      </c>
      <c r="D2710" s="52" t="s">
        <v>932</v>
      </c>
      <c r="E2710" s="52" t="s">
        <v>1189</v>
      </c>
      <c r="F2710" s="52" t="s">
        <v>1191</v>
      </c>
      <c r="G2710" s="56" t="s">
        <v>1192</v>
      </c>
      <c r="H2710" s="57">
        <v>3020600</v>
      </c>
    </row>
    <row r="2711" spans="1:8">
      <c r="A2711" s="52" t="s">
        <v>506</v>
      </c>
      <c r="B2711" s="52" t="s">
        <v>606</v>
      </c>
      <c r="C2711" s="52" t="s">
        <v>930</v>
      </c>
      <c r="D2711" s="52" t="s">
        <v>932</v>
      </c>
      <c r="E2711" s="52" t="s">
        <v>1083</v>
      </c>
      <c r="F2711" s="52" t="s">
        <v>201</v>
      </c>
      <c r="G2711" s="56" t="s">
        <v>971</v>
      </c>
      <c r="H2711" s="57">
        <v>434119613</v>
      </c>
    </row>
    <row r="2712" spans="1:8">
      <c r="A2712" s="52" t="s">
        <v>506</v>
      </c>
      <c r="B2712" s="52" t="s">
        <v>606</v>
      </c>
      <c r="C2712" s="52" t="s">
        <v>930</v>
      </c>
      <c r="D2712" s="52" t="s">
        <v>932</v>
      </c>
      <c r="E2712" s="52" t="s">
        <v>1083</v>
      </c>
      <c r="F2712" s="52" t="s">
        <v>1084</v>
      </c>
      <c r="G2712" s="56" t="s">
        <v>1085</v>
      </c>
      <c r="H2712" s="57">
        <v>16258092</v>
      </c>
    </row>
    <row r="2713" spans="1:8">
      <c r="A2713" s="52" t="s">
        <v>506</v>
      </c>
      <c r="B2713" s="52" t="s">
        <v>606</v>
      </c>
      <c r="C2713" s="52" t="s">
        <v>930</v>
      </c>
      <c r="D2713" s="52" t="s">
        <v>932</v>
      </c>
      <c r="E2713" s="52" t="s">
        <v>1083</v>
      </c>
      <c r="F2713" s="52" t="s">
        <v>1086</v>
      </c>
      <c r="G2713" s="56" t="s">
        <v>1087</v>
      </c>
      <c r="H2713" s="57">
        <v>30343700</v>
      </c>
    </row>
    <row r="2714" spans="1:8">
      <c r="A2714" s="52" t="s">
        <v>506</v>
      </c>
      <c r="B2714" s="52" t="s">
        <v>606</v>
      </c>
      <c r="C2714" s="52" t="s">
        <v>930</v>
      </c>
      <c r="D2714" s="52" t="s">
        <v>932</v>
      </c>
      <c r="E2714" s="52" t="s">
        <v>1083</v>
      </c>
      <c r="F2714" s="52" t="s">
        <v>1088</v>
      </c>
      <c r="G2714" s="56" t="s">
        <v>1089</v>
      </c>
      <c r="H2714" s="57">
        <v>95802560</v>
      </c>
    </row>
    <row r="2715" spans="1:8">
      <c r="A2715" s="52" t="s">
        <v>506</v>
      </c>
      <c r="B2715" s="52" t="s">
        <v>606</v>
      </c>
      <c r="C2715" s="52" t="s">
        <v>930</v>
      </c>
      <c r="D2715" s="52" t="s">
        <v>932</v>
      </c>
      <c r="E2715" s="52" t="s">
        <v>1083</v>
      </c>
      <c r="F2715" s="52" t="s">
        <v>1090</v>
      </c>
      <c r="G2715" s="56" t="s">
        <v>1091</v>
      </c>
      <c r="H2715" s="57">
        <v>291715261</v>
      </c>
    </row>
    <row r="2716" spans="1:8" ht="38.25">
      <c r="A2716" s="52" t="s">
        <v>506</v>
      </c>
      <c r="B2716" s="52" t="s">
        <v>606</v>
      </c>
      <c r="C2716" s="52" t="s">
        <v>930</v>
      </c>
      <c r="D2716" s="52" t="s">
        <v>932</v>
      </c>
      <c r="E2716" s="52" t="s">
        <v>1277</v>
      </c>
      <c r="F2716" s="52" t="s">
        <v>201</v>
      </c>
      <c r="G2716" s="56" t="s">
        <v>1278</v>
      </c>
      <c r="H2716" s="57">
        <v>24859925</v>
      </c>
    </row>
    <row r="2717" spans="1:8" ht="25.5">
      <c r="A2717" s="52" t="s">
        <v>506</v>
      </c>
      <c r="B2717" s="52" t="s">
        <v>606</v>
      </c>
      <c r="C2717" s="52" t="s">
        <v>930</v>
      </c>
      <c r="D2717" s="52" t="s">
        <v>932</v>
      </c>
      <c r="E2717" s="52" t="s">
        <v>1277</v>
      </c>
      <c r="F2717" s="52" t="s">
        <v>1279</v>
      </c>
      <c r="G2717" s="56" t="s">
        <v>1280</v>
      </c>
      <c r="H2717" s="57">
        <v>24859925</v>
      </c>
    </row>
    <row r="2718" spans="1:8">
      <c r="A2718" s="52" t="s">
        <v>506</v>
      </c>
      <c r="B2718" s="52" t="s">
        <v>608</v>
      </c>
      <c r="C2718" s="52" t="s">
        <v>201</v>
      </c>
      <c r="D2718" s="52" t="s">
        <v>201</v>
      </c>
      <c r="E2718" s="52" t="s">
        <v>201</v>
      </c>
      <c r="F2718" s="52" t="s">
        <v>201</v>
      </c>
      <c r="G2718" s="56" t="s">
        <v>609</v>
      </c>
      <c r="H2718" s="57">
        <v>196305717826</v>
      </c>
    </row>
    <row r="2719" spans="1:8">
      <c r="A2719" s="52" t="s">
        <v>506</v>
      </c>
      <c r="B2719" s="52" t="s">
        <v>608</v>
      </c>
      <c r="C2719" s="52" t="s">
        <v>1092</v>
      </c>
      <c r="D2719" s="52" t="s">
        <v>201</v>
      </c>
      <c r="E2719" s="52" t="s">
        <v>201</v>
      </c>
      <c r="F2719" s="52" t="s">
        <v>201</v>
      </c>
      <c r="G2719" s="56" t="s">
        <v>1093</v>
      </c>
      <c r="H2719" s="57">
        <v>17116245735</v>
      </c>
    </row>
    <row r="2720" spans="1:8">
      <c r="A2720" s="52" t="s">
        <v>506</v>
      </c>
      <c r="B2720" s="52" t="s">
        <v>608</v>
      </c>
      <c r="C2720" s="52" t="s">
        <v>1092</v>
      </c>
      <c r="D2720" s="52" t="s">
        <v>1317</v>
      </c>
      <c r="E2720" s="52" t="s">
        <v>201</v>
      </c>
      <c r="F2720" s="52" t="s">
        <v>201</v>
      </c>
      <c r="G2720" s="56" t="s">
        <v>1318</v>
      </c>
      <c r="H2720" s="57">
        <v>2150000000</v>
      </c>
    </row>
    <row r="2721" spans="1:8">
      <c r="A2721" s="52" t="s">
        <v>506</v>
      </c>
      <c r="B2721" s="52" t="s">
        <v>608</v>
      </c>
      <c r="C2721" s="52" t="s">
        <v>1092</v>
      </c>
      <c r="D2721" s="52" t="s">
        <v>1317</v>
      </c>
      <c r="E2721" s="52" t="s">
        <v>944</v>
      </c>
      <c r="F2721" s="52" t="s">
        <v>201</v>
      </c>
      <c r="G2721" s="56" t="s">
        <v>945</v>
      </c>
      <c r="H2721" s="57">
        <v>180000000</v>
      </c>
    </row>
    <row r="2722" spans="1:8">
      <c r="A2722" s="52" t="s">
        <v>506</v>
      </c>
      <c r="B2722" s="52" t="s">
        <v>608</v>
      </c>
      <c r="C2722" s="52" t="s">
        <v>1092</v>
      </c>
      <c r="D2722" s="52" t="s">
        <v>1317</v>
      </c>
      <c r="E2722" s="52" t="s">
        <v>944</v>
      </c>
      <c r="F2722" s="52" t="s">
        <v>1272</v>
      </c>
      <c r="G2722" s="56" t="s">
        <v>1273</v>
      </c>
      <c r="H2722" s="57">
        <v>140000000</v>
      </c>
    </row>
    <row r="2723" spans="1:8">
      <c r="A2723" s="52" t="s">
        <v>506</v>
      </c>
      <c r="B2723" s="52" t="s">
        <v>608</v>
      </c>
      <c r="C2723" s="52" t="s">
        <v>1092</v>
      </c>
      <c r="D2723" s="52" t="s">
        <v>1317</v>
      </c>
      <c r="E2723" s="52" t="s">
        <v>944</v>
      </c>
      <c r="F2723" s="52" t="s">
        <v>960</v>
      </c>
      <c r="G2723" s="56" t="s">
        <v>961</v>
      </c>
      <c r="H2723" s="57">
        <v>40000000</v>
      </c>
    </row>
    <row r="2724" spans="1:8" ht="25.5">
      <c r="A2724" s="52" t="s">
        <v>506</v>
      </c>
      <c r="B2724" s="52" t="s">
        <v>608</v>
      </c>
      <c r="C2724" s="52" t="s">
        <v>1092</v>
      </c>
      <c r="D2724" s="52" t="s">
        <v>1317</v>
      </c>
      <c r="E2724" s="52" t="s">
        <v>962</v>
      </c>
      <c r="F2724" s="52" t="s">
        <v>201</v>
      </c>
      <c r="G2724" s="56" t="s">
        <v>963</v>
      </c>
      <c r="H2724" s="57">
        <v>1120000000</v>
      </c>
    </row>
    <row r="2725" spans="1:8">
      <c r="A2725" s="52" t="s">
        <v>506</v>
      </c>
      <c r="B2725" s="52" t="s">
        <v>608</v>
      </c>
      <c r="C2725" s="52" t="s">
        <v>1092</v>
      </c>
      <c r="D2725" s="52" t="s">
        <v>1317</v>
      </c>
      <c r="E2725" s="52" t="s">
        <v>962</v>
      </c>
      <c r="F2725" s="52" t="s">
        <v>1357</v>
      </c>
      <c r="G2725" s="56" t="s">
        <v>1358</v>
      </c>
      <c r="H2725" s="57">
        <v>160000000</v>
      </c>
    </row>
    <row r="2726" spans="1:8">
      <c r="A2726" s="52" t="s">
        <v>506</v>
      </c>
      <c r="B2726" s="52" t="s">
        <v>608</v>
      </c>
      <c r="C2726" s="52" t="s">
        <v>1092</v>
      </c>
      <c r="D2726" s="52" t="s">
        <v>1317</v>
      </c>
      <c r="E2726" s="52" t="s">
        <v>962</v>
      </c>
      <c r="F2726" s="52" t="s">
        <v>964</v>
      </c>
      <c r="G2726" s="56" t="s">
        <v>965</v>
      </c>
      <c r="H2726" s="57">
        <v>960000000</v>
      </c>
    </row>
    <row r="2727" spans="1:8">
      <c r="A2727" s="52" t="s">
        <v>506</v>
      </c>
      <c r="B2727" s="52" t="s">
        <v>608</v>
      </c>
      <c r="C2727" s="52" t="s">
        <v>1092</v>
      </c>
      <c r="D2727" s="52" t="s">
        <v>1317</v>
      </c>
      <c r="E2727" s="52" t="s">
        <v>982</v>
      </c>
      <c r="F2727" s="52" t="s">
        <v>201</v>
      </c>
      <c r="G2727" s="56" t="s">
        <v>983</v>
      </c>
      <c r="H2727" s="57">
        <v>730000000</v>
      </c>
    </row>
    <row r="2728" spans="1:8">
      <c r="A2728" s="52" t="s">
        <v>506</v>
      </c>
      <c r="B2728" s="52" t="s">
        <v>608</v>
      </c>
      <c r="C2728" s="52" t="s">
        <v>1092</v>
      </c>
      <c r="D2728" s="52" t="s">
        <v>1317</v>
      </c>
      <c r="E2728" s="52" t="s">
        <v>982</v>
      </c>
      <c r="F2728" s="52" t="s">
        <v>1242</v>
      </c>
      <c r="G2728" s="56" t="s">
        <v>971</v>
      </c>
      <c r="H2728" s="57">
        <v>730000000</v>
      </c>
    </row>
    <row r="2729" spans="1:8">
      <c r="A2729" s="52" t="s">
        <v>506</v>
      </c>
      <c r="B2729" s="52" t="s">
        <v>608</v>
      </c>
      <c r="C2729" s="52" t="s">
        <v>1092</v>
      </c>
      <c r="D2729" s="52" t="s">
        <v>1317</v>
      </c>
      <c r="E2729" s="52" t="s">
        <v>1083</v>
      </c>
      <c r="F2729" s="52" t="s">
        <v>201</v>
      </c>
      <c r="G2729" s="56" t="s">
        <v>971</v>
      </c>
      <c r="H2729" s="57">
        <v>120000000</v>
      </c>
    </row>
    <row r="2730" spans="1:8">
      <c r="A2730" s="52" t="s">
        <v>506</v>
      </c>
      <c r="B2730" s="52" t="s">
        <v>608</v>
      </c>
      <c r="C2730" s="52" t="s">
        <v>1092</v>
      </c>
      <c r="D2730" s="52" t="s">
        <v>1317</v>
      </c>
      <c r="E2730" s="52" t="s">
        <v>1083</v>
      </c>
      <c r="F2730" s="52" t="s">
        <v>1090</v>
      </c>
      <c r="G2730" s="56" t="s">
        <v>1091</v>
      </c>
      <c r="H2730" s="57">
        <v>120000000</v>
      </c>
    </row>
    <row r="2731" spans="1:8" ht="38.25">
      <c r="A2731" s="52" t="s">
        <v>506</v>
      </c>
      <c r="B2731" s="52" t="s">
        <v>608</v>
      </c>
      <c r="C2731" s="52" t="s">
        <v>1092</v>
      </c>
      <c r="D2731" s="52" t="s">
        <v>1217</v>
      </c>
      <c r="E2731" s="52" t="s">
        <v>201</v>
      </c>
      <c r="F2731" s="52" t="s">
        <v>201</v>
      </c>
      <c r="G2731" s="56" t="s">
        <v>1218</v>
      </c>
      <c r="H2731" s="57">
        <v>446000000</v>
      </c>
    </row>
    <row r="2732" spans="1:8">
      <c r="A2732" s="52" t="s">
        <v>506</v>
      </c>
      <c r="B2732" s="52" t="s">
        <v>608</v>
      </c>
      <c r="C2732" s="52" t="s">
        <v>1092</v>
      </c>
      <c r="D2732" s="52" t="s">
        <v>1217</v>
      </c>
      <c r="E2732" s="52" t="s">
        <v>944</v>
      </c>
      <c r="F2732" s="52" t="s">
        <v>201</v>
      </c>
      <c r="G2732" s="56" t="s">
        <v>945</v>
      </c>
      <c r="H2732" s="57">
        <v>190000000</v>
      </c>
    </row>
    <row r="2733" spans="1:8">
      <c r="A2733" s="52" t="s">
        <v>506</v>
      </c>
      <c r="B2733" s="52" t="s">
        <v>608</v>
      </c>
      <c r="C2733" s="52" t="s">
        <v>1092</v>
      </c>
      <c r="D2733" s="52" t="s">
        <v>1217</v>
      </c>
      <c r="E2733" s="52" t="s">
        <v>944</v>
      </c>
      <c r="F2733" s="52" t="s">
        <v>1272</v>
      </c>
      <c r="G2733" s="56" t="s">
        <v>1273</v>
      </c>
      <c r="H2733" s="57">
        <v>70000000</v>
      </c>
    </row>
    <row r="2734" spans="1:8">
      <c r="A2734" s="52" t="s">
        <v>506</v>
      </c>
      <c r="B2734" s="52" t="s">
        <v>608</v>
      </c>
      <c r="C2734" s="52" t="s">
        <v>1092</v>
      </c>
      <c r="D2734" s="52" t="s">
        <v>1217</v>
      </c>
      <c r="E2734" s="52" t="s">
        <v>944</v>
      </c>
      <c r="F2734" s="52" t="s">
        <v>960</v>
      </c>
      <c r="G2734" s="56" t="s">
        <v>961</v>
      </c>
      <c r="H2734" s="57">
        <v>120000000</v>
      </c>
    </row>
    <row r="2735" spans="1:8" ht="25.5">
      <c r="A2735" s="52" t="s">
        <v>506</v>
      </c>
      <c r="B2735" s="52" t="s">
        <v>608</v>
      </c>
      <c r="C2735" s="52" t="s">
        <v>1092</v>
      </c>
      <c r="D2735" s="52" t="s">
        <v>1217</v>
      </c>
      <c r="E2735" s="52" t="s">
        <v>962</v>
      </c>
      <c r="F2735" s="52" t="s">
        <v>201</v>
      </c>
      <c r="G2735" s="56" t="s">
        <v>963</v>
      </c>
      <c r="H2735" s="57">
        <v>156000000</v>
      </c>
    </row>
    <row r="2736" spans="1:8">
      <c r="A2736" s="52" t="s">
        <v>506</v>
      </c>
      <c r="B2736" s="52" t="s">
        <v>608</v>
      </c>
      <c r="C2736" s="52" t="s">
        <v>1092</v>
      </c>
      <c r="D2736" s="52" t="s">
        <v>1217</v>
      </c>
      <c r="E2736" s="52" t="s">
        <v>962</v>
      </c>
      <c r="F2736" s="52" t="s">
        <v>964</v>
      </c>
      <c r="G2736" s="56" t="s">
        <v>965</v>
      </c>
      <c r="H2736" s="57">
        <v>156000000</v>
      </c>
    </row>
    <row r="2737" spans="1:8">
      <c r="A2737" s="52" t="s">
        <v>506</v>
      </c>
      <c r="B2737" s="52" t="s">
        <v>608</v>
      </c>
      <c r="C2737" s="52" t="s">
        <v>1092</v>
      </c>
      <c r="D2737" s="52" t="s">
        <v>1217</v>
      </c>
      <c r="E2737" s="52" t="s">
        <v>982</v>
      </c>
      <c r="F2737" s="52" t="s">
        <v>201</v>
      </c>
      <c r="G2737" s="56" t="s">
        <v>983</v>
      </c>
      <c r="H2737" s="57">
        <v>60000000</v>
      </c>
    </row>
    <row r="2738" spans="1:8">
      <c r="A2738" s="52" t="s">
        <v>506</v>
      </c>
      <c r="B2738" s="52" t="s">
        <v>608</v>
      </c>
      <c r="C2738" s="52" t="s">
        <v>1092</v>
      </c>
      <c r="D2738" s="52" t="s">
        <v>1217</v>
      </c>
      <c r="E2738" s="52" t="s">
        <v>982</v>
      </c>
      <c r="F2738" s="52" t="s">
        <v>1242</v>
      </c>
      <c r="G2738" s="56" t="s">
        <v>971</v>
      </c>
      <c r="H2738" s="57">
        <v>60000000</v>
      </c>
    </row>
    <row r="2739" spans="1:8">
      <c r="A2739" s="52" t="s">
        <v>506</v>
      </c>
      <c r="B2739" s="52" t="s">
        <v>608</v>
      </c>
      <c r="C2739" s="52" t="s">
        <v>1092</v>
      </c>
      <c r="D2739" s="52" t="s">
        <v>1217</v>
      </c>
      <c r="E2739" s="52" t="s">
        <v>1083</v>
      </c>
      <c r="F2739" s="52" t="s">
        <v>201</v>
      </c>
      <c r="G2739" s="56" t="s">
        <v>971</v>
      </c>
      <c r="H2739" s="57">
        <v>40000000</v>
      </c>
    </row>
    <row r="2740" spans="1:8">
      <c r="A2740" s="52" t="s">
        <v>506</v>
      </c>
      <c r="B2740" s="52" t="s">
        <v>608</v>
      </c>
      <c r="C2740" s="52" t="s">
        <v>1092</v>
      </c>
      <c r="D2740" s="52" t="s">
        <v>1217</v>
      </c>
      <c r="E2740" s="52" t="s">
        <v>1083</v>
      </c>
      <c r="F2740" s="52" t="s">
        <v>1090</v>
      </c>
      <c r="G2740" s="56" t="s">
        <v>1091</v>
      </c>
      <c r="H2740" s="57">
        <v>40000000</v>
      </c>
    </row>
    <row r="2741" spans="1:8">
      <c r="A2741" s="52" t="s">
        <v>506</v>
      </c>
      <c r="B2741" s="52" t="s">
        <v>608</v>
      </c>
      <c r="C2741" s="52" t="s">
        <v>1092</v>
      </c>
      <c r="D2741" s="52" t="s">
        <v>1120</v>
      </c>
      <c r="E2741" s="52" t="s">
        <v>201</v>
      </c>
      <c r="F2741" s="52" t="s">
        <v>201</v>
      </c>
      <c r="G2741" s="56" t="s">
        <v>1121</v>
      </c>
      <c r="H2741" s="57">
        <v>14520245735</v>
      </c>
    </row>
    <row r="2742" spans="1:8">
      <c r="A2742" s="52" t="s">
        <v>506</v>
      </c>
      <c r="B2742" s="52" t="s">
        <v>608</v>
      </c>
      <c r="C2742" s="52" t="s">
        <v>1092</v>
      </c>
      <c r="D2742" s="52" t="s">
        <v>1120</v>
      </c>
      <c r="E2742" s="52" t="s">
        <v>934</v>
      </c>
      <c r="F2742" s="52" t="s">
        <v>201</v>
      </c>
      <c r="G2742" s="56" t="s">
        <v>935</v>
      </c>
      <c r="H2742" s="57">
        <v>2843048278</v>
      </c>
    </row>
    <row r="2743" spans="1:8">
      <c r="A2743" s="52" t="s">
        <v>506</v>
      </c>
      <c r="B2743" s="52" t="s">
        <v>608</v>
      </c>
      <c r="C2743" s="52" t="s">
        <v>1092</v>
      </c>
      <c r="D2743" s="52" t="s">
        <v>1120</v>
      </c>
      <c r="E2743" s="52" t="s">
        <v>934</v>
      </c>
      <c r="F2743" s="52" t="s">
        <v>936</v>
      </c>
      <c r="G2743" s="56" t="s">
        <v>937</v>
      </c>
      <c r="H2743" s="57">
        <v>2843048278</v>
      </c>
    </row>
    <row r="2744" spans="1:8" ht="25.5">
      <c r="A2744" s="52" t="s">
        <v>506</v>
      </c>
      <c r="B2744" s="52" t="s">
        <v>608</v>
      </c>
      <c r="C2744" s="52" t="s">
        <v>1092</v>
      </c>
      <c r="D2744" s="52" t="s">
        <v>1120</v>
      </c>
      <c r="E2744" s="52" t="s">
        <v>940</v>
      </c>
      <c r="F2744" s="52" t="s">
        <v>201</v>
      </c>
      <c r="G2744" s="56" t="s">
        <v>941</v>
      </c>
      <c r="H2744" s="57">
        <v>153550765</v>
      </c>
    </row>
    <row r="2745" spans="1:8" ht="25.5">
      <c r="A2745" s="52" t="s">
        <v>506</v>
      </c>
      <c r="B2745" s="52" t="s">
        <v>608</v>
      </c>
      <c r="C2745" s="52" t="s">
        <v>1092</v>
      </c>
      <c r="D2745" s="52" t="s">
        <v>1120</v>
      </c>
      <c r="E2745" s="52" t="s">
        <v>940</v>
      </c>
      <c r="F2745" s="52" t="s">
        <v>942</v>
      </c>
      <c r="G2745" s="56" t="s">
        <v>943</v>
      </c>
      <c r="H2745" s="57">
        <v>153550765</v>
      </c>
    </row>
    <row r="2746" spans="1:8">
      <c r="A2746" s="52" t="s">
        <v>506</v>
      </c>
      <c r="B2746" s="52" t="s">
        <v>608</v>
      </c>
      <c r="C2746" s="52" t="s">
        <v>1092</v>
      </c>
      <c r="D2746" s="52" t="s">
        <v>1120</v>
      </c>
      <c r="E2746" s="52" t="s">
        <v>944</v>
      </c>
      <c r="F2746" s="52" t="s">
        <v>201</v>
      </c>
      <c r="G2746" s="56" t="s">
        <v>945</v>
      </c>
      <c r="H2746" s="57">
        <v>1694137733</v>
      </c>
    </row>
    <row r="2747" spans="1:8">
      <c r="A2747" s="52" t="s">
        <v>506</v>
      </c>
      <c r="B2747" s="52" t="s">
        <v>608</v>
      </c>
      <c r="C2747" s="52" t="s">
        <v>1092</v>
      </c>
      <c r="D2747" s="52" t="s">
        <v>1120</v>
      </c>
      <c r="E2747" s="52" t="s">
        <v>944</v>
      </c>
      <c r="F2747" s="52" t="s">
        <v>946</v>
      </c>
      <c r="G2747" s="56" t="s">
        <v>947</v>
      </c>
      <c r="H2747" s="57">
        <v>162707073</v>
      </c>
    </row>
    <row r="2748" spans="1:8">
      <c r="A2748" s="52" t="s">
        <v>506</v>
      </c>
      <c r="B2748" s="52" t="s">
        <v>608</v>
      </c>
      <c r="C2748" s="52" t="s">
        <v>1092</v>
      </c>
      <c r="D2748" s="52" t="s">
        <v>1120</v>
      </c>
      <c r="E2748" s="52" t="s">
        <v>944</v>
      </c>
      <c r="F2748" s="52" t="s">
        <v>1229</v>
      </c>
      <c r="G2748" s="56" t="s">
        <v>1230</v>
      </c>
      <c r="H2748" s="57">
        <v>950305515</v>
      </c>
    </row>
    <row r="2749" spans="1:8" ht="25.5">
      <c r="A2749" s="52" t="s">
        <v>506</v>
      </c>
      <c r="B2749" s="52" t="s">
        <v>608</v>
      </c>
      <c r="C2749" s="52" t="s">
        <v>1092</v>
      </c>
      <c r="D2749" s="52" t="s">
        <v>1120</v>
      </c>
      <c r="E2749" s="52" t="s">
        <v>944</v>
      </c>
      <c r="F2749" s="52" t="s">
        <v>956</v>
      </c>
      <c r="G2749" s="56" t="s">
        <v>957</v>
      </c>
      <c r="H2749" s="57">
        <v>566077145</v>
      </c>
    </row>
    <row r="2750" spans="1:8">
      <c r="A2750" s="52" t="s">
        <v>506</v>
      </c>
      <c r="B2750" s="52" t="s">
        <v>608</v>
      </c>
      <c r="C2750" s="52" t="s">
        <v>1092</v>
      </c>
      <c r="D2750" s="52" t="s">
        <v>1120</v>
      </c>
      <c r="E2750" s="52" t="s">
        <v>944</v>
      </c>
      <c r="F2750" s="52" t="s">
        <v>960</v>
      </c>
      <c r="G2750" s="56" t="s">
        <v>961</v>
      </c>
      <c r="H2750" s="57">
        <v>15048000</v>
      </c>
    </row>
    <row r="2751" spans="1:8" ht="25.5">
      <c r="A2751" s="52" t="s">
        <v>506</v>
      </c>
      <c r="B2751" s="52" t="s">
        <v>608</v>
      </c>
      <c r="C2751" s="52" t="s">
        <v>1092</v>
      </c>
      <c r="D2751" s="52" t="s">
        <v>1120</v>
      </c>
      <c r="E2751" s="52" t="s">
        <v>962</v>
      </c>
      <c r="F2751" s="52" t="s">
        <v>201</v>
      </c>
      <c r="G2751" s="56" t="s">
        <v>963</v>
      </c>
      <c r="H2751" s="57">
        <v>3041983600</v>
      </c>
    </row>
    <row r="2752" spans="1:8">
      <c r="A2752" s="52" t="s">
        <v>506</v>
      </c>
      <c r="B2752" s="52" t="s">
        <v>608</v>
      </c>
      <c r="C2752" s="52" t="s">
        <v>1092</v>
      </c>
      <c r="D2752" s="52" t="s">
        <v>1120</v>
      </c>
      <c r="E2752" s="52" t="s">
        <v>962</v>
      </c>
      <c r="F2752" s="52" t="s">
        <v>964</v>
      </c>
      <c r="G2752" s="56" t="s">
        <v>965</v>
      </c>
      <c r="H2752" s="57">
        <v>3041983600</v>
      </c>
    </row>
    <row r="2753" spans="1:8">
      <c r="A2753" s="52" t="s">
        <v>506</v>
      </c>
      <c r="B2753" s="52" t="s">
        <v>608</v>
      </c>
      <c r="C2753" s="52" t="s">
        <v>1092</v>
      </c>
      <c r="D2753" s="52" t="s">
        <v>1120</v>
      </c>
      <c r="E2753" s="52" t="s">
        <v>972</v>
      </c>
      <c r="F2753" s="52" t="s">
        <v>201</v>
      </c>
      <c r="G2753" s="56" t="s">
        <v>973</v>
      </c>
      <c r="H2753" s="57">
        <v>861354604</v>
      </c>
    </row>
    <row r="2754" spans="1:8">
      <c r="A2754" s="52" t="s">
        <v>506</v>
      </c>
      <c r="B2754" s="52" t="s">
        <v>608</v>
      </c>
      <c r="C2754" s="52" t="s">
        <v>1092</v>
      </c>
      <c r="D2754" s="52" t="s">
        <v>1120</v>
      </c>
      <c r="E2754" s="52" t="s">
        <v>972</v>
      </c>
      <c r="F2754" s="52" t="s">
        <v>974</v>
      </c>
      <c r="G2754" s="56" t="s">
        <v>975</v>
      </c>
      <c r="H2754" s="57">
        <v>651366036</v>
      </c>
    </row>
    <row r="2755" spans="1:8">
      <c r="A2755" s="52" t="s">
        <v>506</v>
      </c>
      <c r="B2755" s="52" t="s">
        <v>608</v>
      </c>
      <c r="C2755" s="52" t="s">
        <v>1092</v>
      </c>
      <c r="D2755" s="52" t="s">
        <v>1120</v>
      </c>
      <c r="E2755" s="52" t="s">
        <v>972</v>
      </c>
      <c r="F2755" s="52" t="s">
        <v>976</v>
      </c>
      <c r="G2755" s="56" t="s">
        <v>977</v>
      </c>
      <c r="H2755" s="57">
        <v>111662746</v>
      </c>
    </row>
    <row r="2756" spans="1:8">
      <c r="A2756" s="52" t="s">
        <v>506</v>
      </c>
      <c r="B2756" s="52" t="s">
        <v>608</v>
      </c>
      <c r="C2756" s="52" t="s">
        <v>1092</v>
      </c>
      <c r="D2756" s="52" t="s">
        <v>1120</v>
      </c>
      <c r="E2756" s="52" t="s">
        <v>972</v>
      </c>
      <c r="F2756" s="52" t="s">
        <v>978</v>
      </c>
      <c r="G2756" s="56" t="s">
        <v>979</v>
      </c>
      <c r="H2756" s="57">
        <v>63064734</v>
      </c>
    </row>
    <row r="2757" spans="1:8">
      <c r="A2757" s="52" t="s">
        <v>506</v>
      </c>
      <c r="B2757" s="52" t="s">
        <v>608</v>
      </c>
      <c r="C2757" s="52" t="s">
        <v>1092</v>
      </c>
      <c r="D2757" s="52" t="s">
        <v>1120</v>
      </c>
      <c r="E2757" s="52" t="s">
        <v>972</v>
      </c>
      <c r="F2757" s="52" t="s">
        <v>980</v>
      </c>
      <c r="G2757" s="56" t="s">
        <v>981</v>
      </c>
      <c r="H2757" s="57">
        <v>35261088</v>
      </c>
    </row>
    <row r="2758" spans="1:8">
      <c r="A2758" s="52" t="s">
        <v>506</v>
      </c>
      <c r="B2758" s="52" t="s">
        <v>608</v>
      </c>
      <c r="C2758" s="52" t="s">
        <v>1092</v>
      </c>
      <c r="D2758" s="52" t="s">
        <v>1120</v>
      </c>
      <c r="E2758" s="52" t="s">
        <v>986</v>
      </c>
      <c r="F2758" s="52" t="s">
        <v>201</v>
      </c>
      <c r="G2758" s="56" t="s">
        <v>987</v>
      </c>
      <c r="H2758" s="57">
        <v>93582933</v>
      </c>
    </row>
    <row r="2759" spans="1:8">
      <c r="A2759" s="52" t="s">
        <v>506</v>
      </c>
      <c r="B2759" s="52" t="s">
        <v>608</v>
      </c>
      <c r="C2759" s="52" t="s">
        <v>1092</v>
      </c>
      <c r="D2759" s="52" t="s">
        <v>1120</v>
      </c>
      <c r="E2759" s="52" t="s">
        <v>986</v>
      </c>
      <c r="F2759" s="52" t="s">
        <v>988</v>
      </c>
      <c r="G2759" s="56" t="s">
        <v>989</v>
      </c>
      <c r="H2759" s="57">
        <v>46184533</v>
      </c>
    </row>
    <row r="2760" spans="1:8">
      <c r="A2760" s="52" t="s">
        <v>506</v>
      </c>
      <c r="B2760" s="52" t="s">
        <v>608</v>
      </c>
      <c r="C2760" s="52" t="s">
        <v>1092</v>
      </c>
      <c r="D2760" s="52" t="s">
        <v>1120</v>
      </c>
      <c r="E2760" s="52" t="s">
        <v>986</v>
      </c>
      <c r="F2760" s="52" t="s">
        <v>990</v>
      </c>
      <c r="G2760" s="56" t="s">
        <v>991</v>
      </c>
      <c r="H2760" s="57">
        <v>47398400</v>
      </c>
    </row>
    <row r="2761" spans="1:8">
      <c r="A2761" s="52" t="s">
        <v>506</v>
      </c>
      <c r="B2761" s="52" t="s">
        <v>608</v>
      </c>
      <c r="C2761" s="52" t="s">
        <v>1092</v>
      </c>
      <c r="D2761" s="52" t="s">
        <v>1120</v>
      </c>
      <c r="E2761" s="52" t="s">
        <v>1006</v>
      </c>
      <c r="F2761" s="52" t="s">
        <v>201</v>
      </c>
      <c r="G2761" s="56" t="s">
        <v>1007</v>
      </c>
      <c r="H2761" s="57">
        <v>673400</v>
      </c>
    </row>
    <row r="2762" spans="1:8" ht="25.5">
      <c r="A2762" s="52" t="s">
        <v>506</v>
      </c>
      <c r="B2762" s="52" t="s">
        <v>608</v>
      </c>
      <c r="C2762" s="52" t="s">
        <v>1092</v>
      </c>
      <c r="D2762" s="52" t="s">
        <v>1120</v>
      </c>
      <c r="E2762" s="52" t="s">
        <v>1006</v>
      </c>
      <c r="F2762" s="52" t="s">
        <v>1016</v>
      </c>
      <c r="G2762" s="56" t="s">
        <v>1017</v>
      </c>
      <c r="H2762" s="57">
        <v>673400</v>
      </c>
    </row>
    <row r="2763" spans="1:8" ht="25.5">
      <c r="A2763" s="52" t="s">
        <v>506</v>
      </c>
      <c r="B2763" s="52" t="s">
        <v>608</v>
      </c>
      <c r="C2763" s="52" t="s">
        <v>1092</v>
      </c>
      <c r="D2763" s="52" t="s">
        <v>1120</v>
      </c>
      <c r="E2763" s="52" t="s">
        <v>1058</v>
      </c>
      <c r="F2763" s="52" t="s">
        <v>201</v>
      </c>
      <c r="G2763" s="56" t="s">
        <v>1059</v>
      </c>
      <c r="H2763" s="57">
        <v>577320000</v>
      </c>
    </row>
    <row r="2764" spans="1:8">
      <c r="A2764" s="52" t="s">
        <v>506</v>
      </c>
      <c r="B2764" s="52" t="s">
        <v>608</v>
      </c>
      <c r="C2764" s="52" t="s">
        <v>1092</v>
      </c>
      <c r="D2764" s="52" t="s">
        <v>1120</v>
      </c>
      <c r="E2764" s="52" t="s">
        <v>1058</v>
      </c>
      <c r="F2764" s="52" t="s">
        <v>1062</v>
      </c>
      <c r="G2764" s="56" t="s">
        <v>1063</v>
      </c>
      <c r="H2764" s="57">
        <v>414321000</v>
      </c>
    </row>
    <row r="2765" spans="1:8">
      <c r="A2765" s="52" t="s">
        <v>506</v>
      </c>
      <c r="B2765" s="52" t="s">
        <v>608</v>
      </c>
      <c r="C2765" s="52" t="s">
        <v>1092</v>
      </c>
      <c r="D2765" s="52" t="s">
        <v>1120</v>
      </c>
      <c r="E2765" s="52" t="s">
        <v>1058</v>
      </c>
      <c r="F2765" s="52" t="s">
        <v>1070</v>
      </c>
      <c r="G2765" s="56" t="s">
        <v>1071</v>
      </c>
      <c r="H2765" s="57">
        <v>162999000</v>
      </c>
    </row>
    <row r="2766" spans="1:8" ht="25.5">
      <c r="A2766" s="52" t="s">
        <v>506</v>
      </c>
      <c r="B2766" s="52" t="s">
        <v>608</v>
      </c>
      <c r="C2766" s="52" t="s">
        <v>1092</v>
      </c>
      <c r="D2766" s="52" t="s">
        <v>1120</v>
      </c>
      <c r="E2766" s="52" t="s">
        <v>1076</v>
      </c>
      <c r="F2766" s="52" t="s">
        <v>201</v>
      </c>
      <c r="G2766" s="56" t="s">
        <v>1077</v>
      </c>
      <c r="H2766" s="57">
        <v>15000000</v>
      </c>
    </row>
    <row r="2767" spans="1:8">
      <c r="A2767" s="52" t="s">
        <v>506</v>
      </c>
      <c r="B2767" s="52" t="s">
        <v>608</v>
      </c>
      <c r="C2767" s="52" t="s">
        <v>1092</v>
      </c>
      <c r="D2767" s="52" t="s">
        <v>1120</v>
      </c>
      <c r="E2767" s="52" t="s">
        <v>1076</v>
      </c>
      <c r="F2767" s="52" t="s">
        <v>1082</v>
      </c>
      <c r="G2767" s="56" t="s">
        <v>971</v>
      </c>
      <c r="H2767" s="57">
        <v>15000000</v>
      </c>
    </row>
    <row r="2768" spans="1:8">
      <c r="A2768" s="52" t="s">
        <v>506</v>
      </c>
      <c r="B2768" s="52" t="s">
        <v>608</v>
      </c>
      <c r="C2768" s="52" t="s">
        <v>1092</v>
      </c>
      <c r="D2768" s="52" t="s">
        <v>1120</v>
      </c>
      <c r="E2768" s="52" t="s">
        <v>1189</v>
      </c>
      <c r="F2768" s="52" t="s">
        <v>201</v>
      </c>
      <c r="G2768" s="56" t="s">
        <v>1190</v>
      </c>
      <c r="H2768" s="57">
        <v>1872442135</v>
      </c>
    </row>
    <row r="2769" spans="1:8">
      <c r="A2769" s="52" t="s">
        <v>506</v>
      </c>
      <c r="B2769" s="52" t="s">
        <v>608</v>
      </c>
      <c r="C2769" s="52" t="s">
        <v>1092</v>
      </c>
      <c r="D2769" s="52" t="s">
        <v>1120</v>
      </c>
      <c r="E2769" s="52" t="s">
        <v>1189</v>
      </c>
      <c r="F2769" s="52" t="s">
        <v>1321</v>
      </c>
      <c r="G2769" s="56" t="s">
        <v>1322</v>
      </c>
      <c r="H2769" s="57">
        <v>1872442135</v>
      </c>
    </row>
    <row r="2770" spans="1:8">
      <c r="A2770" s="52" t="s">
        <v>506</v>
      </c>
      <c r="B2770" s="52" t="s">
        <v>608</v>
      </c>
      <c r="C2770" s="52" t="s">
        <v>1092</v>
      </c>
      <c r="D2770" s="52" t="s">
        <v>1120</v>
      </c>
      <c r="E2770" s="52" t="s">
        <v>1083</v>
      </c>
      <c r="F2770" s="52" t="s">
        <v>201</v>
      </c>
      <c r="G2770" s="56" t="s">
        <v>971</v>
      </c>
      <c r="H2770" s="57">
        <v>2670500000</v>
      </c>
    </row>
    <row r="2771" spans="1:8" ht="25.5">
      <c r="A2771" s="52" t="s">
        <v>506</v>
      </c>
      <c r="B2771" s="52" t="s">
        <v>608</v>
      </c>
      <c r="C2771" s="52" t="s">
        <v>1092</v>
      </c>
      <c r="D2771" s="52" t="s">
        <v>1120</v>
      </c>
      <c r="E2771" s="52" t="s">
        <v>1083</v>
      </c>
      <c r="F2771" s="52" t="s">
        <v>1332</v>
      </c>
      <c r="G2771" s="56" t="s">
        <v>1333</v>
      </c>
      <c r="H2771" s="57">
        <v>2670500000</v>
      </c>
    </row>
    <row r="2772" spans="1:8" ht="38.25">
      <c r="A2772" s="52" t="s">
        <v>506</v>
      </c>
      <c r="B2772" s="52" t="s">
        <v>608</v>
      </c>
      <c r="C2772" s="52" t="s">
        <v>1092</v>
      </c>
      <c r="D2772" s="52" t="s">
        <v>1120</v>
      </c>
      <c r="E2772" s="52" t="s">
        <v>1277</v>
      </c>
      <c r="F2772" s="52" t="s">
        <v>201</v>
      </c>
      <c r="G2772" s="56" t="s">
        <v>1278</v>
      </c>
      <c r="H2772" s="57">
        <v>696652287</v>
      </c>
    </row>
    <row r="2773" spans="1:8" ht="25.5">
      <c r="A2773" s="52" t="s">
        <v>506</v>
      </c>
      <c r="B2773" s="52" t="s">
        <v>608</v>
      </c>
      <c r="C2773" s="52" t="s">
        <v>1092</v>
      </c>
      <c r="D2773" s="52" t="s">
        <v>1120</v>
      </c>
      <c r="E2773" s="52" t="s">
        <v>1277</v>
      </c>
      <c r="F2773" s="52" t="s">
        <v>1279</v>
      </c>
      <c r="G2773" s="56" t="s">
        <v>1280</v>
      </c>
      <c r="H2773" s="57">
        <v>592154444</v>
      </c>
    </row>
    <row r="2774" spans="1:8">
      <c r="A2774" s="52" t="s">
        <v>506</v>
      </c>
      <c r="B2774" s="52" t="s">
        <v>608</v>
      </c>
      <c r="C2774" s="52" t="s">
        <v>1092</v>
      </c>
      <c r="D2774" s="52" t="s">
        <v>1120</v>
      </c>
      <c r="E2774" s="52" t="s">
        <v>1277</v>
      </c>
      <c r="F2774" s="52" t="s">
        <v>1285</v>
      </c>
      <c r="G2774" s="56" t="s">
        <v>1286</v>
      </c>
      <c r="H2774" s="57">
        <v>104497843</v>
      </c>
    </row>
    <row r="2775" spans="1:8">
      <c r="A2775" s="52" t="s">
        <v>506</v>
      </c>
      <c r="B2775" s="52" t="s">
        <v>608</v>
      </c>
      <c r="C2775" s="52" t="s">
        <v>1122</v>
      </c>
      <c r="D2775" s="52" t="s">
        <v>201</v>
      </c>
      <c r="E2775" s="52" t="s">
        <v>201</v>
      </c>
      <c r="F2775" s="52" t="s">
        <v>201</v>
      </c>
      <c r="G2775" s="56" t="s">
        <v>1123</v>
      </c>
      <c r="H2775" s="57">
        <v>167355773894</v>
      </c>
    </row>
    <row r="2776" spans="1:8">
      <c r="A2776" s="52" t="s">
        <v>506</v>
      </c>
      <c r="B2776" s="52" t="s">
        <v>608</v>
      </c>
      <c r="C2776" s="52" t="s">
        <v>1122</v>
      </c>
      <c r="D2776" s="52" t="s">
        <v>1124</v>
      </c>
      <c r="E2776" s="52" t="s">
        <v>201</v>
      </c>
      <c r="F2776" s="52" t="s">
        <v>201</v>
      </c>
      <c r="G2776" s="56" t="s">
        <v>1125</v>
      </c>
      <c r="H2776" s="57">
        <v>30979398923</v>
      </c>
    </row>
    <row r="2777" spans="1:8">
      <c r="A2777" s="52" t="s">
        <v>506</v>
      </c>
      <c r="B2777" s="52" t="s">
        <v>608</v>
      </c>
      <c r="C2777" s="52" t="s">
        <v>1122</v>
      </c>
      <c r="D2777" s="52" t="s">
        <v>1124</v>
      </c>
      <c r="E2777" s="52" t="s">
        <v>934</v>
      </c>
      <c r="F2777" s="52" t="s">
        <v>201</v>
      </c>
      <c r="G2777" s="56" t="s">
        <v>935</v>
      </c>
      <c r="H2777" s="57">
        <v>8150113979</v>
      </c>
    </row>
    <row r="2778" spans="1:8">
      <c r="A2778" s="52" t="s">
        <v>506</v>
      </c>
      <c r="B2778" s="52" t="s">
        <v>608</v>
      </c>
      <c r="C2778" s="52" t="s">
        <v>1122</v>
      </c>
      <c r="D2778" s="52" t="s">
        <v>1124</v>
      </c>
      <c r="E2778" s="52" t="s">
        <v>934</v>
      </c>
      <c r="F2778" s="52" t="s">
        <v>936</v>
      </c>
      <c r="G2778" s="56" t="s">
        <v>937</v>
      </c>
      <c r="H2778" s="57">
        <v>8149564859</v>
      </c>
    </row>
    <row r="2779" spans="1:8">
      <c r="A2779" s="52" t="s">
        <v>506</v>
      </c>
      <c r="B2779" s="52" t="s">
        <v>608</v>
      </c>
      <c r="C2779" s="52" t="s">
        <v>1122</v>
      </c>
      <c r="D2779" s="52" t="s">
        <v>1124</v>
      </c>
      <c r="E2779" s="52" t="s">
        <v>934</v>
      </c>
      <c r="F2779" s="52" t="s">
        <v>1359</v>
      </c>
      <c r="G2779" s="56" t="s">
        <v>1360</v>
      </c>
      <c r="H2779" s="57">
        <v>549120</v>
      </c>
    </row>
    <row r="2780" spans="1:8" ht="25.5">
      <c r="A2780" s="52" t="s">
        <v>506</v>
      </c>
      <c r="B2780" s="52" t="s">
        <v>608</v>
      </c>
      <c r="C2780" s="52" t="s">
        <v>1122</v>
      </c>
      <c r="D2780" s="52" t="s">
        <v>1124</v>
      </c>
      <c r="E2780" s="52" t="s">
        <v>940</v>
      </c>
      <c r="F2780" s="52" t="s">
        <v>201</v>
      </c>
      <c r="G2780" s="56" t="s">
        <v>941</v>
      </c>
      <c r="H2780" s="57">
        <v>211352073</v>
      </c>
    </row>
    <row r="2781" spans="1:8" ht="25.5">
      <c r="A2781" s="52" t="s">
        <v>506</v>
      </c>
      <c r="B2781" s="52" t="s">
        <v>608</v>
      </c>
      <c r="C2781" s="52" t="s">
        <v>1122</v>
      </c>
      <c r="D2781" s="52" t="s">
        <v>1124</v>
      </c>
      <c r="E2781" s="52" t="s">
        <v>940</v>
      </c>
      <c r="F2781" s="52" t="s">
        <v>942</v>
      </c>
      <c r="G2781" s="56" t="s">
        <v>943</v>
      </c>
      <c r="H2781" s="57">
        <v>211352073</v>
      </c>
    </row>
    <row r="2782" spans="1:8">
      <c r="A2782" s="52" t="s">
        <v>506</v>
      </c>
      <c r="B2782" s="52" t="s">
        <v>608</v>
      </c>
      <c r="C2782" s="52" t="s">
        <v>1122</v>
      </c>
      <c r="D2782" s="52" t="s">
        <v>1124</v>
      </c>
      <c r="E2782" s="52" t="s">
        <v>944</v>
      </c>
      <c r="F2782" s="52" t="s">
        <v>201</v>
      </c>
      <c r="G2782" s="56" t="s">
        <v>945</v>
      </c>
      <c r="H2782" s="57">
        <v>8060312241</v>
      </c>
    </row>
    <row r="2783" spans="1:8">
      <c r="A2783" s="52" t="s">
        <v>506</v>
      </c>
      <c r="B2783" s="52" t="s">
        <v>608</v>
      </c>
      <c r="C2783" s="52" t="s">
        <v>1122</v>
      </c>
      <c r="D2783" s="52" t="s">
        <v>1124</v>
      </c>
      <c r="E2783" s="52" t="s">
        <v>944</v>
      </c>
      <c r="F2783" s="52" t="s">
        <v>946</v>
      </c>
      <c r="G2783" s="56" t="s">
        <v>947</v>
      </c>
      <c r="H2783" s="57">
        <v>338549622</v>
      </c>
    </row>
    <row r="2784" spans="1:8">
      <c r="A2784" s="52" t="s">
        <v>506</v>
      </c>
      <c r="B2784" s="52" t="s">
        <v>608</v>
      </c>
      <c r="C2784" s="52" t="s">
        <v>1122</v>
      </c>
      <c r="D2784" s="52" t="s">
        <v>1124</v>
      </c>
      <c r="E2784" s="52" t="s">
        <v>944</v>
      </c>
      <c r="F2784" s="52" t="s">
        <v>1240</v>
      </c>
      <c r="G2784" s="56" t="s">
        <v>1241</v>
      </c>
      <c r="H2784" s="57">
        <v>50064000</v>
      </c>
    </row>
    <row r="2785" spans="1:8">
      <c r="A2785" s="52" t="s">
        <v>506</v>
      </c>
      <c r="B2785" s="52" t="s">
        <v>608</v>
      </c>
      <c r="C2785" s="52" t="s">
        <v>1122</v>
      </c>
      <c r="D2785" s="52" t="s">
        <v>1124</v>
      </c>
      <c r="E2785" s="52" t="s">
        <v>944</v>
      </c>
      <c r="F2785" s="52" t="s">
        <v>948</v>
      </c>
      <c r="G2785" s="56" t="s">
        <v>949</v>
      </c>
      <c r="H2785" s="57">
        <v>41735239</v>
      </c>
    </row>
    <row r="2786" spans="1:8">
      <c r="A2786" s="52" t="s">
        <v>506</v>
      </c>
      <c r="B2786" s="52" t="s">
        <v>608</v>
      </c>
      <c r="C2786" s="52" t="s">
        <v>1122</v>
      </c>
      <c r="D2786" s="52" t="s">
        <v>1124</v>
      </c>
      <c r="E2786" s="52" t="s">
        <v>944</v>
      </c>
      <c r="F2786" s="52" t="s">
        <v>950</v>
      </c>
      <c r="G2786" s="56" t="s">
        <v>951</v>
      </c>
      <c r="H2786" s="57">
        <v>404763000</v>
      </c>
    </row>
    <row r="2787" spans="1:8">
      <c r="A2787" s="52" t="s">
        <v>506</v>
      </c>
      <c r="B2787" s="52" t="s">
        <v>608</v>
      </c>
      <c r="C2787" s="52" t="s">
        <v>1122</v>
      </c>
      <c r="D2787" s="52" t="s">
        <v>1124</v>
      </c>
      <c r="E2787" s="52" t="s">
        <v>944</v>
      </c>
      <c r="F2787" s="52" t="s">
        <v>1229</v>
      </c>
      <c r="G2787" s="56" t="s">
        <v>1230</v>
      </c>
      <c r="H2787" s="57">
        <v>6990066730</v>
      </c>
    </row>
    <row r="2788" spans="1:8" ht="25.5">
      <c r="A2788" s="52" t="s">
        <v>506</v>
      </c>
      <c r="B2788" s="52" t="s">
        <v>608</v>
      </c>
      <c r="C2788" s="52" t="s">
        <v>1122</v>
      </c>
      <c r="D2788" s="52" t="s">
        <v>1124</v>
      </c>
      <c r="E2788" s="52" t="s">
        <v>944</v>
      </c>
      <c r="F2788" s="52" t="s">
        <v>954</v>
      </c>
      <c r="G2788" s="56" t="s">
        <v>955</v>
      </c>
      <c r="H2788" s="57">
        <v>9648000</v>
      </c>
    </row>
    <row r="2789" spans="1:8">
      <c r="A2789" s="52" t="s">
        <v>506</v>
      </c>
      <c r="B2789" s="52" t="s">
        <v>608</v>
      </c>
      <c r="C2789" s="52" t="s">
        <v>1122</v>
      </c>
      <c r="D2789" s="52" t="s">
        <v>1124</v>
      </c>
      <c r="E2789" s="52" t="s">
        <v>944</v>
      </c>
      <c r="F2789" s="52" t="s">
        <v>1289</v>
      </c>
      <c r="G2789" s="56" t="s">
        <v>1290</v>
      </c>
      <c r="H2789" s="57">
        <v>39208000</v>
      </c>
    </row>
    <row r="2790" spans="1:8" ht="25.5">
      <c r="A2790" s="52" t="s">
        <v>506</v>
      </c>
      <c r="B2790" s="52" t="s">
        <v>608</v>
      </c>
      <c r="C2790" s="52" t="s">
        <v>1122</v>
      </c>
      <c r="D2790" s="52" t="s">
        <v>1124</v>
      </c>
      <c r="E2790" s="52" t="s">
        <v>944</v>
      </c>
      <c r="F2790" s="52" t="s">
        <v>956</v>
      </c>
      <c r="G2790" s="56" t="s">
        <v>957</v>
      </c>
      <c r="H2790" s="57">
        <v>74551170</v>
      </c>
    </row>
    <row r="2791" spans="1:8">
      <c r="A2791" s="52" t="s">
        <v>506</v>
      </c>
      <c r="B2791" s="52" t="s">
        <v>608</v>
      </c>
      <c r="C2791" s="52" t="s">
        <v>1122</v>
      </c>
      <c r="D2791" s="52" t="s">
        <v>1124</v>
      </c>
      <c r="E2791" s="52" t="s">
        <v>944</v>
      </c>
      <c r="F2791" s="52" t="s">
        <v>960</v>
      </c>
      <c r="G2791" s="56" t="s">
        <v>961</v>
      </c>
      <c r="H2791" s="57">
        <v>111726480</v>
      </c>
    </row>
    <row r="2792" spans="1:8">
      <c r="A2792" s="52" t="s">
        <v>506</v>
      </c>
      <c r="B2792" s="52" t="s">
        <v>608</v>
      </c>
      <c r="C2792" s="52" t="s">
        <v>1122</v>
      </c>
      <c r="D2792" s="52" t="s">
        <v>1124</v>
      </c>
      <c r="E2792" s="52" t="s">
        <v>966</v>
      </c>
      <c r="F2792" s="52" t="s">
        <v>201</v>
      </c>
      <c r="G2792" s="56" t="s">
        <v>967</v>
      </c>
      <c r="H2792" s="57">
        <v>154400000</v>
      </c>
    </row>
    <row r="2793" spans="1:8">
      <c r="A2793" s="52" t="s">
        <v>506</v>
      </c>
      <c r="B2793" s="52" t="s">
        <v>608</v>
      </c>
      <c r="C2793" s="52" t="s">
        <v>1122</v>
      </c>
      <c r="D2793" s="52" t="s">
        <v>1124</v>
      </c>
      <c r="E2793" s="52" t="s">
        <v>966</v>
      </c>
      <c r="F2793" s="52" t="s">
        <v>970</v>
      </c>
      <c r="G2793" s="56" t="s">
        <v>971</v>
      </c>
      <c r="H2793" s="57">
        <v>154400000</v>
      </c>
    </row>
    <row r="2794" spans="1:8">
      <c r="A2794" s="52" t="s">
        <v>506</v>
      </c>
      <c r="B2794" s="52" t="s">
        <v>608</v>
      </c>
      <c r="C2794" s="52" t="s">
        <v>1122</v>
      </c>
      <c r="D2794" s="52" t="s">
        <v>1124</v>
      </c>
      <c r="E2794" s="52" t="s">
        <v>972</v>
      </c>
      <c r="F2794" s="52" t="s">
        <v>201</v>
      </c>
      <c r="G2794" s="56" t="s">
        <v>973</v>
      </c>
      <c r="H2794" s="57">
        <v>2347719691</v>
      </c>
    </row>
    <row r="2795" spans="1:8">
      <c r="A2795" s="52" t="s">
        <v>506</v>
      </c>
      <c r="B2795" s="52" t="s">
        <v>608</v>
      </c>
      <c r="C2795" s="52" t="s">
        <v>1122</v>
      </c>
      <c r="D2795" s="52" t="s">
        <v>1124</v>
      </c>
      <c r="E2795" s="52" t="s">
        <v>972</v>
      </c>
      <c r="F2795" s="52" t="s">
        <v>974</v>
      </c>
      <c r="G2795" s="56" t="s">
        <v>975</v>
      </c>
      <c r="H2795" s="57">
        <v>1745702053</v>
      </c>
    </row>
    <row r="2796" spans="1:8">
      <c r="A2796" s="52" t="s">
        <v>506</v>
      </c>
      <c r="B2796" s="52" t="s">
        <v>608</v>
      </c>
      <c r="C2796" s="52" t="s">
        <v>1122</v>
      </c>
      <c r="D2796" s="52" t="s">
        <v>1124</v>
      </c>
      <c r="E2796" s="52" t="s">
        <v>972</v>
      </c>
      <c r="F2796" s="52" t="s">
        <v>976</v>
      </c>
      <c r="G2796" s="56" t="s">
        <v>977</v>
      </c>
      <c r="H2796" s="57">
        <v>293559856</v>
      </c>
    </row>
    <row r="2797" spans="1:8">
      <c r="A2797" s="52" t="s">
        <v>506</v>
      </c>
      <c r="B2797" s="52" t="s">
        <v>608</v>
      </c>
      <c r="C2797" s="52" t="s">
        <v>1122</v>
      </c>
      <c r="D2797" s="52" t="s">
        <v>1124</v>
      </c>
      <c r="E2797" s="52" t="s">
        <v>972</v>
      </c>
      <c r="F2797" s="52" t="s">
        <v>978</v>
      </c>
      <c r="G2797" s="56" t="s">
        <v>979</v>
      </c>
      <c r="H2797" s="57">
        <v>219251119</v>
      </c>
    </row>
    <row r="2798" spans="1:8">
      <c r="A2798" s="52" t="s">
        <v>506</v>
      </c>
      <c r="B2798" s="52" t="s">
        <v>608</v>
      </c>
      <c r="C2798" s="52" t="s">
        <v>1122</v>
      </c>
      <c r="D2798" s="52" t="s">
        <v>1124</v>
      </c>
      <c r="E2798" s="52" t="s">
        <v>972</v>
      </c>
      <c r="F2798" s="52" t="s">
        <v>980</v>
      </c>
      <c r="G2798" s="56" t="s">
        <v>981</v>
      </c>
      <c r="H2798" s="57">
        <v>89206663</v>
      </c>
    </row>
    <row r="2799" spans="1:8">
      <c r="A2799" s="52" t="s">
        <v>506</v>
      </c>
      <c r="B2799" s="52" t="s">
        <v>608</v>
      </c>
      <c r="C2799" s="52" t="s">
        <v>1122</v>
      </c>
      <c r="D2799" s="52" t="s">
        <v>1124</v>
      </c>
      <c r="E2799" s="52" t="s">
        <v>982</v>
      </c>
      <c r="F2799" s="52" t="s">
        <v>201</v>
      </c>
      <c r="G2799" s="56" t="s">
        <v>983</v>
      </c>
      <c r="H2799" s="57">
        <v>801500000</v>
      </c>
    </row>
    <row r="2800" spans="1:8">
      <c r="A2800" s="52" t="s">
        <v>506</v>
      </c>
      <c r="B2800" s="52" t="s">
        <v>608</v>
      </c>
      <c r="C2800" s="52" t="s">
        <v>1122</v>
      </c>
      <c r="D2800" s="52" t="s">
        <v>1124</v>
      </c>
      <c r="E2800" s="52" t="s">
        <v>982</v>
      </c>
      <c r="F2800" s="52" t="s">
        <v>1242</v>
      </c>
      <c r="G2800" s="56" t="s">
        <v>971</v>
      </c>
      <c r="H2800" s="57">
        <v>801500000</v>
      </c>
    </row>
    <row r="2801" spans="1:8">
      <c r="A2801" s="52" t="s">
        <v>506</v>
      </c>
      <c r="B2801" s="52" t="s">
        <v>608</v>
      </c>
      <c r="C2801" s="52" t="s">
        <v>1122</v>
      </c>
      <c r="D2801" s="52" t="s">
        <v>1124</v>
      </c>
      <c r="E2801" s="52" t="s">
        <v>986</v>
      </c>
      <c r="F2801" s="52" t="s">
        <v>201</v>
      </c>
      <c r="G2801" s="56" t="s">
        <v>987</v>
      </c>
      <c r="H2801" s="57">
        <v>667449069</v>
      </c>
    </row>
    <row r="2802" spans="1:8">
      <c r="A2802" s="52" t="s">
        <v>506</v>
      </c>
      <c r="B2802" s="52" t="s">
        <v>608</v>
      </c>
      <c r="C2802" s="52" t="s">
        <v>1122</v>
      </c>
      <c r="D2802" s="52" t="s">
        <v>1124</v>
      </c>
      <c r="E2802" s="52" t="s">
        <v>986</v>
      </c>
      <c r="F2802" s="52" t="s">
        <v>988</v>
      </c>
      <c r="G2802" s="56" t="s">
        <v>989</v>
      </c>
      <c r="H2802" s="57">
        <v>343464188</v>
      </c>
    </row>
    <row r="2803" spans="1:8">
      <c r="A2803" s="52" t="s">
        <v>506</v>
      </c>
      <c r="B2803" s="52" t="s">
        <v>608</v>
      </c>
      <c r="C2803" s="52" t="s">
        <v>1122</v>
      </c>
      <c r="D2803" s="52" t="s">
        <v>1124</v>
      </c>
      <c r="E2803" s="52" t="s">
        <v>986</v>
      </c>
      <c r="F2803" s="52" t="s">
        <v>990</v>
      </c>
      <c r="G2803" s="56" t="s">
        <v>991</v>
      </c>
      <c r="H2803" s="57">
        <v>60271867</v>
      </c>
    </row>
    <row r="2804" spans="1:8">
      <c r="A2804" s="52" t="s">
        <v>506</v>
      </c>
      <c r="B2804" s="52" t="s">
        <v>608</v>
      </c>
      <c r="C2804" s="52" t="s">
        <v>1122</v>
      </c>
      <c r="D2804" s="52" t="s">
        <v>1124</v>
      </c>
      <c r="E2804" s="52" t="s">
        <v>986</v>
      </c>
      <c r="F2804" s="52" t="s">
        <v>992</v>
      </c>
      <c r="G2804" s="56" t="s">
        <v>993</v>
      </c>
      <c r="H2804" s="57">
        <v>196045500</v>
      </c>
    </row>
    <row r="2805" spans="1:8">
      <c r="A2805" s="52" t="s">
        <v>506</v>
      </c>
      <c r="B2805" s="52" t="s">
        <v>608</v>
      </c>
      <c r="C2805" s="52" t="s">
        <v>1122</v>
      </c>
      <c r="D2805" s="52" t="s">
        <v>1124</v>
      </c>
      <c r="E2805" s="52" t="s">
        <v>986</v>
      </c>
      <c r="F2805" s="52" t="s">
        <v>994</v>
      </c>
      <c r="G2805" s="56" t="s">
        <v>995</v>
      </c>
      <c r="H2805" s="57">
        <v>67667514</v>
      </c>
    </row>
    <row r="2806" spans="1:8">
      <c r="A2806" s="52" t="s">
        <v>506</v>
      </c>
      <c r="B2806" s="52" t="s">
        <v>608</v>
      </c>
      <c r="C2806" s="52" t="s">
        <v>1122</v>
      </c>
      <c r="D2806" s="52" t="s">
        <v>1124</v>
      </c>
      <c r="E2806" s="52" t="s">
        <v>996</v>
      </c>
      <c r="F2806" s="52" t="s">
        <v>201</v>
      </c>
      <c r="G2806" s="56" t="s">
        <v>997</v>
      </c>
      <c r="H2806" s="57">
        <v>331503443</v>
      </c>
    </row>
    <row r="2807" spans="1:8">
      <c r="A2807" s="52" t="s">
        <v>506</v>
      </c>
      <c r="B2807" s="52" t="s">
        <v>608</v>
      </c>
      <c r="C2807" s="52" t="s">
        <v>1122</v>
      </c>
      <c r="D2807" s="52" t="s">
        <v>1124</v>
      </c>
      <c r="E2807" s="52" t="s">
        <v>996</v>
      </c>
      <c r="F2807" s="52" t="s">
        <v>998</v>
      </c>
      <c r="G2807" s="56" t="s">
        <v>999</v>
      </c>
      <c r="H2807" s="57">
        <v>165217493</v>
      </c>
    </row>
    <row r="2808" spans="1:8">
      <c r="A2808" s="52" t="s">
        <v>506</v>
      </c>
      <c r="B2808" s="52" t="s">
        <v>608</v>
      </c>
      <c r="C2808" s="52" t="s">
        <v>1122</v>
      </c>
      <c r="D2808" s="52" t="s">
        <v>1124</v>
      </c>
      <c r="E2808" s="52" t="s">
        <v>996</v>
      </c>
      <c r="F2808" s="52" t="s">
        <v>1000</v>
      </c>
      <c r="G2808" s="56" t="s">
        <v>1001</v>
      </c>
      <c r="H2808" s="57">
        <v>165354000</v>
      </c>
    </row>
    <row r="2809" spans="1:8">
      <c r="A2809" s="52" t="s">
        <v>506</v>
      </c>
      <c r="B2809" s="52" t="s">
        <v>608</v>
      </c>
      <c r="C2809" s="52" t="s">
        <v>1122</v>
      </c>
      <c r="D2809" s="52" t="s">
        <v>1124</v>
      </c>
      <c r="E2809" s="52" t="s">
        <v>996</v>
      </c>
      <c r="F2809" s="52" t="s">
        <v>1004</v>
      </c>
      <c r="G2809" s="56" t="s">
        <v>1005</v>
      </c>
      <c r="H2809" s="57">
        <v>931950</v>
      </c>
    </row>
    <row r="2810" spans="1:8">
      <c r="A2810" s="52" t="s">
        <v>506</v>
      </c>
      <c r="B2810" s="52" t="s">
        <v>608</v>
      </c>
      <c r="C2810" s="52" t="s">
        <v>1122</v>
      </c>
      <c r="D2810" s="52" t="s">
        <v>1124</v>
      </c>
      <c r="E2810" s="52" t="s">
        <v>1006</v>
      </c>
      <c r="F2810" s="52" t="s">
        <v>201</v>
      </c>
      <c r="G2810" s="56" t="s">
        <v>1007</v>
      </c>
      <c r="H2810" s="57">
        <v>1099032912</v>
      </c>
    </row>
    <row r="2811" spans="1:8" ht="38.25">
      <c r="A2811" s="52" t="s">
        <v>506</v>
      </c>
      <c r="B2811" s="52" t="s">
        <v>608</v>
      </c>
      <c r="C2811" s="52" t="s">
        <v>1122</v>
      </c>
      <c r="D2811" s="52" t="s">
        <v>1124</v>
      </c>
      <c r="E2811" s="52" t="s">
        <v>1006</v>
      </c>
      <c r="F2811" s="52" t="s">
        <v>1008</v>
      </c>
      <c r="G2811" s="56" t="s">
        <v>1009</v>
      </c>
      <c r="H2811" s="57">
        <v>9571769</v>
      </c>
    </row>
    <row r="2812" spans="1:8">
      <c r="A2812" s="52" t="s">
        <v>506</v>
      </c>
      <c r="B2812" s="52" t="s">
        <v>608</v>
      </c>
      <c r="C2812" s="52" t="s">
        <v>1122</v>
      </c>
      <c r="D2812" s="52" t="s">
        <v>1124</v>
      </c>
      <c r="E2812" s="52" t="s">
        <v>1006</v>
      </c>
      <c r="F2812" s="52" t="s">
        <v>1010</v>
      </c>
      <c r="G2812" s="56" t="s">
        <v>1011</v>
      </c>
      <c r="H2812" s="57">
        <v>10419375</v>
      </c>
    </row>
    <row r="2813" spans="1:8" ht="38.25">
      <c r="A2813" s="52" t="s">
        <v>506</v>
      </c>
      <c r="B2813" s="52" t="s">
        <v>608</v>
      </c>
      <c r="C2813" s="52" t="s">
        <v>1122</v>
      </c>
      <c r="D2813" s="52" t="s">
        <v>1124</v>
      </c>
      <c r="E2813" s="52" t="s">
        <v>1006</v>
      </c>
      <c r="F2813" s="52" t="s">
        <v>1012</v>
      </c>
      <c r="G2813" s="56" t="s">
        <v>1013</v>
      </c>
      <c r="H2813" s="57">
        <v>82561968</v>
      </c>
    </row>
    <row r="2814" spans="1:8">
      <c r="A2814" s="52" t="s">
        <v>506</v>
      </c>
      <c r="B2814" s="52" t="s">
        <v>608</v>
      </c>
      <c r="C2814" s="52" t="s">
        <v>1122</v>
      </c>
      <c r="D2814" s="52" t="s">
        <v>1124</v>
      </c>
      <c r="E2814" s="52" t="s">
        <v>1006</v>
      </c>
      <c r="F2814" s="52" t="s">
        <v>1014</v>
      </c>
      <c r="G2814" s="56" t="s">
        <v>1015</v>
      </c>
      <c r="H2814" s="57">
        <v>719620000</v>
      </c>
    </row>
    <row r="2815" spans="1:8" ht="25.5">
      <c r="A2815" s="52" t="s">
        <v>506</v>
      </c>
      <c r="B2815" s="52" t="s">
        <v>608</v>
      </c>
      <c r="C2815" s="52" t="s">
        <v>1122</v>
      </c>
      <c r="D2815" s="52" t="s">
        <v>1124</v>
      </c>
      <c r="E2815" s="52" t="s">
        <v>1006</v>
      </c>
      <c r="F2815" s="52" t="s">
        <v>1016</v>
      </c>
      <c r="G2815" s="56" t="s">
        <v>1017</v>
      </c>
      <c r="H2815" s="57">
        <v>276859800</v>
      </c>
    </row>
    <row r="2816" spans="1:8">
      <c r="A2816" s="52" t="s">
        <v>506</v>
      </c>
      <c r="B2816" s="52" t="s">
        <v>608</v>
      </c>
      <c r="C2816" s="52" t="s">
        <v>1122</v>
      </c>
      <c r="D2816" s="52" t="s">
        <v>1124</v>
      </c>
      <c r="E2816" s="52" t="s">
        <v>1021</v>
      </c>
      <c r="F2816" s="52" t="s">
        <v>201</v>
      </c>
      <c r="G2816" s="56" t="s">
        <v>1022</v>
      </c>
      <c r="H2816" s="57">
        <v>1126687319</v>
      </c>
    </row>
    <row r="2817" spans="1:8">
      <c r="A2817" s="52" t="s">
        <v>506</v>
      </c>
      <c r="B2817" s="52" t="s">
        <v>608</v>
      </c>
      <c r="C2817" s="52" t="s">
        <v>1122</v>
      </c>
      <c r="D2817" s="52" t="s">
        <v>1124</v>
      </c>
      <c r="E2817" s="52" t="s">
        <v>1021</v>
      </c>
      <c r="F2817" s="52" t="s">
        <v>1023</v>
      </c>
      <c r="G2817" s="56" t="s">
        <v>1024</v>
      </c>
      <c r="H2817" s="57">
        <v>166863428</v>
      </c>
    </row>
    <row r="2818" spans="1:8">
      <c r="A2818" s="52" t="s">
        <v>506</v>
      </c>
      <c r="B2818" s="52" t="s">
        <v>608</v>
      </c>
      <c r="C2818" s="52" t="s">
        <v>1122</v>
      </c>
      <c r="D2818" s="52" t="s">
        <v>1124</v>
      </c>
      <c r="E2818" s="52" t="s">
        <v>1021</v>
      </c>
      <c r="F2818" s="52" t="s">
        <v>1025</v>
      </c>
      <c r="G2818" s="56" t="s">
        <v>1026</v>
      </c>
      <c r="H2818" s="57">
        <v>205800000</v>
      </c>
    </row>
    <row r="2819" spans="1:8">
      <c r="A2819" s="52" t="s">
        <v>506</v>
      </c>
      <c r="B2819" s="52" t="s">
        <v>608</v>
      </c>
      <c r="C2819" s="52" t="s">
        <v>1122</v>
      </c>
      <c r="D2819" s="52" t="s">
        <v>1124</v>
      </c>
      <c r="E2819" s="52" t="s">
        <v>1021</v>
      </c>
      <c r="F2819" s="52" t="s">
        <v>1029</v>
      </c>
      <c r="G2819" s="56" t="s">
        <v>1030</v>
      </c>
      <c r="H2819" s="57">
        <v>272014280</v>
      </c>
    </row>
    <row r="2820" spans="1:8">
      <c r="A2820" s="52" t="s">
        <v>506</v>
      </c>
      <c r="B2820" s="52" t="s">
        <v>608</v>
      </c>
      <c r="C2820" s="52" t="s">
        <v>1122</v>
      </c>
      <c r="D2820" s="52" t="s">
        <v>1124</v>
      </c>
      <c r="E2820" s="52" t="s">
        <v>1021</v>
      </c>
      <c r="F2820" s="52" t="s">
        <v>1243</v>
      </c>
      <c r="G2820" s="56" t="s">
        <v>1244</v>
      </c>
      <c r="H2820" s="57">
        <v>11000000</v>
      </c>
    </row>
    <row r="2821" spans="1:8">
      <c r="A2821" s="52" t="s">
        <v>506</v>
      </c>
      <c r="B2821" s="52" t="s">
        <v>608</v>
      </c>
      <c r="C2821" s="52" t="s">
        <v>1122</v>
      </c>
      <c r="D2821" s="52" t="s">
        <v>1124</v>
      </c>
      <c r="E2821" s="52" t="s">
        <v>1021</v>
      </c>
      <c r="F2821" s="52" t="s">
        <v>1033</v>
      </c>
      <c r="G2821" s="56" t="s">
        <v>1034</v>
      </c>
      <c r="H2821" s="57">
        <v>471009611</v>
      </c>
    </row>
    <row r="2822" spans="1:8">
      <c r="A2822" s="52" t="s">
        <v>506</v>
      </c>
      <c r="B2822" s="52" t="s">
        <v>608</v>
      </c>
      <c r="C2822" s="52" t="s">
        <v>1122</v>
      </c>
      <c r="D2822" s="52" t="s">
        <v>1124</v>
      </c>
      <c r="E2822" s="52" t="s">
        <v>1035</v>
      </c>
      <c r="F2822" s="52" t="s">
        <v>201</v>
      </c>
      <c r="G2822" s="56" t="s">
        <v>1036</v>
      </c>
      <c r="H2822" s="57">
        <v>1633228000</v>
      </c>
    </row>
    <row r="2823" spans="1:8">
      <c r="A2823" s="52" t="s">
        <v>506</v>
      </c>
      <c r="B2823" s="52" t="s">
        <v>608</v>
      </c>
      <c r="C2823" s="52" t="s">
        <v>1122</v>
      </c>
      <c r="D2823" s="52" t="s">
        <v>1124</v>
      </c>
      <c r="E2823" s="52" t="s">
        <v>1035</v>
      </c>
      <c r="F2823" s="52" t="s">
        <v>1037</v>
      </c>
      <c r="G2823" s="56" t="s">
        <v>1038</v>
      </c>
      <c r="H2823" s="57">
        <v>572920000</v>
      </c>
    </row>
    <row r="2824" spans="1:8">
      <c r="A2824" s="52" t="s">
        <v>506</v>
      </c>
      <c r="B2824" s="52" t="s">
        <v>608</v>
      </c>
      <c r="C2824" s="52" t="s">
        <v>1122</v>
      </c>
      <c r="D2824" s="52" t="s">
        <v>1124</v>
      </c>
      <c r="E2824" s="52" t="s">
        <v>1035</v>
      </c>
      <c r="F2824" s="52" t="s">
        <v>1039</v>
      </c>
      <c r="G2824" s="56" t="s">
        <v>1040</v>
      </c>
      <c r="H2824" s="57">
        <v>732832000</v>
      </c>
    </row>
    <row r="2825" spans="1:8">
      <c r="A2825" s="52" t="s">
        <v>506</v>
      </c>
      <c r="B2825" s="52" t="s">
        <v>608</v>
      </c>
      <c r="C2825" s="52" t="s">
        <v>1122</v>
      </c>
      <c r="D2825" s="52" t="s">
        <v>1124</v>
      </c>
      <c r="E2825" s="52" t="s">
        <v>1035</v>
      </c>
      <c r="F2825" s="52" t="s">
        <v>1041</v>
      </c>
      <c r="G2825" s="56" t="s">
        <v>1028</v>
      </c>
      <c r="H2825" s="57">
        <v>284576000</v>
      </c>
    </row>
    <row r="2826" spans="1:8">
      <c r="A2826" s="52" t="s">
        <v>506</v>
      </c>
      <c r="B2826" s="52" t="s">
        <v>608</v>
      </c>
      <c r="C2826" s="52" t="s">
        <v>1122</v>
      </c>
      <c r="D2826" s="52" t="s">
        <v>1124</v>
      </c>
      <c r="E2826" s="52" t="s">
        <v>1035</v>
      </c>
      <c r="F2826" s="52" t="s">
        <v>1042</v>
      </c>
      <c r="G2826" s="56" t="s">
        <v>1043</v>
      </c>
      <c r="H2826" s="57">
        <v>42900000</v>
      </c>
    </row>
    <row r="2827" spans="1:8">
      <c r="A2827" s="52" t="s">
        <v>506</v>
      </c>
      <c r="B2827" s="52" t="s">
        <v>608</v>
      </c>
      <c r="C2827" s="52" t="s">
        <v>1122</v>
      </c>
      <c r="D2827" s="52" t="s">
        <v>1124</v>
      </c>
      <c r="E2827" s="52" t="s">
        <v>1044</v>
      </c>
      <c r="F2827" s="52" t="s">
        <v>201</v>
      </c>
      <c r="G2827" s="56" t="s">
        <v>1045</v>
      </c>
      <c r="H2827" s="57">
        <v>509525580</v>
      </c>
    </row>
    <row r="2828" spans="1:8">
      <c r="A2828" s="52" t="s">
        <v>506</v>
      </c>
      <c r="B2828" s="52" t="s">
        <v>608</v>
      </c>
      <c r="C2828" s="52" t="s">
        <v>1122</v>
      </c>
      <c r="D2828" s="52" t="s">
        <v>1124</v>
      </c>
      <c r="E2828" s="52" t="s">
        <v>1044</v>
      </c>
      <c r="F2828" s="52" t="s">
        <v>1046</v>
      </c>
      <c r="G2828" s="56" t="s">
        <v>1047</v>
      </c>
      <c r="H2828" s="57">
        <v>502265580</v>
      </c>
    </row>
    <row r="2829" spans="1:8">
      <c r="A2829" s="52" t="s">
        <v>506</v>
      </c>
      <c r="B2829" s="52" t="s">
        <v>608</v>
      </c>
      <c r="C2829" s="52" t="s">
        <v>1122</v>
      </c>
      <c r="D2829" s="52" t="s">
        <v>1124</v>
      </c>
      <c r="E2829" s="52" t="s">
        <v>1044</v>
      </c>
      <c r="F2829" s="52" t="s">
        <v>1050</v>
      </c>
      <c r="G2829" s="56" t="s">
        <v>1051</v>
      </c>
      <c r="H2829" s="57">
        <v>7260000</v>
      </c>
    </row>
    <row r="2830" spans="1:8" ht="25.5">
      <c r="A2830" s="52" t="s">
        <v>506</v>
      </c>
      <c r="B2830" s="52" t="s">
        <v>608</v>
      </c>
      <c r="C2830" s="52" t="s">
        <v>1122</v>
      </c>
      <c r="D2830" s="52" t="s">
        <v>1124</v>
      </c>
      <c r="E2830" s="52" t="s">
        <v>1058</v>
      </c>
      <c r="F2830" s="52" t="s">
        <v>201</v>
      </c>
      <c r="G2830" s="56" t="s">
        <v>1059</v>
      </c>
      <c r="H2830" s="57">
        <v>1980926450</v>
      </c>
    </row>
    <row r="2831" spans="1:8">
      <c r="A2831" s="52" t="s">
        <v>506</v>
      </c>
      <c r="B2831" s="52" t="s">
        <v>608</v>
      </c>
      <c r="C2831" s="52" t="s">
        <v>1122</v>
      </c>
      <c r="D2831" s="52" t="s">
        <v>1124</v>
      </c>
      <c r="E2831" s="52" t="s">
        <v>1058</v>
      </c>
      <c r="F2831" s="52" t="s">
        <v>1060</v>
      </c>
      <c r="G2831" s="56" t="s">
        <v>1061</v>
      </c>
      <c r="H2831" s="57">
        <v>37105460</v>
      </c>
    </row>
    <row r="2832" spans="1:8">
      <c r="A2832" s="52" t="s">
        <v>506</v>
      </c>
      <c r="B2832" s="52" t="s">
        <v>608</v>
      </c>
      <c r="C2832" s="52" t="s">
        <v>1122</v>
      </c>
      <c r="D2832" s="52" t="s">
        <v>1124</v>
      </c>
      <c r="E2832" s="52" t="s">
        <v>1058</v>
      </c>
      <c r="F2832" s="52" t="s">
        <v>1247</v>
      </c>
      <c r="G2832" s="56" t="s">
        <v>1248</v>
      </c>
      <c r="H2832" s="57">
        <v>147300540</v>
      </c>
    </row>
    <row r="2833" spans="1:8">
      <c r="A2833" s="52" t="s">
        <v>506</v>
      </c>
      <c r="B2833" s="52" t="s">
        <v>608</v>
      </c>
      <c r="C2833" s="52" t="s">
        <v>1122</v>
      </c>
      <c r="D2833" s="52" t="s">
        <v>1124</v>
      </c>
      <c r="E2833" s="52" t="s">
        <v>1058</v>
      </c>
      <c r="F2833" s="52" t="s">
        <v>1062</v>
      </c>
      <c r="G2833" s="56" t="s">
        <v>1063</v>
      </c>
      <c r="H2833" s="57">
        <v>1187631040</v>
      </c>
    </row>
    <row r="2834" spans="1:8">
      <c r="A2834" s="52" t="s">
        <v>506</v>
      </c>
      <c r="B2834" s="52" t="s">
        <v>608</v>
      </c>
      <c r="C2834" s="52" t="s">
        <v>1122</v>
      </c>
      <c r="D2834" s="52" t="s">
        <v>1124</v>
      </c>
      <c r="E2834" s="52" t="s">
        <v>1058</v>
      </c>
      <c r="F2834" s="52" t="s">
        <v>1064</v>
      </c>
      <c r="G2834" s="56" t="s">
        <v>1065</v>
      </c>
      <c r="H2834" s="57">
        <v>116955000</v>
      </c>
    </row>
    <row r="2835" spans="1:8">
      <c r="A2835" s="52" t="s">
        <v>506</v>
      </c>
      <c r="B2835" s="52" t="s">
        <v>608</v>
      </c>
      <c r="C2835" s="52" t="s">
        <v>1122</v>
      </c>
      <c r="D2835" s="52" t="s">
        <v>1124</v>
      </c>
      <c r="E2835" s="52" t="s">
        <v>1058</v>
      </c>
      <c r="F2835" s="52" t="s">
        <v>1066</v>
      </c>
      <c r="G2835" s="56" t="s">
        <v>1067</v>
      </c>
      <c r="H2835" s="57">
        <v>48280000</v>
      </c>
    </row>
    <row r="2836" spans="1:8">
      <c r="A2836" s="52" t="s">
        <v>506</v>
      </c>
      <c r="B2836" s="52" t="s">
        <v>608</v>
      </c>
      <c r="C2836" s="52" t="s">
        <v>1122</v>
      </c>
      <c r="D2836" s="52" t="s">
        <v>1124</v>
      </c>
      <c r="E2836" s="52" t="s">
        <v>1058</v>
      </c>
      <c r="F2836" s="52" t="s">
        <v>1068</v>
      </c>
      <c r="G2836" s="56" t="s">
        <v>1069</v>
      </c>
      <c r="H2836" s="57">
        <v>15276410</v>
      </c>
    </row>
    <row r="2837" spans="1:8">
      <c r="A2837" s="52" t="s">
        <v>506</v>
      </c>
      <c r="B2837" s="52" t="s">
        <v>608</v>
      </c>
      <c r="C2837" s="52" t="s">
        <v>1122</v>
      </c>
      <c r="D2837" s="52" t="s">
        <v>1124</v>
      </c>
      <c r="E2837" s="52" t="s">
        <v>1058</v>
      </c>
      <c r="F2837" s="52" t="s">
        <v>1070</v>
      </c>
      <c r="G2837" s="56" t="s">
        <v>1071</v>
      </c>
      <c r="H2837" s="57">
        <v>428378000</v>
      </c>
    </row>
    <row r="2838" spans="1:8" ht="25.5">
      <c r="A2838" s="52" t="s">
        <v>506</v>
      </c>
      <c r="B2838" s="52" t="s">
        <v>608</v>
      </c>
      <c r="C2838" s="52" t="s">
        <v>1122</v>
      </c>
      <c r="D2838" s="52" t="s">
        <v>1124</v>
      </c>
      <c r="E2838" s="52" t="s">
        <v>1072</v>
      </c>
      <c r="F2838" s="52" t="s">
        <v>201</v>
      </c>
      <c r="G2838" s="56" t="s">
        <v>1073</v>
      </c>
      <c r="H2838" s="57">
        <v>615818000</v>
      </c>
    </row>
    <row r="2839" spans="1:8">
      <c r="A2839" s="52" t="s">
        <v>506</v>
      </c>
      <c r="B2839" s="52" t="s">
        <v>608</v>
      </c>
      <c r="C2839" s="52" t="s">
        <v>1122</v>
      </c>
      <c r="D2839" s="52" t="s">
        <v>1124</v>
      </c>
      <c r="E2839" s="52" t="s">
        <v>1072</v>
      </c>
      <c r="F2839" s="52" t="s">
        <v>1361</v>
      </c>
      <c r="G2839" s="56" t="s">
        <v>1061</v>
      </c>
      <c r="H2839" s="57">
        <v>19230000</v>
      </c>
    </row>
    <row r="2840" spans="1:8">
      <c r="A2840" s="52" t="s">
        <v>506</v>
      </c>
      <c r="B2840" s="52" t="s">
        <v>608</v>
      </c>
      <c r="C2840" s="52" t="s">
        <v>1122</v>
      </c>
      <c r="D2840" s="52" t="s">
        <v>1124</v>
      </c>
      <c r="E2840" s="52" t="s">
        <v>1072</v>
      </c>
      <c r="F2840" s="52" t="s">
        <v>1251</v>
      </c>
      <c r="G2840" s="56" t="s">
        <v>1248</v>
      </c>
      <c r="H2840" s="57">
        <v>141943000</v>
      </c>
    </row>
    <row r="2841" spans="1:8">
      <c r="A2841" s="52" t="s">
        <v>506</v>
      </c>
      <c r="B2841" s="52" t="s">
        <v>608</v>
      </c>
      <c r="C2841" s="52" t="s">
        <v>1122</v>
      </c>
      <c r="D2841" s="52" t="s">
        <v>1124</v>
      </c>
      <c r="E2841" s="52" t="s">
        <v>1072</v>
      </c>
      <c r="F2841" s="52" t="s">
        <v>1074</v>
      </c>
      <c r="G2841" s="56" t="s">
        <v>1067</v>
      </c>
      <c r="H2841" s="57">
        <v>297655000</v>
      </c>
    </row>
    <row r="2842" spans="1:8">
      <c r="A2842" s="52" t="s">
        <v>506</v>
      </c>
      <c r="B2842" s="52" t="s">
        <v>608</v>
      </c>
      <c r="C2842" s="52" t="s">
        <v>1122</v>
      </c>
      <c r="D2842" s="52" t="s">
        <v>1124</v>
      </c>
      <c r="E2842" s="52" t="s">
        <v>1072</v>
      </c>
      <c r="F2842" s="52" t="s">
        <v>1075</v>
      </c>
      <c r="G2842" s="56" t="s">
        <v>1065</v>
      </c>
      <c r="H2842" s="57">
        <v>156990000</v>
      </c>
    </row>
    <row r="2843" spans="1:8" ht="25.5">
      <c r="A2843" s="52" t="s">
        <v>506</v>
      </c>
      <c r="B2843" s="52" t="s">
        <v>608</v>
      </c>
      <c r="C2843" s="52" t="s">
        <v>1122</v>
      </c>
      <c r="D2843" s="52" t="s">
        <v>1124</v>
      </c>
      <c r="E2843" s="52" t="s">
        <v>1076</v>
      </c>
      <c r="F2843" s="52" t="s">
        <v>201</v>
      </c>
      <c r="G2843" s="56" t="s">
        <v>1077</v>
      </c>
      <c r="H2843" s="57">
        <v>2100105364</v>
      </c>
    </row>
    <row r="2844" spans="1:8">
      <c r="A2844" s="52" t="s">
        <v>506</v>
      </c>
      <c r="B2844" s="52" t="s">
        <v>608</v>
      </c>
      <c r="C2844" s="52" t="s">
        <v>1122</v>
      </c>
      <c r="D2844" s="52" t="s">
        <v>1124</v>
      </c>
      <c r="E2844" s="52" t="s">
        <v>1076</v>
      </c>
      <c r="F2844" s="52" t="s">
        <v>1112</v>
      </c>
      <c r="G2844" s="56" t="s">
        <v>1113</v>
      </c>
      <c r="H2844" s="57">
        <v>882888300</v>
      </c>
    </row>
    <row r="2845" spans="1:8">
      <c r="A2845" s="52" t="s">
        <v>506</v>
      </c>
      <c r="B2845" s="52" t="s">
        <v>608</v>
      </c>
      <c r="C2845" s="52" t="s">
        <v>1122</v>
      </c>
      <c r="D2845" s="52" t="s">
        <v>1124</v>
      </c>
      <c r="E2845" s="52" t="s">
        <v>1076</v>
      </c>
      <c r="F2845" s="52" t="s">
        <v>1078</v>
      </c>
      <c r="G2845" s="56" t="s">
        <v>1079</v>
      </c>
      <c r="H2845" s="57">
        <v>49500000</v>
      </c>
    </row>
    <row r="2846" spans="1:8">
      <c r="A2846" s="52" t="s">
        <v>506</v>
      </c>
      <c r="B2846" s="52" t="s">
        <v>608</v>
      </c>
      <c r="C2846" s="52" t="s">
        <v>1122</v>
      </c>
      <c r="D2846" s="52" t="s">
        <v>1124</v>
      </c>
      <c r="E2846" s="52" t="s">
        <v>1076</v>
      </c>
      <c r="F2846" s="52" t="s">
        <v>1080</v>
      </c>
      <c r="G2846" s="56" t="s">
        <v>1081</v>
      </c>
      <c r="H2846" s="57">
        <v>640027064</v>
      </c>
    </row>
    <row r="2847" spans="1:8" ht="25.5">
      <c r="A2847" s="52" t="s">
        <v>506</v>
      </c>
      <c r="B2847" s="52" t="s">
        <v>608</v>
      </c>
      <c r="C2847" s="52" t="s">
        <v>1122</v>
      </c>
      <c r="D2847" s="52" t="s">
        <v>1124</v>
      </c>
      <c r="E2847" s="52" t="s">
        <v>1076</v>
      </c>
      <c r="F2847" s="52" t="s">
        <v>1319</v>
      </c>
      <c r="G2847" s="56" t="s">
        <v>1320</v>
      </c>
      <c r="H2847" s="57">
        <v>523490000</v>
      </c>
    </row>
    <row r="2848" spans="1:8">
      <c r="A2848" s="52" t="s">
        <v>506</v>
      </c>
      <c r="B2848" s="52" t="s">
        <v>608</v>
      </c>
      <c r="C2848" s="52" t="s">
        <v>1122</v>
      </c>
      <c r="D2848" s="52" t="s">
        <v>1124</v>
      </c>
      <c r="E2848" s="52" t="s">
        <v>1076</v>
      </c>
      <c r="F2848" s="52" t="s">
        <v>1082</v>
      </c>
      <c r="G2848" s="56" t="s">
        <v>971</v>
      </c>
      <c r="H2848" s="57">
        <v>4200000</v>
      </c>
    </row>
    <row r="2849" spans="1:8">
      <c r="A2849" s="52" t="s">
        <v>506</v>
      </c>
      <c r="B2849" s="52" t="s">
        <v>608</v>
      </c>
      <c r="C2849" s="52" t="s">
        <v>1122</v>
      </c>
      <c r="D2849" s="52" t="s">
        <v>1124</v>
      </c>
      <c r="E2849" s="52" t="s">
        <v>1083</v>
      </c>
      <c r="F2849" s="52" t="s">
        <v>201</v>
      </c>
      <c r="G2849" s="56" t="s">
        <v>971</v>
      </c>
      <c r="H2849" s="57">
        <v>1189724802</v>
      </c>
    </row>
    <row r="2850" spans="1:8">
      <c r="A2850" s="52" t="s">
        <v>506</v>
      </c>
      <c r="B2850" s="52" t="s">
        <v>608</v>
      </c>
      <c r="C2850" s="52" t="s">
        <v>1122</v>
      </c>
      <c r="D2850" s="52" t="s">
        <v>1124</v>
      </c>
      <c r="E2850" s="52" t="s">
        <v>1083</v>
      </c>
      <c r="F2850" s="52" t="s">
        <v>1084</v>
      </c>
      <c r="G2850" s="56" t="s">
        <v>1085</v>
      </c>
      <c r="H2850" s="57">
        <v>41289455</v>
      </c>
    </row>
    <row r="2851" spans="1:8">
      <c r="A2851" s="52" t="s">
        <v>506</v>
      </c>
      <c r="B2851" s="52" t="s">
        <v>608</v>
      </c>
      <c r="C2851" s="52" t="s">
        <v>1122</v>
      </c>
      <c r="D2851" s="52" t="s">
        <v>1124</v>
      </c>
      <c r="E2851" s="52" t="s">
        <v>1083</v>
      </c>
      <c r="F2851" s="52" t="s">
        <v>1086</v>
      </c>
      <c r="G2851" s="56" t="s">
        <v>1087</v>
      </c>
      <c r="H2851" s="57">
        <v>25255900</v>
      </c>
    </row>
    <row r="2852" spans="1:8">
      <c r="A2852" s="52" t="s">
        <v>506</v>
      </c>
      <c r="B2852" s="52" t="s">
        <v>608</v>
      </c>
      <c r="C2852" s="52" t="s">
        <v>1122</v>
      </c>
      <c r="D2852" s="52" t="s">
        <v>1124</v>
      </c>
      <c r="E2852" s="52" t="s">
        <v>1083</v>
      </c>
      <c r="F2852" s="52" t="s">
        <v>1088</v>
      </c>
      <c r="G2852" s="56" t="s">
        <v>1089</v>
      </c>
      <c r="H2852" s="57">
        <v>472809691</v>
      </c>
    </row>
    <row r="2853" spans="1:8">
      <c r="A2853" s="52" t="s">
        <v>506</v>
      </c>
      <c r="B2853" s="52" t="s">
        <v>608</v>
      </c>
      <c r="C2853" s="52" t="s">
        <v>1122</v>
      </c>
      <c r="D2853" s="52" t="s">
        <v>1124</v>
      </c>
      <c r="E2853" s="52" t="s">
        <v>1083</v>
      </c>
      <c r="F2853" s="52" t="s">
        <v>1090</v>
      </c>
      <c r="G2853" s="56" t="s">
        <v>1091</v>
      </c>
      <c r="H2853" s="57">
        <v>650369756</v>
      </c>
    </row>
    <row r="2854" spans="1:8">
      <c r="A2854" s="52" t="s">
        <v>506</v>
      </c>
      <c r="B2854" s="52" t="s">
        <v>608</v>
      </c>
      <c r="C2854" s="52" t="s">
        <v>1122</v>
      </c>
      <c r="D2854" s="52" t="s">
        <v>1130</v>
      </c>
      <c r="E2854" s="52" t="s">
        <v>201</v>
      </c>
      <c r="F2854" s="52" t="s">
        <v>201</v>
      </c>
      <c r="G2854" s="56" t="s">
        <v>1131</v>
      </c>
      <c r="H2854" s="57">
        <v>117948283166</v>
      </c>
    </row>
    <row r="2855" spans="1:8">
      <c r="A2855" s="52" t="s">
        <v>506</v>
      </c>
      <c r="B2855" s="52" t="s">
        <v>608</v>
      </c>
      <c r="C2855" s="52" t="s">
        <v>1122</v>
      </c>
      <c r="D2855" s="52" t="s">
        <v>1130</v>
      </c>
      <c r="E2855" s="52" t="s">
        <v>934</v>
      </c>
      <c r="F2855" s="52" t="s">
        <v>201</v>
      </c>
      <c r="G2855" s="56" t="s">
        <v>935</v>
      </c>
      <c r="H2855" s="57">
        <v>8513475245</v>
      </c>
    </row>
    <row r="2856" spans="1:8">
      <c r="A2856" s="52" t="s">
        <v>506</v>
      </c>
      <c r="B2856" s="52" t="s">
        <v>608</v>
      </c>
      <c r="C2856" s="52" t="s">
        <v>1122</v>
      </c>
      <c r="D2856" s="52" t="s">
        <v>1130</v>
      </c>
      <c r="E2856" s="52" t="s">
        <v>934</v>
      </c>
      <c r="F2856" s="52" t="s">
        <v>936</v>
      </c>
      <c r="G2856" s="56" t="s">
        <v>937</v>
      </c>
      <c r="H2856" s="57">
        <v>8447687126</v>
      </c>
    </row>
    <row r="2857" spans="1:8">
      <c r="A2857" s="52" t="s">
        <v>506</v>
      </c>
      <c r="B2857" s="52" t="s">
        <v>608</v>
      </c>
      <c r="C2857" s="52" t="s">
        <v>1122</v>
      </c>
      <c r="D2857" s="52" t="s">
        <v>1130</v>
      </c>
      <c r="E2857" s="52" t="s">
        <v>934</v>
      </c>
      <c r="F2857" s="52" t="s">
        <v>938</v>
      </c>
      <c r="G2857" s="56" t="s">
        <v>939</v>
      </c>
      <c r="H2857" s="57">
        <v>65788119</v>
      </c>
    </row>
    <row r="2858" spans="1:8" ht="25.5">
      <c r="A2858" s="52" t="s">
        <v>506</v>
      </c>
      <c r="B2858" s="52" t="s">
        <v>608</v>
      </c>
      <c r="C2858" s="52" t="s">
        <v>1122</v>
      </c>
      <c r="D2858" s="52" t="s">
        <v>1130</v>
      </c>
      <c r="E2858" s="52" t="s">
        <v>940</v>
      </c>
      <c r="F2858" s="52" t="s">
        <v>201</v>
      </c>
      <c r="G2858" s="56" t="s">
        <v>941</v>
      </c>
      <c r="H2858" s="57">
        <v>407099610</v>
      </c>
    </row>
    <row r="2859" spans="1:8" ht="25.5">
      <c r="A2859" s="52" t="s">
        <v>506</v>
      </c>
      <c r="B2859" s="52" t="s">
        <v>608</v>
      </c>
      <c r="C2859" s="52" t="s">
        <v>1122</v>
      </c>
      <c r="D2859" s="52" t="s">
        <v>1130</v>
      </c>
      <c r="E2859" s="52" t="s">
        <v>940</v>
      </c>
      <c r="F2859" s="52" t="s">
        <v>942</v>
      </c>
      <c r="G2859" s="56" t="s">
        <v>943</v>
      </c>
      <c r="H2859" s="57">
        <v>407099610</v>
      </c>
    </row>
    <row r="2860" spans="1:8">
      <c r="A2860" s="52" t="s">
        <v>506</v>
      </c>
      <c r="B2860" s="52" t="s">
        <v>608</v>
      </c>
      <c r="C2860" s="52" t="s">
        <v>1122</v>
      </c>
      <c r="D2860" s="52" t="s">
        <v>1130</v>
      </c>
      <c r="E2860" s="52" t="s">
        <v>944</v>
      </c>
      <c r="F2860" s="52" t="s">
        <v>201</v>
      </c>
      <c r="G2860" s="56" t="s">
        <v>945</v>
      </c>
      <c r="H2860" s="57">
        <v>15068835950</v>
      </c>
    </row>
    <row r="2861" spans="1:8">
      <c r="A2861" s="52" t="s">
        <v>506</v>
      </c>
      <c r="B2861" s="52" t="s">
        <v>608</v>
      </c>
      <c r="C2861" s="52" t="s">
        <v>1122</v>
      </c>
      <c r="D2861" s="52" t="s">
        <v>1130</v>
      </c>
      <c r="E2861" s="52" t="s">
        <v>944</v>
      </c>
      <c r="F2861" s="52" t="s">
        <v>946</v>
      </c>
      <c r="G2861" s="56" t="s">
        <v>947</v>
      </c>
      <c r="H2861" s="57">
        <v>272746130</v>
      </c>
    </row>
    <row r="2862" spans="1:8">
      <c r="A2862" s="52" t="s">
        <v>506</v>
      </c>
      <c r="B2862" s="52" t="s">
        <v>608</v>
      </c>
      <c r="C2862" s="52" t="s">
        <v>1122</v>
      </c>
      <c r="D2862" s="52" t="s">
        <v>1130</v>
      </c>
      <c r="E2862" s="52" t="s">
        <v>944</v>
      </c>
      <c r="F2862" s="52" t="s">
        <v>950</v>
      </c>
      <c r="G2862" s="56" t="s">
        <v>951</v>
      </c>
      <c r="H2862" s="57">
        <v>1164808806</v>
      </c>
    </row>
    <row r="2863" spans="1:8">
      <c r="A2863" s="52" t="s">
        <v>506</v>
      </c>
      <c r="B2863" s="52" t="s">
        <v>608</v>
      </c>
      <c r="C2863" s="52" t="s">
        <v>1122</v>
      </c>
      <c r="D2863" s="52" t="s">
        <v>1130</v>
      </c>
      <c r="E2863" s="52" t="s">
        <v>944</v>
      </c>
      <c r="F2863" s="52" t="s">
        <v>1229</v>
      </c>
      <c r="G2863" s="56" t="s">
        <v>1230</v>
      </c>
      <c r="H2863" s="57">
        <v>4451212736</v>
      </c>
    </row>
    <row r="2864" spans="1:8" ht="25.5">
      <c r="A2864" s="52" t="s">
        <v>506</v>
      </c>
      <c r="B2864" s="52" t="s">
        <v>608</v>
      </c>
      <c r="C2864" s="52" t="s">
        <v>1122</v>
      </c>
      <c r="D2864" s="52" t="s">
        <v>1130</v>
      </c>
      <c r="E2864" s="52" t="s">
        <v>944</v>
      </c>
      <c r="F2864" s="52" t="s">
        <v>954</v>
      </c>
      <c r="G2864" s="56" t="s">
        <v>955</v>
      </c>
      <c r="H2864" s="57">
        <v>195111000</v>
      </c>
    </row>
    <row r="2865" spans="1:8">
      <c r="A2865" s="52" t="s">
        <v>506</v>
      </c>
      <c r="B2865" s="52" t="s">
        <v>608</v>
      </c>
      <c r="C2865" s="52" t="s">
        <v>1122</v>
      </c>
      <c r="D2865" s="52" t="s">
        <v>1130</v>
      </c>
      <c r="E2865" s="52" t="s">
        <v>944</v>
      </c>
      <c r="F2865" s="52" t="s">
        <v>1289</v>
      </c>
      <c r="G2865" s="56" t="s">
        <v>1290</v>
      </c>
      <c r="H2865" s="57">
        <v>763061571</v>
      </c>
    </row>
    <row r="2866" spans="1:8" ht="25.5">
      <c r="A2866" s="52" t="s">
        <v>506</v>
      </c>
      <c r="B2866" s="52" t="s">
        <v>608</v>
      </c>
      <c r="C2866" s="52" t="s">
        <v>1122</v>
      </c>
      <c r="D2866" s="52" t="s">
        <v>1130</v>
      </c>
      <c r="E2866" s="52" t="s">
        <v>944</v>
      </c>
      <c r="F2866" s="52" t="s">
        <v>956</v>
      </c>
      <c r="G2866" s="56" t="s">
        <v>957</v>
      </c>
      <c r="H2866" s="57">
        <v>32309797</v>
      </c>
    </row>
    <row r="2867" spans="1:8">
      <c r="A2867" s="52" t="s">
        <v>506</v>
      </c>
      <c r="B2867" s="52" t="s">
        <v>608</v>
      </c>
      <c r="C2867" s="52" t="s">
        <v>1122</v>
      </c>
      <c r="D2867" s="52" t="s">
        <v>1130</v>
      </c>
      <c r="E2867" s="52" t="s">
        <v>944</v>
      </c>
      <c r="F2867" s="52" t="s">
        <v>1287</v>
      </c>
      <c r="G2867" s="56" t="s">
        <v>1288</v>
      </c>
      <c r="H2867" s="57">
        <v>1746533910</v>
      </c>
    </row>
    <row r="2868" spans="1:8">
      <c r="A2868" s="52" t="s">
        <v>506</v>
      </c>
      <c r="B2868" s="52" t="s">
        <v>608</v>
      </c>
      <c r="C2868" s="52" t="s">
        <v>1122</v>
      </c>
      <c r="D2868" s="52" t="s">
        <v>1130</v>
      </c>
      <c r="E2868" s="52" t="s">
        <v>944</v>
      </c>
      <c r="F2868" s="52" t="s">
        <v>960</v>
      </c>
      <c r="G2868" s="56" t="s">
        <v>961</v>
      </c>
      <c r="H2868" s="57">
        <v>6443052000</v>
      </c>
    </row>
    <row r="2869" spans="1:8" ht="25.5">
      <c r="A2869" s="52" t="s">
        <v>506</v>
      </c>
      <c r="B2869" s="52" t="s">
        <v>608</v>
      </c>
      <c r="C2869" s="52" t="s">
        <v>1122</v>
      </c>
      <c r="D2869" s="52" t="s">
        <v>1130</v>
      </c>
      <c r="E2869" s="52" t="s">
        <v>962</v>
      </c>
      <c r="F2869" s="52" t="s">
        <v>201</v>
      </c>
      <c r="G2869" s="56" t="s">
        <v>963</v>
      </c>
      <c r="H2869" s="57">
        <v>654900000</v>
      </c>
    </row>
    <row r="2870" spans="1:8">
      <c r="A2870" s="52" t="s">
        <v>506</v>
      </c>
      <c r="B2870" s="52" t="s">
        <v>608</v>
      </c>
      <c r="C2870" s="52" t="s">
        <v>1122</v>
      </c>
      <c r="D2870" s="52" t="s">
        <v>1130</v>
      </c>
      <c r="E2870" s="52" t="s">
        <v>962</v>
      </c>
      <c r="F2870" s="52" t="s">
        <v>964</v>
      </c>
      <c r="G2870" s="56" t="s">
        <v>965</v>
      </c>
      <c r="H2870" s="57">
        <v>654900000</v>
      </c>
    </row>
    <row r="2871" spans="1:8">
      <c r="A2871" s="52" t="s">
        <v>506</v>
      </c>
      <c r="B2871" s="52" t="s">
        <v>608</v>
      </c>
      <c r="C2871" s="52" t="s">
        <v>1122</v>
      </c>
      <c r="D2871" s="52" t="s">
        <v>1130</v>
      </c>
      <c r="E2871" s="52" t="s">
        <v>972</v>
      </c>
      <c r="F2871" s="52" t="s">
        <v>201</v>
      </c>
      <c r="G2871" s="56" t="s">
        <v>973</v>
      </c>
      <c r="H2871" s="57">
        <v>2179859235</v>
      </c>
    </row>
    <row r="2872" spans="1:8">
      <c r="A2872" s="52" t="s">
        <v>506</v>
      </c>
      <c r="B2872" s="52" t="s">
        <v>608</v>
      </c>
      <c r="C2872" s="52" t="s">
        <v>1122</v>
      </c>
      <c r="D2872" s="52" t="s">
        <v>1130</v>
      </c>
      <c r="E2872" s="52" t="s">
        <v>972</v>
      </c>
      <c r="F2872" s="52" t="s">
        <v>974</v>
      </c>
      <c r="G2872" s="56" t="s">
        <v>975</v>
      </c>
      <c r="H2872" s="57">
        <v>1588296472</v>
      </c>
    </row>
    <row r="2873" spans="1:8">
      <c r="A2873" s="52" t="s">
        <v>506</v>
      </c>
      <c r="B2873" s="52" t="s">
        <v>608</v>
      </c>
      <c r="C2873" s="52" t="s">
        <v>1122</v>
      </c>
      <c r="D2873" s="52" t="s">
        <v>1130</v>
      </c>
      <c r="E2873" s="52" t="s">
        <v>972</v>
      </c>
      <c r="F2873" s="52" t="s">
        <v>976</v>
      </c>
      <c r="G2873" s="56" t="s">
        <v>977</v>
      </c>
      <c r="H2873" s="57">
        <v>277806819</v>
      </c>
    </row>
    <row r="2874" spans="1:8">
      <c r="A2874" s="52" t="s">
        <v>506</v>
      </c>
      <c r="B2874" s="52" t="s">
        <v>608</v>
      </c>
      <c r="C2874" s="52" t="s">
        <v>1122</v>
      </c>
      <c r="D2874" s="52" t="s">
        <v>1130</v>
      </c>
      <c r="E2874" s="52" t="s">
        <v>972</v>
      </c>
      <c r="F2874" s="52" t="s">
        <v>978</v>
      </c>
      <c r="G2874" s="56" t="s">
        <v>979</v>
      </c>
      <c r="H2874" s="57">
        <v>192533790</v>
      </c>
    </row>
    <row r="2875" spans="1:8">
      <c r="A2875" s="52" t="s">
        <v>506</v>
      </c>
      <c r="B2875" s="52" t="s">
        <v>608</v>
      </c>
      <c r="C2875" s="52" t="s">
        <v>1122</v>
      </c>
      <c r="D2875" s="52" t="s">
        <v>1130</v>
      </c>
      <c r="E2875" s="52" t="s">
        <v>972</v>
      </c>
      <c r="F2875" s="52" t="s">
        <v>980</v>
      </c>
      <c r="G2875" s="56" t="s">
        <v>981</v>
      </c>
      <c r="H2875" s="57">
        <v>91686641</v>
      </c>
    </row>
    <row r="2876" spans="1:8">
      <c r="A2876" s="52" t="s">
        <v>506</v>
      </c>
      <c r="B2876" s="52" t="s">
        <v>608</v>
      </c>
      <c r="C2876" s="52" t="s">
        <v>1122</v>
      </c>
      <c r="D2876" s="52" t="s">
        <v>1130</v>
      </c>
      <c r="E2876" s="52" t="s">
        <v>972</v>
      </c>
      <c r="F2876" s="52" t="s">
        <v>1295</v>
      </c>
      <c r="G2876" s="56" t="s">
        <v>1296</v>
      </c>
      <c r="H2876" s="57">
        <v>29535513</v>
      </c>
    </row>
    <row r="2877" spans="1:8">
      <c r="A2877" s="52" t="s">
        <v>506</v>
      </c>
      <c r="B2877" s="52" t="s">
        <v>608</v>
      </c>
      <c r="C2877" s="52" t="s">
        <v>1122</v>
      </c>
      <c r="D2877" s="52" t="s">
        <v>1130</v>
      </c>
      <c r="E2877" s="52" t="s">
        <v>982</v>
      </c>
      <c r="F2877" s="52" t="s">
        <v>201</v>
      </c>
      <c r="G2877" s="56" t="s">
        <v>983</v>
      </c>
      <c r="H2877" s="57">
        <v>7586159797</v>
      </c>
    </row>
    <row r="2878" spans="1:8">
      <c r="A2878" s="52" t="s">
        <v>506</v>
      </c>
      <c r="B2878" s="52" t="s">
        <v>608</v>
      </c>
      <c r="C2878" s="52" t="s">
        <v>1122</v>
      </c>
      <c r="D2878" s="52" t="s">
        <v>1130</v>
      </c>
      <c r="E2878" s="52" t="s">
        <v>982</v>
      </c>
      <c r="F2878" s="52" t="s">
        <v>1362</v>
      </c>
      <c r="G2878" s="56" t="s">
        <v>1363</v>
      </c>
      <c r="H2878" s="57">
        <v>506279642</v>
      </c>
    </row>
    <row r="2879" spans="1:8">
      <c r="A2879" s="52" t="s">
        <v>506</v>
      </c>
      <c r="B2879" s="52" t="s">
        <v>608</v>
      </c>
      <c r="C2879" s="52" t="s">
        <v>1122</v>
      </c>
      <c r="D2879" s="52" t="s">
        <v>1130</v>
      </c>
      <c r="E2879" s="52" t="s">
        <v>982</v>
      </c>
      <c r="F2879" s="52" t="s">
        <v>1242</v>
      </c>
      <c r="G2879" s="56" t="s">
        <v>971</v>
      </c>
      <c r="H2879" s="57">
        <v>7079880155</v>
      </c>
    </row>
    <row r="2880" spans="1:8">
      <c r="A2880" s="52" t="s">
        <v>506</v>
      </c>
      <c r="B2880" s="52" t="s">
        <v>608</v>
      </c>
      <c r="C2880" s="52" t="s">
        <v>1122</v>
      </c>
      <c r="D2880" s="52" t="s">
        <v>1130</v>
      </c>
      <c r="E2880" s="52" t="s">
        <v>986</v>
      </c>
      <c r="F2880" s="52" t="s">
        <v>201</v>
      </c>
      <c r="G2880" s="56" t="s">
        <v>987</v>
      </c>
      <c r="H2880" s="57">
        <v>402312227</v>
      </c>
    </row>
    <row r="2881" spans="1:8">
      <c r="A2881" s="52" t="s">
        <v>506</v>
      </c>
      <c r="B2881" s="52" t="s">
        <v>608</v>
      </c>
      <c r="C2881" s="52" t="s">
        <v>1122</v>
      </c>
      <c r="D2881" s="52" t="s">
        <v>1130</v>
      </c>
      <c r="E2881" s="52" t="s">
        <v>986</v>
      </c>
      <c r="F2881" s="52" t="s">
        <v>988</v>
      </c>
      <c r="G2881" s="56" t="s">
        <v>989</v>
      </c>
      <c r="H2881" s="57">
        <v>179198788</v>
      </c>
    </row>
    <row r="2882" spans="1:8">
      <c r="A2882" s="52" t="s">
        <v>506</v>
      </c>
      <c r="B2882" s="52" t="s">
        <v>608</v>
      </c>
      <c r="C2882" s="52" t="s">
        <v>1122</v>
      </c>
      <c r="D2882" s="52" t="s">
        <v>1130</v>
      </c>
      <c r="E2882" s="52" t="s">
        <v>986</v>
      </c>
      <c r="F2882" s="52" t="s">
        <v>990</v>
      </c>
      <c r="G2882" s="56" t="s">
        <v>991</v>
      </c>
      <c r="H2882" s="57">
        <v>58883066</v>
      </c>
    </row>
    <row r="2883" spans="1:8">
      <c r="A2883" s="52" t="s">
        <v>506</v>
      </c>
      <c r="B2883" s="52" t="s">
        <v>608</v>
      </c>
      <c r="C2883" s="52" t="s">
        <v>1122</v>
      </c>
      <c r="D2883" s="52" t="s">
        <v>1130</v>
      </c>
      <c r="E2883" s="52" t="s">
        <v>986</v>
      </c>
      <c r="F2883" s="52" t="s">
        <v>992</v>
      </c>
      <c r="G2883" s="56" t="s">
        <v>993</v>
      </c>
      <c r="H2883" s="57">
        <v>22709123</v>
      </c>
    </row>
    <row r="2884" spans="1:8">
      <c r="A2884" s="52" t="s">
        <v>506</v>
      </c>
      <c r="B2884" s="52" t="s">
        <v>608</v>
      </c>
      <c r="C2884" s="52" t="s">
        <v>1122</v>
      </c>
      <c r="D2884" s="52" t="s">
        <v>1130</v>
      </c>
      <c r="E2884" s="52" t="s">
        <v>986</v>
      </c>
      <c r="F2884" s="52" t="s">
        <v>994</v>
      </c>
      <c r="G2884" s="56" t="s">
        <v>995</v>
      </c>
      <c r="H2884" s="57">
        <v>141521250</v>
      </c>
    </row>
    <row r="2885" spans="1:8">
      <c r="A2885" s="52" t="s">
        <v>506</v>
      </c>
      <c r="B2885" s="52" t="s">
        <v>608</v>
      </c>
      <c r="C2885" s="52" t="s">
        <v>1122</v>
      </c>
      <c r="D2885" s="52" t="s">
        <v>1130</v>
      </c>
      <c r="E2885" s="52" t="s">
        <v>996</v>
      </c>
      <c r="F2885" s="52" t="s">
        <v>201</v>
      </c>
      <c r="G2885" s="56" t="s">
        <v>997</v>
      </c>
      <c r="H2885" s="57">
        <v>475152300</v>
      </c>
    </row>
    <row r="2886" spans="1:8">
      <c r="A2886" s="52" t="s">
        <v>506</v>
      </c>
      <c r="B2886" s="52" t="s">
        <v>608</v>
      </c>
      <c r="C2886" s="52" t="s">
        <v>1122</v>
      </c>
      <c r="D2886" s="52" t="s">
        <v>1130</v>
      </c>
      <c r="E2886" s="52" t="s">
        <v>996</v>
      </c>
      <c r="F2886" s="52" t="s">
        <v>998</v>
      </c>
      <c r="G2886" s="56" t="s">
        <v>999</v>
      </c>
      <c r="H2886" s="57">
        <v>39452000</v>
      </c>
    </row>
    <row r="2887" spans="1:8">
      <c r="A2887" s="52" t="s">
        <v>506</v>
      </c>
      <c r="B2887" s="52" t="s">
        <v>608</v>
      </c>
      <c r="C2887" s="52" t="s">
        <v>1122</v>
      </c>
      <c r="D2887" s="52" t="s">
        <v>1130</v>
      </c>
      <c r="E2887" s="52" t="s">
        <v>996</v>
      </c>
      <c r="F2887" s="52" t="s">
        <v>1000</v>
      </c>
      <c r="G2887" s="56" t="s">
        <v>1001</v>
      </c>
      <c r="H2887" s="57">
        <v>413825500</v>
      </c>
    </row>
    <row r="2888" spans="1:8">
      <c r="A2888" s="52" t="s">
        <v>506</v>
      </c>
      <c r="B2888" s="52" t="s">
        <v>608</v>
      </c>
      <c r="C2888" s="52" t="s">
        <v>1122</v>
      </c>
      <c r="D2888" s="52" t="s">
        <v>1130</v>
      </c>
      <c r="E2888" s="52" t="s">
        <v>996</v>
      </c>
      <c r="F2888" s="52" t="s">
        <v>1004</v>
      </c>
      <c r="G2888" s="56" t="s">
        <v>1005</v>
      </c>
      <c r="H2888" s="57">
        <v>21874800</v>
      </c>
    </row>
    <row r="2889" spans="1:8">
      <c r="A2889" s="52" t="s">
        <v>506</v>
      </c>
      <c r="B2889" s="52" t="s">
        <v>608</v>
      </c>
      <c r="C2889" s="52" t="s">
        <v>1122</v>
      </c>
      <c r="D2889" s="52" t="s">
        <v>1130</v>
      </c>
      <c r="E2889" s="52" t="s">
        <v>1006</v>
      </c>
      <c r="F2889" s="52" t="s">
        <v>201</v>
      </c>
      <c r="G2889" s="56" t="s">
        <v>1007</v>
      </c>
      <c r="H2889" s="57">
        <v>219284648</v>
      </c>
    </row>
    <row r="2890" spans="1:8" ht="38.25">
      <c r="A2890" s="52" t="s">
        <v>506</v>
      </c>
      <c r="B2890" s="52" t="s">
        <v>608</v>
      </c>
      <c r="C2890" s="52" t="s">
        <v>1122</v>
      </c>
      <c r="D2890" s="52" t="s">
        <v>1130</v>
      </c>
      <c r="E2890" s="52" t="s">
        <v>1006</v>
      </c>
      <c r="F2890" s="52" t="s">
        <v>1008</v>
      </c>
      <c r="G2890" s="56" t="s">
        <v>1009</v>
      </c>
      <c r="H2890" s="57">
        <v>1683000</v>
      </c>
    </row>
    <row r="2891" spans="1:8" ht="38.25">
      <c r="A2891" s="52" t="s">
        <v>506</v>
      </c>
      <c r="B2891" s="52" t="s">
        <v>608</v>
      </c>
      <c r="C2891" s="52" t="s">
        <v>1122</v>
      </c>
      <c r="D2891" s="52" t="s">
        <v>1130</v>
      </c>
      <c r="E2891" s="52" t="s">
        <v>1006</v>
      </c>
      <c r="F2891" s="52" t="s">
        <v>1012</v>
      </c>
      <c r="G2891" s="56" t="s">
        <v>1013</v>
      </c>
      <c r="H2891" s="57">
        <v>208337000</v>
      </c>
    </row>
    <row r="2892" spans="1:8">
      <c r="A2892" s="52" t="s">
        <v>506</v>
      </c>
      <c r="B2892" s="52" t="s">
        <v>608</v>
      </c>
      <c r="C2892" s="52" t="s">
        <v>1122</v>
      </c>
      <c r="D2892" s="52" t="s">
        <v>1130</v>
      </c>
      <c r="E2892" s="52" t="s">
        <v>1006</v>
      </c>
      <c r="F2892" s="52" t="s">
        <v>1014</v>
      </c>
      <c r="G2892" s="56" t="s">
        <v>1015</v>
      </c>
      <c r="H2892" s="57">
        <v>6205248</v>
      </c>
    </row>
    <row r="2893" spans="1:8" ht="25.5">
      <c r="A2893" s="52" t="s">
        <v>506</v>
      </c>
      <c r="B2893" s="52" t="s">
        <v>608</v>
      </c>
      <c r="C2893" s="52" t="s">
        <v>1122</v>
      </c>
      <c r="D2893" s="52" t="s">
        <v>1130</v>
      </c>
      <c r="E2893" s="52" t="s">
        <v>1006</v>
      </c>
      <c r="F2893" s="52" t="s">
        <v>1016</v>
      </c>
      <c r="G2893" s="56" t="s">
        <v>1017</v>
      </c>
      <c r="H2893" s="57">
        <v>3059400</v>
      </c>
    </row>
    <row r="2894" spans="1:8">
      <c r="A2894" s="52" t="s">
        <v>506</v>
      </c>
      <c r="B2894" s="52" t="s">
        <v>608</v>
      </c>
      <c r="C2894" s="52" t="s">
        <v>1122</v>
      </c>
      <c r="D2894" s="52" t="s">
        <v>1130</v>
      </c>
      <c r="E2894" s="52" t="s">
        <v>1021</v>
      </c>
      <c r="F2894" s="52" t="s">
        <v>201</v>
      </c>
      <c r="G2894" s="56" t="s">
        <v>1022</v>
      </c>
      <c r="H2894" s="57">
        <v>1206835730</v>
      </c>
    </row>
    <row r="2895" spans="1:8">
      <c r="A2895" s="52" t="s">
        <v>506</v>
      </c>
      <c r="B2895" s="52" t="s">
        <v>608</v>
      </c>
      <c r="C2895" s="52" t="s">
        <v>1122</v>
      </c>
      <c r="D2895" s="52" t="s">
        <v>1130</v>
      </c>
      <c r="E2895" s="52" t="s">
        <v>1021</v>
      </c>
      <c r="F2895" s="52" t="s">
        <v>1023</v>
      </c>
      <c r="G2895" s="56" t="s">
        <v>1024</v>
      </c>
      <c r="H2895" s="57">
        <v>60134500</v>
      </c>
    </row>
    <row r="2896" spans="1:8">
      <c r="A2896" s="52" t="s">
        <v>506</v>
      </c>
      <c r="B2896" s="52" t="s">
        <v>608</v>
      </c>
      <c r="C2896" s="52" t="s">
        <v>1122</v>
      </c>
      <c r="D2896" s="52" t="s">
        <v>1130</v>
      </c>
      <c r="E2896" s="52" t="s">
        <v>1021</v>
      </c>
      <c r="F2896" s="52" t="s">
        <v>1025</v>
      </c>
      <c r="G2896" s="56" t="s">
        <v>1026</v>
      </c>
      <c r="H2896" s="57">
        <v>964450000</v>
      </c>
    </row>
    <row r="2897" spans="1:8">
      <c r="A2897" s="52" t="s">
        <v>506</v>
      </c>
      <c r="B2897" s="52" t="s">
        <v>608</v>
      </c>
      <c r="C2897" s="52" t="s">
        <v>1122</v>
      </c>
      <c r="D2897" s="52" t="s">
        <v>1130</v>
      </c>
      <c r="E2897" s="52" t="s">
        <v>1021</v>
      </c>
      <c r="F2897" s="52" t="s">
        <v>1029</v>
      </c>
      <c r="G2897" s="56" t="s">
        <v>1030</v>
      </c>
      <c r="H2897" s="57">
        <v>39375000</v>
      </c>
    </row>
    <row r="2898" spans="1:8">
      <c r="A2898" s="52" t="s">
        <v>506</v>
      </c>
      <c r="B2898" s="52" t="s">
        <v>608</v>
      </c>
      <c r="C2898" s="52" t="s">
        <v>1122</v>
      </c>
      <c r="D2898" s="52" t="s">
        <v>1130</v>
      </c>
      <c r="E2898" s="52" t="s">
        <v>1021</v>
      </c>
      <c r="F2898" s="52" t="s">
        <v>1031</v>
      </c>
      <c r="G2898" s="56" t="s">
        <v>1032</v>
      </c>
      <c r="H2898" s="57">
        <v>47250000</v>
      </c>
    </row>
    <row r="2899" spans="1:8">
      <c r="A2899" s="52" t="s">
        <v>506</v>
      </c>
      <c r="B2899" s="52" t="s">
        <v>608</v>
      </c>
      <c r="C2899" s="52" t="s">
        <v>1122</v>
      </c>
      <c r="D2899" s="52" t="s">
        <v>1130</v>
      </c>
      <c r="E2899" s="52" t="s">
        <v>1021</v>
      </c>
      <c r="F2899" s="52" t="s">
        <v>1033</v>
      </c>
      <c r="G2899" s="56" t="s">
        <v>1034</v>
      </c>
      <c r="H2899" s="57">
        <v>95626230</v>
      </c>
    </row>
    <row r="2900" spans="1:8">
      <c r="A2900" s="52" t="s">
        <v>506</v>
      </c>
      <c r="B2900" s="52" t="s">
        <v>608</v>
      </c>
      <c r="C2900" s="52" t="s">
        <v>1122</v>
      </c>
      <c r="D2900" s="52" t="s">
        <v>1130</v>
      </c>
      <c r="E2900" s="52" t="s">
        <v>1035</v>
      </c>
      <c r="F2900" s="52" t="s">
        <v>201</v>
      </c>
      <c r="G2900" s="56" t="s">
        <v>1036</v>
      </c>
      <c r="H2900" s="57">
        <v>186974464</v>
      </c>
    </row>
    <row r="2901" spans="1:8">
      <c r="A2901" s="52" t="s">
        <v>506</v>
      </c>
      <c r="B2901" s="52" t="s">
        <v>608</v>
      </c>
      <c r="C2901" s="52" t="s">
        <v>1122</v>
      </c>
      <c r="D2901" s="52" t="s">
        <v>1130</v>
      </c>
      <c r="E2901" s="52" t="s">
        <v>1035</v>
      </c>
      <c r="F2901" s="52" t="s">
        <v>1037</v>
      </c>
      <c r="G2901" s="56" t="s">
        <v>1038</v>
      </c>
      <c r="H2901" s="57">
        <v>13724464</v>
      </c>
    </row>
    <row r="2902" spans="1:8">
      <c r="A2902" s="52" t="s">
        <v>506</v>
      </c>
      <c r="B2902" s="52" t="s">
        <v>608</v>
      </c>
      <c r="C2902" s="52" t="s">
        <v>1122</v>
      </c>
      <c r="D2902" s="52" t="s">
        <v>1130</v>
      </c>
      <c r="E2902" s="52" t="s">
        <v>1035</v>
      </c>
      <c r="F2902" s="52" t="s">
        <v>1039</v>
      </c>
      <c r="G2902" s="56" t="s">
        <v>1040</v>
      </c>
      <c r="H2902" s="57">
        <v>91450000</v>
      </c>
    </row>
    <row r="2903" spans="1:8">
      <c r="A2903" s="52" t="s">
        <v>506</v>
      </c>
      <c r="B2903" s="52" t="s">
        <v>608</v>
      </c>
      <c r="C2903" s="52" t="s">
        <v>1122</v>
      </c>
      <c r="D2903" s="52" t="s">
        <v>1130</v>
      </c>
      <c r="E2903" s="52" t="s">
        <v>1035</v>
      </c>
      <c r="F2903" s="52" t="s">
        <v>1041</v>
      </c>
      <c r="G2903" s="56" t="s">
        <v>1028</v>
      </c>
      <c r="H2903" s="57">
        <v>76800000</v>
      </c>
    </row>
    <row r="2904" spans="1:8">
      <c r="A2904" s="52" t="s">
        <v>506</v>
      </c>
      <c r="B2904" s="52" t="s">
        <v>608</v>
      </c>
      <c r="C2904" s="52" t="s">
        <v>1122</v>
      </c>
      <c r="D2904" s="52" t="s">
        <v>1130</v>
      </c>
      <c r="E2904" s="52" t="s">
        <v>1035</v>
      </c>
      <c r="F2904" s="52" t="s">
        <v>1042</v>
      </c>
      <c r="G2904" s="56" t="s">
        <v>1043</v>
      </c>
      <c r="H2904" s="57">
        <v>5000000</v>
      </c>
    </row>
    <row r="2905" spans="1:8">
      <c r="A2905" s="52" t="s">
        <v>506</v>
      </c>
      <c r="B2905" s="52" t="s">
        <v>608</v>
      </c>
      <c r="C2905" s="52" t="s">
        <v>1122</v>
      </c>
      <c r="D2905" s="52" t="s">
        <v>1130</v>
      </c>
      <c r="E2905" s="52" t="s">
        <v>1044</v>
      </c>
      <c r="F2905" s="52" t="s">
        <v>201</v>
      </c>
      <c r="G2905" s="56" t="s">
        <v>1045</v>
      </c>
      <c r="H2905" s="57">
        <v>1065603295</v>
      </c>
    </row>
    <row r="2906" spans="1:8">
      <c r="A2906" s="52" t="s">
        <v>506</v>
      </c>
      <c r="B2906" s="52" t="s">
        <v>608</v>
      </c>
      <c r="C2906" s="52" t="s">
        <v>1122</v>
      </c>
      <c r="D2906" s="52" t="s">
        <v>1130</v>
      </c>
      <c r="E2906" s="52" t="s">
        <v>1044</v>
      </c>
      <c r="F2906" s="52" t="s">
        <v>1048</v>
      </c>
      <c r="G2906" s="56" t="s">
        <v>1049</v>
      </c>
      <c r="H2906" s="57">
        <v>57708295</v>
      </c>
    </row>
    <row r="2907" spans="1:8">
      <c r="A2907" s="52" t="s">
        <v>506</v>
      </c>
      <c r="B2907" s="52" t="s">
        <v>608</v>
      </c>
      <c r="C2907" s="52" t="s">
        <v>1122</v>
      </c>
      <c r="D2907" s="52" t="s">
        <v>1130</v>
      </c>
      <c r="E2907" s="52" t="s">
        <v>1044</v>
      </c>
      <c r="F2907" s="52" t="s">
        <v>1050</v>
      </c>
      <c r="G2907" s="56" t="s">
        <v>1051</v>
      </c>
      <c r="H2907" s="57">
        <v>1007895000</v>
      </c>
    </row>
    <row r="2908" spans="1:8" ht="25.5">
      <c r="A2908" s="52" t="s">
        <v>506</v>
      </c>
      <c r="B2908" s="52" t="s">
        <v>608</v>
      </c>
      <c r="C2908" s="52" t="s">
        <v>1122</v>
      </c>
      <c r="D2908" s="52" t="s">
        <v>1130</v>
      </c>
      <c r="E2908" s="52" t="s">
        <v>1058</v>
      </c>
      <c r="F2908" s="52" t="s">
        <v>201</v>
      </c>
      <c r="G2908" s="56" t="s">
        <v>1059</v>
      </c>
      <c r="H2908" s="57">
        <v>14068386869</v>
      </c>
    </row>
    <row r="2909" spans="1:8">
      <c r="A2909" s="52" t="s">
        <v>506</v>
      </c>
      <c r="B2909" s="52" t="s">
        <v>608</v>
      </c>
      <c r="C2909" s="52" t="s">
        <v>1122</v>
      </c>
      <c r="D2909" s="52" t="s">
        <v>1130</v>
      </c>
      <c r="E2909" s="52" t="s">
        <v>1058</v>
      </c>
      <c r="F2909" s="52" t="s">
        <v>1245</v>
      </c>
      <c r="G2909" s="56" t="s">
        <v>1246</v>
      </c>
      <c r="H2909" s="57">
        <v>28229600</v>
      </c>
    </row>
    <row r="2910" spans="1:8">
      <c r="A2910" s="52" t="s">
        <v>506</v>
      </c>
      <c r="B2910" s="52" t="s">
        <v>608</v>
      </c>
      <c r="C2910" s="52" t="s">
        <v>1122</v>
      </c>
      <c r="D2910" s="52" t="s">
        <v>1130</v>
      </c>
      <c r="E2910" s="52" t="s">
        <v>1058</v>
      </c>
      <c r="F2910" s="52" t="s">
        <v>1247</v>
      </c>
      <c r="G2910" s="56" t="s">
        <v>1248</v>
      </c>
      <c r="H2910" s="57">
        <v>2085972480</v>
      </c>
    </row>
    <row r="2911" spans="1:8">
      <c r="A2911" s="52" t="s">
        <v>506</v>
      </c>
      <c r="B2911" s="52" t="s">
        <v>608</v>
      </c>
      <c r="C2911" s="52" t="s">
        <v>1122</v>
      </c>
      <c r="D2911" s="52" t="s">
        <v>1130</v>
      </c>
      <c r="E2911" s="52" t="s">
        <v>1058</v>
      </c>
      <c r="F2911" s="52" t="s">
        <v>1062</v>
      </c>
      <c r="G2911" s="56" t="s">
        <v>1063</v>
      </c>
      <c r="H2911" s="57">
        <v>9930504789</v>
      </c>
    </row>
    <row r="2912" spans="1:8">
      <c r="A2912" s="52" t="s">
        <v>506</v>
      </c>
      <c r="B2912" s="52" t="s">
        <v>608</v>
      </c>
      <c r="C2912" s="52" t="s">
        <v>1122</v>
      </c>
      <c r="D2912" s="52" t="s">
        <v>1130</v>
      </c>
      <c r="E2912" s="52" t="s">
        <v>1058</v>
      </c>
      <c r="F2912" s="52" t="s">
        <v>1064</v>
      </c>
      <c r="G2912" s="56" t="s">
        <v>1065</v>
      </c>
      <c r="H2912" s="57">
        <v>47354559</v>
      </c>
    </row>
    <row r="2913" spans="1:8">
      <c r="A2913" s="52" t="s">
        <v>506</v>
      </c>
      <c r="B2913" s="52" t="s">
        <v>608</v>
      </c>
      <c r="C2913" s="52" t="s">
        <v>1122</v>
      </c>
      <c r="D2913" s="52" t="s">
        <v>1130</v>
      </c>
      <c r="E2913" s="52" t="s">
        <v>1058</v>
      </c>
      <c r="F2913" s="52" t="s">
        <v>1066</v>
      </c>
      <c r="G2913" s="56" t="s">
        <v>1067</v>
      </c>
      <c r="H2913" s="57">
        <v>63721500</v>
      </c>
    </row>
    <row r="2914" spans="1:8">
      <c r="A2914" s="52" t="s">
        <v>506</v>
      </c>
      <c r="B2914" s="52" t="s">
        <v>608</v>
      </c>
      <c r="C2914" s="52" t="s">
        <v>1122</v>
      </c>
      <c r="D2914" s="52" t="s">
        <v>1130</v>
      </c>
      <c r="E2914" s="52" t="s">
        <v>1058</v>
      </c>
      <c r="F2914" s="52" t="s">
        <v>1068</v>
      </c>
      <c r="G2914" s="56" t="s">
        <v>1069</v>
      </c>
      <c r="H2914" s="57">
        <v>94919000</v>
      </c>
    </row>
    <row r="2915" spans="1:8">
      <c r="A2915" s="52" t="s">
        <v>506</v>
      </c>
      <c r="B2915" s="52" t="s">
        <v>608</v>
      </c>
      <c r="C2915" s="52" t="s">
        <v>1122</v>
      </c>
      <c r="D2915" s="52" t="s">
        <v>1130</v>
      </c>
      <c r="E2915" s="52" t="s">
        <v>1058</v>
      </c>
      <c r="F2915" s="52" t="s">
        <v>1249</v>
      </c>
      <c r="G2915" s="56" t="s">
        <v>1250</v>
      </c>
      <c r="H2915" s="57">
        <v>49931000</v>
      </c>
    </row>
    <row r="2916" spans="1:8">
      <c r="A2916" s="52" t="s">
        <v>506</v>
      </c>
      <c r="B2916" s="52" t="s">
        <v>608</v>
      </c>
      <c r="C2916" s="52" t="s">
        <v>1122</v>
      </c>
      <c r="D2916" s="52" t="s">
        <v>1130</v>
      </c>
      <c r="E2916" s="52" t="s">
        <v>1058</v>
      </c>
      <c r="F2916" s="52" t="s">
        <v>1070</v>
      </c>
      <c r="G2916" s="56" t="s">
        <v>1071</v>
      </c>
      <c r="H2916" s="57">
        <v>1767753941</v>
      </c>
    </row>
    <row r="2917" spans="1:8" ht="25.5">
      <c r="A2917" s="52" t="s">
        <v>506</v>
      </c>
      <c r="B2917" s="52" t="s">
        <v>608</v>
      </c>
      <c r="C2917" s="52" t="s">
        <v>1122</v>
      </c>
      <c r="D2917" s="52" t="s">
        <v>1130</v>
      </c>
      <c r="E2917" s="52" t="s">
        <v>1072</v>
      </c>
      <c r="F2917" s="52" t="s">
        <v>201</v>
      </c>
      <c r="G2917" s="56" t="s">
        <v>1073</v>
      </c>
      <c r="H2917" s="57">
        <v>2259829000</v>
      </c>
    </row>
    <row r="2918" spans="1:8">
      <c r="A2918" s="52" t="s">
        <v>506</v>
      </c>
      <c r="B2918" s="52" t="s">
        <v>608</v>
      </c>
      <c r="C2918" s="52" t="s">
        <v>1122</v>
      </c>
      <c r="D2918" s="52" t="s">
        <v>1130</v>
      </c>
      <c r="E2918" s="52" t="s">
        <v>1072</v>
      </c>
      <c r="F2918" s="52" t="s">
        <v>1251</v>
      </c>
      <c r="G2918" s="56" t="s">
        <v>1248</v>
      </c>
      <c r="H2918" s="57">
        <v>755991000</v>
      </c>
    </row>
    <row r="2919" spans="1:8">
      <c r="A2919" s="52" t="s">
        <v>506</v>
      </c>
      <c r="B2919" s="52" t="s">
        <v>608</v>
      </c>
      <c r="C2919" s="52" t="s">
        <v>1122</v>
      </c>
      <c r="D2919" s="52" t="s">
        <v>1130</v>
      </c>
      <c r="E2919" s="52" t="s">
        <v>1072</v>
      </c>
      <c r="F2919" s="52" t="s">
        <v>1074</v>
      </c>
      <c r="G2919" s="56" t="s">
        <v>1067</v>
      </c>
      <c r="H2919" s="57">
        <v>650410000</v>
      </c>
    </row>
    <row r="2920" spans="1:8">
      <c r="A2920" s="52" t="s">
        <v>506</v>
      </c>
      <c r="B2920" s="52" t="s">
        <v>608</v>
      </c>
      <c r="C2920" s="52" t="s">
        <v>1122</v>
      </c>
      <c r="D2920" s="52" t="s">
        <v>1130</v>
      </c>
      <c r="E2920" s="52" t="s">
        <v>1072</v>
      </c>
      <c r="F2920" s="52" t="s">
        <v>1075</v>
      </c>
      <c r="G2920" s="56" t="s">
        <v>1065</v>
      </c>
      <c r="H2920" s="57">
        <v>750108000</v>
      </c>
    </row>
    <row r="2921" spans="1:8">
      <c r="A2921" s="52" t="s">
        <v>506</v>
      </c>
      <c r="B2921" s="52" t="s">
        <v>608</v>
      </c>
      <c r="C2921" s="52" t="s">
        <v>1122</v>
      </c>
      <c r="D2921" s="52" t="s">
        <v>1130</v>
      </c>
      <c r="E2921" s="52" t="s">
        <v>1072</v>
      </c>
      <c r="F2921" s="52" t="s">
        <v>1252</v>
      </c>
      <c r="G2921" s="56" t="s">
        <v>1253</v>
      </c>
      <c r="H2921" s="57">
        <v>103320000</v>
      </c>
    </row>
    <row r="2922" spans="1:8" ht="25.5">
      <c r="A2922" s="52" t="s">
        <v>506</v>
      </c>
      <c r="B2922" s="52" t="s">
        <v>608</v>
      </c>
      <c r="C2922" s="52" t="s">
        <v>1122</v>
      </c>
      <c r="D2922" s="52" t="s">
        <v>1130</v>
      </c>
      <c r="E2922" s="52" t="s">
        <v>1076</v>
      </c>
      <c r="F2922" s="52" t="s">
        <v>201</v>
      </c>
      <c r="G2922" s="56" t="s">
        <v>1077</v>
      </c>
      <c r="H2922" s="57">
        <v>12050416367</v>
      </c>
    </row>
    <row r="2923" spans="1:8">
      <c r="A2923" s="52" t="s">
        <v>506</v>
      </c>
      <c r="B2923" s="52" t="s">
        <v>608</v>
      </c>
      <c r="C2923" s="52" t="s">
        <v>1122</v>
      </c>
      <c r="D2923" s="52" t="s">
        <v>1130</v>
      </c>
      <c r="E2923" s="52" t="s">
        <v>1076</v>
      </c>
      <c r="F2923" s="52" t="s">
        <v>1112</v>
      </c>
      <c r="G2923" s="56" t="s">
        <v>1113</v>
      </c>
      <c r="H2923" s="57">
        <v>7324205999</v>
      </c>
    </row>
    <row r="2924" spans="1:8">
      <c r="A2924" s="52" t="s">
        <v>506</v>
      </c>
      <c r="B2924" s="52" t="s">
        <v>608</v>
      </c>
      <c r="C2924" s="52" t="s">
        <v>1122</v>
      </c>
      <c r="D2924" s="52" t="s">
        <v>1130</v>
      </c>
      <c r="E2924" s="52" t="s">
        <v>1076</v>
      </c>
      <c r="F2924" s="52" t="s">
        <v>1080</v>
      </c>
      <c r="G2924" s="56" t="s">
        <v>1081</v>
      </c>
      <c r="H2924" s="57">
        <v>158378000</v>
      </c>
    </row>
    <row r="2925" spans="1:8">
      <c r="A2925" s="52" t="s">
        <v>506</v>
      </c>
      <c r="B2925" s="52" t="s">
        <v>608</v>
      </c>
      <c r="C2925" s="52" t="s">
        <v>1122</v>
      </c>
      <c r="D2925" s="52" t="s">
        <v>1130</v>
      </c>
      <c r="E2925" s="52" t="s">
        <v>1076</v>
      </c>
      <c r="F2925" s="52" t="s">
        <v>1082</v>
      </c>
      <c r="G2925" s="56" t="s">
        <v>971</v>
      </c>
      <c r="H2925" s="57">
        <v>4567832368</v>
      </c>
    </row>
    <row r="2926" spans="1:8">
      <c r="A2926" s="52" t="s">
        <v>506</v>
      </c>
      <c r="B2926" s="52" t="s">
        <v>608</v>
      </c>
      <c r="C2926" s="52" t="s">
        <v>1122</v>
      </c>
      <c r="D2926" s="52" t="s">
        <v>1130</v>
      </c>
      <c r="E2926" s="52" t="s">
        <v>1083</v>
      </c>
      <c r="F2926" s="52" t="s">
        <v>201</v>
      </c>
      <c r="G2926" s="56" t="s">
        <v>971</v>
      </c>
      <c r="H2926" s="57">
        <v>2451495896</v>
      </c>
    </row>
    <row r="2927" spans="1:8">
      <c r="A2927" s="52" t="s">
        <v>506</v>
      </c>
      <c r="B2927" s="52" t="s">
        <v>608</v>
      </c>
      <c r="C2927" s="52" t="s">
        <v>1122</v>
      </c>
      <c r="D2927" s="52" t="s">
        <v>1130</v>
      </c>
      <c r="E2927" s="52" t="s">
        <v>1083</v>
      </c>
      <c r="F2927" s="52" t="s">
        <v>1086</v>
      </c>
      <c r="G2927" s="56" t="s">
        <v>1087</v>
      </c>
      <c r="H2927" s="57">
        <v>16216560</v>
      </c>
    </row>
    <row r="2928" spans="1:8">
      <c r="A2928" s="52" t="s">
        <v>506</v>
      </c>
      <c r="B2928" s="52" t="s">
        <v>608</v>
      </c>
      <c r="C2928" s="52" t="s">
        <v>1122</v>
      </c>
      <c r="D2928" s="52" t="s">
        <v>1130</v>
      </c>
      <c r="E2928" s="52" t="s">
        <v>1083</v>
      </c>
      <c r="F2928" s="52" t="s">
        <v>1088</v>
      </c>
      <c r="G2928" s="56" t="s">
        <v>1089</v>
      </c>
      <c r="H2928" s="57">
        <v>5660000</v>
      </c>
    </row>
    <row r="2929" spans="1:8">
      <c r="A2929" s="52" t="s">
        <v>506</v>
      </c>
      <c r="B2929" s="52" t="s">
        <v>608</v>
      </c>
      <c r="C2929" s="52" t="s">
        <v>1122</v>
      </c>
      <c r="D2929" s="52" t="s">
        <v>1130</v>
      </c>
      <c r="E2929" s="52" t="s">
        <v>1083</v>
      </c>
      <c r="F2929" s="52" t="s">
        <v>1090</v>
      </c>
      <c r="G2929" s="56" t="s">
        <v>1091</v>
      </c>
      <c r="H2929" s="57">
        <v>2429619336</v>
      </c>
    </row>
    <row r="2930" spans="1:8">
      <c r="A2930" s="52" t="s">
        <v>506</v>
      </c>
      <c r="B2930" s="52" t="s">
        <v>608</v>
      </c>
      <c r="C2930" s="52" t="s">
        <v>1122</v>
      </c>
      <c r="D2930" s="52" t="s">
        <v>1130</v>
      </c>
      <c r="E2930" s="52" t="s">
        <v>1096</v>
      </c>
      <c r="F2930" s="52" t="s">
        <v>201</v>
      </c>
      <c r="G2930" s="56" t="s">
        <v>1097</v>
      </c>
      <c r="H2930" s="57">
        <v>46410062000</v>
      </c>
    </row>
    <row r="2931" spans="1:8" ht="25.5">
      <c r="A2931" s="52" t="s">
        <v>506</v>
      </c>
      <c r="B2931" s="52" t="s">
        <v>608</v>
      </c>
      <c r="C2931" s="52" t="s">
        <v>1122</v>
      </c>
      <c r="D2931" s="52" t="s">
        <v>1130</v>
      </c>
      <c r="E2931" s="52" t="s">
        <v>1096</v>
      </c>
      <c r="F2931" s="52" t="s">
        <v>1098</v>
      </c>
      <c r="G2931" s="56" t="s">
        <v>1099</v>
      </c>
      <c r="H2931" s="57">
        <v>46410062000</v>
      </c>
    </row>
    <row r="2932" spans="1:8">
      <c r="A2932" s="52" t="s">
        <v>506</v>
      </c>
      <c r="B2932" s="52" t="s">
        <v>608</v>
      </c>
      <c r="C2932" s="52" t="s">
        <v>1122</v>
      </c>
      <c r="D2932" s="52" t="s">
        <v>1130</v>
      </c>
      <c r="E2932" s="52" t="s">
        <v>1100</v>
      </c>
      <c r="F2932" s="52" t="s">
        <v>201</v>
      </c>
      <c r="G2932" s="56" t="s">
        <v>1034</v>
      </c>
      <c r="H2932" s="57">
        <v>2741600533</v>
      </c>
    </row>
    <row r="2933" spans="1:8">
      <c r="A2933" s="52" t="s">
        <v>506</v>
      </c>
      <c r="B2933" s="52" t="s">
        <v>608</v>
      </c>
      <c r="C2933" s="52" t="s">
        <v>1122</v>
      </c>
      <c r="D2933" s="52" t="s">
        <v>1130</v>
      </c>
      <c r="E2933" s="52" t="s">
        <v>1100</v>
      </c>
      <c r="F2933" s="52" t="s">
        <v>1101</v>
      </c>
      <c r="G2933" s="56" t="s">
        <v>1102</v>
      </c>
      <c r="H2933" s="57">
        <v>1291430000</v>
      </c>
    </row>
    <row r="2934" spans="1:8">
      <c r="A2934" s="52" t="s">
        <v>506</v>
      </c>
      <c r="B2934" s="52" t="s">
        <v>608</v>
      </c>
      <c r="C2934" s="52" t="s">
        <v>1122</v>
      </c>
      <c r="D2934" s="52" t="s">
        <v>1130</v>
      </c>
      <c r="E2934" s="52" t="s">
        <v>1100</v>
      </c>
      <c r="F2934" s="52" t="s">
        <v>1103</v>
      </c>
      <c r="G2934" s="56" t="s">
        <v>1104</v>
      </c>
      <c r="H2934" s="57">
        <v>1149565676</v>
      </c>
    </row>
    <row r="2935" spans="1:8">
      <c r="A2935" s="52" t="s">
        <v>506</v>
      </c>
      <c r="B2935" s="52" t="s">
        <v>608</v>
      </c>
      <c r="C2935" s="52" t="s">
        <v>1122</v>
      </c>
      <c r="D2935" s="52" t="s">
        <v>1130</v>
      </c>
      <c r="E2935" s="52" t="s">
        <v>1100</v>
      </c>
      <c r="F2935" s="52" t="s">
        <v>1105</v>
      </c>
      <c r="G2935" s="56" t="s">
        <v>971</v>
      </c>
      <c r="H2935" s="57">
        <v>300604857</v>
      </c>
    </row>
    <row r="2936" spans="1:8">
      <c r="A2936" s="52" t="s">
        <v>506</v>
      </c>
      <c r="B2936" s="52" t="s">
        <v>608</v>
      </c>
      <c r="C2936" s="52" t="s">
        <v>1122</v>
      </c>
      <c r="D2936" s="52" t="s">
        <v>1364</v>
      </c>
      <c r="E2936" s="52" t="s">
        <v>201</v>
      </c>
      <c r="F2936" s="52" t="s">
        <v>201</v>
      </c>
      <c r="G2936" s="56" t="s">
        <v>1365</v>
      </c>
      <c r="H2936" s="57">
        <v>400000000</v>
      </c>
    </row>
    <row r="2937" spans="1:8">
      <c r="A2937" s="52" t="s">
        <v>506</v>
      </c>
      <c r="B2937" s="52" t="s">
        <v>608</v>
      </c>
      <c r="C2937" s="52" t="s">
        <v>1122</v>
      </c>
      <c r="D2937" s="52" t="s">
        <v>1364</v>
      </c>
      <c r="E2937" s="52" t="s">
        <v>986</v>
      </c>
      <c r="F2937" s="52" t="s">
        <v>201</v>
      </c>
      <c r="G2937" s="56" t="s">
        <v>987</v>
      </c>
      <c r="H2937" s="57">
        <v>44425000</v>
      </c>
    </row>
    <row r="2938" spans="1:8">
      <c r="A2938" s="52" t="s">
        <v>506</v>
      </c>
      <c r="B2938" s="52" t="s">
        <v>608</v>
      </c>
      <c r="C2938" s="52" t="s">
        <v>1122</v>
      </c>
      <c r="D2938" s="52" t="s">
        <v>1364</v>
      </c>
      <c r="E2938" s="52" t="s">
        <v>986</v>
      </c>
      <c r="F2938" s="52" t="s">
        <v>992</v>
      </c>
      <c r="G2938" s="56" t="s">
        <v>993</v>
      </c>
      <c r="H2938" s="57">
        <v>44425000</v>
      </c>
    </row>
    <row r="2939" spans="1:8">
      <c r="A2939" s="52" t="s">
        <v>506</v>
      </c>
      <c r="B2939" s="52" t="s">
        <v>608</v>
      </c>
      <c r="C2939" s="52" t="s">
        <v>1122</v>
      </c>
      <c r="D2939" s="52" t="s">
        <v>1364</v>
      </c>
      <c r="E2939" s="52" t="s">
        <v>1006</v>
      </c>
      <c r="F2939" s="52" t="s">
        <v>201</v>
      </c>
      <c r="G2939" s="56" t="s">
        <v>1007</v>
      </c>
      <c r="H2939" s="57">
        <v>17422000</v>
      </c>
    </row>
    <row r="2940" spans="1:8">
      <c r="A2940" s="52" t="s">
        <v>506</v>
      </c>
      <c r="B2940" s="52" t="s">
        <v>608</v>
      </c>
      <c r="C2940" s="52" t="s">
        <v>1122</v>
      </c>
      <c r="D2940" s="52" t="s">
        <v>1364</v>
      </c>
      <c r="E2940" s="52" t="s">
        <v>1006</v>
      </c>
      <c r="F2940" s="52" t="s">
        <v>1014</v>
      </c>
      <c r="G2940" s="56" t="s">
        <v>1015</v>
      </c>
      <c r="H2940" s="57">
        <v>17422000</v>
      </c>
    </row>
    <row r="2941" spans="1:8">
      <c r="A2941" s="52" t="s">
        <v>506</v>
      </c>
      <c r="B2941" s="52" t="s">
        <v>608</v>
      </c>
      <c r="C2941" s="52" t="s">
        <v>1122</v>
      </c>
      <c r="D2941" s="52" t="s">
        <v>1364</v>
      </c>
      <c r="E2941" s="52" t="s">
        <v>1021</v>
      </c>
      <c r="F2941" s="52" t="s">
        <v>201</v>
      </c>
      <c r="G2941" s="56" t="s">
        <v>1022</v>
      </c>
      <c r="H2941" s="57">
        <v>27501000</v>
      </c>
    </row>
    <row r="2942" spans="1:8">
      <c r="A2942" s="52" t="s">
        <v>506</v>
      </c>
      <c r="B2942" s="52" t="s">
        <v>608</v>
      </c>
      <c r="C2942" s="52" t="s">
        <v>1122</v>
      </c>
      <c r="D2942" s="52" t="s">
        <v>1364</v>
      </c>
      <c r="E2942" s="52" t="s">
        <v>1021</v>
      </c>
      <c r="F2942" s="52" t="s">
        <v>1023</v>
      </c>
      <c r="G2942" s="56" t="s">
        <v>1024</v>
      </c>
      <c r="H2942" s="57">
        <v>3170000</v>
      </c>
    </row>
    <row r="2943" spans="1:8">
      <c r="A2943" s="52" t="s">
        <v>506</v>
      </c>
      <c r="B2943" s="52" t="s">
        <v>608</v>
      </c>
      <c r="C2943" s="52" t="s">
        <v>1122</v>
      </c>
      <c r="D2943" s="52" t="s">
        <v>1364</v>
      </c>
      <c r="E2943" s="52" t="s">
        <v>1021</v>
      </c>
      <c r="F2943" s="52" t="s">
        <v>1025</v>
      </c>
      <c r="G2943" s="56" t="s">
        <v>1026</v>
      </c>
      <c r="H2943" s="57">
        <v>2000000</v>
      </c>
    </row>
    <row r="2944" spans="1:8">
      <c r="A2944" s="52" t="s">
        <v>506</v>
      </c>
      <c r="B2944" s="52" t="s">
        <v>608</v>
      </c>
      <c r="C2944" s="52" t="s">
        <v>1122</v>
      </c>
      <c r="D2944" s="52" t="s">
        <v>1364</v>
      </c>
      <c r="E2944" s="52" t="s">
        <v>1021</v>
      </c>
      <c r="F2944" s="52" t="s">
        <v>1029</v>
      </c>
      <c r="G2944" s="56" t="s">
        <v>1030</v>
      </c>
      <c r="H2944" s="57">
        <v>10000000</v>
      </c>
    </row>
    <row r="2945" spans="1:8">
      <c r="A2945" s="52" t="s">
        <v>506</v>
      </c>
      <c r="B2945" s="52" t="s">
        <v>608</v>
      </c>
      <c r="C2945" s="52" t="s">
        <v>1122</v>
      </c>
      <c r="D2945" s="52" t="s">
        <v>1364</v>
      </c>
      <c r="E2945" s="52" t="s">
        <v>1021</v>
      </c>
      <c r="F2945" s="52" t="s">
        <v>1033</v>
      </c>
      <c r="G2945" s="56" t="s">
        <v>1034</v>
      </c>
      <c r="H2945" s="57">
        <v>12331000</v>
      </c>
    </row>
    <row r="2946" spans="1:8">
      <c r="A2946" s="52" t="s">
        <v>506</v>
      </c>
      <c r="B2946" s="52" t="s">
        <v>608</v>
      </c>
      <c r="C2946" s="52" t="s">
        <v>1122</v>
      </c>
      <c r="D2946" s="52" t="s">
        <v>1364</v>
      </c>
      <c r="E2946" s="52" t="s">
        <v>1035</v>
      </c>
      <c r="F2946" s="52" t="s">
        <v>201</v>
      </c>
      <c r="G2946" s="56" t="s">
        <v>1036</v>
      </c>
      <c r="H2946" s="57">
        <v>102110000</v>
      </c>
    </row>
    <row r="2947" spans="1:8">
      <c r="A2947" s="52" t="s">
        <v>506</v>
      </c>
      <c r="B2947" s="52" t="s">
        <v>608</v>
      </c>
      <c r="C2947" s="52" t="s">
        <v>1122</v>
      </c>
      <c r="D2947" s="52" t="s">
        <v>1364</v>
      </c>
      <c r="E2947" s="52" t="s">
        <v>1035</v>
      </c>
      <c r="F2947" s="52" t="s">
        <v>1037</v>
      </c>
      <c r="G2947" s="56" t="s">
        <v>1038</v>
      </c>
      <c r="H2947" s="57">
        <v>23360000</v>
      </c>
    </row>
    <row r="2948" spans="1:8">
      <c r="A2948" s="52" t="s">
        <v>506</v>
      </c>
      <c r="B2948" s="52" t="s">
        <v>608</v>
      </c>
      <c r="C2948" s="52" t="s">
        <v>1122</v>
      </c>
      <c r="D2948" s="52" t="s">
        <v>1364</v>
      </c>
      <c r="E2948" s="52" t="s">
        <v>1035</v>
      </c>
      <c r="F2948" s="52" t="s">
        <v>1039</v>
      </c>
      <c r="G2948" s="56" t="s">
        <v>1040</v>
      </c>
      <c r="H2948" s="57">
        <v>78750000</v>
      </c>
    </row>
    <row r="2949" spans="1:8">
      <c r="A2949" s="52" t="s">
        <v>506</v>
      </c>
      <c r="B2949" s="52" t="s">
        <v>608</v>
      </c>
      <c r="C2949" s="52" t="s">
        <v>1122</v>
      </c>
      <c r="D2949" s="52" t="s">
        <v>1364</v>
      </c>
      <c r="E2949" s="52" t="s">
        <v>1044</v>
      </c>
      <c r="F2949" s="52" t="s">
        <v>201</v>
      </c>
      <c r="G2949" s="56" t="s">
        <v>1045</v>
      </c>
      <c r="H2949" s="57">
        <v>110000000</v>
      </c>
    </row>
    <row r="2950" spans="1:8">
      <c r="A2950" s="52" t="s">
        <v>506</v>
      </c>
      <c r="B2950" s="52" t="s">
        <v>608</v>
      </c>
      <c r="C2950" s="52" t="s">
        <v>1122</v>
      </c>
      <c r="D2950" s="52" t="s">
        <v>1364</v>
      </c>
      <c r="E2950" s="52" t="s">
        <v>1044</v>
      </c>
      <c r="F2950" s="52" t="s">
        <v>1046</v>
      </c>
      <c r="G2950" s="56" t="s">
        <v>1047</v>
      </c>
      <c r="H2950" s="57">
        <v>110000000</v>
      </c>
    </row>
    <row r="2951" spans="1:8" ht="25.5">
      <c r="A2951" s="52" t="s">
        <v>506</v>
      </c>
      <c r="B2951" s="52" t="s">
        <v>608</v>
      </c>
      <c r="C2951" s="52" t="s">
        <v>1122</v>
      </c>
      <c r="D2951" s="52" t="s">
        <v>1364</v>
      </c>
      <c r="E2951" s="52" t="s">
        <v>1076</v>
      </c>
      <c r="F2951" s="52" t="s">
        <v>201</v>
      </c>
      <c r="G2951" s="56" t="s">
        <v>1077</v>
      </c>
      <c r="H2951" s="57">
        <v>98542000</v>
      </c>
    </row>
    <row r="2952" spans="1:8">
      <c r="A2952" s="52" t="s">
        <v>506</v>
      </c>
      <c r="B2952" s="52" t="s">
        <v>608</v>
      </c>
      <c r="C2952" s="52" t="s">
        <v>1122</v>
      </c>
      <c r="D2952" s="52" t="s">
        <v>1364</v>
      </c>
      <c r="E2952" s="52" t="s">
        <v>1076</v>
      </c>
      <c r="F2952" s="52" t="s">
        <v>1112</v>
      </c>
      <c r="G2952" s="56" t="s">
        <v>1113</v>
      </c>
      <c r="H2952" s="57">
        <v>49842000</v>
      </c>
    </row>
    <row r="2953" spans="1:8">
      <c r="A2953" s="52" t="s">
        <v>506</v>
      </c>
      <c r="B2953" s="52" t="s">
        <v>608</v>
      </c>
      <c r="C2953" s="52" t="s">
        <v>1122</v>
      </c>
      <c r="D2953" s="52" t="s">
        <v>1364</v>
      </c>
      <c r="E2953" s="52" t="s">
        <v>1076</v>
      </c>
      <c r="F2953" s="52" t="s">
        <v>1082</v>
      </c>
      <c r="G2953" s="56" t="s">
        <v>971</v>
      </c>
      <c r="H2953" s="57">
        <v>48700000</v>
      </c>
    </row>
    <row r="2954" spans="1:8">
      <c r="A2954" s="52" t="s">
        <v>506</v>
      </c>
      <c r="B2954" s="52" t="s">
        <v>608</v>
      </c>
      <c r="C2954" s="52" t="s">
        <v>1122</v>
      </c>
      <c r="D2954" s="52" t="s">
        <v>440</v>
      </c>
      <c r="E2954" s="52" t="s">
        <v>201</v>
      </c>
      <c r="F2954" s="52" t="s">
        <v>201</v>
      </c>
      <c r="G2954" s="56" t="s">
        <v>1366</v>
      </c>
      <c r="H2954" s="57">
        <v>13162015923</v>
      </c>
    </row>
    <row r="2955" spans="1:8">
      <c r="A2955" s="52" t="s">
        <v>506</v>
      </c>
      <c r="B2955" s="52" t="s">
        <v>608</v>
      </c>
      <c r="C2955" s="52" t="s">
        <v>1122</v>
      </c>
      <c r="D2955" s="52" t="s">
        <v>440</v>
      </c>
      <c r="E2955" s="52" t="s">
        <v>934</v>
      </c>
      <c r="F2955" s="52" t="s">
        <v>201</v>
      </c>
      <c r="G2955" s="56" t="s">
        <v>935</v>
      </c>
      <c r="H2955" s="57">
        <v>3044353136</v>
      </c>
    </row>
    <row r="2956" spans="1:8">
      <c r="A2956" s="52" t="s">
        <v>506</v>
      </c>
      <c r="B2956" s="52" t="s">
        <v>608</v>
      </c>
      <c r="C2956" s="52" t="s">
        <v>1122</v>
      </c>
      <c r="D2956" s="52" t="s">
        <v>440</v>
      </c>
      <c r="E2956" s="52" t="s">
        <v>934</v>
      </c>
      <c r="F2956" s="52" t="s">
        <v>936</v>
      </c>
      <c r="G2956" s="56" t="s">
        <v>937</v>
      </c>
      <c r="H2956" s="57">
        <v>3014306912</v>
      </c>
    </row>
    <row r="2957" spans="1:8">
      <c r="A2957" s="52" t="s">
        <v>506</v>
      </c>
      <c r="B2957" s="52" t="s">
        <v>608</v>
      </c>
      <c r="C2957" s="52" t="s">
        <v>1122</v>
      </c>
      <c r="D2957" s="52" t="s">
        <v>440</v>
      </c>
      <c r="E2957" s="52" t="s">
        <v>934</v>
      </c>
      <c r="F2957" s="52" t="s">
        <v>938</v>
      </c>
      <c r="G2957" s="56" t="s">
        <v>939</v>
      </c>
      <c r="H2957" s="57">
        <v>30046224</v>
      </c>
    </row>
    <row r="2958" spans="1:8" ht="25.5">
      <c r="A2958" s="52" t="s">
        <v>506</v>
      </c>
      <c r="B2958" s="52" t="s">
        <v>608</v>
      </c>
      <c r="C2958" s="52" t="s">
        <v>1122</v>
      </c>
      <c r="D2958" s="52" t="s">
        <v>440</v>
      </c>
      <c r="E2958" s="52" t="s">
        <v>940</v>
      </c>
      <c r="F2958" s="52" t="s">
        <v>201</v>
      </c>
      <c r="G2958" s="56" t="s">
        <v>941</v>
      </c>
      <c r="H2958" s="57">
        <v>17318250</v>
      </c>
    </row>
    <row r="2959" spans="1:8" ht="25.5">
      <c r="A2959" s="52" t="s">
        <v>506</v>
      </c>
      <c r="B2959" s="52" t="s">
        <v>608</v>
      </c>
      <c r="C2959" s="52" t="s">
        <v>1122</v>
      </c>
      <c r="D2959" s="52" t="s">
        <v>440</v>
      </c>
      <c r="E2959" s="52" t="s">
        <v>940</v>
      </c>
      <c r="F2959" s="52" t="s">
        <v>942</v>
      </c>
      <c r="G2959" s="56" t="s">
        <v>943</v>
      </c>
      <c r="H2959" s="57">
        <v>17318250</v>
      </c>
    </row>
    <row r="2960" spans="1:8">
      <c r="A2960" s="52" t="s">
        <v>506</v>
      </c>
      <c r="B2960" s="52" t="s">
        <v>608</v>
      </c>
      <c r="C2960" s="52" t="s">
        <v>1122</v>
      </c>
      <c r="D2960" s="52" t="s">
        <v>440</v>
      </c>
      <c r="E2960" s="52" t="s">
        <v>944</v>
      </c>
      <c r="F2960" s="52" t="s">
        <v>201</v>
      </c>
      <c r="G2960" s="56" t="s">
        <v>945</v>
      </c>
      <c r="H2960" s="57">
        <v>2457165464</v>
      </c>
    </row>
    <row r="2961" spans="1:8">
      <c r="A2961" s="52" t="s">
        <v>506</v>
      </c>
      <c r="B2961" s="52" t="s">
        <v>608</v>
      </c>
      <c r="C2961" s="52" t="s">
        <v>1122</v>
      </c>
      <c r="D2961" s="52" t="s">
        <v>440</v>
      </c>
      <c r="E2961" s="52" t="s">
        <v>944</v>
      </c>
      <c r="F2961" s="52" t="s">
        <v>946</v>
      </c>
      <c r="G2961" s="56" t="s">
        <v>947</v>
      </c>
      <c r="H2961" s="57">
        <v>133503343</v>
      </c>
    </row>
    <row r="2962" spans="1:8">
      <c r="A2962" s="52" t="s">
        <v>506</v>
      </c>
      <c r="B2962" s="52" t="s">
        <v>608</v>
      </c>
      <c r="C2962" s="52" t="s">
        <v>1122</v>
      </c>
      <c r="D2962" s="52" t="s">
        <v>440</v>
      </c>
      <c r="E2962" s="52" t="s">
        <v>944</v>
      </c>
      <c r="F2962" s="52" t="s">
        <v>948</v>
      </c>
      <c r="G2962" s="56" t="s">
        <v>949</v>
      </c>
      <c r="H2962" s="57">
        <v>700556240</v>
      </c>
    </row>
    <row r="2963" spans="1:8">
      <c r="A2963" s="52" t="s">
        <v>506</v>
      </c>
      <c r="B2963" s="52" t="s">
        <v>608</v>
      </c>
      <c r="C2963" s="52" t="s">
        <v>1122</v>
      </c>
      <c r="D2963" s="52" t="s">
        <v>440</v>
      </c>
      <c r="E2963" s="52" t="s">
        <v>944</v>
      </c>
      <c r="F2963" s="52" t="s">
        <v>950</v>
      </c>
      <c r="G2963" s="56" t="s">
        <v>951</v>
      </c>
      <c r="H2963" s="57">
        <v>149130000</v>
      </c>
    </row>
    <row r="2964" spans="1:8">
      <c r="A2964" s="52" t="s">
        <v>506</v>
      </c>
      <c r="B2964" s="52" t="s">
        <v>608</v>
      </c>
      <c r="C2964" s="52" t="s">
        <v>1122</v>
      </c>
      <c r="D2964" s="52" t="s">
        <v>440</v>
      </c>
      <c r="E2964" s="52" t="s">
        <v>944</v>
      </c>
      <c r="F2964" s="52" t="s">
        <v>1229</v>
      </c>
      <c r="G2964" s="56" t="s">
        <v>1230</v>
      </c>
      <c r="H2964" s="57">
        <v>1325432725</v>
      </c>
    </row>
    <row r="2965" spans="1:8" ht="25.5">
      <c r="A2965" s="52" t="s">
        <v>506</v>
      </c>
      <c r="B2965" s="52" t="s">
        <v>608</v>
      </c>
      <c r="C2965" s="52" t="s">
        <v>1122</v>
      </c>
      <c r="D2965" s="52" t="s">
        <v>440</v>
      </c>
      <c r="E2965" s="52" t="s">
        <v>944</v>
      </c>
      <c r="F2965" s="52" t="s">
        <v>954</v>
      </c>
      <c r="G2965" s="56" t="s">
        <v>955</v>
      </c>
      <c r="H2965" s="57">
        <v>40982000</v>
      </c>
    </row>
    <row r="2966" spans="1:8" ht="25.5">
      <c r="A2966" s="52" t="s">
        <v>506</v>
      </c>
      <c r="B2966" s="52" t="s">
        <v>608</v>
      </c>
      <c r="C2966" s="52" t="s">
        <v>1122</v>
      </c>
      <c r="D2966" s="52" t="s">
        <v>440</v>
      </c>
      <c r="E2966" s="52" t="s">
        <v>944</v>
      </c>
      <c r="F2966" s="52" t="s">
        <v>956</v>
      </c>
      <c r="G2966" s="56" t="s">
        <v>957</v>
      </c>
      <c r="H2966" s="57">
        <v>11561156</v>
      </c>
    </row>
    <row r="2967" spans="1:8">
      <c r="A2967" s="52" t="s">
        <v>506</v>
      </c>
      <c r="B2967" s="52" t="s">
        <v>608</v>
      </c>
      <c r="C2967" s="52" t="s">
        <v>1122</v>
      </c>
      <c r="D2967" s="52" t="s">
        <v>440</v>
      </c>
      <c r="E2967" s="52" t="s">
        <v>944</v>
      </c>
      <c r="F2967" s="52" t="s">
        <v>960</v>
      </c>
      <c r="G2967" s="56" t="s">
        <v>961</v>
      </c>
      <c r="H2967" s="57">
        <v>96000000</v>
      </c>
    </row>
    <row r="2968" spans="1:8" ht="25.5">
      <c r="A2968" s="52" t="s">
        <v>506</v>
      </c>
      <c r="B2968" s="52" t="s">
        <v>608</v>
      </c>
      <c r="C2968" s="52" t="s">
        <v>1122</v>
      </c>
      <c r="D2968" s="52" t="s">
        <v>440</v>
      </c>
      <c r="E2968" s="52" t="s">
        <v>962</v>
      </c>
      <c r="F2968" s="52" t="s">
        <v>201</v>
      </c>
      <c r="G2968" s="56" t="s">
        <v>963</v>
      </c>
      <c r="H2968" s="57">
        <v>28012000</v>
      </c>
    </row>
    <row r="2969" spans="1:8">
      <c r="A2969" s="52" t="s">
        <v>506</v>
      </c>
      <c r="B2969" s="52" t="s">
        <v>608</v>
      </c>
      <c r="C2969" s="52" t="s">
        <v>1122</v>
      </c>
      <c r="D2969" s="52" t="s">
        <v>440</v>
      </c>
      <c r="E2969" s="52" t="s">
        <v>962</v>
      </c>
      <c r="F2969" s="52" t="s">
        <v>964</v>
      </c>
      <c r="G2969" s="56" t="s">
        <v>965</v>
      </c>
      <c r="H2969" s="57">
        <v>28012000</v>
      </c>
    </row>
    <row r="2970" spans="1:8">
      <c r="A2970" s="52" t="s">
        <v>506</v>
      </c>
      <c r="B2970" s="52" t="s">
        <v>608</v>
      </c>
      <c r="C2970" s="52" t="s">
        <v>1122</v>
      </c>
      <c r="D2970" s="52" t="s">
        <v>440</v>
      </c>
      <c r="E2970" s="52" t="s">
        <v>1139</v>
      </c>
      <c r="F2970" s="52" t="s">
        <v>201</v>
      </c>
      <c r="G2970" s="56" t="s">
        <v>1140</v>
      </c>
      <c r="H2970" s="57">
        <v>128521000</v>
      </c>
    </row>
    <row r="2971" spans="1:8">
      <c r="A2971" s="52" t="s">
        <v>506</v>
      </c>
      <c r="B2971" s="52" t="s">
        <v>608</v>
      </c>
      <c r="C2971" s="52" t="s">
        <v>1122</v>
      </c>
      <c r="D2971" s="52" t="s">
        <v>440</v>
      </c>
      <c r="E2971" s="52" t="s">
        <v>1139</v>
      </c>
      <c r="F2971" s="52" t="s">
        <v>1203</v>
      </c>
      <c r="G2971" s="56" t="s">
        <v>1204</v>
      </c>
      <c r="H2971" s="57">
        <v>68067000</v>
      </c>
    </row>
    <row r="2972" spans="1:8">
      <c r="A2972" s="52" t="s">
        <v>506</v>
      </c>
      <c r="B2972" s="52" t="s">
        <v>608</v>
      </c>
      <c r="C2972" s="52" t="s">
        <v>1122</v>
      </c>
      <c r="D2972" s="52" t="s">
        <v>440</v>
      </c>
      <c r="E2972" s="52" t="s">
        <v>1139</v>
      </c>
      <c r="F2972" s="52" t="s">
        <v>1266</v>
      </c>
      <c r="G2972" s="56" t="s">
        <v>1267</v>
      </c>
      <c r="H2972" s="57">
        <v>60454000</v>
      </c>
    </row>
    <row r="2973" spans="1:8">
      <c r="A2973" s="52" t="s">
        <v>506</v>
      </c>
      <c r="B2973" s="52" t="s">
        <v>608</v>
      </c>
      <c r="C2973" s="52" t="s">
        <v>1122</v>
      </c>
      <c r="D2973" s="52" t="s">
        <v>440</v>
      </c>
      <c r="E2973" s="52" t="s">
        <v>966</v>
      </c>
      <c r="F2973" s="52" t="s">
        <v>201</v>
      </c>
      <c r="G2973" s="56" t="s">
        <v>967</v>
      </c>
      <c r="H2973" s="57">
        <v>7660000</v>
      </c>
    </row>
    <row r="2974" spans="1:8">
      <c r="A2974" s="52" t="s">
        <v>506</v>
      </c>
      <c r="B2974" s="52" t="s">
        <v>608</v>
      </c>
      <c r="C2974" s="52" t="s">
        <v>1122</v>
      </c>
      <c r="D2974" s="52" t="s">
        <v>440</v>
      </c>
      <c r="E2974" s="52" t="s">
        <v>966</v>
      </c>
      <c r="F2974" s="52" t="s">
        <v>970</v>
      </c>
      <c r="G2974" s="56" t="s">
        <v>971</v>
      </c>
      <c r="H2974" s="57">
        <v>7660000</v>
      </c>
    </row>
    <row r="2975" spans="1:8">
      <c r="A2975" s="52" t="s">
        <v>506</v>
      </c>
      <c r="B2975" s="52" t="s">
        <v>608</v>
      </c>
      <c r="C2975" s="52" t="s">
        <v>1122</v>
      </c>
      <c r="D2975" s="52" t="s">
        <v>440</v>
      </c>
      <c r="E2975" s="52" t="s">
        <v>972</v>
      </c>
      <c r="F2975" s="52" t="s">
        <v>201</v>
      </c>
      <c r="G2975" s="56" t="s">
        <v>973</v>
      </c>
      <c r="H2975" s="57">
        <v>794969924</v>
      </c>
    </row>
    <row r="2976" spans="1:8">
      <c r="A2976" s="52" t="s">
        <v>506</v>
      </c>
      <c r="B2976" s="52" t="s">
        <v>608</v>
      </c>
      <c r="C2976" s="52" t="s">
        <v>1122</v>
      </c>
      <c r="D2976" s="52" t="s">
        <v>440</v>
      </c>
      <c r="E2976" s="52" t="s">
        <v>972</v>
      </c>
      <c r="F2976" s="52" t="s">
        <v>974</v>
      </c>
      <c r="G2976" s="56" t="s">
        <v>975</v>
      </c>
      <c r="H2976" s="57">
        <v>588943460</v>
      </c>
    </row>
    <row r="2977" spans="1:8">
      <c r="A2977" s="52" t="s">
        <v>506</v>
      </c>
      <c r="B2977" s="52" t="s">
        <v>608</v>
      </c>
      <c r="C2977" s="52" t="s">
        <v>1122</v>
      </c>
      <c r="D2977" s="52" t="s">
        <v>440</v>
      </c>
      <c r="E2977" s="52" t="s">
        <v>972</v>
      </c>
      <c r="F2977" s="52" t="s">
        <v>976</v>
      </c>
      <c r="G2977" s="56" t="s">
        <v>977</v>
      </c>
      <c r="H2977" s="57">
        <v>98267886</v>
      </c>
    </row>
    <row r="2978" spans="1:8">
      <c r="A2978" s="52" t="s">
        <v>506</v>
      </c>
      <c r="B2978" s="52" t="s">
        <v>608</v>
      </c>
      <c r="C2978" s="52" t="s">
        <v>1122</v>
      </c>
      <c r="D2978" s="52" t="s">
        <v>440</v>
      </c>
      <c r="E2978" s="52" t="s">
        <v>972</v>
      </c>
      <c r="F2978" s="52" t="s">
        <v>978</v>
      </c>
      <c r="G2978" s="56" t="s">
        <v>979</v>
      </c>
      <c r="H2978" s="57">
        <v>75917918</v>
      </c>
    </row>
    <row r="2979" spans="1:8">
      <c r="A2979" s="52" t="s">
        <v>506</v>
      </c>
      <c r="B2979" s="52" t="s">
        <v>608</v>
      </c>
      <c r="C2979" s="52" t="s">
        <v>1122</v>
      </c>
      <c r="D2979" s="52" t="s">
        <v>440</v>
      </c>
      <c r="E2979" s="52" t="s">
        <v>972</v>
      </c>
      <c r="F2979" s="52" t="s">
        <v>980</v>
      </c>
      <c r="G2979" s="56" t="s">
        <v>981</v>
      </c>
      <c r="H2979" s="57">
        <v>31840660</v>
      </c>
    </row>
    <row r="2980" spans="1:8">
      <c r="A2980" s="52" t="s">
        <v>506</v>
      </c>
      <c r="B2980" s="52" t="s">
        <v>608</v>
      </c>
      <c r="C2980" s="52" t="s">
        <v>1122</v>
      </c>
      <c r="D2980" s="52" t="s">
        <v>440</v>
      </c>
      <c r="E2980" s="52" t="s">
        <v>982</v>
      </c>
      <c r="F2980" s="52" t="s">
        <v>201</v>
      </c>
      <c r="G2980" s="56" t="s">
        <v>983</v>
      </c>
      <c r="H2980" s="57">
        <v>158446837</v>
      </c>
    </row>
    <row r="2981" spans="1:8">
      <c r="A2981" s="52" t="s">
        <v>506</v>
      </c>
      <c r="B2981" s="52" t="s">
        <v>608</v>
      </c>
      <c r="C2981" s="52" t="s">
        <v>1122</v>
      </c>
      <c r="D2981" s="52" t="s">
        <v>440</v>
      </c>
      <c r="E2981" s="52" t="s">
        <v>982</v>
      </c>
      <c r="F2981" s="52" t="s">
        <v>1242</v>
      </c>
      <c r="G2981" s="56" t="s">
        <v>971</v>
      </c>
      <c r="H2981" s="57">
        <v>158446837</v>
      </c>
    </row>
    <row r="2982" spans="1:8">
      <c r="A2982" s="52" t="s">
        <v>506</v>
      </c>
      <c r="B2982" s="52" t="s">
        <v>608</v>
      </c>
      <c r="C2982" s="52" t="s">
        <v>1122</v>
      </c>
      <c r="D2982" s="52" t="s">
        <v>440</v>
      </c>
      <c r="E2982" s="52" t="s">
        <v>986</v>
      </c>
      <c r="F2982" s="52" t="s">
        <v>201</v>
      </c>
      <c r="G2982" s="56" t="s">
        <v>987</v>
      </c>
      <c r="H2982" s="57">
        <v>745037059</v>
      </c>
    </row>
    <row r="2983" spans="1:8">
      <c r="A2983" s="52" t="s">
        <v>506</v>
      </c>
      <c r="B2983" s="52" t="s">
        <v>608</v>
      </c>
      <c r="C2983" s="52" t="s">
        <v>1122</v>
      </c>
      <c r="D2983" s="52" t="s">
        <v>440</v>
      </c>
      <c r="E2983" s="52" t="s">
        <v>986</v>
      </c>
      <c r="F2983" s="52" t="s">
        <v>988</v>
      </c>
      <c r="G2983" s="56" t="s">
        <v>989</v>
      </c>
      <c r="H2983" s="57">
        <v>94050664</v>
      </c>
    </row>
    <row r="2984" spans="1:8">
      <c r="A2984" s="52" t="s">
        <v>506</v>
      </c>
      <c r="B2984" s="52" t="s">
        <v>608</v>
      </c>
      <c r="C2984" s="52" t="s">
        <v>1122</v>
      </c>
      <c r="D2984" s="52" t="s">
        <v>440</v>
      </c>
      <c r="E2984" s="52" t="s">
        <v>986</v>
      </c>
      <c r="F2984" s="52" t="s">
        <v>990</v>
      </c>
      <c r="G2984" s="56" t="s">
        <v>991</v>
      </c>
      <c r="H2984" s="57">
        <v>7792399</v>
      </c>
    </row>
    <row r="2985" spans="1:8">
      <c r="A2985" s="52" t="s">
        <v>506</v>
      </c>
      <c r="B2985" s="52" t="s">
        <v>608</v>
      </c>
      <c r="C2985" s="52" t="s">
        <v>1122</v>
      </c>
      <c r="D2985" s="52" t="s">
        <v>440</v>
      </c>
      <c r="E2985" s="52" t="s">
        <v>986</v>
      </c>
      <c r="F2985" s="52" t="s">
        <v>992</v>
      </c>
      <c r="G2985" s="56" t="s">
        <v>993</v>
      </c>
      <c r="H2985" s="57">
        <v>626289266</v>
      </c>
    </row>
    <row r="2986" spans="1:8">
      <c r="A2986" s="52" t="s">
        <v>506</v>
      </c>
      <c r="B2986" s="52" t="s">
        <v>608</v>
      </c>
      <c r="C2986" s="52" t="s">
        <v>1122</v>
      </c>
      <c r="D2986" s="52" t="s">
        <v>440</v>
      </c>
      <c r="E2986" s="52" t="s">
        <v>986</v>
      </c>
      <c r="F2986" s="52" t="s">
        <v>994</v>
      </c>
      <c r="G2986" s="56" t="s">
        <v>995</v>
      </c>
      <c r="H2986" s="57">
        <v>16664730</v>
      </c>
    </row>
    <row r="2987" spans="1:8">
      <c r="A2987" s="52" t="s">
        <v>506</v>
      </c>
      <c r="B2987" s="52" t="s">
        <v>608</v>
      </c>
      <c r="C2987" s="52" t="s">
        <v>1122</v>
      </c>
      <c r="D2987" s="52" t="s">
        <v>440</v>
      </c>
      <c r="E2987" s="52" t="s">
        <v>986</v>
      </c>
      <c r="F2987" s="52" t="s">
        <v>1297</v>
      </c>
      <c r="G2987" s="56" t="s">
        <v>971</v>
      </c>
      <c r="H2987" s="57">
        <v>240000</v>
      </c>
    </row>
    <row r="2988" spans="1:8">
      <c r="A2988" s="52" t="s">
        <v>506</v>
      </c>
      <c r="B2988" s="52" t="s">
        <v>608</v>
      </c>
      <c r="C2988" s="52" t="s">
        <v>1122</v>
      </c>
      <c r="D2988" s="52" t="s">
        <v>440</v>
      </c>
      <c r="E2988" s="52" t="s">
        <v>996</v>
      </c>
      <c r="F2988" s="52" t="s">
        <v>201</v>
      </c>
      <c r="G2988" s="56" t="s">
        <v>997</v>
      </c>
      <c r="H2988" s="57">
        <v>174250458</v>
      </c>
    </row>
    <row r="2989" spans="1:8">
      <c r="A2989" s="52" t="s">
        <v>506</v>
      </c>
      <c r="B2989" s="52" t="s">
        <v>608</v>
      </c>
      <c r="C2989" s="52" t="s">
        <v>1122</v>
      </c>
      <c r="D2989" s="52" t="s">
        <v>440</v>
      </c>
      <c r="E2989" s="52" t="s">
        <v>996</v>
      </c>
      <c r="F2989" s="52" t="s">
        <v>998</v>
      </c>
      <c r="G2989" s="56" t="s">
        <v>999</v>
      </c>
      <c r="H2989" s="57">
        <v>50609458</v>
      </c>
    </row>
    <row r="2990" spans="1:8">
      <c r="A2990" s="52" t="s">
        <v>506</v>
      </c>
      <c r="B2990" s="52" t="s">
        <v>608</v>
      </c>
      <c r="C2990" s="52" t="s">
        <v>1122</v>
      </c>
      <c r="D2990" s="52" t="s">
        <v>440</v>
      </c>
      <c r="E2990" s="52" t="s">
        <v>996</v>
      </c>
      <c r="F2990" s="52" t="s">
        <v>1000</v>
      </c>
      <c r="G2990" s="56" t="s">
        <v>1001</v>
      </c>
      <c r="H2990" s="57">
        <v>88890000</v>
      </c>
    </row>
    <row r="2991" spans="1:8">
      <c r="A2991" s="52" t="s">
        <v>506</v>
      </c>
      <c r="B2991" s="52" t="s">
        <v>608</v>
      </c>
      <c r="C2991" s="52" t="s">
        <v>1122</v>
      </c>
      <c r="D2991" s="52" t="s">
        <v>440</v>
      </c>
      <c r="E2991" s="52" t="s">
        <v>996</v>
      </c>
      <c r="F2991" s="52" t="s">
        <v>1004</v>
      </c>
      <c r="G2991" s="56" t="s">
        <v>1005</v>
      </c>
      <c r="H2991" s="57">
        <v>34751000</v>
      </c>
    </row>
    <row r="2992" spans="1:8">
      <c r="A2992" s="52" t="s">
        <v>506</v>
      </c>
      <c r="B2992" s="52" t="s">
        <v>608</v>
      </c>
      <c r="C2992" s="52" t="s">
        <v>1122</v>
      </c>
      <c r="D2992" s="52" t="s">
        <v>440</v>
      </c>
      <c r="E2992" s="52" t="s">
        <v>1006</v>
      </c>
      <c r="F2992" s="52" t="s">
        <v>201</v>
      </c>
      <c r="G2992" s="56" t="s">
        <v>1007</v>
      </c>
      <c r="H2992" s="57">
        <v>127973622</v>
      </c>
    </row>
    <row r="2993" spans="1:8" ht="38.25">
      <c r="A2993" s="52" t="s">
        <v>506</v>
      </c>
      <c r="B2993" s="52" t="s">
        <v>608</v>
      </c>
      <c r="C2993" s="52" t="s">
        <v>1122</v>
      </c>
      <c r="D2993" s="52" t="s">
        <v>440</v>
      </c>
      <c r="E2993" s="52" t="s">
        <v>1006</v>
      </c>
      <c r="F2993" s="52" t="s">
        <v>1008</v>
      </c>
      <c r="G2993" s="56" t="s">
        <v>1009</v>
      </c>
      <c r="H2993" s="57">
        <v>7048620</v>
      </c>
    </row>
    <row r="2994" spans="1:8">
      <c r="A2994" s="52" t="s">
        <v>506</v>
      </c>
      <c r="B2994" s="52" t="s">
        <v>608</v>
      </c>
      <c r="C2994" s="52" t="s">
        <v>1122</v>
      </c>
      <c r="D2994" s="52" t="s">
        <v>440</v>
      </c>
      <c r="E2994" s="52" t="s">
        <v>1006</v>
      </c>
      <c r="F2994" s="52" t="s">
        <v>1010</v>
      </c>
      <c r="G2994" s="56" t="s">
        <v>1011</v>
      </c>
      <c r="H2994" s="57">
        <v>42900064</v>
      </c>
    </row>
    <row r="2995" spans="1:8" ht="38.25">
      <c r="A2995" s="52" t="s">
        <v>506</v>
      </c>
      <c r="B2995" s="52" t="s">
        <v>608</v>
      </c>
      <c r="C2995" s="52" t="s">
        <v>1122</v>
      </c>
      <c r="D2995" s="52" t="s">
        <v>440</v>
      </c>
      <c r="E2995" s="52" t="s">
        <v>1006</v>
      </c>
      <c r="F2995" s="52" t="s">
        <v>1012</v>
      </c>
      <c r="G2995" s="56" t="s">
        <v>1013</v>
      </c>
      <c r="H2995" s="57">
        <v>15078000</v>
      </c>
    </row>
    <row r="2996" spans="1:8">
      <c r="A2996" s="52" t="s">
        <v>506</v>
      </c>
      <c r="B2996" s="52" t="s">
        <v>608</v>
      </c>
      <c r="C2996" s="52" t="s">
        <v>1122</v>
      </c>
      <c r="D2996" s="52" t="s">
        <v>440</v>
      </c>
      <c r="E2996" s="52" t="s">
        <v>1006</v>
      </c>
      <c r="F2996" s="52" t="s">
        <v>1014</v>
      </c>
      <c r="G2996" s="56" t="s">
        <v>1015</v>
      </c>
      <c r="H2996" s="57">
        <v>52538338</v>
      </c>
    </row>
    <row r="2997" spans="1:8" ht="25.5">
      <c r="A2997" s="52" t="s">
        <v>506</v>
      </c>
      <c r="B2997" s="52" t="s">
        <v>608</v>
      </c>
      <c r="C2997" s="52" t="s">
        <v>1122</v>
      </c>
      <c r="D2997" s="52" t="s">
        <v>440</v>
      </c>
      <c r="E2997" s="52" t="s">
        <v>1006</v>
      </c>
      <c r="F2997" s="52" t="s">
        <v>1016</v>
      </c>
      <c r="G2997" s="56" t="s">
        <v>1017</v>
      </c>
      <c r="H2997" s="57">
        <v>808600</v>
      </c>
    </row>
    <row r="2998" spans="1:8">
      <c r="A2998" s="52" t="s">
        <v>506</v>
      </c>
      <c r="B2998" s="52" t="s">
        <v>608</v>
      </c>
      <c r="C2998" s="52" t="s">
        <v>1122</v>
      </c>
      <c r="D2998" s="52" t="s">
        <v>440</v>
      </c>
      <c r="E2998" s="52" t="s">
        <v>1006</v>
      </c>
      <c r="F2998" s="52" t="s">
        <v>1018</v>
      </c>
      <c r="G2998" s="56" t="s">
        <v>1019</v>
      </c>
      <c r="H2998" s="57">
        <v>9600000</v>
      </c>
    </row>
    <row r="2999" spans="1:8">
      <c r="A2999" s="52" t="s">
        <v>506</v>
      </c>
      <c r="B2999" s="52" t="s">
        <v>608</v>
      </c>
      <c r="C2999" s="52" t="s">
        <v>1122</v>
      </c>
      <c r="D2999" s="52" t="s">
        <v>440</v>
      </c>
      <c r="E2999" s="52" t="s">
        <v>1021</v>
      </c>
      <c r="F2999" s="52" t="s">
        <v>201</v>
      </c>
      <c r="G2999" s="56" t="s">
        <v>1022</v>
      </c>
      <c r="H2999" s="57">
        <v>157743387</v>
      </c>
    </row>
    <row r="3000" spans="1:8">
      <c r="A3000" s="52" t="s">
        <v>506</v>
      </c>
      <c r="B3000" s="52" t="s">
        <v>608</v>
      </c>
      <c r="C3000" s="52" t="s">
        <v>1122</v>
      </c>
      <c r="D3000" s="52" t="s">
        <v>440</v>
      </c>
      <c r="E3000" s="52" t="s">
        <v>1021</v>
      </c>
      <c r="F3000" s="52" t="s">
        <v>1023</v>
      </c>
      <c r="G3000" s="56" t="s">
        <v>1024</v>
      </c>
      <c r="H3000" s="57">
        <v>7625800</v>
      </c>
    </row>
    <row r="3001" spans="1:8">
      <c r="A3001" s="52" t="s">
        <v>506</v>
      </c>
      <c r="B3001" s="52" t="s">
        <v>608</v>
      </c>
      <c r="C3001" s="52" t="s">
        <v>1122</v>
      </c>
      <c r="D3001" s="52" t="s">
        <v>440</v>
      </c>
      <c r="E3001" s="52" t="s">
        <v>1021</v>
      </c>
      <c r="F3001" s="52" t="s">
        <v>1025</v>
      </c>
      <c r="G3001" s="56" t="s">
        <v>1026</v>
      </c>
      <c r="H3001" s="57">
        <v>8800000</v>
      </c>
    </row>
    <row r="3002" spans="1:8">
      <c r="A3002" s="52" t="s">
        <v>506</v>
      </c>
      <c r="B3002" s="52" t="s">
        <v>608</v>
      </c>
      <c r="C3002" s="52" t="s">
        <v>1122</v>
      </c>
      <c r="D3002" s="52" t="s">
        <v>440</v>
      </c>
      <c r="E3002" s="52" t="s">
        <v>1021</v>
      </c>
      <c r="F3002" s="52" t="s">
        <v>1268</v>
      </c>
      <c r="G3002" s="56" t="s">
        <v>1269</v>
      </c>
      <c r="H3002" s="57">
        <v>1640000</v>
      </c>
    </row>
    <row r="3003" spans="1:8">
      <c r="A3003" s="52" t="s">
        <v>506</v>
      </c>
      <c r="B3003" s="52" t="s">
        <v>608</v>
      </c>
      <c r="C3003" s="52" t="s">
        <v>1122</v>
      </c>
      <c r="D3003" s="52" t="s">
        <v>440</v>
      </c>
      <c r="E3003" s="52" t="s">
        <v>1021</v>
      </c>
      <c r="F3003" s="52" t="s">
        <v>1029</v>
      </c>
      <c r="G3003" s="56" t="s">
        <v>1030</v>
      </c>
      <c r="H3003" s="57">
        <v>55000000</v>
      </c>
    </row>
    <row r="3004" spans="1:8">
      <c r="A3004" s="52" t="s">
        <v>506</v>
      </c>
      <c r="B3004" s="52" t="s">
        <v>608</v>
      </c>
      <c r="C3004" s="52" t="s">
        <v>1122</v>
      </c>
      <c r="D3004" s="52" t="s">
        <v>440</v>
      </c>
      <c r="E3004" s="52" t="s">
        <v>1021</v>
      </c>
      <c r="F3004" s="52" t="s">
        <v>1033</v>
      </c>
      <c r="G3004" s="56" t="s">
        <v>1034</v>
      </c>
      <c r="H3004" s="57">
        <v>84677587</v>
      </c>
    </row>
    <row r="3005" spans="1:8">
      <c r="A3005" s="52" t="s">
        <v>506</v>
      </c>
      <c r="B3005" s="52" t="s">
        <v>608</v>
      </c>
      <c r="C3005" s="52" t="s">
        <v>1122</v>
      </c>
      <c r="D3005" s="52" t="s">
        <v>440</v>
      </c>
      <c r="E3005" s="52" t="s">
        <v>1035</v>
      </c>
      <c r="F3005" s="52" t="s">
        <v>201</v>
      </c>
      <c r="G3005" s="56" t="s">
        <v>1036</v>
      </c>
      <c r="H3005" s="57">
        <v>1008572400</v>
      </c>
    </row>
    <row r="3006" spans="1:8">
      <c r="A3006" s="52" t="s">
        <v>506</v>
      </c>
      <c r="B3006" s="52" t="s">
        <v>608</v>
      </c>
      <c r="C3006" s="52" t="s">
        <v>1122</v>
      </c>
      <c r="D3006" s="52" t="s">
        <v>440</v>
      </c>
      <c r="E3006" s="52" t="s">
        <v>1035</v>
      </c>
      <c r="F3006" s="52" t="s">
        <v>1037</v>
      </c>
      <c r="G3006" s="56" t="s">
        <v>1038</v>
      </c>
      <c r="H3006" s="57">
        <v>297071400</v>
      </c>
    </row>
    <row r="3007" spans="1:8">
      <c r="A3007" s="52" t="s">
        <v>506</v>
      </c>
      <c r="B3007" s="52" t="s">
        <v>608</v>
      </c>
      <c r="C3007" s="52" t="s">
        <v>1122</v>
      </c>
      <c r="D3007" s="52" t="s">
        <v>440</v>
      </c>
      <c r="E3007" s="52" t="s">
        <v>1035</v>
      </c>
      <c r="F3007" s="52" t="s">
        <v>1039</v>
      </c>
      <c r="G3007" s="56" t="s">
        <v>1040</v>
      </c>
      <c r="H3007" s="57">
        <v>378250000</v>
      </c>
    </row>
    <row r="3008" spans="1:8">
      <c r="A3008" s="52" t="s">
        <v>506</v>
      </c>
      <c r="B3008" s="52" t="s">
        <v>608</v>
      </c>
      <c r="C3008" s="52" t="s">
        <v>1122</v>
      </c>
      <c r="D3008" s="52" t="s">
        <v>440</v>
      </c>
      <c r="E3008" s="52" t="s">
        <v>1035</v>
      </c>
      <c r="F3008" s="52" t="s">
        <v>1041</v>
      </c>
      <c r="G3008" s="56" t="s">
        <v>1028</v>
      </c>
      <c r="H3008" s="57">
        <v>307040000</v>
      </c>
    </row>
    <row r="3009" spans="1:8">
      <c r="A3009" s="52" t="s">
        <v>506</v>
      </c>
      <c r="B3009" s="52" t="s">
        <v>608</v>
      </c>
      <c r="C3009" s="52" t="s">
        <v>1122</v>
      </c>
      <c r="D3009" s="52" t="s">
        <v>440</v>
      </c>
      <c r="E3009" s="52" t="s">
        <v>1035</v>
      </c>
      <c r="F3009" s="52" t="s">
        <v>1042</v>
      </c>
      <c r="G3009" s="56" t="s">
        <v>1043</v>
      </c>
      <c r="H3009" s="57">
        <v>23000000</v>
      </c>
    </row>
    <row r="3010" spans="1:8">
      <c r="A3010" s="52" t="s">
        <v>506</v>
      </c>
      <c r="B3010" s="52" t="s">
        <v>608</v>
      </c>
      <c r="C3010" s="52" t="s">
        <v>1122</v>
      </c>
      <c r="D3010" s="52" t="s">
        <v>440</v>
      </c>
      <c r="E3010" s="52" t="s">
        <v>1035</v>
      </c>
      <c r="F3010" s="52" t="s">
        <v>1221</v>
      </c>
      <c r="G3010" s="56" t="s">
        <v>971</v>
      </c>
      <c r="H3010" s="57">
        <v>3211000</v>
      </c>
    </row>
    <row r="3011" spans="1:8">
      <c r="A3011" s="52" t="s">
        <v>506</v>
      </c>
      <c r="B3011" s="52" t="s">
        <v>608</v>
      </c>
      <c r="C3011" s="52" t="s">
        <v>1122</v>
      </c>
      <c r="D3011" s="52" t="s">
        <v>440</v>
      </c>
      <c r="E3011" s="52" t="s">
        <v>1044</v>
      </c>
      <c r="F3011" s="52" t="s">
        <v>201</v>
      </c>
      <c r="G3011" s="56" t="s">
        <v>1045</v>
      </c>
      <c r="H3011" s="57">
        <v>187678354</v>
      </c>
    </row>
    <row r="3012" spans="1:8">
      <c r="A3012" s="52" t="s">
        <v>506</v>
      </c>
      <c r="B3012" s="52" t="s">
        <v>608</v>
      </c>
      <c r="C3012" s="52" t="s">
        <v>1122</v>
      </c>
      <c r="D3012" s="52" t="s">
        <v>440</v>
      </c>
      <c r="E3012" s="52" t="s">
        <v>1044</v>
      </c>
      <c r="F3012" s="52" t="s">
        <v>1046</v>
      </c>
      <c r="G3012" s="56" t="s">
        <v>1047</v>
      </c>
      <c r="H3012" s="57">
        <v>82560000</v>
      </c>
    </row>
    <row r="3013" spans="1:8">
      <c r="A3013" s="52" t="s">
        <v>506</v>
      </c>
      <c r="B3013" s="52" t="s">
        <v>608</v>
      </c>
      <c r="C3013" s="52" t="s">
        <v>1122</v>
      </c>
      <c r="D3013" s="52" t="s">
        <v>440</v>
      </c>
      <c r="E3013" s="52" t="s">
        <v>1044</v>
      </c>
      <c r="F3013" s="52" t="s">
        <v>1048</v>
      </c>
      <c r="G3013" s="56" t="s">
        <v>1049</v>
      </c>
      <c r="H3013" s="57">
        <v>86009354</v>
      </c>
    </row>
    <row r="3014" spans="1:8">
      <c r="A3014" s="52" t="s">
        <v>506</v>
      </c>
      <c r="B3014" s="52" t="s">
        <v>608</v>
      </c>
      <c r="C3014" s="52" t="s">
        <v>1122</v>
      </c>
      <c r="D3014" s="52" t="s">
        <v>440</v>
      </c>
      <c r="E3014" s="52" t="s">
        <v>1044</v>
      </c>
      <c r="F3014" s="52" t="s">
        <v>1367</v>
      </c>
      <c r="G3014" s="56" t="s">
        <v>1220</v>
      </c>
      <c r="H3014" s="57">
        <v>2109000</v>
      </c>
    </row>
    <row r="3015" spans="1:8">
      <c r="A3015" s="52" t="s">
        <v>506</v>
      </c>
      <c r="B3015" s="52" t="s">
        <v>608</v>
      </c>
      <c r="C3015" s="52" t="s">
        <v>1122</v>
      </c>
      <c r="D3015" s="52" t="s">
        <v>440</v>
      </c>
      <c r="E3015" s="52" t="s">
        <v>1044</v>
      </c>
      <c r="F3015" s="52" t="s">
        <v>1050</v>
      </c>
      <c r="G3015" s="56" t="s">
        <v>1051</v>
      </c>
      <c r="H3015" s="57">
        <v>17000000</v>
      </c>
    </row>
    <row r="3016" spans="1:8" ht="25.5">
      <c r="A3016" s="52" t="s">
        <v>506</v>
      </c>
      <c r="B3016" s="52" t="s">
        <v>608</v>
      </c>
      <c r="C3016" s="52" t="s">
        <v>1122</v>
      </c>
      <c r="D3016" s="52" t="s">
        <v>440</v>
      </c>
      <c r="E3016" s="52" t="s">
        <v>1058</v>
      </c>
      <c r="F3016" s="52" t="s">
        <v>201</v>
      </c>
      <c r="G3016" s="56" t="s">
        <v>1059</v>
      </c>
      <c r="H3016" s="57">
        <v>1956560800</v>
      </c>
    </row>
    <row r="3017" spans="1:8">
      <c r="A3017" s="52" t="s">
        <v>506</v>
      </c>
      <c r="B3017" s="52" t="s">
        <v>608</v>
      </c>
      <c r="C3017" s="52" t="s">
        <v>1122</v>
      </c>
      <c r="D3017" s="52" t="s">
        <v>440</v>
      </c>
      <c r="E3017" s="52" t="s">
        <v>1058</v>
      </c>
      <c r="F3017" s="52" t="s">
        <v>1060</v>
      </c>
      <c r="G3017" s="56" t="s">
        <v>1061</v>
      </c>
      <c r="H3017" s="57">
        <v>147163300</v>
      </c>
    </row>
    <row r="3018" spans="1:8">
      <c r="A3018" s="52" t="s">
        <v>506</v>
      </c>
      <c r="B3018" s="52" t="s">
        <v>608</v>
      </c>
      <c r="C3018" s="52" t="s">
        <v>1122</v>
      </c>
      <c r="D3018" s="52" t="s">
        <v>440</v>
      </c>
      <c r="E3018" s="52" t="s">
        <v>1058</v>
      </c>
      <c r="F3018" s="52" t="s">
        <v>1247</v>
      </c>
      <c r="G3018" s="56" t="s">
        <v>1248</v>
      </c>
      <c r="H3018" s="57">
        <v>534596500</v>
      </c>
    </row>
    <row r="3019" spans="1:8">
      <c r="A3019" s="52" t="s">
        <v>506</v>
      </c>
      <c r="B3019" s="52" t="s">
        <v>608</v>
      </c>
      <c r="C3019" s="52" t="s">
        <v>1122</v>
      </c>
      <c r="D3019" s="52" t="s">
        <v>440</v>
      </c>
      <c r="E3019" s="52" t="s">
        <v>1058</v>
      </c>
      <c r="F3019" s="52" t="s">
        <v>1062</v>
      </c>
      <c r="G3019" s="56" t="s">
        <v>1063</v>
      </c>
      <c r="H3019" s="57">
        <v>602283000</v>
      </c>
    </row>
    <row r="3020" spans="1:8">
      <c r="A3020" s="52" t="s">
        <v>506</v>
      </c>
      <c r="B3020" s="52" t="s">
        <v>608</v>
      </c>
      <c r="C3020" s="52" t="s">
        <v>1122</v>
      </c>
      <c r="D3020" s="52" t="s">
        <v>440</v>
      </c>
      <c r="E3020" s="52" t="s">
        <v>1058</v>
      </c>
      <c r="F3020" s="52" t="s">
        <v>1064</v>
      </c>
      <c r="G3020" s="56" t="s">
        <v>1065</v>
      </c>
      <c r="H3020" s="57">
        <v>14031000</v>
      </c>
    </row>
    <row r="3021" spans="1:8">
      <c r="A3021" s="52" t="s">
        <v>506</v>
      </c>
      <c r="B3021" s="52" t="s">
        <v>608</v>
      </c>
      <c r="C3021" s="52" t="s">
        <v>1122</v>
      </c>
      <c r="D3021" s="52" t="s">
        <v>440</v>
      </c>
      <c r="E3021" s="52" t="s">
        <v>1058</v>
      </c>
      <c r="F3021" s="52" t="s">
        <v>1066</v>
      </c>
      <c r="G3021" s="56" t="s">
        <v>1067</v>
      </c>
      <c r="H3021" s="57">
        <v>169900000</v>
      </c>
    </row>
    <row r="3022" spans="1:8">
      <c r="A3022" s="52" t="s">
        <v>506</v>
      </c>
      <c r="B3022" s="52" t="s">
        <v>608</v>
      </c>
      <c r="C3022" s="52" t="s">
        <v>1122</v>
      </c>
      <c r="D3022" s="52" t="s">
        <v>440</v>
      </c>
      <c r="E3022" s="52" t="s">
        <v>1058</v>
      </c>
      <c r="F3022" s="52" t="s">
        <v>1068</v>
      </c>
      <c r="G3022" s="56" t="s">
        <v>1069</v>
      </c>
      <c r="H3022" s="57">
        <v>6722000</v>
      </c>
    </row>
    <row r="3023" spans="1:8">
      <c r="A3023" s="52" t="s">
        <v>506</v>
      </c>
      <c r="B3023" s="52" t="s">
        <v>608</v>
      </c>
      <c r="C3023" s="52" t="s">
        <v>1122</v>
      </c>
      <c r="D3023" s="52" t="s">
        <v>440</v>
      </c>
      <c r="E3023" s="52" t="s">
        <v>1058</v>
      </c>
      <c r="F3023" s="52" t="s">
        <v>1070</v>
      </c>
      <c r="G3023" s="56" t="s">
        <v>1071</v>
      </c>
      <c r="H3023" s="57">
        <v>481865000</v>
      </c>
    </row>
    <row r="3024" spans="1:8" ht="25.5">
      <c r="A3024" s="52" t="s">
        <v>506</v>
      </c>
      <c r="B3024" s="52" t="s">
        <v>608</v>
      </c>
      <c r="C3024" s="52" t="s">
        <v>1122</v>
      </c>
      <c r="D3024" s="52" t="s">
        <v>440</v>
      </c>
      <c r="E3024" s="52" t="s">
        <v>1072</v>
      </c>
      <c r="F3024" s="52" t="s">
        <v>201</v>
      </c>
      <c r="G3024" s="56" t="s">
        <v>1073</v>
      </c>
      <c r="H3024" s="57">
        <v>312690000</v>
      </c>
    </row>
    <row r="3025" spans="1:8">
      <c r="A3025" s="52" t="s">
        <v>506</v>
      </c>
      <c r="B3025" s="52" t="s">
        <v>608</v>
      </c>
      <c r="C3025" s="52" t="s">
        <v>1122</v>
      </c>
      <c r="D3025" s="52" t="s">
        <v>440</v>
      </c>
      <c r="E3025" s="52" t="s">
        <v>1072</v>
      </c>
      <c r="F3025" s="52" t="s">
        <v>1074</v>
      </c>
      <c r="G3025" s="56" t="s">
        <v>1067</v>
      </c>
      <c r="H3025" s="57">
        <v>277760000</v>
      </c>
    </row>
    <row r="3026" spans="1:8">
      <c r="A3026" s="52" t="s">
        <v>506</v>
      </c>
      <c r="B3026" s="52" t="s">
        <v>608</v>
      </c>
      <c r="C3026" s="52" t="s">
        <v>1122</v>
      </c>
      <c r="D3026" s="52" t="s">
        <v>440</v>
      </c>
      <c r="E3026" s="52" t="s">
        <v>1072</v>
      </c>
      <c r="F3026" s="52" t="s">
        <v>1075</v>
      </c>
      <c r="G3026" s="56" t="s">
        <v>1065</v>
      </c>
      <c r="H3026" s="57">
        <v>34930000</v>
      </c>
    </row>
    <row r="3027" spans="1:8" ht="25.5">
      <c r="A3027" s="52" t="s">
        <v>506</v>
      </c>
      <c r="B3027" s="52" t="s">
        <v>608</v>
      </c>
      <c r="C3027" s="52" t="s">
        <v>1122</v>
      </c>
      <c r="D3027" s="52" t="s">
        <v>440</v>
      </c>
      <c r="E3027" s="52" t="s">
        <v>1076</v>
      </c>
      <c r="F3027" s="52" t="s">
        <v>201</v>
      </c>
      <c r="G3027" s="56" t="s">
        <v>1077</v>
      </c>
      <c r="H3027" s="57">
        <v>1173800392</v>
      </c>
    </row>
    <row r="3028" spans="1:8">
      <c r="A3028" s="52" t="s">
        <v>506</v>
      </c>
      <c r="B3028" s="52" t="s">
        <v>608</v>
      </c>
      <c r="C3028" s="52" t="s">
        <v>1122</v>
      </c>
      <c r="D3028" s="52" t="s">
        <v>440</v>
      </c>
      <c r="E3028" s="52" t="s">
        <v>1076</v>
      </c>
      <c r="F3028" s="52" t="s">
        <v>1112</v>
      </c>
      <c r="G3028" s="56" t="s">
        <v>1113</v>
      </c>
      <c r="H3028" s="57">
        <v>514441687</v>
      </c>
    </row>
    <row r="3029" spans="1:8">
      <c r="A3029" s="52" t="s">
        <v>506</v>
      </c>
      <c r="B3029" s="52" t="s">
        <v>608</v>
      </c>
      <c r="C3029" s="52" t="s">
        <v>1122</v>
      </c>
      <c r="D3029" s="52" t="s">
        <v>440</v>
      </c>
      <c r="E3029" s="52" t="s">
        <v>1076</v>
      </c>
      <c r="F3029" s="52" t="s">
        <v>1078</v>
      </c>
      <c r="G3029" s="56" t="s">
        <v>1079</v>
      </c>
      <c r="H3029" s="57">
        <v>7590000</v>
      </c>
    </row>
    <row r="3030" spans="1:8">
      <c r="A3030" s="52" t="s">
        <v>506</v>
      </c>
      <c r="B3030" s="52" t="s">
        <v>608</v>
      </c>
      <c r="C3030" s="52" t="s">
        <v>1122</v>
      </c>
      <c r="D3030" s="52" t="s">
        <v>440</v>
      </c>
      <c r="E3030" s="52" t="s">
        <v>1076</v>
      </c>
      <c r="F3030" s="52" t="s">
        <v>1080</v>
      </c>
      <c r="G3030" s="56" t="s">
        <v>1081</v>
      </c>
      <c r="H3030" s="57">
        <v>1800000</v>
      </c>
    </row>
    <row r="3031" spans="1:8">
      <c r="A3031" s="52" t="s">
        <v>506</v>
      </c>
      <c r="B3031" s="52" t="s">
        <v>608</v>
      </c>
      <c r="C3031" s="52" t="s">
        <v>1122</v>
      </c>
      <c r="D3031" s="52" t="s">
        <v>440</v>
      </c>
      <c r="E3031" s="52" t="s">
        <v>1076</v>
      </c>
      <c r="F3031" s="52" t="s">
        <v>1082</v>
      </c>
      <c r="G3031" s="56" t="s">
        <v>971</v>
      </c>
      <c r="H3031" s="57">
        <v>649968705</v>
      </c>
    </row>
    <row r="3032" spans="1:8">
      <c r="A3032" s="52" t="s">
        <v>506</v>
      </c>
      <c r="B3032" s="52" t="s">
        <v>608</v>
      </c>
      <c r="C3032" s="52" t="s">
        <v>1122</v>
      </c>
      <c r="D3032" s="52" t="s">
        <v>440</v>
      </c>
      <c r="E3032" s="52" t="s">
        <v>1189</v>
      </c>
      <c r="F3032" s="52" t="s">
        <v>201</v>
      </c>
      <c r="G3032" s="56" t="s">
        <v>1190</v>
      </c>
      <c r="H3032" s="57">
        <v>249000</v>
      </c>
    </row>
    <row r="3033" spans="1:8">
      <c r="A3033" s="52" t="s">
        <v>506</v>
      </c>
      <c r="B3033" s="52" t="s">
        <v>608</v>
      </c>
      <c r="C3033" s="52" t="s">
        <v>1122</v>
      </c>
      <c r="D3033" s="52" t="s">
        <v>440</v>
      </c>
      <c r="E3033" s="52" t="s">
        <v>1189</v>
      </c>
      <c r="F3033" s="52" t="s">
        <v>1191</v>
      </c>
      <c r="G3033" s="56" t="s">
        <v>1192</v>
      </c>
      <c r="H3033" s="57">
        <v>249000</v>
      </c>
    </row>
    <row r="3034" spans="1:8">
      <c r="A3034" s="52" t="s">
        <v>506</v>
      </c>
      <c r="B3034" s="52" t="s">
        <v>608</v>
      </c>
      <c r="C3034" s="52" t="s">
        <v>1122</v>
      </c>
      <c r="D3034" s="52" t="s">
        <v>440</v>
      </c>
      <c r="E3034" s="52" t="s">
        <v>1083</v>
      </c>
      <c r="F3034" s="52" t="s">
        <v>201</v>
      </c>
      <c r="G3034" s="56" t="s">
        <v>971</v>
      </c>
      <c r="H3034" s="57">
        <v>681013840</v>
      </c>
    </row>
    <row r="3035" spans="1:8">
      <c r="A3035" s="52" t="s">
        <v>506</v>
      </c>
      <c r="B3035" s="52" t="s">
        <v>608</v>
      </c>
      <c r="C3035" s="52" t="s">
        <v>1122</v>
      </c>
      <c r="D3035" s="52" t="s">
        <v>440</v>
      </c>
      <c r="E3035" s="52" t="s">
        <v>1083</v>
      </c>
      <c r="F3035" s="52" t="s">
        <v>1084</v>
      </c>
      <c r="G3035" s="56" t="s">
        <v>1085</v>
      </c>
      <c r="H3035" s="57">
        <v>25650000</v>
      </c>
    </row>
    <row r="3036" spans="1:8">
      <c r="A3036" s="52" t="s">
        <v>506</v>
      </c>
      <c r="B3036" s="52" t="s">
        <v>608</v>
      </c>
      <c r="C3036" s="52" t="s">
        <v>1122</v>
      </c>
      <c r="D3036" s="52" t="s">
        <v>440</v>
      </c>
      <c r="E3036" s="52" t="s">
        <v>1083</v>
      </c>
      <c r="F3036" s="52" t="s">
        <v>1086</v>
      </c>
      <c r="G3036" s="56" t="s">
        <v>1087</v>
      </c>
      <c r="H3036" s="57">
        <v>14156400</v>
      </c>
    </row>
    <row r="3037" spans="1:8">
      <c r="A3037" s="52" t="s">
        <v>506</v>
      </c>
      <c r="B3037" s="52" t="s">
        <v>608</v>
      </c>
      <c r="C3037" s="52" t="s">
        <v>1122</v>
      </c>
      <c r="D3037" s="52" t="s">
        <v>440</v>
      </c>
      <c r="E3037" s="52" t="s">
        <v>1083</v>
      </c>
      <c r="F3037" s="52" t="s">
        <v>1088</v>
      </c>
      <c r="G3037" s="56" t="s">
        <v>1089</v>
      </c>
      <c r="H3037" s="57">
        <v>113103940</v>
      </c>
    </row>
    <row r="3038" spans="1:8">
      <c r="A3038" s="52" t="s">
        <v>506</v>
      </c>
      <c r="B3038" s="52" t="s">
        <v>608</v>
      </c>
      <c r="C3038" s="52" t="s">
        <v>1122</v>
      </c>
      <c r="D3038" s="52" t="s">
        <v>440</v>
      </c>
      <c r="E3038" s="52" t="s">
        <v>1083</v>
      </c>
      <c r="F3038" s="52" t="s">
        <v>1090</v>
      </c>
      <c r="G3038" s="56" t="s">
        <v>1091</v>
      </c>
      <c r="H3038" s="57">
        <v>528103500</v>
      </c>
    </row>
    <row r="3039" spans="1:8">
      <c r="A3039" s="52" t="s">
        <v>506</v>
      </c>
      <c r="B3039" s="52" t="s">
        <v>608</v>
      </c>
      <c r="C3039" s="52" t="s">
        <v>1122</v>
      </c>
      <c r="D3039" s="52" t="s">
        <v>452</v>
      </c>
      <c r="E3039" s="52" t="s">
        <v>201</v>
      </c>
      <c r="F3039" s="52" t="s">
        <v>201</v>
      </c>
      <c r="G3039" s="56" t="s">
        <v>1368</v>
      </c>
      <c r="H3039" s="57">
        <v>4866075882</v>
      </c>
    </row>
    <row r="3040" spans="1:8">
      <c r="A3040" s="52" t="s">
        <v>506</v>
      </c>
      <c r="B3040" s="52" t="s">
        <v>608</v>
      </c>
      <c r="C3040" s="52" t="s">
        <v>1122</v>
      </c>
      <c r="D3040" s="52" t="s">
        <v>452</v>
      </c>
      <c r="E3040" s="52" t="s">
        <v>944</v>
      </c>
      <c r="F3040" s="52" t="s">
        <v>201</v>
      </c>
      <c r="G3040" s="56" t="s">
        <v>945</v>
      </c>
      <c r="H3040" s="57">
        <v>271126428</v>
      </c>
    </row>
    <row r="3041" spans="1:8">
      <c r="A3041" s="52" t="s">
        <v>506</v>
      </c>
      <c r="B3041" s="52" t="s">
        <v>608</v>
      </c>
      <c r="C3041" s="52" t="s">
        <v>1122</v>
      </c>
      <c r="D3041" s="52" t="s">
        <v>452</v>
      </c>
      <c r="E3041" s="52" t="s">
        <v>944</v>
      </c>
      <c r="F3041" s="52" t="s">
        <v>948</v>
      </c>
      <c r="G3041" s="56" t="s">
        <v>949</v>
      </c>
      <c r="H3041" s="57">
        <v>271126428</v>
      </c>
    </row>
    <row r="3042" spans="1:8">
      <c r="A3042" s="52" t="s">
        <v>506</v>
      </c>
      <c r="B3042" s="52" t="s">
        <v>608</v>
      </c>
      <c r="C3042" s="52" t="s">
        <v>1122</v>
      </c>
      <c r="D3042" s="52" t="s">
        <v>452</v>
      </c>
      <c r="E3042" s="52" t="s">
        <v>1139</v>
      </c>
      <c r="F3042" s="52" t="s">
        <v>201</v>
      </c>
      <c r="G3042" s="56" t="s">
        <v>1140</v>
      </c>
      <c r="H3042" s="57">
        <v>21240000</v>
      </c>
    </row>
    <row r="3043" spans="1:8">
      <c r="A3043" s="52" t="s">
        <v>506</v>
      </c>
      <c r="B3043" s="52" t="s">
        <v>608</v>
      </c>
      <c r="C3043" s="52" t="s">
        <v>1122</v>
      </c>
      <c r="D3043" s="52" t="s">
        <v>452</v>
      </c>
      <c r="E3043" s="52" t="s">
        <v>1139</v>
      </c>
      <c r="F3043" s="52" t="s">
        <v>1266</v>
      </c>
      <c r="G3043" s="56" t="s">
        <v>1267</v>
      </c>
      <c r="H3043" s="57">
        <v>21240000</v>
      </c>
    </row>
    <row r="3044" spans="1:8">
      <c r="A3044" s="52" t="s">
        <v>506</v>
      </c>
      <c r="B3044" s="52" t="s">
        <v>608</v>
      </c>
      <c r="C3044" s="52" t="s">
        <v>1122</v>
      </c>
      <c r="D3044" s="52" t="s">
        <v>452</v>
      </c>
      <c r="E3044" s="52" t="s">
        <v>986</v>
      </c>
      <c r="F3044" s="52" t="s">
        <v>201</v>
      </c>
      <c r="G3044" s="56" t="s">
        <v>987</v>
      </c>
      <c r="H3044" s="57">
        <v>99511170</v>
      </c>
    </row>
    <row r="3045" spans="1:8">
      <c r="A3045" s="52" t="s">
        <v>506</v>
      </c>
      <c r="B3045" s="52" t="s">
        <v>608</v>
      </c>
      <c r="C3045" s="52" t="s">
        <v>1122</v>
      </c>
      <c r="D3045" s="52" t="s">
        <v>452</v>
      </c>
      <c r="E3045" s="52" t="s">
        <v>986</v>
      </c>
      <c r="F3045" s="52" t="s">
        <v>992</v>
      </c>
      <c r="G3045" s="56" t="s">
        <v>993</v>
      </c>
      <c r="H3045" s="57">
        <v>62155170</v>
      </c>
    </row>
    <row r="3046" spans="1:8">
      <c r="A3046" s="52" t="s">
        <v>506</v>
      </c>
      <c r="B3046" s="52" t="s">
        <v>608</v>
      </c>
      <c r="C3046" s="52" t="s">
        <v>1122</v>
      </c>
      <c r="D3046" s="52" t="s">
        <v>452</v>
      </c>
      <c r="E3046" s="52" t="s">
        <v>986</v>
      </c>
      <c r="F3046" s="52" t="s">
        <v>1110</v>
      </c>
      <c r="G3046" s="56" t="s">
        <v>1111</v>
      </c>
      <c r="H3046" s="57">
        <v>37356000</v>
      </c>
    </row>
    <row r="3047" spans="1:8">
      <c r="A3047" s="52" t="s">
        <v>506</v>
      </c>
      <c r="B3047" s="52" t="s">
        <v>608</v>
      </c>
      <c r="C3047" s="52" t="s">
        <v>1122</v>
      </c>
      <c r="D3047" s="52" t="s">
        <v>452</v>
      </c>
      <c r="E3047" s="52" t="s">
        <v>1006</v>
      </c>
      <c r="F3047" s="52" t="s">
        <v>201</v>
      </c>
      <c r="G3047" s="56" t="s">
        <v>1007</v>
      </c>
      <c r="H3047" s="57">
        <v>494412680</v>
      </c>
    </row>
    <row r="3048" spans="1:8">
      <c r="A3048" s="52" t="s">
        <v>506</v>
      </c>
      <c r="B3048" s="52" t="s">
        <v>608</v>
      </c>
      <c r="C3048" s="52" t="s">
        <v>1122</v>
      </c>
      <c r="D3048" s="52" t="s">
        <v>452</v>
      </c>
      <c r="E3048" s="52" t="s">
        <v>1006</v>
      </c>
      <c r="F3048" s="52" t="s">
        <v>1014</v>
      </c>
      <c r="G3048" s="56" t="s">
        <v>1015</v>
      </c>
      <c r="H3048" s="57">
        <v>446412680</v>
      </c>
    </row>
    <row r="3049" spans="1:8" ht="25.5">
      <c r="A3049" s="52" t="s">
        <v>506</v>
      </c>
      <c r="B3049" s="52" t="s">
        <v>608</v>
      </c>
      <c r="C3049" s="52" t="s">
        <v>1122</v>
      </c>
      <c r="D3049" s="52" t="s">
        <v>452</v>
      </c>
      <c r="E3049" s="52" t="s">
        <v>1006</v>
      </c>
      <c r="F3049" s="52" t="s">
        <v>1016</v>
      </c>
      <c r="G3049" s="56" t="s">
        <v>1017</v>
      </c>
      <c r="H3049" s="57">
        <v>48000000</v>
      </c>
    </row>
    <row r="3050" spans="1:8">
      <c r="A3050" s="52" t="s">
        <v>506</v>
      </c>
      <c r="B3050" s="52" t="s">
        <v>608</v>
      </c>
      <c r="C3050" s="52" t="s">
        <v>1122</v>
      </c>
      <c r="D3050" s="52" t="s">
        <v>452</v>
      </c>
      <c r="E3050" s="52" t="s">
        <v>1021</v>
      </c>
      <c r="F3050" s="52" t="s">
        <v>201</v>
      </c>
      <c r="G3050" s="56" t="s">
        <v>1022</v>
      </c>
      <c r="H3050" s="57">
        <v>2535126075</v>
      </c>
    </row>
    <row r="3051" spans="1:8">
      <c r="A3051" s="52" t="s">
        <v>506</v>
      </c>
      <c r="B3051" s="52" t="s">
        <v>608</v>
      </c>
      <c r="C3051" s="52" t="s">
        <v>1122</v>
      </c>
      <c r="D3051" s="52" t="s">
        <v>452</v>
      </c>
      <c r="E3051" s="52" t="s">
        <v>1021</v>
      </c>
      <c r="F3051" s="52" t="s">
        <v>1023</v>
      </c>
      <c r="G3051" s="56" t="s">
        <v>1024</v>
      </c>
      <c r="H3051" s="57">
        <v>96416975</v>
      </c>
    </row>
    <row r="3052" spans="1:8">
      <c r="A3052" s="52" t="s">
        <v>506</v>
      </c>
      <c r="B3052" s="52" t="s">
        <v>608</v>
      </c>
      <c r="C3052" s="52" t="s">
        <v>1122</v>
      </c>
      <c r="D3052" s="52" t="s">
        <v>452</v>
      </c>
      <c r="E3052" s="52" t="s">
        <v>1021</v>
      </c>
      <c r="F3052" s="52" t="s">
        <v>1025</v>
      </c>
      <c r="G3052" s="56" t="s">
        <v>1026</v>
      </c>
      <c r="H3052" s="57">
        <v>137800000</v>
      </c>
    </row>
    <row r="3053" spans="1:8">
      <c r="A3053" s="52" t="s">
        <v>506</v>
      </c>
      <c r="B3053" s="52" t="s">
        <v>608</v>
      </c>
      <c r="C3053" s="52" t="s">
        <v>1122</v>
      </c>
      <c r="D3053" s="52" t="s">
        <v>452</v>
      </c>
      <c r="E3053" s="52" t="s">
        <v>1021</v>
      </c>
      <c r="F3053" s="52" t="s">
        <v>1029</v>
      </c>
      <c r="G3053" s="56" t="s">
        <v>1030</v>
      </c>
      <c r="H3053" s="57">
        <v>400266800</v>
      </c>
    </row>
    <row r="3054" spans="1:8">
      <c r="A3054" s="52" t="s">
        <v>506</v>
      </c>
      <c r="B3054" s="52" t="s">
        <v>608</v>
      </c>
      <c r="C3054" s="52" t="s">
        <v>1122</v>
      </c>
      <c r="D3054" s="52" t="s">
        <v>452</v>
      </c>
      <c r="E3054" s="52" t="s">
        <v>1021</v>
      </c>
      <c r="F3054" s="52" t="s">
        <v>1031</v>
      </c>
      <c r="G3054" s="56" t="s">
        <v>1032</v>
      </c>
      <c r="H3054" s="57">
        <v>1147200000</v>
      </c>
    </row>
    <row r="3055" spans="1:8">
      <c r="A3055" s="52" t="s">
        <v>506</v>
      </c>
      <c r="B3055" s="52" t="s">
        <v>608</v>
      </c>
      <c r="C3055" s="52" t="s">
        <v>1122</v>
      </c>
      <c r="D3055" s="52" t="s">
        <v>452</v>
      </c>
      <c r="E3055" s="52" t="s">
        <v>1021</v>
      </c>
      <c r="F3055" s="52" t="s">
        <v>1033</v>
      </c>
      <c r="G3055" s="56" t="s">
        <v>1034</v>
      </c>
      <c r="H3055" s="57">
        <v>753442300</v>
      </c>
    </row>
    <row r="3056" spans="1:8">
      <c r="A3056" s="52" t="s">
        <v>506</v>
      </c>
      <c r="B3056" s="52" t="s">
        <v>608</v>
      </c>
      <c r="C3056" s="52" t="s">
        <v>1122</v>
      </c>
      <c r="D3056" s="52" t="s">
        <v>452</v>
      </c>
      <c r="E3056" s="52" t="s">
        <v>1035</v>
      </c>
      <c r="F3056" s="52" t="s">
        <v>201</v>
      </c>
      <c r="G3056" s="56" t="s">
        <v>1036</v>
      </c>
      <c r="H3056" s="57">
        <v>213550000</v>
      </c>
    </row>
    <row r="3057" spans="1:8">
      <c r="A3057" s="52" t="s">
        <v>506</v>
      </c>
      <c r="B3057" s="52" t="s">
        <v>608</v>
      </c>
      <c r="C3057" s="52" t="s">
        <v>1122</v>
      </c>
      <c r="D3057" s="52" t="s">
        <v>452</v>
      </c>
      <c r="E3057" s="52" t="s">
        <v>1035</v>
      </c>
      <c r="F3057" s="52" t="s">
        <v>1037</v>
      </c>
      <c r="G3057" s="56" t="s">
        <v>1038</v>
      </c>
      <c r="H3057" s="57">
        <v>15200000</v>
      </c>
    </row>
    <row r="3058" spans="1:8">
      <c r="A3058" s="52" t="s">
        <v>506</v>
      </c>
      <c r="B3058" s="52" t="s">
        <v>608</v>
      </c>
      <c r="C3058" s="52" t="s">
        <v>1122</v>
      </c>
      <c r="D3058" s="52" t="s">
        <v>452</v>
      </c>
      <c r="E3058" s="52" t="s">
        <v>1035</v>
      </c>
      <c r="F3058" s="52" t="s">
        <v>1039</v>
      </c>
      <c r="G3058" s="56" t="s">
        <v>1040</v>
      </c>
      <c r="H3058" s="57">
        <v>148800000</v>
      </c>
    </row>
    <row r="3059" spans="1:8">
      <c r="A3059" s="52" t="s">
        <v>506</v>
      </c>
      <c r="B3059" s="52" t="s">
        <v>608</v>
      </c>
      <c r="C3059" s="52" t="s">
        <v>1122</v>
      </c>
      <c r="D3059" s="52" t="s">
        <v>452</v>
      </c>
      <c r="E3059" s="52" t="s">
        <v>1035</v>
      </c>
      <c r="F3059" s="52" t="s">
        <v>1041</v>
      </c>
      <c r="G3059" s="56" t="s">
        <v>1028</v>
      </c>
      <c r="H3059" s="57">
        <v>49550000</v>
      </c>
    </row>
    <row r="3060" spans="1:8">
      <c r="A3060" s="52" t="s">
        <v>506</v>
      </c>
      <c r="B3060" s="52" t="s">
        <v>608</v>
      </c>
      <c r="C3060" s="52" t="s">
        <v>1122</v>
      </c>
      <c r="D3060" s="52" t="s">
        <v>452</v>
      </c>
      <c r="E3060" s="52" t="s">
        <v>1044</v>
      </c>
      <c r="F3060" s="52" t="s">
        <v>201</v>
      </c>
      <c r="G3060" s="56" t="s">
        <v>1045</v>
      </c>
      <c r="H3060" s="57">
        <v>2000000</v>
      </c>
    </row>
    <row r="3061" spans="1:8">
      <c r="A3061" s="52" t="s">
        <v>506</v>
      </c>
      <c r="B3061" s="52" t="s">
        <v>608</v>
      </c>
      <c r="C3061" s="52" t="s">
        <v>1122</v>
      </c>
      <c r="D3061" s="52" t="s">
        <v>452</v>
      </c>
      <c r="E3061" s="52" t="s">
        <v>1044</v>
      </c>
      <c r="F3061" s="52" t="s">
        <v>1048</v>
      </c>
      <c r="G3061" s="56" t="s">
        <v>1049</v>
      </c>
      <c r="H3061" s="57">
        <v>2000000</v>
      </c>
    </row>
    <row r="3062" spans="1:8" ht="25.5">
      <c r="A3062" s="52" t="s">
        <v>506</v>
      </c>
      <c r="B3062" s="52" t="s">
        <v>608</v>
      </c>
      <c r="C3062" s="52" t="s">
        <v>1122</v>
      </c>
      <c r="D3062" s="52" t="s">
        <v>452</v>
      </c>
      <c r="E3062" s="52" t="s">
        <v>1058</v>
      </c>
      <c r="F3062" s="52" t="s">
        <v>201</v>
      </c>
      <c r="G3062" s="56" t="s">
        <v>1059</v>
      </c>
      <c r="H3062" s="57">
        <v>2150000</v>
      </c>
    </row>
    <row r="3063" spans="1:8">
      <c r="A3063" s="52" t="s">
        <v>506</v>
      </c>
      <c r="B3063" s="52" t="s">
        <v>608</v>
      </c>
      <c r="C3063" s="52" t="s">
        <v>1122</v>
      </c>
      <c r="D3063" s="52" t="s">
        <v>452</v>
      </c>
      <c r="E3063" s="52" t="s">
        <v>1058</v>
      </c>
      <c r="F3063" s="52" t="s">
        <v>1070</v>
      </c>
      <c r="G3063" s="56" t="s">
        <v>1071</v>
      </c>
      <c r="H3063" s="57">
        <v>2150000</v>
      </c>
    </row>
    <row r="3064" spans="1:8" ht="25.5">
      <c r="A3064" s="52" t="s">
        <v>506</v>
      </c>
      <c r="B3064" s="52" t="s">
        <v>608</v>
      </c>
      <c r="C3064" s="52" t="s">
        <v>1122</v>
      </c>
      <c r="D3064" s="52" t="s">
        <v>452</v>
      </c>
      <c r="E3064" s="52" t="s">
        <v>1076</v>
      </c>
      <c r="F3064" s="52" t="s">
        <v>201</v>
      </c>
      <c r="G3064" s="56" t="s">
        <v>1077</v>
      </c>
      <c r="H3064" s="57">
        <v>1218459529</v>
      </c>
    </row>
    <row r="3065" spans="1:8">
      <c r="A3065" s="52" t="s">
        <v>506</v>
      </c>
      <c r="B3065" s="52" t="s">
        <v>608</v>
      </c>
      <c r="C3065" s="52" t="s">
        <v>1122</v>
      </c>
      <c r="D3065" s="52" t="s">
        <v>452</v>
      </c>
      <c r="E3065" s="52" t="s">
        <v>1076</v>
      </c>
      <c r="F3065" s="52" t="s">
        <v>1112</v>
      </c>
      <c r="G3065" s="56" t="s">
        <v>1113</v>
      </c>
      <c r="H3065" s="57">
        <v>20626300</v>
      </c>
    </row>
    <row r="3066" spans="1:8">
      <c r="A3066" s="52" t="s">
        <v>506</v>
      </c>
      <c r="B3066" s="52" t="s">
        <v>608</v>
      </c>
      <c r="C3066" s="52" t="s">
        <v>1122</v>
      </c>
      <c r="D3066" s="52" t="s">
        <v>452</v>
      </c>
      <c r="E3066" s="52" t="s">
        <v>1076</v>
      </c>
      <c r="F3066" s="52" t="s">
        <v>1080</v>
      </c>
      <c r="G3066" s="56" t="s">
        <v>1081</v>
      </c>
      <c r="H3066" s="57">
        <v>1192233229</v>
      </c>
    </row>
    <row r="3067" spans="1:8">
      <c r="A3067" s="52" t="s">
        <v>506</v>
      </c>
      <c r="B3067" s="52" t="s">
        <v>608</v>
      </c>
      <c r="C3067" s="52" t="s">
        <v>1122</v>
      </c>
      <c r="D3067" s="52" t="s">
        <v>452</v>
      </c>
      <c r="E3067" s="52" t="s">
        <v>1076</v>
      </c>
      <c r="F3067" s="52" t="s">
        <v>1082</v>
      </c>
      <c r="G3067" s="56" t="s">
        <v>971</v>
      </c>
      <c r="H3067" s="57">
        <v>5600000</v>
      </c>
    </row>
    <row r="3068" spans="1:8">
      <c r="A3068" s="52" t="s">
        <v>506</v>
      </c>
      <c r="B3068" s="52" t="s">
        <v>608</v>
      </c>
      <c r="C3068" s="52" t="s">
        <v>1122</v>
      </c>
      <c r="D3068" s="52" t="s">
        <v>452</v>
      </c>
      <c r="E3068" s="52" t="s">
        <v>1083</v>
      </c>
      <c r="F3068" s="52" t="s">
        <v>201</v>
      </c>
      <c r="G3068" s="56" t="s">
        <v>971</v>
      </c>
      <c r="H3068" s="57">
        <v>8500000</v>
      </c>
    </row>
    <row r="3069" spans="1:8">
      <c r="A3069" s="52" t="s">
        <v>506</v>
      </c>
      <c r="B3069" s="52" t="s">
        <v>608</v>
      </c>
      <c r="C3069" s="52" t="s">
        <v>1122</v>
      </c>
      <c r="D3069" s="52" t="s">
        <v>452</v>
      </c>
      <c r="E3069" s="52" t="s">
        <v>1083</v>
      </c>
      <c r="F3069" s="52" t="s">
        <v>1084</v>
      </c>
      <c r="G3069" s="56" t="s">
        <v>1085</v>
      </c>
      <c r="H3069" s="57">
        <v>1000000</v>
      </c>
    </row>
    <row r="3070" spans="1:8">
      <c r="A3070" s="52" t="s">
        <v>506</v>
      </c>
      <c r="B3070" s="52" t="s">
        <v>608</v>
      </c>
      <c r="C3070" s="52" t="s">
        <v>1122</v>
      </c>
      <c r="D3070" s="52" t="s">
        <v>452</v>
      </c>
      <c r="E3070" s="52" t="s">
        <v>1083</v>
      </c>
      <c r="F3070" s="52" t="s">
        <v>1088</v>
      </c>
      <c r="G3070" s="56" t="s">
        <v>1089</v>
      </c>
      <c r="H3070" s="57">
        <v>7500000</v>
      </c>
    </row>
    <row r="3071" spans="1:8" ht="25.5">
      <c r="A3071" s="52" t="s">
        <v>506</v>
      </c>
      <c r="B3071" s="52" t="s">
        <v>608</v>
      </c>
      <c r="C3071" s="52" t="s">
        <v>930</v>
      </c>
      <c r="D3071" s="52" t="s">
        <v>201</v>
      </c>
      <c r="E3071" s="52" t="s">
        <v>201</v>
      </c>
      <c r="F3071" s="52" t="s">
        <v>201</v>
      </c>
      <c r="G3071" s="56" t="s">
        <v>931</v>
      </c>
      <c r="H3071" s="57">
        <v>11833698197</v>
      </c>
    </row>
    <row r="3072" spans="1:8">
      <c r="A3072" s="52" t="s">
        <v>506</v>
      </c>
      <c r="B3072" s="52" t="s">
        <v>608</v>
      </c>
      <c r="C3072" s="52" t="s">
        <v>930</v>
      </c>
      <c r="D3072" s="52" t="s">
        <v>932</v>
      </c>
      <c r="E3072" s="52" t="s">
        <v>201</v>
      </c>
      <c r="F3072" s="52" t="s">
        <v>201</v>
      </c>
      <c r="G3072" s="56" t="s">
        <v>933</v>
      </c>
      <c r="H3072" s="57">
        <v>11833698197</v>
      </c>
    </row>
    <row r="3073" spans="1:8">
      <c r="A3073" s="52" t="s">
        <v>506</v>
      </c>
      <c r="B3073" s="52" t="s">
        <v>608</v>
      </c>
      <c r="C3073" s="52" t="s">
        <v>930</v>
      </c>
      <c r="D3073" s="52" t="s">
        <v>932</v>
      </c>
      <c r="E3073" s="52" t="s">
        <v>934</v>
      </c>
      <c r="F3073" s="52" t="s">
        <v>201</v>
      </c>
      <c r="G3073" s="56" t="s">
        <v>935</v>
      </c>
      <c r="H3073" s="57">
        <v>4353301875</v>
      </c>
    </row>
    <row r="3074" spans="1:8">
      <c r="A3074" s="52" t="s">
        <v>506</v>
      </c>
      <c r="B3074" s="52" t="s">
        <v>608</v>
      </c>
      <c r="C3074" s="52" t="s">
        <v>930</v>
      </c>
      <c r="D3074" s="52" t="s">
        <v>932</v>
      </c>
      <c r="E3074" s="52" t="s">
        <v>934</v>
      </c>
      <c r="F3074" s="52" t="s">
        <v>936</v>
      </c>
      <c r="G3074" s="56" t="s">
        <v>937</v>
      </c>
      <c r="H3074" s="57">
        <v>4353301875</v>
      </c>
    </row>
    <row r="3075" spans="1:8" ht="25.5">
      <c r="A3075" s="52" t="s">
        <v>506</v>
      </c>
      <c r="B3075" s="52" t="s">
        <v>608</v>
      </c>
      <c r="C3075" s="52" t="s">
        <v>930</v>
      </c>
      <c r="D3075" s="52" t="s">
        <v>932</v>
      </c>
      <c r="E3075" s="52" t="s">
        <v>940</v>
      </c>
      <c r="F3075" s="52" t="s">
        <v>201</v>
      </c>
      <c r="G3075" s="56" t="s">
        <v>941</v>
      </c>
      <c r="H3075" s="57">
        <v>194275554</v>
      </c>
    </row>
    <row r="3076" spans="1:8" ht="25.5">
      <c r="A3076" s="52" t="s">
        <v>506</v>
      </c>
      <c r="B3076" s="52" t="s">
        <v>608</v>
      </c>
      <c r="C3076" s="52" t="s">
        <v>930</v>
      </c>
      <c r="D3076" s="52" t="s">
        <v>932</v>
      </c>
      <c r="E3076" s="52" t="s">
        <v>940</v>
      </c>
      <c r="F3076" s="52" t="s">
        <v>942</v>
      </c>
      <c r="G3076" s="56" t="s">
        <v>943</v>
      </c>
      <c r="H3076" s="57">
        <v>194275554</v>
      </c>
    </row>
    <row r="3077" spans="1:8">
      <c r="A3077" s="52" t="s">
        <v>506</v>
      </c>
      <c r="B3077" s="52" t="s">
        <v>608</v>
      </c>
      <c r="C3077" s="52" t="s">
        <v>930</v>
      </c>
      <c r="D3077" s="52" t="s">
        <v>932</v>
      </c>
      <c r="E3077" s="52" t="s">
        <v>944</v>
      </c>
      <c r="F3077" s="52" t="s">
        <v>201</v>
      </c>
      <c r="G3077" s="56" t="s">
        <v>945</v>
      </c>
      <c r="H3077" s="57">
        <v>2052856235</v>
      </c>
    </row>
    <row r="3078" spans="1:8">
      <c r="A3078" s="52" t="s">
        <v>506</v>
      </c>
      <c r="B3078" s="52" t="s">
        <v>608</v>
      </c>
      <c r="C3078" s="52" t="s">
        <v>930</v>
      </c>
      <c r="D3078" s="52" t="s">
        <v>932</v>
      </c>
      <c r="E3078" s="52" t="s">
        <v>944</v>
      </c>
      <c r="F3078" s="52" t="s">
        <v>946</v>
      </c>
      <c r="G3078" s="56" t="s">
        <v>947</v>
      </c>
      <c r="H3078" s="57">
        <v>215962000</v>
      </c>
    </row>
    <row r="3079" spans="1:8">
      <c r="A3079" s="52" t="s">
        <v>506</v>
      </c>
      <c r="B3079" s="52" t="s">
        <v>608</v>
      </c>
      <c r="C3079" s="52" t="s">
        <v>930</v>
      </c>
      <c r="D3079" s="52" t="s">
        <v>932</v>
      </c>
      <c r="E3079" s="52" t="s">
        <v>944</v>
      </c>
      <c r="F3079" s="52" t="s">
        <v>948</v>
      </c>
      <c r="G3079" s="56" t="s">
        <v>949</v>
      </c>
      <c r="H3079" s="57">
        <v>25866656</v>
      </c>
    </row>
    <row r="3080" spans="1:8">
      <c r="A3080" s="52" t="s">
        <v>506</v>
      </c>
      <c r="B3080" s="52" t="s">
        <v>608</v>
      </c>
      <c r="C3080" s="52" t="s">
        <v>930</v>
      </c>
      <c r="D3080" s="52" t="s">
        <v>932</v>
      </c>
      <c r="E3080" s="52" t="s">
        <v>944</v>
      </c>
      <c r="F3080" s="52" t="s">
        <v>1229</v>
      </c>
      <c r="G3080" s="56" t="s">
        <v>1230</v>
      </c>
      <c r="H3080" s="57">
        <v>92000000</v>
      </c>
    </row>
    <row r="3081" spans="1:8" ht="25.5">
      <c r="A3081" s="52" t="s">
        <v>506</v>
      </c>
      <c r="B3081" s="52" t="s">
        <v>608</v>
      </c>
      <c r="C3081" s="52" t="s">
        <v>930</v>
      </c>
      <c r="D3081" s="52" t="s">
        <v>932</v>
      </c>
      <c r="E3081" s="52" t="s">
        <v>944</v>
      </c>
      <c r="F3081" s="52" t="s">
        <v>954</v>
      </c>
      <c r="G3081" s="56" t="s">
        <v>955</v>
      </c>
      <c r="H3081" s="57">
        <v>81555300</v>
      </c>
    </row>
    <row r="3082" spans="1:8" ht="25.5">
      <c r="A3082" s="52" t="s">
        <v>506</v>
      </c>
      <c r="B3082" s="52" t="s">
        <v>608</v>
      </c>
      <c r="C3082" s="52" t="s">
        <v>930</v>
      </c>
      <c r="D3082" s="52" t="s">
        <v>932</v>
      </c>
      <c r="E3082" s="52" t="s">
        <v>944</v>
      </c>
      <c r="F3082" s="52" t="s">
        <v>956</v>
      </c>
      <c r="G3082" s="56" t="s">
        <v>957</v>
      </c>
      <c r="H3082" s="57">
        <v>46037496</v>
      </c>
    </row>
    <row r="3083" spans="1:8">
      <c r="A3083" s="52" t="s">
        <v>506</v>
      </c>
      <c r="B3083" s="52" t="s">
        <v>608</v>
      </c>
      <c r="C3083" s="52" t="s">
        <v>930</v>
      </c>
      <c r="D3083" s="52" t="s">
        <v>932</v>
      </c>
      <c r="E3083" s="52" t="s">
        <v>944</v>
      </c>
      <c r="F3083" s="52" t="s">
        <v>1287</v>
      </c>
      <c r="G3083" s="56" t="s">
        <v>1288</v>
      </c>
      <c r="H3083" s="57">
        <v>388800000</v>
      </c>
    </row>
    <row r="3084" spans="1:8">
      <c r="A3084" s="52" t="s">
        <v>506</v>
      </c>
      <c r="B3084" s="52" t="s">
        <v>608</v>
      </c>
      <c r="C3084" s="52" t="s">
        <v>930</v>
      </c>
      <c r="D3084" s="52" t="s">
        <v>932</v>
      </c>
      <c r="E3084" s="52" t="s">
        <v>944</v>
      </c>
      <c r="F3084" s="52" t="s">
        <v>958</v>
      </c>
      <c r="G3084" s="56" t="s">
        <v>959</v>
      </c>
      <c r="H3084" s="57">
        <v>1165434783</v>
      </c>
    </row>
    <row r="3085" spans="1:8">
      <c r="A3085" s="52" t="s">
        <v>506</v>
      </c>
      <c r="B3085" s="52" t="s">
        <v>608</v>
      </c>
      <c r="C3085" s="52" t="s">
        <v>930</v>
      </c>
      <c r="D3085" s="52" t="s">
        <v>932</v>
      </c>
      <c r="E3085" s="52" t="s">
        <v>944</v>
      </c>
      <c r="F3085" s="52" t="s">
        <v>960</v>
      </c>
      <c r="G3085" s="56" t="s">
        <v>961</v>
      </c>
      <c r="H3085" s="57">
        <v>37200000</v>
      </c>
    </row>
    <row r="3086" spans="1:8" ht="25.5">
      <c r="A3086" s="52" t="s">
        <v>506</v>
      </c>
      <c r="B3086" s="52" t="s">
        <v>608</v>
      </c>
      <c r="C3086" s="52" t="s">
        <v>930</v>
      </c>
      <c r="D3086" s="52" t="s">
        <v>932</v>
      </c>
      <c r="E3086" s="52" t="s">
        <v>962</v>
      </c>
      <c r="F3086" s="52" t="s">
        <v>201</v>
      </c>
      <c r="G3086" s="56" t="s">
        <v>963</v>
      </c>
      <c r="H3086" s="57">
        <v>76414000</v>
      </c>
    </row>
    <row r="3087" spans="1:8">
      <c r="A3087" s="52" t="s">
        <v>506</v>
      </c>
      <c r="B3087" s="52" t="s">
        <v>608</v>
      </c>
      <c r="C3087" s="52" t="s">
        <v>930</v>
      </c>
      <c r="D3087" s="52" t="s">
        <v>932</v>
      </c>
      <c r="E3087" s="52" t="s">
        <v>962</v>
      </c>
      <c r="F3087" s="52" t="s">
        <v>1369</v>
      </c>
      <c r="G3087" s="56" t="s">
        <v>1370</v>
      </c>
      <c r="H3087" s="57">
        <v>22814000</v>
      </c>
    </row>
    <row r="3088" spans="1:8">
      <c r="A3088" s="52" t="s">
        <v>506</v>
      </c>
      <c r="B3088" s="52" t="s">
        <v>608</v>
      </c>
      <c r="C3088" s="52" t="s">
        <v>930</v>
      </c>
      <c r="D3088" s="52" t="s">
        <v>932</v>
      </c>
      <c r="E3088" s="52" t="s">
        <v>962</v>
      </c>
      <c r="F3088" s="52" t="s">
        <v>964</v>
      </c>
      <c r="G3088" s="56" t="s">
        <v>965</v>
      </c>
      <c r="H3088" s="57">
        <v>53600000</v>
      </c>
    </row>
    <row r="3089" spans="1:8">
      <c r="A3089" s="52" t="s">
        <v>506</v>
      </c>
      <c r="B3089" s="52" t="s">
        <v>608</v>
      </c>
      <c r="C3089" s="52" t="s">
        <v>930</v>
      </c>
      <c r="D3089" s="52" t="s">
        <v>932</v>
      </c>
      <c r="E3089" s="52" t="s">
        <v>1139</v>
      </c>
      <c r="F3089" s="52" t="s">
        <v>201</v>
      </c>
      <c r="G3089" s="56" t="s">
        <v>1140</v>
      </c>
      <c r="H3089" s="57">
        <v>80547000</v>
      </c>
    </row>
    <row r="3090" spans="1:8">
      <c r="A3090" s="52" t="s">
        <v>506</v>
      </c>
      <c r="B3090" s="52" t="s">
        <v>608</v>
      </c>
      <c r="C3090" s="52" t="s">
        <v>930</v>
      </c>
      <c r="D3090" s="52" t="s">
        <v>932</v>
      </c>
      <c r="E3090" s="52" t="s">
        <v>1139</v>
      </c>
      <c r="F3090" s="52" t="s">
        <v>1203</v>
      </c>
      <c r="G3090" s="56" t="s">
        <v>1204</v>
      </c>
      <c r="H3090" s="57">
        <v>56570000</v>
      </c>
    </row>
    <row r="3091" spans="1:8">
      <c r="A3091" s="52" t="s">
        <v>506</v>
      </c>
      <c r="B3091" s="52" t="s">
        <v>608</v>
      </c>
      <c r="C3091" s="52" t="s">
        <v>930</v>
      </c>
      <c r="D3091" s="52" t="s">
        <v>932</v>
      </c>
      <c r="E3091" s="52" t="s">
        <v>1139</v>
      </c>
      <c r="F3091" s="52" t="s">
        <v>1141</v>
      </c>
      <c r="G3091" s="56" t="s">
        <v>1142</v>
      </c>
      <c r="H3091" s="57">
        <v>13398000</v>
      </c>
    </row>
    <row r="3092" spans="1:8">
      <c r="A3092" s="52" t="s">
        <v>506</v>
      </c>
      <c r="B3092" s="52" t="s">
        <v>608</v>
      </c>
      <c r="C3092" s="52" t="s">
        <v>930</v>
      </c>
      <c r="D3092" s="52" t="s">
        <v>932</v>
      </c>
      <c r="E3092" s="52" t="s">
        <v>1139</v>
      </c>
      <c r="F3092" s="52" t="s">
        <v>1266</v>
      </c>
      <c r="G3092" s="56" t="s">
        <v>1267</v>
      </c>
      <c r="H3092" s="57">
        <v>10579000</v>
      </c>
    </row>
    <row r="3093" spans="1:8">
      <c r="A3093" s="52" t="s">
        <v>506</v>
      </c>
      <c r="B3093" s="52" t="s">
        <v>608</v>
      </c>
      <c r="C3093" s="52" t="s">
        <v>930</v>
      </c>
      <c r="D3093" s="52" t="s">
        <v>932</v>
      </c>
      <c r="E3093" s="52" t="s">
        <v>966</v>
      </c>
      <c r="F3093" s="52" t="s">
        <v>201</v>
      </c>
      <c r="G3093" s="56" t="s">
        <v>967</v>
      </c>
      <c r="H3093" s="57">
        <v>1266145746</v>
      </c>
    </row>
    <row r="3094" spans="1:8">
      <c r="A3094" s="52" t="s">
        <v>506</v>
      </c>
      <c r="B3094" s="52" t="s">
        <v>608</v>
      </c>
      <c r="C3094" s="52" t="s">
        <v>930</v>
      </c>
      <c r="D3094" s="52" t="s">
        <v>932</v>
      </c>
      <c r="E3094" s="52" t="s">
        <v>966</v>
      </c>
      <c r="F3094" s="52" t="s">
        <v>1293</v>
      </c>
      <c r="G3094" s="56" t="s">
        <v>1294</v>
      </c>
      <c r="H3094" s="57">
        <v>1600000</v>
      </c>
    </row>
    <row r="3095" spans="1:8">
      <c r="A3095" s="52" t="s">
        <v>506</v>
      </c>
      <c r="B3095" s="52" t="s">
        <v>608</v>
      </c>
      <c r="C3095" s="52" t="s">
        <v>930</v>
      </c>
      <c r="D3095" s="52" t="s">
        <v>932</v>
      </c>
      <c r="E3095" s="52" t="s">
        <v>966</v>
      </c>
      <c r="F3095" s="52" t="s">
        <v>970</v>
      </c>
      <c r="G3095" s="56" t="s">
        <v>971</v>
      </c>
      <c r="H3095" s="57">
        <v>1264545746</v>
      </c>
    </row>
    <row r="3096" spans="1:8">
      <c r="A3096" s="52" t="s">
        <v>506</v>
      </c>
      <c r="B3096" s="52" t="s">
        <v>608</v>
      </c>
      <c r="C3096" s="52" t="s">
        <v>930</v>
      </c>
      <c r="D3096" s="52" t="s">
        <v>932</v>
      </c>
      <c r="E3096" s="52" t="s">
        <v>972</v>
      </c>
      <c r="F3096" s="52" t="s">
        <v>201</v>
      </c>
      <c r="G3096" s="56" t="s">
        <v>973</v>
      </c>
      <c r="H3096" s="57">
        <v>1071744671</v>
      </c>
    </row>
    <row r="3097" spans="1:8">
      <c r="A3097" s="52" t="s">
        <v>506</v>
      </c>
      <c r="B3097" s="52" t="s">
        <v>608</v>
      </c>
      <c r="C3097" s="52" t="s">
        <v>930</v>
      </c>
      <c r="D3097" s="52" t="s">
        <v>932</v>
      </c>
      <c r="E3097" s="52" t="s">
        <v>972</v>
      </c>
      <c r="F3097" s="52" t="s">
        <v>974</v>
      </c>
      <c r="G3097" s="56" t="s">
        <v>975</v>
      </c>
      <c r="H3097" s="57">
        <v>829685379</v>
      </c>
    </row>
    <row r="3098" spans="1:8">
      <c r="A3098" s="52" t="s">
        <v>506</v>
      </c>
      <c r="B3098" s="52" t="s">
        <v>608</v>
      </c>
      <c r="C3098" s="52" t="s">
        <v>930</v>
      </c>
      <c r="D3098" s="52" t="s">
        <v>932</v>
      </c>
      <c r="E3098" s="52" t="s">
        <v>972</v>
      </c>
      <c r="F3098" s="52" t="s">
        <v>976</v>
      </c>
      <c r="G3098" s="56" t="s">
        <v>977</v>
      </c>
      <c r="H3098" s="57">
        <v>142796292</v>
      </c>
    </row>
    <row r="3099" spans="1:8">
      <c r="A3099" s="52" t="s">
        <v>506</v>
      </c>
      <c r="B3099" s="52" t="s">
        <v>608</v>
      </c>
      <c r="C3099" s="52" t="s">
        <v>930</v>
      </c>
      <c r="D3099" s="52" t="s">
        <v>932</v>
      </c>
      <c r="E3099" s="52" t="s">
        <v>972</v>
      </c>
      <c r="F3099" s="52" t="s">
        <v>978</v>
      </c>
      <c r="G3099" s="56" t="s">
        <v>979</v>
      </c>
      <c r="H3099" s="57">
        <v>96579600</v>
      </c>
    </row>
    <row r="3100" spans="1:8">
      <c r="A3100" s="52" t="s">
        <v>506</v>
      </c>
      <c r="B3100" s="52" t="s">
        <v>608</v>
      </c>
      <c r="C3100" s="52" t="s">
        <v>930</v>
      </c>
      <c r="D3100" s="52" t="s">
        <v>932</v>
      </c>
      <c r="E3100" s="52" t="s">
        <v>972</v>
      </c>
      <c r="F3100" s="52" t="s">
        <v>980</v>
      </c>
      <c r="G3100" s="56" t="s">
        <v>981</v>
      </c>
      <c r="H3100" s="57">
        <v>2683400</v>
      </c>
    </row>
    <row r="3101" spans="1:8">
      <c r="A3101" s="52" t="s">
        <v>506</v>
      </c>
      <c r="B3101" s="52" t="s">
        <v>608</v>
      </c>
      <c r="C3101" s="52" t="s">
        <v>930</v>
      </c>
      <c r="D3101" s="52" t="s">
        <v>932</v>
      </c>
      <c r="E3101" s="52" t="s">
        <v>982</v>
      </c>
      <c r="F3101" s="52" t="s">
        <v>201</v>
      </c>
      <c r="G3101" s="56" t="s">
        <v>983</v>
      </c>
      <c r="H3101" s="57">
        <v>755745012</v>
      </c>
    </row>
    <row r="3102" spans="1:8" ht="25.5">
      <c r="A3102" s="52" t="s">
        <v>506</v>
      </c>
      <c r="B3102" s="52" t="s">
        <v>608</v>
      </c>
      <c r="C3102" s="52" t="s">
        <v>930</v>
      </c>
      <c r="D3102" s="52" t="s">
        <v>932</v>
      </c>
      <c r="E3102" s="52" t="s">
        <v>982</v>
      </c>
      <c r="F3102" s="52" t="s">
        <v>984</v>
      </c>
      <c r="G3102" s="56" t="s">
        <v>985</v>
      </c>
      <c r="H3102" s="57">
        <v>713755012</v>
      </c>
    </row>
    <row r="3103" spans="1:8">
      <c r="A3103" s="52" t="s">
        <v>506</v>
      </c>
      <c r="B3103" s="52" t="s">
        <v>608</v>
      </c>
      <c r="C3103" s="52" t="s">
        <v>930</v>
      </c>
      <c r="D3103" s="52" t="s">
        <v>932</v>
      </c>
      <c r="E3103" s="52" t="s">
        <v>982</v>
      </c>
      <c r="F3103" s="52" t="s">
        <v>1242</v>
      </c>
      <c r="G3103" s="56" t="s">
        <v>971</v>
      </c>
      <c r="H3103" s="57">
        <v>41990000</v>
      </c>
    </row>
    <row r="3104" spans="1:8">
      <c r="A3104" s="52" t="s">
        <v>506</v>
      </c>
      <c r="B3104" s="52" t="s">
        <v>608</v>
      </c>
      <c r="C3104" s="52" t="s">
        <v>930</v>
      </c>
      <c r="D3104" s="52" t="s">
        <v>932</v>
      </c>
      <c r="E3104" s="52" t="s">
        <v>986</v>
      </c>
      <c r="F3104" s="52" t="s">
        <v>201</v>
      </c>
      <c r="G3104" s="56" t="s">
        <v>987</v>
      </c>
      <c r="H3104" s="57">
        <v>176415942</v>
      </c>
    </row>
    <row r="3105" spans="1:8">
      <c r="A3105" s="52" t="s">
        <v>506</v>
      </c>
      <c r="B3105" s="52" t="s">
        <v>608</v>
      </c>
      <c r="C3105" s="52" t="s">
        <v>930</v>
      </c>
      <c r="D3105" s="52" t="s">
        <v>932</v>
      </c>
      <c r="E3105" s="52" t="s">
        <v>986</v>
      </c>
      <c r="F3105" s="52" t="s">
        <v>988</v>
      </c>
      <c r="G3105" s="56" t="s">
        <v>989</v>
      </c>
      <c r="H3105" s="57">
        <v>145388701</v>
      </c>
    </row>
    <row r="3106" spans="1:8">
      <c r="A3106" s="52" t="s">
        <v>506</v>
      </c>
      <c r="B3106" s="52" t="s">
        <v>608</v>
      </c>
      <c r="C3106" s="52" t="s">
        <v>930</v>
      </c>
      <c r="D3106" s="52" t="s">
        <v>932</v>
      </c>
      <c r="E3106" s="52" t="s">
        <v>986</v>
      </c>
      <c r="F3106" s="52" t="s">
        <v>990</v>
      </c>
      <c r="G3106" s="56" t="s">
        <v>991</v>
      </c>
      <c r="H3106" s="57">
        <v>11041933</v>
      </c>
    </row>
    <row r="3107" spans="1:8">
      <c r="A3107" s="52" t="s">
        <v>506</v>
      </c>
      <c r="B3107" s="52" t="s">
        <v>608</v>
      </c>
      <c r="C3107" s="52" t="s">
        <v>930</v>
      </c>
      <c r="D3107" s="52" t="s">
        <v>932</v>
      </c>
      <c r="E3107" s="52" t="s">
        <v>986</v>
      </c>
      <c r="F3107" s="52" t="s">
        <v>992</v>
      </c>
      <c r="G3107" s="56" t="s">
        <v>993</v>
      </c>
      <c r="H3107" s="57">
        <v>13362800</v>
      </c>
    </row>
    <row r="3108" spans="1:8">
      <c r="A3108" s="52" t="s">
        <v>506</v>
      </c>
      <c r="B3108" s="52" t="s">
        <v>608</v>
      </c>
      <c r="C3108" s="52" t="s">
        <v>930</v>
      </c>
      <c r="D3108" s="52" t="s">
        <v>932</v>
      </c>
      <c r="E3108" s="52" t="s">
        <v>986</v>
      </c>
      <c r="F3108" s="52" t="s">
        <v>994</v>
      </c>
      <c r="G3108" s="56" t="s">
        <v>995</v>
      </c>
      <c r="H3108" s="57">
        <v>6622508</v>
      </c>
    </row>
    <row r="3109" spans="1:8">
      <c r="A3109" s="52" t="s">
        <v>506</v>
      </c>
      <c r="B3109" s="52" t="s">
        <v>608</v>
      </c>
      <c r="C3109" s="52" t="s">
        <v>930</v>
      </c>
      <c r="D3109" s="52" t="s">
        <v>932</v>
      </c>
      <c r="E3109" s="52" t="s">
        <v>996</v>
      </c>
      <c r="F3109" s="52" t="s">
        <v>201</v>
      </c>
      <c r="G3109" s="56" t="s">
        <v>997</v>
      </c>
      <c r="H3109" s="57">
        <v>163051190</v>
      </c>
    </row>
    <row r="3110" spans="1:8">
      <c r="A3110" s="52" t="s">
        <v>506</v>
      </c>
      <c r="B3110" s="52" t="s">
        <v>608</v>
      </c>
      <c r="C3110" s="52" t="s">
        <v>930</v>
      </c>
      <c r="D3110" s="52" t="s">
        <v>932</v>
      </c>
      <c r="E3110" s="52" t="s">
        <v>996</v>
      </c>
      <c r="F3110" s="52" t="s">
        <v>998</v>
      </c>
      <c r="G3110" s="56" t="s">
        <v>999</v>
      </c>
      <c r="H3110" s="57">
        <v>17432000</v>
      </c>
    </row>
    <row r="3111" spans="1:8">
      <c r="A3111" s="52" t="s">
        <v>506</v>
      </c>
      <c r="B3111" s="52" t="s">
        <v>608</v>
      </c>
      <c r="C3111" s="52" t="s">
        <v>930</v>
      </c>
      <c r="D3111" s="52" t="s">
        <v>932</v>
      </c>
      <c r="E3111" s="52" t="s">
        <v>996</v>
      </c>
      <c r="F3111" s="52" t="s">
        <v>1000</v>
      </c>
      <c r="G3111" s="56" t="s">
        <v>1001</v>
      </c>
      <c r="H3111" s="57">
        <v>31192500</v>
      </c>
    </row>
    <row r="3112" spans="1:8">
      <c r="A3112" s="52" t="s">
        <v>506</v>
      </c>
      <c r="B3112" s="52" t="s">
        <v>608</v>
      </c>
      <c r="C3112" s="52" t="s">
        <v>930</v>
      </c>
      <c r="D3112" s="52" t="s">
        <v>932</v>
      </c>
      <c r="E3112" s="52" t="s">
        <v>996</v>
      </c>
      <c r="F3112" s="52" t="s">
        <v>1002</v>
      </c>
      <c r="G3112" s="56" t="s">
        <v>1003</v>
      </c>
      <c r="H3112" s="57">
        <v>68900000</v>
      </c>
    </row>
    <row r="3113" spans="1:8">
      <c r="A3113" s="52" t="s">
        <v>506</v>
      </c>
      <c r="B3113" s="52" t="s">
        <v>608</v>
      </c>
      <c r="C3113" s="52" t="s">
        <v>930</v>
      </c>
      <c r="D3113" s="52" t="s">
        <v>932</v>
      </c>
      <c r="E3113" s="52" t="s">
        <v>996</v>
      </c>
      <c r="F3113" s="52" t="s">
        <v>1004</v>
      </c>
      <c r="G3113" s="56" t="s">
        <v>1005</v>
      </c>
      <c r="H3113" s="57">
        <v>45526690</v>
      </c>
    </row>
    <row r="3114" spans="1:8">
      <c r="A3114" s="52" t="s">
        <v>506</v>
      </c>
      <c r="B3114" s="52" t="s">
        <v>608</v>
      </c>
      <c r="C3114" s="52" t="s">
        <v>930</v>
      </c>
      <c r="D3114" s="52" t="s">
        <v>932</v>
      </c>
      <c r="E3114" s="52" t="s">
        <v>1006</v>
      </c>
      <c r="F3114" s="52" t="s">
        <v>201</v>
      </c>
      <c r="G3114" s="56" t="s">
        <v>1007</v>
      </c>
      <c r="H3114" s="57">
        <v>69036659</v>
      </c>
    </row>
    <row r="3115" spans="1:8" ht="38.25">
      <c r="A3115" s="52" t="s">
        <v>506</v>
      </c>
      <c r="B3115" s="52" t="s">
        <v>608</v>
      </c>
      <c r="C3115" s="52" t="s">
        <v>930</v>
      </c>
      <c r="D3115" s="52" t="s">
        <v>932</v>
      </c>
      <c r="E3115" s="52" t="s">
        <v>1006</v>
      </c>
      <c r="F3115" s="52" t="s">
        <v>1008</v>
      </c>
      <c r="G3115" s="56" t="s">
        <v>1009</v>
      </c>
      <c r="H3115" s="57">
        <v>7288483</v>
      </c>
    </row>
    <row r="3116" spans="1:8">
      <c r="A3116" s="52" t="s">
        <v>506</v>
      </c>
      <c r="B3116" s="52" t="s">
        <v>608</v>
      </c>
      <c r="C3116" s="52" t="s">
        <v>930</v>
      </c>
      <c r="D3116" s="52" t="s">
        <v>932</v>
      </c>
      <c r="E3116" s="52" t="s">
        <v>1006</v>
      </c>
      <c r="F3116" s="52" t="s">
        <v>1010</v>
      </c>
      <c r="G3116" s="56" t="s">
        <v>1011</v>
      </c>
      <c r="H3116" s="57">
        <v>7039509</v>
      </c>
    </row>
    <row r="3117" spans="1:8" ht="38.25">
      <c r="A3117" s="52" t="s">
        <v>506</v>
      </c>
      <c r="B3117" s="52" t="s">
        <v>608</v>
      </c>
      <c r="C3117" s="52" t="s">
        <v>930</v>
      </c>
      <c r="D3117" s="52" t="s">
        <v>932</v>
      </c>
      <c r="E3117" s="52" t="s">
        <v>1006</v>
      </c>
      <c r="F3117" s="52" t="s">
        <v>1012</v>
      </c>
      <c r="G3117" s="56" t="s">
        <v>1013</v>
      </c>
      <c r="H3117" s="57">
        <v>41569767</v>
      </c>
    </row>
    <row r="3118" spans="1:8" ht="25.5">
      <c r="A3118" s="52" t="s">
        <v>506</v>
      </c>
      <c r="B3118" s="52" t="s">
        <v>608</v>
      </c>
      <c r="C3118" s="52" t="s">
        <v>930</v>
      </c>
      <c r="D3118" s="52" t="s">
        <v>932</v>
      </c>
      <c r="E3118" s="52" t="s">
        <v>1006</v>
      </c>
      <c r="F3118" s="52" t="s">
        <v>1016</v>
      </c>
      <c r="G3118" s="56" t="s">
        <v>1017</v>
      </c>
      <c r="H3118" s="57">
        <v>6518900</v>
      </c>
    </row>
    <row r="3119" spans="1:8">
      <c r="A3119" s="52" t="s">
        <v>506</v>
      </c>
      <c r="B3119" s="52" t="s">
        <v>608</v>
      </c>
      <c r="C3119" s="52" t="s">
        <v>930</v>
      </c>
      <c r="D3119" s="52" t="s">
        <v>932</v>
      </c>
      <c r="E3119" s="52" t="s">
        <v>1006</v>
      </c>
      <c r="F3119" s="52" t="s">
        <v>1018</v>
      </c>
      <c r="G3119" s="56" t="s">
        <v>1019</v>
      </c>
      <c r="H3119" s="57">
        <v>4200000</v>
      </c>
    </row>
    <row r="3120" spans="1:8">
      <c r="A3120" s="52" t="s">
        <v>506</v>
      </c>
      <c r="B3120" s="52" t="s">
        <v>608</v>
      </c>
      <c r="C3120" s="52" t="s">
        <v>930</v>
      </c>
      <c r="D3120" s="52" t="s">
        <v>932</v>
      </c>
      <c r="E3120" s="52" t="s">
        <v>1006</v>
      </c>
      <c r="F3120" s="52" t="s">
        <v>1020</v>
      </c>
      <c r="G3120" s="56" t="s">
        <v>511</v>
      </c>
      <c r="H3120" s="57">
        <v>2420000</v>
      </c>
    </row>
    <row r="3121" spans="1:8">
      <c r="A3121" s="52" t="s">
        <v>506</v>
      </c>
      <c r="B3121" s="52" t="s">
        <v>608</v>
      </c>
      <c r="C3121" s="52" t="s">
        <v>930</v>
      </c>
      <c r="D3121" s="52" t="s">
        <v>932</v>
      </c>
      <c r="E3121" s="52" t="s">
        <v>1021</v>
      </c>
      <c r="F3121" s="52" t="s">
        <v>201</v>
      </c>
      <c r="G3121" s="56" t="s">
        <v>1022</v>
      </c>
      <c r="H3121" s="57">
        <v>71642000</v>
      </c>
    </row>
    <row r="3122" spans="1:8">
      <c r="A3122" s="52" t="s">
        <v>506</v>
      </c>
      <c r="B3122" s="52" t="s">
        <v>608</v>
      </c>
      <c r="C3122" s="52" t="s">
        <v>930</v>
      </c>
      <c r="D3122" s="52" t="s">
        <v>932</v>
      </c>
      <c r="E3122" s="52" t="s">
        <v>1021</v>
      </c>
      <c r="F3122" s="52" t="s">
        <v>1023</v>
      </c>
      <c r="G3122" s="56" t="s">
        <v>1024</v>
      </c>
      <c r="H3122" s="57">
        <v>4752000</v>
      </c>
    </row>
    <row r="3123" spans="1:8">
      <c r="A3123" s="52" t="s">
        <v>506</v>
      </c>
      <c r="B3123" s="52" t="s">
        <v>608</v>
      </c>
      <c r="C3123" s="52" t="s">
        <v>930</v>
      </c>
      <c r="D3123" s="52" t="s">
        <v>932</v>
      </c>
      <c r="E3123" s="52" t="s">
        <v>1021</v>
      </c>
      <c r="F3123" s="52" t="s">
        <v>1025</v>
      </c>
      <c r="G3123" s="56" t="s">
        <v>1026</v>
      </c>
      <c r="H3123" s="57">
        <v>2000000</v>
      </c>
    </row>
    <row r="3124" spans="1:8">
      <c r="A3124" s="52" t="s">
        <v>506</v>
      </c>
      <c r="B3124" s="52" t="s">
        <v>608</v>
      </c>
      <c r="C3124" s="52" t="s">
        <v>930</v>
      </c>
      <c r="D3124" s="52" t="s">
        <v>932</v>
      </c>
      <c r="E3124" s="52" t="s">
        <v>1021</v>
      </c>
      <c r="F3124" s="52" t="s">
        <v>1029</v>
      </c>
      <c r="G3124" s="56" t="s">
        <v>1030</v>
      </c>
      <c r="H3124" s="57">
        <v>42000000</v>
      </c>
    </row>
    <row r="3125" spans="1:8">
      <c r="A3125" s="52" t="s">
        <v>506</v>
      </c>
      <c r="B3125" s="52" t="s">
        <v>608</v>
      </c>
      <c r="C3125" s="52" t="s">
        <v>930</v>
      </c>
      <c r="D3125" s="52" t="s">
        <v>932</v>
      </c>
      <c r="E3125" s="52" t="s">
        <v>1021</v>
      </c>
      <c r="F3125" s="52" t="s">
        <v>1033</v>
      </c>
      <c r="G3125" s="56" t="s">
        <v>1034</v>
      </c>
      <c r="H3125" s="57">
        <v>22890000</v>
      </c>
    </row>
    <row r="3126" spans="1:8">
      <c r="A3126" s="52" t="s">
        <v>506</v>
      </c>
      <c r="B3126" s="52" t="s">
        <v>608</v>
      </c>
      <c r="C3126" s="52" t="s">
        <v>930</v>
      </c>
      <c r="D3126" s="52" t="s">
        <v>932</v>
      </c>
      <c r="E3126" s="52" t="s">
        <v>1035</v>
      </c>
      <c r="F3126" s="52" t="s">
        <v>201</v>
      </c>
      <c r="G3126" s="56" t="s">
        <v>1036</v>
      </c>
      <c r="H3126" s="57">
        <v>147987000</v>
      </c>
    </row>
    <row r="3127" spans="1:8">
      <c r="A3127" s="52" t="s">
        <v>506</v>
      </c>
      <c r="B3127" s="52" t="s">
        <v>608</v>
      </c>
      <c r="C3127" s="52" t="s">
        <v>930</v>
      </c>
      <c r="D3127" s="52" t="s">
        <v>932</v>
      </c>
      <c r="E3127" s="52" t="s">
        <v>1035</v>
      </c>
      <c r="F3127" s="52" t="s">
        <v>1037</v>
      </c>
      <c r="G3127" s="56" t="s">
        <v>1038</v>
      </c>
      <c r="H3127" s="57">
        <v>49477000</v>
      </c>
    </row>
    <row r="3128" spans="1:8">
      <c r="A3128" s="52" t="s">
        <v>506</v>
      </c>
      <c r="B3128" s="52" t="s">
        <v>608</v>
      </c>
      <c r="C3128" s="52" t="s">
        <v>930</v>
      </c>
      <c r="D3128" s="52" t="s">
        <v>932</v>
      </c>
      <c r="E3128" s="52" t="s">
        <v>1035</v>
      </c>
      <c r="F3128" s="52" t="s">
        <v>1039</v>
      </c>
      <c r="G3128" s="56" t="s">
        <v>1040</v>
      </c>
      <c r="H3128" s="57">
        <v>14000000</v>
      </c>
    </row>
    <row r="3129" spans="1:8">
      <c r="A3129" s="52" t="s">
        <v>506</v>
      </c>
      <c r="B3129" s="52" t="s">
        <v>608</v>
      </c>
      <c r="C3129" s="52" t="s">
        <v>930</v>
      </c>
      <c r="D3129" s="52" t="s">
        <v>932</v>
      </c>
      <c r="E3129" s="52" t="s">
        <v>1035</v>
      </c>
      <c r="F3129" s="52" t="s">
        <v>1041</v>
      </c>
      <c r="G3129" s="56" t="s">
        <v>1028</v>
      </c>
      <c r="H3129" s="57">
        <v>30010000</v>
      </c>
    </row>
    <row r="3130" spans="1:8">
      <c r="A3130" s="52" t="s">
        <v>506</v>
      </c>
      <c r="B3130" s="52" t="s">
        <v>608</v>
      </c>
      <c r="C3130" s="52" t="s">
        <v>930</v>
      </c>
      <c r="D3130" s="52" t="s">
        <v>932</v>
      </c>
      <c r="E3130" s="52" t="s">
        <v>1035</v>
      </c>
      <c r="F3130" s="52" t="s">
        <v>1042</v>
      </c>
      <c r="G3130" s="56" t="s">
        <v>1043</v>
      </c>
      <c r="H3130" s="57">
        <v>51800000</v>
      </c>
    </row>
    <row r="3131" spans="1:8">
      <c r="A3131" s="52" t="s">
        <v>506</v>
      </c>
      <c r="B3131" s="52" t="s">
        <v>608</v>
      </c>
      <c r="C3131" s="52" t="s">
        <v>930</v>
      </c>
      <c r="D3131" s="52" t="s">
        <v>932</v>
      </c>
      <c r="E3131" s="52" t="s">
        <v>1035</v>
      </c>
      <c r="F3131" s="52" t="s">
        <v>1221</v>
      </c>
      <c r="G3131" s="56" t="s">
        <v>971</v>
      </c>
      <c r="H3131" s="57">
        <v>2700000</v>
      </c>
    </row>
    <row r="3132" spans="1:8">
      <c r="A3132" s="52" t="s">
        <v>506</v>
      </c>
      <c r="B3132" s="52" t="s">
        <v>608</v>
      </c>
      <c r="C3132" s="52" t="s">
        <v>930</v>
      </c>
      <c r="D3132" s="52" t="s">
        <v>932</v>
      </c>
      <c r="E3132" s="52" t="s">
        <v>1044</v>
      </c>
      <c r="F3132" s="52" t="s">
        <v>201</v>
      </c>
      <c r="G3132" s="56" t="s">
        <v>1045</v>
      </c>
      <c r="H3132" s="57">
        <v>373482812</v>
      </c>
    </row>
    <row r="3133" spans="1:8">
      <c r="A3133" s="52" t="s">
        <v>506</v>
      </c>
      <c r="B3133" s="52" t="s">
        <v>608</v>
      </c>
      <c r="C3133" s="52" t="s">
        <v>930</v>
      </c>
      <c r="D3133" s="52" t="s">
        <v>932</v>
      </c>
      <c r="E3133" s="52" t="s">
        <v>1044</v>
      </c>
      <c r="F3133" s="52" t="s">
        <v>1048</v>
      </c>
      <c r="G3133" s="56" t="s">
        <v>1049</v>
      </c>
      <c r="H3133" s="57">
        <v>368682812</v>
      </c>
    </row>
    <row r="3134" spans="1:8">
      <c r="A3134" s="52" t="s">
        <v>506</v>
      </c>
      <c r="B3134" s="52" t="s">
        <v>608</v>
      </c>
      <c r="C3134" s="52" t="s">
        <v>930</v>
      </c>
      <c r="D3134" s="52" t="s">
        <v>932</v>
      </c>
      <c r="E3134" s="52" t="s">
        <v>1044</v>
      </c>
      <c r="F3134" s="52" t="s">
        <v>1050</v>
      </c>
      <c r="G3134" s="56" t="s">
        <v>1051</v>
      </c>
      <c r="H3134" s="57">
        <v>4800000</v>
      </c>
    </row>
    <row r="3135" spans="1:8">
      <c r="A3135" s="52" t="s">
        <v>506</v>
      </c>
      <c r="B3135" s="52" t="s">
        <v>608</v>
      </c>
      <c r="C3135" s="52" t="s">
        <v>930</v>
      </c>
      <c r="D3135" s="52" t="s">
        <v>932</v>
      </c>
      <c r="E3135" s="52" t="s">
        <v>1052</v>
      </c>
      <c r="F3135" s="52" t="s">
        <v>201</v>
      </c>
      <c r="G3135" s="56" t="s">
        <v>1053</v>
      </c>
      <c r="H3135" s="57">
        <v>96284000</v>
      </c>
    </row>
    <row r="3136" spans="1:8">
      <c r="A3136" s="52" t="s">
        <v>506</v>
      </c>
      <c r="B3136" s="52" t="s">
        <v>608</v>
      </c>
      <c r="C3136" s="52" t="s">
        <v>930</v>
      </c>
      <c r="D3136" s="52" t="s">
        <v>932</v>
      </c>
      <c r="E3136" s="52" t="s">
        <v>1052</v>
      </c>
      <c r="F3136" s="52" t="s">
        <v>1054</v>
      </c>
      <c r="G3136" s="56" t="s">
        <v>1055</v>
      </c>
      <c r="H3136" s="57">
        <v>19120000</v>
      </c>
    </row>
    <row r="3137" spans="1:8">
      <c r="A3137" s="52" t="s">
        <v>506</v>
      </c>
      <c r="B3137" s="52" t="s">
        <v>608</v>
      </c>
      <c r="C3137" s="52" t="s">
        <v>930</v>
      </c>
      <c r="D3137" s="52" t="s">
        <v>932</v>
      </c>
      <c r="E3137" s="52" t="s">
        <v>1052</v>
      </c>
      <c r="F3137" s="52" t="s">
        <v>1056</v>
      </c>
      <c r="G3137" s="56" t="s">
        <v>1028</v>
      </c>
      <c r="H3137" s="57">
        <v>10800000</v>
      </c>
    </row>
    <row r="3138" spans="1:8">
      <c r="A3138" s="52" t="s">
        <v>506</v>
      </c>
      <c r="B3138" s="52" t="s">
        <v>608</v>
      </c>
      <c r="C3138" s="52" t="s">
        <v>930</v>
      </c>
      <c r="D3138" s="52" t="s">
        <v>932</v>
      </c>
      <c r="E3138" s="52" t="s">
        <v>1052</v>
      </c>
      <c r="F3138" s="52" t="s">
        <v>1057</v>
      </c>
      <c r="G3138" s="56" t="s">
        <v>971</v>
      </c>
      <c r="H3138" s="57">
        <v>66364000</v>
      </c>
    </row>
    <row r="3139" spans="1:8" ht="25.5">
      <c r="A3139" s="52" t="s">
        <v>506</v>
      </c>
      <c r="B3139" s="52" t="s">
        <v>608</v>
      </c>
      <c r="C3139" s="52" t="s">
        <v>930</v>
      </c>
      <c r="D3139" s="52" t="s">
        <v>932</v>
      </c>
      <c r="E3139" s="52" t="s">
        <v>1058</v>
      </c>
      <c r="F3139" s="52" t="s">
        <v>201</v>
      </c>
      <c r="G3139" s="56" t="s">
        <v>1059</v>
      </c>
      <c r="H3139" s="57">
        <v>159087190</v>
      </c>
    </row>
    <row r="3140" spans="1:8">
      <c r="A3140" s="52" t="s">
        <v>506</v>
      </c>
      <c r="B3140" s="52" t="s">
        <v>608</v>
      </c>
      <c r="C3140" s="52" t="s">
        <v>930</v>
      </c>
      <c r="D3140" s="52" t="s">
        <v>932</v>
      </c>
      <c r="E3140" s="52" t="s">
        <v>1058</v>
      </c>
      <c r="F3140" s="52" t="s">
        <v>1060</v>
      </c>
      <c r="G3140" s="56" t="s">
        <v>1061</v>
      </c>
      <c r="H3140" s="57">
        <v>60961800</v>
      </c>
    </row>
    <row r="3141" spans="1:8">
      <c r="A3141" s="52" t="s">
        <v>506</v>
      </c>
      <c r="B3141" s="52" t="s">
        <v>608</v>
      </c>
      <c r="C3141" s="52" t="s">
        <v>930</v>
      </c>
      <c r="D3141" s="52" t="s">
        <v>932</v>
      </c>
      <c r="E3141" s="52" t="s">
        <v>1058</v>
      </c>
      <c r="F3141" s="52" t="s">
        <v>1207</v>
      </c>
      <c r="G3141" s="56" t="s">
        <v>1208</v>
      </c>
      <c r="H3141" s="57">
        <v>2300000</v>
      </c>
    </row>
    <row r="3142" spans="1:8">
      <c r="A3142" s="52" t="s">
        <v>506</v>
      </c>
      <c r="B3142" s="52" t="s">
        <v>608</v>
      </c>
      <c r="C3142" s="52" t="s">
        <v>930</v>
      </c>
      <c r="D3142" s="52" t="s">
        <v>932</v>
      </c>
      <c r="E3142" s="52" t="s">
        <v>1058</v>
      </c>
      <c r="F3142" s="52" t="s">
        <v>1064</v>
      </c>
      <c r="G3142" s="56" t="s">
        <v>1065</v>
      </c>
      <c r="H3142" s="57">
        <v>23566600</v>
      </c>
    </row>
    <row r="3143" spans="1:8">
      <c r="A3143" s="52" t="s">
        <v>506</v>
      </c>
      <c r="B3143" s="52" t="s">
        <v>608</v>
      </c>
      <c r="C3143" s="52" t="s">
        <v>930</v>
      </c>
      <c r="D3143" s="52" t="s">
        <v>932</v>
      </c>
      <c r="E3143" s="52" t="s">
        <v>1058</v>
      </c>
      <c r="F3143" s="52" t="s">
        <v>1066</v>
      </c>
      <c r="G3143" s="56" t="s">
        <v>1067</v>
      </c>
      <c r="H3143" s="57">
        <v>48365000</v>
      </c>
    </row>
    <row r="3144" spans="1:8">
      <c r="A3144" s="52" t="s">
        <v>506</v>
      </c>
      <c r="B3144" s="52" t="s">
        <v>608</v>
      </c>
      <c r="C3144" s="52" t="s">
        <v>930</v>
      </c>
      <c r="D3144" s="52" t="s">
        <v>932</v>
      </c>
      <c r="E3144" s="52" t="s">
        <v>1058</v>
      </c>
      <c r="F3144" s="52" t="s">
        <v>1068</v>
      </c>
      <c r="G3144" s="56" t="s">
        <v>1069</v>
      </c>
      <c r="H3144" s="57">
        <v>23893790</v>
      </c>
    </row>
    <row r="3145" spans="1:8" ht="25.5">
      <c r="A3145" s="52" t="s">
        <v>506</v>
      </c>
      <c r="B3145" s="52" t="s">
        <v>608</v>
      </c>
      <c r="C3145" s="52" t="s">
        <v>930</v>
      </c>
      <c r="D3145" s="52" t="s">
        <v>932</v>
      </c>
      <c r="E3145" s="52" t="s">
        <v>1072</v>
      </c>
      <c r="F3145" s="52" t="s">
        <v>201</v>
      </c>
      <c r="G3145" s="56" t="s">
        <v>1073</v>
      </c>
      <c r="H3145" s="57">
        <v>5950000</v>
      </c>
    </row>
    <row r="3146" spans="1:8">
      <c r="A3146" s="52" t="s">
        <v>506</v>
      </c>
      <c r="B3146" s="52" t="s">
        <v>608</v>
      </c>
      <c r="C3146" s="52" t="s">
        <v>930</v>
      </c>
      <c r="D3146" s="52" t="s">
        <v>932</v>
      </c>
      <c r="E3146" s="52" t="s">
        <v>1072</v>
      </c>
      <c r="F3146" s="52" t="s">
        <v>1074</v>
      </c>
      <c r="G3146" s="56" t="s">
        <v>1067</v>
      </c>
      <c r="H3146" s="57">
        <v>5950000</v>
      </c>
    </row>
    <row r="3147" spans="1:8" ht="25.5">
      <c r="A3147" s="52" t="s">
        <v>506</v>
      </c>
      <c r="B3147" s="52" t="s">
        <v>608</v>
      </c>
      <c r="C3147" s="52" t="s">
        <v>930</v>
      </c>
      <c r="D3147" s="52" t="s">
        <v>932</v>
      </c>
      <c r="E3147" s="52" t="s">
        <v>1076</v>
      </c>
      <c r="F3147" s="52" t="s">
        <v>201</v>
      </c>
      <c r="G3147" s="56" t="s">
        <v>1077</v>
      </c>
      <c r="H3147" s="57">
        <v>419624000</v>
      </c>
    </row>
    <row r="3148" spans="1:8">
      <c r="A3148" s="52" t="s">
        <v>506</v>
      </c>
      <c r="B3148" s="52" t="s">
        <v>608</v>
      </c>
      <c r="C3148" s="52" t="s">
        <v>930</v>
      </c>
      <c r="D3148" s="52" t="s">
        <v>932</v>
      </c>
      <c r="E3148" s="52" t="s">
        <v>1076</v>
      </c>
      <c r="F3148" s="52" t="s">
        <v>1112</v>
      </c>
      <c r="G3148" s="56" t="s">
        <v>1113</v>
      </c>
      <c r="H3148" s="57">
        <v>4924000</v>
      </c>
    </row>
    <row r="3149" spans="1:8">
      <c r="A3149" s="52" t="s">
        <v>506</v>
      </c>
      <c r="B3149" s="52" t="s">
        <v>608</v>
      </c>
      <c r="C3149" s="52" t="s">
        <v>930</v>
      </c>
      <c r="D3149" s="52" t="s">
        <v>932</v>
      </c>
      <c r="E3149" s="52" t="s">
        <v>1076</v>
      </c>
      <c r="F3149" s="52" t="s">
        <v>1078</v>
      </c>
      <c r="G3149" s="56" t="s">
        <v>1079</v>
      </c>
      <c r="H3149" s="57">
        <v>16000000</v>
      </c>
    </row>
    <row r="3150" spans="1:8">
      <c r="A3150" s="52" t="s">
        <v>506</v>
      </c>
      <c r="B3150" s="52" t="s">
        <v>608</v>
      </c>
      <c r="C3150" s="52" t="s">
        <v>930</v>
      </c>
      <c r="D3150" s="52" t="s">
        <v>932</v>
      </c>
      <c r="E3150" s="52" t="s">
        <v>1076</v>
      </c>
      <c r="F3150" s="52" t="s">
        <v>1082</v>
      </c>
      <c r="G3150" s="56" t="s">
        <v>971</v>
      </c>
      <c r="H3150" s="57">
        <v>398700000</v>
      </c>
    </row>
    <row r="3151" spans="1:8">
      <c r="A3151" s="52" t="s">
        <v>506</v>
      </c>
      <c r="B3151" s="52" t="s">
        <v>608</v>
      </c>
      <c r="C3151" s="52" t="s">
        <v>930</v>
      </c>
      <c r="D3151" s="52" t="s">
        <v>932</v>
      </c>
      <c r="E3151" s="52" t="s">
        <v>1189</v>
      </c>
      <c r="F3151" s="52" t="s">
        <v>201</v>
      </c>
      <c r="G3151" s="56" t="s">
        <v>1190</v>
      </c>
      <c r="H3151" s="57">
        <v>21000000</v>
      </c>
    </row>
    <row r="3152" spans="1:8">
      <c r="A3152" s="52" t="s">
        <v>506</v>
      </c>
      <c r="B3152" s="52" t="s">
        <v>608</v>
      </c>
      <c r="C3152" s="52" t="s">
        <v>930</v>
      </c>
      <c r="D3152" s="52" t="s">
        <v>932</v>
      </c>
      <c r="E3152" s="52" t="s">
        <v>1189</v>
      </c>
      <c r="F3152" s="52" t="s">
        <v>1191</v>
      </c>
      <c r="G3152" s="56" t="s">
        <v>1192</v>
      </c>
      <c r="H3152" s="57">
        <v>21000000</v>
      </c>
    </row>
    <row r="3153" spans="1:8">
      <c r="A3153" s="52" t="s">
        <v>506</v>
      </c>
      <c r="B3153" s="52" t="s">
        <v>608</v>
      </c>
      <c r="C3153" s="52" t="s">
        <v>930</v>
      </c>
      <c r="D3153" s="52" t="s">
        <v>932</v>
      </c>
      <c r="E3153" s="52" t="s">
        <v>1083</v>
      </c>
      <c r="F3153" s="52" t="s">
        <v>201</v>
      </c>
      <c r="G3153" s="56" t="s">
        <v>971</v>
      </c>
      <c r="H3153" s="57">
        <v>279107311</v>
      </c>
    </row>
    <row r="3154" spans="1:8">
      <c r="A3154" s="52" t="s">
        <v>506</v>
      </c>
      <c r="B3154" s="52" t="s">
        <v>608</v>
      </c>
      <c r="C3154" s="52" t="s">
        <v>930</v>
      </c>
      <c r="D3154" s="52" t="s">
        <v>932</v>
      </c>
      <c r="E3154" s="52" t="s">
        <v>1083</v>
      </c>
      <c r="F3154" s="52" t="s">
        <v>1084</v>
      </c>
      <c r="G3154" s="56" t="s">
        <v>1085</v>
      </c>
      <c r="H3154" s="57">
        <v>17102185</v>
      </c>
    </row>
    <row r="3155" spans="1:8">
      <c r="A3155" s="52" t="s">
        <v>506</v>
      </c>
      <c r="B3155" s="52" t="s">
        <v>608</v>
      </c>
      <c r="C3155" s="52" t="s">
        <v>930</v>
      </c>
      <c r="D3155" s="52" t="s">
        <v>932</v>
      </c>
      <c r="E3155" s="52" t="s">
        <v>1083</v>
      </c>
      <c r="F3155" s="52" t="s">
        <v>1086</v>
      </c>
      <c r="G3155" s="56" t="s">
        <v>1087</v>
      </c>
      <c r="H3155" s="57">
        <v>21350400</v>
      </c>
    </row>
    <row r="3156" spans="1:8">
      <c r="A3156" s="52" t="s">
        <v>506</v>
      </c>
      <c r="B3156" s="52" t="s">
        <v>608</v>
      </c>
      <c r="C3156" s="52" t="s">
        <v>930</v>
      </c>
      <c r="D3156" s="52" t="s">
        <v>932</v>
      </c>
      <c r="E3156" s="52" t="s">
        <v>1083</v>
      </c>
      <c r="F3156" s="52" t="s">
        <v>1088</v>
      </c>
      <c r="G3156" s="56" t="s">
        <v>1089</v>
      </c>
      <c r="H3156" s="57">
        <v>135995200</v>
      </c>
    </row>
    <row r="3157" spans="1:8">
      <c r="A3157" s="52" t="s">
        <v>506</v>
      </c>
      <c r="B3157" s="52" t="s">
        <v>608</v>
      </c>
      <c r="C3157" s="52" t="s">
        <v>930</v>
      </c>
      <c r="D3157" s="52" t="s">
        <v>932</v>
      </c>
      <c r="E3157" s="52" t="s">
        <v>1083</v>
      </c>
      <c r="F3157" s="52" t="s">
        <v>1090</v>
      </c>
      <c r="G3157" s="56" t="s">
        <v>1091</v>
      </c>
      <c r="H3157" s="57">
        <v>104659526</v>
      </c>
    </row>
    <row r="3158" spans="1:8">
      <c r="A3158" s="52" t="s">
        <v>506</v>
      </c>
      <c r="B3158" s="52" t="s">
        <v>618</v>
      </c>
      <c r="C3158" s="52" t="s">
        <v>201</v>
      </c>
      <c r="D3158" s="52" t="s">
        <v>201</v>
      </c>
      <c r="E3158" s="52" t="s">
        <v>201</v>
      </c>
      <c r="F3158" s="52" t="s">
        <v>201</v>
      </c>
      <c r="G3158" s="56" t="s">
        <v>619</v>
      </c>
      <c r="H3158" s="57">
        <v>124722450154</v>
      </c>
    </row>
    <row r="3159" spans="1:8">
      <c r="A3159" s="52" t="s">
        <v>506</v>
      </c>
      <c r="B3159" s="52" t="s">
        <v>618</v>
      </c>
      <c r="C3159" s="52" t="s">
        <v>393</v>
      </c>
      <c r="D3159" s="52" t="s">
        <v>201</v>
      </c>
      <c r="E3159" s="52" t="s">
        <v>201</v>
      </c>
      <c r="F3159" s="52" t="s">
        <v>201</v>
      </c>
      <c r="G3159" s="56" t="s">
        <v>1371</v>
      </c>
      <c r="H3159" s="57">
        <v>61818163</v>
      </c>
    </row>
    <row r="3160" spans="1:8">
      <c r="A3160" s="52" t="s">
        <v>506</v>
      </c>
      <c r="B3160" s="52" t="s">
        <v>618</v>
      </c>
      <c r="C3160" s="52" t="s">
        <v>393</v>
      </c>
      <c r="D3160" s="52" t="s">
        <v>1372</v>
      </c>
      <c r="E3160" s="52" t="s">
        <v>201</v>
      </c>
      <c r="F3160" s="52" t="s">
        <v>201</v>
      </c>
      <c r="G3160" s="56" t="s">
        <v>1371</v>
      </c>
      <c r="H3160" s="57">
        <v>61818163</v>
      </c>
    </row>
    <row r="3161" spans="1:8">
      <c r="A3161" s="52" t="s">
        <v>506</v>
      </c>
      <c r="B3161" s="52" t="s">
        <v>618</v>
      </c>
      <c r="C3161" s="52" t="s">
        <v>393</v>
      </c>
      <c r="D3161" s="52" t="s">
        <v>1372</v>
      </c>
      <c r="E3161" s="52" t="s">
        <v>996</v>
      </c>
      <c r="F3161" s="52" t="s">
        <v>201</v>
      </c>
      <c r="G3161" s="56" t="s">
        <v>997</v>
      </c>
      <c r="H3161" s="57">
        <v>706000</v>
      </c>
    </row>
    <row r="3162" spans="1:8">
      <c r="A3162" s="52" t="s">
        <v>506</v>
      </c>
      <c r="B3162" s="52" t="s">
        <v>618</v>
      </c>
      <c r="C3162" s="52" t="s">
        <v>393</v>
      </c>
      <c r="D3162" s="52" t="s">
        <v>1372</v>
      </c>
      <c r="E3162" s="52" t="s">
        <v>996</v>
      </c>
      <c r="F3162" s="52" t="s">
        <v>998</v>
      </c>
      <c r="G3162" s="56" t="s">
        <v>999</v>
      </c>
      <c r="H3162" s="57">
        <v>706000</v>
      </c>
    </row>
    <row r="3163" spans="1:8">
      <c r="A3163" s="52" t="s">
        <v>506</v>
      </c>
      <c r="B3163" s="52" t="s">
        <v>618</v>
      </c>
      <c r="C3163" s="52" t="s">
        <v>393</v>
      </c>
      <c r="D3163" s="52" t="s">
        <v>1372</v>
      </c>
      <c r="E3163" s="52" t="s">
        <v>1006</v>
      </c>
      <c r="F3163" s="52" t="s">
        <v>201</v>
      </c>
      <c r="G3163" s="56" t="s">
        <v>1007</v>
      </c>
      <c r="H3163" s="57">
        <v>319158</v>
      </c>
    </row>
    <row r="3164" spans="1:8">
      <c r="A3164" s="52" t="s">
        <v>506</v>
      </c>
      <c r="B3164" s="52" t="s">
        <v>618</v>
      </c>
      <c r="C3164" s="52" t="s">
        <v>393</v>
      </c>
      <c r="D3164" s="52" t="s">
        <v>1372</v>
      </c>
      <c r="E3164" s="52" t="s">
        <v>1006</v>
      </c>
      <c r="F3164" s="52" t="s">
        <v>1010</v>
      </c>
      <c r="G3164" s="56" t="s">
        <v>1011</v>
      </c>
      <c r="H3164" s="57">
        <v>319158</v>
      </c>
    </row>
    <row r="3165" spans="1:8">
      <c r="A3165" s="52" t="s">
        <v>506</v>
      </c>
      <c r="B3165" s="52" t="s">
        <v>618</v>
      </c>
      <c r="C3165" s="52" t="s">
        <v>393</v>
      </c>
      <c r="D3165" s="52" t="s">
        <v>1372</v>
      </c>
      <c r="E3165" s="52" t="s">
        <v>1021</v>
      </c>
      <c r="F3165" s="52" t="s">
        <v>201</v>
      </c>
      <c r="G3165" s="56" t="s">
        <v>1022</v>
      </c>
      <c r="H3165" s="57">
        <v>54923005</v>
      </c>
    </row>
    <row r="3166" spans="1:8">
      <c r="A3166" s="52" t="s">
        <v>506</v>
      </c>
      <c r="B3166" s="52" t="s">
        <v>618</v>
      </c>
      <c r="C3166" s="52" t="s">
        <v>393</v>
      </c>
      <c r="D3166" s="52" t="s">
        <v>1372</v>
      </c>
      <c r="E3166" s="52" t="s">
        <v>1021</v>
      </c>
      <c r="F3166" s="52" t="s">
        <v>1023</v>
      </c>
      <c r="G3166" s="56" t="s">
        <v>1024</v>
      </c>
      <c r="H3166" s="57">
        <v>17148285</v>
      </c>
    </row>
    <row r="3167" spans="1:8">
      <c r="A3167" s="52" t="s">
        <v>506</v>
      </c>
      <c r="B3167" s="52" t="s">
        <v>618</v>
      </c>
      <c r="C3167" s="52" t="s">
        <v>393</v>
      </c>
      <c r="D3167" s="52" t="s">
        <v>1372</v>
      </c>
      <c r="E3167" s="52" t="s">
        <v>1021</v>
      </c>
      <c r="F3167" s="52" t="s">
        <v>1025</v>
      </c>
      <c r="G3167" s="56" t="s">
        <v>1026</v>
      </c>
      <c r="H3167" s="57">
        <v>4000000</v>
      </c>
    </row>
    <row r="3168" spans="1:8">
      <c r="A3168" s="52" t="s">
        <v>506</v>
      </c>
      <c r="B3168" s="52" t="s">
        <v>618</v>
      </c>
      <c r="C3168" s="52" t="s">
        <v>393</v>
      </c>
      <c r="D3168" s="52" t="s">
        <v>1372</v>
      </c>
      <c r="E3168" s="52" t="s">
        <v>1021</v>
      </c>
      <c r="F3168" s="52" t="s">
        <v>1243</v>
      </c>
      <c r="G3168" s="56" t="s">
        <v>1244</v>
      </c>
      <c r="H3168" s="57">
        <v>2900000</v>
      </c>
    </row>
    <row r="3169" spans="1:8">
      <c r="A3169" s="52" t="s">
        <v>506</v>
      </c>
      <c r="B3169" s="52" t="s">
        <v>618</v>
      </c>
      <c r="C3169" s="52" t="s">
        <v>393</v>
      </c>
      <c r="D3169" s="52" t="s">
        <v>1372</v>
      </c>
      <c r="E3169" s="52" t="s">
        <v>1021</v>
      </c>
      <c r="F3169" s="52" t="s">
        <v>1031</v>
      </c>
      <c r="G3169" s="56" t="s">
        <v>1032</v>
      </c>
      <c r="H3169" s="57">
        <v>19275000</v>
      </c>
    </row>
    <row r="3170" spans="1:8">
      <c r="A3170" s="52" t="s">
        <v>506</v>
      </c>
      <c r="B3170" s="52" t="s">
        <v>618</v>
      </c>
      <c r="C3170" s="52" t="s">
        <v>393</v>
      </c>
      <c r="D3170" s="52" t="s">
        <v>1372</v>
      </c>
      <c r="E3170" s="52" t="s">
        <v>1021</v>
      </c>
      <c r="F3170" s="52" t="s">
        <v>1033</v>
      </c>
      <c r="G3170" s="56" t="s">
        <v>1034</v>
      </c>
      <c r="H3170" s="57">
        <v>11599720</v>
      </c>
    </row>
    <row r="3171" spans="1:8">
      <c r="A3171" s="52" t="s">
        <v>506</v>
      </c>
      <c r="B3171" s="52" t="s">
        <v>618</v>
      </c>
      <c r="C3171" s="52" t="s">
        <v>393</v>
      </c>
      <c r="D3171" s="52" t="s">
        <v>1372</v>
      </c>
      <c r="E3171" s="52" t="s">
        <v>1035</v>
      </c>
      <c r="F3171" s="52" t="s">
        <v>201</v>
      </c>
      <c r="G3171" s="56" t="s">
        <v>1036</v>
      </c>
      <c r="H3171" s="57">
        <v>5870000</v>
      </c>
    </row>
    <row r="3172" spans="1:8">
      <c r="A3172" s="52" t="s">
        <v>506</v>
      </c>
      <c r="B3172" s="52" t="s">
        <v>618</v>
      </c>
      <c r="C3172" s="52" t="s">
        <v>393</v>
      </c>
      <c r="D3172" s="52" t="s">
        <v>1372</v>
      </c>
      <c r="E3172" s="52" t="s">
        <v>1035</v>
      </c>
      <c r="F3172" s="52" t="s">
        <v>1037</v>
      </c>
      <c r="G3172" s="56" t="s">
        <v>1038</v>
      </c>
      <c r="H3172" s="57">
        <v>1620000</v>
      </c>
    </row>
    <row r="3173" spans="1:8">
      <c r="A3173" s="52" t="s">
        <v>506</v>
      </c>
      <c r="B3173" s="52" t="s">
        <v>618</v>
      </c>
      <c r="C3173" s="52" t="s">
        <v>393</v>
      </c>
      <c r="D3173" s="52" t="s">
        <v>1372</v>
      </c>
      <c r="E3173" s="52" t="s">
        <v>1035</v>
      </c>
      <c r="F3173" s="52" t="s">
        <v>1039</v>
      </c>
      <c r="G3173" s="56" t="s">
        <v>1040</v>
      </c>
      <c r="H3173" s="57">
        <v>1550000</v>
      </c>
    </row>
    <row r="3174" spans="1:8">
      <c r="A3174" s="52" t="s">
        <v>506</v>
      </c>
      <c r="B3174" s="52" t="s">
        <v>618</v>
      </c>
      <c r="C3174" s="52" t="s">
        <v>393</v>
      </c>
      <c r="D3174" s="52" t="s">
        <v>1372</v>
      </c>
      <c r="E3174" s="52" t="s">
        <v>1035</v>
      </c>
      <c r="F3174" s="52" t="s">
        <v>1041</v>
      </c>
      <c r="G3174" s="56" t="s">
        <v>1028</v>
      </c>
      <c r="H3174" s="57">
        <v>2700000</v>
      </c>
    </row>
    <row r="3175" spans="1:8">
      <c r="A3175" s="52" t="s">
        <v>506</v>
      </c>
      <c r="B3175" s="52" t="s">
        <v>618</v>
      </c>
      <c r="C3175" s="52" t="s">
        <v>1092</v>
      </c>
      <c r="D3175" s="52" t="s">
        <v>201</v>
      </c>
      <c r="E3175" s="52" t="s">
        <v>201</v>
      </c>
      <c r="F3175" s="52" t="s">
        <v>201</v>
      </c>
      <c r="G3175" s="56" t="s">
        <v>1093</v>
      </c>
      <c r="H3175" s="57">
        <v>64640668001</v>
      </c>
    </row>
    <row r="3176" spans="1:8" ht="25.5">
      <c r="A3176" s="52" t="s">
        <v>506</v>
      </c>
      <c r="B3176" s="52" t="s">
        <v>618</v>
      </c>
      <c r="C3176" s="52" t="s">
        <v>1092</v>
      </c>
      <c r="D3176" s="52" t="s">
        <v>1353</v>
      </c>
      <c r="E3176" s="52" t="s">
        <v>201</v>
      </c>
      <c r="F3176" s="52" t="s">
        <v>201</v>
      </c>
      <c r="G3176" s="56" t="s">
        <v>1354</v>
      </c>
      <c r="H3176" s="57">
        <v>811000000</v>
      </c>
    </row>
    <row r="3177" spans="1:8">
      <c r="A3177" s="52" t="s">
        <v>506</v>
      </c>
      <c r="B3177" s="52" t="s">
        <v>618</v>
      </c>
      <c r="C3177" s="52" t="s">
        <v>1092</v>
      </c>
      <c r="D3177" s="52" t="s">
        <v>1353</v>
      </c>
      <c r="E3177" s="52" t="s">
        <v>986</v>
      </c>
      <c r="F3177" s="52" t="s">
        <v>201</v>
      </c>
      <c r="G3177" s="56" t="s">
        <v>987</v>
      </c>
      <c r="H3177" s="57">
        <v>80011013</v>
      </c>
    </row>
    <row r="3178" spans="1:8">
      <c r="A3178" s="52" t="s">
        <v>506</v>
      </c>
      <c r="B3178" s="52" t="s">
        <v>618</v>
      </c>
      <c r="C3178" s="52" t="s">
        <v>1092</v>
      </c>
      <c r="D3178" s="52" t="s">
        <v>1353</v>
      </c>
      <c r="E3178" s="52" t="s">
        <v>986</v>
      </c>
      <c r="F3178" s="52" t="s">
        <v>988</v>
      </c>
      <c r="G3178" s="56" t="s">
        <v>989</v>
      </c>
      <c r="H3178" s="57">
        <v>47866680</v>
      </c>
    </row>
    <row r="3179" spans="1:8">
      <c r="A3179" s="52" t="s">
        <v>506</v>
      </c>
      <c r="B3179" s="52" t="s">
        <v>618</v>
      </c>
      <c r="C3179" s="52" t="s">
        <v>1092</v>
      </c>
      <c r="D3179" s="52" t="s">
        <v>1353</v>
      </c>
      <c r="E3179" s="52" t="s">
        <v>986</v>
      </c>
      <c r="F3179" s="52" t="s">
        <v>990</v>
      </c>
      <c r="G3179" s="56" t="s">
        <v>991</v>
      </c>
      <c r="H3179" s="57">
        <v>28604333</v>
      </c>
    </row>
    <row r="3180" spans="1:8">
      <c r="A3180" s="52" t="s">
        <v>506</v>
      </c>
      <c r="B3180" s="52" t="s">
        <v>618</v>
      </c>
      <c r="C3180" s="52" t="s">
        <v>1092</v>
      </c>
      <c r="D3180" s="52" t="s">
        <v>1353</v>
      </c>
      <c r="E3180" s="52" t="s">
        <v>986</v>
      </c>
      <c r="F3180" s="52" t="s">
        <v>994</v>
      </c>
      <c r="G3180" s="56" t="s">
        <v>995</v>
      </c>
      <c r="H3180" s="57">
        <v>3540000</v>
      </c>
    </row>
    <row r="3181" spans="1:8">
      <c r="A3181" s="52" t="s">
        <v>506</v>
      </c>
      <c r="B3181" s="52" t="s">
        <v>618</v>
      </c>
      <c r="C3181" s="52" t="s">
        <v>1092</v>
      </c>
      <c r="D3181" s="52" t="s">
        <v>1353</v>
      </c>
      <c r="E3181" s="52" t="s">
        <v>1006</v>
      </c>
      <c r="F3181" s="52" t="s">
        <v>201</v>
      </c>
      <c r="G3181" s="56" t="s">
        <v>1007</v>
      </c>
      <c r="H3181" s="57">
        <v>376652</v>
      </c>
    </row>
    <row r="3182" spans="1:8" ht="38.25">
      <c r="A3182" s="52" t="s">
        <v>506</v>
      </c>
      <c r="B3182" s="52" t="s">
        <v>618</v>
      </c>
      <c r="C3182" s="52" t="s">
        <v>1092</v>
      </c>
      <c r="D3182" s="52" t="s">
        <v>1353</v>
      </c>
      <c r="E3182" s="52" t="s">
        <v>1006</v>
      </c>
      <c r="F3182" s="52" t="s">
        <v>1012</v>
      </c>
      <c r="G3182" s="56" t="s">
        <v>1013</v>
      </c>
      <c r="H3182" s="57">
        <v>376652</v>
      </c>
    </row>
    <row r="3183" spans="1:8">
      <c r="A3183" s="52" t="s">
        <v>506</v>
      </c>
      <c r="B3183" s="52" t="s">
        <v>618</v>
      </c>
      <c r="C3183" s="52" t="s">
        <v>1092</v>
      </c>
      <c r="D3183" s="52" t="s">
        <v>1353</v>
      </c>
      <c r="E3183" s="52" t="s">
        <v>1035</v>
      </c>
      <c r="F3183" s="52" t="s">
        <v>201</v>
      </c>
      <c r="G3183" s="56" t="s">
        <v>1036</v>
      </c>
      <c r="H3183" s="57">
        <v>111975000</v>
      </c>
    </row>
    <row r="3184" spans="1:8">
      <c r="A3184" s="52" t="s">
        <v>506</v>
      </c>
      <c r="B3184" s="52" t="s">
        <v>618</v>
      </c>
      <c r="C3184" s="52" t="s">
        <v>1092</v>
      </c>
      <c r="D3184" s="52" t="s">
        <v>1353</v>
      </c>
      <c r="E3184" s="52" t="s">
        <v>1035</v>
      </c>
      <c r="F3184" s="52" t="s">
        <v>1037</v>
      </c>
      <c r="G3184" s="56" t="s">
        <v>1038</v>
      </c>
      <c r="H3184" s="57">
        <v>1375000</v>
      </c>
    </row>
    <row r="3185" spans="1:8">
      <c r="A3185" s="52" t="s">
        <v>506</v>
      </c>
      <c r="B3185" s="52" t="s">
        <v>618</v>
      </c>
      <c r="C3185" s="52" t="s">
        <v>1092</v>
      </c>
      <c r="D3185" s="52" t="s">
        <v>1353</v>
      </c>
      <c r="E3185" s="52" t="s">
        <v>1035</v>
      </c>
      <c r="F3185" s="52" t="s">
        <v>1039</v>
      </c>
      <c r="G3185" s="56" t="s">
        <v>1040</v>
      </c>
      <c r="H3185" s="57">
        <v>110600000</v>
      </c>
    </row>
    <row r="3186" spans="1:8">
      <c r="A3186" s="52" t="s">
        <v>506</v>
      </c>
      <c r="B3186" s="52" t="s">
        <v>618</v>
      </c>
      <c r="C3186" s="52" t="s">
        <v>1092</v>
      </c>
      <c r="D3186" s="52" t="s">
        <v>1353</v>
      </c>
      <c r="E3186" s="52" t="s">
        <v>1044</v>
      </c>
      <c r="F3186" s="52" t="s">
        <v>201</v>
      </c>
      <c r="G3186" s="56" t="s">
        <v>1045</v>
      </c>
      <c r="H3186" s="57">
        <v>83800000</v>
      </c>
    </row>
    <row r="3187" spans="1:8">
      <c r="A3187" s="52" t="s">
        <v>506</v>
      </c>
      <c r="B3187" s="52" t="s">
        <v>618</v>
      </c>
      <c r="C3187" s="52" t="s">
        <v>1092</v>
      </c>
      <c r="D3187" s="52" t="s">
        <v>1353</v>
      </c>
      <c r="E3187" s="52" t="s">
        <v>1044</v>
      </c>
      <c r="F3187" s="52" t="s">
        <v>1046</v>
      </c>
      <c r="G3187" s="56" t="s">
        <v>1047</v>
      </c>
      <c r="H3187" s="57">
        <v>17600000</v>
      </c>
    </row>
    <row r="3188" spans="1:8">
      <c r="A3188" s="52" t="s">
        <v>506</v>
      </c>
      <c r="B3188" s="52" t="s">
        <v>618</v>
      </c>
      <c r="C3188" s="52" t="s">
        <v>1092</v>
      </c>
      <c r="D3188" s="52" t="s">
        <v>1353</v>
      </c>
      <c r="E3188" s="52" t="s">
        <v>1044</v>
      </c>
      <c r="F3188" s="52" t="s">
        <v>1222</v>
      </c>
      <c r="G3188" s="56" t="s">
        <v>1223</v>
      </c>
      <c r="H3188" s="57">
        <v>54000000</v>
      </c>
    </row>
    <row r="3189" spans="1:8">
      <c r="A3189" s="52" t="s">
        <v>506</v>
      </c>
      <c r="B3189" s="52" t="s">
        <v>618</v>
      </c>
      <c r="C3189" s="52" t="s">
        <v>1092</v>
      </c>
      <c r="D3189" s="52" t="s">
        <v>1353</v>
      </c>
      <c r="E3189" s="52" t="s">
        <v>1044</v>
      </c>
      <c r="F3189" s="52" t="s">
        <v>1048</v>
      </c>
      <c r="G3189" s="56" t="s">
        <v>1049</v>
      </c>
      <c r="H3189" s="57">
        <v>12200000</v>
      </c>
    </row>
    <row r="3190" spans="1:8" ht="25.5">
      <c r="A3190" s="52" t="s">
        <v>506</v>
      </c>
      <c r="B3190" s="52" t="s">
        <v>618</v>
      </c>
      <c r="C3190" s="52" t="s">
        <v>1092</v>
      </c>
      <c r="D3190" s="52" t="s">
        <v>1353</v>
      </c>
      <c r="E3190" s="52" t="s">
        <v>1058</v>
      </c>
      <c r="F3190" s="52" t="s">
        <v>201</v>
      </c>
      <c r="G3190" s="56" t="s">
        <v>1059</v>
      </c>
      <c r="H3190" s="57">
        <v>4491000</v>
      </c>
    </row>
    <row r="3191" spans="1:8">
      <c r="A3191" s="52" t="s">
        <v>506</v>
      </c>
      <c r="B3191" s="52" t="s">
        <v>618</v>
      </c>
      <c r="C3191" s="52" t="s">
        <v>1092</v>
      </c>
      <c r="D3191" s="52" t="s">
        <v>1353</v>
      </c>
      <c r="E3191" s="52" t="s">
        <v>1058</v>
      </c>
      <c r="F3191" s="52" t="s">
        <v>1068</v>
      </c>
      <c r="G3191" s="56" t="s">
        <v>1069</v>
      </c>
      <c r="H3191" s="57">
        <v>4491000</v>
      </c>
    </row>
    <row r="3192" spans="1:8" ht="25.5">
      <c r="A3192" s="52" t="s">
        <v>506</v>
      </c>
      <c r="B3192" s="52" t="s">
        <v>618</v>
      </c>
      <c r="C3192" s="52" t="s">
        <v>1092</v>
      </c>
      <c r="D3192" s="52" t="s">
        <v>1353</v>
      </c>
      <c r="E3192" s="52" t="s">
        <v>1076</v>
      </c>
      <c r="F3192" s="52" t="s">
        <v>201</v>
      </c>
      <c r="G3192" s="56" t="s">
        <v>1077</v>
      </c>
      <c r="H3192" s="57">
        <v>159636335</v>
      </c>
    </row>
    <row r="3193" spans="1:8">
      <c r="A3193" s="52" t="s">
        <v>506</v>
      </c>
      <c r="B3193" s="52" t="s">
        <v>618</v>
      </c>
      <c r="C3193" s="52" t="s">
        <v>1092</v>
      </c>
      <c r="D3193" s="52" t="s">
        <v>1353</v>
      </c>
      <c r="E3193" s="52" t="s">
        <v>1076</v>
      </c>
      <c r="F3193" s="52" t="s">
        <v>1112</v>
      </c>
      <c r="G3193" s="56" t="s">
        <v>1113</v>
      </c>
      <c r="H3193" s="57">
        <v>159636335</v>
      </c>
    </row>
    <row r="3194" spans="1:8">
      <c r="A3194" s="52" t="s">
        <v>506</v>
      </c>
      <c r="B3194" s="52" t="s">
        <v>618</v>
      </c>
      <c r="C3194" s="52" t="s">
        <v>1092</v>
      </c>
      <c r="D3194" s="52" t="s">
        <v>1353</v>
      </c>
      <c r="E3194" s="52" t="s">
        <v>1262</v>
      </c>
      <c r="F3194" s="52" t="s">
        <v>201</v>
      </c>
      <c r="G3194" s="56" t="s">
        <v>1263</v>
      </c>
      <c r="H3194" s="57">
        <v>370710000</v>
      </c>
    </row>
    <row r="3195" spans="1:8">
      <c r="A3195" s="52" t="s">
        <v>506</v>
      </c>
      <c r="B3195" s="52" t="s">
        <v>618</v>
      </c>
      <c r="C3195" s="52" t="s">
        <v>1092</v>
      </c>
      <c r="D3195" s="52" t="s">
        <v>1353</v>
      </c>
      <c r="E3195" s="52" t="s">
        <v>1262</v>
      </c>
      <c r="F3195" s="52" t="s">
        <v>1373</v>
      </c>
      <c r="G3195" s="56" t="s">
        <v>1374</v>
      </c>
      <c r="H3195" s="57">
        <v>370710000</v>
      </c>
    </row>
    <row r="3196" spans="1:8">
      <c r="A3196" s="52" t="s">
        <v>506</v>
      </c>
      <c r="B3196" s="52" t="s">
        <v>618</v>
      </c>
      <c r="C3196" s="52" t="s">
        <v>1092</v>
      </c>
      <c r="D3196" s="52" t="s">
        <v>1317</v>
      </c>
      <c r="E3196" s="52" t="s">
        <v>201</v>
      </c>
      <c r="F3196" s="52" t="s">
        <v>201</v>
      </c>
      <c r="G3196" s="56" t="s">
        <v>1318</v>
      </c>
      <c r="H3196" s="57">
        <v>45000000</v>
      </c>
    </row>
    <row r="3197" spans="1:8" ht="25.5">
      <c r="A3197" s="52" t="s">
        <v>506</v>
      </c>
      <c r="B3197" s="52" t="s">
        <v>618</v>
      </c>
      <c r="C3197" s="52" t="s">
        <v>1092</v>
      </c>
      <c r="D3197" s="52" t="s">
        <v>1317</v>
      </c>
      <c r="E3197" s="52" t="s">
        <v>962</v>
      </c>
      <c r="F3197" s="52" t="s">
        <v>201</v>
      </c>
      <c r="G3197" s="56" t="s">
        <v>963</v>
      </c>
      <c r="H3197" s="57">
        <v>45000000</v>
      </c>
    </row>
    <row r="3198" spans="1:8">
      <c r="A3198" s="52" t="s">
        <v>506</v>
      </c>
      <c r="B3198" s="52" t="s">
        <v>618</v>
      </c>
      <c r="C3198" s="52" t="s">
        <v>1092</v>
      </c>
      <c r="D3198" s="52" t="s">
        <v>1317</v>
      </c>
      <c r="E3198" s="52" t="s">
        <v>962</v>
      </c>
      <c r="F3198" s="52" t="s">
        <v>964</v>
      </c>
      <c r="G3198" s="56" t="s">
        <v>965</v>
      </c>
      <c r="H3198" s="57">
        <v>45000000</v>
      </c>
    </row>
    <row r="3199" spans="1:8" ht="38.25">
      <c r="A3199" s="52" t="s">
        <v>506</v>
      </c>
      <c r="B3199" s="52" t="s">
        <v>618</v>
      </c>
      <c r="C3199" s="52" t="s">
        <v>1092</v>
      </c>
      <c r="D3199" s="52" t="s">
        <v>1217</v>
      </c>
      <c r="E3199" s="52" t="s">
        <v>201</v>
      </c>
      <c r="F3199" s="52" t="s">
        <v>201</v>
      </c>
      <c r="G3199" s="56" t="s">
        <v>1218</v>
      </c>
      <c r="H3199" s="57">
        <v>23643000</v>
      </c>
    </row>
    <row r="3200" spans="1:8" ht="25.5">
      <c r="A3200" s="52" t="s">
        <v>506</v>
      </c>
      <c r="B3200" s="52" t="s">
        <v>618</v>
      </c>
      <c r="C3200" s="52" t="s">
        <v>1092</v>
      </c>
      <c r="D3200" s="52" t="s">
        <v>1217</v>
      </c>
      <c r="E3200" s="52" t="s">
        <v>962</v>
      </c>
      <c r="F3200" s="52" t="s">
        <v>201</v>
      </c>
      <c r="G3200" s="56" t="s">
        <v>963</v>
      </c>
      <c r="H3200" s="57">
        <v>17960000</v>
      </c>
    </row>
    <row r="3201" spans="1:8">
      <c r="A3201" s="52" t="s">
        <v>506</v>
      </c>
      <c r="B3201" s="52" t="s">
        <v>618</v>
      </c>
      <c r="C3201" s="52" t="s">
        <v>1092</v>
      </c>
      <c r="D3201" s="52" t="s">
        <v>1217</v>
      </c>
      <c r="E3201" s="52" t="s">
        <v>962</v>
      </c>
      <c r="F3201" s="52" t="s">
        <v>964</v>
      </c>
      <c r="G3201" s="56" t="s">
        <v>965</v>
      </c>
      <c r="H3201" s="57">
        <v>17960000</v>
      </c>
    </row>
    <row r="3202" spans="1:8">
      <c r="A3202" s="52" t="s">
        <v>506</v>
      </c>
      <c r="B3202" s="52" t="s">
        <v>618</v>
      </c>
      <c r="C3202" s="52" t="s">
        <v>1092</v>
      </c>
      <c r="D3202" s="52" t="s">
        <v>1217</v>
      </c>
      <c r="E3202" s="52" t="s">
        <v>1083</v>
      </c>
      <c r="F3202" s="52" t="s">
        <v>201</v>
      </c>
      <c r="G3202" s="56" t="s">
        <v>971</v>
      </c>
      <c r="H3202" s="57">
        <v>5683000</v>
      </c>
    </row>
    <row r="3203" spans="1:8">
      <c r="A3203" s="52" t="s">
        <v>506</v>
      </c>
      <c r="B3203" s="52" t="s">
        <v>618</v>
      </c>
      <c r="C3203" s="52" t="s">
        <v>1092</v>
      </c>
      <c r="D3203" s="52" t="s">
        <v>1217</v>
      </c>
      <c r="E3203" s="52" t="s">
        <v>1083</v>
      </c>
      <c r="F3203" s="52" t="s">
        <v>1090</v>
      </c>
      <c r="G3203" s="56" t="s">
        <v>1091</v>
      </c>
      <c r="H3203" s="57">
        <v>5683000</v>
      </c>
    </row>
    <row r="3204" spans="1:8">
      <c r="A3204" s="52" t="s">
        <v>506</v>
      </c>
      <c r="B3204" s="52" t="s">
        <v>618</v>
      </c>
      <c r="C3204" s="52" t="s">
        <v>1092</v>
      </c>
      <c r="D3204" s="52" t="s">
        <v>1375</v>
      </c>
      <c r="E3204" s="52" t="s">
        <v>201</v>
      </c>
      <c r="F3204" s="52" t="s">
        <v>201</v>
      </c>
      <c r="G3204" s="56" t="s">
        <v>1376</v>
      </c>
      <c r="H3204" s="57">
        <v>128671328</v>
      </c>
    </row>
    <row r="3205" spans="1:8">
      <c r="A3205" s="52" t="s">
        <v>506</v>
      </c>
      <c r="B3205" s="52" t="s">
        <v>618</v>
      </c>
      <c r="C3205" s="52" t="s">
        <v>1092</v>
      </c>
      <c r="D3205" s="52" t="s">
        <v>1375</v>
      </c>
      <c r="E3205" s="52" t="s">
        <v>1021</v>
      </c>
      <c r="F3205" s="52" t="s">
        <v>201</v>
      </c>
      <c r="G3205" s="56" t="s">
        <v>1022</v>
      </c>
      <c r="H3205" s="57">
        <v>128671328</v>
      </c>
    </row>
    <row r="3206" spans="1:8">
      <c r="A3206" s="52" t="s">
        <v>506</v>
      </c>
      <c r="B3206" s="52" t="s">
        <v>618</v>
      </c>
      <c r="C3206" s="52" t="s">
        <v>1092</v>
      </c>
      <c r="D3206" s="52" t="s">
        <v>1375</v>
      </c>
      <c r="E3206" s="52" t="s">
        <v>1021</v>
      </c>
      <c r="F3206" s="52" t="s">
        <v>1023</v>
      </c>
      <c r="G3206" s="56" t="s">
        <v>1024</v>
      </c>
      <c r="H3206" s="57">
        <v>5496600</v>
      </c>
    </row>
    <row r="3207" spans="1:8">
      <c r="A3207" s="52" t="s">
        <v>506</v>
      </c>
      <c r="B3207" s="52" t="s">
        <v>618</v>
      </c>
      <c r="C3207" s="52" t="s">
        <v>1092</v>
      </c>
      <c r="D3207" s="52" t="s">
        <v>1375</v>
      </c>
      <c r="E3207" s="52" t="s">
        <v>1021</v>
      </c>
      <c r="F3207" s="52" t="s">
        <v>1025</v>
      </c>
      <c r="G3207" s="56" t="s">
        <v>1026</v>
      </c>
      <c r="H3207" s="57">
        <v>12000000</v>
      </c>
    </row>
    <row r="3208" spans="1:8">
      <c r="A3208" s="52" t="s">
        <v>506</v>
      </c>
      <c r="B3208" s="52" t="s">
        <v>618</v>
      </c>
      <c r="C3208" s="52" t="s">
        <v>1092</v>
      </c>
      <c r="D3208" s="52" t="s">
        <v>1375</v>
      </c>
      <c r="E3208" s="52" t="s">
        <v>1021</v>
      </c>
      <c r="F3208" s="52" t="s">
        <v>1268</v>
      </c>
      <c r="G3208" s="56" t="s">
        <v>1269</v>
      </c>
      <c r="H3208" s="57">
        <v>2720000</v>
      </c>
    </row>
    <row r="3209" spans="1:8">
      <c r="A3209" s="52" t="s">
        <v>506</v>
      </c>
      <c r="B3209" s="52" t="s">
        <v>618</v>
      </c>
      <c r="C3209" s="52" t="s">
        <v>1092</v>
      </c>
      <c r="D3209" s="52" t="s">
        <v>1375</v>
      </c>
      <c r="E3209" s="52" t="s">
        <v>1021</v>
      </c>
      <c r="F3209" s="52" t="s">
        <v>1027</v>
      </c>
      <c r="G3209" s="56" t="s">
        <v>1028</v>
      </c>
      <c r="H3209" s="57">
        <v>4300000</v>
      </c>
    </row>
    <row r="3210" spans="1:8">
      <c r="A3210" s="52" t="s">
        <v>506</v>
      </c>
      <c r="B3210" s="52" t="s">
        <v>618</v>
      </c>
      <c r="C3210" s="52" t="s">
        <v>1092</v>
      </c>
      <c r="D3210" s="52" t="s">
        <v>1375</v>
      </c>
      <c r="E3210" s="52" t="s">
        <v>1021</v>
      </c>
      <c r="F3210" s="52" t="s">
        <v>1029</v>
      </c>
      <c r="G3210" s="56" t="s">
        <v>1030</v>
      </c>
      <c r="H3210" s="57">
        <v>24600000</v>
      </c>
    </row>
    <row r="3211" spans="1:8">
      <c r="A3211" s="52" t="s">
        <v>506</v>
      </c>
      <c r="B3211" s="52" t="s">
        <v>618</v>
      </c>
      <c r="C3211" s="52" t="s">
        <v>1092</v>
      </c>
      <c r="D3211" s="52" t="s">
        <v>1375</v>
      </c>
      <c r="E3211" s="52" t="s">
        <v>1021</v>
      </c>
      <c r="F3211" s="52" t="s">
        <v>1033</v>
      </c>
      <c r="G3211" s="56" t="s">
        <v>1034</v>
      </c>
      <c r="H3211" s="57">
        <v>79554728</v>
      </c>
    </row>
    <row r="3212" spans="1:8">
      <c r="A3212" s="52" t="s">
        <v>506</v>
      </c>
      <c r="B3212" s="52" t="s">
        <v>618</v>
      </c>
      <c r="C3212" s="52" t="s">
        <v>1092</v>
      </c>
      <c r="D3212" s="52" t="s">
        <v>1114</v>
      </c>
      <c r="E3212" s="52" t="s">
        <v>201</v>
      </c>
      <c r="F3212" s="52" t="s">
        <v>201</v>
      </c>
      <c r="G3212" s="56" t="s">
        <v>1115</v>
      </c>
      <c r="H3212" s="57">
        <v>43308352887</v>
      </c>
    </row>
    <row r="3213" spans="1:8" ht="25.5">
      <c r="A3213" s="52" t="s">
        <v>506</v>
      </c>
      <c r="B3213" s="52" t="s">
        <v>618</v>
      </c>
      <c r="C3213" s="52" t="s">
        <v>1092</v>
      </c>
      <c r="D3213" s="52" t="s">
        <v>1114</v>
      </c>
      <c r="E3213" s="52" t="s">
        <v>962</v>
      </c>
      <c r="F3213" s="52" t="s">
        <v>201</v>
      </c>
      <c r="G3213" s="56" t="s">
        <v>963</v>
      </c>
      <c r="H3213" s="57">
        <v>7370942000</v>
      </c>
    </row>
    <row r="3214" spans="1:8">
      <c r="A3214" s="52" t="s">
        <v>506</v>
      </c>
      <c r="B3214" s="52" t="s">
        <v>618</v>
      </c>
      <c r="C3214" s="52" t="s">
        <v>1092</v>
      </c>
      <c r="D3214" s="52" t="s">
        <v>1114</v>
      </c>
      <c r="E3214" s="52" t="s">
        <v>962</v>
      </c>
      <c r="F3214" s="52" t="s">
        <v>964</v>
      </c>
      <c r="G3214" s="56" t="s">
        <v>965</v>
      </c>
      <c r="H3214" s="57">
        <v>7370942000</v>
      </c>
    </row>
    <row r="3215" spans="1:8" ht="25.5">
      <c r="A3215" s="52" t="s">
        <v>506</v>
      </c>
      <c r="B3215" s="52" t="s">
        <v>618</v>
      </c>
      <c r="C3215" s="52" t="s">
        <v>1092</v>
      </c>
      <c r="D3215" s="52" t="s">
        <v>1114</v>
      </c>
      <c r="E3215" s="52" t="s">
        <v>1058</v>
      </c>
      <c r="F3215" s="52" t="s">
        <v>201</v>
      </c>
      <c r="G3215" s="56" t="s">
        <v>1059</v>
      </c>
      <c r="H3215" s="57">
        <v>2954236887</v>
      </c>
    </row>
    <row r="3216" spans="1:8">
      <c r="A3216" s="52" t="s">
        <v>506</v>
      </c>
      <c r="B3216" s="52" t="s">
        <v>618</v>
      </c>
      <c r="C3216" s="52" t="s">
        <v>1092</v>
      </c>
      <c r="D3216" s="52" t="s">
        <v>1114</v>
      </c>
      <c r="E3216" s="52" t="s">
        <v>1058</v>
      </c>
      <c r="F3216" s="52" t="s">
        <v>1062</v>
      </c>
      <c r="G3216" s="56" t="s">
        <v>1063</v>
      </c>
      <c r="H3216" s="57">
        <v>2954236887</v>
      </c>
    </row>
    <row r="3217" spans="1:8">
      <c r="A3217" s="52" t="s">
        <v>506</v>
      </c>
      <c r="B3217" s="52" t="s">
        <v>618</v>
      </c>
      <c r="C3217" s="52" t="s">
        <v>1092</v>
      </c>
      <c r="D3217" s="52" t="s">
        <v>1114</v>
      </c>
      <c r="E3217" s="52" t="s">
        <v>1083</v>
      </c>
      <c r="F3217" s="52" t="s">
        <v>201</v>
      </c>
      <c r="G3217" s="56" t="s">
        <v>971</v>
      </c>
      <c r="H3217" s="57">
        <v>32983174000</v>
      </c>
    </row>
    <row r="3218" spans="1:8" ht="25.5">
      <c r="A3218" s="52" t="s">
        <v>506</v>
      </c>
      <c r="B3218" s="52" t="s">
        <v>618</v>
      </c>
      <c r="C3218" s="52" t="s">
        <v>1092</v>
      </c>
      <c r="D3218" s="52" t="s">
        <v>1114</v>
      </c>
      <c r="E3218" s="52" t="s">
        <v>1083</v>
      </c>
      <c r="F3218" s="52" t="s">
        <v>1332</v>
      </c>
      <c r="G3218" s="56" t="s">
        <v>1333</v>
      </c>
      <c r="H3218" s="57">
        <v>32983174000</v>
      </c>
    </row>
    <row r="3219" spans="1:8">
      <c r="A3219" s="52" t="s">
        <v>506</v>
      </c>
      <c r="B3219" s="52" t="s">
        <v>618</v>
      </c>
      <c r="C3219" s="52" t="s">
        <v>1092</v>
      </c>
      <c r="D3219" s="52" t="s">
        <v>1120</v>
      </c>
      <c r="E3219" s="52" t="s">
        <v>201</v>
      </c>
      <c r="F3219" s="52" t="s">
        <v>201</v>
      </c>
      <c r="G3219" s="56" t="s">
        <v>1121</v>
      </c>
      <c r="H3219" s="57">
        <v>20162190000</v>
      </c>
    </row>
    <row r="3220" spans="1:8">
      <c r="A3220" s="52" t="s">
        <v>506</v>
      </c>
      <c r="B3220" s="52" t="s">
        <v>618</v>
      </c>
      <c r="C3220" s="52" t="s">
        <v>1092</v>
      </c>
      <c r="D3220" s="52" t="s">
        <v>1120</v>
      </c>
      <c r="E3220" s="52" t="s">
        <v>934</v>
      </c>
      <c r="F3220" s="52" t="s">
        <v>201</v>
      </c>
      <c r="G3220" s="56" t="s">
        <v>935</v>
      </c>
      <c r="H3220" s="57">
        <v>2191045331</v>
      </c>
    </row>
    <row r="3221" spans="1:8">
      <c r="A3221" s="52" t="s">
        <v>506</v>
      </c>
      <c r="B3221" s="52" t="s">
        <v>618</v>
      </c>
      <c r="C3221" s="52" t="s">
        <v>1092</v>
      </c>
      <c r="D3221" s="52" t="s">
        <v>1120</v>
      </c>
      <c r="E3221" s="52" t="s">
        <v>934</v>
      </c>
      <c r="F3221" s="52" t="s">
        <v>936</v>
      </c>
      <c r="G3221" s="56" t="s">
        <v>937</v>
      </c>
      <c r="H3221" s="57">
        <v>2131879069</v>
      </c>
    </row>
    <row r="3222" spans="1:8">
      <c r="A3222" s="52" t="s">
        <v>506</v>
      </c>
      <c r="B3222" s="52" t="s">
        <v>618</v>
      </c>
      <c r="C3222" s="52" t="s">
        <v>1092</v>
      </c>
      <c r="D3222" s="52" t="s">
        <v>1120</v>
      </c>
      <c r="E3222" s="52" t="s">
        <v>934</v>
      </c>
      <c r="F3222" s="52" t="s">
        <v>938</v>
      </c>
      <c r="G3222" s="56" t="s">
        <v>939</v>
      </c>
      <c r="H3222" s="57">
        <v>59166262</v>
      </c>
    </row>
    <row r="3223" spans="1:8">
      <c r="A3223" s="52" t="s">
        <v>506</v>
      </c>
      <c r="B3223" s="52" t="s">
        <v>618</v>
      </c>
      <c r="C3223" s="52" t="s">
        <v>1092</v>
      </c>
      <c r="D3223" s="52" t="s">
        <v>1120</v>
      </c>
      <c r="E3223" s="52" t="s">
        <v>944</v>
      </c>
      <c r="F3223" s="52" t="s">
        <v>201</v>
      </c>
      <c r="G3223" s="56" t="s">
        <v>945</v>
      </c>
      <c r="H3223" s="57">
        <v>1231812477</v>
      </c>
    </row>
    <row r="3224" spans="1:8">
      <c r="A3224" s="52" t="s">
        <v>506</v>
      </c>
      <c r="B3224" s="52" t="s">
        <v>618</v>
      </c>
      <c r="C3224" s="52" t="s">
        <v>1092</v>
      </c>
      <c r="D3224" s="52" t="s">
        <v>1120</v>
      </c>
      <c r="E3224" s="52" t="s">
        <v>944</v>
      </c>
      <c r="F3224" s="52" t="s">
        <v>946</v>
      </c>
      <c r="G3224" s="56" t="s">
        <v>947</v>
      </c>
      <c r="H3224" s="57">
        <v>188444880</v>
      </c>
    </row>
    <row r="3225" spans="1:8">
      <c r="A3225" s="52" t="s">
        <v>506</v>
      </c>
      <c r="B3225" s="52" t="s">
        <v>618</v>
      </c>
      <c r="C3225" s="52" t="s">
        <v>1092</v>
      </c>
      <c r="D3225" s="52" t="s">
        <v>1120</v>
      </c>
      <c r="E3225" s="52" t="s">
        <v>944</v>
      </c>
      <c r="F3225" s="52" t="s">
        <v>1229</v>
      </c>
      <c r="G3225" s="56" t="s">
        <v>1230</v>
      </c>
      <c r="H3225" s="57">
        <v>593261862</v>
      </c>
    </row>
    <row r="3226" spans="1:8" ht="25.5">
      <c r="A3226" s="52" t="s">
        <v>506</v>
      </c>
      <c r="B3226" s="52" t="s">
        <v>618</v>
      </c>
      <c r="C3226" s="52" t="s">
        <v>1092</v>
      </c>
      <c r="D3226" s="52" t="s">
        <v>1120</v>
      </c>
      <c r="E3226" s="52" t="s">
        <v>944</v>
      </c>
      <c r="F3226" s="52" t="s">
        <v>956</v>
      </c>
      <c r="G3226" s="56" t="s">
        <v>957</v>
      </c>
      <c r="H3226" s="57">
        <v>446157735</v>
      </c>
    </row>
    <row r="3227" spans="1:8">
      <c r="A3227" s="52" t="s">
        <v>506</v>
      </c>
      <c r="B3227" s="52" t="s">
        <v>618</v>
      </c>
      <c r="C3227" s="52" t="s">
        <v>1092</v>
      </c>
      <c r="D3227" s="52" t="s">
        <v>1120</v>
      </c>
      <c r="E3227" s="52" t="s">
        <v>944</v>
      </c>
      <c r="F3227" s="52" t="s">
        <v>960</v>
      </c>
      <c r="G3227" s="56" t="s">
        <v>961</v>
      </c>
      <c r="H3227" s="57">
        <v>3948000</v>
      </c>
    </row>
    <row r="3228" spans="1:8" ht="25.5">
      <c r="A3228" s="52" t="s">
        <v>506</v>
      </c>
      <c r="B3228" s="52" t="s">
        <v>618</v>
      </c>
      <c r="C3228" s="52" t="s">
        <v>1092</v>
      </c>
      <c r="D3228" s="52" t="s">
        <v>1120</v>
      </c>
      <c r="E3228" s="52" t="s">
        <v>962</v>
      </c>
      <c r="F3228" s="52" t="s">
        <v>201</v>
      </c>
      <c r="G3228" s="56" t="s">
        <v>963</v>
      </c>
      <c r="H3228" s="57">
        <v>208000000</v>
      </c>
    </row>
    <row r="3229" spans="1:8">
      <c r="A3229" s="52" t="s">
        <v>506</v>
      </c>
      <c r="B3229" s="52" t="s">
        <v>618</v>
      </c>
      <c r="C3229" s="52" t="s">
        <v>1092</v>
      </c>
      <c r="D3229" s="52" t="s">
        <v>1120</v>
      </c>
      <c r="E3229" s="52" t="s">
        <v>962</v>
      </c>
      <c r="F3229" s="52" t="s">
        <v>964</v>
      </c>
      <c r="G3229" s="56" t="s">
        <v>965</v>
      </c>
      <c r="H3229" s="57">
        <v>208000000</v>
      </c>
    </row>
    <row r="3230" spans="1:8">
      <c r="A3230" s="52" t="s">
        <v>506</v>
      </c>
      <c r="B3230" s="52" t="s">
        <v>618</v>
      </c>
      <c r="C3230" s="52" t="s">
        <v>1092</v>
      </c>
      <c r="D3230" s="52" t="s">
        <v>1120</v>
      </c>
      <c r="E3230" s="52" t="s">
        <v>972</v>
      </c>
      <c r="F3230" s="52" t="s">
        <v>201</v>
      </c>
      <c r="G3230" s="56" t="s">
        <v>973</v>
      </c>
      <c r="H3230" s="57">
        <v>706256286</v>
      </c>
    </row>
    <row r="3231" spans="1:8">
      <c r="A3231" s="52" t="s">
        <v>506</v>
      </c>
      <c r="B3231" s="52" t="s">
        <v>618</v>
      </c>
      <c r="C3231" s="52" t="s">
        <v>1092</v>
      </c>
      <c r="D3231" s="52" t="s">
        <v>1120</v>
      </c>
      <c r="E3231" s="52" t="s">
        <v>972</v>
      </c>
      <c r="F3231" s="52" t="s">
        <v>974</v>
      </c>
      <c r="G3231" s="56" t="s">
        <v>975</v>
      </c>
      <c r="H3231" s="57">
        <v>526806881</v>
      </c>
    </row>
    <row r="3232" spans="1:8">
      <c r="A3232" s="52" t="s">
        <v>506</v>
      </c>
      <c r="B3232" s="52" t="s">
        <v>618</v>
      </c>
      <c r="C3232" s="52" t="s">
        <v>1092</v>
      </c>
      <c r="D3232" s="52" t="s">
        <v>1120</v>
      </c>
      <c r="E3232" s="52" t="s">
        <v>972</v>
      </c>
      <c r="F3232" s="52" t="s">
        <v>976</v>
      </c>
      <c r="G3232" s="56" t="s">
        <v>977</v>
      </c>
      <c r="H3232" s="57">
        <v>90309752</v>
      </c>
    </row>
    <row r="3233" spans="1:8">
      <c r="A3233" s="52" t="s">
        <v>506</v>
      </c>
      <c r="B3233" s="52" t="s">
        <v>618</v>
      </c>
      <c r="C3233" s="52" t="s">
        <v>1092</v>
      </c>
      <c r="D3233" s="52" t="s">
        <v>1120</v>
      </c>
      <c r="E3233" s="52" t="s">
        <v>972</v>
      </c>
      <c r="F3233" s="52" t="s">
        <v>978</v>
      </c>
      <c r="G3233" s="56" t="s">
        <v>979</v>
      </c>
      <c r="H3233" s="57">
        <v>60206500</v>
      </c>
    </row>
    <row r="3234" spans="1:8">
      <c r="A3234" s="52" t="s">
        <v>506</v>
      </c>
      <c r="B3234" s="52" t="s">
        <v>618</v>
      </c>
      <c r="C3234" s="52" t="s">
        <v>1092</v>
      </c>
      <c r="D3234" s="52" t="s">
        <v>1120</v>
      </c>
      <c r="E3234" s="52" t="s">
        <v>972</v>
      </c>
      <c r="F3234" s="52" t="s">
        <v>980</v>
      </c>
      <c r="G3234" s="56" t="s">
        <v>981</v>
      </c>
      <c r="H3234" s="57">
        <v>28933153</v>
      </c>
    </row>
    <row r="3235" spans="1:8">
      <c r="A3235" s="52" t="s">
        <v>506</v>
      </c>
      <c r="B3235" s="52" t="s">
        <v>618</v>
      </c>
      <c r="C3235" s="52" t="s">
        <v>1092</v>
      </c>
      <c r="D3235" s="52" t="s">
        <v>1120</v>
      </c>
      <c r="E3235" s="52" t="s">
        <v>982</v>
      </c>
      <c r="F3235" s="52" t="s">
        <v>201</v>
      </c>
      <c r="G3235" s="56" t="s">
        <v>983</v>
      </c>
      <c r="H3235" s="57">
        <v>51024136</v>
      </c>
    </row>
    <row r="3236" spans="1:8" ht="25.5">
      <c r="A3236" s="52" t="s">
        <v>506</v>
      </c>
      <c r="B3236" s="52" t="s">
        <v>618</v>
      </c>
      <c r="C3236" s="52" t="s">
        <v>1092</v>
      </c>
      <c r="D3236" s="52" t="s">
        <v>1120</v>
      </c>
      <c r="E3236" s="52" t="s">
        <v>982</v>
      </c>
      <c r="F3236" s="52" t="s">
        <v>984</v>
      </c>
      <c r="G3236" s="56" t="s">
        <v>985</v>
      </c>
      <c r="H3236" s="57">
        <v>51024136</v>
      </c>
    </row>
    <row r="3237" spans="1:8">
      <c r="A3237" s="52" t="s">
        <v>506</v>
      </c>
      <c r="B3237" s="52" t="s">
        <v>618</v>
      </c>
      <c r="C3237" s="52" t="s">
        <v>1092</v>
      </c>
      <c r="D3237" s="52" t="s">
        <v>1120</v>
      </c>
      <c r="E3237" s="52" t="s">
        <v>986</v>
      </c>
      <c r="F3237" s="52" t="s">
        <v>201</v>
      </c>
      <c r="G3237" s="56" t="s">
        <v>987</v>
      </c>
      <c r="H3237" s="57">
        <v>387369800</v>
      </c>
    </row>
    <row r="3238" spans="1:8">
      <c r="A3238" s="52" t="s">
        <v>506</v>
      </c>
      <c r="B3238" s="52" t="s">
        <v>618</v>
      </c>
      <c r="C3238" s="52" t="s">
        <v>1092</v>
      </c>
      <c r="D3238" s="52" t="s">
        <v>1120</v>
      </c>
      <c r="E3238" s="52" t="s">
        <v>986</v>
      </c>
      <c r="F3238" s="52" t="s">
        <v>988</v>
      </c>
      <c r="G3238" s="56" t="s">
        <v>989</v>
      </c>
      <c r="H3238" s="57">
        <v>206253300</v>
      </c>
    </row>
    <row r="3239" spans="1:8">
      <c r="A3239" s="52" t="s">
        <v>506</v>
      </c>
      <c r="B3239" s="52" t="s">
        <v>618</v>
      </c>
      <c r="C3239" s="52" t="s">
        <v>1092</v>
      </c>
      <c r="D3239" s="52" t="s">
        <v>1120</v>
      </c>
      <c r="E3239" s="52" t="s">
        <v>986</v>
      </c>
      <c r="F3239" s="52" t="s">
        <v>990</v>
      </c>
      <c r="G3239" s="56" t="s">
        <v>991</v>
      </c>
      <c r="H3239" s="57">
        <v>132007100</v>
      </c>
    </row>
    <row r="3240" spans="1:8">
      <c r="A3240" s="52" t="s">
        <v>506</v>
      </c>
      <c r="B3240" s="52" t="s">
        <v>618</v>
      </c>
      <c r="C3240" s="52" t="s">
        <v>1092</v>
      </c>
      <c r="D3240" s="52" t="s">
        <v>1120</v>
      </c>
      <c r="E3240" s="52" t="s">
        <v>986</v>
      </c>
      <c r="F3240" s="52" t="s">
        <v>994</v>
      </c>
      <c r="G3240" s="56" t="s">
        <v>995</v>
      </c>
      <c r="H3240" s="57">
        <v>49109400</v>
      </c>
    </row>
    <row r="3241" spans="1:8">
      <c r="A3241" s="52" t="s">
        <v>506</v>
      </c>
      <c r="B3241" s="52" t="s">
        <v>618</v>
      </c>
      <c r="C3241" s="52" t="s">
        <v>1092</v>
      </c>
      <c r="D3241" s="52" t="s">
        <v>1120</v>
      </c>
      <c r="E3241" s="52" t="s">
        <v>996</v>
      </c>
      <c r="F3241" s="52" t="s">
        <v>201</v>
      </c>
      <c r="G3241" s="56" t="s">
        <v>997</v>
      </c>
      <c r="H3241" s="57">
        <v>4632000</v>
      </c>
    </row>
    <row r="3242" spans="1:8">
      <c r="A3242" s="52" t="s">
        <v>506</v>
      </c>
      <c r="B3242" s="52" t="s">
        <v>618</v>
      </c>
      <c r="C3242" s="52" t="s">
        <v>1092</v>
      </c>
      <c r="D3242" s="52" t="s">
        <v>1120</v>
      </c>
      <c r="E3242" s="52" t="s">
        <v>996</v>
      </c>
      <c r="F3242" s="52" t="s">
        <v>998</v>
      </c>
      <c r="G3242" s="56" t="s">
        <v>999</v>
      </c>
      <c r="H3242" s="57">
        <v>4632000</v>
      </c>
    </row>
    <row r="3243" spans="1:8">
      <c r="A3243" s="52" t="s">
        <v>506</v>
      </c>
      <c r="B3243" s="52" t="s">
        <v>618</v>
      </c>
      <c r="C3243" s="52" t="s">
        <v>1092</v>
      </c>
      <c r="D3243" s="52" t="s">
        <v>1120</v>
      </c>
      <c r="E3243" s="52" t="s">
        <v>1006</v>
      </c>
      <c r="F3243" s="52" t="s">
        <v>201</v>
      </c>
      <c r="G3243" s="56" t="s">
        <v>1007</v>
      </c>
      <c r="H3243" s="57">
        <v>28781570</v>
      </c>
    </row>
    <row r="3244" spans="1:8" ht="38.25">
      <c r="A3244" s="52" t="s">
        <v>506</v>
      </c>
      <c r="B3244" s="52" t="s">
        <v>618</v>
      </c>
      <c r="C3244" s="52" t="s">
        <v>1092</v>
      </c>
      <c r="D3244" s="52" t="s">
        <v>1120</v>
      </c>
      <c r="E3244" s="52" t="s">
        <v>1006</v>
      </c>
      <c r="F3244" s="52" t="s">
        <v>1008</v>
      </c>
      <c r="G3244" s="56" t="s">
        <v>1009</v>
      </c>
      <c r="H3244" s="57">
        <v>24731570</v>
      </c>
    </row>
    <row r="3245" spans="1:8">
      <c r="A3245" s="52" t="s">
        <v>506</v>
      </c>
      <c r="B3245" s="52" t="s">
        <v>618</v>
      </c>
      <c r="C3245" s="52" t="s">
        <v>1092</v>
      </c>
      <c r="D3245" s="52" t="s">
        <v>1120</v>
      </c>
      <c r="E3245" s="52" t="s">
        <v>1006</v>
      </c>
      <c r="F3245" s="52" t="s">
        <v>1014</v>
      </c>
      <c r="G3245" s="56" t="s">
        <v>1015</v>
      </c>
      <c r="H3245" s="57">
        <v>4050000</v>
      </c>
    </row>
    <row r="3246" spans="1:8">
      <c r="A3246" s="52" t="s">
        <v>506</v>
      </c>
      <c r="B3246" s="52" t="s">
        <v>618</v>
      </c>
      <c r="C3246" s="52" t="s">
        <v>1092</v>
      </c>
      <c r="D3246" s="52" t="s">
        <v>1120</v>
      </c>
      <c r="E3246" s="52" t="s">
        <v>1021</v>
      </c>
      <c r="F3246" s="52" t="s">
        <v>201</v>
      </c>
      <c r="G3246" s="56" t="s">
        <v>1022</v>
      </c>
      <c r="H3246" s="57">
        <v>2200000</v>
      </c>
    </row>
    <row r="3247" spans="1:8">
      <c r="A3247" s="52" t="s">
        <v>506</v>
      </c>
      <c r="B3247" s="52" t="s">
        <v>618</v>
      </c>
      <c r="C3247" s="52" t="s">
        <v>1092</v>
      </c>
      <c r="D3247" s="52" t="s">
        <v>1120</v>
      </c>
      <c r="E3247" s="52" t="s">
        <v>1021</v>
      </c>
      <c r="F3247" s="52" t="s">
        <v>1031</v>
      </c>
      <c r="G3247" s="56" t="s">
        <v>1032</v>
      </c>
      <c r="H3247" s="57">
        <v>2200000</v>
      </c>
    </row>
    <row r="3248" spans="1:8">
      <c r="A3248" s="52" t="s">
        <v>506</v>
      </c>
      <c r="B3248" s="52" t="s">
        <v>618</v>
      </c>
      <c r="C3248" s="52" t="s">
        <v>1092</v>
      </c>
      <c r="D3248" s="52" t="s">
        <v>1120</v>
      </c>
      <c r="E3248" s="52" t="s">
        <v>1044</v>
      </c>
      <c r="F3248" s="52" t="s">
        <v>201</v>
      </c>
      <c r="G3248" s="56" t="s">
        <v>1045</v>
      </c>
      <c r="H3248" s="57">
        <v>236177400</v>
      </c>
    </row>
    <row r="3249" spans="1:8">
      <c r="A3249" s="52" t="s">
        <v>506</v>
      </c>
      <c r="B3249" s="52" t="s">
        <v>618</v>
      </c>
      <c r="C3249" s="52" t="s">
        <v>1092</v>
      </c>
      <c r="D3249" s="52" t="s">
        <v>1120</v>
      </c>
      <c r="E3249" s="52" t="s">
        <v>1044</v>
      </c>
      <c r="F3249" s="52" t="s">
        <v>1048</v>
      </c>
      <c r="G3249" s="56" t="s">
        <v>1049</v>
      </c>
      <c r="H3249" s="57">
        <v>229160400</v>
      </c>
    </row>
    <row r="3250" spans="1:8">
      <c r="A3250" s="52" t="s">
        <v>506</v>
      </c>
      <c r="B3250" s="52" t="s">
        <v>618</v>
      </c>
      <c r="C3250" s="52" t="s">
        <v>1092</v>
      </c>
      <c r="D3250" s="52" t="s">
        <v>1120</v>
      </c>
      <c r="E3250" s="52" t="s">
        <v>1044</v>
      </c>
      <c r="F3250" s="52" t="s">
        <v>1050</v>
      </c>
      <c r="G3250" s="56" t="s">
        <v>1051</v>
      </c>
      <c r="H3250" s="57">
        <v>7017000</v>
      </c>
    </row>
    <row r="3251" spans="1:8" ht="25.5">
      <c r="A3251" s="52" t="s">
        <v>506</v>
      </c>
      <c r="B3251" s="52" t="s">
        <v>618</v>
      </c>
      <c r="C3251" s="52" t="s">
        <v>1092</v>
      </c>
      <c r="D3251" s="52" t="s">
        <v>1120</v>
      </c>
      <c r="E3251" s="52" t="s">
        <v>1058</v>
      </c>
      <c r="F3251" s="52" t="s">
        <v>201</v>
      </c>
      <c r="G3251" s="56" t="s">
        <v>1059</v>
      </c>
      <c r="H3251" s="57">
        <v>14319000</v>
      </c>
    </row>
    <row r="3252" spans="1:8">
      <c r="A3252" s="52" t="s">
        <v>506</v>
      </c>
      <c r="B3252" s="52" t="s">
        <v>618</v>
      </c>
      <c r="C3252" s="52" t="s">
        <v>1092</v>
      </c>
      <c r="D3252" s="52" t="s">
        <v>1120</v>
      </c>
      <c r="E3252" s="52" t="s">
        <v>1058</v>
      </c>
      <c r="F3252" s="52" t="s">
        <v>1064</v>
      </c>
      <c r="G3252" s="56" t="s">
        <v>1065</v>
      </c>
      <c r="H3252" s="57">
        <v>3600000</v>
      </c>
    </row>
    <row r="3253" spans="1:8">
      <c r="A3253" s="52" t="s">
        <v>506</v>
      </c>
      <c r="B3253" s="52" t="s">
        <v>618</v>
      </c>
      <c r="C3253" s="52" t="s">
        <v>1092</v>
      </c>
      <c r="D3253" s="52" t="s">
        <v>1120</v>
      </c>
      <c r="E3253" s="52" t="s">
        <v>1058</v>
      </c>
      <c r="F3253" s="52" t="s">
        <v>1068</v>
      </c>
      <c r="G3253" s="56" t="s">
        <v>1069</v>
      </c>
      <c r="H3253" s="57">
        <v>10719000</v>
      </c>
    </row>
    <row r="3254" spans="1:8" ht="25.5">
      <c r="A3254" s="52" t="s">
        <v>506</v>
      </c>
      <c r="B3254" s="52" t="s">
        <v>618</v>
      </c>
      <c r="C3254" s="52" t="s">
        <v>1092</v>
      </c>
      <c r="D3254" s="52" t="s">
        <v>1120</v>
      </c>
      <c r="E3254" s="52" t="s">
        <v>1076</v>
      </c>
      <c r="F3254" s="52" t="s">
        <v>201</v>
      </c>
      <c r="G3254" s="56" t="s">
        <v>1077</v>
      </c>
      <c r="H3254" s="57">
        <v>42443000</v>
      </c>
    </row>
    <row r="3255" spans="1:8">
      <c r="A3255" s="52" t="s">
        <v>506</v>
      </c>
      <c r="B3255" s="52" t="s">
        <v>618</v>
      </c>
      <c r="C3255" s="52" t="s">
        <v>1092</v>
      </c>
      <c r="D3255" s="52" t="s">
        <v>1120</v>
      </c>
      <c r="E3255" s="52" t="s">
        <v>1076</v>
      </c>
      <c r="F3255" s="52" t="s">
        <v>1112</v>
      </c>
      <c r="G3255" s="56" t="s">
        <v>1113</v>
      </c>
      <c r="H3255" s="57">
        <v>40710000</v>
      </c>
    </row>
    <row r="3256" spans="1:8">
      <c r="A3256" s="52" t="s">
        <v>506</v>
      </c>
      <c r="B3256" s="52" t="s">
        <v>618</v>
      </c>
      <c r="C3256" s="52" t="s">
        <v>1092</v>
      </c>
      <c r="D3256" s="52" t="s">
        <v>1120</v>
      </c>
      <c r="E3256" s="52" t="s">
        <v>1076</v>
      </c>
      <c r="F3256" s="52" t="s">
        <v>1082</v>
      </c>
      <c r="G3256" s="56" t="s">
        <v>971</v>
      </c>
      <c r="H3256" s="57">
        <v>1733000</v>
      </c>
    </row>
    <row r="3257" spans="1:8">
      <c r="A3257" s="52" t="s">
        <v>506</v>
      </c>
      <c r="B3257" s="52" t="s">
        <v>618</v>
      </c>
      <c r="C3257" s="52" t="s">
        <v>1092</v>
      </c>
      <c r="D3257" s="52" t="s">
        <v>1120</v>
      </c>
      <c r="E3257" s="52" t="s">
        <v>1083</v>
      </c>
      <c r="F3257" s="52" t="s">
        <v>201</v>
      </c>
      <c r="G3257" s="56" t="s">
        <v>971</v>
      </c>
      <c r="H3257" s="57">
        <v>15058129000</v>
      </c>
    </row>
    <row r="3258" spans="1:8" ht="25.5">
      <c r="A3258" s="52" t="s">
        <v>506</v>
      </c>
      <c r="B3258" s="52" t="s">
        <v>618</v>
      </c>
      <c r="C3258" s="52" t="s">
        <v>1092</v>
      </c>
      <c r="D3258" s="52" t="s">
        <v>1120</v>
      </c>
      <c r="E3258" s="52" t="s">
        <v>1083</v>
      </c>
      <c r="F3258" s="52" t="s">
        <v>1332</v>
      </c>
      <c r="G3258" s="56" t="s">
        <v>1333</v>
      </c>
      <c r="H3258" s="57">
        <v>15058129000</v>
      </c>
    </row>
    <row r="3259" spans="1:8" ht="25.5">
      <c r="A3259" s="52" t="s">
        <v>506</v>
      </c>
      <c r="B3259" s="52" t="s">
        <v>618</v>
      </c>
      <c r="C3259" s="52" t="s">
        <v>1092</v>
      </c>
      <c r="D3259" s="52" t="s">
        <v>1355</v>
      </c>
      <c r="E3259" s="52" t="s">
        <v>201</v>
      </c>
      <c r="F3259" s="52" t="s">
        <v>201</v>
      </c>
      <c r="G3259" s="56" t="s">
        <v>1356</v>
      </c>
      <c r="H3259" s="57">
        <v>161810786</v>
      </c>
    </row>
    <row r="3260" spans="1:8">
      <c r="A3260" s="52" t="s">
        <v>506</v>
      </c>
      <c r="B3260" s="52" t="s">
        <v>618</v>
      </c>
      <c r="C3260" s="52" t="s">
        <v>1092</v>
      </c>
      <c r="D3260" s="52" t="s">
        <v>1355</v>
      </c>
      <c r="E3260" s="52" t="s">
        <v>944</v>
      </c>
      <c r="F3260" s="52" t="s">
        <v>201</v>
      </c>
      <c r="G3260" s="56" t="s">
        <v>945</v>
      </c>
      <c r="H3260" s="57">
        <v>25820000</v>
      </c>
    </row>
    <row r="3261" spans="1:8">
      <c r="A3261" s="52" t="s">
        <v>506</v>
      </c>
      <c r="B3261" s="52" t="s">
        <v>618</v>
      </c>
      <c r="C3261" s="52" t="s">
        <v>1092</v>
      </c>
      <c r="D3261" s="52" t="s">
        <v>1355</v>
      </c>
      <c r="E3261" s="52" t="s">
        <v>944</v>
      </c>
      <c r="F3261" s="52" t="s">
        <v>948</v>
      </c>
      <c r="G3261" s="56" t="s">
        <v>949</v>
      </c>
      <c r="H3261" s="57">
        <v>25820000</v>
      </c>
    </row>
    <row r="3262" spans="1:8">
      <c r="A3262" s="52" t="s">
        <v>506</v>
      </c>
      <c r="B3262" s="52" t="s">
        <v>618</v>
      </c>
      <c r="C3262" s="52" t="s">
        <v>1092</v>
      </c>
      <c r="D3262" s="52" t="s">
        <v>1355</v>
      </c>
      <c r="E3262" s="52" t="s">
        <v>986</v>
      </c>
      <c r="F3262" s="52" t="s">
        <v>201</v>
      </c>
      <c r="G3262" s="56" t="s">
        <v>987</v>
      </c>
      <c r="H3262" s="57">
        <v>4000000</v>
      </c>
    </row>
    <row r="3263" spans="1:8">
      <c r="A3263" s="52" t="s">
        <v>506</v>
      </c>
      <c r="B3263" s="52" t="s">
        <v>618</v>
      </c>
      <c r="C3263" s="52" t="s">
        <v>1092</v>
      </c>
      <c r="D3263" s="52" t="s">
        <v>1355</v>
      </c>
      <c r="E3263" s="52" t="s">
        <v>986</v>
      </c>
      <c r="F3263" s="52" t="s">
        <v>992</v>
      </c>
      <c r="G3263" s="56" t="s">
        <v>993</v>
      </c>
      <c r="H3263" s="57">
        <v>4000000</v>
      </c>
    </row>
    <row r="3264" spans="1:8">
      <c r="A3264" s="52" t="s">
        <v>506</v>
      </c>
      <c r="B3264" s="52" t="s">
        <v>618</v>
      </c>
      <c r="C3264" s="52" t="s">
        <v>1092</v>
      </c>
      <c r="D3264" s="52" t="s">
        <v>1355</v>
      </c>
      <c r="E3264" s="52" t="s">
        <v>996</v>
      </c>
      <c r="F3264" s="52" t="s">
        <v>201</v>
      </c>
      <c r="G3264" s="56" t="s">
        <v>997</v>
      </c>
      <c r="H3264" s="57">
        <v>10255000</v>
      </c>
    </row>
    <row r="3265" spans="1:8">
      <c r="A3265" s="52" t="s">
        <v>506</v>
      </c>
      <c r="B3265" s="52" t="s">
        <v>618</v>
      </c>
      <c r="C3265" s="52" t="s">
        <v>1092</v>
      </c>
      <c r="D3265" s="52" t="s">
        <v>1355</v>
      </c>
      <c r="E3265" s="52" t="s">
        <v>996</v>
      </c>
      <c r="F3265" s="52" t="s">
        <v>998</v>
      </c>
      <c r="G3265" s="56" t="s">
        <v>999</v>
      </c>
      <c r="H3265" s="57">
        <v>10255000</v>
      </c>
    </row>
    <row r="3266" spans="1:8">
      <c r="A3266" s="52" t="s">
        <v>506</v>
      </c>
      <c r="B3266" s="52" t="s">
        <v>618</v>
      </c>
      <c r="C3266" s="52" t="s">
        <v>1092</v>
      </c>
      <c r="D3266" s="52" t="s">
        <v>1355</v>
      </c>
      <c r="E3266" s="52" t="s">
        <v>1006</v>
      </c>
      <c r="F3266" s="52" t="s">
        <v>201</v>
      </c>
      <c r="G3266" s="56" t="s">
        <v>1007</v>
      </c>
      <c r="H3266" s="57">
        <v>1481884</v>
      </c>
    </row>
    <row r="3267" spans="1:8">
      <c r="A3267" s="52" t="s">
        <v>506</v>
      </c>
      <c r="B3267" s="52" t="s">
        <v>618</v>
      </c>
      <c r="C3267" s="52" t="s">
        <v>1092</v>
      </c>
      <c r="D3267" s="52" t="s">
        <v>1355</v>
      </c>
      <c r="E3267" s="52" t="s">
        <v>1006</v>
      </c>
      <c r="F3267" s="52" t="s">
        <v>1010</v>
      </c>
      <c r="G3267" s="56" t="s">
        <v>1011</v>
      </c>
      <c r="H3267" s="57">
        <v>1481884</v>
      </c>
    </row>
    <row r="3268" spans="1:8">
      <c r="A3268" s="52" t="s">
        <v>506</v>
      </c>
      <c r="B3268" s="52" t="s">
        <v>618</v>
      </c>
      <c r="C3268" s="52" t="s">
        <v>1092</v>
      </c>
      <c r="D3268" s="52" t="s">
        <v>1355</v>
      </c>
      <c r="E3268" s="52" t="s">
        <v>1021</v>
      </c>
      <c r="F3268" s="52" t="s">
        <v>201</v>
      </c>
      <c r="G3268" s="56" t="s">
        <v>1022</v>
      </c>
      <c r="H3268" s="57">
        <v>8373902</v>
      </c>
    </row>
    <row r="3269" spans="1:8">
      <c r="A3269" s="52" t="s">
        <v>506</v>
      </c>
      <c r="B3269" s="52" t="s">
        <v>618</v>
      </c>
      <c r="C3269" s="52" t="s">
        <v>1092</v>
      </c>
      <c r="D3269" s="52" t="s">
        <v>1355</v>
      </c>
      <c r="E3269" s="52" t="s">
        <v>1021</v>
      </c>
      <c r="F3269" s="52" t="s">
        <v>1023</v>
      </c>
      <c r="G3269" s="56" t="s">
        <v>1024</v>
      </c>
      <c r="H3269" s="57">
        <v>5097510</v>
      </c>
    </row>
    <row r="3270" spans="1:8">
      <c r="A3270" s="52" t="s">
        <v>506</v>
      </c>
      <c r="B3270" s="52" t="s">
        <v>618</v>
      </c>
      <c r="C3270" s="52" t="s">
        <v>1092</v>
      </c>
      <c r="D3270" s="52" t="s">
        <v>1355</v>
      </c>
      <c r="E3270" s="52" t="s">
        <v>1021</v>
      </c>
      <c r="F3270" s="52" t="s">
        <v>1033</v>
      </c>
      <c r="G3270" s="56" t="s">
        <v>1034</v>
      </c>
      <c r="H3270" s="57">
        <v>3276392</v>
      </c>
    </row>
    <row r="3271" spans="1:8">
      <c r="A3271" s="52" t="s">
        <v>506</v>
      </c>
      <c r="B3271" s="52" t="s">
        <v>618</v>
      </c>
      <c r="C3271" s="52" t="s">
        <v>1092</v>
      </c>
      <c r="D3271" s="52" t="s">
        <v>1355</v>
      </c>
      <c r="E3271" s="52" t="s">
        <v>1035</v>
      </c>
      <c r="F3271" s="52" t="s">
        <v>201</v>
      </c>
      <c r="G3271" s="56" t="s">
        <v>1036</v>
      </c>
      <c r="H3271" s="57">
        <v>53930000</v>
      </c>
    </row>
    <row r="3272" spans="1:8">
      <c r="A3272" s="52" t="s">
        <v>506</v>
      </c>
      <c r="B3272" s="52" t="s">
        <v>618</v>
      </c>
      <c r="C3272" s="52" t="s">
        <v>1092</v>
      </c>
      <c r="D3272" s="52" t="s">
        <v>1355</v>
      </c>
      <c r="E3272" s="52" t="s">
        <v>1035</v>
      </c>
      <c r="F3272" s="52" t="s">
        <v>1037</v>
      </c>
      <c r="G3272" s="56" t="s">
        <v>1038</v>
      </c>
      <c r="H3272" s="57">
        <v>31830000</v>
      </c>
    </row>
    <row r="3273" spans="1:8">
      <c r="A3273" s="52" t="s">
        <v>506</v>
      </c>
      <c r="B3273" s="52" t="s">
        <v>618</v>
      </c>
      <c r="C3273" s="52" t="s">
        <v>1092</v>
      </c>
      <c r="D3273" s="52" t="s">
        <v>1355</v>
      </c>
      <c r="E3273" s="52" t="s">
        <v>1035</v>
      </c>
      <c r="F3273" s="52" t="s">
        <v>1039</v>
      </c>
      <c r="G3273" s="56" t="s">
        <v>1040</v>
      </c>
      <c r="H3273" s="57">
        <v>9700000</v>
      </c>
    </row>
    <row r="3274" spans="1:8">
      <c r="A3274" s="52" t="s">
        <v>506</v>
      </c>
      <c r="B3274" s="52" t="s">
        <v>618</v>
      </c>
      <c r="C3274" s="52" t="s">
        <v>1092</v>
      </c>
      <c r="D3274" s="52" t="s">
        <v>1355</v>
      </c>
      <c r="E3274" s="52" t="s">
        <v>1035</v>
      </c>
      <c r="F3274" s="52" t="s">
        <v>1041</v>
      </c>
      <c r="G3274" s="56" t="s">
        <v>1028</v>
      </c>
      <c r="H3274" s="57">
        <v>12400000</v>
      </c>
    </row>
    <row r="3275" spans="1:8" ht="25.5">
      <c r="A3275" s="52" t="s">
        <v>506</v>
      </c>
      <c r="B3275" s="52" t="s">
        <v>618</v>
      </c>
      <c r="C3275" s="52" t="s">
        <v>1092</v>
      </c>
      <c r="D3275" s="52" t="s">
        <v>1355</v>
      </c>
      <c r="E3275" s="52" t="s">
        <v>1058</v>
      </c>
      <c r="F3275" s="52" t="s">
        <v>201</v>
      </c>
      <c r="G3275" s="56" t="s">
        <v>1059</v>
      </c>
      <c r="H3275" s="57">
        <v>1610000</v>
      </c>
    </row>
    <row r="3276" spans="1:8">
      <c r="A3276" s="52" t="s">
        <v>506</v>
      </c>
      <c r="B3276" s="52" t="s">
        <v>618</v>
      </c>
      <c r="C3276" s="52" t="s">
        <v>1092</v>
      </c>
      <c r="D3276" s="52" t="s">
        <v>1355</v>
      </c>
      <c r="E3276" s="52" t="s">
        <v>1058</v>
      </c>
      <c r="F3276" s="52" t="s">
        <v>1064</v>
      </c>
      <c r="G3276" s="56" t="s">
        <v>1065</v>
      </c>
      <c r="H3276" s="57">
        <v>1610000</v>
      </c>
    </row>
    <row r="3277" spans="1:8" ht="25.5">
      <c r="A3277" s="52" t="s">
        <v>506</v>
      </c>
      <c r="B3277" s="52" t="s">
        <v>618</v>
      </c>
      <c r="C3277" s="52" t="s">
        <v>1092</v>
      </c>
      <c r="D3277" s="52" t="s">
        <v>1355</v>
      </c>
      <c r="E3277" s="52" t="s">
        <v>1072</v>
      </c>
      <c r="F3277" s="52" t="s">
        <v>201</v>
      </c>
      <c r="G3277" s="56" t="s">
        <v>1073</v>
      </c>
      <c r="H3277" s="57">
        <v>14800000</v>
      </c>
    </row>
    <row r="3278" spans="1:8">
      <c r="A3278" s="52" t="s">
        <v>506</v>
      </c>
      <c r="B3278" s="52" t="s">
        <v>618</v>
      </c>
      <c r="C3278" s="52" t="s">
        <v>1092</v>
      </c>
      <c r="D3278" s="52" t="s">
        <v>1355</v>
      </c>
      <c r="E3278" s="52" t="s">
        <v>1072</v>
      </c>
      <c r="F3278" s="52" t="s">
        <v>1074</v>
      </c>
      <c r="G3278" s="56" t="s">
        <v>1067</v>
      </c>
      <c r="H3278" s="57">
        <v>14800000</v>
      </c>
    </row>
    <row r="3279" spans="1:8" ht="25.5">
      <c r="A3279" s="52" t="s">
        <v>506</v>
      </c>
      <c r="B3279" s="52" t="s">
        <v>618</v>
      </c>
      <c r="C3279" s="52" t="s">
        <v>1092</v>
      </c>
      <c r="D3279" s="52" t="s">
        <v>1355</v>
      </c>
      <c r="E3279" s="52" t="s">
        <v>1076</v>
      </c>
      <c r="F3279" s="52" t="s">
        <v>201</v>
      </c>
      <c r="G3279" s="56" t="s">
        <v>1077</v>
      </c>
      <c r="H3279" s="57">
        <v>4640000</v>
      </c>
    </row>
    <row r="3280" spans="1:8">
      <c r="A3280" s="52" t="s">
        <v>506</v>
      </c>
      <c r="B3280" s="52" t="s">
        <v>618</v>
      </c>
      <c r="C3280" s="52" t="s">
        <v>1092</v>
      </c>
      <c r="D3280" s="52" t="s">
        <v>1355</v>
      </c>
      <c r="E3280" s="52" t="s">
        <v>1076</v>
      </c>
      <c r="F3280" s="52" t="s">
        <v>1080</v>
      </c>
      <c r="G3280" s="56" t="s">
        <v>1081</v>
      </c>
      <c r="H3280" s="57">
        <v>4640000</v>
      </c>
    </row>
    <row r="3281" spans="1:8">
      <c r="A3281" s="52" t="s">
        <v>506</v>
      </c>
      <c r="B3281" s="52" t="s">
        <v>618</v>
      </c>
      <c r="C3281" s="52" t="s">
        <v>1092</v>
      </c>
      <c r="D3281" s="52" t="s">
        <v>1355</v>
      </c>
      <c r="E3281" s="52" t="s">
        <v>1189</v>
      </c>
      <c r="F3281" s="52" t="s">
        <v>201</v>
      </c>
      <c r="G3281" s="56" t="s">
        <v>1190</v>
      </c>
      <c r="H3281" s="57">
        <v>2400000</v>
      </c>
    </row>
    <row r="3282" spans="1:8">
      <c r="A3282" s="52" t="s">
        <v>506</v>
      </c>
      <c r="B3282" s="52" t="s">
        <v>618</v>
      </c>
      <c r="C3282" s="52" t="s">
        <v>1092</v>
      </c>
      <c r="D3282" s="52" t="s">
        <v>1355</v>
      </c>
      <c r="E3282" s="52" t="s">
        <v>1189</v>
      </c>
      <c r="F3282" s="52" t="s">
        <v>1191</v>
      </c>
      <c r="G3282" s="56" t="s">
        <v>1192</v>
      </c>
      <c r="H3282" s="57">
        <v>2400000</v>
      </c>
    </row>
    <row r="3283" spans="1:8">
      <c r="A3283" s="52" t="s">
        <v>506</v>
      </c>
      <c r="B3283" s="52" t="s">
        <v>618</v>
      </c>
      <c r="C3283" s="52" t="s">
        <v>1092</v>
      </c>
      <c r="D3283" s="52" t="s">
        <v>1355</v>
      </c>
      <c r="E3283" s="52" t="s">
        <v>1083</v>
      </c>
      <c r="F3283" s="52" t="s">
        <v>201</v>
      </c>
      <c r="G3283" s="56" t="s">
        <v>971</v>
      </c>
      <c r="H3283" s="57">
        <v>34500000</v>
      </c>
    </row>
    <row r="3284" spans="1:8">
      <c r="A3284" s="52" t="s">
        <v>506</v>
      </c>
      <c r="B3284" s="52" t="s">
        <v>618</v>
      </c>
      <c r="C3284" s="52" t="s">
        <v>1092</v>
      </c>
      <c r="D3284" s="52" t="s">
        <v>1355</v>
      </c>
      <c r="E3284" s="52" t="s">
        <v>1083</v>
      </c>
      <c r="F3284" s="52" t="s">
        <v>1090</v>
      </c>
      <c r="G3284" s="56" t="s">
        <v>1091</v>
      </c>
      <c r="H3284" s="57">
        <v>34500000</v>
      </c>
    </row>
    <row r="3285" spans="1:8">
      <c r="A3285" s="52" t="s">
        <v>506</v>
      </c>
      <c r="B3285" s="52" t="s">
        <v>618</v>
      </c>
      <c r="C3285" s="52" t="s">
        <v>480</v>
      </c>
      <c r="D3285" s="52" t="s">
        <v>201</v>
      </c>
      <c r="E3285" s="52" t="s">
        <v>201</v>
      </c>
      <c r="F3285" s="52" t="s">
        <v>201</v>
      </c>
      <c r="G3285" s="56" t="s">
        <v>1137</v>
      </c>
      <c r="H3285" s="57">
        <v>95000000</v>
      </c>
    </row>
    <row r="3286" spans="1:8">
      <c r="A3286" s="52" t="s">
        <v>506</v>
      </c>
      <c r="B3286" s="52" t="s">
        <v>618</v>
      </c>
      <c r="C3286" s="52" t="s">
        <v>480</v>
      </c>
      <c r="D3286" s="52" t="s">
        <v>1147</v>
      </c>
      <c r="E3286" s="52" t="s">
        <v>201</v>
      </c>
      <c r="F3286" s="52" t="s">
        <v>201</v>
      </c>
      <c r="G3286" s="56" t="s">
        <v>1148</v>
      </c>
      <c r="H3286" s="57">
        <v>95000000</v>
      </c>
    </row>
    <row r="3287" spans="1:8">
      <c r="A3287" s="52" t="s">
        <v>506</v>
      </c>
      <c r="B3287" s="52" t="s">
        <v>618</v>
      </c>
      <c r="C3287" s="52" t="s">
        <v>480</v>
      </c>
      <c r="D3287" s="52" t="s">
        <v>1147</v>
      </c>
      <c r="E3287" s="52" t="s">
        <v>1006</v>
      </c>
      <c r="F3287" s="52" t="s">
        <v>201</v>
      </c>
      <c r="G3287" s="56" t="s">
        <v>1007</v>
      </c>
      <c r="H3287" s="57">
        <v>95000000</v>
      </c>
    </row>
    <row r="3288" spans="1:8">
      <c r="A3288" s="52" t="s">
        <v>506</v>
      </c>
      <c r="B3288" s="52" t="s">
        <v>618</v>
      </c>
      <c r="C3288" s="52" t="s">
        <v>480</v>
      </c>
      <c r="D3288" s="52" t="s">
        <v>1147</v>
      </c>
      <c r="E3288" s="52" t="s">
        <v>1006</v>
      </c>
      <c r="F3288" s="52" t="s">
        <v>1014</v>
      </c>
      <c r="G3288" s="56" t="s">
        <v>1015</v>
      </c>
      <c r="H3288" s="57">
        <v>95000000</v>
      </c>
    </row>
    <row r="3289" spans="1:8">
      <c r="A3289" s="52" t="s">
        <v>506</v>
      </c>
      <c r="B3289" s="52" t="s">
        <v>618</v>
      </c>
      <c r="C3289" s="52" t="s">
        <v>1158</v>
      </c>
      <c r="D3289" s="52" t="s">
        <v>201</v>
      </c>
      <c r="E3289" s="52" t="s">
        <v>201</v>
      </c>
      <c r="F3289" s="52" t="s">
        <v>201</v>
      </c>
      <c r="G3289" s="56" t="s">
        <v>1159</v>
      </c>
      <c r="H3289" s="57">
        <v>182735000</v>
      </c>
    </row>
    <row r="3290" spans="1:8">
      <c r="A3290" s="52" t="s">
        <v>506</v>
      </c>
      <c r="B3290" s="52" t="s">
        <v>618</v>
      </c>
      <c r="C3290" s="52" t="s">
        <v>1158</v>
      </c>
      <c r="D3290" s="52" t="s">
        <v>1160</v>
      </c>
      <c r="E3290" s="52" t="s">
        <v>201</v>
      </c>
      <c r="F3290" s="52" t="s">
        <v>201</v>
      </c>
      <c r="G3290" s="56" t="s">
        <v>1161</v>
      </c>
      <c r="H3290" s="57">
        <v>0</v>
      </c>
    </row>
    <row r="3291" spans="1:8" ht="38.25">
      <c r="A3291" s="52" t="s">
        <v>506</v>
      </c>
      <c r="B3291" s="52" t="s">
        <v>618</v>
      </c>
      <c r="C3291" s="52" t="s">
        <v>1158</v>
      </c>
      <c r="D3291" s="52" t="s">
        <v>1195</v>
      </c>
      <c r="E3291" s="52" t="s">
        <v>201</v>
      </c>
      <c r="F3291" s="52" t="s">
        <v>201</v>
      </c>
      <c r="G3291" s="56" t="s">
        <v>1196</v>
      </c>
      <c r="H3291" s="57">
        <v>182735000</v>
      </c>
    </row>
    <row r="3292" spans="1:8">
      <c r="A3292" s="52" t="s">
        <v>506</v>
      </c>
      <c r="B3292" s="52" t="s">
        <v>618</v>
      </c>
      <c r="C3292" s="52" t="s">
        <v>1158</v>
      </c>
      <c r="D3292" s="52" t="s">
        <v>1195</v>
      </c>
      <c r="E3292" s="52" t="s">
        <v>1302</v>
      </c>
      <c r="F3292" s="52" t="s">
        <v>201</v>
      </c>
      <c r="G3292" s="56" t="s">
        <v>1303</v>
      </c>
      <c r="H3292" s="57">
        <v>182735000</v>
      </c>
    </row>
    <row r="3293" spans="1:8">
      <c r="A3293" s="52" t="s">
        <v>506</v>
      </c>
      <c r="B3293" s="52" t="s">
        <v>618</v>
      </c>
      <c r="C3293" s="52" t="s">
        <v>1158</v>
      </c>
      <c r="D3293" s="52" t="s">
        <v>1195</v>
      </c>
      <c r="E3293" s="52" t="s">
        <v>1302</v>
      </c>
      <c r="F3293" s="52" t="s">
        <v>1377</v>
      </c>
      <c r="G3293" s="56" t="s">
        <v>1378</v>
      </c>
      <c r="H3293" s="57">
        <v>182735000</v>
      </c>
    </row>
    <row r="3294" spans="1:8" ht="25.5">
      <c r="A3294" s="52" t="s">
        <v>506</v>
      </c>
      <c r="B3294" s="52" t="s">
        <v>618</v>
      </c>
      <c r="C3294" s="52" t="s">
        <v>930</v>
      </c>
      <c r="D3294" s="52" t="s">
        <v>201</v>
      </c>
      <c r="E3294" s="52" t="s">
        <v>201</v>
      </c>
      <c r="F3294" s="52" t="s">
        <v>201</v>
      </c>
      <c r="G3294" s="56" t="s">
        <v>931</v>
      </c>
      <c r="H3294" s="57">
        <v>11321233646</v>
      </c>
    </row>
    <row r="3295" spans="1:8">
      <c r="A3295" s="52" t="s">
        <v>506</v>
      </c>
      <c r="B3295" s="52" t="s">
        <v>618</v>
      </c>
      <c r="C3295" s="52" t="s">
        <v>930</v>
      </c>
      <c r="D3295" s="52" t="s">
        <v>932</v>
      </c>
      <c r="E3295" s="52" t="s">
        <v>201</v>
      </c>
      <c r="F3295" s="52" t="s">
        <v>201</v>
      </c>
      <c r="G3295" s="56" t="s">
        <v>933</v>
      </c>
      <c r="H3295" s="57">
        <v>11321233646</v>
      </c>
    </row>
    <row r="3296" spans="1:8">
      <c r="A3296" s="52" t="s">
        <v>506</v>
      </c>
      <c r="B3296" s="52" t="s">
        <v>618</v>
      </c>
      <c r="C3296" s="52" t="s">
        <v>930</v>
      </c>
      <c r="D3296" s="52" t="s">
        <v>932</v>
      </c>
      <c r="E3296" s="52" t="s">
        <v>934</v>
      </c>
      <c r="F3296" s="52" t="s">
        <v>201</v>
      </c>
      <c r="G3296" s="56" t="s">
        <v>935</v>
      </c>
      <c r="H3296" s="57">
        <v>3597189819</v>
      </c>
    </row>
    <row r="3297" spans="1:8">
      <c r="A3297" s="52" t="s">
        <v>506</v>
      </c>
      <c r="B3297" s="52" t="s">
        <v>618</v>
      </c>
      <c r="C3297" s="52" t="s">
        <v>930</v>
      </c>
      <c r="D3297" s="52" t="s">
        <v>932</v>
      </c>
      <c r="E3297" s="52" t="s">
        <v>934</v>
      </c>
      <c r="F3297" s="52" t="s">
        <v>936</v>
      </c>
      <c r="G3297" s="56" t="s">
        <v>937</v>
      </c>
      <c r="H3297" s="57">
        <v>3597189819</v>
      </c>
    </row>
    <row r="3298" spans="1:8" ht="25.5">
      <c r="A3298" s="52" t="s">
        <v>506</v>
      </c>
      <c r="B3298" s="52" t="s">
        <v>618</v>
      </c>
      <c r="C3298" s="52" t="s">
        <v>930</v>
      </c>
      <c r="D3298" s="52" t="s">
        <v>932</v>
      </c>
      <c r="E3298" s="52" t="s">
        <v>940</v>
      </c>
      <c r="F3298" s="52" t="s">
        <v>201</v>
      </c>
      <c r="G3298" s="56" t="s">
        <v>941</v>
      </c>
      <c r="H3298" s="57">
        <v>255835129</v>
      </c>
    </row>
    <row r="3299" spans="1:8" ht="25.5">
      <c r="A3299" s="52" t="s">
        <v>506</v>
      </c>
      <c r="B3299" s="52" t="s">
        <v>618</v>
      </c>
      <c r="C3299" s="52" t="s">
        <v>930</v>
      </c>
      <c r="D3299" s="52" t="s">
        <v>932</v>
      </c>
      <c r="E3299" s="52" t="s">
        <v>940</v>
      </c>
      <c r="F3299" s="52" t="s">
        <v>942</v>
      </c>
      <c r="G3299" s="56" t="s">
        <v>943</v>
      </c>
      <c r="H3299" s="57">
        <v>255835129</v>
      </c>
    </row>
    <row r="3300" spans="1:8">
      <c r="A3300" s="52" t="s">
        <v>506</v>
      </c>
      <c r="B3300" s="52" t="s">
        <v>618</v>
      </c>
      <c r="C3300" s="52" t="s">
        <v>930</v>
      </c>
      <c r="D3300" s="52" t="s">
        <v>932</v>
      </c>
      <c r="E3300" s="52" t="s">
        <v>944</v>
      </c>
      <c r="F3300" s="52" t="s">
        <v>201</v>
      </c>
      <c r="G3300" s="56" t="s">
        <v>945</v>
      </c>
      <c r="H3300" s="57">
        <v>1513337715</v>
      </c>
    </row>
    <row r="3301" spans="1:8">
      <c r="A3301" s="52" t="s">
        <v>506</v>
      </c>
      <c r="B3301" s="52" t="s">
        <v>618</v>
      </c>
      <c r="C3301" s="52" t="s">
        <v>930</v>
      </c>
      <c r="D3301" s="52" t="s">
        <v>932</v>
      </c>
      <c r="E3301" s="52" t="s">
        <v>944</v>
      </c>
      <c r="F3301" s="52" t="s">
        <v>946</v>
      </c>
      <c r="G3301" s="56" t="s">
        <v>947</v>
      </c>
      <c r="H3301" s="57">
        <v>175836000</v>
      </c>
    </row>
    <row r="3302" spans="1:8">
      <c r="A3302" s="52" t="s">
        <v>506</v>
      </c>
      <c r="B3302" s="52" t="s">
        <v>618</v>
      </c>
      <c r="C3302" s="52" t="s">
        <v>930</v>
      </c>
      <c r="D3302" s="52" t="s">
        <v>932</v>
      </c>
      <c r="E3302" s="52" t="s">
        <v>944</v>
      </c>
      <c r="F3302" s="52" t="s">
        <v>948</v>
      </c>
      <c r="G3302" s="56" t="s">
        <v>949</v>
      </c>
      <c r="H3302" s="57">
        <v>63451950</v>
      </c>
    </row>
    <row r="3303" spans="1:8">
      <c r="A3303" s="52" t="s">
        <v>506</v>
      </c>
      <c r="B3303" s="52" t="s">
        <v>618</v>
      </c>
      <c r="C3303" s="52" t="s">
        <v>930</v>
      </c>
      <c r="D3303" s="52" t="s">
        <v>932</v>
      </c>
      <c r="E3303" s="52" t="s">
        <v>944</v>
      </c>
      <c r="F3303" s="52" t="s">
        <v>950</v>
      </c>
      <c r="G3303" s="56" t="s">
        <v>951</v>
      </c>
      <c r="H3303" s="57">
        <v>7598000</v>
      </c>
    </row>
    <row r="3304" spans="1:8">
      <c r="A3304" s="52" t="s">
        <v>506</v>
      </c>
      <c r="B3304" s="52" t="s">
        <v>618</v>
      </c>
      <c r="C3304" s="52" t="s">
        <v>930</v>
      </c>
      <c r="D3304" s="52" t="s">
        <v>932</v>
      </c>
      <c r="E3304" s="52" t="s">
        <v>944</v>
      </c>
      <c r="F3304" s="52" t="s">
        <v>1229</v>
      </c>
      <c r="G3304" s="56" t="s">
        <v>1230</v>
      </c>
      <c r="H3304" s="57">
        <v>72805500</v>
      </c>
    </row>
    <row r="3305" spans="1:8" ht="25.5">
      <c r="A3305" s="52" t="s">
        <v>506</v>
      </c>
      <c r="B3305" s="52" t="s">
        <v>618</v>
      </c>
      <c r="C3305" s="52" t="s">
        <v>930</v>
      </c>
      <c r="D3305" s="52" t="s">
        <v>932</v>
      </c>
      <c r="E3305" s="52" t="s">
        <v>944</v>
      </c>
      <c r="F3305" s="52" t="s">
        <v>956</v>
      </c>
      <c r="G3305" s="56" t="s">
        <v>957</v>
      </c>
      <c r="H3305" s="57">
        <v>50082381</v>
      </c>
    </row>
    <row r="3306" spans="1:8" ht="25.5">
      <c r="A3306" s="52" t="s">
        <v>506</v>
      </c>
      <c r="B3306" s="52" t="s">
        <v>618</v>
      </c>
      <c r="C3306" s="52" t="s">
        <v>930</v>
      </c>
      <c r="D3306" s="52" t="s">
        <v>932</v>
      </c>
      <c r="E3306" s="52" t="s">
        <v>944</v>
      </c>
      <c r="F3306" s="52" t="s">
        <v>1291</v>
      </c>
      <c r="G3306" s="56" t="s">
        <v>1292</v>
      </c>
      <c r="H3306" s="57">
        <v>8232000</v>
      </c>
    </row>
    <row r="3307" spans="1:8">
      <c r="A3307" s="52" t="s">
        <v>506</v>
      </c>
      <c r="B3307" s="52" t="s">
        <v>618</v>
      </c>
      <c r="C3307" s="52" t="s">
        <v>930</v>
      </c>
      <c r="D3307" s="52" t="s">
        <v>932</v>
      </c>
      <c r="E3307" s="52" t="s">
        <v>944</v>
      </c>
      <c r="F3307" s="52" t="s">
        <v>958</v>
      </c>
      <c r="G3307" s="56" t="s">
        <v>959</v>
      </c>
      <c r="H3307" s="57">
        <v>1011860384</v>
      </c>
    </row>
    <row r="3308" spans="1:8">
      <c r="A3308" s="52" t="s">
        <v>506</v>
      </c>
      <c r="B3308" s="52" t="s">
        <v>618</v>
      </c>
      <c r="C3308" s="52" t="s">
        <v>930</v>
      </c>
      <c r="D3308" s="52" t="s">
        <v>932</v>
      </c>
      <c r="E3308" s="52" t="s">
        <v>944</v>
      </c>
      <c r="F3308" s="52" t="s">
        <v>960</v>
      </c>
      <c r="G3308" s="56" t="s">
        <v>961</v>
      </c>
      <c r="H3308" s="57">
        <v>123471500</v>
      </c>
    </row>
    <row r="3309" spans="1:8" ht="25.5">
      <c r="A3309" s="52" t="s">
        <v>506</v>
      </c>
      <c r="B3309" s="52" t="s">
        <v>618</v>
      </c>
      <c r="C3309" s="52" t="s">
        <v>930</v>
      </c>
      <c r="D3309" s="52" t="s">
        <v>932</v>
      </c>
      <c r="E3309" s="52" t="s">
        <v>962</v>
      </c>
      <c r="F3309" s="52" t="s">
        <v>201</v>
      </c>
      <c r="G3309" s="56" t="s">
        <v>963</v>
      </c>
      <c r="H3309" s="57">
        <v>1000000</v>
      </c>
    </row>
    <row r="3310" spans="1:8">
      <c r="A3310" s="52" t="s">
        <v>506</v>
      </c>
      <c r="B3310" s="52" t="s">
        <v>618</v>
      </c>
      <c r="C3310" s="52" t="s">
        <v>930</v>
      </c>
      <c r="D3310" s="52" t="s">
        <v>932</v>
      </c>
      <c r="E3310" s="52" t="s">
        <v>962</v>
      </c>
      <c r="F3310" s="52" t="s">
        <v>964</v>
      </c>
      <c r="G3310" s="56" t="s">
        <v>965</v>
      </c>
      <c r="H3310" s="57">
        <v>1000000</v>
      </c>
    </row>
    <row r="3311" spans="1:8">
      <c r="A3311" s="52" t="s">
        <v>506</v>
      </c>
      <c r="B3311" s="52" t="s">
        <v>618</v>
      </c>
      <c r="C3311" s="52" t="s">
        <v>930</v>
      </c>
      <c r="D3311" s="52" t="s">
        <v>932</v>
      </c>
      <c r="E3311" s="52" t="s">
        <v>1139</v>
      </c>
      <c r="F3311" s="52" t="s">
        <v>201</v>
      </c>
      <c r="G3311" s="56" t="s">
        <v>1140</v>
      </c>
      <c r="H3311" s="57">
        <v>52372000</v>
      </c>
    </row>
    <row r="3312" spans="1:8">
      <c r="A3312" s="52" t="s">
        <v>506</v>
      </c>
      <c r="B3312" s="52" t="s">
        <v>618</v>
      </c>
      <c r="C3312" s="52" t="s">
        <v>930</v>
      </c>
      <c r="D3312" s="52" t="s">
        <v>932</v>
      </c>
      <c r="E3312" s="52" t="s">
        <v>1139</v>
      </c>
      <c r="F3312" s="52" t="s">
        <v>1203</v>
      </c>
      <c r="G3312" s="56" t="s">
        <v>1204</v>
      </c>
      <c r="H3312" s="57">
        <v>47382000</v>
      </c>
    </row>
    <row r="3313" spans="1:8">
      <c r="A3313" s="52" t="s">
        <v>506</v>
      </c>
      <c r="B3313" s="52" t="s">
        <v>618</v>
      </c>
      <c r="C3313" s="52" t="s">
        <v>930</v>
      </c>
      <c r="D3313" s="52" t="s">
        <v>932</v>
      </c>
      <c r="E3313" s="52" t="s">
        <v>1139</v>
      </c>
      <c r="F3313" s="52" t="s">
        <v>1266</v>
      </c>
      <c r="G3313" s="56" t="s">
        <v>1267</v>
      </c>
      <c r="H3313" s="57">
        <v>4990000</v>
      </c>
    </row>
    <row r="3314" spans="1:8">
      <c r="A3314" s="52" t="s">
        <v>506</v>
      </c>
      <c r="B3314" s="52" t="s">
        <v>618</v>
      </c>
      <c r="C3314" s="52" t="s">
        <v>930</v>
      </c>
      <c r="D3314" s="52" t="s">
        <v>932</v>
      </c>
      <c r="E3314" s="52" t="s">
        <v>966</v>
      </c>
      <c r="F3314" s="52" t="s">
        <v>201</v>
      </c>
      <c r="G3314" s="56" t="s">
        <v>967</v>
      </c>
      <c r="H3314" s="57">
        <v>832480549</v>
      </c>
    </row>
    <row r="3315" spans="1:8">
      <c r="A3315" s="52" t="s">
        <v>506</v>
      </c>
      <c r="B3315" s="52" t="s">
        <v>618</v>
      </c>
      <c r="C3315" s="52" t="s">
        <v>930</v>
      </c>
      <c r="D3315" s="52" t="s">
        <v>932</v>
      </c>
      <c r="E3315" s="52" t="s">
        <v>966</v>
      </c>
      <c r="F3315" s="52" t="s">
        <v>970</v>
      </c>
      <c r="G3315" s="56" t="s">
        <v>971</v>
      </c>
      <c r="H3315" s="57">
        <v>832480549</v>
      </c>
    </row>
    <row r="3316" spans="1:8">
      <c r="A3316" s="52" t="s">
        <v>506</v>
      </c>
      <c r="B3316" s="52" t="s">
        <v>618</v>
      </c>
      <c r="C3316" s="52" t="s">
        <v>930</v>
      </c>
      <c r="D3316" s="52" t="s">
        <v>932</v>
      </c>
      <c r="E3316" s="52" t="s">
        <v>972</v>
      </c>
      <c r="F3316" s="52" t="s">
        <v>201</v>
      </c>
      <c r="G3316" s="56" t="s">
        <v>973</v>
      </c>
      <c r="H3316" s="57">
        <v>924576180</v>
      </c>
    </row>
    <row r="3317" spans="1:8">
      <c r="A3317" s="52" t="s">
        <v>506</v>
      </c>
      <c r="B3317" s="52" t="s">
        <v>618</v>
      </c>
      <c r="C3317" s="52" t="s">
        <v>930</v>
      </c>
      <c r="D3317" s="52" t="s">
        <v>932</v>
      </c>
      <c r="E3317" s="52" t="s">
        <v>972</v>
      </c>
      <c r="F3317" s="52" t="s">
        <v>974</v>
      </c>
      <c r="G3317" s="56" t="s">
        <v>975</v>
      </c>
      <c r="H3317" s="57">
        <v>716869905</v>
      </c>
    </row>
    <row r="3318" spans="1:8">
      <c r="A3318" s="52" t="s">
        <v>506</v>
      </c>
      <c r="B3318" s="52" t="s">
        <v>618</v>
      </c>
      <c r="C3318" s="52" t="s">
        <v>930</v>
      </c>
      <c r="D3318" s="52" t="s">
        <v>932</v>
      </c>
      <c r="E3318" s="52" t="s">
        <v>972</v>
      </c>
      <c r="F3318" s="52" t="s">
        <v>976</v>
      </c>
      <c r="G3318" s="56" t="s">
        <v>977</v>
      </c>
      <c r="H3318" s="57">
        <v>122891981</v>
      </c>
    </row>
    <row r="3319" spans="1:8">
      <c r="A3319" s="52" t="s">
        <v>506</v>
      </c>
      <c r="B3319" s="52" t="s">
        <v>618</v>
      </c>
      <c r="C3319" s="52" t="s">
        <v>930</v>
      </c>
      <c r="D3319" s="52" t="s">
        <v>932</v>
      </c>
      <c r="E3319" s="52" t="s">
        <v>972</v>
      </c>
      <c r="F3319" s="52" t="s">
        <v>978</v>
      </c>
      <c r="G3319" s="56" t="s">
        <v>979</v>
      </c>
      <c r="H3319" s="57">
        <v>81927985</v>
      </c>
    </row>
    <row r="3320" spans="1:8">
      <c r="A3320" s="52" t="s">
        <v>506</v>
      </c>
      <c r="B3320" s="52" t="s">
        <v>618</v>
      </c>
      <c r="C3320" s="52" t="s">
        <v>930</v>
      </c>
      <c r="D3320" s="52" t="s">
        <v>932</v>
      </c>
      <c r="E3320" s="52" t="s">
        <v>972</v>
      </c>
      <c r="F3320" s="52" t="s">
        <v>980</v>
      </c>
      <c r="G3320" s="56" t="s">
        <v>981</v>
      </c>
      <c r="H3320" s="57">
        <v>2886309</v>
      </c>
    </row>
    <row r="3321" spans="1:8">
      <c r="A3321" s="52" t="s">
        <v>506</v>
      </c>
      <c r="B3321" s="52" t="s">
        <v>618</v>
      </c>
      <c r="C3321" s="52" t="s">
        <v>930</v>
      </c>
      <c r="D3321" s="52" t="s">
        <v>932</v>
      </c>
      <c r="E3321" s="52" t="s">
        <v>982</v>
      </c>
      <c r="F3321" s="52" t="s">
        <v>201</v>
      </c>
      <c r="G3321" s="56" t="s">
        <v>983</v>
      </c>
      <c r="H3321" s="57">
        <v>444539600</v>
      </c>
    </row>
    <row r="3322" spans="1:8" ht="25.5">
      <c r="A3322" s="52" t="s">
        <v>506</v>
      </c>
      <c r="B3322" s="52" t="s">
        <v>618</v>
      </c>
      <c r="C3322" s="52" t="s">
        <v>930</v>
      </c>
      <c r="D3322" s="52" t="s">
        <v>932</v>
      </c>
      <c r="E3322" s="52" t="s">
        <v>982</v>
      </c>
      <c r="F3322" s="52" t="s">
        <v>984</v>
      </c>
      <c r="G3322" s="56" t="s">
        <v>985</v>
      </c>
      <c r="H3322" s="57">
        <v>383200000</v>
      </c>
    </row>
    <row r="3323" spans="1:8">
      <c r="A3323" s="52" t="s">
        <v>506</v>
      </c>
      <c r="B3323" s="52" t="s">
        <v>618</v>
      </c>
      <c r="C3323" s="52" t="s">
        <v>930</v>
      </c>
      <c r="D3323" s="52" t="s">
        <v>932</v>
      </c>
      <c r="E3323" s="52" t="s">
        <v>982</v>
      </c>
      <c r="F3323" s="52" t="s">
        <v>1242</v>
      </c>
      <c r="G3323" s="56" t="s">
        <v>971</v>
      </c>
      <c r="H3323" s="57">
        <v>61339600</v>
      </c>
    </row>
    <row r="3324" spans="1:8">
      <c r="A3324" s="52" t="s">
        <v>506</v>
      </c>
      <c r="B3324" s="52" t="s">
        <v>618</v>
      </c>
      <c r="C3324" s="52" t="s">
        <v>930</v>
      </c>
      <c r="D3324" s="52" t="s">
        <v>932</v>
      </c>
      <c r="E3324" s="52" t="s">
        <v>986</v>
      </c>
      <c r="F3324" s="52" t="s">
        <v>201</v>
      </c>
      <c r="G3324" s="56" t="s">
        <v>987</v>
      </c>
      <c r="H3324" s="57">
        <v>404866420</v>
      </c>
    </row>
    <row r="3325" spans="1:8">
      <c r="A3325" s="52" t="s">
        <v>506</v>
      </c>
      <c r="B3325" s="52" t="s">
        <v>618</v>
      </c>
      <c r="C3325" s="52" t="s">
        <v>930</v>
      </c>
      <c r="D3325" s="52" t="s">
        <v>932</v>
      </c>
      <c r="E3325" s="52" t="s">
        <v>986</v>
      </c>
      <c r="F3325" s="52" t="s">
        <v>988</v>
      </c>
      <c r="G3325" s="56" t="s">
        <v>989</v>
      </c>
      <c r="H3325" s="57">
        <v>139342948</v>
      </c>
    </row>
    <row r="3326" spans="1:8">
      <c r="A3326" s="52" t="s">
        <v>506</v>
      </c>
      <c r="B3326" s="52" t="s">
        <v>618</v>
      </c>
      <c r="C3326" s="52" t="s">
        <v>930</v>
      </c>
      <c r="D3326" s="52" t="s">
        <v>932</v>
      </c>
      <c r="E3326" s="52" t="s">
        <v>986</v>
      </c>
      <c r="F3326" s="52" t="s">
        <v>990</v>
      </c>
      <c r="G3326" s="56" t="s">
        <v>991</v>
      </c>
      <c r="H3326" s="57">
        <v>8103666</v>
      </c>
    </row>
    <row r="3327" spans="1:8">
      <c r="A3327" s="52" t="s">
        <v>506</v>
      </c>
      <c r="B3327" s="52" t="s">
        <v>618</v>
      </c>
      <c r="C3327" s="52" t="s">
        <v>930</v>
      </c>
      <c r="D3327" s="52" t="s">
        <v>932</v>
      </c>
      <c r="E3327" s="52" t="s">
        <v>986</v>
      </c>
      <c r="F3327" s="52" t="s">
        <v>992</v>
      </c>
      <c r="G3327" s="56" t="s">
        <v>993</v>
      </c>
      <c r="H3327" s="57">
        <v>252415806</v>
      </c>
    </row>
    <row r="3328" spans="1:8">
      <c r="A3328" s="52" t="s">
        <v>506</v>
      </c>
      <c r="B3328" s="52" t="s">
        <v>618</v>
      </c>
      <c r="C3328" s="52" t="s">
        <v>930</v>
      </c>
      <c r="D3328" s="52" t="s">
        <v>932</v>
      </c>
      <c r="E3328" s="52" t="s">
        <v>986</v>
      </c>
      <c r="F3328" s="52" t="s">
        <v>994</v>
      </c>
      <c r="G3328" s="56" t="s">
        <v>995</v>
      </c>
      <c r="H3328" s="57">
        <v>5004000</v>
      </c>
    </row>
    <row r="3329" spans="1:8">
      <c r="A3329" s="52" t="s">
        <v>506</v>
      </c>
      <c r="B3329" s="52" t="s">
        <v>618</v>
      </c>
      <c r="C3329" s="52" t="s">
        <v>930</v>
      </c>
      <c r="D3329" s="52" t="s">
        <v>932</v>
      </c>
      <c r="E3329" s="52" t="s">
        <v>996</v>
      </c>
      <c r="F3329" s="52" t="s">
        <v>201</v>
      </c>
      <c r="G3329" s="56" t="s">
        <v>997</v>
      </c>
      <c r="H3329" s="57">
        <v>217744114</v>
      </c>
    </row>
    <row r="3330" spans="1:8">
      <c r="A3330" s="52" t="s">
        <v>506</v>
      </c>
      <c r="B3330" s="52" t="s">
        <v>618</v>
      </c>
      <c r="C3330" s="52" t="s">
        <v>930</v>
      </c>
      <c r="D3330" s="52" t="s">
        <v>932</v>
      </c>
      <c r="E3330" s="52" t="s">
        <v>996</v>
      </c>
      <c r="F3330" s="52" t="s">
        <v>998</v>
      </c>
      <c r="G3330" s="56" t="s">
        <v>999</v>
      </c>
      <c r="H3330" s="57">
        <v>73342136</v>
      </c>
    </row>
    <row r="3331" spans="1:8">
      <c r="A3331" s="52" t="s">
        <v>506</v>
      </c>
      <c r="B3331" s="52" t="s">
        <v>618</v>
      </c>
      <c r="C3331" s="52" t="s">
        <v>930</v>
      </c>
      <c r="D3331" s="52" t="s">
        <v>932</v>
      </c>
      <c r="E3331" s="52" t="s">
        <v>996</v>
      </c>
      <c r="F3331" s="52" t="s">
        <v>1002</v>
      </c>
      <c r="G3331" s="56" t="s">
        <v>1003</v>
      </c>
      <c r="H3331" s="57">
        <v>12400000</v>
      </c>
    </row>
    <row r="3332" spans="1:8">
      <c r="A3332" s="52" t="s">
        <v>506</v>
      </c>
      <c r="B3332" s="52" t="s">
        <v>618</v>
      </c>
      <c r="C3332" s="52" t="s">
        <v>930</v>
      </c>
      <c r="D3332" s="52" t="s">
        <v>932</v>
      </c>
      <c r="E3332" s="52" t="s">
        <v>996</v>
      </c>
      <c r="F3332" s="52" t="s">
        <v>1004</v>
      </c>
      <c r="G3332" s="56" t="s">
        <v>1005</v>
      </c>
      <c r="H3332" s="57">
        <v>132001978</v>
      </c>
    </row>
    <row r="3333" spans="1:8">
      <c r="A3333" s="52" t="s">
        <v>506</v>
      </c>
      <c r="B3333" s="52" t="s">
        <v>618</v>
      </c>
      <c r="C3333" s="52" t="s">
        <v>930</v>
      </c>
      <c r="D3333" s="52" t="s">
        <v>932</v>
      </c>
      <c r="E3333" s="52" t="s">
        <v>1006</v>
      </c>
      <c r="F3333" s="52" t="s">
        <v>201</v>
      </c>
      <c r="G3333" s="56" t="s">
        <v>1007</v>
      </c>
      <c r="H3333" s="57">
        <v>143988228</v>
      </c>
    </row>
    <row r="3334" spans="1:8" ht="38.25">
      <c r="A3334" s="52" t="s">
        <v>506</v>
      </c>
      <c r="B3334" s="52" t="s">
        <v>618</v>
      </c>
      <c r="C3334" s="52" t="s">
        <v>930</v>
      </c>
      <c r="D3334" s="52" t="s">
        <v>932</v>
      </c>
      <c r="E3334" s="52" t="s">
        <v>1006</v>
      </c>
      <c r="F3334" s="52" t="s">
        <v>1008</v>
      </c>
      <c r="G3334" s="56" t="s">
        <v>1009</v>
      </c>
      <c r="H3334" s="57">
        <v>10718808</v>
      </c>
    </row>
    <row r="3335" spans="1:8">
      <c r="A3335" s="52" t="s">
        <v>506</v>
      </c>
      <c r="B3335" s="52" t="s">
        <v>618</v>
      </c>
      <c r="C3335" s="52" t="s">
        <v>930</v>
      </c>
      <c r="D3335" s="52" t="s">
        <v>932</v>
      </c>
      <c r="E3335" s="52" t="s">
        <v>1006</v>
      </c>
      <c r="F3335" s="52" t="s">
        <v>1010</v>
      </c>
      <c r="G3335" s="56" t="s">
        <v>1011</v>
      </c>
      <c r="H3335" s="57">
        <v>17171333</v>
      </c>
    </row>
    <row r="3336" spans="1:8" ht="38.25">
      <c r="A3336" s="52" t="s">
        <v>506</v>
      </c>
      <c r="B3336" s="52" t="s">
        <v>618</v>
      </c>
      <c r="C3336" s="52" t="s">
        <v>930</v>
      </c>
      <c r="D3336" s="52" t="s">
        <v>932</v>
      </c>
      <c r="E3336" s="52" t="s">
        <v>1006</v>
      </c>
      <c r="F3336" s="52" t="s">
        <v>1012</v>
      </c>
      <c r="G3336" s="56" t="s">
        <v>1013</v>
      </c>
      <c r="H3336" s="57">
        <v>20527000</v>
      </c>
    </row>
    <row r="3337" spans="1:8">
      <c r="A3337" s="52" t="s">
        <v>506</v>
      </c>
      <c r="B3337" s="52" t="s">
        <v>618</v>
      </c>
      <c r="C3337" s="52" t="s">
        <v>930</v>
      </c>
      <c r="D3337" s="52" t="s">
        <v>932</v>
      </c>
      <c r="E3337" s="52" t="s">
        <v>1006</v>
      </c>
      <c r="F3337" s="52" t="s">
        <v>1014</v>
      </c>
      <c r="G3337" s="56" t="s">
        <v>1015</v>
      </c>
      <c r="H3337" s="57">
        <v>22800000</v>
      </c>
    </row>
    <row r="3338" spans="1:8" ht="25.5">
      <c r="A3338" s="52" t="s">
        <v>506</v>
      </c>
      <c r="B3338" s="52" t="s">
        <v>618</v>
      </c>
      <c r="C3338" s="52" t="s">
        <v>930</v>
      </c>
      <c r="D3338" s="52" t="s">
        <v>932</v>
      </c>
      <c r="E3338" s="52" t="s">
        <v>1006</v>
      </c>
      <c r="F3338" s="52" t="s">
        <v>1016</v>
      </c>
      <c r="G3338" s="56" t="s">
        <v>1017</v>
      </c>
      <c r="H3338" s="57">
        <v>22681700</v>
      </c>
    </row>
    <row r="3339" spans="1:8">
      <c r="A3339" s="52" t="s">
        <v>506</v>
      </c>
      <c r="B3339" s="52" t="s">
        <v>618</v>
      </c>
      <c r="C3339" s="52" t="s">
        <v>930</v>
      </c>
      <c r="D3339" s="52" t="s">
        <v>932</v>
      </c>
      <c r="E3339" s="52" t="s">
        <v>1006</v>
      </c>
      <c r="F3339" s="52" t="s">
        <v>1020</v>
      </c>
      <c r="G3339" s="56" t="s">
        <v>511</v>
      </c>
      <c r="H3339" s="57">
        <v>50089387</v>
      </c>
    </row>
    <row r="3340" spans="1:8">
      <c r="A3340" s="52" t="s">
        <v>506</v>
      </c>
      <c r="B3340" s="52" t="s">
        <v>618</v>
      </c>
      <c r="C3340" s="52" t="s">
        <v>930</v>
      </c>
      <c r="D3340" s="52" t="s">
        <v>932</v>
      </c>
      <c r="E3340" s="52" t="s">
        <v>1021</v>
      </c>
      <c r="F3340" s="52" t="s">
        <v>201</v>
      </c>
      <c r="G3340" s="56" t="s">
        <v>1022</v>
      </c>
      <c r="H3340" s="57">
        <v>800783846</v>
      </c>
    </row>
    <row r="3341" spans="1:8">
      <c r="A3341" s="52" t="s">
        <v>506</v>
      </c>
      <c r="B3341" s="52" t="s">
        <v>618</v>
      </c>
      <c r="C3341" s="52" t="s">
        <v>930</v>
      </c>
      <c r="D3341" s="52" t="s">
        <v>932</v>
      </c>
      <c r="E3341" s="52" t="s">
        <v>1021</v>
      </c>
      <c r="F3341" s="52" t="s">
        <v>1023</v>
      </c>
      <c r="G3341" s="56" t="s">
        <v>1024</v>
      </c>
      <c r="H3341" s="57">
        <v>93940110</v>
      </c>
    </row>
    <row r="3342" spans="1:8">
      <c r="A3342" s="52" t="s">
        <v>506</v>
      </c>
      <c r="B3342" s="52" t="s">
        <v>618</v>
      </c>
      <c r="C3342" s="52" t="s">
        <v>930</v>
      </c>
      <c r="D3342" s="52" t="s">
        <v>932</v>
      </c>
      <c r="E3342" s="52" t="s">
        <v>1021</v>
      </c>
      <c r="F3342" s="52" t="s">
        <v>1025</v>
      </c>
      <c r="G3342" s="56" t="s">
        <v>1026</v>
      </c>
      <c r="H3342" s="57">
        <v>36000000</v>
      </c>
    </row>
    <row r="3343" spans="1:8">
      <c r="A3343" s="52" t="s">
        <v>506</v>
      </c>
      <c r="B3343" s="52" t="s">
        <v>618</v>
      </c>
      <c r="C3343" s="52" t="s">
        <v>930</v>
      </c>
      <c r="D3343" s="52" t="s">
        <v>932</v>
      </c>
      <c r="E3343" s="52" t="s">
        <v>1021</v>
      </c>
      <c r="F3343" s="52" t="s">
        <v>1027</v>
      </c>
      <c r="G3343" s="56" t="s">
        <v>1028</v>
      </c>
      <c r="H3343" s="57">
        <v>235080000</v>
      </c>
    </row>
    <row r="3344" spans="1:8">
      <c r="A3344" s="52" t="s">
        <v>506</v>
      </c>
      <c r="B3344" s="52" t="s">
        <v>618</v>
      </c>
      <c r="C3344" s="52" t="s">
        <v>930</v>
      </c>
      <c r="D3344" s="52" t="s">
        <v>932</v>
      </c>
      <c r="E3344" s="52" t="s">
        <v>1021</v>
      </c>
      <c r="F3344" s="52" t="s">
        <v>1029</v>
      </c>
      <c r="G3344" s="56" t="s">
        <v>1030</v>
      </c>
      <c r="H3344" s="57">
        <v>80000000</v>
      </c>
    </row>
    <row r="3345" spans="1:8">
      <c r="A3345" s="52" t="s">
        <v>506</v>
      </c>
      <c r="B3345" s="52" t="s">
        <v>618</v>
      </c>
      <c r="C3345" s="52" t="s">
        <v>930</v>
      </c>
      <c r="D3345" s="52" t="s">
        <v>932</v>
      </c>
      <c r="E3345" s="52" t="s">
        <v>1021</v>
      </c>
      <c r="F3345" s="52" t="s">
        <v>1031</v>
      </c>
      <c r="G3345" s="56" t="s">
        <v>1032</v>
      </c>
      <c r="H3345" s="57">
        <v>202600000</v>
      </c>
    </row>
    <row r="3346" spans="1:8">
      <c r="A3346" s="52" t="s">
        <v>506</v>
      </c>
      <c r="B3346" s="52" t="s">
        <v>618</v>
      </c>
      <c r="C3346" s="52" t="s">
        <v>930</v>
      </c>
      <c r="D3346" s="52" t="s">
        <v>932</v>
      </c>
      <c r="E3346" s="52" t="s">
        <v>1021</v>
      </c>
      <c r="F3346" s="52" t="s">
        <v>1033</v>
      </c>
      <c r="G3346" s="56" t="s">
        <v>1034</v>
      </c>
      <c r="H3346" s="57">
        <v>153163736</v>
      </c>
    </row>
    <row r="3347" spans="1:8">
      <c r="A3347" s="52" t="s">
        <v>506</v>
      </c>
      <c r="B3347" s="52" t="s">
        <v>618</v>
      </c>
      <c r="C3347" s="52" t="s">
        <v>930</v>
      </c>
      <c r="D3347" s="52" t="s">
        <v>932</v>
      </c>
      <c r="E3347" s="52" t="s">
        <v>1035</v>
      </c>
      <c r="F3347" s="52" t="s">
        <v>201</v>
      </c>
      <c r="G3347" s="56" t="s">
        <v>1036</v>
      </c>
      <c r="H3347" s="57">
        <v>458632950</v>
      </c>
    </row>
    <row r="3348" spans="1:8">
      <c r="A3348" s="52" t="s">
        <v>506</v>
      </c>
      <c r="B3348" s="52" t="s">
        <v>618</v>
      </c>
      <c r="C3348" s="52" t="s">
        <v>930</v>
      </c>
      <c r="D3348" s="52" t="s">
        <v>932</v>
      </c>
      <c r="E3348" s="52" t="s">
        <v>1035</v>
      </c>
      <c r="F3348" s="52" t="s">
        <v>1037</v>
      </c>
      <c r="G3348" s="56" t="s">
        <v>1038</v>
      </c>
      <c r="H3348" s="57">
        <v>87770950</v>
      </c>
    </row>
    <row r="3349" spans="1:8">
      <c r="A3349" s="52" t="s">
        <v>506</v>
      </c>
      <c r="B3349" s="52" t="s">
        <v>618</v>
      </c>
      <c r="C3349" s="52" t="s">
        <v>930</v>
      </c>
      <c r="D3349" s="52" t="s">
        <v>932</v>
      </c>
      <c r="E3349" s="52" t="s">
        <v>1035</v>
      </c>
      <c r="F3349" s="52" t="s">
        <v>1039</v>
      </c>
      <c r="G3349" s="56" t="s">
        <v>1040</v>
      </c>
      <c r="H3349" s="57">
        <v>105850000</v>
      </c>
    </row>
    <row r="3350" spans="1:8">
      <c r="A3350" s="52" t="s">
        <v>506</v>
      </c>
      <c r="B3350" s="52" t="s">
        <v>618</v>
      </c>
      <c r="C3350" s="52" t="s">
        <v>930</v>
      </c>
      <c r="D3350" s="52" t="s">
        <v>932</v>
      </c>
      <c r="E3350" s="52" t="s">
        <v>1035</v>
      </c>
      <c r="F3350" s="52" t="s">
        <v>1041</v>
      </c>
      <c r="G3350" s="56" t="s">
        <v>1028</v>
      </c>
      <c r="H3350" s="57">
        <v>85612000</v>
      </c>
    </row>
    <row r="3351" spans="1:8">
      <c r="A3351" s="52" t="s">
        <v>506</v>
      </c>
      <c r="B3351" s="52" t="s">
        <v>618</v>
      </c>
      <c r="C3351" s="52" t="s">
        <v>930</v>
      </c>
      <c r="D3351" s="52" t="s">
        <v>932</v>
      </c>
      <c r="E3351" s="52" t="s">
        <v>1035</v>
      </c>
      <c r="F3351" s="52" t="s">
        <v>1042</v>
      </c>
      <c r="G3351" s="56" t="s">
        <v>1043</v>
      </c>
      <c r="H3351" s="57">
        <v>179400000</v>
      </c>
    </row>
    <row r="3352" spans="1:8">
      <c r="A3352" s="52" t="s">
        <v>506</v>
      </c>
      <c r="B3352" s="52" t="s">
        <v>618</v>
      </c>
      <c r="C3352" s="52" t="s">
        <v>930</v>
      </c>
      <c r="D3352" s="52" t="s">
        <v>932</v>
      </c>
      <c r="E3352" s="52" t="s">
        <v>1044</v>
      </c>
      <c r="F3352" s="52" t="s">
        <v>201</v>
      </c>
      <c r="G3352" s="56" t="s">
        <v>1045</v>
      </c>
      <c r="H3352" s="57">
        <v>134740735</v>
      </c>
    </row>
    <row r="3353" spans="1:8">
      <c r="A3353" s="52" t="s">
        <v>506</v>
      </c>
      <c r="B3353" s="52" t="s">
        <v>618</v>
      </c>
      <c r="C3353" s="52" t="s">
        <v>930</v>
      </c>
      <c r="D3353" s="52" t="s">
        <v>932</v>
      </c>
      <c r="E3353" s="52" t="s">
        <v>1044</v>
      </c>
      <c r="F3353" s="52" t="s">
        <v>1046</v>
      </c>
      <c r="G3353" s="56" t="s">
        <v>1047</v>
      </c>
      <c r="H3353" s="57">
        <v>37100000</v>
      </c>
    </row>
    <row r="3354" spans="1:8">
      <c r="A3354" s="52" t="s">
        <v>506</v>
      </c>
      <c r="B3354" s="52" t="s">
        <v>618</v>
      </c>
      <c r="C3354" s="52" t="s">
        <v>930</v>
      </c>
      <c r="D3354" s="52" t="s">
        <v>932</v>
      </c>
      <c r="E3354" s="52" t="s">
        <v>1044</v>
      </c>
      <c r="F3354" s="52" t="s">
        <v>1048</v>
      </c>
      <c r="G3354" s="56" t="s">
        <v>1049</v>
      </c>
      <c r="H3354" s="57">
        <v>97640735</v>
      </c>
    </row>
    <row r="3355" spans="1:8">
      <c r="A3355" s="52" t="s">
        <v>506</v>
      </c>
      <c r="B3355" s="52" t="s">
        <v>618</v>
      </c>
      <c r="C3355" s="52" t="s">
        <v>930</v>
      </c>
      <c r="D3355" s="52" t="s">
        <v>932</v>
      </c>
      <c r="E3355" s="52" t="s">
        <v>1226</v>
      </c>
      <c r="F3355" s="52" t="s">
        <v>201</v>
      </c>
      <c r="G3355" s="56" t="s">
        <v>1227</v>
      </c>
      <c r="H3355" s="57">
        <v>170475800</v>
      </c>
    </row>
    <row r="3356" spans="1:8">
      <c r="A3356" s="52" t="s">
        <v>506</v>
      </c>
      <c r="B3356" s="52" t="s">
        <v>618</v>
      </c>
      <c r="C3356" s="52" t="s">
        <v>930</v>
      </c>
      <c r="D3356" s="52" t="s">
        <v>932</v>
      </c>
      <c r="E3356" s="52" t="s">
        <v>1226</v>
      </c>
      <c r="F3356" s="52" t="s">
        <v>1231</v>
      </c>
      <c r="G3356" s="56" t="s">
        <v>1232</v>
      </c>
      <c r="H3356" s="57">
        <v>12650000</v>
      </c>
    </row>
    <row r="3357" spans="1:8">
      <c r="A3357" s="52" t="s">
        <v>506</v>
      </c>
      <c r="B3357" s="52" t="s">
        <v>618</v>
      </c>
      <c r="C3357" s="52" t="s">
        <v>930</v>
      </c>
      <c r="D3357" s="52" t="s">
        <v>932</v>
      </c>
      <c r="E3357" s="52" t="s">
        <v>1226</v>
      </c>
      <c r="F3357" s="52" t="s">
        <v>1233</v>
      </c>
      <c r="G3357" s="56" t="s">
        <v>1055</v>
      </c>
      <c r="H3357" s="57">
        <v>58313800</v>
      </c>
    </row>
    <row r="3358" spans="1:8">
      <c r="A3358" s="52" t="s">
        <v>506</v>
      </c>
      <c r="B3358" s="52" t="s">
        <v>618</v>
      </c>
      <c r="C3358" s="52" t="s">
        <v>930</v>
      </c>
      <c r="D3358" s="52" t="s">
        <v>932</v>
      </c>
      <c r="E3358" s="52" t="s">
        <v>1226</v>
      </c>
      <c r="F3358" s="52" t="s">
        <v>1234</v>
      </c>
      <c r="G3358" s="56" t="s">
        <v>1028</v>
      </c>
      <c r="H3358" s="57">
        <v>49632000</v>
      </c>
    </row>
    <row r="3359" spans="1:8">
      <c r="A3359" s="52" t="s">
        <v>506</v>
      </c>
      <c r="B3359" s="52" t="s">
        <v>618</v>
      </c>
      <c r="C3359" s="52" t="s">
        <v>930</v>
      </c>
      <c r="D3359" s="52" t="s">
        <v>932</v>
      </c>
      <c r="E3359" s="52" t="s">
        <v>1226</v>
      </c>
      <c r="F3359" s="52" t="s">
        <v>1235</v>
      </c>
      <c r="G3359" s="56" t="s">
        <v>971</v>
      </c>
      <c r="H3359" s="57">
        <v>49880000</v>
      </c>
    </row>
    <row r="3360" spans="1:8">
      <c r="A3360" s="52" t="s">
        <v>506</v>
      </c>
      <c r="B3360" s="52" t="s">
        <v>618</v>
      </c>
      <c r="C3360" s="52" t="s">
        <v>930</v>
      </c>
      <c r="D3360" s="52" t="s">
        <v>932</v>
      </c>
      <c r="E3360" s="52" t="s">
        <v>1052</v>
      </c>
      <c r="F3360" s="52" t="s">
        <v>201</v>
      </c>
      <c r="G3360" s="56" t="s">
        <v>1053</v>
      </c>
      <c r="H3360" s="57">
        <v>128600000</v>
      </c>
    </row>
    <row r="3361" spans="1:8">
      <c r="A3361" s="52" t="s">
        <v>506</v>
      </c>
      <c r="B3361" s="52" t="s">
        <v>618</v>
      </c>
      <c r="C3361" s="52" t="s">
        <v>930</v>
      </c>
      <c r="D3361" s="52" t="s">
        <v>932</v>
      </c>
      <c r="E3361" s="52" t="s">
        <v>1052</v>
      </c>
      <c r="F3361" s="52" t="s">
        <v>1379</v>
      </c>
      <c r="G3361" s="56" t="s">
        <v>1232</v>
      </c>
      <c r="H3361" s="57">
        <v>20000000</v>
      </c>
    </row>
    <row r="3362" spans="1:8">
      <c r="A3362" s="52" t="s">
        <v>506</v>
      </c>
      <c r="B3362" s="52" t="s">
        <v>618</v>
      </c>
      <c r="C3362" s="52" t="s">
        <v>930</v>
      </c>
      <c r="D3362" s="52" t="s">
        <v>932</v>
      </c>
      <c r="E3362" s="52" t="s">
        <v>1052</v>
      </c>
      <c r="F3362" s="52" t="s">
        <v>1054</v>
      </c>
      <c r="G3362" s="56" t="s">
        <v>1055</v>
      </c>
      <c r="H3362" s="57">
        <v>62000000</v>
      </c>
    </row>
    <row r="3363" spans="1:8">
      <c r="A3363" s="52" t="s">
        <v>506</v>
      </c>
      <c r="B3363" s="52" t="s">
        <v>618</v>
      </c>
      <c r="C3363" s="52" t="s">
        <v>930</v>
      </c>
      <c r="D3363" s="52" t="s">
        <v>932</v>
      </c>
      <c r="E3363" s="52" t="s">
        <v>1052</v>
      </c>
      <c r="F3363" s="52" t="s">
        <v>1056</v>
      </c>
      <c r="G3363" s="56" t="s">
        <v>1028</v>
      </c>
      <c r="H3363" s="57">
        <v>37400000</v>
      </c>
    </row>
    <row r="3364" spans="1:8">
      <c r="A3364" s="52" t="s">
        <v>506</v>
      </c>
      <c r="B3364" s="52" t="s">
        <v>618</v>
      </c>
      <c r="C3364" s="52" t="s">
        <v>930</v>
      </c>
      <c r="D3364" s="52" t="s">
        <v>932</v>
      </c>
      <c r="E3364" s="52" t="s">
        <v>1052</v>
      </c>
      <c r="F3364" s="52" t="s">
        <v>1057</v>
      </c>
      <c r="G3364" s="56" t="s">
        <v>971</v>
      </c>
      <c r="H3364" s="57">
        <v>9200000</v>
      </c>
    </row>
    <row r="3365" spans="1:8" ht="25.5">
      <c r="A3365" s="52" t="s">
        <v>506</v>
      </c>
      <c r="B3365" s="52" t="s">
        <v>618</v>
      </c>
      <c r="C3365" s="52" t="s">
        <v>930</v>
      </c>
      <c r="D3365" s="52" t="s">
        <v>932</v>
      </c>
      <c r="E3365" s="52" t="s">
        <v>1058</v>
      </c>
      <c r="F3365" s="52" t="s">
        <v>201</v>
      </c>
      <c r="G3365" s="56" t="s">
        <v>1059</v>
      </c>
      <c r="H3365" s="57">
        <v>141936680</v>
      </c>
    </row>
    <row r="3366" spans="1:8">
      <c r="A3366" s="52" t="s">
        <v>506</v>
      </c>
      <c r="B3366" s="52" t="s">
        <v>618</v>
      </c>
      <c r="C3366" s="52" t="s">
        <v>930</v>
      </c>
      <c r="D3366" s="52" t="s">
        <v>932</v>
      </c>
      <c r="E3366" s="52" t="s">
        <v>1058</v>
      </c>
      <c r="F3366" s="52" t="s">
        <v>1060</v>
      </c>
      <c r="G3366" s="56" t="s">
        <v>1061</v>
      </c>
      <c r="H3366" s="57">
        <v>97905200</v>
      </c>
    </row>
    <row r="3367" spans="1:8">
      <c r="A3367" s="52" t="s">
        <v>506</v>
      </c>
      <c r="B3367" s="52" t="s">
        <v>618</v>
      </c>
      <c r="C3367" s="52" t="s">
        <v>930</v>
      </c>
      <c r="D3367" s="52" t="s">
        <v>932</v>
      </c>
      <c r="E3367" s="52" t="s">
        <v>1058</v>
      </c>
      <c r="F3367" s="52" t="s">
        <v>1064</v>
      </c>
      <c r="G3367" s="56" t="s">
        <v>1065</v>
      </c>
      <c r="H3367" s="57">
        <v>38625000</v>
      </c>
    </row>
    <row r="3368" spans="1:8">
      <c r="A3368" s="52" t="s">
        <v>506</v>
      </c>
      <c r="B3368" s="52" t="s">
        <v>618</v>
      </c>
      <c r="C3368" s="52" t="s">
        <v>930</v>
      </c>
      <c r="D3368" s="52" t="s">
        <v>932</v>
      </c>
      <c r="E3368" s="52" t="s">
        <v>1058</v>
      </c>
      <c r="F3368" s="52" t="s">
        <v>1068</v>
      </c>
      <c r="G3368" s="56" t="s">
        <v>1069</v>
      </c>
      <c r="H3368" s="57">
        <v>5406480</v>
      </c>
    </row>
    <row r="3369" spans="1:8" ht="25.5">
      <c r="A3369" s="52" t="s">
        <v>506</v>
      </c>
      <c r="B3369" s="52" t="s">
        <v>618</v>
      </c>
      <c r="C3369" s="52" t="s">
        <v>930</v>
      </c>
      <c r="D3369" s="52" t="s">
        <v>932</v>
      </c>
      <c r="E3369" s="52" t="s">
        <v>1072</v>
      </c>
      <c r="F3369" s="52" t="s">
        <v>201</v>
      </c>
      <c r="G3369" s="56" t="s">
        <v>1073</v>
      </c>
      <c r="H3369" s="57">
        <v>73398650</v>
      </c>
    </row>
    <row r="3370" spans="1:8">
      <c r="A3370" s="52" t="s">
        <v>506</v>
      </c>
      <c r="B3370" s="52" t="s">
        <v>618</v>
      </c>
      <c r="C3370" s="52" t="s">
        <v>930</v>
      </c>
      <c r="D3370" s="52" t="s">
        <v>932</v>
      </c>
      <c r="E3370" s="52" t="s">
        <v>1072</v>
      </c>
      <c r="F3370" s="52" t="s">
        <v>1074</v>
      </c>
      <c r="G3370" s="56" t="s">
        <v>1067</v>
      </c>
      <c r="H3370" s="57">
        <v>73398650</v>
      </c>
    </row>
    <row r="3371" spans="1:8" ht="25.5">
      <c r="A3371" s="52" t="s">
        <v>506</v>
      </c>
      <c r="B3371" s="52" t="s">
        <v>618</v>
      </c>
      <c r="C3371" s="52" t="s">
        <v>930</v>
      </c>
      <c r="D3371" s="52" t="s">
        <v>932</v>
      </c>
      <c r="E3371" s="52" t="s">
        <v>1076</v>
      </c>
      <c r="F3371" s="52" t="s">
        <v>201</v>
      </c>
      <c r="G3371" s="56" t="s">
        <v>1077</v>
      </c>
      <c r="H3371" s="57">
        <v>248430000</v>
      </c>
    </row>
    <row r="3372" spans="1:8">
      <c r="A3372" s="52" t="s">
        <v>506</v>
      </c>
      <c r="B3372" s="52" t="s">
        <v>618</v>
      </c>
      <c r="C3372" s="52" t="s">
        <v>930</v>
      </c>
      <c r="D3372" s="52" t="s">
        <v>932</v>
      </c>
      <c r="E3372" s="52" t="s">
        <v>1076</v>
      </c>
      <c r="F3372" s="52" t="s">
        <v>1078</v>
      </c>
      <c r="G3372" s="56" t="s">
        <v>1079</v>
      </c>
      <c r="H3372" s="57">
        <v>31980000</v>
      </c>
    </row>
    <row r="3373" spans="1:8">
      <c r="A3373" s="52" t="s">
        <v>506</v>
      </c>
      <c r="B3373" s="52" t="s">
        <v>618</v>
      </c>
      <c r="C3373" s="52" t="s">
        <v>930</v>
      </c>
      <c r="D3373" s="52" t="s">
        <v>932</v>
      </c>
      <c r="E3373" s="52" t="s">
        <v>1076</v>
      </c>
      <c r="F3373" s="52" t="s">
        <v>1080</v>
      </c>
      <c r="G3373" s="56" t="s">
        <v>1081</v>
      </c>
      <c r="H3373" s="57">
        <v>216450000</v>
      </c>
    </row>
    <row r="3374" spans="1:8">
      <c r="A3374" s="52" t="s">
        <v>506</v>
      </c>
      <c r="B3374" s="52" t="s">
        <v>618</v>
      </c>
      <c r="C3374" s="52" t="s">
        <v>930</v>
      </c>
      <c r="D3374" s="52" t="s">
        <v>932</v>
      </c>
      <c r="E3374" s="52" t="s">
        <v>1189</v>
      </c>
      <c r="F3374" s="52" t="s">
        <v>201</v>
      </c>
      <c r="G3374" s="56" t="s">
        <v>1190</v>
      </c>
      <c r="H3374" s="57">
        <v>12000000</v>
      </c>
    </row>
    <row r="3375" spans="1:8">
      <c r="A3375" s="52" t="s">
        <v>506</v>
      </c>
      <c r="B3375" s="52" t="s">
        <v>618</v>
      </c>
      <c r="C3375" s="52" t="s">
        <v>930</v>
      </c>
      <c r="D3375" s="52" t="s">
        <v>932</v>
      </c>
      <c r="E3375" s="52" t="s">
        <v>1189</v>
      </c>
      <c r="F3375" s="52" t="s">
        <v>1191</v>
      </c>
      <c r="G3375" s="56" t="s">
        <v>1192</v>
      </c>
      <c r="H3375" s="57">
        <v>12000000</v>
      </c>
    </row>
    <row r="3376" spans="1:8" ht="25.5">
      <c r="A3376" s="52" t="s">
        <v>506</v>
      </c>
      <c r="B3376" s="52" t="s">
        <v>618</v>
      </c>
      <c r="C3376" s="52" t="s">
        <v>930</v>
      </c>
      <c r="D3376" s="52" t="s">
        <v>932</v>
      </c>
      <c r="E3376" s="52" t="s">
        <v>1346</v>
      </c>
      <c r="F3376" s="52" t="s">
        <v>201</v>
      </c>
      <c r="G3376" s="56" t="s">
        <v>1347</v>
      </c>
      <c r="H3376" s="57">
        <v>19400000</v>
      </c>
    </row>
    <row r="3377" spans="1:8">
      <c r="A3377" s="52" t="s">
        <v>506</v>
      </c>
      <c r="B3377" s="52" t="s">
        <v>618</v>
      </c>
      <c r="C3377" s="52" t="s">
        <v>930</v>
      </c>
      <c r="D3377" s="52" t="s">
        <v>932</v>
      </c>
      <c r="E3377" s="52" t="s">
        <v>1346</v>
      </c>
      <c r="F3377" s="52" t="s">
        <v>1380</v>
      </c>
      <c r="G3377" s="56" t="s">
        <v>971</v>
      </c>
      <c r="H3377" s="57">
        <v>19400000</v>
      </c>
    </row>
    <row r="3378" spans="1:8">
      <c r="A3378" s="52" t="s">
        <v>506</v>
      </c>
      <c r="B3378" s="52" t="s">
        <v>618</v>
      </c>
      <c r="C3378" s="52" t="s">
        <v>930</v>
      </c>
      <c r="D3378" s="52" t="s">
        <v>932</v>
      </c>
      <c r="E3378" s="52" t="s">
        <v>1083</v>
      </c>
      <c r="F3378" s="52" t="s">
        <v>201</v>
      </c>
      <c r="G3378" s="56" t="s">
        <v>971</v>
      </c>
      <c r="H3378" s="57">
        <v>564578015</v>
      </c>
    </row>
    <row r="3379" spans="1:8">
      <c r="A3379" s="52" t="s">
        <v>506</v>
      </c>
      <c r="B3379" s="52" t="s">
        <v>618</v>
      </c>
      <c r="C3379" s="52" t="s">
        <v>930</v>
      </c>
      <c r="D3379" s="52" t="s">
        <v>932</v>
      </c>
      <c r="E3379" s="52" t="s">
        <v>1083</v>
      </c>
      <c r="F3379" s="52" t="s">
        <v>1084</v>
      </c>
      <c r="G3379" s="56" t="s">
        <v>1085</v>
      </c>
      <c r="H3379" s="57">
        <v>5114000</v>
      </c>
    </row>
    <row r="3380" spans="1:8">
      <c r="A3380" s="52" t="s">
        <v>506</v>
      </c>
      <c r="B3380" s="52" t="s">
        <v>618</v>
      </c>
      <c r="C3380" s="52" t="s">
        <v>930</v>
      </c>
      <c r="D3380" s="52" t="s">
        <v>932</v>
      </c>
      <c r="E3380" s="52" t="s">
        <v>1083</v>
      </c>
      <c r="F3380" s="52" t="s">
        <v>1086</v>
      </c>
      <c r="G3380" s="56" t="s">
        <v>1087</v>
      </c>
      <c r="H3380" s="57">
        <v>9824100</v>
      </c>
    </row>
    <row r="3381" spans="1:8">
      <c r="A3381" s="52" t="s">
        <v>506</v>
      </c>
      <c r="B3381" s="52" t="s">
        <v>618</v>
      </c>
      <c r="C3381" s="52" t="s">
        <v>930</v>
      </c>
      <c r="D3381" s="52" t="s">
        <v>932</v>
      </c>
      <c r="E3381" s="52" t="s">
        <v>1083</v>
      </c>
      <c r="F3381" s="52" t="s">
        <v>1090</v>
      </c>
      <c r="G3381" s="56" t="s">
        <v>1091</v>
      </c>
      <c r="H3381" s="57">
        <v>549639915</v>
      </c>
    </row>
    <row r="3382" spans="1:8">
      <c r="A3382" s="52" t="s">
        <v>506</v>
      </c>
      <c r="B3382" s="52" t="s">
        <v>618</v>
      </c>
      <c r="C3382" s="52" t="s">
        <v>930</v>
      </c>
      <c r="D3382" s="52" t="s">
        <v>932</v>
      </c>
      <c r="E3382" s="52" t="s">
        <v>1262</v>
      </c>
      <c r="F3382" s="52" t="s">
        <v>201</v>
      </c>
      <c r="G3382" s="56" t="s">
        <v>1263</v>
      </c>
      <c r="H3382" s="57">
        <v>180327216</v>
      </c>
    </row>
    <row r="3383" spans="1:8">
      <c r="A3383" s="52" t="s">
        <v>506</v>
      </c>
      <c r="B3383" s="52" t="s">
        <v>618</v>
      </c>
      <c r="C3383" s="52" t="s">
        <v>930</v>
      </c>
      <c r="D3383" s="52" t="s">
        <v>932</v>
      </c>
      <c r="E3383" s="52" t="s">
        <v>1262</v>
      </c>
      <c r="F3383" s="52" t="s">
        <v>1264</v>
      </c>
      <c r="G3383" s="56" t="s">
        <v>1265</v>
      </c>
      <c r="H3383" s="57">
        <v>180327216</v>
      </c>
    </row>
    <row r="3384" spans="1:8">
      <c r="A3384" s="52" t="s">
        <v>506</v>
      </c>
      <c r="B3384" s="52" t="s">
        <v>618</v>
      </c>
      <c r="C3384" s="52" t="s">
        <v>1209</v>
      </c>
      <c r="D3384" s="52" t="s">
        <v>201</v>
      </c>
      <c r="E3384" s="52" t="s">
        <v>201</v>
      </c>
      <c r="F3384" s="52" t="s">
        <v>201</v>
      </c>
      <c r="G3384" s="56" t="s">
        <v>1210</v>
      </c>
      <c r="H3384" s="57">
        <v>48420995344</v>
      </c>
    </row>
    <row r="3385" spans="1:8" ht="25.5">
      <c r="A3385" s="52" t="s">
        <v>506</v>
      </c>
      <c r="B3385" s="52" t="s">
        <v>618</v>
      </c>
      <c r="C3385" s="52" t="s">
        <v>1209</v>
      </c>
      <c r="D3385" s="52" t="s">
        <v>1211</v>
      </c>
      <c r="E3385" s="52" t="s">
        <v>201</v>
      </c>
      <c r="F3385" s="52" t="s">
        <v>201</v>
      </c>
      <c r="G3385" s="56" t="s">
        <v>1212</v>
      </c>
      <c r="H3385" s="57">
        <v>18147069500</v>
      </c>
    </row>
    <row r="3386" spans="1:8">
      <c r="A3386" s="52" t="s">
        <v>506</v>
      </c>
      <c r="B3386" s="52" t="s">
        <v>618</v>
      </c>
      <c r="C3386" s="52" t="s">
        <v>1209</v>
      </c>
      <c r="D3386" s="52" t="s">
        <v>1211</v>
      </c>
      <c r="E3386" s="52" t="s">
        <v>934</v>
      </c>
      <c r="F3386" s="52" t="s">
        <v>201</v>
      </c>
      <c r="G3386" s="56" t="s">
        <v>935</v>
      </c>
      <c r="H3386" s="57">
        <v>1857914908</v>
      </c>
    </row>
    <row r="3387" spans="1:8">
      <c r="A3387" s="52" t="s">
        <v>506</v>
      </c>
      <c r="B3387" s="52" t="s">
        <v>618</v>
      </c>
      <c r="C3387" s="52" t="s">
        <v>1209</v>
      </c>
      <c r="D3387" s="52" t="s">
        <v>1211</v>
      </c>
      <c r="E3387" s="52" t="s">
        <v>934</v>
      </c>
      <c r="F3387" s="52" t="s">
        <v>936</v>
      </c>
      <c r="G3387" s="56" t="s">
        <v>937</v>
      </c>
      <c r="H3387" s="57">
        <v>1857914908</v>
      </c>
    </row>
    <row r="3388" spans="1:8" ht="25.5">
      <c r="A3388" s="52" t="s">
        <v>506</v>
      </c>
      <c r="B3388" s="52" t="s">
        <v>618</v>
      </c>
      <c r="C3388" s="52" t="s">
        <v>1209</v>
      </c>
      <c r="D3388" s="52" t="s">
        <v>1211</v>
      </c>
      <c r="E3388" s="52" t="s">
        <v>940</v>
      </c>
      <c r="F3388" s="52" t="s">
        <v>201</v>
      </c>
      <c r="G3388" s="56" t="s">
        <v>941</v>
      </c>
      <c r="H3388" s="57">
        <v>138621600</v>
      </c>
    </row>
    <row r="3389" spans="1:8" ht="25.5">
      <c r="A3389" s="52" t="s">
        <v>506</v>
      </c>
      <c r="B3389" s="52" t="s">
        <v>618</v>
      </c>
      <c r="C3389" s="52" t="s">
        <v>1209</v>
      </c>
      <c r="D3389" s="52" t="s">
        <v>1211</v>
      </c>
      <c r="E3389" s="52" t="s">
        <v>940</v>
      </c>
      <c r="F3389" s="52" t="s">
        <v>942</v>
      </c>
      <c r="G3389" s="56" t="s">
        <v>943</v>
      </c>
      <c r="H3389" s="57">
        <v>138621600</v>
      </c>
    </row>
    <row r="3390" spans="1:8">
      <c r="A3390" s="52" t="s">
        <v>506</v>
      </c>
      <c r="B3390" s="52" t="s">
        <v>618</v>
      </c>
      <c r="C3390" s="52" t="s">
        <v>1209</v>
      </c>
      <c r="D3390" s="52" t="s">
        <v>1211</v>
      </c>
      <c r="E3390" s="52" t="s">
        <v>944</v>
      </c>
      <c r="F3390" s="52" t="s">
        <v>201</v>
      </c>
      <c r="G3390" s="56" t="s">
        <v>945</v>
      </c>
      <c r="H3390" s="57">
        <v>1260197432</v>
      </c>
    </row>
    <row r="3391" spans="1:8">
      <c r="A3391" s="52" t="s">
        <v>506</v>
      </c>
      <c r="B3391" s="52" t="s">
        <v>618</v>
      </c>
      <c r="C3391" s="52" t="s">
        <v>1209</v>
      </c>
      <c r="D3391" s="52" t="s">
        <v>1211</v>
      </c>
      <c r="E3391" s="52" t="s">
        <v>944</v>
      </c>
      <c r="F3391" s="52" t="s">
        <v>946</v>
      </c>
      <c r="G3391" s="56" t="s">
        <v>947</v>
      </c>
      <c r="H3391" s="57">
        <v>46389200</v>
      </c>
    </row>
    <row r="3392" spans="1:8">
      <c r="A3392" s="52" t="s">
        <v>506</v>
      </c>
      <c r="B3392" s="52" t="s">
        <v>618</v>
      </c>
      <c r="C3392" s="52" t="s">
        <v>1209</v>
      </c>
      <c r="D3392" s="52" t="s">
        <v>1211</v>
      </c>
      <c r="E3392" s="52" t="s">
        <v>944</v>
      </c>
      <c r="F3392" s="52" t="s">
        <v>950</v>
      </c>
      <c r="G3392" s="56" t="s">
        <v>951</v>
      </c>
      <c r="H3392" s="57">
        <v>21888000</v>
      </c>
    </row>
    <row r="3393" spans="1:8" ht="25.5">
      <c r="A3393" s="52" t="s">
        <v>506</v>
      </c>
      <c r="B3393" s="52" t="s">
        <v>618</v>
      </c>
      <c r="C3393" s="52" t="s">
        <v>1209</v>
      </c>
      <c r="D3393" s="52" t="s">
        <v>1211</v>
      </c>
      <c r="E3393" s="52" t="s">
        <v>944</v>
      </c>
      <c r="F3393" s="52" t="s">
        <v>954</v>
      </c>
      <c r="G3393" s="56" t="s">
        <v>955</v>
      </c>
      <c r="H3393" s="57">
        <v>14848600</v>
      </c>
    </row>
    <row r="3394" spans="1:8" ht="25.5">
      <c r="A3394" s="52" t="s">
        <v>506</v>
      </c>
      <c r="B3394" s="52" t="s">
        <v>618</v>
      </c>
      <c r="C3394" s="52" t="s">
        <v>1209</v>
      </c>
      <c r="D3394" s="52" t="s">
        <v>1211</v>
      </c>
      <c r="E3394" s="52" t="s">
        <v>944</v>
      </c>
      <c r="F3394" s="52" t="s">
        <v>956</v>
      </c>
      <c r="G3394" s="56" t="s">
        <v>957</v>
      </c>
      <c r="H3394" s="57">
        <v>18323210</v>
      </c>
    </row>
    <row r="3395" spans="1:8">
      <c r="A3395" s="52" t="s">
        <v>506</v>
      </c>
      <c r="B3395" s="52" t="s">
        <v>618</v>
      </c>
      <c r="C3395" s="52" t="s">
        <v>1209</v>
      </c>
      <c r="D3395" s="52" t="s">
        <v>1211</v>
      </c>
      <c r="E3395" s="52" t="s">
        <v>944</v>
      </c>
      <c r="F3395" s="52" t="s">
        <v>1287</v>
      </c>
      <c r="G3395" s="56" t="s">
        <v>1288</v>
      </c>
      <c r="H3395" s="57">
        <v>1148878422</v>
      </c>
    </row>
    <row r="3396" spans="1:8">
      <c r="A3396" s="52" t="s">
        <v>506</v>
      </c>
      <c r="B3396" s="52" t="s">
        <v>618</v>
      </c>
      <c r="C3396" s="52" t="s">
        <v>1209</v>
      </c>
      <c r="D3396" s="52" t="s">
        <v>1211</v>
      </c>
      <c r="E3396" s="52" t="s">
        <v>944</v>
      </c>
      <c r="F3396" s="52" t="s">
        <v>960</v>
      </c>
      <c r="G3396" s="56" t="s">
        <v>961</v>
      </c>
      <c r="H3396" s="57">
        <v>9870000</v>
      </c>
    </row>
    <row r="3397" spans="1:8">
      <c r="A3397" s="52" t="s">
        <v>506</v>
      </c>
      <c r="B3397" s="52" t="s">
        <v>618</v>
      </c>
      <c r="C3397" s="52" t="s">
        <v>1209</v>
      </c>
      <c r="D3397" s="52" t="s">
        <v>1211</v>
      </c>
      <c r="E3397" s="52" t="s">
        <v>1139</v>
      </c>
      <c r="F3397" s="52" t="s">
        <v>201</v>
      </c>
      <c r="G3397" s="56" t="s">
        <v>1140</v>
      </c>
      <c r="H3397" s="57">
        <v>24883000</v>
      </c>
    </row>
    <row r="3398" spans="1:8">
      <c r="A3398" s="52" t="s">
        <v>506</v>
      </c>
      <c r="B3398" s="52" t="s">
        <v>618</v>
      </c>
      <c r="C3398" s="52" t="s">
        <v>1209</v>
      </c>
      <c r="D3398" s="52" t="s">
        <v>1211</v>
      </c>
      <c r="E3398" s="52" t="s">
        <v>1139</v>
      </c>
      <c r="F3398" s="52" t="s">
        <v>1203</v>
      </c>
      <c r="G3398" s="56" t="s">
        <v>1204</v>
      </c>
      <c r="H3398" s="57">
        <v>24883000</v>
      </c>
    </row>
    <row r="3399" spans="1:8">
      <c r="A3399" s="52" t="s">
        <v>506</v>
      </c>
      <c r="B3399" s="52" t="s">
        <v>618</v>
      </c>
      <c r="C3399" s="52" t="s">
        <v>1209</v>
      </c>
      <c r="D3399" s="52" t="s">
        <v>1211</v>
      </c>
      <c r="E3399" s="52" t="s">
        <v>966</v>
      </c>
      <c r="F3399" s="52" t="s">
        <v>201</v>
      </c>
      <c r="G3399" s="56" t="s">
        <v>967</v>
      </c>
      <c r="H3399" s="57">
        <v>389838800</v>
      </c>
    </row>
    <row r="3400" spans="1:8">
      <c r="A3400" s="52" t="s">
        <v>506</v>
      </c>
      <c r="B3400" s="52" t="s">
        <v>618</v>
      </c>
      <c r="C3400" s="52" t="s">
        <v>1209</v>
      </c>
      <c r="D3400" s="52" t="s">
        <v>1211</v>
      </c>
      <c r="E3400" s="52" t="s">
        <v>966</v>
      </c>
      <c r="F3400" s="52" t="s">
        <v>970</v>
      </c>
      <c r="G3400" s="56" t="s">
        <v>971</v>
      </c>
      <c r="H3400" s="57">
        <v>389838800</v>
      </c>
    </row>
    <row r="3401" spans="1:8">
      <c r="A3401" s="52" t="s">
        <v>506</v>
      </c>
      <c r="B3401" s="52" t="s">
        <v>618</v>
      </c>
      <c r="C3401" s="52" t="s">
        <v>1209</v>
      </c>
      <c r="D3401" s="52" t="s">
        <v>1211</v>
      </c>
      <c r="E3401" s="52" t="s">
        <v>972</v>
      </c>
      <c r="F3401" s="52" t="s">
        <v>201</v>
      </c>
      <c r="G3401" s="56" t="s">
        <v>973</v>
      </c>
      <c r="H3401" s="57">
        <v>540019560</v>
      </c>
    </row>
    <row r="3402" spans="1:8">
      <c r="A3402" s="52" t="s">
        <v>506</v>
      </c>
      <c r="B3402" s="52" t="s">
        <v>618</v>
      </c>
      <c r="C3402" s="52" t="s">
        <v>1209</v>
      </c>
      <c r="D3402" s="52" t="s">
        <v>1211</v>
      </c>
      <c r="E3402" s="52" t="s">
        <v>972</v>
      </c>
      <c r="F3402" s="52" t="s">
        <v>974</v>
      </c>
      <c r="G3402" s="56" t="s">
        <v>975</v>
      </c>
      <c r="H3402" s="57">
        <v>403217430</v>
      </c>
    </row>
    <row r="3403" spans="1:8">
      <c r="A3403" s="52" t="s">
        <v>506</v>
      </c>
      <c r="B3403" s="52" t="s">
        <v>618</v>
      </c>
      <c r="C3403" s="52" t="s">
        <v>1209</v>
      </c>
      <c r="D3403" s="52" t="s">
        <v>1211</v>
      </c>
      <c r="E3403" s="52" t="s">
        <v>972</v>
      </c>
      <c r="F3403" s="52" t="s">
        <v>976</v>
      </c>
      <c r="G3403" s="56" t="s">
        <v>977</v>
      </c>
      <c r="H3403" s="57">
        <v>69011770</v>
      </c>
    </row>
    <row r="3404" spans="1:8">
      <c r="A3404" s="52" t="s">
        <v>506</v>
      </c>
      <c r="B3404" s="52" t="s">
        <v>618</v>
      </c>
      <c r="C3404" s="52" t="s">
        <v>1209</v>
      </c>
      <c r="D3404" s="52" t="s">
        <v>1211</v>
      </c>
      <c r="E3404" s="52" t="s">
        <v>972</v>
      </c>
      <c r="F3404" s="52" t="s">
        <v>978</v>
      </c>
      <c r="G3404" s="56" t="s">
        <v>979</v>
      </c>
      <c r="H3404" s="57">
        <v>46103300</v>
      </c>
    </row>
    <row r="3405" spans="1:8">
      <c r="A3405" s="52" t="s">
        <v>506</v>
      </c>
      <c r="B3405" s="52" t="s">
        <v>618</v>
      </c>
      <c r="C3405" s="52" t="s">
        <v>1209</v>
      </c>
      <c r="D3405" s="52" t="s">
        <v>1211</v>
      </c>
      <c r="E3405" s="52" t="s">
        <v>972</v>
      </c>
      <c r="F3405" s="52" t="s">
        <v>980</v>
      </c>
      <c r="G3405" s="56" t="s">
        <v>981</v>
      </c>
      <c r="H3405" s="57">
        <v>21687060</v>
      </c>
    </row>
    <row r="3406" spans="1:8">
      <c r="A3406" s="52" t="s">
        <v>506</v>
      </c>
      <c r="B3406" s="52" t="s">
        <v>618</v>
      </c>
      <c r="C3406" s="52" t="s">
        <v>1209</v>
      </c>
      <c r="D3406" s="52" t="s">
        <v>1211</v>
      </c>
      <c r="E3406" s="52" t="s">
        <v>982</v>
      </c>
      <c r="F3406" s="52" t="s">
        <v>201</v>
      </c>
      <c r="G3406" s="56" t="s">
        <v>983</v>
      </c>
      <c r="H3406" s="57">
        <v>201999800</v>
      </c>
    </row>
    <row r="3407" spans="1:8" ht="25.5">
      <c r="A3407" s="52" t="s">
        <v>506</v>
      </c>
      <c r="B3407" s="52" t="s">
        <v>618</v>
      </c>
      <c r="C3407" s="52" t="s">
        <v>1209</v>
      </c>
      <c r="D3407" s="52" t="s">
        <v>1211</v>
      </c>
      <c r="E3407" s="52" t="s">
        <v>982</v>
      </c>
      <c r="F3407" s="52" t="s">
        <v>984</v>
      </c>
      <c r="G3407" s="56" t="s">
        <v>985</v>
      </c>
      <c r="H3407" s="57">
        <v>201999800</v>
      </c>
    </row>
    <row r="3408" spans="1:8">
      <c r="A3408" s="52" t="s">
        <v>506</v>
      </c>
      <c r="B3408" s="52" t="s">
        <v>618</v>
      </c>
      <c r="C3408" s="52" t="s">
        <v>1209</v>
      </c>
      <c r="D3408" s="52" t="s">
        <v>1211</v>
      </c>
      <c r="E3408" s="52" t="s">
        <v>986</v>
      </c>
      <c r="F3408" s="52" t="s">
        <v>201</v>
      </c>
      <c r="G3408" s="56" t="s">
        <v>987</v>
      </c>
      <c r="H3408" s="57">
        <v>180586400</v>
      </c>
    </row>
    <row r="3409" spans="1:8">
      <c r="A3409" s="52" t="s">
        <v>506</v>
      </c>
      <c r="B3409" s="52" t="s">
        <v>618</v>
      </c>
      <c r="C3409" s="52" t="s">
        <v>1209</v>
      </c>
      <c r="D3409" s="52" t="s">
        <v>1211</v>
      </c>
      <c r="E3409" s="52" t="s">
        <v>986</v>
      </c>
      <c r="F3409" s="52" t="s">
        <v>988</v>
      </c>
      <c r="G3409" s="56" t="s">
        <v>989</v>
      </c>
      <c r="H3409" s="57">
        <v>65259900</v>
      </c>
    </row>
    <row r="3410" spans="1:8">
      <c r="A3410" s="52" t="s">
        <v>506</v>
      </c>
      <c r="B3410" s="52" t="s">
        <v>618</v>
      </c>
      <c r="C3410" s="52" t="s">
        <v>1209</v>
      </c>
      <c r="D3410" s="52" t="s">
        <v>1211</v>
      </c>
      <c r="E3410" s="52" t="s">
        <v>986</v>
      </c>
      <c r="F3410" s="52" t="s">
        <v>990</v>
      </c>
      <c r="G3410" s="56" t="s">
        <v>991</v>
      </c>
      <c r="H3410" s="57">
        <v>29774200</v>
      </c>
    </row>
    <row r="3411" spans="1:8">
      <c r="A3411" s="52" t="s">
        <v>506</v>
      </c>
      <c r="B3411" s="52" t="s">
        <v>618</v>
      </c>
      <c r="C3411" s="52" t="s">
        <v>1209</v>
      </c>
      <c r="D3411" s="52" t="s">
        <v>1211</v>
      </c>
      <c r="E3411" s="52" t="s">
        <v>986</v>
      </c>
      <c r="F3411" s="52" t="s">
        <v>992</v>
      </c>
      <c r="G3411" s="56" t="s">
        <v>993</v>
      </c>
      <c r="H3411" s="57">
        <v>85552300</v>
      </c>
    </row>
    <row r="3412" spans="1:8">
      <c r="A3412" s="52" t="s">
        <v>506</v>
      </c>
      <c r="B3412" s="52" t="s">
        <v>618</v>
      </c>
      <c r="C3412" s="52" t="s">
        <v>1209</v>
      </c>
      <c r="D3412" s="52" t="s">
        <v>1211</v>
      </c>
      <c r="E3412" s="52" t="s">
        <v>996</v>
      </c>
      <c r="F3412" s="52" t="s">
        <v>201</v>
      </c>
      <c r="G3412" s="56" t="s">
        <v>997</v>
      </c>
      <c r="H3412" s="57">
        <v>16026500</v>
      </c>
    </row>
    <row r="3413" spans="1:8">
      <c r="A3413" s="52" t="s">
        <v>506</v>
      </c>
      <c r="B3413" s="52" t="s">
        <v>618</v>
      </c>
      <c r="C3413" s="52" t="s">
        <v>1209</v>
      </c>
      <c r="D3413" s="52" t="s">
        <v>1211</v>
      </c>
      <c r="E3413" s="52" t="s">
        <v>996</v>
      </c>
      <c r="F3413" s="52" t="s">
        <v>998</v>
      </c>
      <c r="G3413" s="56" t="s">
        <v>999</v>
      </c>
      <c r="H3413" s="57">
        <v>16026500</v>
      </c>
    </row>
    <row r="3414" spans="1:8">
      <c r="A3414" s="52" t="s">
        <v>506</v>
      </c>
      <c r="B3414" s="52" t="s">
        <v>618</v>
      </c>
      <c r="C3414" s="52" t="s">
        <v>1209</v>
      </c>
      <c r="D3414" s="52" t="s">
        <v>1211</v>
      </c>
      <c r="E3414" s="52" t="s">
        <v>1006</v>
      </c>
      <c r="F3414" s="52" t="s">
        <v>201</v>
      </c>
      <c r="G3414" s="56" t="s">
        <v>1007</v>
      </c>
      <c r="H3414" s="57">
        <v>14372100</v>
      </c>
    </row>
    <row r="3415" spans="1:8" ht="38.25">
      <c r="A3415" s="52" t="s">
        <v>506</v>
      </c>
      <c r="B3415" s="52" t="s">
        <v>618</v>
      </c>
      <c r="C3415" s="52" t="s">
        <v>1209</v>
      </c>
      <c r="D3415" s="52" t="s">
        <v>1211</v>
      </c>
      <c r="E3415" s="52" t="s">
        <v>1006</v>
      </c>
      <c r="F3415" s="52" t="s">
        <v>1008</v>
      </c>
      <c r="G3415" s="56" t="s">
        <v>1009</v>
      </c>
      <c r="H3415" s="57">
        <v>440100</v>
      </c>
    </row>
    <row r="3416" spans="1:8">
      <c r="A3416" s="52" t="s">
        <v>506</v>
      </c>
      <c r="B3416" s="52" t="s">
        <v>618</v>
      </c>
      <c r="C3416" s="52" t="s">
        <v>1209</v>
      </c>
      <c r="D3416" s="52" t="s">
        <v>1211</v>
      </c>
      <c r="E3416" s="52" t="s">
        <v>1006</v>
      </c>
      <c r="F3416" s="52" t="s">
        <v>1010</v>
      </c>
      <c r="G3416" s="56" t="s">
        <v>1011</v>
      </c>
      <c r="H3416" s="57">
        <v>182000</v>
      </c>
    </row>
    <row r="3417" spans="1:8" ht="38.25">
      <c r="A3417" s="52" t="s">
        <v>506</v>
      </c>
      <c r="B3417" s="52" t="s">
        <v>618</v>
      </c>
      <c r="C3417" s="52" t="s">
        <v>1209</v>
      </c>
      <c r="D3417" s="52" t="s">
        <v>1211</v>
      </c>
      <c r="E3417" s="52" t="s">
        <v>1006</v>
      </c>
      <c r="F3417" s="52" t="s">
        <v>1012</v>
      </c>
      <c r="G3417" s="56" t="s">
        <v>1013</v>
      </c>
      <c r="H3417" s="57">
        <v>8238000</v>
      </c>
    </row>
    <row r="3418" spans="1:8">
      <c r="A3418" s="52" t="s">
        <v>506</v>
      </c>
      <c r="B3418" s="52" t="s">
        <v>618</v>
      </c>
      <c r="C3418" s="52" t="s">
        <v>1209</v>
      </c>
      <c r="D3418" s="52" t="s">
        <v>1211</v>
      </c>
      <c r="E3418" s="52" t="s">
        <v>1006</v>
      </c>
      <c r="F3418" s="52" t="s">
        <v>1018</v>
      </c>
      <c r="G3418" s="56" t="s">
        <v>1019</v>
      </c>
      <c r="H3418" s="57">
        <v>2400000</v>
      </c>
    </row>
    <row r="3419" spans="1:8">
      <c r="A3419" s="52" t="s">
        <v>506</v>
      </c>
      <c r="B3419" s="52" t="s">
        <v>618</v>
      </c>
      <c r="C3419" s="52" t="s">
        <v>1209</v>
      </c>
      <c r="D3419" s="52" t="s">
        <v>1211</v>
      </c>
      <c r="E3419" s="52" t="s">
        <v>1006</v>
      </c>
      <c r="F3419" s="52" t="s">
        <v>1020</v>
      </c>
      <c r="G3419" s="56" t="s">
        <v>511</v>
      </c>
      <c r="H3419" s="57">
        <v>3112000</v>
      </c>
    </row>
    <row r="3420" spans="1:8">
      <c r="A3420" s="52" t="s">
        <v>506</v>
      </c>
      <c r="B3420" s="52" t="s">
        <v>618</v>
      </c>
      <c r="C3420" s="52" t="s">
        <v>1209</v>
      </c>
      <c r="D3420" s="52" t="s">
        <v>1211</v>
      </c>
      <c r="E3420" s="52" t="s">
        <v>1035</v>
      </c>
      <c r="F3420" s="52" t="s">
        <v>201</v>
      </c>
      <c r="G3420" s="56" t="s">
        <v>1036</v>
      </c>
      <c r="H3420" s="57">
        <v>109514000</v>
      </c>
    </row>
    <row r="3421" spans="1:8">
      <c r="A3421" s="52" t="s">
        <v>506</v>
      </c>
      <c r="B3421" s="52" t="s">
        <v>618</v>
      </c>
      <c r="C3421" s="52" t="s">
        <v>1209</v>
      </c>
      <c r="D3421" s="52" t="s">
        <v>1211</v>
      </c>
      <c r="E3421" s="52" t="s">
        <v>1035</v>
      </c>
      <c r="F3421" s="52" t="s">
        <v>1039</v>
      </c>
      <c r="G3421" s="56" t="s">
        <v>1040</v>
      </c>
      <c r="H3421" s="57">
        <v>18700000</v>
      </c>
    </row>
    <row r="3422" spans="1:8">
      <c r="A3422" s="52" t="s">
        <v>506</v>
      </c>
      <c r="B3422" s="52" t="s">
        <v>618</v>
      </c>
      <c r="C3422" s="52" t="s">
        <v>1209</v>
      </c>
      <c r="D3422" s="52" t="s">
        <v>1211</v>
      </c>
      <c r="E3422" s="52" t="s">
        <v>1035</v>
      </c>
      <c r="F3422" s="52" t="s">
        <v>1041</v>
      </c>
      <c r="G3422" s="56" t="s">
        <v>1028</v>
      </c>
      <c r="H3422" s="57">
        <v>18150000</v>
      </c>
    </row>
    <row r="3423" spans="1:8">
      <c r="A3423" s="52" t="s">
        <v>506</v>
      </c>
      <c r="B3423" s="52" t="s">
        <v>618</v>
      </c>
      <c r="C3423" s="52" t="s">
        <v>1209</v>
      </c>
      <c r="D3423" s="52" t="s">
        <v>1211</v>
      </c>
      <c r="E3423" s="52" t="s">
        <v>1035</v>
      </c>
      <c r="F3423" s="52" t="s">
        <v>1042</v>
      </c>
      <c r="G3423" s="56" t="s">
        <v>1043</v>
      </c>
      <c r="H3423" s="57">
        <v>72664000</v>
      </c>
    </row>
    <row r="3424" spans="1:8">
      <c r="A3424" s="52" t="s">
        <v>506</v>
      </c>
      <c r="B3424" s="52" t="s">
        <v>618</v>
      </c>
      <c r="C3424" s="52" t="s">
        <v>1209</v>
      </c>
      <c r="D3424" s="52" t="s">
        <v>1211</v>
      </c>
      <c r="E3424" s="52" t="s">
        <v>1044</v>
      </c>
      <c r="F3424" s="52" t="s">
        <v>201</v>
      </c>
      <c r="G3424" s="56" t="s">
        <v>1045</v>
      </c>
      <c r="H3424" s="57">
        <v>98760400</v>
      </c>
    </row>
    <row r="3425" spans="1:8">
      <c r="A3425" s="52" t="s">
        <v>506</v>
      </c>
      <c r="B3425" s="52" t="s">
        <v>618</v>
      </c>
      <c r="C3425" s="52" t="s">
        <v>1209</v>
      </c>
      <c r="D3425" s="52" t="s">
        <v>1211</v>
      </c>
      <c r="E3425" s="52" t="s">
        <v>1044</v>
      </c>
      <c r="F3425" s="52" t="s">
        <v>1046</v>
      </c>
      <c r="G3425" s="56" t="s">
        <v>1047</v>
      </c>
      <c r="H3425" s="57">
        <v>16000000</v>
      </c>
    </row>
    <row r="3426" spans="1:8">
      <c r="A3426" s="52" t="s">
        <v>506</v>
      </c>
      <c r="B3426" s="52" t="s">
        <v>618</v>
      </c>
      <c r="C3426" s="52" t="s">
        <v>1209</v>
      </c>
      <c r="D3426" s="52" t="s">
        <v>1211</v>
      </c>
      <c r="E3426" s="52" t="s">
        <v>1044</v>
      </c>
      <c r="F3426" s="52" t="s">
        <v>1048</v>
      </c>
      <c r="G3426" s="56" t="s">
        <v>1049</v>
      </c>
      <c r="H3426" s="57">
        <v>82760400</v>
      </c>
    </row>
    <row r="3427" spans="1:8" ht="25.5">
      <c r="A3427" s="52" t="s">
        <v>506</v>
      </c>
      <c r="B3427" s="52" t="s">
        <v>618</v>
      </c>
      <c r="C3427" s="52" t="s">
        <v>1209</v>
      </c>
      <c r="D3427" s="52" t="s">
        <v>1211</v>
      </c>
      <c r="E3427" s="52" t="s">
        <v>1058</v>
      </c>
      <c r="F3427" s="52" t="s">
        <v>201</v>
      </c>
      <c r="G3427" s="56" t="s">
        <v>1059</v>
      </c>
      <c r="H3427" s="57">
        <v>22134000</v>
      </c>
    </row>
    <row r="3428" spans="1:8">
      <c r="A3428" s="52" t="s">
        <v>506</v>
      </c>
      <c r="B3428" s="52" t="s">
        <v>618</v>
      </c>
      <c r="C3428" s="52" t="s">
        <v>1209</v>
      </c>
      <c r="D3428" s="52" t="s">
        <v>1211</v>
      </c>
      <c r="E3428" s="52" t="s">
        <v>1058</v>
      </c>
      <c r="F3428" s="52" t="s">
        <v>1245</v>
      </c>
      <c r="G3428" s="56" t="s">
        <v>1246</v>
      </c>
      <c r="H3428" s="57">
        <v>7090000</v>
      </c>
    </row>
    <row r="3429" spans="1:8">
      <c r="A3429" s="52" t="s">
        <v>506</v>
      </c>
      <c r="B3429" s="52" t="s">
        <v>618</v>
      </c>
      <c r="C3429" s="52" t="s">
        <v>1209</v>
      </c>
      <c r="D3429" s="52" t="s">
        <v>1211</v>
      </c>
      <c r="E3429" s="52" t="s">
        <v>1058</v>
      </c>
      <c r="F3429" s="52" t="s">
        <v>1064</v>
      </c>
      <c r="G3429" s="56" t="s">
        <v>1065</v>
      </c>
      <c r="H3429" s="57">
        <v>15044000</v>
      </c>
    </row>
    <row r="3430" spans="1:8" ht="25.5">
      <c r="A3430" s="52" t="s">
        <v>506</v>
      </c>
      <c r="B3430" s="52" t="s">
        <v>618</v>
      </c>
      <c r="C3430" s="52" t="s">
        <v>1209</v>
      </c>
      <c r="D3430" s="52" t="s">
        <v>1211</v>
      </c>
      <c r="E3430" s="52" t="s">
        <v>1076</v>
      </c>
      <c r="F3430" s="52" t="s">
        <v>201</v>
      </c>
      <c r="G3430" s="56" t="s">
        <v>1077</v>
      </c>
      <c r="H3430" s="57">
        <v>20025300</v>
      </c>
    </row>
    <row r="3431" spans="1:8">
      <c r="A3431" s="52" t="s">
        <v>506</v>
      </c>
      <c r="B3431" s="52" t="s">
        <v>618</v>
      </c>
      <c r="C3431" s="52" t="s">
        <v>1209</v>
      </c>
      <c r="D3431" s="52" t="s">
        <v>1211</v>
      </c>
      <c r="E3431" s="52" t="s">
        <v>1076</v>
      </c>
      <c r="F3431" s="52" t="s">
        <v>1112</v>
      </c>
      <c r="G3431" s="56" t="s">
        <v>1113</v>
      </c>
      <c r="H3431" s="57">
        <v>20025300</v>
      </c>
    </row>
    <row r="3432" spans="1:8" ht="25.5">
      <c r="A3432" s="52" t="s">
        <v>506</v>
      </c>
      <c r="B3432" s="52" t="s">
        <v>618</v>
      </c>
      <c r="C3432" s="52" t="s">
        <v>1209</v>
      </c>
      <c r="D3432" s="52" t="s">
        <v>1211</v>
      </c>
      <c r="E3432" s="52" t="s">
        <v>1346</v>
      </c>
      <c r="F3432" s="52" t="s">
        <v>201</v>
      </c>
      <c r="G3432" s="56" t="s">
        <v>1347</v>
      </c>
      <c r="H3432" s="57">
        <v>13200563000</v>
      </c>
    </row>
    <row r="3433" spans="1:8">
      <c r="A3433" s="52" t="s">
        <v>506</v>
      </c>
      <c r="B3433" s="52" t="s">
        <v>618</v>
      </c>
      <c r="C3433" s="52" t="s">
        <v>1209</v>
      </c>
      <c r="D3433" s="52" t="s">
        <v>1211</v>
      </c>
      <c r="E3433" s="52" t="s">
        <v>1346</v>
      </c>
      <c r="F3433" s="52" t="s">
        <v>1381</v>
      </c>
      <c r="G3433" s="56" t="s">
        <v>1382</v>
      </c>
      <c r="H3433" s="57">
        <v>669314000</v>
      </c>
    </row>
    <row r="3434" spans="1:8">
      <c r="A3434" s="52" t="s">
        <v>506</v>
      </c>
      <c r="B3434" s="52" t="s">
        <v>618</v>
      </c>
      <c r="C3434" s="52" t="s">
        <v>1209</v>
      </c>
      <c r="D3434" s="52" t="s">
        <v>1211</v>
      </c>
      <c r="E3434" s="52" t="s">
        <v>1346</v>
      </c>
      <c r="F3434" s="52" t="s">
        <v>1383</v>
      </c>
      <c r="G3434" s="56" t="s">
        <v>1384</v>
      </c>
      <c r="H3434" s="57">
        <v>11856127000</v>
      </c>
    </row>
    <row r="3435" spans="1:8">
      <c r="A3435" s="52" t="s">
        <v>506</v>
      </c>
      <c r="B3435" s="52" t="s">
        <v>618</v>
      </c>
      <c r="C3435" s="52" t="s">
        <v>1209</v>
      </c>
      <c r="D3435" s="52" t="s">
        <v>1211</v>
      </c>
      <c r="E3435" s="52" t="s">
        <v>1346</v>
      </c>
      <c r="F3435" s="52" t="s">
        <v>1385</v>
      </c>
      <c r="G3435" s="56" t="s">
        <v>1386</v>
      </c>
      <c r="H3435" s="57">
        <v>485000000</v>
      </c>
    </row>
    <row r="3436" spans="1:8">
      <c r="A3436" s="52" t="s">
        <v>506</v>
      </c>
      <c r="B3436" s="52" t="s">
        <v>618</v>
      </c>
      <c r="C3436" s="52" t="s">
        <v>1209</v>
      </c>
      <c r="D3436" s="52" t="s">
        <v>1211</v>
      </c>
      <c r="E3436" s="52" t="s">
        <v>1346</v>
      </c>
      <c r="F3436" s="52" t="s">
        <v>1380</v>
      </c>
      <c r="G3436" s="56" t="s">
        <v>971</v>
      </c>
      <c r="H3436" s="57">
        <v>190122000</v>
      </c>
    </row>
    <row r="3437" spans="1:8">
      <c r="A3437" s="52" t="s">
        <v>506</v>
      </c>
      <c r="B3437" s="52" t="s">
        <v>618</v>
      </c>
      <c r="C3437" s="52" t="s">
        <v>1209</v>
      </c>
      <c r="D3437" s="52" t="s">
        <v>1211</v>
      </c>
      <c r="E3437" s="52" t="s">
        <v>1083</v>
      </c>
      <c r="F3437" s="52" t="s">
        <v>201</v>
      </c>
      <c r="G3437" s="56" t="s">
        <v>971</v>
      </c>
      <c r="H3437" s="57">
        <v>71612700</v>
      </c>
    </row>
    <row r="3438" spans="1:8">
      <c r="A3438" s="52" t="s">
        <v>506</v>
      </c>
      <c r="B3438" s="52" t="s">
        <v>618</v>
      </c>
      <c r="C3438" s="52" t="s">
        <v>1209</v>
      </c>
      <c r="D3438" s="52" t="s">
        <v>1211</v>
      </c>
      <c r="E3438" s="52" t="s">
        <v>1083</v>
      </c>
      <c r="F3438" s="52" t="s">
        <v>1084</v>
      </c>
      <c r="G3438" s="56" t="s">
        <v>1085</v>
      </c>
      <c r="H3438" s="57">
        <v>10967200</v>
      </c>
    </row>
    <row r="3439" spans="1:8">
      <c r="A3439" s="52" t="s">
        <v>506</v>
      </c>
      <c r="B3439" s="52" t="s">
        <v>618</v>
      </c>
      <c r="C3439" s="52" t="s">
        <v>1209</v>
      </c>
      <c r="D3439" s="52" t="s">
        <v>1211</v>
      </c>
      <c r="E3439" s="52" t="s">
        <v>1083</v>
      </c>
      <c r="F3439" s="52" t="s">
        <v>1086</v>
      </c>
      <c r="G3439" s="56" t="s">
        <v>1087</v>
      </c>
      <c r="H3439" s="57">
        <v>4505500</v>
      </c>
    </row>
    <row r="3440" spans="1:8">
      <c r="A3440" s="52" t="s">
        <v>506</v>
      </c>
      <c r="B3440" s="52" t="s">
        <v>618</v>
      </c>
      <c r="C3440" s="52" t="s">
        <v>1209</v>
      </c>
      <c r="D3440" s="52" t="s">
        <v>1211</v>
      </c>
      <c r="E3440" s="52" t="s">
        <v>1083</v>
      </c>
      <c r="F3440" s="52" t="s">
        <v>1088</v>
      </c>
      <c r="G3440" s="56" t="s">
        <v>1089</v>
      </c>
      <c r="H3440" s="57">
        <v>14000000</v>
      </c>
    </row>
    <row r="3441" spans="1:8">
      <c r="A3441" s="52" t="s">
        <v>506</v>
      </c>
      <c r="B3441" s="52" t="s">
        <v>618</v>
      </c>
      <c r="C3441" s="52" t="s">
        <v>1209</v>
      </c>
      <c r="D3441" s="52" t="s">
        <v>1211</v>
      </c>
      <c r="E3441" s="52" t="s">
        <v>1083</v>
      </c>
      <c r="F3441" s="52" t="s">
        <v>1090</v>
      </c>
      <c r="G3441" s="56" t="s">
        <v>1091</v>
      </c>
      <c r="H3441" s="57">
        <v>42140000</v>
      </c>
    </row>
    <row r="3442" spans="1:8">
      <c r="A3442" s="52" t="s">
        <v>506</v>
      </c>
      <c r="B3442" s="52" t="s">
        <v>618</v>
      </c>
      <c r="C3442" s="52" t="s">
        <v>1209</v>
      </c>
      <c r="D3442" s="52" t="s">
        <v>1387</v>
      </c>
      <c r="E3442" s="52" t="s">
        <v>201</v>
      </c>
      <c r="F3442" s="52" t="s">
        <v>201</v>
      </c>
      <c r="G3442" s="56" t="s">
        <v>1388</v>
      </c>
      <c r="H3442" s="57">
        <v>1048961845</v>
      </c>
    </row>
    <row r="3443" spans="1:8">
      <c r="A3443" s="52" t="s">
        <v>506</v>
      </c>
      <c r="B3443" s="52" t="s">
        <v>618</v>
      </c>
      <c r="C3443" s="52" t="s">
        <v>1209</v>
      </c>
      <c r="D3443" s="52" t="s">
        <v>1387</v>
      </c>
      <c r="E3443" s="52" t="s">
        <v>944</v>
      </c>
      <c r="F3443" s="52" t="s">
        <v>201</v>
      </c>
      <c r="G3443" s="56" t="s">
        <v>945</v>
      </c>
      <c r="H3443" s="57">
        <v>48158000</v>
      </c>
    </row>
    <row r="3444" spans="1:8">
      <c r="A3444" s="52" t="s">
        <v>506</v>
      </c>
      <c r="B3444" s="52" t="s">
        <v>618</v>
      </c>
      <c r="C3444" s="52" t="s">
        <v>1209</v>
      </c>
      <c r="D3444" s="52" t="s">
        <v>1387</v>
      </c>
      <c r="E3444" s="52" t="s">
        <v>944</v>
      </c>
      <c r="F3444" s="52" t="s">
        <v>948</v>
      </c>
      <c r="G3444" s="56" t="s">
        <v>949</v>
      </c>
      <c r="H3444" s="57">
        <v>48158000</v>
      </c>
    </row>
    <row r="3445" spans="1:8">
      <c r="A3445" s="52" t="s">
        <v>506</v>
      </c>
      <c r="B3445" s="52" t="s">
        <v>618</v>
      </c>
      <c r="C3445" s="52" t="s">
        <v>1209</v>
      </c>
      <c r="D3445" s="52" t="s">
        <v>1387</v>
      </c>
      <c r="E3445" s="52" t="s">
        <v>986</v>
      </c>
      <c r="F3445" s="52" t="s">
        <v>201</v>
      </c>
      <c r="G3445" s="56" t="s">
        <v>987</v>
      </c>
      <c r="H3445" s="57">
        <v>10976500</v>
      </c>
    </row>
    <row r="3446" spans="1:8">
      <c r="A3446" s="52" t="s">
        <v>506</v>
      </c>
      <c r="B3446" s="52" t="s">
        <v>618</v>
      </c>
      <c r="C3446" s="52" t="s">
        <v>1209</v>
      </c>
      <c r="D3446" s="52" t="s">
        <v>1387</v>
      </c>
      <c r="E3446" s="52" t="s">
        <v>986</v>
      </c>
      <c r="F3446" s="52" t="s">
        <v>992</v>
      </c>
      <c r="G3446" s="56" t="s">
        <v>993</v>
      </c>
      <c r="H3446" s="57">
        <v>10976500</v>
      </c>
    </row>
    <row r="3447" spans="1:8">
      <c r="A3447" s="52" t="s">
        <v>506</v>
      </c>
      <c r="B3447" s="52" t="s">
        <v>618</v>
      </c>
      <c r="C3447" s="52" t="s">
        <v>1209</v>
      </c>
      <c r="D3447" s="52" t="s">
        <v>1387</v>
      </c>
      <c r="E3447" s="52" t="s">
        <v>996</v>
      </c>
      <c r="F3447" s="52" t="s">
        <v>201</v>
      </c>
      <c r="G3447" s="56" t="s">
        <v>997</v>
      </c>
      <c r="H3447" s="57">
        <v>5792000</v>
      </c>
    </row>
    <row r="3448" spans="1:8">
      <c r="A3448" s="52" t="s">
        <v>506</v>
      </c>
      <c r="B3448" s="52" t="s">
        <v>618</v>
      </c>
      <c r="C3448" s="52" t="s">
        <v>1209</v>
      </c>
      <c r="D3448" s="52" t="s">
        <v>1387</v>
      </c>
      <c r="E3448" s="52" t="s">
        <v>996</v>
      </c>
      <c r="F3448" s="52" t="s">
        <v>998</v>
      </c>
      <c r="G3448" s="56" t="s">
        <v>999</v>
      </c>
      <c r="H3448" s="57">
        <v>5792000</v>
      </c>
    </row>
    <row r="3449" spans="1:8">
      <c r="A3449" s="52" t="s">
        <v>506</v>
      </c>
      <c r="B3449" s="52" t="s">
        <v>618</v>
      </c>
      <c r="C3449" s="52" t="s">
        <v>1209</v>
      </c>
      <c r="D3449" s="52" t="s">
        <v>1387</v>
      </c>
      <c r="E3449" s="52" t="s">
        <v>1006</v>
      </c>
      <c r="F3449" s="52" t="s">
        <v>201</v>
      </c>
      <c r="G3449" s="56" t="s">
        <v>1007</v>
      </c>
      <c r="H3449" s="57">
        <v>103732269</v>
      </c>
    </row>
    <row r="3450" spans="1:8">
      <c r="A3450" s="52" t="s">
        <v>506</v>
      </c>
      <c r="B3450" s="52" t="s">
        <v>618</v>
      </c>
      <c r="C3450" s="52" t="s">
        <v>1209</v>
      </c>
      <c r="D3450" s="52" t="s">
        <v>1387</v>
      </c>
      <c r="E3450" s="52" t="s">
        <v>1006</v>
      </c>
      <c r="F3450" s="52" t="s">
        <v>1010</v>
      </c>
      <c r="G3450" s="56" t="s">
        <v>1011</v>
      </c>
      <c r="H3450" s="57">
        <v>5782269</v>
      </c>
    </row>
    <row r="3451" spans="1:8">
      <c r="A3451" s="52" t="s">
        <v>506</v>
      </c>
      <c r="B3451" s="52" t="s">
        <v>618</v>
      </c>
      <c r="C3451" s="52" t="s">
        <v>1209</v>
      </c>
      <c r="D3451" s="52" t="s">
        <v>1387</v>
      </c>
      <c r="E3451" s="52" t="s">
        <v>1006</v>
      </c>
      <c r="F3451" s="52" t="s">
        <v>1014</v>
      </c>
      <c r="G3451" s="56" t="s">
        <v>1015</v>
      </c>
      <c r="H3451" s="57">
        <v>97950000</v>
      </c>
    </row>
    <row r="3452" spans="1:8">
      <c r="A3452" s="52" t="s">
        <v>506</v>
      </c>
      <c r="B3452" s="52" t="s">
        <v>618</v>
      </c>
      <c r="C3452" s="52" t="s">
        <v>1209</v>
      </c>
      <c r="D3452" s="52" t="s">
        <v>1387</v>
      </c>
      <c r="E3452" s="52" t="s">
        <v>1021</v>
      </c>
      <c r="F3452" s="52" t="s">
        <v>201</v>
      </c>
      <c r="G3452" s="56" t="s">
        <v>1022</v>
      </c>
      <c r="H3452" s="57">
        <v>208629975</v>
      </c>
    </row>
    <row r="3453" spans="1:8">
      <c r="A3453" s="52" t="s">
        <v>506</v>
      </c>
      <c r="B3453" s="52" t="s">
        <v>618</v>
      </c>
      <c r="C3453" s="52" t="s">
        <v>1209</v>
      </c>
      <c r="D3453" s="52" t="s">
        <v>1387</v>
      </c>
      <c r="E3453" s="52" t="s">
        <v>1021</v>
      </c>
      <c r="F3453" s="52" t="s">
        <v>1023</v>
      </c>
      <c r="G3453" s="56" t="s">
        <v>1024</v>
      </c>
      <c r="H3453" s="57">
        <v>51692850</v>
      </c>
    </row>
    <row r="3454" spans="1:8">
      <c r="A3454" s="52" t="s">
        <v>506</v>
      </c>
      <c r="B3454" s="52" t="s">
        <v>618</v>
      </c>
      <c r="C3454" s="52" t="s">
        <v>1209</v>
      </c>
      <c r="D3454" s="52" t="s">
        <v>1387</v>
      </c>
      <c r="E3454" s="52" t="s">
        <v>1021</v>
      </c>
      <c r="F3454" s="52" t="s">
        <v>1025</v>
      </c>
      <c r="G3454" s="56" t="s">
        <v>1026</v>
      </c>
      <c r="H3454" s="57">
        <v>11500000</v>
      </c>
    </row>
    <row r="3455" spans="1:8">
      <c r="A3455" s="52" t="s">
        <v>506</v>
      </c>
      <c r="B3455" s="52" t="s">
        <v>618</v>
      </c>
      <c r="C3455" s="52" t="s">
        <v>1209</v>
      </c>
      <c r="D3455" s="52" t="s">
        <v>1387</v>
      </c>
      <c r="E3455" s="52" t="s">
        <v>1021</v>
      </c>
      <c r="F3455" s="52" t="s">
        <v>1243</v>
      </c>
      <c r="G3455" s="56" t="s">
        <v>1244</v>
      </c>
      <c r="H3455" s="57">
        <v>32950000</v>
      </c>
    </row>
    <row r="3456" spans="1:8">
      <c r="A3456" s="52" t="s">
        <v>506</v>
      </c>
      <c r="B3456" s="52" t="s">
        <v>618</v>
      </c>
      <c r="C3456" s="52" t="s">
        <v>1209</v>
      </c>
      <c r="D3456" s="52" t="s">
        <v>1387</v>
      </c>
      <c r="E3456" s="52" t="s">
        <v>1021</v>
      </c>
      <c r="F3456" s="52" t="s">
        <v>1031</v>
      </c>
      <c r="G3456" s="56" t="s">
        <v>1032</v>
      </c>
      <c r="H3456" s="57">
        <v>32100000</v>
      </c>
    </row>
    <row r="3457" spans="1:8">
      <c r="A3457" s="52" t="s">
        <v>506</v>
      </c>
      <c r="B3457" s="52" t="s">
        <v>618</v>
      </c>
      <c r="C3457" s="52" t="s">
        <v>1209</v>
      </c>
      <c r="D3457" s="52" t="s">
        <v>1387</v>
      </c>
      <c r="E3457" s="52" t="s">
        <v>1021</v>
      </c>
      <c r="F3457" s="52" t="s">
        <v>1033</v>
      </c>
      <c r="G3457" s="56" t="s">
        <v>1034</v>
      </c>
      <c r="H3457" s="57">
        <v>80387125</v>
      </c>
    </row>
    <row r="3458" spans="1:8">
      <c r="A3458" s="52" t="s">
        <v>506</v>
      </c>
      <c r="B3458" s="52" t="s">
        <v>618</v>
      </c>
      <c r="C3458" s="52" t="s">
        <v>1209</v>
      </c>
      <c r="D3458" s="52" t="s">
        <v>1387</v>
      </c>
      <c r="E3458" s="52" t="s">
        <v>1035</v>
      </c>
      <c r="F3458" s="52" t="s">
        <v>201</v>
      </c>
      <c r="G3458" s="56" t="s">
        <v>1036</v>
      </c>
      <c r="H3458" s="57">
        <v>146888973</v>
      </c>
    </row>
    <row r="3459" spans="1:8">
      <c r="A3459" s="52" t="s">
        <v>506</v>
      </c>
      <c r="B3459" s="52" t="s">
        <v>618</v>
      </c>
      <c r="C3459" s="52" t="s">
        <v>1209</v>
      </c>
      <c r="D3459" s="52" t="s">
        <v>1387</v>
      </c>
      <c r="E3459" s="52" t="s">
        <v>1035</v>
      </c>
      <c r="F3459" s="52" t="s">
        <v>1037</v>
      </c>
      <c r="G3459" s="56" t="s">
        <v>1038</v>
      </c>
      <c r="H3459" s="57">
        <v>39263973</v>
      </c>
    </row>
    <row r="3460" spans="1:8">
      <c r="A3460" s="52" t="s">
        <v>506</v>
      </c>
      <c r="B3460" s="52" t="s">
        <v>618</v>
      </c>
      <c r="C3460" s="52" t="s">
        <v>1209</v>
      </c>
      <c r="D3460" s="52" t="s">
        <v>1387</v>
      </c>
      <c r="E3460" s="52" t="s">
        <v>1035</v>
      </c>
      <c r="F3460" s="52" t="s">
        <v>1039</v>
      </c>
      <c r="G3460" s="56" t="s">
        <v>1040</v>
      </c>
      <c r="H3460" s="57">
        <v>64875000</v>
      </c>
    </row>
    <row r="3461" spans="1:8">
      <c r="A3461" s="52" t="s">
        <v>506</v>
      </c>
      <c r="B3461" s="52" t="s">
        <v>618</v>
      </c>
      <c r="C3461" s="52" t="s">
        <v>1209</v>
      </c>
      <c r="D3461" s="52" t="s">
        <v>1387</v>
      </c>
      <c r="E3461" s="52" t="s">
        <v>1035</v>
      </c>
      <c r="F3461" s="52" t="s">
        <v>1041</v>
      </c>
      <c r="G3461" s="56" t="s">
        <v>1028</v>
      </c>
      <c r="H3461" s="57">
        <v>42750000</v>
      </c>
    </row>
    <row r="3462" spans="1:8">
      <c r="A3462" s="52" t="s">
        <v>506</v>
      </c>
      <c r="B3462" s="52" t="s">
        <v>618</v>
      </c>
      <c r="C3462" s="52" t="s">
        <v>1209</v>
      </c>
      <c r="D3462" s="52" t="s">
        <v>1387</v>
      </c>
      <c r="E3462" s="52" t="s">
        <v>1044</v>
      </c>
      <c r="F3462" s="52" t="s">
        <v>201</v>
      </c>
      <c r="G3462" s="56" t="s">
        <v>1045</v>
      </c>
      <c r="H3462" s="57">
        <v>126012000</v>
      </c>
    </row>
    <row r="3463" spans="1:8">
      <c r="A3463" s="52" t="s">
        <v>506</v>
      </c>
      <c r="B3463" s="52" t="s">
        <v>618</v>
      </c>
      <c r="C3463" s="52" t="s">
        <v>1209</v>
      </c>
      <c r="D3463" s="52" t="s">
        <v>1387</v>
      </c>
      <c r="E3463" s="52" t="s">
        <v>1044</v>
      </c>
      <c r="F3463" s="52" t="s">
        <v>1046</v>
      </c>
      <c r="G3463" s="56" t="s">
        <v>1047</v>
      </c>
      <c r="H3463" s="57">
        <v>126012000</v>
      </c>
    </row>
    <row r="3464" spans="1:8" ht="25.5">
      <c r="A3464" s="52" t="s">
        <v>506</v>
      </c>
      <c r="B3464" s="52" t="s">
        <v>618</v>
      </c>
      <c r="C3464" s="52" t="s">
        <v>1209</v>
      </c>
      <c r="D3464" s="52" t="s">
        <v>1387</v>
      </c>
      <c r="E3464" s="52" t="s">
        <v>1058</v>
      </c>
      <c r="F3464" s="52" t="s">
        <v>201</v>
      </c>
      <c r="G3464" s="56" t="s">
        <v>1059</v>
      </c>
      <c r="H3464" s="57">
        <v>960000</v>
      </c>
    </row>
    <row r="3465" spans="1:8">
      <c r="A3465" s="52" t="s">
        <v>506</v>
      </c>
      <c r="B3465" s="52" t="s">
        <v>618</v>
      </c>
      <c r="C3465" s="52" t="s">
        <v>1209</v>
      </c>
      <c r="D3465" s="52" t="s">
        <v>1387</v>
      </c>
      <c r="E3465" s="52" t="s">
        <v>1058</v>
      </c>
      <c r="F3465" s="52" t="s">
        <v>1064</v>
      </c>
      <c r="G3465" s="56" t="s">
        <v>1065</v>
      </c>
      <c r="H3465" s="57">
        <v>960000</v>
      </c>
    </row>
    <row r="3466" spans="1:8" ht="25.5">
      <c r="A3466" s="52" t="s">
        <v>506</v>
      </c>
      <c r="B3466" s="52" t="s">
        <v>618</v>
      </c>
      <c r="C3466" s="52" t="s">
        <v>1209</v>
      </c>
      <c r="D3466" s="52" t="s">
        <v>1387</v>
      </c>
      <c r="E3466" s="52" t="s">
        <v>1076</v>
      </c>
      <c r="F3466" s="52" t="s">
        <v>201</v>
      </c>
      <c r="G3466" s="56" t="s">
        <v>1077</v>
      </c>
      <c r="H3466" s="57">
        <v>122481888</v>
      </c>
    </row>
    <row r="3467" spans="1:8">
      <c r="A3467" s="52" t="s">
        <v>506</v>
      </c>
      <c r="B3467" s="52" t="s">
        <v>618</v>
      </c>
      <c r="C3467" s="52" t="s">
        <v>1209</v>
      </c>
      <c r="D3467" s="52" t="s">
        <v>1387</v>
      </c>
      <c r="E3467" s="52" t="s">
        <v>1076</v>
      </c>
      <c r="F3467" s="52" t="s">
        <v>1080</v>
      </c>
      <c r="G3467" s="56" t="s">
        <v>1081</v>
      </c>
      <c r="H3467" s="57">
        <v>64400000</v>
      </c>
    </row>
    <row r="3468" spans="1:8">
      <c r="A3468" s="52" t="s">
        <v>506</v>
      </c>
      <c r="B3468" s="52" t="s">
        <v>618</v>
      </c>
      <c r="C3468" s="52" t="s">
        <v>1209</v>
      </c>
      <c r="D3468" s="52" t="s">
        <v>1387</v>
      </c>
      <c r="E3468" s="52" t="s">
        <v>1076</v>
      </c>
      <c r="F3468" s="52" t="s">
        <v>1082</v>
      </c>
      <c r="G3468" s="56" t="s">
        <v>971</v>
      </c>
      <c r="H3468" s="57">
        <v>58081888</v>
      </c>
    </row>
    <row r="3469" spans="1:8">
      <c r="A3469" s="52" t="s">
        <v>506</v>
      </c>
      <c r="B3469" s="52" t="s">
        <v>618</v>
      </c>
      <c r="C3469" s="52" t="s">
        <v>1209</v>
      </c>
      <c r="D3469" s="52" t="s">
        <v>1387</v>
      </c>
      <c r="E3469" s="52" t="s">
        <v>1189</v>
      </c>
      <c r="F3469" s="52" t="s">
        <v>201</v>
      </c>
      <c r="G3469" s="56" t="s">
        <v>1190</v>
      </c>
      <c r="H3469" s="57">
        <v>1800000</v>
      </c>
    </row>
    <row r="3470" spans="1:8">
      <c r="A3470" s="52" t="s">
        <v>506</v>
      </c>
      <c r="B3470" s="52" t="s">
        <v>618</v>
      </c>
      <c r="C3470" s="52" t="s">
        <v>1209</v>
      </c>
      <c r="D3470" s="52" t="s">
        <v>1387</v>
      </c>
      <c r="E3470" s="52" t="s">
        <v>1189</v>
      </c>
      <c r="F3470" s="52" t="s">
        <v>1191</v>
      </c>
      <c r="G3470" s="56" t="s">
        <v>1192</v>
      </c>
      <c r="H3470" s="57">
        <v>1800000</v>
      </c>
    </row>
    <row r="3471" spans="1:8">
      <c r="A3471" s="52" t="s">
        <v>506</v>
      </c>
      <c r="B3471" s="52" t="s">
        <v>618</v>
      </c>
      <c r="C3471" s="52" t="s">
        <v>1209</v>
      </c>
      <c r="D3471" s="52" t="s">
        <v>1387</v>
      </c>
      <c r="E3471" s="52" t="s">
        <v>1083</v>
      </c>
      <c r="F3471" s="52" t="s">
        <v>201</v>
      </c>
      <c r="G3471" s="56" t="s">
        <v>971</v>
      </c>
      <c r="H3471" s="57">
        <v>273530240</v>
      </c>
    </row>
    <row r="3472" spans="1:8">
      <c r="A3472" s="52" t="s">
        <v>506</v>
      </c>
      <c r="B3472" s="52" t="s">
        <v>618</v>
      </c>
      <c r="C3472" s="52" t="s">
        <v>1209</v>
      </c>
      <c r="D3472" s="52" t="s">
        <v>1387</v>
      </c>
      <c r="E3472" s="52" t="s">
        <v>1083</v>
      </c>
      <c r="F3472" s="52" t="s">
        <v>1084</v>
      </c>
      <c r="G3472" s="56" t="s">
        <v>1085</v>
      </c>
      <c r="H3472" s="57">
        <v>70000</v>
      </c>
    </row>
    <row r="3473" spans="1:8">
      <c r="A3473" s="52" t="s">
        <v>506</v>
      </c>
      <c r="B3473" s="52" t="s">
        <v>618</v>
      </c>
      <c r="C3473" s="52" t="s">
        <v>1209</v>
      </c>
      <c r="D3473" s="52" t="s">
        <v>1387</v>
      </c>
      <c r="E3473" s="52" t="s">
        <v>1083</v>
      </c>
      <c r="F3473" s="52" t="s">
        <v>1090</v>
      </c>
      <c r="G3473" s="56" t="s">
        <v>1091</v>
      </c>
      <c r="H3473" s="57">
        <v>273460240</v>
      </c>
    </row>
    <row r="3474" spans="1:8" ht="25.5">
      <c r="A3474" s="52" t="s">
        <v>506</v>
      </c>
      <c r="B3474" s="52" t="s">
        <v>618</v>
      </c>
      <c r="C3474" s="52" t="s">
        <v>1209</v>
      </c>
      <c r="D3474" s="52" t="s">
        <v>1389</v>
      </c>
      <c r="E3474" s="52" t="s">
        <v>201</v>
      </c>
      <c r="F3474" s="52" t="s">
        <v>201</v>
      </c>
      <c r="G3474" s="56" t="s">
        <v>1390</v>
      </c>
      <c r="H3474" s="57">
        <v>29224963999</v>
      </c>
    </row>
    <row r="3475" spans="1:8">
      <c r="A3475" s="52" t="s">
        <v>506</v>
      </c>
      <c r="B3475" s="52" t="s">
        <v>618</v>
      </c>
      <c r="C3475" s="52" t="s">
        <v>1209</v>
      </c>
      <c r="D3475" s="52" t="s">
        <v>1389</v>
      </c>
      <c r="E3475" s="52" t="s">
        <v>934</v>
      </c>
      <c r="F3475" s="52" t="s">
        <v>201</v>
      </c>
      <c r="G3475" s="56" t="s">
        <v>935</v>
      </c>
      <c r="H3475" s="57">
        <v>5023952676</v>
      </c>
    </row>
    <row r="3476" spans="1:8">
      <c r="A3476" s="52" t="s">
        <v>506</v>
      </c>
      <c r="B3476" s="52" t="s">
        <v>618</v>
      </c>
      <c r="C3476" s="52" t="s">
        <v>1209</v>
      </c>
      <c r="D3476" s="52" t="s">
        <v>1389</v>
      </c>
      <c r="E3476" s="52" t="s">
        <v>934</v>
      </c>
      <c r="F3476" s="52" t="s">
        <v>936</v>
      </c>
      <c r="G3476" s="56" t="s">
        <v>937</v>
      </c>
      <c r="H3476" s="57">
        <v>4992548528</v>
      </c>
    </row>
    <row r="3477" spans="1:8">
      <c r="A3477" s="52" t="s">
        <v>506</v>
      </c>
      <c r="B3477" s="52" t="s">
        <v>618</v>
      </c>
      <c r="C3477" s="52" t="s">
        <v>1209</v>
      </c>
      <c r="D3477" s="52" t="s">
        <v>1389</v>
      </c>
      <c r="E3477" s="52" t="s">
        <v>934</v>
      </c>
      <c r="F3477" s="52" t="s">
        <v>938</v>
      </c>
      <c r="G3477" s="56" t="s">
        <v>939</v>
      </c>
      <c r="H3477" s="57">
        <v>31404148</v>
      </c>
    </row>
    <row r="3478" spans="1:8" ht="25.5">
      <c r="A3478" s="52" t="s">
        <v>506</v>
      </c>
      <c r="B3478" s="52" t="s">
        <v>618</v>
      </c>
      <c r="C3478" s="52" t="s">
        <v>1209</v>
      </c>
      <c r="D3478" s="52" t="s">
        <v>1389</v>
      </c>
      <c r="E3478" s="52" t="s">
        <v>940</v>
      </c>
      <c r="F3478" s="52" t="s">
        <v>201</v>
      </c>
      <c r="G3478" s="56" t="s">
        <v>941</v>
      </c>
      <c r="H3478" s="57">
        <v>2004730901</v>
      </c>
    </row>
    <row r="3479" spans="1:8" ht="25.5">
      <c r="A3479" s="52" t="s">
        <v>506</v>
      </c>
      <c r="B3479" s="52" t="s">
        <v>618</v>
      </c>
      <c r="C3479" s="52" t="s">
        <v>1209</v>
      </c>
      <c r="D3479" s="52" t="s">
        <v>1389</v>
      </c>
      <c r="E3479" s="52" t="s">
        <v>940</v>
      </c>
      <c r="F3479" s="52" t="s">
        <v>942</v>
      </c>
      <c r="G3479" s="56" t="s">
        <v>943</v>
      </c>
      <c r="H3479" s="57">
        <v>2004730901</v>
      </c>
    </row>
    <row r="3480" spans="1:8">
      <c r="A3480" s="52" t="s">
        <v>506</v>
      </c>
      <c r="B3480" s="52" t="s">
        <v>618</v>
      </c>
      <c r="C3480" s="52" t="s">
        <v>1209</v>
      </c>
      <c r="D3480" s="52" t="s">
        <v>1389</v>
      </c>
      <c r="E3480" s="52" t="s">
        <v>944</v>
      </c>
      <c r="F3480" s="52" t="s">
        <v>201</v>
      </c>
      <c r="G3480" s="56" t="s">
        <v>945</v>
      </c>
      <c r="H3480" s="57">
        <v>3772349420</v>
      </c>
    </row>
    <row r="3481" spans="1:8">
      <c r="A3481" s="52" t="s">
        <v>506</v>
      </c>
      <c r="B3481" s="52" t="s">
        <v>618</v>
      </c>
      <c r="C3481" s="52" t="s">
        <v>1209</v>
      </c>
      <c r="D3481" s="52" t="s">
        <v>1389</v>
      </c>
      <c r="E3481" s="52" t="s">
        <v>944</v>
      </c>
      <c r="F3481" s="52" t="s">
        <v>946</v>
      </c>
      <c r="G3481" s="56" t="s">
        <v>947</v>
      </c>
      <c r="H3481" s="57">
        <v>108332767</v>
      </c>
    </row>
    <row r="3482" spans="1:8">
      <c r="A3482" s="52" t="s">
        <v>506</v>
      </c>
      <c r="B3482" s="52" t="s">
        <v>618</v>
      </c>
      <c r="C3482" s="52" t="s">
        <v>1209</v>
      </c>
      <c r="D3482" s="52" t="s">
        <v>1389</v>
      </c>
      <c r="E3482" s="52" t="s">
        <v>944</v>
      </c>
      <c r="F3482" s="52" t="s">
        <v>1240</v>
      </c>
      <c r="G3482" s="56" t="s">
        <v>1241</v>
      </c>
      <c r="H3482" s="57">
        <v>58401000</v>
      </c>
    </row>
    <row r="3483" spans="1:8">
      <c r="A3483" s="52" t="s">
        <v>506</v>
      </c>
      <c r="B3483" s="52" t="s">
        <v>618</v>
      </c>
      <c r="C3483" s="52" t="s">
        <v>1209</v>
      </c>
      <c r="D3483" s="52" t="s">
        <v>1389</v>
      </c>
      <c r="E3483" s="52" t="s">
        <v>944</v>
      </c>
      <c r="F3483" s="52" t="s">
        <v>1272</v>
      </c>
      <c r="G3483" s="56" t="s">
        <v>1273</v>
      </c>
      <c r="H3483" s="57">
        <v>178000000</v>
      </c>
    </row>
    <row r="3484" spans="1:8">
      <c r="A3484" s="52" t="s">
        <v>506</v>
      </c>
      <c r="B3484" s="52" t="s">
        <v>618</v>
      </c>
      <c r="C3484" s="52" t="s">
        <v>1209</v>
      </c>
      <c r="D3484" s="52" t="s">
        <v>1389</v>
      </c>
      <c r="E3484" s="52" t="s">
        <v>944</v>
      </c>
      <c r="F3484" s="52" t="s">
        <v>948</v>
      </c>
      <c r="G3484" s="56" t="s">
        <v>949</v>
      </c>
      <c r="H3484" s="57">
        <v>475255867</v>
      </c>
    </row>
    <row r="3485" spans="1:8">
      <c r="A3485" s="52" t="s">
        <v>506</v>
      </c>
      <c r="B3485" s="52" t="s">
        <v>618</v>
      </c>
      <c r="C3485" s="52" t="s">
        <v>1209</v>
      </c>
      <c r="D3485" s="52" t="s">
        <v>1389</v>
      </c>
      <c r="E3485" s="52" t="s">
        <v>944</v>
      </c>
      <c r="F3485" s="52" t="s">
        <v>950</v>
      </c>
      <c r="G3485" s="56" t="s">
        <v>951</v>
      </c>
      <c r="H3485" s="57">
        <v>128498800</v>
      </c>
    </row>
    <row r="3486" spans="1:8">
      <c r="A3486" s="52" t="s">
        <v>506</v>
      </c>
      <c r="B3486" s="52" t="s">
        <v>618</v>
      </c>
      <c r="C3486" s="52" t="s">
        <v>1209</v>
      </c>
      <c r="D3486" s="52" t="s">
        <v>1389</v>
      </c>
      <c r="E3486" s="52" t="s">
        <v>944</v>
      </c>
      <c r="F3486" s="52" t="s">
        <v>1229</v>
      </c>
      <c r="G3486" s="56" t="s">
        <v>1230</v>
      </c>
      <c r="H3486" s="57">
        <v>2173868820</v>
      </c>
    </row>
    <row r="3487" spans="1:8" ht="25.5">
      <c r="A3487" s="52" t="s">
        <v>506</v>
      </c>
      <c r="B3487" s="52" t="s">
        <v>618</v>
      </c>
      <c r="C3487" s="52" t="s">
        <v>1209</v>
      </c>
      <c r="D3487" s="52" t="s">
        <v>1389</v>
      </c>
      <c r="E3487" s="52" t="s">
        <v>944</v>
      </c>
      <c r="F3487" s="52" t="s">
        <v>954</v>
      </c>
      <c r="G3487" s="56" t="s">
        <v>955</v>
      </c>
      <c r="H3487" s="57">
        <v>69346000</v>
      </c>
    </row>
    <row r="3488" spans="1:8">
      <c r="A3488" s="52" t="s">
        <v>506</v>
      </c>
      <c r="B3488" s="52" t="s">
        <v>618</v>
      </c>
      <c r="C3488" s="52" t="s">
        <v>1209</v>
      </c>
      <c r="D3488" s="52" t="s">
        <v>1389</v>
      </c>
      <c r="E3488" s="52" t="s">
        <v>944</v>
      </c>
      <c r="F3488" s="52" t="s">
        <v>1289</v>
      </c>
      <c r="G3488" s="56" t="s">
        <v>1290</v>
      </c>
      <c r="H3488" s="57">
        <v>240641500</v>
      </c>
    </row>
    <row r="3489" spans="1:8" ht="25.5">
      <c r="A3489" s="52" t="s">
        <v>506</v>
      </c>
      <c r="B3489" s="52" t="s">
        <v>618</v>
      </c>
      <c r="C3489" s="52" t="s">
        <v>1209</v>
      </c>
      <c r="D3489" s="52" t="s">
        <v>1389</v>
      </c>
      <c r="E3489" s="52" t="s">
        <v>944</v>
      </c>
      <c r="F3489" s="52" t="s">
        <v>956</v>
      </c>
      <c r="G3489" s="56" t="s">
        <v>957</v>
      </c>
      <c r="H3489" s="57">
        <v>99580641</v>
      </c>
    </row>
    <row r="3490" spans="1:8" ht="25.5">
      <c r="A3490" s="52" t="s">
        <v>506</v>
      </c>
      <c r="B3490" s="52" t="s">
        <v>618</v>
      </c>
      <c r="C3490" s="52" t="s">
        <v>1209</v>
      </c>
      <c r="D3490" s="52" t="s">
        <v>1389</v>
      </c>
      <c r="E3490" s="52" t="s">
        <v>944</v>
      </c>
      <c r="F3490" s="52" t="s">
        <v>1291</v>
      </c>
      <c r="G3490" s="56" t="s">
        <v>1292</v>
      </c>
      <c r="H3490" s="57">
        <v>3952232</v>
      </c>
    </row>
    <row r="3491" spans="1:8">
      <c r="A3491" s="52" t="s">
        <v>506</v>
      </c>
      <c r="B3491" s="52" t="s">
        <v>618</v>
      </c>
      <c r="C3491" s="52" t="s">
        <v>1209</v>
      </c>
      <c r="D3491" s="52" t="s">
        <v>1389</v>
      </c>
      <c r="E3491" s="52" t="s">
        <v>944</v>
      </c>
      <c r="F3491" s="52" t="s">
        <v>960</v>
      </c>
      <c r="G3491" s="56" t="s">
        <v>961</v>
      </c>
      <c r="H3491" s="57">
        <v>236471793</v>
      </c>
    </row>
    <row r="3492" spans="1:8" ht="25.5">
      <c r="A3492" s="52" t="s">
        <v>506</v>
      </c>
      <c r="B3492" s="52" t="s">
        <v>618</v>
      </c>
      <c r="C3492" s="52" t="s">
        <v>1209</v>
      </c>
      <c r="D3492" s="52" t="s">
        <v>1389</v>
      </c>
      <c r="E3492" s="52" t="s">
        <v>962</v>
      </c>
      <c r="F3492" s="52" t="s">
        <v>201</v>
      </c>
      <c r="G3492" s="56" t="s">
        <v>963</v>
      </c>
      <c r="H3492" s="57">
        <v>9237000</v>
      </c>
    </row>
    <row r="3493" spans="1:8">
      <c r="A3493" s="52" t="s">
        <v>506</v>
      </c>
      <c r="B3493" s="52" t="s">
        <v>618</v>
      </c>
      <c r="C3493" s="52" t="s">
        <v>1209</v>
      </c>
      <c r="D3493" s="52" t="s">
        <v>1389</v>
      </c>
      <c r="E3493" s="52" t="s">
        <v>962</v>
      </c>
      <c r="F3493" s="52" t="s">
        <v>964</v>
      </c>
      <c r="G3493" s="56" t="s">
        <v>965</v>
      </c>
      <c r="H3493" s="57">
        <v>9237000</v>
      </c>
    </row>
    <row r="3494" spans="1:8">
      <c r="A3494" s="52" t="s">
        <v>506</v>
      </c>
      <c r="B3494" s="52" t="s">
        <v>618</v>
      </c>
      <c r="C3494" s="52" t="s">
        <v>1209</v>
      </c>
      <c r="D3494" s="52" t="s">
        <v>1389</v>
      </c>
      <c r="E3494" s="52" t="s">
        <v>1139</v>
      </c>
      <c r="F3494" s="52" t="s">
        <v>201</v>
      </c>
      <c r="G3494" s="56" t="s">
        <v>1140</v>
      </c>
      <c r="H3494" s="57">
        <v>70920000</v>
      </c>
    </row>
    <row r="3495" spans="1:8">
      <c r="A3495" s="52" t="s">
        <v>506</v>
      </c>
      <c r="B3495" s="52" t="s">
        <v>618</v>
      </c>
      <c r="C3495" s="52" t="s">
        <v>1209</v>
      </c>
      <c r="D3495" s="52" t="s">
        <v>1389</v>
      </c>
      <c r="E3495" s="52" t="s">
        <v>1139</v>
      </c>
      <c r="F3495" s="52" t="s">
        <v>1203</v>
      </c>
      <c r="G3495" s="56" t="s">
        <v>1204</v>
      </c>
      <c r="H3495" s="57">
        <v>70920000</v>
      </c>
    </row>
    <row r="3496" spans="1:8">
      <c r="A3496" s="52" t="s">
        <v>506</v>
      </c>
      <c r="B3496" s="52" t="s">
        <v>618</v>
      </c>
      <c r="C3496" s="52" t="s">
        <v>1209</v>
      </c>
      <c r="D3496" s="52" t="s">
        <v>1389</v>
      </c>
      <c r="E3496" s="52" t="s">
        <v>966</v>
      </c>
      <c r="F3496" s="52" t="s">
        <v>201</v>
      </c>
      <c r="G3496" s="56" t="s">
        <v>967</v>
      </c>
      <c r="H3496" s="57">
        <v>601121000</v>
      </c>
    </row>
    <row r="3497" spans="1:8">
      <c r="A3497" s="52" t="s">
        <v>506</v>
      </c>
      <c r="B3497" s="52" t="s">
        <v>618</v>
      </c>
      <c r="C3497" s="52" t="s">
        <v>1209</v>
      </c>
      <c r="D3497" s="52" t="s">
        <v>1389</v>
      </c>
      <c r="E3497" s="52" t="s">
        <v>966</v>
      </c>
      <c r="F3497" s="52" t="s">
        <v>970</v>
      </c>
      <c r="G3497" s="56" t="s">
        <v>971</v>
      </c>
      <c r="H3497" s="57">
        <v>601121000</v>
      </c>
    </row>
    <row r="3498" spans="1:8">
      <c r="A3498" s="52" t="s">
        <v>506</v>
      </c>
      <c r="B3498" s="52" t="s">
        <v>618</v>
      </c>
      <c r="C3498" s="52" t="s">
        <v>1209</v>
      </c>
      <c r="D3498" s="52" t="s">
        <v>1389</v>
      </c>
      <c r="E3498" s="52" t="s">
        <v>972</v>
      </c>
      <c r="F3498" s="52" t="s">
        <v>201</v>
      </c>
      <c r="G3498" s="56" t="s">
        <v>973</v>
      </c>
      <c r="H3498" s="57">
        <v>1100370151</v>
      </c>
    </row>
    <row r="3499" spans="1:8">
      <c r="A3499" s="52" t="s">
        <v>506</v>
      </c>
      <c r="B3499" s="52" t="s">
        <v>618</v>
      </c>
      <c r="C3499" s="52" t="s">
        <v>1209</v>
      </c>
      <c r="D3499" s="52" t="s">
        <v>1389</v>
      </c>
      <c r="E3499" s="52" t="s">
        <v>972</v>
      </c>
      <c r="F3499" s="52" t="s">
        <v>974</v>
      </c>
      <c r="G3499" s="56" t="s">
        <v>975</v>
      </c>
      <c r="H3499" s="57">
        <v>780439839</v>
      </c>
    </row>
    <row r="3500" spans="1:8">
      <c r="A3500" s="52" t="s">
        <v>506</v>
      </c>
      <c r="B3500" s="52" t="s">
        <v>618</v>
      </c>
      <c r="C3500" s="52" t="s">
        <v>1209</v>
      </c>
      <c r="D3500" s="52" t="s">
        <v>1389</v>
      </c>
      <c r="E3500" s="52" t="s">
        <v>972</v>
      </c>
      <c r="F3500" s="52" t="s">
        <v>976</v>
      </c>
      <c r="G3500" s="56" t="s">
        <v>977</v>
      </c>
      <c r="H3500" s="57">
        <v>158220019</v>
      </c>
    </row>
    <row r="3501" spans="1:8">
      <c r="A3501" s="52" t="s">
        <v>506</v>
      </c>
      <c r="B3501" s="52" t="s">
        <v>618</v>
      </c>
      <c r="C3501" s="52" t="s">
        <v>1209</v>
      </c>
      <c r="D3501" s="52" t="s">
        <v>1389</v>
      </c>
      <c r="E3501" s="52" t="s">
        <v>972</v>
      </c>
      <c r="F3501" s="52" t="s">
        <v>978</v>
      </c>
      <c r="G3501" s="56" t="s">
        <v>979</v>
      </c>
      <c r="H3501" s="57">
        <v>95829290</v>
      </c>
    </row>
    <row r="3502" spans="1:8">
      <c r="A3502" s="52" t="s">
        <v>506</v>
      </c>
      <c r="B3502" s="52" t="s">
        <v>618</v>
      </c>
      <c r="C3502" s="52" t="s">
        <v>1209</v>
      </c>
      <c r="D3502" s="52" t="s">
        <v>1389</v>
      </c>
      <c r="E3502" s="52" t="s">
        <v>972</v>
      </c>
      <c r="F3502" s="52" t="s">
        <v>980</v>
      </c>
      <c r="G3502" s="56" t="s">
        <v>981</v>
      </c>
      <c r="H3502" s="57">
        <v>65881003</v>
      </c>
    </row>
    <row r="3503" spans="1:8">
      <c r="A3503" s="52" t="s">
        <v>506</v>
      </c>
      <c r="B3503" s="52" t="s">
        <v>618</v>
      </c>
      <c r="C3503" s="52" t="s">
        <v>1209</v>
      </c>
      <c r="D3503" s="52" t="s">
        <v>1389</v>
      </c>
      <c r="E3503" s="52" t="s">
        <v>982</v>
      </c>
      <c r="F3503" s="52" t="s">
        <v>201</v>
      </c>
      <c r="G3503" s="56" t="s">
        <v>983</v>
      </c>
      <c r="H3503" s="57">
        <v>256572716</v>
      </c>
    </row>
    <row r="3504" spans="1:8" ht="25.5">
      <c r="A3504" s="52" t="s">
        <v>506</v>
      </c>
      <c r="B3504" s="52" t="s">
        <v>618</v>
      </c>
      <c r="C3504" s="52" t="s">
        <v>1209</v>
      </c>
      <c r="D3504" s="52" t="s">
        <v>1389</v>
      </c>
      <c r="E3504" s="52" t="s">
        <v>982</v>
      </c>
      <c r="F3504" s="52" t="s">
        <v>984</v>
      </c>
      <c r="G3504" s="56" t="s">
        <v>985</v>
      </c>
      <c r="H3504" s="57">
        <v>256572716</v>
      </c>
    </row>
    <row r="3505" spans="1:8">
      <c r="A3505" s="52" t="s">
        <v>506</v>
      </c>
      <c r="B3505" s="52" t="s">
        <v>618</v>
      </c>
      <c r="C3505" s="52" t="s">
        <v>1209</v>
      </c>
      <c r="D3505" s="52" t="s">
        <v>1389</v>
      </c>
      <c r="E3505" s="52" t="s">
        <v>986</v>
      </c>
      <c r="F3505" s="52" t="s">
        <v>201</v>
      </c>
      <c r="G3505" s="56" t="s">
        <v>987</v>
      </c>
      <c r="H3505" s="57">
        <v>724424160</v>
      </c>
    </row>
    <row r="3506" spans="1:8">
      <c r="A3506" s="52" t="s">
        <v>506</v>
      </c>
      <c r="B3506" s="52" t="s">
        <v>618</v>
      </c>
      <c r="C3506" s="52" t="s">
        <v>1209</v>
      </c>
      <c r="D3506" s="52" t="s">
        <v>1389</v>
      </c>
      <c r="E3506" s="52" t="s">
        <v>986</v>
      </c>
      <c r="F3506" s="52" t="s">
        <v>988</v>
      </c>
      <c r="G3506" s="56" t="s">
        <v>989</v>
      </c>
      <c r="H3506" s="57">
        <v>382801255</v>
      </c>
    </row>
    <row r="3507" spans="1:8">
      <c r="A3507" s="52" t="s">
        <v>506</v>
      </c>
      <c r="B3507" s="52" t="s">
        <v>618</v>
      </c>
      <c r="C3507" s="52" t="s">
        <v>1209</v>
      </c>
      <c r="D3507" s="52" t="s">
        <v>1389</v>
      </c>
      <c r="E3507" s="52" t="s">
        <v>986</v>
      </c>
      <c r="F3507" s="52" t="s">
        <v>990</v>
      </c>
      <c r="G3507" s="56" t="s">
        <v>991</v>
      </c>
      <c r="H3507" s="57">
        <v>239397567</v>
      </c>
    </row>
    <row r="3508" spans="1:8">
      <c r="A3508" s="52" t="s">
        <v>506</v>
      </c>
      <c r="B3508" s="52" t="s">
        <v>618</v>
      </c>
      <c r="C3508" s="52" t="s">
        <v>1209</v>
      </c>
      <c r="D3508" s="52" t="s">
        <v>1389</v>
      </c>
      <c r="E3508" s="52" t="s">
        <v>986</v>
      </c>
      <c r="F3508" s="52" t="s">
        <v>992</v>
      </c>
      <c r="G3508" s="56" t="s">
        <v>993</v>
      </c>
      <c r="H3508" s="57">
        <v>10531700</v>
      </c>
    </row>
    <row r="3509" spans="1:8">
      <c r="A3509" s="52" t="s">
        <v>506</v>
      </c>
      <c r="B3509" s="52" t="s">
        <v>618</v>
      </c>
      <c r="C3509" s="52" t="s">
        <v>1209</v>
      </c>
      <c r="D3509" s="52" t="s">
        <v>1389</v>
      </c>
      <c r="E3509" s="52" t="s">
        <v>986</v>
      </c>
      <c r="F3509" s="52" t="s">
        <v>994</v>
      </c>
      <c r="G3509" s="56" t="s">
        <v>995</v>
      </c>
      <c r="H3509" s="57">
        <v>91693638</v>
      </c>
    </row>
    <row r="3510" spans="1:8">
      <c r="A3510" s="52" t="s">
        <v>506</v>
      </c>
      <c r="B3510" s="52" t="s">
        <v>618</v>
      </c>
      <c r="C3510" s="52" t="s">
        <v>1209</v>
      </c>
      <c r="D3510" s="52" t="s">
        <v>1389</v>
      </c>
      <c r="E3510" s="52" t="s">
        <v>996</v>
      </c>
      <c r="F3510" s="52" t="s">
        <v>201</v>
      </c>
      <c r="G3510" s="56" t="s">
        <v>997</v>
      </c>
      <c r="H3510" s="57">
        <v>373781490</v>
      </c>
    </row>
    <row r="3511" spans="1:8">
      <c r="A3511" s="52" t="s">
        <v>506</v>
      </c>
      <c r="B3511" s="52" t="s">
        <v>618</v>
      </c>
      <c r="C3511" s="52" t="s">
        <v>1209</v>
      </c>
      <c r="D3511" s="52" t="s">
        <v>1389</v>
      </c>
      <c r="E3511" s="52" t="s">
        <v>996</v>
      </c>
      <c r="F3511" s="52" t="s">
        <v>998</v>
      </c>
      <c r="G3511" s="56" t="s">
        <v>999</v>
      </c>
      <c r="H3511" s="57">
        <v>167800162</v>
      </c>
    </row>
    <row r="3512" spans="1:8">
      <c r="A3512" s="52" t="s">
        <v>506</v>
      </c>
      <c r="B3512" s="52" t="s">
        <v>618</v>
      </c>
      <c r="C3512" s="52" t="s">
        <v>1209</v>
      </c>
      <c r="D3512" s="52" t="s">
        <v>1389</v>
      </c>
      <c r="E3512" s="52" t="s">
        <v>996</v>
      </c>
      <c r="F3512" s="52" t="s">
        <v>1000</v>
      </c>
      <c r="G3512" s="56" t="s">
        <v>1001</v>
      </c>
      <c r="H3512" s="57">
        <v>57646900</v>
      </c>
    </row>
    <row r="3513" spans="1:8">
      <c r="A3513" s="52" t="s">
        <v>506</v>
      </c>
      <c r="B3513" s="52" t="s">
        <v>618</v>
      </c>
      <c r="C3513" s="52" t="s">
        <v>1209</v>
      </c>
      <c r="D3513" s="52" t="s">
        <v>1389</v>
      </c>
      <c r="E3513" s="52" t="s">
        <v>996</v>
      </c>
      <c r="F3513" s="52" t="s">
        <v>1002</v>
      </c>
      <c r="G3513" s="56" t="s">
        <v>1003</v>
      </c>
      <c r="H3513" s="57">
        <v>2250000</v>
      </c>
    </row>
    <row r="3514" spans="1:8">
      <c r="A3514" s="52" t="s">
        <v>506</v>
      </c>
      <c r="B3514" s="52" t="s">
        <v>618</v>
      </c>
      <c r="C3514" s="52" t="s">
        <v>1209</v>
      </c>
      <c r="D3514" s="52" t="s">
        <v>1389</v>
      </c>
      <c r="E3514" s="52" t="s">
        <v>996</v>
      </c>
      <c r="F3514" s="52" t="s">
        <v>1004</v>
      </c>
      <c r="G3514" s="56" t="s">
        <v>1005</v>
      </c>
      <c r="H3514" s="57">
        <v>146084428</v>
      </c>
    </row>
    <row r="3515" spans="1:8">
      <c r="A3515" s="52" t="s">
        <v>506</v>
      </c>
      <c r="B3515" s="52" t="s">
        <v>618</v>
      </c>
      <c r="C3515" s="52" t="s">
        <v>1209</v>
      </c>
      <c r="D3515" s="52" t="s">
        <v>1389</v>
      </c>
      <c r="E3515" s="52" t="s">
        <v>1006</v>
      </c>
      <c r="F3515" s="52" t="s">
        <v>201</v>
      </c>
      <c r="G3515" s="56" t="s">
        <v>1007</v>
      </c>
      <c r="H3515" s="57">
        <v>377811238</v>
      </c>
    </row>
    <row r="3516" spans="1:8" ht="38.25">
      <c r="A3516" s="52" t="s">
        <v>506</v>
      </c>
      <c r="B3516" s="52" t="s">
        <v>618</v>
      </c>
      <c r="C3516" s="52" t="s">
        <v>1209</v>
      </c>
      <c r="D3516" s="52" t="s">
        <v>1389</v>
      </c>
      <c r="E3516" s="52" t="s">
        <v>1006</v>
      </c>
      <c r="F3516" s="52" t="s">
        <v>1008</v>
      </c>
      <c r="G3516" s="56" t="s">
        <v>1009</v>
      </c>
      <c r="H3516" s="57">
        <v>8986716</v>
      </c>
    </row>
    <row r="3517" spans="1:8">
      <c r="A3517" s="52" t="s">
        <v>506</v>
      </c>
      <c r="B3517" s="52" t="s">
        <v>618</v>
      </c>
      <c r="C3517" s="52" t="s">
        <v>1209</v>
      </c>
      <c r="D3517" s="52" t="s">
        <v>1389</v>
      </c>
      <c r="E3517" s="52" t="s">
        <v>1006</v>
      </c>
      <c r="F3517" s="52" t="s">
        <v>1010</v>
      </c>
      <c r="G3517" s="56" t="s">
        <v>1011</v>
      </c>
      <c r="H3517" s="57">
        <v>3245703</v>
      </c>
    </row>
    <row r="3518" spans="1:8" ht="38.25">
      <c r="A3518" s="52" t="s">
        <v>506</v>
      </c>
      <c r="B3518" s="52" t="s">
        <v>618</v>
      </c>
      <c r="C3518" s="52" t="s">
        <v>1209</v>
      </c>
      <c r="D3518" s="52" t="s">
        <v>1389</v>
      </c>
      <c r="E3518" s="52" t="s">
        <v>1006</v>
      </c>
      <c r="F3518" s="52" t="s">
        <v>1012</v>
      </c>
      <c r="G3518" s="56" t="s">
        <v>1013</v>
      </c>
      <c r="H3518" s="57">
        <v>43063431</v>
      </c>
    </row>
    <row r="3519" spans="1:8">
      <c r="A3519" s="52" t="s">
        <v>506</v>
      </c>
      <c r="B3519" s="52" t="s">
        <v>618</v>
      </c>
      <c r="C3519" s="52" t="s">
        <v>1209</v>
      </c>
      <c r="D3519" s="52" t="s">
        <v>1389</v>
      </c>
      <c r="E3519" s="52" t="s">
        <v>1006</v>
      </c>
      <c r="F3519" s="52" t="s">
        <v>1014</v>
      </c>
      <c r="G3519" s="56" t="s">
        <v>1015</v>
      </c>
      <c r="H3519" s="57">
        <v>298570988</v>
      </c>
    </row>
    <row r="3520" spans="1:8" ht="25.5">
      <c r="A3520" s="52" t="s">
        <v>506</v>
      </c>
      <c r="B3520" s="52" t="s">
        <v>618</v>
      </c>
      <c r="C3520" s="52" t="s">
        <v>1209</v>
      </c>
      <c r="D3520" s="52" t="s">
        <v>1389</v>
      </c>
      <c r="E3520" s="52" t="s">
        <v>1006</v>
      </c>
      <c r="F3520" s="52" t="s">
        <v>1016</v>
      </c>
      <c r="G3520" s="56" t="s">
        <v>1017</v>
      </c>
      <c r="H3520" s="57">
        <v>8717400</v>
      </c>
    </row>
    <row r="3521" spans="1:8">
      <c r="A3521" s="52" t="s">
        <v>506</v>
      </c>
      <c r="B3521" s="52" t="s">
        <v>618</v>
      </c>
      <c r="C3521" s="52" t="s">
        <v>1209</v>
      </c>
      <c r="D3521" s="52" t="s">
        <v>1389</v>
      </c>
      <c r="E3521" s="52" t="s">
        <v>1006</v>
      </c>
      <c r="F3521" s="52" t="s">
        <v>1018</v>
      </c>
      <c r="G3521" s="56" t="s">
        <v>1019</v>
      </c>
      <c r="H3521" s="57">
        <v>4800000</v>
      </c>
    </row>
    <row r="3522" spans="1:8">
      <c r="A3522" s="52" t="s">
        <v>506</v>
      </c>
      <c r="B3522" s="52" t="s">
        <v>618</v>
      </c>
      <c r="C3522" s="52" t="s">
        <v>1209</v>
      </c>
      <c r="D3522" s="52" t="s">
        <v>1389</v>
      </c>
      <c r="E3522" s="52" t="s">
        <v>1006</v>
      </c>
      <c r="F3522" s="52" t="s">
        <v>1020</v>
      </c>
      <c r="G3522" s="56" t="s">
        <v>511</v>
      </c>
      <c r="H3522" s="57">
        <v>10427000</v>
      </c>
    </row>
    <row r="3523" spans="1:8">
      <c r="A3523" s="52" t="s">
        <v>506</v>
      </c>
      <c r="B3523" s="52" t="s">
        <v>618</v>
      </c>
      <c r="C3523" s="52" t="s">
        <v>1209</v>
      </c>
      <c r="D3523" s="52" t="s">
        <v>1389</v>
      </c>
      <c r="E3523" s="52" t="s">
        <v>1021</v>
      </c>
      <c r="F3523" s="52" t="s">
        <v>201</v>
      </c>
      <c r="G3523" s="56" t="s">
        <v>1022</v>
      </c>
      <c r="H3523" s="57">
        <v>401636271</v>
      </c>
    </row>
    <row r="3524" spans="1:8">
      <c r="A3524" s="52" t="s">
        <v>506</v>
      </c>
      <c r="B3524" s="52" t="s">
        <v>618</v>
      </c>
      <c r="C3524" s="52" t="s">
        <v>1209</v>
      </c>
      <c r="D3524" s="52" t="s">
        <v>1389</v>
      </c>
      <c r="E3524" s="52" t="s">
        <v>1021</v>
      </c>
      <c r="F3524" s="52" t="s">
        <v>1023</v>
      </c>
      <c r="G3524" s="56" t="s">
        <v>1024</v>
      </c>
      <c r="H3524" s="57">
        <v>54399005</v>
      </c>
    </row>
    <row r="3525" spans="1:8">
      <c r="A3525" s="52" t="s">
        <v>506</v>
      </c>
      <c r="B3525" s="52" t="s">
        <v>618</v>
      </c>
      <c r="C3525" s="52" t="s">
        <v>1209</v>
      </c>
      <c r="D3525" s="52" t="s">
        <v>1389</v>
      </c>
      <c r="E3525" s="52" t="s">
        <v>1021</v>
      </c>
      <c r="F3525" s="52" t="s">
        <v>1025</v>
      </c>
      <c r="G3525" s="56" t="s">
        <v>1026</v>
      </c>
      <c r="H3525" s="57">
        <v>24500000</v>
      </c>
    </row>
    <row r="3526" spans="1:8">
      <c r="A3526" s="52" t="s">
        <v>506</v>
      </c>
      <c r="B3526" s="52" t="s">
        <v>618</v>
      </c>
      <c r="C3526" s="52" t="s">
        <v>1209</v>
      </c>
      <c r="D3526" s="52" t="s">
        <v>1389</v>
      </c>
      <c r="E3526" s="52" t="s">
        <v>1021</v>
      </c>
      <c r="F3526" s="52" t="s">
        <v>1029</v>
      </c>
      <c r="G3526" s="56" t="s">
        <v>1030</v>
      </c>
      <c r="H3526" s="57">
        <v>138420000</v>
      </c>
    </row>
    <row r="3527" spans="1:8">
      <c r="A3527" s="52" t="s">
        <v>506</v>
      </c>
      <c r="B3527" s="52" t="s">
        <v>618</v>
      </c>
      <c r="C3527" s="52" t="s">
        <v>1209</v>
      </c>
      <c r="D3527" s="52" t="s">
        <v>1389</v>
      </c>
      <c r="E3527" s="52" t="s">
        <v>1021</v>
      </c>
      <c r="F3527" s="52" t="s">
        <v>1031</v>
      </c>
      <c r="G3527" s="56" t="s">
        <v>1032</v>
      </c>
      <c r="H3527" s="57">
        <v>102000000</v>
      </c>
    </row>
    <row r="3528" spans="1:8">
      <c r="A3528" s="52" t="s">
        <v>506</v>
      </c>
      <c r="B3528" s="52" t="s">
        <v>618</v>
      </c>
      <c r="C3528" s="52" t="s">
        <v>1209</v>
      </c>
      <c r="D3528" s="52" t="s">
        <v>1389</v>
      </c>
      <c r="E3528" s="52" t="s">
        <v>1021</v>
      </c>
      <c r="F3528" s="52" t="s">
        <v>1033</v>
      </c>
      <c r="G3528" s="56" t="s">
        <v>1034</v>
      </c>
      <c r="H3528" s="57">
        <v>82317266</v>
      </c>
    </row>
    <row r="3529" spans="1:8">
      <c r="A3529" s="52" t="s">
        <v>506</v>
      </c>
      <c r="B3529" s="52" t="s">
        <v>618</v>
      </c>
      <c r="C3529" s="52" t="s">
        <v>1209</v>
      </c>
      <c r="D3529" s="52" t="s">
        <v>1389</v>
      </c>
      <c r="E3529" s="52" t="s">
        <v>1035</v>
      </c>
      <c r="F3529" s="52" t="s">
        <v>201</v>
      </c>
      <c r="G3529" s="56" t="s">
        <v>1036</v>
      </c>
      <c r="H3529" s="57">
        <v>529508334</v>
      </c>
    </row>
    <row r="3530" spans="1:8">
      <c r="A3530" s="52" t="s">
        <v>506</v>
      </c>
      <c r="B3530" s="52" t="s">
        <v>618</v>
      </c>
      <c r="C3530" s="52" t="s">
        <v>1209</v>
      </c>
      <c r="D3530" s="52" t="s">
        <v>1389</v>
      </c>
      <c r="E3530" s="52" t="s">
        <v>1035</v>
      </c>
      <c r="F3530" s="52" t="s">
        <v>1037</v>
      </c>
      <c r="G3530" s="56" t="s">
        <v>1038</v>
      </c>
      <c r="H3530" s="57">
        <v>139491334</v>
      </c>
    </row>
    <row r="3531" spans="1:8">
      <c r="A3531" s="52" t="s">
        <v>506</v>
      </c>
      <c r="B3531" s="52" t="s">
        <v>618</v>
      </c>
      <c r="C3531" s="52" t="s">
        <v>1209</v>
      </c>
      <c r="D3531" s="52" t="s">
        <v>1389</v>
      </c>
      <c r="E3531" s="52" t="s">
        <v>1035</v>
      </c>
      <c r="F3531" s="52" t="s">
        <v>1039</v>
      </c>
      <c r="G3531" s="56" t="s">
        <v>1040</v>
      </c>
      <c r="H3531" s="57">
        <v>228275000</v>
      </c>
    </row>
    <row r="3532" spans="1:8">
      <c r="A3532" s="52" t="s">
        <v>506</v>
      </c>
      <c r="B3532" s="52" t="s">
        <v>618</v>
      </c>
      <c r="C3532" s="52" t="s">
        <v>1209</v>
      </c>
      <c r="D3532" s="52" t="s">
        <v>1389</v>
      </c>
      <c r="E3532" s="52" t="s">
        <v>1035</v>
      </c>
      <c r="F3532" s="52" t="s">
        <v>1041</v>
      </c>
      <c r="G3532" s="56" t="s">
        <v>1028</v>
      </c>
      <c r="H3532" s="57">
        <v>76542000</v>
      </c>
    </row>
    <row r="3533" spans="1:8">
      <c r="A3533" s="52" t="s">
        <v>506</v>
      </c>
      <c r="B3533" s="52" t="s">
        <v>618</v>
      </c>
      <c r="C3533" s="52" t="s">
        <v>1209</v>
      </c>
      <c r="D3533" s="52" t="s">
        <v>1389</v>
      </c>
      <c r="E3533" s="52" t="s">
        <v>1035</v>
      </c>
      <c r="F3533" s="52" t="s">
        <v>1042</v>
      </c>
      <c r="G3533" s="56" t="s">
        <v>1043</v>
      </c>
      <c r="H3533" s="57">
        <v>85200000</v>
      </c>
    </row>
    <row r="3534" spans="1:8">
      <c r="A3534" s="52" t="s">
        <v>506</v>
      </c>
      <c r="B3534" s="52" t="s">
        <v>618</v>
      </c>
      <c r="C3534" s="52" t="s">
        <v>1209</v>
      </c>
      <c r="D3534" s="52" t="s">
        <v>1389</v>
      </c>
      <c r="E3534" s="52" t="s">
        <v>1044</v>
      </c>
      <c r="F3534" s="52" t="s">
        <v>201</v>
      </c>
      <c r="G3534" s="56" t="s">
        <v>1045</v>
      </c>
      <c r="H3534" s="57">
        <v>433481855</v>
      </c>
    </row>
    <row r="3535" spans="1:8">
      <c r="A3535" s="52" t="s">
        <v>506</v>
      </c>
      <c r="B3535" s="52" t="s">
        <v>618</v>
      </c>
      <c r="C3535" s="52" t="s">
        <v>1209</v>
      </c>
      <c r="D3535" s="52" t="s">
        <v>1389</v>
      </c>
      <c r="E3535" s="52" t="s">
        <v>1044</v>
      </c>
      <c r="F3535" s="52" t="s">
        <v>1046</v>
      </c>
      <c r="G3535" s="56" t="s">
        <v>1047</v>
      </c>
      <c r="H3535" s="57">
        <v>246300000</v>
      </c>
    </row>
    <row r="3536" spans="1:8">
      <c r="A3536" s="52" t="s">
        <v>506</v>
      </c>
      <c r="B3536" s="52" t="s">
        <v>618</v>
      </c>
      <c r="C3536" s="52" t="s">
        <v>1209</v>
      </c>
      <c r="D3536" s="52" t="s">
        <v>1389</v>
      </c>
      <c r="E3536" s="52" t="s">
        <v>1044</v>
      </c>
      <c r="F3536" s="52" t="s">
        <v>1048</v>
      </c>
      <c r="G3536" s="56" t="s">
        <v>1049</v>
      </c>
      <c r="H3536" s="57">
        <v>139861855</v>
      </c>
    </row>
    <row r="3537" spans="1:8">
      <c r="A3537" s="52" t="s">
        <v>506</v>
      </c>
      <c r="B3537" s="52" t="s">
        <v>618</v>
      </c>
      <c r="C3537" s="52" t="s">
        <v>1209</v>
      </c>
      <c r="D3537" s="52" t="s">
        <v>1389</v>
      </c>
      <c r="E3537" s="52" t="s">
        <v>1044</v>
      </c>
      <c r="F3537" s="52" t="s">
        <v>1050</v>
      </c>
      <c r="G3537" s="56" t="s">
        <v>1051</v>
      </c>
      <c r="H3537" s="57">
        <v>47320000</v>
      </c>
    </row>
    <row r="3538" spans="1:8" ht="25.5">
      <c r="A3538" s="52" t="s">
        <v>506</v>
      </c>
      <c r="B3538" s="52" t="s">
        <v>618</v>
      </c>
      <c r="C3538" s="52" t="s">
        <v>1209</v>
      </c>
      <c r="D3538" s="52" t="s">
        <v>1389</v>
      </c>
      <c r="E3538" s="52" t="s">
        <v>1058</v>
      </c>
      <c r="F3538" s="52" t="s">
        <v>201</v>
      </c>
      <c r="G3538" s="56" t="s">
        <v>1059</v>
      </c>
      <c r="H3538" s="57">
        <v>360972143</v>
      </c>
    </row>
    <row r="3539" spans="1:8">
      <c r="A3539" s="52" t="s">
        <v>506</v>
      </c>
      <c r="B3539" s="52" t="s">
        <v>618</v>
      </c>
      <c r="C3539" s="52" t="s">
        <v>1209</v>
      </c>
      <c r="D3539" s="52" t="s">
        <v>1389</v>
      </c>
      <c r="E3539" s="52" t="s">
        <v>1058</v>
      </c>
      <c r="F3539" s="52" t="s">
        <v>1247</v>
      </c>
      <c r="G3539" s="56" t="s">
        <v>1248</v>
      </c>
      <c r="H3539" s="57">
        <v>7150000</v>
      </c>
    </row>
    <row r="3540" spans="1:8">
      <c r="A3540" s="52" t="s">
        <v>506</v>
      </c>
      <c r="B3540" s="52" t="s">
        <v>618</v>
      </c>
      <c r="C3540" s="52" t="s">
        <v>1209</v>
      </c>
      <c r="D3540" s="52" t="s">
        <v>1389</v>
      </c>
      <c r="E3540" s="52" t="s">
        <v>1058</v>
      </c>
      <c r="F3540" s="52" t="s">
        <v>1062</v>
      </c>
      <c r="G3540" s="56" t="s">
        <v>1063</v>
      </c>
      <c r="H3540" s="57">
        <v>80770632</v>
      </c>
    </row>
    <row r="3541" spans="1:8">
      <c r="A3541" s="52" t="s">
        <v>506</v>
      </c>
      <c r="B3541" s="52" t="s">
        <v>618</v>
      </c>
      <c r="C3541" s="52" t="s">
        <v>1209</v>
      </c>
      <c r="D3541" s="52" t="s">
        <v>1389</v>
      </c>
      <c r="E3541" s="52" t="s">
        <v>1058</v>
      </c>
      <c r="F3541" s="52" t="s">
        <v>1064</v>
      </c>
      <c r="G3541" s="56" t="s">
        <v>1065</v>
      </c>
      <c r="H3541" s="57">
        <v>75682000</v>
      </c>
    </row>
    <row r="3542" spans="1:8">
      <c r="A3542" s="52" t="s">
        <v>506</v>
      </c>
      <c r="B3542" s="52" t="s">
        <v>618</v>
      </c>
      <c r="C3542" s="52" t="s">
        <v>1209</v>
      </c>
      <c r="D3542" s="52" t="s">
        <v>1389</v>
      </c>
      <c r="E3542" s="52" t="s">
        <v>1058</v>
      </c>
      <c r="F3542" s="52" t="s">
        <v>1066</v>
      </c>
      <c r="G3542" s="56" t="s">
        <v>1067</v>
      </c>
      <c r="H3542" s="57">
        <v>26413000</v>
      </c>
    </row>
    <row r="3543" spans="1:8">
      <c r="A3543" s="52" t="s">
        <v>506</v>
      </c>
      <c r="B3543" s="52" t="s">
        <v>618</v>
      </c>
      <c r="C3543" s="52" t="s">
        <v>1209</v>
      </c>
      <c r="D3543" s="52" t="s">
        <v>1389</v>
      </c>
      <c r="E3543" s="52" t="s">
        <v>1058</v>
      </c>
      <c r="F3543" s="52" t="s">
        <v>1068</v>
      </c>
      <c r="G3543" s="56" t="s">
        <v>1069</v>
      </c>
      <c r="H3543" s="57">
        <v>139772511</v>
      </c>
    </row>
    <row r="3544" spans="1:8">
      <c r="A3544" s="52" t="s">
        <v>506</v>
      </c>
      <c r="B3544" s="52" t="s">
        <v>618</v>
      </c>
      <c r="C3544" s="52" t="s">
        <v>1209</v>
      </c>
      <c r="D3544" s="52" t="s">
        <v>1389</v>
      </c>
      <c r="E3544" s="52" t="s">
        <v>1058</v>
      </c>
      <c r="F3544" s="52" t="s">
        <v>1070</v>
      </c>
      <c r="G3544" s="56" t="s">
        <v>1071</v>
      </c>
      <c r="H3544" s="57">
        <v>31184000</v>
      </c>
    </row>
    <row r="3545" spans="1:8" ht="25.5">
      <c r="A3545" s="52" t="s">
        <v>506</v>
      </c>
      <c r="B3545" s="52" t="s">
        <v>618</v>
      </c>
      <c r="C3545" s="52" t="s">
        <v>1209</v>
      </c>
      <c r="D3545" s="52" t="s">
        <v>1389</v>
      </c>
      <c r="E3545" s="52" t="s">
        <v>1072</v>
      </c>
      <c r="F3545" s="52" t="s">
        <v>201</v>
      </c>
      <c r="G3545" s="56" t="s">
        <v>1073</v>
      </c>
      <c r="H3545" s="57">
        <v>205383760</v>
      </c>
    </row>
    <row r="3546" spans="1:8">
      <c r="A3546" s="52" t="s">
        <v>506</v>
      </c>
      <c r="B3546" s="52" t="s">
        <v>618</v>
      </c>
      <c r="C3546" s="52" t="s">
        <v>1209</v>
      </c>
      <c r="D3546" s="52" t="s">
        <v>1389</v>
      </c>
      <c r="E3546" s="52" t="s">
        <v>1072</v>
      </c>
      <c r="F3546" s="52" t="s">
        <v>1074</v>
      </c>
      <c r="G3546" s="56" t="s">
        <v>1067</v>
      </c>
      <c r="H3546" s="57">
        <v>43810000</v>
      </c>
    </row>
    <row r="3547" spans="1:8">
      <c r="A3547" s="52" t="s">
        <v>506</v>
      </c>
      <c r="B3547" s="52" t="s">
        <v>618</v>
      </c>
      <c r="C3547" s="52" t="s">
        <v>1209</v>
      </c>
      <c r="D3547" s="52" t="s">
        <v>1389</v>
      </c>
      <c r="E3547" s="52" t="s">
        <v>1072</v>
      </c>
      <c r="F3547" s="52" t="s">
        <v>1075</v>
      </c>
      <c r="G3547" s="56" t="s">
        <v>1065</v>
      </c>
      <c r="H3547" s="57">
        <v>40800000</v>
      </c>
    </row>
    <row r="3548" spans="1:8">
      <c r="A3548" s="52" t="s">
        <v>506</v>
      </c>
      <c r="B3548" s="52" t="s">
        <v>618</v>
      </c>
      <c r="C3548" s="52" t="s">
        <v>1209</v>
      </c>
      <c r="D3548" s="52" t="s">
        <v>1389</v>
      </c>
      <c r="E3548" s="52" t="s">
        <v>1072</v>
      </c>
      <c r="F3548" s="52" t="s">
        <v>1252</v>
      </c>
      <c r="G3548" s="56" t="s">
        <v>1253</v>
      </c>
      <c r="H3548" s="57">
        <v>120773760</v>
      </c>
    </row>
    <row r="3549" spans="1:8" ht="25.5">
      <c r="A3549" s="52" t="s">
        <v>506</v>
      </c>
      <c r="B3549" s="52" t="s">
        <v>618</v>
      </c>
      <c r="C3549" s="52" t="s">
        <v>1209</v>
      </c>
      <c r="D3549" s="52" t="s">
        <v>1389</v>
      </c>
      <c r="E3549" s="52" t="s">
        <v>1076</v>
      </c>
      <c r="F3549" s="52" t="s">
        <v>201</v>
      </c>
      <c r="G3549" s="56" t="s">
        <v>1077</v>
      </c>
      <c r="H3549" s="57">
        <v>3203182215</v>
      </c>
    </row>
    <row r="3550" spans="1:8">
      <c r="A3550" s="52" t="s">
        <v>506</v>
      </c>
      <c r="B3550" s="52" t="s">
        <v>618</v>
      </c>
      <c r="C3550" s="52" t="s">
        <v>1209</v>
      </c>
      <c r="D3550" s="52" t="s">
        <v>1389</v>
      </c>
      <c r="E3550" s="52" t="s">
        <v>1076</v>
      </c>
      <c r="F3550" s="52" t="s">
        <v>1112</v>
      </c>
      <c r="G3550" s="56" t="s">
        <v>1113</v>
      </c>
      <c r="H3550" s="57">
        <v>623969898</v>
      </c>
    </row>
    <row r="3551" spans="1:8">
      <c r="A3551" s="52" t="s">
        <v>506</v>
      </c>
      <c r="B3551" s="52" t="s">
        <v>618</v>
      </c>
      <c r="C3551" s="52" t="s">
        <v>1209</v>
      </c>
      <c r="D3551" s="52" t="s">
        <v>1389</v>
      </c>
      <c r="E3551" s="52" t="s">
        <v>1076</v>
      </c>
      <c r="F3551" s="52" t="s">
        <v>1078</v>
      </c>
      <c r="G3551" s="56" t="s">
        <v>1079</v>
      </c>
      <c r="H3551" s="57">
        <v>57400000</v>
      </c>
    </row>
    <row r="3552" spans="1:8">
      <c r="A3552" s="52" t="s">
        <v>506</v>
      </c>
      <c r="B3552" s="52" t="s">
        <v>618</v>
      </c>
      <c r="C3552" s="52" t="s">
        <v>1209</v>
      </c>
      <c r="D3552" s="52" t="s">
        <v>1389</v>
      </c>
      <c r="E3552" s="52" t="s">
        <v>1076</v>
      </c>
      <c r="F3552" s="52" t="s">
        <v>1391</v>
      </c>
      <c r="G3552" s="56" t="s">
        <v>1392</v>
      </c>
      <c r="H3552" s="57">
        <v>2105822360</v>
      </c>
    </row>
    <row r="3553" spans="1:8">
      <c r="A3553" s="52" t="s">
        <v>506</v>
      </c>
      <c r="B3553" s="52" t="s">
        <v>618</v>
      </c>
      <c r="C3553" s="52" t="s">
        <v>1209</v>
      </c>
      <c r="D3553" s="52" t="s">
        <v>1389</v>
      </c>
      <c r="E3553" s="52" t="s">
        <v>1076</v>
      </c>
      <c r="F3553" s="52" t="s">
        <v>1080</v>
      </c>
      <c r="G3553" s="56" t="s">
        <v>1081</v>
      </c>
      <c r="H3553" s="57">
        <v>297650900</v>
      </c>
    </row>
    <row r="3554" spans="1:8">
      <c r="A3554" s="52" t="s">
        <v>506</v>
      </c>
      <c r="B3554" s="52" t="s">
        <v>618</v>
      </c>
      <c r="C3554" s="52" t="s">
        <v>1209</v>
      </c>
      <c r="D3554" s="52" t="s">
        <v>1389</v>
      </c>
      <c r="E3554" s="52" t="s">
        <v>1076</v>
      </c>
      <c r="F3554" s="52" t="s">
        <v>1082</v>
      </c>
      <c r="G3554" s="56" t="s">
        <v>971</v>
      </c>
      <c r="H3554" s="57">
        <v>118339057</v>
      </c>
    </row>
    <row r="3555" spans="1:8">
      <c r="A3555" s="52" t="s">
        <v>506</v>
      </c>
      <c r="B3555" s="52" t="s">
        <v>618</v>
      </c>
      <c r="C3555" s="52" t="s">
        <v>1209</v>
      </c>
      <c r="D3555" s="52" t="s">
        <v>1389</v>
      </c>
      <c r="E3555" s="52" t="s">
        <v>1189</v>
      </c>
      <c r="F3555" s="52" t="s">
        <v>201</v>
      </c>
      <c r="G3555" s="56" t="s">
        <v>1190</v>
      </c>
      <c r="H3555" s="57">
        <v>25799000</v>
      </c>
    </row>
    <row r="3556" spans="1:8">
      <c r="A3556" s="52" t="s">
        <v>506</v>
      </c>
      <c r="B3556" s="52" t="s">
        <v>618</v>
      </c>
      <c r="C3556" s="52" t="s">
        <v>1209</v>
      </c>
      <c r="D3556" s="52" t="s">
        <v>1389</v>
      </c>
      <c r="E3556" s="52" t="s">
        <v>1189</v>
      </c>
      <c r="F3556" s="52" t="s">
        <v>1191</v>
      </c>
      <c r="G3556" s="56" t="s">
        <v>1192</v>
      </c>
      <c r="H3556" s="57">
        <v>25799000</v>
      </c>
    </row>
    <row r="3557" spans="1:8" ht="25.5">
      <c r="A3557" s="52" t="s">
        <v>506</v>
      </c>
      <c r="B3557" s="52" t="s">
        <v>618</v>
      </c>
      <c r="C3557" s="52" t="s">
        <v>1209</v>
      </c>
      <c r="D3557" s="52" t="s">
        <v>1389</v>
      </c>
      <c r="E3557" s="52" t="s">
        <v>1346</v>
      </c>
      <c r="F3557" s="52" t="s">
        <v>201</v>
      </c>
      <c r="G3557" s="56" t="s">
        <v>1347</v>
      </c>
      <c r="H3557" s="57">
        <v>3228654674</v>
      </c>
    </row>
    <row r="3558" spans="1:8">
      <c r="A3558" s="52" t="s">
        <v>506</v>
      </c>
      <c r="B3558" s="52" t="s">
        <v>618</v>
      </c>
      <c r="C3558" s="52" t="s">
        <v>1209</v>
      </c>
      <c r="D3558" s="52" t="s">
        <v>1389</v>
      </c>
      <c r="E3558" s="52" t="s">
        <v>1346</v>
      </c>
      <c r="F3558" s="52" t="s">
        <v>1393</v>
      </c>
      <c r="G3558" s="56" t="s">
        <v>977</v>
      </c>
      <c r="H3558" s="57">
        <v>64910250</v>
      </c>
    </row>
    <row r="3559" spans="1:8" ht="38.25">
      <c r="A3559" s="52" t="s">
        <v>506</v>
      </c>
      <c r="B3559" s="52" t="s">
        <v>618</v>
      </c>
      <c r="C3559" s="52" t="s">
        <v>1209</v>
      </c>
      <c r="D3559" s="52" t="s">
        <v>1389</v>
      </c>
      <c r="E3559" s="52" t="s">
        <v>1346</v>
      </c>
      <c r="F3559" s="52" t="s">
        <v>1394</v>
      </c>
      <c r="G3559" s="56" t="s">
        <v>1395</v>
      </c>
      <c r="H3559" s="57">
        <v>3163744424</v>
      </c>
    </row>
    <row r="3560" spans="1:8">
      <c r="A3560" s="52" t="s">
        <v>506</v>
      </c>
      <c r="B3560" s="52" t="s">
        <v>618</v>
      </c>
      <c r="C3560" s="52" t="s">
        <v>1209</v>
      </c>
      <c r="D3560" s="52" t="s">
        <v>1389</v>
      </c>
      <c r="E3560" s="52" t="s">
        <v>1396</v>
      </c>
      <c r="F3560" s="52" t="s">
        <v>201</v>
      </c>
      <c r="G3560" s="56" t="s">
        <v>1397</v>
      </c>
      <c r="H3560" s="57">
        <v>4834401391</v>
      </c>
    </row>
    <row r="3561" spans="1:8">
      <c r="A3561" s="52" t="s">
        <v>506</v>
      </c>
      <c r="B3561" s="52" t="s">
        <v>618</v>
      </c>
      <c r="C3561" s="52" t="s">
        <v>1209</v>
      </c>
      <c r="D3561" s="52" t="s">
        <v>1389</v>
      </c>
      <c r="E3561" s="52" t="s">
        <v>1396</v>
      </c>
      <c r="F3561" s="52" t="s">
        <v>1398</v>
      </c>
      <c r="G3561" s="56" t="s">
        <v>1399</v>
      </c>
      <c r="H3561" s="57">
        <v>27354150</v>
      </c>
    </row>
    <row r="3562" spans="1:8">
      <c r="A3562" s="52" t="s">
        <v>506</v>
      </c>
      <c r="B3562" s="52" t="s">
        <v>618</v>
      </c>
      <c r="C3562" s="52" t="s">
        <v>1209</v>
      </c>
      <c r="D3562" s="52" t="s">
        <v>1389</v>
      </c>
      <c r="E3562" s="52" t="s">
        <v>1396</v>
      </c>
      <c r="F3562" s="52" t="s">
        <v>1400</v>
      </c>
      <c r="G3562" s="56" t="s">
        <v>1401</v>
      </c>
      <c r="H3562" s="57">
        <v>4935000</v>
      </c>
    </row>
    <row r="3563" spans="1:8" ht="25.5">
      <c r="A3563" s="52" t="s">
        <v>506</v>
      </c>
      <c r="B3563" s="52" t="s">
        <v>618</v>
      </c>
      <c r="C3563" s="52" t="s">
        <v>1209</v>
      </c>
      <c r="D3563" s="52" t="s">
        <v>1389</v>
      </c>
      <c r="E3563" s="52" t="s">
        <v>1396</v>
      </c>
      <c r="F3563" s="52" t="s">
        <v>1402</v>
      </c>
      <c r="G3563" s="56" t="s">
        <v>1403</v>
      </c>
      <c r="H3563" s="57">
        <v>2585412241</v>
      </c>
    </row>
    <row r="3564" spans="1:8" ht="25.5">
      <c r="A3564" s="52" t="s">
        <v>506</v>
      </c>
      <c r="B3564" s="52" t="s">
        <v>618</v>
      </c>
      <c r="C3564" s="52" t="s">
        <v>1209</v>
      </c>
      <c r="D3564" s="52" t="s">
        <v>1389</v>
      </c>
      <c r="E3564" s="52" t="s">
        <v>1396</v>
      </c>
      <c r="F3564" s="52" t="s">
        <v>1404</v>
      </c>
      <c r="G3564" s="56" t="s">
        <v>1405</v>
      </c>
      <c r="H3564" s="57">
        <v>28200000</v>
      </c>
    </row>
    <row r="3565" spans="1:8">
      <c r="A3565" s="52" t="s">
        <v>506</v>
      </c>
      <c r="B3565" s="52" t="s">
        <v>618</v>
      </c>
      <c r="C3565" s="52" t="s">
        <v>1209</v>
      </c>
      <c r="D3565" s="52" t="s">
        <v>1389</v>
      </c>
      <c r="E3565" s="52" t="s">
        <v>1396</v>
      </c>
      <c r="F3565" s="52" t="s">
        <v>1406</v>
      </c>
      <c r="G3565" s="56" t="s">
        <v>971</v>
      </c>
      <c r="H3565" s="57">
        <v>2188500000</v>
      </c>
    </row>
    <row r="3566" spans="1:8">
      <c r="A3566" s="52" t="s">
        <v>506</v>
      </c>
      <c r="B3566" s="52" t="s">
        <v>618</v>
      </c>
      <c r="C3566" s="52" t="s">
        <v>1209</v>
      </c>
      <c r="D3566" s="52" t="s">
        <v>1389</v>
      </c>
      <c r="E3566" s="52" t="s">
        <v>1083</v>
      </c>
      <c r="F3566" s="52" t="s">
        <v>201</v>
      </c>
      <c r="G3566" s="56" t="s">
        <v>971</v>
      </c>
      <c r="H3566" s="57">
        <v>1666573604</v>
      </c>
    </row>
    <row r="3567" spans="1:8">
      <c r="A3567" s="52" t="s">
        <v>506</v>
      </c>
      <c r="B3567" s="52" t="s">
        <v>618</v>
      </c>
      <c r="C3567" s="52" t="s">
        <v>1209</v>
      </c>
      <c r="D3567" s="52" t="s">
        <v>1389</v>
      </c>
      <c r="E3567" s="52" t="s">
        <v>1083</v>
      </c>
      <c r="F3567" s="52" t="s">
        <v>1084</v>
      </c>
      <c r="G3567" s="56" t="s">
        <v>1085</v>
      </c>
      <c r="H3567" s="57">
        <v>1730000</v>
      </c>
    </row>
    <row r="3568" spans="1:8">
      <c r="A3568" s="52" t="s">
        <v>506</v>
      </c>
      <c r="B3568" s="52" t="s">
        <v>618</v>
      </c>
      <c r="C3568" s="52" t="s">
        <v>1209</v>
      </c>
      <c r="D3568" s="52" t="s">
        <v>1389</v>
      </c>
      <c r="E3568" s="52" t="s">
        <v>1083</v>
      </c>
      <c r="F3568" s="52" t="s">
        <v>1088</v>
      </c>
      <c r="G3568" s="56" t="s">
        <v>1089</v>
      </c>
      <c r="H3568" s="57">
        <v>819656516</v>
      </c>
    </row>
    <row r="3569" spans="1:8">
      <c r="A3569" s="52" t="s">
        <v>506</v>
      </c>
      <c r="B3569" s="52" t="s">
        <v>618</v>
      </c>
      <c r="C3569" s="52" t="s">
        <v>1209</v>
      </c>
      <c r="D3569" s="52" t="s">
        <v>1389</v>
      </c>
      <c r="E3569" s="52" t="s">
        <v>1083</v>
      </c>
      <c r="F3569" s="52" t="s">
        <v>1090</v>
      </c>
      <c r="G3569" s="56" t="s">
        <v>1091</v>
      </c>
      <c r="H3569" s="57">
        <v>845187088</v>
      </c>
    </row>
    <row r="3570" spans="1:8">
      <c r="A3570" s="52" t="s">
        <v>506</v>
      </c>
      <c r="B3570" s="52" t="s">
        <v>618</v>
      </c>
      <c r="C3570" s="52" t="s">
        <v>1209</v>
      </c>
      <c r="D3570" s="52" t="s">
        <v>1389</v>
      </c>
      <c r="E3570" s="52" t="s">
        <v>1262</v>
      </c>
      <c r="F3570" s="52" t="s">
        <v>201</v>
      </c>
      <c r="G3570" s="56" t="s">
        <v>1263</v>
      </c>
      <c r="H3570" s="57">
        <v>20100000</v>
      </c>
    </row>
    <row r="3571" spans="1:8">
      <c r="A3571" s="52" t="s">
        <v>506</v>
      </c>
      <c r="B3571" s="52" t="s">
        <v>618</v>
      </c>
      <c r="C3571" s="52" t="s">
        <v>1209</v>
      </c>
      <c r="D3571" s="52" t="s">
        <v>1389</v>
      </c>
      <c r="E3571" s="52" t="s">
        <v>1262</v>
      </c>
      <c r="F3571" s="52" t="s">
        <v>1373</v>
      </c>
      <c r="G3571" s="56" t="s">
        <v>1374</v>
      </c>
      <c r="H3571" s="57">
        <v>20100000</v>
      </c>
    </row>
    <row r="3572" spans="1:8">
      <c r="A3572" s="52" t="s">
        <v>506</v>
      </c>
      <c r="B3572" s="52" t="s">
        <v>624</v>
      </c>
      <c r="C3572" s="52" t="s">
        <v>201</v>
      </c>
      <c r="D3572" s="52" t="s">
        <v>201</v>
      </c>
      <c r="E3572" s="52" t="s">
        <v>201</v>
      </c>
      <c r="F3572" s="52" t="s">
        <v>201</v>
      </c>
      <c r="G3572" s="56" t="s">
        <v>625</v>
      </c>
      <c r="H3572" s="57">
        <v>134626252078</v>
      </c>
    </row>
    <row r="3573" spans="1:8">
      <c r="A3573" s="52" t="s">
        <v>506</v>
      </c>
      <c r="B3573" s="52" t="s">
        <v>624</v>
      </c>
      <c r="C3573" s="52" t="s">
        <v>1092</v>
      </c>
      <c r="D3573" s="52" t="s">
        <v>201</v>
      </c>
      <c r="E3573" s="52" t="s">
        <v>201</v>
      </c>
      <c r="F3573" s="52" t="s">
        <v>201</v>
      </c>
      <c r="G3573" s="56" t="s">
        <v>1093</v>
      </c>
      <c r="H3573" s="57">
        <v>21708282200</v>
      </c>
    </row>
    <row r="3574" spans="1:8" ht="38.25">
      <c r="A3574" s="52" t="s">
        <v>506</v>
      </c>
      <c r="B3574" s="52" t="s">
        <v>624</v>
      </c>
      <c r="C3574" s="52" t="s">
        <v>1092</v>
      </c>
      <c r="D3574" s="52" t="s">
        <v>1217</v>
      </c>
      <c r="E3574" s="52" t="s">
        <v>201</v>
      </c>
      <c r="F3574" s="52" t="s">
        <v>201</v>
      </c>
      <c r="G3574" s="56" t="s">
        <v>1218</v>
      </c>
      <c r="H3574" s="57">
        <v>0</v>
      </c>
    </row>
    <row r="3575" spans="1:8">
      <c r="A3575" s="52" t="s">
        <v>506</v>
      </c>
      <c r="B3575" s="52" t="s">
        <v>624</v>
      </c>
      <c r="C3575" s="52" t="s">
        <v>1092</v>
      </c>
      <c r="D3575" s="52" t="s">
        <v>1120</v>
      </c>
      <c r="E3575" s="52" t="s">
        <v>201</v>
      </c>
      <c r="F3575" s="52" t="s">
        <v>201</v>
      </c>
      <c r="G3575" s="56" t="s">
        <v>1121</v>
      </c>
      <c r="H3575" s="57">
        <v>21708282200</v>
      </c>
    </row>
    <row r="3576" spans="1:8">
      <c r="A3576" s="52" t="s">
        <v>506</v>
      </c>
      <c r="B3576" s="52" t="s">
        <v>624</v>
      </c>
      <c r="C3576" s="52" t="s">
        <v>1092</v>
      </c>
      <c r="D3576" s="52" t="s">
        <v>1120</v>
      </c>
      <c r="E3576" s="52" t="s">
        <v>934</v>
      </c>
      <c r="F3576" s="52" t="s">
        <v>201</v>
      </c>
      <c r="G3576" s="56" t="s">
        <v>935</v>
      </c>
      <c r="H3576" s="57">
        <v>1567991100</v>
      </c>
    </row>
    <row r="3577" spans="1:8">
      <c r="A3577" s="52" t="s">
        <v>506</v>
      </c>
      <c r="B3577" s="52" t="s">
        <v>624</v>
      </c>
      <c r="C3577" s="52" t="s">
        <v>1092</v>
      </c>
      <c r="D3577" s="52" t="s">
        <v>1120</v>
      </c>
      <c r="E3577" s="52" t="s">
        <v>934</v>
      </c>
      <c r="F3577" s="52" t="s">
        <v>936</v>
      </c>
      <c r="G3577" s="56" t="s">
        <v>937</v>
      </c>
      <c r="H3577" s="57">
        <v>1527881100</v>
      </c>
    </row>
    <row r="3578" spans="1:8">
      <c r="A3578" s="52" t="s">
        <v>506</v>
      </c>
      <c r="B3578" s="52" t="s">
        <v>624</v>
      </c>
      <c r="C3578" s="52" t="s">
        <v>1092</v>
      </c>
      <c r="D3578" s="52" t="s">
        <v>1120</v>
      </c>
      <c r="E3578" s="52" t="s">
        <v>934</v>
      </c>
      <c r="F3578" s="52" t="s">
        <v>938</v>
      </c>
      <c r="G3578" s="56" t="s">
        <v>939</v>
      </c>
      <c r="H3578" s="57">
        <v>40110000</v>
      </c>
    </row>
    <row r="3579" spans="1:8">
      <c r="A3579" s="52" t="s">
        <v>506</v>
      </c>
      <c r="B3579" s="52" t="s">
        <v>624</v>
      </c>
      <c r="C3579" s="52" t="s">
        <v>1092</v>
      </c>
      <c r="D3579" s="52" t="s">
        <v>1120</v>
      </c>
      <c r="E3579" s="52" t="s">
        <v>944</v>
      </c>
      <c r="F3579" s="52" t="s">
        <v>201</v>
      </c>
      <c r="G3579" s="56" t="s">
        <v>945</v>
      </c>
      <c r="H3579" s="57">
        <v>1573005200</v>
      </c>
    </row>
    <row r="3580" spans="1:8">
      <c r="A3580" s="52" t="s">
        <v>506</v>
      </c>
      <c r="B3580" s="52" t="s">
        <v>624</v>
      </c>
      <c r="C3580" s="52" t="s">
        <v>1092</v>
      </c>
      <c r="D3580" s="52" t="s">
        <v>1120</v>
      </c>
      <c r="E3580" s="52" t="s">
        <v>944</v>
      </c>
      <c r="F3580" s="52" t="s">
        <v>946</v>
      </c>
      <c r="G3580" s="56" t="s">
        <v>947</v>
      </c>
      <c r="H3580" s="57">
        <v>113300300</v>
      </c>
    </row>
    <row r="3581" spans="1:8">
      <c r="A3581" s="52" t="s">
        <v>506</v>
      </c>
      <c r="B3581" s="52" t="s">
        <v>624</v>
      </c>
      <c r="C3581" s="52" t="s">
        <v>1092</v>
      </c>
      <c r="D3581" s="52" t="s">
        <v>1120</v>
      </c>
      <c r="E3581" s="52" t="s">
        <v>944</v>
      </c>
      <c r="F3581" s="52" t="s">
        <v>948</v>
      </c>
      <c r="G3581" s="56" t="s">
        <v>949</v>
      </c>
      <c r="H3581" s="57">
        <v>315663200</v>
      </c>
    </row>
    <row r="3582" spans="1:8">
      <c r="A3582" s="52" t="s">
        <v>506</v>
      </c>
      <c r="B3582" s="52" t="s">
        <v>624</v>
      </c>
      <c r="C3582" s="52" t="s">
        <v>1092</v>
      </c>
      <c r="D3582" s="52" t="s">
        <v>1120</v>
      </c>
      <c r="E3582" s="52" t="s">
        <v>944</v>
      </c>
      <c r="F3582" s="52" t="s">
        <v>1229</v>
      </c>
      <c r="G3582" s="56" t="s">
        <v>1230</v>
      </c>
      <c r="H3582" s="57">
        <v>775895600</v>
      </c>
    </row>
    <row r="3583" spans="1:8" ht="25.5">
      <c r="A3583" s="52" t="s">
        <v>506</v>
      </c>
      <c r="B3583" s="52" t="s">
        <v>624</v>
      </c>
      <c r="C3583" s="52" t="s">
        <v>1092</v>
      </c>
      <c r="D3583" s="52" t="s">
        <v>1120</v>
      </c>
      <c r="E3583" s="52" t="s">
        <v>944</v>
      </c>
      <c r="F3583" s="52" t="s">
        <v>954</v>
      </c>
      <c r="G3583" s="56" t="s">
        <v>955</v>
      </c>
      <c r="H3583" s="57">
        <v>110101500</v>
      </c>
    </row>
    <row r="3584" spans="1:8" ht="25.5">
      <c r="A3584" s="52" t="s">
        <v>506</v>
      </c>
      <c r="B3584" s="52" t="s">
        <v>624</v>
      </c>
      <c r="C3584" s="52" t="s">
        <v>1092</v>
      </c>
      <c r="D3584" s="52" t="s">
        <v>1120</v>
      </c>
      <c r="E3584" s="52" t="s">
        <v>944</v>
      </c>
      <c r="F3584" s="52" t="s">
        <v>956</v>
      </c>
      <c r="G3584" s="56" t="s">
        <v>957</v>
      </c>
      <c r="H3584" s="57">
        <v>258044600</v>
      </c>
    </row>
    <row r="3585" spans="1:8">
      <c r="A3585" s="52" t="s">
        <v>506</v>
      </c>
      <c r="B3585" s="52" t="s">
        <v>624</v>
      </c>
      <c r="C3585" s="52" t="s">
        <v>1092</v>
      </c>
      <c r="D3585" s="52" t="s">
        <v>1120</v>
      </c>
      <c r="E3585" s="52" t="s">
        <v>972</v>
      </c>
      <c r="F3585" s="52" t="s">
        <v>201</v>
      </c>
      <c r="G3585" s="56" t="s">
        <v>973</v>
      </c>
      <c r="H3585" s="57">
        <v>499283900</v>
      </c>
    </row>
    <row r="3586" spans="1:8">
      <c r="A3586" s="52" t="s">
        <v>506</v>
      </c>
      <c r="B3586" s="52" t="s">
        <v>624</v>
      </c>
      <c r="C3586" s="52" t="s">
        <v>1092</v>
      </c>
      <c r="D3586" s="52" t="s">
        <v>1120</v>
      </c>
      <c r="E3586" s="52" t="s">
        <v>972</v>
      </c>
      <c r="F3586" s="52" t="s">
        <v>974</v>
      </c>
      <c r="G3586" s="56" t="s">
        <v>975</v>
      </c>
      <c r="H3586" s="57">
        <v>371800600</v>
      </c>
    </row>
    <row r="3587" spans="1:8">
      <c r="A3587" s="52" t="s">
        <v>506</v>
      </c>
      <c r="B3587" s="52" t="s">
        <v>624</v>
      </c>
      <c r="C3587" s="52" t="s">
        <v>1092</v>
      </c>
      <c r="D3587" s="52" t="s">
        <v>1120</v>
      </c>
      <c r="E3587" s="52" t="s">
        <v>972</v>
      </c>
      <c r="F3587" s="52" t="s">
        <v>976</v>
      </c>
      <c r="G3587" s="56" t="s">
        <v>977</v>
      </c>
      <c r="H3587" s="57">
        <v>63742600</v>
      </c>
    </row>
    <row r="3588" spans="1:8">
      <c r="A3588" s="52" t="s">
        <v>506</v>
      </c>
      <c r="B3588" s="52" t="s">
        <v>624</v>
      </c>
      <c r="C3588" s="52" t="s">
        <v>1092</v>
      </c>
      <c r="D3588" s="52" t="s">
        <v>1120</v>
      </c>
      <c r="E3588" s="52" t="s">
        <v>972</v>
      </c>
      <c r="F3588" s="52" t="s">
        <v>978</v>
      </c>
      <c r="G3588" s="56" t="s">
        <v>979</v>
      </c>
      <c r="H3588" s="57">
        <v>42490500</v>
      </c>
    </row>
    <row r="3589" spans="1:8">
      <c r="A3589" s="52" t="s">
        <v>506</v>
      </c>
      <c r="B3589" s="52" t="s">
        <v>624</v>
      </c>
      <c r="C3589" s="52" t="s">
        <v>1092</v>
      </c>
      <c r="D3589" s="52" t="s">
        <v>1120</v>
      </c>
      <c r="E3589" s="52" t="s">
        <v>972</v>
      </c>
      <c r="F3589" s="52" t="s">
        <v>980</v>
      </c>
      <c r="G3589" s="56" t="s">
        <v>981</v>
      </c>
      <c r="H3589" s="57">
        <v>21250200</v>
      </c>
    </row>
    <row r="3590" spans="1:8">
      <c r="A3590" s="52" t="s">
        <v>506</v>
      </c>
      <c r="B3590" s="52" t="s">
        <v>624</v>
      </c>
      <c r="C3590" s="52" t="s">
        <v>1092</v>
      </c>
      <c r="D3590" s="52" t="s">
        <v>1120</v>
      </c>
      <c r="E3590" s="52" t="s">
        <v>986</v>
      </c>
      <c r="F3590" s="52" t="s">
        <v>201</v>
      </c>
      <c r="G3590" s="56" t="s">
        <v>987</v>
      </c>
      <c r="H3590" s="57">
        <v>279131100</v>
      </c>
    </row>
    <row r="3591" spans="1:8">
      <c r="A3591" s="52" t="s">
        <v>506</v>
      </c>
      <c r="B3591" s="52" t="s">
        <v>624</v>
      </c>
      <c r="C3591" s="52" t="s">
        <v>1092</v>
      </c>
      <c r="D3591" s="52" t="s">
        <v>1120</v>
      </c>
      <c r="E3591" s="52" t="s">
        <v>986</v>
      </c>
      <c r="F3591" s="52" t="s">
        <v>988</v>
      </c>
      <c r="G3591" s="56" t="s">
        <v>989</v>
      </c>
      <c r="H3591" s="57">
        <v>137099400</v>
      </c>
    </row>
    <row r="3592" spans="1:8">
      <c r="A3592" s="52" t="s">
        <v>506</v>
      </c>
      <c r="B3592" s="52" t="s">
        <v>624</v>
      </c>
      <c r="C3592" s="52" t="s">
        <v>1092</v>
      </c>
      <c r="D3592" s="52" t="s">
        <v>1120</v>
      </c>
      <c r="E3592" s="52" t="s">
        <v>986</v>
      </c>
      <c r="F3592" s="52" t="s">
        <v>990</v>
      </c>
      <c r="G3592" s="56" t="s">
        <v>991</v>
      </c>
      <c r="H3592" s="57">
        <v>131508200</v>
      </c>
    </row>
    <row r="3593" spans="1:8">
      <c r="A3593" s="52" t="s">
        <v>506</v>
      </c>
      <c r="B3593" s="52" t="s">
        <v>624</v>
      </c>
      <c r="C3593" s="52" t="s">
        <v>1092</v>
      </c>
      <c r="D3593" s="52" t="s">
        <v>1120</v>
      </c>
      <c r="E3593" s="52" t="s">
        <v>986</v>
      </c>
      <c r="F3593" s="52" t="s">
        <v>994</v>
      </c>
      <c r="G3593" s="56" t="s">
        <v>995</v>
      </c>
      <c r="H3593" s="57">
        <v>10523500</v>
      </c>
    </row>
    <row r="3594" spans="1:8">
      <c r="A3594" s="52" t="s">
        <v>506</v>
      </c>
      <c r="B3594" s="52" t="s">
        <v>624</v>
      </c>
      <c r="C3594" s="52" t="s">
        <v>1092</v>
      </c>
      <c r="D3594" s="52" t="s">
        <v>1120</v>
      </c>
      <c r="E3594" s="52" t="s">
        <v>996</v>
      </c>
      <c r="F3594" s="52" t="s">
        <v>201</v>
      </c>
      <c r="G3594" s="56" t="s">
        <v>997</v>
      </c>
      <c r="H3594" s="57">
        <v>10331900</v>
      </c>
    </row>
    <row r="3595" spans="1:8">
      <c r="A3595" s="52" t="s">
        <v>506</v>
      </c>
      <c r="B3595" s="52" t="s">
        <v>624</v>
      </c>
      <c r="C3595" s="52" t="s">
        <v>1092</v>
      </c>
      <c r="D3595" s="52" t="s">
        <v>1120</v>
      </c>
      <c r="E3595" s="52" t="s">
        <v>996</v>
      </c>
      <c r="F3595" s="52" t="s">
        <v>998</v>
      </c>
      <c r="G3595" s="56" t="s">
        <v>999</v>
      </c>
      <c r="H3595" s="57">
        <v>10331900</v>
      </c>
    </row>
    <row r="3596" spans="1:8">
      <c r="A3596" s="52" t="s">
        <v>506</v>
      </c>
      <c r="B3596" s="52" t="s">
        <v>624</v>
      </c>
      <c r="C3596" s="52" t="s">
        <v>1092</v>
      </c>
      <c r="D3596" s="52" t="s">
        <v>1120</v>
      </c>
      <c r="E3596" s="52" t="s">
        <v>1006</v>
      </c>
      <c r="F3596" s="52" t="s">
        <v>201</v>
      </c>
      <c r="G3596" s="56" t="s">
        <v>1007</v>
      </c>
      <c r="H3596" s="57">
        <v>26484100</v>
      </c>
    </row>
    <row r="3597" spans="1:8" ht="38.25">
      <c r="A3597" s="52" t="s">
        <v>506</v>
      </c>
      <c r="B3597" s="52" t="s">
        <v>624</v>
      </c>
      <c r="C3597" s="52" t="s">
        <v>1092</v>
      </c>
      <c r="D3597" s="52" t="s">
        <v>1120</v>
      </c>
      <c r="E3597" s="52" t="s">
        <v>1006</v>
      </c>
      <c r="F3597" s="52" t="s">
        <v>1008</v>
      </c>
      <c r="G3597" s="56" t="s">
        <v>1009</v>
      </c>
      <c r="H3597" s="57">
        <v>21419900</v>
      </c>
    </row>
    <row r="3598" spans="1:8">
      <c r="A3598" s="52" t="s">
        <v>506</v>
      </c>
      <c r="B3598" s="52" t="s">
        <v>624</v>
      </c>
      <c r="C3598" s="52" t="s">
        <v>1092</v>
      </c>
      <c r="D3598" s="52" t="s">
        <v>1120</v>
      </c>
      <c r="E3598" s="52" t="s">
        <v>1006</v>
      </c>
      <c r="F3598" s="52" t="s">
        <v>1010</v>
      </c>
      <c r="G3598" s="56" t="s">
        <v>1011</v>
      </c>
      <c r="H3598" s="57">
        <v>3044200</v>
      </c>
    </row>
    <row r="3599" spans="1:8" ht="25.5">
      <c r="A3599" s="52" t="s">
        <v>506</v>
      </c>
      <c r="B3599" s="52" t="s">
        <v>624</v>
      </c>
      <c r="C3599" s="52" t="s">
        <v>1092</v>
      </c>
      <c r="D3599" s="52" t="s">
        <v>1120</v>
      </c>
      <c r="E3599" s="52" t="s">
        <v>1006</v>
      </c>
      <c r="F3599" s="52" t="s">
        <v>1016</v>
      </c>
      <c r="G3599" s="56" t="s">
        <v>1017</v>
      </c>
      <c r="H3599" s="57">
        <v>2020000</v>
      </c>
    </row>
    <row r="3600" spans="1:8">
      <c r="A3600" s="52" t="s">
        <v>506</v>
      </c>
      <c r="B3600" s="52" t="s">
        <v>624</v>
      </c>
      <c r="C3600" s="52" t="s">
        <v>1092</v>
      </c>
      <c r="D3600" s="52" t="s">
        <v>1120</v>
      </c>
      <c r="E3600" s="52" t="s">
        <v>1035</v>
      </c>
      <c r="F3600" s="52" t="s">
        <v>201</v>
      </c>
      <c r="G3600" s="56" t="s">
        <v>1036</v>
      </c>
      <c r="H3600" s="57">
        <v>18480000</v>
      </c>
    </row>
    <row r="3601" spans="1:8">
      <c r="A3601" s="52" t="s">
        <v>506</v>
      </c>
      <c r="B3601" s="52" t="s">
        <v>624</v>
      </c>
      <c r="C3601" s="52" t="s">
        <v>1092</v>
      </c>
      <c r="D3601" s="52" t="s">
        <v>1120</v>
      </c>
      <c r="E3601" s="52" t="s">
        <v>1035</v>
      </c>
      <c r="F3601" s="52" t="s">
        <v>1041</v>
      </c>
      <c r="G3601" s="56" t="s">
        <v>1028</v>
      </c>
      <c r="H3601" s="57">
        <v>13230000</v>
      </c>
    </row>
    <row r="3602" spans="1:8">
      <c r="A3602" s="52" t="s">
        <v>506</v>
      </c>
      <c r="B3602" s="52" t="s">
        <v>624</v>
      </c>
      <c r="C3602" s="52" t="s">
        <v>1092</v>
      </c>
      <c r="D3602" s="52" t="s">
        <v>1120</v>
      </c>
      <c r="E3602" s="52" t="s">
        <v>1035</v>
      </c>
      <c r="F3602" s="52" t="s">
        <v>1042</v>
      </c>
      <c r="G3602" s="56" t="s">
        <v>1043</v>
      </c>
      <c r="H3602" s="57">
        <v>5250000</v>
      </c>
    </row>
    <row r="3603" spans="1:8">
      <c r="A3603" s="52" t="s">
        <v>506</v>
      </c>
      <c r="B3603" s="52" t="s">
        <v>624</v>
      </c>
      <c r="C3603" s="52" t="s">
        <v>1092</v>
      </c>
      <c r="D3603" s="52" t="s">
        <v>1120</v>
      </c>
      <c r="E3603" s="52" t="s">
        <v>1044</v>
      </c>
      <c r="F3603" s="52" t="s">
        <v>201</v>
      </c>
      <c r="G3603" s="56" t="s">
        <v>1045</v>
      </c>
      <c r="H3603" s="57">
        <v>248596000</v>
      </c>
    </row>
    <row r="3604" spans="1:8">
      <c r="A3604" s="52" t="s">
        <v>506</v>
      </c>
      <c r="B3604" s="52" t="s">
        <v>624</v>
      </c>
      <c r="C3604" s="52" t="s">
        <v>1092</v>
      </c>
      <c r="D3604" s="52" t="s">
        <v>1120</v>
      </c>
      <c r="E3604" s="52" t="s">
        <v>1044</v>
      </c>
      <c r="F3604" s="52" t="s">
        <v>1310</v>
      </c>
      <c r="G3604" s="56" t="s">
        <v>1311</v>
      </c>
      <c r="H3604" s="57">
        <v>42250000</v>
      </c>
    </row>
    <row r="3605" spans="1:8">
      <c r="A3605" s="52" t="s">
        <v>506</v>
      </c>
      <c r="B3605" s="52" t="s">
        <v>624</v>
      </c>
      <c r="C3605" s="52" t="s">
        <v>1092</v>
      </c>
      <c r="D3605" s="52" t="s">
        <v>1120</v>
      </c>
      <c r="E3605" s="52" t="s">
        <v>1044</v>
      </c>
      <c r="F3605" s="52" t="s">
        <v>1048</v>
      </c>
      <c r="G3605" s="56" t="s">
        <v>1049</v>
      </c>
      <c r="H3605" s="57">
        <v>185226000</v>
      </c>
    </row>
    <row r="3606" spans="1:8">
      <c r="A3606" s="52" t="s">
        <v>506</v>
      </c>
      <c r="B3606" s="52" t="s">
        <v>624</v>
      </c>
      <c r="C3606" s="52" t="s">
        <v>1092</v>
      </c>
      <c r="D3606" s="52" t="s">
        <v>1120</v>
      </c>
      <c r="E3606" s="52" t="s">
        <v>1044</v>
      </c>
      <c r="F3606" s="52" t="s">
        <v>1050</v>
      </c>
      <c r="G3606" s="56" t="s">
        <v>1051</v>
      </c>
      <c r="H3606" s="57">
        <v>21120000</v>
      </c>
    </row>
    <row r="3607" spans="1:8" ht="25.5">
      <c r="A3607" s="52" t="s">
        <v>506</v>
      </c>
      <c r="B3607" s="52" t="s">
        <v>624</v>
      </c>
      <c r="C3607" s="52" t="s">
        <v>1092</v>
      </c>
      <c r="D3607" s="52" t="s">
        <v>1120</v>
      </c>
      <c r="E3607" s="52" t="s">
        <v>1058</v>
      </c>
      <c r="F3607" s="52" t="s">
        <v>201</v>
      </c>
      <c r="G3607" s="56" t="s">
        <v>1059</v>
      </c>
      <c r="H3607" s="57">
        <v>21560000</v>
      </c>
    </row>
    <row r="3608" spans="1:8">
      <c r="A3608" s="52" t="s">
        <v>506</v>
      </c>
      <c r="B3608" s="52" t="s">
        <v>624</v>
      </c>
      <c r="C3608" s="52" t="s">
        <v>1092</v>
      </c>
      <c r="D3608" s="52" t="s">
        <v>1120</v>
      </c>
      <c r="E3608" s="52" t="s">
        <v>1058</v>
      </c>
      <c r="F3608" s="52" t="s">
        <v>1066</v>
      </c>
      <c r="G3608" s="56" t="s">
        <v>1067</v>
      </c>
      <c r="H3608" s="57">
        <v>21560000</v>
      </c>
    </row>
    <row r="3609" spans="1:8" ht="25.5">
      <c r="A3609" s="52" t="s">
        <v>506</v>
      </c>
      <c r="B3609" s="52" t="s">
        <v>624</v>
      </c>
      <c r="C3609" s="52" t="s">
        <v>1092</v>
      </c>
      <c r="D3609" s="52" t="s">
        <v>1120</v>
      </c>
      <c r="E3609" s="52" t="s">
        <v>1072</v>
      </c>
      <c r="F3609" s="52" t="s">
        <v>201</v>
      </c>
      <c r="G3609" s="56" t="s">
        <v>1073</v>
      </c>
      <c r="H3609" s="57">
        <v>4100000</v>
      </c>
    </row>
    <row r="3610" spans="1:8">
      <c r="A3610" s="52" t="s">
        <v>506</v>
      </c>
      <c r="B3610" s="52" t="s">
        <v>624</v>
      </c>
      <c r="C3610" s="52" t="s">
        <v>1092</v>
      </c>
      <c r="D3610" s="52" t="s">
        <v>1120</v>
      </c>
      <c r="E3610" s="52" t="s">
        <v>1072</v>
      </c>
      <c r="F3610" s="52" t="s">
        <v>1251</v>
      </c>
      <c r="G3610" s="56" t="s">
        <v>1248</v>
      </c>
      <c r="H3610" s="57">
        <v>4100000</v>
      </c>
    </row>
    <row r="3611" spans="1:8" ht="25.5">
      <c r="A3611" s="52" t="s">
        <v>506</v>
      </c>
      <c r="B3611" s="52" t="s">
        <v>624</v>
      </c>
      <c r="C3611" s="52" t="s">
        <v>1092</v>
      </c>
      <c r="D3611" s="52" t="s">
        <v>1120</v>
      </c>
      <c r="E3611" s="52" t="s">
        <v>1076</v>
      </c>
      <c r="F3611" s="52" t="s">
        <v>201</v>
      </c>
      <c r="G3611" s="56" t="s">
        <v>1077</v>
      </c>
      <c r="H3611" s="57">
        <v>466357600</v>
      </c>
    </row>
    <row r="3612" spans="1:8">
      <c r="A3612" s="52" t="s">
        <v>506</v>
      </c>
      <c r="B3612" s="52" t="s">
        <v>624</v>
      </c>
      <c r="C3612" s="52" t="s">
        <v>1092</v>
      </c>
      <c r="D3612" s="52" t="s">
        <v>1120</v>
      </c>
      <c r="E3612" s="52" t="s">
        <v>1076</v>
      </c>
      <c r="F3612" s="52" t="s">
        <v>1112</v>
      </c>
      <c r="G3612" s="56" t="s">
        <v>1113</v>
      </c>
      <c r="H3612" s="57">
        <v>128762000</v>
      </c>
    </row>
    <row r="3613" spans="1:8">
      <c r="A3613" s="52" t="s">
        <v>506</v>
      </c>
      <c r="B3613" s="52" t="s">
        <v>624</v>
      </c>
      <c r="C3613" s="52" t="s">
        <v>1092</v>
      </c>
      <c r="D3613" s="52" t="s">
        <v>1120</v>
      </c>
      <c r="E3613" s="52" t="s">
        <v>1076</v>
      </c>
      <c r="F3613" s="52" t="s">
        <v>1082</v>
      </c>
      <c r="G3613" s="56" t="s">
        <v>971</v>
      </c>
      <c r="H3613" s="57">
        <v>337595600</v>
      </c>
    </row>
    <row r="3614" spans="1:8">
      <c r="A3614" s="52" t="s">
        <v>506</v>
      </c>
      <c r="B3614" s="52" t="s">
        <v>624</v>
      </c>
      <c r="C3614" s="52" t="s">
        <v>1092</v>
      </c>
      <c r="D3614" s="52" t="s">
        <v>1120</v>
      </c>
      <c r="E3614" s="52" t="s">
        <v>1083</v>
      </c>
      <c r="F3614" s="52" t="s">
        <v>201</v>
      </c>
      <c r="G3614" s="56" t="s">
        <v>971</v>
      </c>
      <c r="H3614" s="57">
        <v>16992961300</v>
      </c>
    </row>
    <row r="3615" spans="1:8">
      <c r="A3615" s="52" t="s">
        <v>506</v>
      </c>
      <c r="B3615" s="52" t="s">
        <v>624</v>
      </c>
      <c r="C3615" s="52" t="s">
        <v>1092</v>
      </c>
      <c r="D3615" s="52" t="s">
        <v>1120</v>
      </c>
      <c r="E3615" s="52" t="s">
        <v>1083</v>
      </c>
      <c r="F3615" s="52" t="s">
        <v>1088</v>
      </c>
      <c r="G3615" s="56" t="s">
        <v>1089</v>
      </c>
      <c r="H3615" s="57">
        <v>2838900</v>
      </c>
    </row>
    <row r="3616" spans="1:8" ht="25.5">
      <c r="A3616" s="52" t="s">
        <v>506</v>
      </c>
      <c r="B3616" s="52" t="s">
        <v>624</v>
      </c>
      <c r="C3616" s="52" t="s">
        <v>1092</v>
      </c>
      <c r="D3616" s="52" t="s">
        <v>1120</v>
      </c>
      <c r="E3616" s="52" t="s">
        <v>1083</v>
      </c>
      <c r="F3616" s="52" t="s">
        <v>1332</v>
      </c>
      <c r="G3616" s="56" t="s">
        <v>1333</v>
      </c>
      <c r="H3616" s="57">
        <v>16896884000</v>
      </c>
    </row>
    <row r="3617" spans="1:8">
      <c r="A3617" s="52" t="s">
        <v>506</v>
      </c>
      <c r="B3617" s="52" t="s">
        <v>624</v>
      </c>
      <c r="C3617" s="52" t="s">
        <v>1092</v>
      </c>
      <c r="D3617" s="52" t="s">
        <v>1120</v>
      </c>
      <c r="E3617" s="52" t="s">
        <v>1083</v>
      </c>
      <c r="F3617" s="52" t="s">
        <v>1090</v>
      </c>
      <c r="G3617" s="56" t="s">
        <v>1091</v>
      </c>
      <c r="H3617" s="57">
        <v>93238400</v>
      </c>
    </row>
    <row r="3618" spans="1:8">
      <c r="A3618" s="52" t="s">
        <v>506</v>
      </c>
      <c r="B3618" s="52" t="s">
        <v>624</v>
      </c>
      <c r="C3618" s="52" t="s">
        <v>1122</v>
      </c>
      <c r="D3618" s="52" t="s">
        <v>201</v>
      </c>
      <c r="E3618" s="52" t="s">
        <v>201</v>
      </c>
      <c r="F3618" s="52" t="s">
        <v>201</v>
      </c>
      <c r="G3618" s="56" t="s">
        <v>1123</v>
      </c>
      <c r="H3618" s="57">
        <v>255000000</v>
      </c>
    </row>
    <row r="3619" spans="1:8">
      <c r="A3619" s="52" t="s">
        <v>506</v>
      </c>
      <c r="B3619" s="52" t="s">
        <v>624</v>
      </c>
      <c r="C3619" s="52" t="s">
        <v>1122</v>
      </c>
      <c r="D3619" s="52" t="s">
        <v>444</v>
      </c>
      <c r="E3619" s="52" t="s">
        <v>201</v>
      </c>
      <c r="F3619" s="52" t="s">
        <v>201</v>
      </c>
      <c r="G3619" s="56" t="s">
        <v>1407</v>
      </c>
      <c r="H3619" s="57">
        <v>255000000</v>
      </c>
    </row>
    <row r="3620" spans="1:8">
      <c r="A3620" s="52" t="s">
        <v>506</v>
      </c>
      <c r="B3620" s="52" t="s">
        <v>624</v>
      </c>
      <c r="C3620" s="52" t="s">
        <v>1122</v>
      </c>
      <c r="D3620" s="52" t="s">
        <v>444</v>
      </c>
      <c r="E3620" s="52" t="s">
        <v>996</v>
      </c>
      <c r="F3620" s="52" t="s">
        <v>201</v>
      </c>
      <c r="G3620" s="56" t="s">
        <v>997</v>
      </c>
      <c r="H3620" s="57">
        <v>853000</v>
      </c>
    </row>
    <row r="3621" spans="1:8">
      <c r="A3621" s="52" t="s">
        <v>506</v>
      </c>
      <c r="B3621" s="52" t="s">
        <v>624</v>
      </c>
      <c r="C3621" s="52" t="s">
        <v>1122</v>
      </c>
      <c r="D3621" s="52" t="s">
        <v>444</v>
      </c>
      <c r="E3621" s="52" t="s">
        <v>996</v>
      </c>
      <c r="F3621" s="52" t="s">
        <v>998</v>
      </c>
      <c r="G3621" s="56" t="s">
        <v>999</v>
      </c>
      <c r="H3621" s="57">
        <v>853000</v>
      </c>
    </row>
    <row r="3622" spans="1:8">
      <c r="A3622" s="52" t="s">
        <v>506</v>
      </c>
      <c r="B3622" s="52" t="s">
        <v>624</v>
      </c>
      <c r="C3622" s="52" t="s">
        <v>1122</v>
      </c>
      <c r="D3622" s="52" t="s">
        <v>444</v>
      </c>
      <c r="E3622" s="52" t="s">
        <v>1006</v>
      </c>
      <c r="F3622" s="52" t="s">
        <v>201</v>
      </c>
      <c r="G3622" s="56" t="s">
        <v>1007</v>
      </c>
      <c r="H3622" s="57">
        <v>145536000</v>
      </c>
    </row>
    <row r="3623" spans="1:8">
      <c r="A3623" s="52" t="s">
        <v>506</v>
      </c>
      <c r="B3623" s="52" t="s">
        <v>624</v>
      </c>
      <c r="C3623" s="52" t="s">
        <v>1122</v>
      </c>
      <c r="D3623" s="52" t="s">
        <v>444</v>
      </c>
      <c r="E3623" s="52" t="s">
        <v>1006</v>
      </c>
      <c r="F3623" s="52" t="s">
        <v>1014</v>
      </c>
      <c r="G3623" s="56" t="s">
        <v>1015</v>
      </c>
      <c r="H3623" s="57">
        <v>145536000</v>
      </c>
    </row>
    <row r="3624" spans="1:8">
      <c r="A3624" s="52" t="s">
        <v>506</v>
      </c>
      <c r="B3624" s="52" t="s">
        <v>624</v>
      </c>
      <c r="C3624" s="52" t="s">
        <v>1122</v>
      </c>
      <c r="D3624" s="52" t="s">
        <v>444</v>
      </c>
      <c r="E3624" s="52" t="s">
        <v>1021</v>
      </c>
      <c r="F3624" s="52" t="s">
        <v>201</v>
      </c>
      <c r="G3624" s="56" t="s">
        <v>1022</v>
      </c>
      <c r="H3624" s="57">
        <v>77612000</v>
      </c>
    </row>
    <row r="3625" spans="1:8">
      <c r="A3625" s="52" t="s">
        <v>506</v>
      </c>
      <c r="B3625" s="52" t="s">
        <v>624</v>
      </c>
      <c r="C3625" s="52" t="s">
        <v>1122</v>
      </c>
      <c r="D3625" s="52" t="s">
        <v>444</v>
      </c>
      <c r="E3625" s="52" t="s">
        <v>1021</v>
      </c>
      <c r="F3625" s="52" t="s">
        <v>1023</v>
      </c>
      <c r="G3625" s="56" t="s">
        <v>1024</v>
      </c>
      <c r="H3625" s="57">
        <v>17312000</v>
      </c>
    </row>
    <row r="3626" spans="1:8">
      <c r="A3626" s="52" t="s">
        <v>506</v>
      </c>
      <c r="B3626" s="52" t="s">
        <v>624</v>
      </c>
      <c r="C3626" s="52" t="s">
        <v>1122</v>
      </c>
      <c r="D3626" s="52" t="s">
        <v>444</v>
      </c>
      <c r="E3626" s="52" t="s">
        <v>1021</v>
      </c>
      <c r="F3626" s="52" t="s">
        <v>1025</v>
      </c>
      <c r="G3626" s="56" t="s">
        <v>1026</v>
      </c>
      <c r="H3626" s="57">
        <v>4500000</v>
      </c>
    </row>
    <row r="3627" spans="1:8">
      <c r="A3627" s="52" t="s">
        <v>506</v>
      </c>
      <c r="B3627" s="52" t="s">
        <v>624</v>
      </c>
      <c r="C3627" s="52" t="s">
        <v>1122</v>
      </c>
      <c r="D3627" s="52" t="s">
        <v>444</v>
      </c>
      <c r="E3627" s="52" t="s">
        <v>1021</v>
      </c>
      <c r="F3627" s="52" t="s">
        <v>1029</v>
      </c>
      <c r="G3627" s="56" t="s">
        <v>1030</v>
      </c>
      <c r="H3627" s="57">
        <v>26000000</v>
      </c>
    </row>
    <row r="3628" spans="1:8">
      <c r="A3628" s="52" t="s">
        <v>506</v>
      </c>
      <c r="B3628" s="52" t="s">
        <v>624</v>
      </c>
      <c r="C3628" s="52" t="s">
        <v>1122</v>
      </c>
      <c r="D3628" s="52" t="s">
        <v>444</v>
      </c>
      <c r="E3628" s="52" t="s">
        <v>1021</v>
      </c>
      <c r="F3628" s="52" t="s">
        <v>1031</v>
      </c>
      <c r="G3628" s="56" t="s">
        <v>1032</v>
      </c>
      <c r="H3628" s="57">
        <v>13000000</v>
      </c>
    </row>
    <row r="3629" spans="1:8">
      <c r="A3629" s="52" t="s">
        <v>506</v>
      </c>
      <c r="B3629" s="52" t="s">
        <v>624</v>
      </c>
      <c r="C3629" s="52" t="s">
        <v>1122</v>
      </c>
      <c r="D3629" s="52" t="s">
        <v>444</v>
      </c>
      <c r="E3629" s="52" t="s">
        <v>1021</v>
      </c>
      <c r="F3629" s="52" t="s">
        <v>1033</v>
      </c>
      <c r="G3629" s="56" t="s">
        <v>1034</v>
      </c>
      <c r="H3629" s="57">
        <v>16800000</v>
      </c>
    </row>
    <row r="3630" spans="1:8">
      <c r="A3630" s="52" t="s">
        <v>506</v>
      </c>
      <c r="B3630" s="52" t="s">
        <v>624</v>
      </c>
      <c r="C3630" s="52" t="s">
        <v>1122</v>
      </c>
      <c r="D3630" s="52" t="s">
        <v>444</v>
      </c>
      <c r="E3630" s="52" t="s">
        <v>1035</v>
      </c>
      <c r="F3630" s="52" t="s">
        <v>201</v>
      </c>
      <c r="G3630" s="56" t="s">
        <v>1036</v>
      </c>
      <c r="H3630" s="57">
        <v>7634000</v>
      </c>
    </row>
    <row r="3631" spans="1:8">
      <c r="A3631" s="52" t="s">
        <v>506</v>
      </c>
      <c r="B3631" s="52" t="s">
        <v>624</v>
      </c>
      <c r="C3631" s="52" t="s">
        <v>1122</v>
      </c>
      <c r="D3631" s="52" t="s">
        <v>444</v>
      </c>
      <c r="E3631" s="52" t="s">
        <v>1035</v>
      </c>
      <c r="F3631" s="52" t="s">
        <v>1037</v>
      </c>
      <c r="G3631" s="56" t="s">
        <v>1038</v>
      </c>
      <c r="H3631" s="57">
        <v>4734000</v>
      </c>
    </row>
    <row r="3632" spans="1:8">
      <c r="A3632" s="52" t="s">
        <v>506</v>
      </c>
      <c r="B3632" s="52" t="s">
        <v>624</v>
      </c>
      <c r="C3632" s="52" t="s">
        <v>1122</v>
      </c>
      <c r="D3632" s="52" t="s">
        <v>444</v>
      </c>
      <c r="E3632" s="52" t="s">
        <v>1035</v>
      </c>
      <c r="F3632" s="52" t="s">
        <v>1039</v>
      </c>
      <c r="G3632" s="56" t="s">
        <v>1040</v>
      </c>
      <c r="H3632" s="57">
        <v>800000</v>
      </c>
    </row>
    <row r="3633" spans="1:8">
      <c r="A3633" s="52" t="s">
        <v>506</v>
      </c>
      <c r="B3633" s="52" t="s">
        <v>624</v>
      </c>
      <c r="C3633" s="52" t="s">
        <v>1122</v>
      </c>
      <c r="D3633" s="52" t="s">
        <v>444</v>
      </c>
      <c r="E3633" s="52" t="s">
        <v>1035</v>
      </c>
      <c r="F3633" s="52" t="s">
        <v>1041</v>
      </c>
      <c r="G3633" s="56" t="s">
        <v>1028</v>
      </c>
      <c r="H3633" s="57">
        <v>2100000</v>
      </c>
    </row>
    <row r="3634" spans="1:8" ht="25.5">
      <c r="A3634" s="52" t="s">
        <v>506</v>
      </c>
      <c r="B3634" s="52" t="s">
        <v>624</v>
      </c>
      <c r="C3634" s="52" t="s">
        <v>1122</v>
      </c>
      <c r="D3634" s="52" t="s">
        <v>444</v>
      </c>
      <c r="E3634" s="52" t="s">
        <v>1076</v>
      </c>
      <c r="F3634" s="52" t="s">
        <v>201</v>
      </c>
      <c r="G3634" s="56" t="s">
        <v>1077</v>
      </c>
      <c r="H3634" s="57">
        <v>23365000</v>
      </c>
    </row>
    <row r="3635" spans="1:8">
      <c r="A3635" s="52" t="s">
        <v>506</v>
      </c>
      <c r="B3635" s="52" t="s">
        <v>624</v>
      </c>
      <c r="C3635" s="52" t="s">
        <v>1122</v>
      </c>
      <c r="D3635" s="52" t="s">
        <v>444</v>
      </c>
      <c r="E3635" s="52" t="s">
        <v>1076</v>
      </c>
      <c r="F3635" s="52" t="s">
        <v>1080</v>
      </c>
      <c r="G3635" s="56" t="s">
        <v>1081</v>
      </c>
      <c r="H3635" s="57">
        <v>23365000</v>
      </c>
    </row>
    <row r="3636" spans="1:8">
      <c r="A3636" s="52" t="s">
        <v>506</v>
      </c>
      <c r="B3636" s="52" t="s">
        <v>624</v>
      </c>
      <c r="C3636" s="52" t="s">
        <v>480</v>
      </c>
      <c r="D3636" s="52" t="s">
        <v>201</v>
      </c>
      <c r="E3636" s="52" t="s">
        <v>201</v>
      </c>
      <c r="F3636" s="52" t="s">
        <v>201</v>
      </c>
      <c r="G3636" s="56" t="s">
        <v>1137</v>
      </c>
      <c r="H3636" s="57">
        <v>38094563578</v>
      </c>
    </row>
    <row r="3637" spans="1:8">
      <c r="A3637" s="52" t="s">
        <v>506</v>
      </c>
      <c r="B3637" s="52" t="s">
        <v>624</v>
      </c>
      <c r="C3637" s="52" t="s">
        <v>480</v>
      </c>
      <c r="D3637" s="52" t="s">
        <v>490</v>
      </c>
      <c r="E3637" s="52" t="s">
        <v>201</v>
      </c>
      <c r="F3637" s="52" t="s">
        <v>201</v>
      </c>
      <c r="G3637" s="56" t="s">
        <v>1138</v>
      </c>
      <c r="H3637" s="57">
        <v>38094563578</v>
      </c>
    </row>
    <row r="3638" spans="1:8">
      <c r="A3638" s="52" t="s">
        <v>506</v>
      </c>
      <c r="B3638" s="52" t="s">
        <v>624</v>
      </c>
      <c r="C3638" s="52" t="s">
        <v>480</v>
      </c>
      <c r="D3638" s="52" t="s">
        <v>490</v>
      </c>
      <c r="E3638" s="52" t="s">
        <v>934</v>
      </c>
      <c r="F3638" s="52" t="s">
        <v>201</v>
      </c>
      <c r="G3638" s="56" t="s">
        <v>935</v>
      </c>
      <c r="H3638" s="57">
        <v>8648308740</v>
      </c>
    </row>
    <row r="3639" spans="1:8">
      <c r="A3639" s="52" t="s">
        <v>506</v>
      </c>
      <c r="B3639" s="52" t="s">
        <v>624</v>
      </c>
      <c r="C3639" s="52" t="s">
        <v>480</v>
      </c>
      <c r="D3639" s="52" t="s">
        <v>490</v>
      </c>
      <c r="E3639" s="52" t="s">
        <v>934</v>
      </c>
      <c r="F3639" s="52" t="s">
        <v>936</v>
      </c>
      <c r="G3639" s="56" t="s">
        <v>937</v>
      </c>
      <c r="H3639" s="57">
        <v>8476880106</v>
      </c>
    </row>
    <row r="3640" spans="1:8">
      <c r="A3640" s="52" t="s">
        <v>506</v>
      </c>
      <c r="B3640" s="52" t="s">
        <v>624</v>
      </c>
      <c r="C3640" s="52" t="s">
        <v>480</v>
      </c>
      <c r="D3640" s="52" t="s">
        <v>490</v>
      </c>
      <c r="E3640" s="52" t="s">
        <v>934</v>
      </c>
      <c r="F3640" s="52" t="s">
        <v>938</v>
      </c>
      <c r="G3640" s="56" t="s">
        <v>939</v>
      </c>
      <c r="H3640" s="57">
        <v>171428634</v>
      </c>
    </row>
    <row r="3641" spans="1:8" ht="25.5">
      <c r="A3641" s="52" t="s">
        <v>506</v>
      </c>
      <c r="B3641" s="52" t="s">
        <v>624</v>
      </c>
      <c r="C3641" s="52" t="s">
        <v>480</v>
      </c>
      <c r="D3641" s="52" t="s">
        <v>490</v>
      </c>
      <c r="E3641" s="52" t="s">
        <v>940</v>
      </c>
      <c r="F3641" s="52" t="s">
        <v>201</v>
      </c>
      <c r="G3641" s="56" t="s">
        <v>941</v>
      </c>
      <c r="H3641" s="57">
        <v>545846634</v>
      </c>
    </row>
    <row r="3642" spans="1:8" ht="25.5">
      <c r="A3642" s="52" t="s">
        <v>506</v>
      </c>
      <c r="B3642" s="52" t="s">
        <v>624</v>
      </c>
      <c r="C3642" s="52" t="s">
        <v>480</v>
      </c>
      <c r="D3642" s="52" t="s">
        <v>490</v>
      </c>
      <c r="E3642" s="52" t="s">
        <v>940</v>
      </c>
      <c r="F3642" s="52" t="s">
        <v>942</v>
      </c>
      <c r="G3642" s="56" t="s">
        <v>943</v>
      </c>
      <c r="H3642" s="57">
        <v>545846634</v>
      </c>
    </row>
    <row r="3643" spans="1:8">
      <c r="A3643" s="52" t="s">
        <v>506</v>
      </c>
      <c r="B3643" s="52" t="s">
        <v>624</v>
      </c>
      <c r="C3643" s="52" t="s">
        <v>480</v>
      </c>
      <c r="D3643" s="52" t="s">
        <v>490</v>
      </c>
      <c r="E3643" s="52" t="s">
        <v>944</v>
      </c>
      <c r="F3643" s="52" t="s">
        <v>201</v>
      </c>
      <c r="G3643" s="56" t="s">
        <v>945</v>
      </c>
      <c r="H3643" s="57">
        <v>1674505760</v>
      </c>
    </row>
    <row r="3644" spans="1:8">
      <c r="A3644" s="52" t="s">
        <v>506</v>
      </c>
      <c r="B3644" s="52" t="s">
        <v>624</v>
      </c>
      <c r="C3644" s="52" t="s">
        <v>480</v>
      </c>
      <c r="D3644" s="52" t="s">
        <v>490</v>
      </c>
      <c r="E3644" s="52" t="s">
        <v>944</v>
      </c>
      <c r="F3644" s="52" t="s">
        <v>946</v>
      </c>
      <c r="G3644" s="56" t="s">
        <v>947</v>
      </c>
      <c r="H3644" s="57">
        <v>258656000</v>
      </c>
    </row>
    <row r="3645" spans="1:8">
      <c r="A3645" s="52" t="s">
        <v>506</v>
      </c>
      <c r="B3645" s="52" t="s">
        <v>624</v>
      </c>
      <c r="C3645" s="52" t="s">
        <v>480</v>
      </c>
      <c r="D3645" s="52" t="s">
        <v>490</v>
      </c>
      <c r="E3645" s="52" t="s">
        <v>944</v>
      </c>
      <c r="F3645" s="52" t="s">
        <v>948</v>
      </c>
      <c r="G3645" s="56" t="s">
        <v>949</v>
      </c>
      <c r="H3645" s="57">
        <v>587687871</v>
      </c>
    </row>
    <row r="3646" spans="1:8">
      <c r="A3646" s="52" t="s">
        <v>506</v>
      </c>
      <c r="B3646" s="52" t="s">
        <v>624</v>
      </c>
      <c r="C3646" s="52" t="s">
        <v>480</v>
      </c>
      <c r="D3646" s="52" t="s">
        <v>490</v>
      </c>
      <c r="E3646" s="52" t="s">
        <v>944</v>
      </c>
      <c r="F3646" s="52" t="s">
        <v>950</v>
      </c>
      <c r="G3646" s="56" t="s">
        <v>951</v>
      </c>
      <c r="H3646" s="57">
        <v>229530000</v>
      </c>
    </row>
    <row r="3647" spans="1:8">
      <c r="A3647" s="52" t="s">
        <v>506</v>
      </c>
      <c r="B3647" s="52" t="s">
        <v>624</v>
      </c>
      <c r="C3647" s="52" t="s">
        <v>480</v>
      </c>
      <c r="D3647" s="52" t="s">
        <v>490</v>
      </c>
      <c r="E3647" s="52" t="s">
        <v>944</v>
      </c>
      <c r="F3647" s="52" t="s">
        <v>1229</v>
      </c>
      <c r="G3647" s="56" t="s">
        <v>1230</v>
      </c>
      <c r="H3647" s="57">
        <v>377182470</v>
      </c>
    </row>
    <row r="3648" spans="1:8" ht="25.5">
      <c r="A3648" s="52" t="s">
        <v>506</v>
      </c>
      <c r="B3648" s="52" t="s">
        <v>624</v>
      </c>
      <c r="C3648" s="52" t="s">
        <v>480</v>
      </c>
      <c r="D3648" s="52" t="s">
        <v>490</v>
      </c>
      <c r="E3648" s="52" t="s">
        <v>944</v>
      </c>
      <c r="F3648" s="52" t="s">
        <v>954</v>
      </c>
      <c r="G3648" s="56" t="s">
        <v>955</v>
      </c>
      <c r="H3648" s="57">
        <v>53691000</v>
      </c>
    </row>
    <row r="3649" spans="1:8" ht="25.5">
      <c r="A3649" s="52" t="s">
        <v>506</v>
      </c>
      <c r="B3649" s="52" t="s">
        <v>624</v>
      </c>
      <c r="C3649" s="52" t="s">
        <v>480</v>
      </c>
      <c r="D3649" s="52" t="s">
        <v>490</v>
      </c>
      <c r="E3649" s="52" t="s">
        <v>944</v>
      </c>
      <c r="F3649" s="52" t="s">
        <v>956</v>
      </c>
      <c r="G3649" s="56" t="s">
        <v>957</v>
      </c>
      <c r="H3649" s="57">
        <v>167758419</v>
      </c>
    </row>
    <row r="3650" spans="1:8" ht="25.5">
      <c r="A3650" s="52" t="s">
        <v>506</v>
      </c>
      <c r="B3650" s="52" t="s">
        <v>624</v>
      </c>
      <c r="C3650" s="52" t="s">
        <v>480</v>
      </c>
      <c r="D3650" s="52" t="s">
        <v>490</v>
      </c>
      <c r="E3650" s="52" t="s">
        <v>962</v>
      </c>
      <c r="F3650" s="52" t="s">
        <v>201</v>
      </c>
      <c r="G3650" s="56" t="s">
        <v>963</v>
      </c>
      <c r="H3650" s="57">
        <v>26243400</v>
      </c>
    </row>
    <row r="3651" spans="1:8">
      <c r="A3651" s="52" t="s">
        <v>506</v>
      </c>
      <c r="B3651" s="52" t="s">
        <v>624</v>
      </c>
      <c r="C3651" s="52" t="s">
        <v>480</v>
      </c>
      <c r="D3651" s="52" t="s">
        <v>490</v>
      </c>
      <c r="E3651" s="52" t="s">
        <v>962</v>
      </c>
      <c r="F3651" s="52" t="s">
        <v>964</v>
      </c>
      <c r="G3651" s="56" t="s">
        <v>965</v>
      </c>
      <c r="H3651" s="57">
        <v>26243400</v>
      </c>
    </row>
    <row r="3652" spans="1:8">
      <c r="A3652" s="52" t="s">
        <v>506</v>
      </c>
      <c r="B3652" s="52" t="s">
        <v>624</v>
      </c>
      <c r="C3652" s="52" t="s">
        <v>480</v>
      </c>
      <c r="D3652" s="52" t="s">
        <v>490</v>
      </c>
      <c r="E3652" s="52" t="s">
        <v>1139</v>
      </c>
      <c r="F3652" s="52" t="s">
        <v>201</v>
      </c>
      <c r="G3652" s="56" t="s">
        <v>1140</v>
      </c>
      <c r="H3652" s="57">
        <v>351527000</v>
      </c>
    </row>
    <row r="3653" spans="1:8">
      <c r="A3653" s="52" t="s">
        <v>506</v>
      </c>
      <c r="B3653" s="52" t="s">
        <v>624</v>
      </c>
      <c r="C3653" s="52" t="s">
        <v>480</v>
      </c>
      <c r="D3653" s="52" t="s">
        <v>490</v>
      </c>
      <c r="E3653" s="52" t="s">
        <v>1139</v>
      </c>
      <c r="F3653" s="52" t="s">
        <v>1203</v>
      </c>
      <c r="G3653" s="56" t="s">
        <v>1204</v>
      </c>
      <c r="H3653" s="57">
        <v>189360000</v>
      </c>
    </row>
    <row r="3654" spans="1:8">
      <c r="A3654" s="52" t="s">
        <v>506</v>
      </c>
      <c r="B3654" s="52" t="s">
        <v>624</v>
      </c>
      <c r="C3654" s="52" t="s">
        <v>480</v>
      </c>
      <c r="D3654" s="52" t="s">
        <v>490</v>
      </c>
      <c r="E3654" s="52" t="s">
        <v>1139</v>
      </c>
      <c r="F3654" s="52" t="s">
        <v>1141</v>
      </c>
      <c r="G3654" s="56" t="s">
        <v>1142</v>
      </c>
      <c r="H3654" s="57">
        <v>116600000</v>
      </c>
    </row>
    <row r="3655" spans="1:8">
      <c r="A3655" s="52" t="s">
        <v>506</v>
      </c>
      <c r="B3655" s="52" t="s">
        <v>624</v>
      </c>
      <c r="C3655" s="52" t="s">
        <v>480</v>
      </c>
      <c r="D3655" s="52" t="s">
        <v>490</v>
      </c>
      <c r="E3655" s="52" t="s">
        <v>1139</v>
      </c>
      <c r="F3655" s="52" t="s">
        <v>1266</v>
      </c>
      <c r="G3655" s="56" t="s">
        <v>1267</v>
      </c>
      <c r="H3655" s="57">
        <v>45567000</v>
      </c>
    </row>
    <row r="3656" spans="1:8">
      <c r="A3656" s="52" t="s">
        <v>506</v>
      </c>
      <c r="B3656" s="52" t="s">
        <v>624</v>
      </c>
      <c r="C3656" s="52" t="s">
        <v>480</v>
      </c>
      <c r="D3656" s="52" t="s">
        <v>490</v>
      </c>
      <c r="E3656" s="52" t="s">
        <v>966</v>
      </c>
      <c r="F3656" s="52" t="s">
        <v>201</v>
      </c>
      <c r="G3656" s="56" t="s">
        <v>967</v>
      </c>
      <c r="H3656" s="57">
        <v>745854948</v>
      </c>
    </row>
    <row r="3657" spans="1:8">
      <c r="A3657" s="52" t="s">
        <v>506</v>
      </c>
      <c r="B3657" s="52" t="s">
        <v>624</v>
      </c>
      <c r="C3657" s="52" t="s">
        <v>480</v>
      </c>
      <c r="D3657" s="52" t="s">
        <v>490</v>
      </c>
      <c r="E3657" s="52" t="s">
        <v>966</v>
      </c>
      <c r="F3657" s="52" t="s">
        <v>970</v>
      </c>
      <c r="G3657" s="56" t="s">
        <v>971</v>
      </c>
      <c r="H3657" s="57">
        <v>745854948</v>
      </c>
    </row>
    <row r="3658" spans="1:8">
      <c r="A3658" s="52" t="s">
        <v>506</v>
      </c>
      <c r="B3658" s="52" t="s">
        <v>624</v>
      </c>
      <c r="C3658" s="52" t="s">
        <v>480</v>
      </c>
      <c r="D3658" s="52" t="s">
        <v>490</v>
      </c>
      <c r="E3658" s="52" t="s">
        <v>972</v>
      </c>
      <c r="F3658" s="52" t="s">
        <v>201</v>
      </c>
      <c r="G3658" s="56" t="s">
        <v>973</v>
      </c>
      <c r="H3658" s="57">
        <v>2316551892</v>
      </c>
    </row>
    <row r="3659" spans="1:8">
      <c r="A3659" s="52" t="s">
        <v>506</v>
      </c>
      <c r="B3659" s="52" t="s">
        <v>624</v>
      </c>
      <c r="C3659" s="52" t="s">
        <v>480</v>
      </c>
      <c r="D3659" s="52" t="s">
        <v>490</v>
      </c>
      <c r="E3659" s="52" t="s">
        <v>972</v>
      </c>
      <c r="F3659" s="52" t="s">
        <v>974</v>
      </c>
      <c r="G3659" s="56" t="s">
        <v>975</v>
      </c>
      <c r="H3659" s="57">
        <v>1728088831</v>
      </c>
    </row>
    <row r="3660" spans="1:8">
      <c r="A3660" s="52" t="s">
        <v>506</v>
      </c>
      <c r="B3660" s="52" t="s">
        <v>624</v>
      </c>
      <c r="C3660" s="52" t="s">
        <v>480</v>
      </c>
      <c r="D3660" s="52" t="s">
        <v>490</v>
      </c>
      <c r="E3660" s="52" t="s">
        <v>972</v>
      </c>
      <c r="F3660" s="52" t="s">
        <v>976</v>
      </c>
      <c r="G3660" s="56" t="s">
        <v>977</v>
      </c>
      <c r="H3660" s="57">
        <v>296226214</v>
      </c>
    </row>
    <row r="3661" spans="1:8">
      <c r="A3661" s="52" t="s">
        <v>506</v>
      </c>
      <c r="B3661" s="52" t="s">
        <v>624</v>
      </c>
      <c r="C3661" s="52" t="s">
        <v>480</v>
      </c>
      <c r="D3661" s="52" t="s">
        <v>490</v>
      </c>
      <c r="E3661" s="52" t="s">
        <v>972</v>
      </c>
      <c r="F3661" s="52" t="s">
        <v>978</v>
      </c>
      <c r="G3661" s="56" t="s">
        <v>979</v>
      </c>
      <c r="H3661" s="57">
        <v>197047325</v>
      </c>
    </row>
    <row r="3662" spans="1:8">
      <c r="A3662" s="52" t="s">
        <v>506</v>
      </c>
      <c r="B3662" s="52" t="s">
        <v>624</v>
      </c>
      <c r="C3662" s="52" t="s">
        <v>480</v>
      </c>
      <c r="D3662" s="52" t="s">
        <v>490</v>
      </c>
      <c r="E3662" s="52" t="s">
        <v>972</v>
      </c>
      <c r="F3662" s="52" t="s">
        <v>980</v>
      </c>
      <c r="G3662" s="56" t="s">
        <v>981</v>
      </c>
      <c r="H3662" s="57">
        <v>95189522</v>
      </c>
    </row>
    <row r="3663" spans="1:8">
      <c r="A3663" s="52" t="s">
        <v>506</v>
      </c>
      <c r="B3663" s="52" t="s">
        <v>624</v>
      </c>
      <c r="C3663" s="52" t="s">
        <v>480</v>
      </c>
      <c r="D3663" s="52" t="s">
        <v>490</v>
      </c>
      <c r="E3663" s="52" t="s">
        <v>982</v>
      </c>
      <c r="F3663" s="52" t="s">
        <v>201</v>
      </c>
      <c r="G3663" s="56" t="s">
        <v>983</v>
      </c>
      <c r="H3663" s="57">
        <v>1112310073</v>
      </c>
    </row>
    <row r="3664" spans="1:8" ht="25.5">
      <c r="A3664" s="52" t="s">
        <v>506</v>
      </c>
      <c r="B3664" s="52" t="s">
        <v>624</v>
      </c>
      <c r="C3664" s="52" t="s">
        <v>480</v>
      </c>
      <c r="D3664" s="52" t="s">
        <v>490</v>
      </c>
      <c r="E3664" s="52" t="s">
        <v>982</v>
      </c>
      <c r="F3664" s="52" t="s">
        <v>984</v>
      </c>
      <c r="G3664" s="56" t="s">
        <v>985</v>
      </c>
      <c r="H3664" s="57">
        <v>1057230073</v>
      </c>
    </row>
    <row r="3665" spans="1:8">
      <c r="A3665" s="52" t="s">
        <v>506</v>
      </c>
      <c r="B3665" s="52" t="s">
        <v>624</v>
      </c>
      <c r="C3665" s="52" t="s">
        <v>480</v>
      </c>
      <c r="D3665" s="52" t="s">
        <v>490</v>
      </c>
      <c r="E3665" s="52" t="s">
        <v>982</v>
      </c>
      <c r="F3665" s="52" t="s">
        <v>1242</v>
      </c>
      <c r="G3665" s="56" t="s">
        <v>971</v>
      </c>
      <c r="H3665" s="57">
        <v>55080000</v>
      </c>
    </row>
    <row r="3666" spans="1:8">
      <c r="A3666" s="52" t="s">
        <v>506</v>
      </c>
      <c r="B3666" s="52" t="s">
        <v>624</v>
      </c>
      <c r="C3666" s="52" t="s">
        <v>480</v>
      </c>
      <c r="D3666" s="52" t="s">
        <v>490</v>
      </c>
      <c r="E3666" s="52" t="s">
        <v>986</v>
      </c>
      <c r="F3666" s="52" t="s">
        <v>201</v>
      </c>
      <c r="G3666" s="56" t="s">
        <v>987</v>
      </c>
      <c r="H3666" s="57">
        <v>926333765</v>
      </c>
    </row>
    <row r="3667" spans="1:8">
      <c r="A3667" s="52" t="s">
        <v>506</v>
      </c>
      <c r="B3667" s="52" t="s">
        <v>624</v>
      </c>
      <c r="C3667" s="52" t="s">
        <v>480</v>
      </c>
      <c r="D3667" s="52" t="s">
        <v>490</v>
      </c>
      <c r="E3667" s="52" t="s">
        <v>986</v>
      </c>
      <c r="F3667" s="52" t="s">
        <v>988</v>
      </c>
      <c r="G3667" s="56" t="s">
        <v>989</v>
      </c>
      <c r="H3667" s="57">
        <v>406234419</v>
      </c>
    </row>
    <row r="3668" spans="1:8">
      <c r="A3668" s="52" t="s">
        <v>506</v>
      </c>
      <c r="B3668" s="52" t="s">
        <v>624</v>
      </c>
      <c r="C3668" s="52" t="s">
        <v>480</v>
      </c>
      <c r="D3668" s="52" t="s">
        <v>490</v>
      </c>
      <c r="E3668" s="52" t="s">
        <v>986</v>
      </c>
      <c r="F3668" s="52" t="s">
        <v>990</v>
      </c>
      <c r="G3668" s="56" t="s">
        <v>991</v>
      </c>
      <c r="H3668" s="57">
        <v>28964608</v>
      </c>
    </row>
    <row r="3669" spans="1:8">
      <c r="A3669" s="52" t="s">
        <v>506</v>
      </c>
      <c r="B3669" s="52" t="s">
        <v>624</v>
      </c>
      <c r="C3669" s="52" t="s">
        <v>480</v>
      </c>
      <c r="D3669" s="52" t="s">
        <v>490</v>
      </c>
      <c r="E3669" s="52" t="s">
        <v>986</v>
      </c>
      <c r="F3669" s="52" t="s">
        <v>992</v>
      </c>
      <c r="G3669" s="56" t="s">
        <v>993</v>
      </c>
      <c r="H3669" s="57">
        <v>463032770</v>
      </c>
    </row>
    <row r="3670" spans="1:8">
      <c r="A3670" s="52" t="s">
        <v>506</v>
      </c>
      <c r="B3670" s="52" t="s">
        <v>624</v>
      </c>
      <c r="C3670" s="52" t="s">
        <v>480</v>
      </c>
      <c r="D3670" s="52" t="s">
        <v>490</v>
      </c>
      <c r="E3670" s="52" t="s">
        <v>986</v>
      </c>
      <c r="F3670" s="52" t="s">
        <v>994</v>
      </c>
      <c r="G3670" s="56" t="s">
        <v>995</v>
      </c>
      <c r="H3670" s="57">
        <v>13291968</v>
      </c>
    </row>
    <row r="3671" spans="1:8">
      <c r="A3671" s="52" t="s">
        <v>506</v>
      </c>
      <c r="B3671" s="52" t="s">
        <v>624</v>
      </c>
      <c r="C3671" s="52" t="s">
        <v>480</v>
      </c>
      <c r="D3671" s="52" t="s">
        <v>490</v>
      </c>
      <c r="E3671" s="52" t="s">
        <v>986</v>
      </c>
      <c r="F3671" s="52" t="s">
        <v>1110</v>
      </c>
      <c r="G3671" s="56" t="s">
        <v>1111</v>
      </c>
      <c r="H3671" s="57">
        <v>14810000</v>
      </c>
    </row>
    <row r="3672" spans="1:8">
      <c r="A3672" s="52" t="s">
        <v>506</v>
      </c>
      <c r="B3672" s="52" t="s">
        <v>624</v>
      </c>
      <c r="C3672" s="52" t="s">
        <v>480</v>
      </c>
      <c r="D3672" s="52" t="s">
        <v>490</v>
      </c>
      <c r="E3672" s="52" t="s">
        <v>996</v>
      </c>
      <c r="F3672" s="52" t="s">
        <v>201</v>
      </c>
      <c r="G3672" s="56" t="s">
        <v>997</v>
      </c>
      <c r="H3672" s="57">
        <v>532232531</v>
      </c>
    </row>
    <row r="3673" spans="1:8">
      <c r="A3673" s="52" t="s">
        <v>506</v>
      </c>
      <c r="B3673" s="52" t="s">
        <v>624</v>
      </c>
      <c r="C3673" s="52" t="s">
        <v>480</v>
      </c>
      <c r="D3673" s="52" t="s">
        <v>490</v>
      </c>
      <c r="E3673" s="52" t="s">
        <v>996</v>
      </c>
      <c r="F3673" s="52" t="s">
        <v>998</v>
      </c>
      <c r="G3673" s="56" t="s">
        <v>999</v>
      </c>
      <c r="H3673" s="57">
        <v>71979431</v>
      </c>
    </row>
    <row r="3674" spans="1:8">
      <c r="A3674" s="52" t="s">
        <v>506</v>
      </c>
      <c r="B3674" s="52" t="s">
        <v>624</v>
      </c>
      <c r="C3674" s="52" t="s">
        <v>480</v>
      </c>
      <c r="D3674" s="52" t="s">
        <v>490</v>
      </c>
      <c r="E3674" s="52" t="s">
        <v>996</v>
      </c>
      <c r="F3674" s="52" t="s">
        <v>1000</v>
      </c>
      <c r="G3674" s="56" t="s">
        <v>1001</v>
      </c>
      <c r="H3674" s="57">
        <v>250359700</v>
      </c>
    </row>
    <row r="3675" spans="1:8">
      <c r="A3675" s="52" t="s">
        <v>506</v>
      </c>
      <c r="B3675" s="52" t="s">
        <v>624</v>
      </c>
      <c r="C3675" s="52" t="s">
        <v>480</v>
      </c>
      <c r="D3675" s="52" t="s">
        <v>490</v>
      </c>
      <c r="E3675" s="52" t="s">
        <v>996</v>
      </c>
      <c r="F3675" s="52" t="s">
        <v>1004</v>
      </c>
      <c r="G3675" s="56" t="s">
        <v>1005</v>
      </c>
      <c r="H3675" s="57">
        <v>209893400</v>
      </c>
    </row>
    <row r="3676" spans="1:8">
      <c r="A3676" s="52" t="s">
        <v>506</v>
      </c>
      <c r="B3676" s="52" t="s">
        <v>624</v>
      </c>
      <c r="C3676" s="52" t="s">
        <v>480</v>
      </c>
      <c r="D3676" s="52" t="s">
        <v>490</v>
      </c>
      <c r="E3676" s="52" t="s">
        <v>1006</v>
      </c>
      <c r="F3676" s="52" t="s">
        <v>201</v>
      </c>
      <c r="G3676" s="56" t="s">
        <v>1007</v>
      </c>
      <c r="H3676" s="57">
        <v>1256597707</v>
      </c>
    </row>
    <row r="3677" spans="1:8" ht="38.25">
      <c r="A3677" s="52" t="s">
        <v>506</v>
      </c>
      <c r="B3677" s="52" t="s">
        <v>624</v>
      </c>
      <c r="C3677" s="52" t="s">
        <v>480</v>
      </c>
      <c r="D3677" s="52" t="s">
        <v>490</v>
      </c>
      <c r="E3677" s="52" t="s">
        <v>1006</v>
      </c>
      <c r="F3677" s="52" t="s">
        <v>1008</v>
      </c>
      <c r="G3677" s="56" t="s">
        <v>1009</v>
      </c>
      <c r="H3677" s="57">
        <v>18110182</v>
      </c>
    </row>
    <row r="3678" spans="1:8">
      <c r="A3678" s="52" t="s">
        <v>506</v>
      </c>
      <c r="B3678" s="52" t="s">
        <v>624</v>
      </c>
      <c r="C3678" s="52" t="s">
        <v>480</v>
      </c>
      <c r="D3678" s="52" t="s">
        <v>490</v>
      </c>
      <c r="E3678" s="52" t="s">
        <v>1006</v>
      </c>
      <c r="F3678" s="52" t="s">
        <v>1010</v>
      </c>
      <c r="G3678" s="56" t="s">
        <v>1011</v>
      </c>
      <c r="H3678" s="57">
        <v>57747708</v>
      </c>
    </row>
    <row r="3679" spans="1:8" ht="38.25">
      <c r="A3679" s="52" t="s">
        <v>506</v>
      </c>
      <c r="B3679" s="52" t="s">
        <v>624</v>
      </c>
      <c r="C3679" s="52" t="s">
        <v>480</v>
      </c>
      <c r="D3679" s="52" t="s">
        <v>490</v>
      </c>
      <c r="E3679" s="52" t="s">
        <v>1006</v>
      </c>
      <c r="F3679" s="52" t="s">
        <v>1012</v>
      </c>
      <c r="G3679" s="56" t="s">
        <v>1013</v>
      </c>
      <c r="H3679" s="57">
        <v>54527304</v>
      </c>
    </row>
    <row r="3680" spans="1:8">
      <c r="A3680" s="52" t="s">
        <v>506</v>
      </c>
      <c r="B3680" s="52" t="s">
        <v>624</v>
      </c>
      <c r="C3680" s="52" t="s">
        <v>480</v>
      </c>
      <c r="D3680" s="52" t="s">
        <v>490</v>
      </c>
      <c r="E3680" s="52" t="s">
        <v>1006</v>
      </c>
      <c r="F3680" s="52" t="s">
        <v>1014</v>
      </c>
      <c r="G3680" s="56" t="s">
        <v>1015</v>
      </c>
      <c r="H3680" s="57">
        <v>1046685713</v>
      </c>
    </row>
    <row r="3681" spans="1:8" ht="25.5">
      <c r="A3681" s="52" t="s">
        <v>506</v>
      </c>
      <c r="B3681" s="52" t="s">
        <v>624</v>
      </c>
      <c r="C3681" s="52" t="s">
        <v>480</v>
      </c>
      <c r="D3681" s="52" t="s">
        <v>490</v>
      </c>
      <c r="E3681" s="52" t="s">
        <v>1006</v>
      </c>
      <c r="F3681" s="52" t="s">
        <v>1016</v>
      </c>
      <c r="G3681" s="56" t="s">
        <v>1017</v>
      </c>
      <c r="H3681" s="57">
        <v>76036200</v>
      </c>
    </row>
    <row r="3682" spans="1:8">
      <c r="A3682" s="52" t="s">
        <v>506</v>
      </c>
      <c r="B3682" s="52" t="s">
        <v>624</v>
      </c>
      <c r="C3682" s="52" t="s">
        <v>480</v>
      </c>
      <c r="D3682" s="52" t="s">
        <v>490</v>
      </c>
      <c r="E3682" s="52" t="s">
        <v>1006</v>
      </c>
      <c r="F3682" s="52" t="s">
        <v>1020</v>
      </c>
      <c r="G3682" s="56" t="s">
        <v>511</v>
      </c>
      <c r="H3682" s="57">
        <v>3490600</v>
      </c>
    </row>
    <row r="3683" spans="1:8">
      <c r="A3683" s="52" t="s">
        <v>506</v>
      </c>
      <c r="B3683" s="52" t="s">
        <v>624</v>
      </c>
      <c r="C3683" s="52" t="s">
        <v>480</v>
      </c>
      <c r="D3683" s="52" t="s">
        <v>490</v>
      </c>
      <c r="E3683" s="52" t="s">
        <v>1021</v>
      </c>
      <c r="F3683" s="52" t="s">
        <v>201</v>
      </c>
      <c r="G3683" s="56" t="s">
        <v>1022</v>
      </c>
      <c r="H3683" s="57">
        <v>600682624</v>
      </c>
    </row>
    <row r="3684" spans="1:8">
      <c r="A3684" s="52" t="s">
        <v>506</v>
      </c>
      <c r="B3684" s="52" t="s">
        <v>624</v>
      </c>
      <c r="C3684" s="52" t="s">
        <v>480</v>
      </c>
      <c r="D3684" s="52" t="s">
        <v>490</v>
      </c>
      <c r="E3684" s="52" t="s">
        <v>1021</v>
      </c>
      <c r="F3684" s="52" t="s">
        <v>1023</v>
      </c>
      <c r="G3684" s="56" t="s">
        <v>1024</v>
      </c>
      <c r="H3684" s="57">
        <v>92887300</v>
      </c>
    </row>
    <row r="3685" spans="1:8">
      <c r="A3685" s="52" t="s">
        <v>506</v>
      </c>
      <c r="B3685" s="52" t="s">
        <v>624</v>
      </c>
      <c r="C3685" s="52" t="s">
        <v>480</v>
      </c>
      <c r="D3685" s="52" t="s">
        <v>490</v>
      </c>
      <c r="E3685" s="52" t="s">
        <v>1021</v>
      </c>
      <c r="F3685" s="52" t="s">
        <v>1025</v>
      </c>
      <c r="G3685" s="56" t="s">
        <v>1026</v>
      </c>
      <c r="H3685" s="57">
        <v>52050000</v>
      </c>
    </row>
    <row r="3686" spans="1:8">
      <c r="A3686" s="52" t="s">
        <v>506</v>
      </c>
      <c r="B3686" s="52" t="s">
        <v>624</v>
      </c>
      <c r="C3686" s="52" t="s">
        <v>480</v>
      </c>
      <c r="D3686" s="52" t="s">
        <v>490</v>
      </c>
      <c r="E3686" s="52" t="s">
        <v>1021</v>
      </c>
      <c r="F3686" s="52" t="s">
        <v>1268</v>
      </c>
      <c r="G3686" s="56" t="s">
        <v>1269</v>
      </c>
      <c r="H3686" s="57">
        <v>45384000</v>
      </c>
    </row>
    <row r="3687" spans="1:8">
      <c r="A3687" s="52" t="s">
        <v>506</v>
      </c>
      <c r="B3687" s="52" t="s">
        <v>624</v>
      </c>
      <c r="C3687" s="52" t="s">
        <v>480</v>
      </c>
      <c r="D3687" s="52" t="s">
        <v>490</v>
      </c>
      <c r="E3687" s="52" t="s">
        <v>1021</v>
      </c>
      <c r="F3687" s="52" t="s">
        <v>1027</v>
      </c>
      <c r="G3687" s="56" t="s">
        <v>1028</v>
      </c>
      <c r="H3687" s="57">
        <v>28000000</v>
      </c>
    </row>
    <row r="3688" spans="1:8">
      <c r="A3688" s="52" t="s">
        <v>506</v>
      </c>
      <c r="B3688" s="52" t="s">
        <v>624</v>
      </c>
      <c r="C3688" s="52" t="s">
        <v>480</v>
      </c>
      <c r="D3688" s="52" t="s">
        <v>490</v>
      </c>
      <c r="E3688" s="52" t="s">
        <v>1021</v>
      </c>
      <c r="F3688" s="52" t="s">
        <v>1029</v>
      </c>
      <c r="G3688" s="56" t="s">
        <v>1030</v>
      </c>
      <c r="H3688" s="57">
        <v>109500000</v>
      </c>
    </row>
    <row r="3689" spans="1:8">
      <c r="A3689" s="52" t="s">
        <v>506</v>
      </c>
      <c r="B3689" s="52" t="s">
        <v>624</v>
      </c>
      <c r="C3689" s="52" t="s">
        <v>480</v>
      </c>
      <c r="D3689" s="52" t="s">
        <v>490</v>
      </c>
      <c r="E3689" s="52" t="s">
        <v>1021</v>
      </c>
      <c r="F3689" s="52" t="s">
        <v>1243</v>
      </c>
      <c r="G3689" s="56" t="s">
        <v>1244</v>
      </c>
      <c r="H3689" s="57">
        <v>36000000</v>
      </c>
    </row>
    <row r="3690" spans="1:8">
      <c r="A3690" s="52" t="s">
        <v>506</v>
      </c>
      <c r="B3690" s="52" t="s">
        <v>624</v>
      </c>
      <c r="C3690" s="52" t="s">
        <v>480</v>
      </c>
      <c r="D3690" s="52" t="s">
        <v>490</v>
      </c>
      <c r="E3690" s="52" t="s">
        <v>1021</v>
      </c>
      <c r="F3690" s="52" t="s">
        <v>1031</v>
      </c>
      <c r="G3690" s="56" t="s">
        <v>1032</v>
      </c>
      <c r="H3690" s="57">
        <v>91200000</v>
      </c>
    </row>
    <row r="3691" spans="1:8">
      <c r="A3691" s="52" t="s">
        <v>506</v>
      </c>
      <c r="B3691" s="52" t="s">
        <v>624</v>
      </c>
      <c r="C3691" s="52" t="s">
        <v>480</v>
      </c>
      <c r="D3691" s="52" t="s">
        <v>490</v>
      </c>
      <c r="E3691" s="52" t="s">
        <v>1021</v>
      </c>
      <c r="F3691" s="52" t="s">
        <v>1033</v>
      </c>
      <c r="G3691" s="56" t="s">
        <v>1034</v>
      </c>
      <c r="H3691" s="57">
        <v>145661324</v>
      </c>
    </row>
    <row r="3692" spans="1:8">
      <c r="A3692" s="52" t="s">
        <v>506</v>
      </c>
      <c r="B3692" s="52" t="s">
        <v>624</v>
      </c>
      <c r="C3692" s="52" t="s">
        <v>480</v>
      </c>
      <c r="D3692" s="52" t="s">
        <v>490</v>
      </c>
      <c r="E3692" s="52" t="s">
        <v>1035</v>
      </c>
      <c r="F3692" s="52" t="s">
        <v>201</v>
      </c>
      <c r="G3692" s="56" t="s">
        <v>1036</v>
      </c>
      <c r="H3692" s="57">
        <v>1980043027</v>
      </c>
    </row>
    <row r="3693" spans="1:8">
      <c r="A3693" s="52" t="s">
        <v>506</v>
      </c>
      <c r="B3693" s="52" t="s">
        <v>624</v>
      </c>
      <c r="C3693" s="52" t="s">
        <v>480</v>
      </c>
      <c r="D3693" s="52" t="s">
        <v>490</v>
      </c>
      <c r="E3693" s="52" t="s">
        <v>1035</v>
      </c>
      <c r="F3693" s="52" t="s">
        <v>1037</v>
      </c>
      <c r="G3693" s="56" t="s">
        <v>1038</v>
      </c>
      <c r="H3693" s="57">
        <v>277206027</v>
      </c>
    </row>
    <row r="3694" spans="1:8">
      <c r="A3694" s="52" t="s">
        <v>506</v>
      </c>
      <c r="B3694" s="52" t="s">
        <v>624</v>
      </c>
      <c r="C3694" s="52" t="s">
        <v>480</v>
      </c>
      <c r="D3694" s="52" t="s">
        <v>490</v>
      </c>
      <c r="E3694" s="52" t="s">
        <v>1035</v>
      </c>
      <c r="F3694" s="52" t="s">
        <v>1039</v>
      </c>
      <c r="G3694" s="56" t="s">
        <v>1040</v>
      </c>
      <c r="H3694" s="57">
        <v>743470000</v>
      </c>
    </row>
    <row r="3695" spans="1:8">
      <c r="A3695" s="52" t="s">
        <v>506</v>
      </c>
      <c r="B3695" s="52" t="s">
        <v>624</v>
      </c>
      <c r="C3695" s="52" t="s">
        <v>480</v>
      </c>
      <c r="D3695" s="52" t="s">
        <v>490</v>
      </c>
      <c r="E3695" s="52" t="s">
        <v>1035</v>
      </c>
      <c r="F3695" s="52" t="s">
        <v>1041</v>
      </c>
      <c r="G3695" s="56" t="s">
        <v>1028</v>
      </c>
      <c r="H3695" s="57">
        <v>770025000</v>
      </c>
    </row>
    <row r="3696" spans="1:8">
      <c r="A3696" s="52" t="s">
        <v>506</v>
      </c>
      <c r="B3696" s="52" t="s">
        <v>624</v>
      </c>
      <c r="C3696" s="52" t="s">
        <v>480</v>
      </c>
      <c r="D3696" s="52" t="s">
        <v>490</v>
      </c>
      <c r="E3696" s="52" t="s">
        <v>1035</v>
      </c>
      <c r="F3696" s="52" t="s">
        <v>1042</v>
      </c>
      <c r="G3696" s="56" t="s">
        <v>1043</v>
      </c>
      <c r="H3696" s="57">
        <v>184100000</v>
      </c>
    </row>
    <row r="3697" spans="1:8">
      <c r="A3697" s="52" t="s">
        <v>506</v>
      </c>
      <c r="B3697" s="52" t="s">
        <v>624</v>
      </c>
      <c r="C3697" s="52" t="s">
        <v>480</v>
      </c>
      <c r="D3697" s="52" t="s">
        <v>490</v>
      </c>
      <c r="E3697" s="52" t="s">
        <v>1035</v>
      </c>
      <c r="F3697" s="52" t="s">
        <v>1221</v>
      </c>
      <c r="G3697" s="56" t="s">
        <v>971</v>
      </c>
      <c r="H3697" s="57">
        <v>5242000</v>
      </c>
    </row>
    <row r="3698" spans="1:8">
      <c r="A3698" s="52" t="s">
        <v>506</v>
      </c>
      <c r="B3698" s="52" t="s">
        <v>624</v>
      </c>
      <c r="C3698" s="52" t="s">
        <v>480</v>
      </c>
      <c r="D3698" s="52" t="s">
        <v>490</v>
      </c>
      <c r="E3698" s="52" t="s">
        <v>1044</v>
      </c>
      <c r="F3698" s="52" t="s">
        <v>201</v>
      </c>
      <c r="G3698" s="56" t="s">
        <v>1045</v>
      </c>
      <c r="H3698" s="57">
        <v>2026332771</v>
      </c>
    </row>
    <row r="3699" spans="1:8">
      <c r="A3699" s="52" t="s">
        <v>506</v>
      </c>
      <c r="B3699" s="52" t="s">
        <v>624</v>
      </c>
      <c r="C3699" s="52" t="s">
        <v>480</v>
      </c>
      <c r="D3699" s="52" t="s">
        <v>490</v>
      </c>
      <c r="E3699" s="52" t="s">
        <v>1044</v>
      </c>
      <c r="F3699" s="52" t="s">
        <v>1046</v>
      </c>
      <c r="G3699" s="56" t="s">
        <v>1047</v>
      </c>
      <c r="H3699" s="57">
        <v>219710000</v>
      </c>
    </row>
    <row r="3700" spans="1:8">
      <c r="A3700" s="52" t="s">
        <v>506</v>
      </c>
      <c r="B3700" s="52" t="s">
        <v>624</v>
      </c>
      <c r="C3700" s="52" t="s">
        <v>480</v>
      </c>
      <c r="D3700" s="52" t="s">
        <v>490</v>
      </c>
      <c r="E3700" s="52" t="s">
        <v>1044</v>
      </c>
      <c r="F3700" s="52" t="s">
        <v>1048</v>
      </c>
      <c r="G3700" s="56" t="s">
        <v>1049</v>
      </c>
      <c r="H3700" s="57">
        <v>993412121</v>
      </c>
    </row>
    <row r="3701" spans="1:8">
      <c r="A3701" s="52" t="s">
        <v>506</v>
      </c>
      <c r="B3701" s="52" t="s">
        <v>624</v>
      </c>
      <c r="C3701" s="52" t="s">
        <v>480</v>
      </c>
      <c r="D3701" s="52" t="s">
        <v>490</v>
      </c>
      <c r="E3701" s="52" t="s">
        <v>1044</v>
      </c>
      <c r="F3701" s="52" t="s">
        <v>1050</v>
      </c>
      <c r="G3701" s="56" t="s">
        <v>1051</v>
      </c>
      <c r="H3701" s="57">
        <v>813210650</v>
      </c>
    </row>
    <row r="3702" spans="1:8" ht="25.5">
      <c r="A3702" s="52" t="s">
        <v>506</v>
      </c>
      <c r="B3702" s="52" t="s">
        <v>624</v>
      </c>
      <c r="C3702" s="52" t="s">
        <v>480</v>
      </c>
      <c r="D3702" s="52" t="s">
        <v>490</v>
      </c>
      <c r="E3702" s="52" t="s">
        <v>1058</v>
      </c>
      <c r="F3702" s="52" t="s">
        <v>201</v>
      </c>
      <c r="G3702" s="56" t="s">
        <v>1059</v>
      </c>
      <c r="H3702" s="57">
        <v>3407102045</v>
      </c>
    </row>
    <row r="3703" spans="1:8">
      <c r="A3703" s="52" t="s">
        <v>506</v>
      </c>
      <c r="B3703" s="52" t="s">
        <v>624</v>
      </c>
      <c r="C3703" s="52" t="s">
        <v>480</v>
      </c>
      <c r="D3703" s="52" t="s">
        <v>490</v>
      </c>
      <c r="E3703" s="52" t="s">
        <v>1058</v>
      </c>
      <c r="F3703" s="52" t="s">
        <v>1060</v>
      </c>
      <c r="G3703" s="56" t="s">
        <v>1061</v>
      </c>
      <c r="H3703" s="57">
        <v>96467200</v>
      </c>
    </row>
    <row r="3704" spans="1:8">
      <c r="A3704" s="52" t="s">
        <v>506</v>
      </c>
      <c r="B3704" s="52" t="s">
        <v>624</v>
      </c>
      <c r="C3704" s="52" t="s">
        <v>480</v>
      </c>
      <c r="D3704" s="52" t="s">
        <v>490</v>
      </c>
      <c r="E3704" s="52" t="s">
        <v>1058</v>
      </c>
      <c r="F3704" s="52" t="s">
        <v>1245</v>
      </c>
      <c r="G3704" s="56" t="s">
        <v>1246</v>
      </c>
      <c r="H3704" s="57">
        <v>82328708</v>
      </c>
    </row>
    <row r="3705" spans="1:8">
      <c r="A3705" s="52" t="s">
        <v>506</v>
      </c>
      <c r="B3705" s="52" t="s">
        <v>624</v>
      </c>
      <c r="C3705" s="52" t="s">
        <v>480</v>
      </c>
      <c r="D3705" s="52" t="s">
        <v>490</v>
      </c>
      <c r="E3705" s="52" t="s">
        <v>1058</v>
      </c>
      <c r="F3705" s="52" t="s">
        <v>1247</v>
      </c>
      <c r="G3705" s="56" t="s">
        <v>1248</v>
      </c>
      <c r="H3705" s="57">
        <v>46950000</v>
      </c>
    </row>
    <row r="3706" spans="1:8">
      <c r="A3706" s="52" t="s">
        <v>506</v>
      </c>
      <c r="B3706" s="52" t="s">
        <v>624</v>
      </c>
      <c r="C3706" s="52" t="s">
        <v>480</v>
      </c>
      <c r="D3706" s="52" t="s">
        <v>490</v>
      </c>
      <c r="E3706" s="52" t="s">
        <v>1058</v>
      </c>
      <c r="F3706" s="52" t="s">
        <v>1062</v>
      </c>
      <c r="G3706" s="56" t="s">
        <v>1063</v>
      </c>
      <c r="H3706" s="57">
        <v>1051716588</v>
      </c>
    </row>
    <row r="3707" spans="1:8">
      <c r="A3707" s="52" t="s">
        <v>506</v>
      </c>
      <c r="B3707" s="52" t="s">
        <v>624</v>
      </c>
      <c r="C3707" s="52" t="s">
        <v>480</v>
      </c>
      <c r="D3707" s="52" t="s">
        <v>490</v>
      </c>
      <c r="E3707" s="52" t="s">
        <v>1058</v>
      </c>
      <c r="F3707" s="52" t="s">
        <v>1064</v>
      </c>
      <c r="G3707" s="56" t="s">
        <v>1065</v>
      </c>
      <c r="H3707" s="57">
        <v>146697879</v>
      </c>
    </row>
    <row r="3708" spans="1:8">
      <c r="A3708" s="52" t="s">
        <v>506</v>
      </c>
      <c r="B3708" s="52" t="s">
        <v>624</v>
      </c>
      <c r="C3708" s="52" t="s">
        <v>480</v>
      </c>
      <c r="D3708" s="52" t="s">
        <v>490</v>
      </c>
      <c r="E3708" s="52" t="s">
        <v>1058</v>
      </c>
      <c r="F3708" s="52" t="s">
        <v>1066</v>
      </c>
      <c r="G3708" s="56" t="s">
        <v>1067</v>
      </c>
      <c r="H3708" s="57">
        <v>39480000</v>
      </c>
    </row>
    <row r="3709" spans="1:8">
      <c r="A3709" s="52" t="s">
        <v>506</v>
      </c>
      <c r="B3709" s="52" t="s">
        <v>624</v>
      </c>
      <c r="C3709" s="52" t="s">
        <v>480</v>
      </c>
      <c r="D3709" s="52" t="s">
        <v>490</v>
      </c>
      <c r="E3709" s="52" t="s">
        <v>1058</v>
      </c>
      <c r="F3709" s="52" t="s">
        <v>1068</v>
      </c>
      <c r="G3709" s="56" t="s">
        <v>1069</v>
      </c>
      <c r="H3709" s="57">
        <v>53844120</v>
      </c>
    </row>
    <row r="3710" spans="1:8">
      <c r="A3710" s="52" t="s">
        <v>506</v>
      </c>
      <c r="B3710" s="52" t="s">
        <v>624</v>
      </c>
      <c r="C3710" s="52" t="s">
        <v>480</v>
      </c>
      <c r="D3710" s="52" t="s">
        <v>490</v>
      </c>
      <c r="E3710" s="52" t="s">
        <v>1058</v>
      </c>
      <c r="F3710" s="52" t="s">
        <v>1070</v>
      </c>
      <c r="G3710" s="56" t="s">
        <v>1071</v>
      </c>
      <c r="H3710" s="57">
        <v>1889617550</v>
      </c>
    </row>
    <row r="3711" spans="1:8" ht="25.5">
      <c r="A3711" s="52" t="s">
        <v>506</v>
      </c>
      <c r="B3711" s="52" t="s">
        <v>624</v>
      </c>
      <c r="C3711" s="52" t="s">
        <v>480</v>
      </c>
      <c r="D3711" s="52" t="s">
        <v>490</v>
      </c>
      <c r="E3711" s="52" t="s">
        <v>1072</v>
      </c>
      <c r="F3711" s="52" t="s">
        <v>201</v>
      </c>
      <c r="G3711" s="56" t="s">
        <v>1073</v>
      </c>
      <c r="H3711" s="57">
        <v>686589000</v>
      </c>
    </row>
    <row r="3712" spans="1:8">
      <c r="A3712" s="52" t="s">
        <v>506</v>
      </c>
      <c r="B3712" s="52" t="s">
        <v>624</v>
      </c>
      <c r="C3712" s="52" t="s">
        <v>480</v>
      </c>
      <c r="D3712" s="52" t="s">
        <v>490</v>
      </c>
      <c r="E3712" s="52" t="s">
        <v>1072</v>
      </c>
      <c r="F3712" s="52" t="s">
        <v>1251</v>
      </c>
      <c r="G3712" s="56" t="s">
        <v>1248</v>
      </c>
      <c r="H3712" s="57">
        <v>81670000</v>
      </c>
    </row>
    <row r="3713" spans="1:8">
      <c r="A3713" s="52" t="s">
        <v>506</v>
      </c>
      <c r="B3713" s="52" t="s">
        <v>624</v>
      </c>
      <c r="C3713" s="52" t="s">
        <v>480</v>
      </c>
      <c r="D3713" s="52" t="s">
        <v>490</v>
      </c>
      <c r="E3713" s="52" t="s">
        <v>1072</v>
      </c>
      <c r="F3713" s="52" t="s">
        <v>1074</v>
      </c>
      <c r="G3713" s="56" t="s">
        <v>1067</v>
      </c>
      <c r="H3713" s="57">
        <v>85340000</v>
      </c>
    </row>
    <row r="3714" spans="1:8">
      <c r="A3714" s="52" t="s">
        <v>506</v>
      </c>
      <c r="B3714" s="52" t="s">
        <v>624</v>
      </c>
      <c r="C3714" s="52" t="s">
        <v>480</v>
      </c>
      <c r="D3714" s="52" t="s">
        <v>490</v>
      </c>
      <c r="E3714" s="52" t="s">
        <v>1072</v>
      </c>
      <c r="F3714" s="52" t="s">
        <v>1075</v>
      </c>
      <c r="G3714" s="56" t="s">
        <v>1065</v>
      </c>
      <c r="H3714" s="57">
        <v>149790000</v>
      </c>
    </row>
    <row r="3715" spans="1:8">
      <c r="A3715" s="52" t="s">
        <v>506</v>
      </c>
      <c r="B3715" s="52" t="s">
        <v>624</v>
      </c>
      <c r="C3715" s="52" t="s">
        <v>480</v>
      </c>
      <c r="D3715" s="52" t="s">
        <v>490</v>
      </c>
      <c r="E3715" s="52" t="s">
        <v>1072</v>
      </c>
      <c r="F3715" s="52" t="s">
        <v>1252</v>
      </c>
      <c r="G3715" s="56" t="s">
        <v>1253</v>
      </c>
      <c r="H3715" s="57">
        <v>369789000</v>
      </c>
    </row>
    <row r="3716" spans="1:8" ht="25.5">
      <c r="A3716" s="52" t="s">
        <v>506</v>
      </c>
      <c r="B3716" s="52" t="s">
        <v>624</v>
      </c>
      <c r="C3716" s="52" t="s">
        <v>480</v>
      </c>
      <c r="D3716" s="52" t="s">
        <v>490</v>
      </c>
      <c r="E3716" s="52" t="s">
        <v>1076</v>
      </c>
      <c r="F3716" s="52" t="s">
        <v>201</v>
      </c>
      <c r="G3716" s="56" t="s">
        <v>1077</v>
      </c>
      <c r="H3716" s="57">
        <v>8879833820</v>
      </c>
    </row>
    <row r="3717" spans="1:8">
      <c r="A3717" s="52" t="s">
        <v>506</v>
      </c>
      <c r="B3717" s="52" t="s">
        <v>624</v>
      </c>
      <c r="C3717" s="52" t="s">
        <v>480</v>
      </c>
      <c r="D3717" s="52" t="s">
        <v>490</v>
      </c>
      <c r="E3717" s="52" t="s">
        <v>1076</v>
      </c>
      <c r="F3717" s="52" t="s">
        <v>1112</v>
      </c>
      <c r="G3717" s="56" t="s">
        <v>1113</v>
      </c>
      <c r="H3717" s="57">
        <v>676720148</v>
      </c>
    </row>
    <row r="3718" spans="1:8">
      <c r="A3718" s="52" t="s">
        <v>506</v>
      </c>
      <c r="B3718" s="52" t="s">
        <v>624</v>
      </c>
      <c r="C3718" s="52" t="s">
        <v>480</v>
      </c>
      <c r="D3718" s="52" t="s">
        <v>490</v>
      </c>
      <c r="E3718" s="52" t="s">
        <v>1076</v>
      </c>
      <c r="F3718" s="52" t="s">
        <v>1078</v>
      </c>
      <c r="G3718" s="56" t="s">
        <v>1079</v>
      </c>
      <c r="H3718" s="57">
        <v>65010000</v>
      </c>
    </row>
    <row r="3719" spans="1:8">
      <c r="A3719" s="52" t="s">
        <v>506</v>
      </c>
      <c r="B3719" s="52" t="s">
        <v>624</v>
      </c>
      <c r="C3719" s="52" t="s">
        <v>480</v>
      </c>
      <c r="D3719" s="52" t="s">
        <v>490</v>
      </c>
      <c r="E3719" s="52" t="s">
        <v>1076</v>
      </c>
      <c r="F3719" s="52" t="s">
        <v>1080</v>
      </c>
      <c r="G3719" s="56" t="s">
        <v>1081</v>
      </c>
      <c r="H3719" s="57">
        <v>5253951000</v>
      </c>
    </row>
    <row r="3720" spans="1:8">
      <c r="A3720" s="52" t="s">
        <v>506</v>
      </c>
      <c r="B3720" s="52" t="s">
        <v>624</v>
      </c>
      <c r="C3720" s="52" t="s">
        <v>480</v>
      </c>
      <c r="D3720" s="52" t="s">
        <v>490</v>
      </c>
      <c r="E3720" s="52" t="s">
        <v>1076</v>
      </c>
      <c r="F3720" s="52" t="s">
        <v>1082</v>
      </c>
      <c r="G3720" s="56" t="s">
        <v>971</v>
      </c>
      <c r="H3720" s="57">
        <v>2884152672</v>
      </c>
    </row>
    <row r="3721" spans="1:8">
      <c r="A3721" s="52" t="s">
        <v>506</v>
      </c>
      <c r="B3721" s="52" t="s">
        <v>624</v>
      </c>
      <c r="C3721" s="52" t="s">
        <v>480</v>
      </c>
      <c r="D3721" s="52" t="s">
        <v>490</v>
      </c>
      <c r="E3721" s="52" t="s">
        <v>1189</v>
      </c>
      <c r="F3721" s="52" t="s">
        <v>201</v>
      </c>
      <c r="G3721" s="56" t="s">
        <v>1190</v>
      </c>
      <c r="H3721" s="57">
        <v>66749800</v>
      </c>
    </row>
    <row r="3722" spans="1:8">
      <c r="A3722" s="52" t="s">
        <v>506</v>
      </c>
      <c r="B3722" s="52" t="s">
        <v>624</v>
      </c>
      <c r="C3722" s="52" t="s">
        <v>480</v>
      </c>
      <c r="D3722" s="52" t="s">
        <v>490</v>
      </c>
      <c r="E3722" s="52" t="s">
        <v>1189</v>
      </c>
      <c r="F3722" s="52" t="s">
        <v>1191</v>
      </c>
      <c r="G3722" s="56" t="s">
        <v>1192</v>
      </c>
      <c r="H3722" s="57">
        <v>66749800</v>
      </c>
    </row>
    <row r="3723" spans="1:8">
      <c r="A3723" s="52" t="s">
        <v>506</v>
      </c>
      <c r="B3723" s="52" t="s">
        <v>624</v>
      </c>
      <c r="C3723" s="52" t="s">
        <v>480</v>
      </c>
      <c r="D3723" s="52" t="s">
        <v>490</v>
      </c>
      <c r="E3723" s="52" t="s">
        <v>1083</v>
      </c>
      <c r="F3723" s="52" t="s">
        <v>201</v>
      </c>
      <c r="G3723" s="56" t="s">
        <v>971</v>
      </c>
      <c r="H3723" s="57">
        <v>2146083041</v>
      </c>
    </row>
    <row r="3724" spans="1:8">
      <c r="A3724" s="52" t="s">
        <v>506</v>
      </c>
      <c r="B3724" s="52" t="s">
        <v>624</v>
      </c>
      <c r="C3724" s="52" t="s">
        <v>480</v>
      </c>
      <c r="D3724" s="52" t="s">
        <v>490</v>
      </c>
      <c r="E3724" s="52" t="s">
        <v>1083</v>
      </c>
      <c r="F3724" s="52" t="s">
        <v>1084</v>
      </c>
      <c r="G3724" s="56" t="s">
        <v>1085</v>
      </c>
      <c r="H3724" s="57">
        <v>75931991</v>
      </c>
    </row>
    <row r="3725" spans="1:8">
      <c r="A3725" s="52" t="s">
        <v>506</v>
      </c>
      <c r="B3725" s="52" t="s">
        <v>624</v>
      </c>
      <c r="C3725" s="52" t="s">
        <v>480</v>
      </c>
      <c r="D3725" s="52" t="s">
        <v>490</v>
      </c>
      <c r="E3725" s="52" t="s">
        <v>1083</v>
      </c>
      <c r="F3725" s="52" t="s">
        <v>1086</v>
      </c>
      <c r="G3725" s="56" t="s">
        <v>1087</v>
      </c>
      <c r="H3725" s="57">
        <v>44000760</v>
      </c>
    </row>
    <row r="3726" spans="1:8">
      <c r="A3726" s="52" t="s">
        <v>506</v>
      </c>
      <c r="B3726" s="52" t="s">
        <v>624</v>
      </c>
      <c r="C3726" s="52" t="s">
        <v>480</v>
      </c>
      <c r="D3726" s="52" t="s">
        <v>490</v>
      </c>
      <c r="E3726" s="52" t="s">
        <v>1083</v>
      </c>
      <c r="F3726" s="52" t="s">
        <v>1088</v>
      </c>
      <c r="G3726" s="56" t="s">
        <v>1089</v>
      </c>
      <c r="H3726" s="57">
        <v>614901190</v>
      </c>
    </row>
    <row r="3727" spans="1:8">
      <c r="A3727" s="52" t="s">
        <v>506</v>
      </c>
      <c r="B3727" s="52" t="s">
        <v>624</v>
      </c>
      <c r="C3727" s="52" t="s">
        <v>480</v>
      </c>
      <c r="D3727" s="52" t="s">
        <v>490</v>
      </c>
      <c r="E3727" s="52" t="s">
        <v>1083</v>
      </c>
      <c r="F3727" s="52" t="s">
        <v>1090</v>
      </c>
      <c r="G3727" s="56" t="s">
        <v>1091</v>
      </c>
      <c r="H3727" s="57">
        <v>1411249100</v>
      </c>
    </row>
    <row r="3728" spans="1:8">
      <c r="A3728" s="52" t="s">
        <v>506</v>
      </c>
      <c r="B3728" s="52" t="s">
        <v>624</v>
      </c>
      <c r="C3728" s="52" t="s">
        <v>480</v>
      </c>
      <c r="D3728" s="52" t="s">
        <v>490</v>
      </c>
      <c r="E3728" s="52" t="s">
        <v>1262</v>
      </c>
      <c r="F3728" s="52" t="s">
        <v>201</v>
      </c>
      <c r="G3728" s="56" t="s">
        <v>1263</v>
      </c>
      <c r="H3728" s="57">
        <v>164835000</v>
      </c>
    </row>
    <row r="3729" spans="1:8">
      <c r="A3729" s="52" t="s">
        <v>506</v>
      </c>
      <c r="B3729" s="52" t="s">
        <v>624</v>
      </c>
      <c r="C3729" s="52" t="s">
        <v>480</v>
      </c>
      <c r="D3729" s="52" t="s">
        <v>490</v>
      </c>
      <c r="E3729" s="52" t="s">
        <v>1262</v>
      </c>
      <c r="F3729" s="52" t="s">
        <v>1264</v>
      </c>
      <c r="G3729" s="56" t="s">
        <v>1265</v>
      </c>
      <c r="H3729" s="57">
        <v>164835000</v>
      </c>
    </row>
    <row r="3730" spans="1:8">
      <c r="A3730" s="52" t="s">
        <v>506</v>
      </c>
      <c r="B3730" s="52" t="s">
        <v>624</v>
      </c>
      <c r="C3730" s="52" t="s">
        <v>1149</v>
      </c>
      <c r="D3730" s="52" t="s">
        <v>201</v>
      </c>
      <c r="E3730" s="52" t="s">
        <v>201</v>
      </c>
      <c r="F3730" s="52" t="s">
        <v>201</v>
      </c>
      <c r="G3730" s="56" t="s">
        <v>1150</v>
      </c>
      <c r="H3730" s="57">
        <v>66588377000</v>
      </c>
    </row>
    <row r="3731" spans="1:8">
      <c r="A3731" s="52" t="s">
        <v>506</v>
      </c>
      <c r="B3731" s="52" t="s">
        <v>624</v>
      </c>
      <c r="C3731" s="52" t="s">
        <v>1149</v>
      </c>
      <c r="D3731" s="52" t="s">
        <v>1151</v>
      </c>
      <c r="E3731" s="52" t="s">
        <v>201</v>
      </c>
      <c r="F3731" s="52" t="s">
        <v>201</v>
      </c>
      <c r="G3731" s="56" t="s">
        <v>1152</v>
      </c>
      <c r="H3731" s="57">
        <v>66588377000</v>
      </c>
    </row>
    <row r="3732" spans="1:8">
      <c r="A3732" s="52" t="s">
        <v>506</v>
      </c>
      <c r="B3732" s="52" t="s">
        <v>624</v>
      </c>
      <c r="C3732" s="52" t="s">
        <v>1149</v>
      </c>
      <c r="D3732" s="52" t="s">
        <v>1151</v>
      </c>
      <c r="E3732" s="52" t="s">
        <v>934</v>
      </c>
      <c r="F3732" s="52" t="s">
        <v>201</v>
      </c>
      <c r="G3732" s="56" t="s">
        <v>935</v>
      </c>
      <c r="H3732" s="57">
        <v>1897760920</v>
      </c>
    </row>
    <row r="3733" spans="1:8">
      <c r="A3733" s="52" t="s">
        <v>506</v>
      </c>
      <c r="B3733" s="52" t="s">
        <v>624</v>
      </c>
      <c r="C3733" s="52" t="s">
        <v>1149</v>
      </c>
      <c r="D3733" s="52" t="s">
        <v>1151</v>
      </c>
      <c r="E3733" s="52" t="s">
        <v>934</v>
      </c>
      <c r="F3733" s="52" t="s">
        <v>936</v>
      </c>
      <c r="G3733" s="56" t="s">
        <v>937</v>
      </c>
      <c r="H3733" s="57">
        <v>1897760920</v>
      </c>
    </row>
    <row r="3734" spans="1:8" ht="25.5">
      <c r="A3734" s="52" t="s">
        <v>506</v>
      </c>
      <c r="B3734" s="52" t="s">
        <v>624</v>
      </c>
      <c r="C3734" s="52" t="s">
        <v>1149</v>
      </c>
      <c r="D3734" s="52" t="s">
        <v>1151</v>
      </c>
      <c r="E3734" s="52" t="s">
        <v>940</v>
      </c>
      <c r="F3734" s="52" t="s">
        <v>201</v>
      </c>
      <c r="G3734" s="56" t="s">
        <v>941</v>
      </c>
      <c r="H3734" s="57">
        <v>566904141</v>
      </c>
    </row>
    <row r="3735" spans="1:8" ht="25.5">
      <c r="A3735" s="52" t="s">
        <v>506</v>
      </c>
      <c r="B3735" s="52" t="s">
        <v>624</v>
      </c>
      <c r="C3735" s="52" t="s">
        <v>1149</v>
      </c>
      <c r="D3735" s="52" t="s">
        <v>1151</v>
      </c>
      <c r="E3735" s="52" t="s">
        <v>940</v>
      </c>
      <c r="F3735" s="52" t="s">
        <v>942</v>
      </c>
      <c r="G3735" s="56" t="s">
        <v>943</v>
      </c>
      <c r="H3735" s="57">
        <v>223725500</v>
      </c>
    </row>
    <row r="3736" spans="1:8">
      <c r="A3736" s="52" t="s">
        <v>506</v>
      </c>
      <c r="B3736" s="52" t="s">
        <v>624</v>
      </c>
      <c r="C3736" s="52" t="s">
        <v>1149</v>
      </c>
      <c r="D3736" s="52" t="s">
        <v>1151</v>
      </c>
      <c r="E3736" s="52" t="s">
        <v>940</v>
      </c>
      <c r="F3736" s="52" t="s">
        <v>1308</v>
      </c>
      <c r="G3736" s="56" t="s">
        <v>1309</v>
      </c>
      <c r="H3736" s="57">
        <v>343178641</v>
      </c>
    </row>
    <row r="3737" spans="1:8">
      <c r="A3737" s="52" t="s">
        <v>506</v>
      </c>
      <c r="B3737" s="52" t="s">
        <v>624</v>
      </c>
      <c r="C3737" s="52" t="s">
        <v>1149</v>
      </c>
      <c r="D3737" s="52" t="s">
        <v>1151</v>
      </c>
      <c r="E3737" s="52" t="s">
        <v>944</v>
      </c>
      <c r="F3737" s="52" t="s">
        <v>201</v>
      </c>
      <c r="G3737" s="56" t="s">
        <v>945</v>
      </c>
      <c r="H3737" s="57">
        <v>70795538</v>
      </c>
    </row>
    <row r="3738" spans="1:8">
      <c r="A3738" s="52" t="s">
        <v>506</v>
      </c>
      <c r="B3738" s="52" t="s">
        <v>624</v>
      </c>
      <c r="C3738" s="52" t="s">
        <v>1149</v>
      </c>
      <c r="D3738" s="52" t="s">
        <v>1151</v>
      </c>
      <c r="E3738" s="52" t="s">
        <v>944</v>
      </c>
      <c r="F3738" s="52" t="s">
        <v>946</v>
      </c>
      <c r="G3738" s="56" t="s">
        <v>947</v>
      </c>
      <c r="H3738" s="57">
        <v>39030000</v>
      </c>
    </row>
    <row r="3739" spans="1:8">
      <c r="A3739" s="52" t="s">
        <v>506</v>
      </c>
      <c r="B3739" s="52" t="s">
        <v>624</v>
      </c>
      <c r="C3739" s="52" t="s">
        <v>1149</v>
      </c>
      <c r="D3739" s="52" t="s">
        <v>1151</v>
      </c>
      <c r="E3739" s="52" t="s">
        <v>944</v>
      </c>
      <c r="F3739" s="52" t="s">
        <v>948</v>
      </c>
      <c r="G3739" s="56" t="s">
        <v>949</v>
      </c>
      <c r="H3739" s="57">
        <v>19281900</v>
      </c>
    </row>
    <row r="3740" spans="1:8">
      <c r="A3740" s="52" t="s">
        <v>506</v>
      </c>
      <c r="B3740" s="52" t="s">
        <v>624</v>
      </c>
      <c r="C3740" s="52" t="s">
        <v>1149</v>
      </c>
      <c r="D3740" s="52" t="s">
        <v>1151</v>
      </c>
      <c r="E3740" s="52" t="s">
        <v>944</v>
      </c>
      <c r="F3740" s="52" t="s">
        <v>1229</v>
      </c>
      <c r="G3740" s="56" t="s">
        <v>1230</v>
      </c>
      <c r="H3740" s="57">
        <v>1974000</v>
      </c>
    </row>
    <row r="3741" spans="1:8" ht="25.5">
      <c r="A3741" s="52" t="s">
        <v>506</v>
      </c>
      <c r="B3741" s="52" t="s">
        <v>624</v>
      </c>
      <c r="C3741" s="52" t="s">
        <v>1149</v>
      </c>
      <c r="D3741" s="52" t="s">
        <v>1151</v>
      </c>
      <c r="E3741" s="52" t="s">
        <v>944</v>
      </c>
      <c r="F3741" s="52" t="s">
        <v>954</v>
      </c>
      <c r="G3741" s="56" t="s">
        <v>955</v>
      </c>
      <c r="H3741" s="57">
        <v>5202000</v>
      </c>
    </row>
    <row r="3742" spans="1:8" ht="25.5">
      <c r="A3742" s="52" t="s">
        <v>506</v>
      </c>
      <c r="B3742" s="52" t="s">
        <v>624</v>
      </c>
      <c r="C3742" s="52" t="s">
        <v>1149</v>
      </c>
      <c r="D3742" s="52" t="s">
        <v>1151</v>
      </c>
      <c r="E3742" s="52" t="s">
        <v>944</v>
      </c>
      <c r="F3742" s="52" t="s">
        <v>956</v>
      </c>
      <c r="G3742" s="56" t="s">
        <v>957</v>
      </c>
      <c r="H3742" s="57">
        <v>5307638</v>
      </c>
    </row>
    <row r="3743" spans="1:8">
      <c r="A3743" s="52" t="s">
        <v>506</v>
      </c>
      <c r="B3743" s="52" t="s">
        <v>624</v>
      </c>
      <c r="C3743" s="52" t="s">
        <v>1149</v>
      </c>
      <c r="D3743" s="52" t="s">
        <v>1151</v>
      </c>
      <c r="E3743" s="52" t="s">
        <v>1139</v>
      </c>
      <c r="F3743" s="52" t="s">
        <v>201</v>
      </c>
      <c r="G3743" s="56" t="s">
        <v>1140</v>
      </c>
      <c r="H3743" s="57">
        <v>3819900000</v>
      </c>
    </row>
    <row r="3744" spans="1:8">
      <c r="A3744" s="52" t="s">
        <v>506</v>
      </c>
      <c r="B3744" s="52" t="s">
        <v>624</v>
      </c>
      <c r="C3744" s="52" t="s">
        <v>1149</v>
      </c>
      <c r="D3744" s="52" t="s">
        <v>1151</v>
      </c>
      <c r="E3744" s="52" t="s">
        <v>1139</v>
      </c>
      <c r="F3744" s="52" t="s">
        <v>1203</v>
      </c>
      <c r="G3744" s="56" t="s">
        <v>1204</v>
      </c>
      <c r="H3744" s="57">
        <v>528700000</v>
      </c>
    </row>
    <row r="3745" spans="1:8">
      <c r="A3745" s="52" t="s">
        <v>506</v>
      </c>
      <c r="B3745" s="52" t="s">
        <v>624</v>
      </c>
      <c r="C3745" s="52" t="s">
        <v>1149</v>
      </c>
      <c r="D3745" s="52" t="s">
        <v>1151</v>
      </c>
      <c r="E3745" s="52" t="s">
        <v>1139</v>
      </c>
      <c r="F3745" s="52" t="s">
        <v>1141</v>
      </c>
      <c r="G3745" s="56" t="s">
        <v>1142</v>
      </c>
      <c r="H3745" s="57">
        <v>3291200000</v>
      </c>
    </row>
    <row r="3746" spans="1:8">
      <c r="A3746" s="52" t="s">
        <v>506</v>
      </c>
      <c r="B3746" s="52" t="s">
        <v>624</v>
      </c>
      <c r="C3746" s="52" t="s">
        <v>1149</v>
      </c>
      <c r="D3746" s="52" t="s">
        <v>1151</v>
      </c>
      <c r="E3746" s="52" t="s">
        <v>966</v>
      </c>
      <c r="F3746" s="52" t="s">
        <v>201</v>
      </c>
      <c r="G3746" s="56" t="s">
        <v>967</v>
      </c>
      <c r="H3746" s="57">
        <v>216802000</v>
      </c>
    </row>
    <row r="3747" spans="1:8">
      <c r="A3747" s="52" t="s">
        <v>506</v>
      </c>
      <c r="B3747" s="52" t="s">
        <v>624</v>
      </c>
      <c r="C3747" s="52" t="s">
        <v>1149</v>
      </c>
      <c r="D3747" s="52" t="s">
        <v>1151</v>
      </c>
      <c r="E3747" s="52" t="s">
        <v>966</v>
      </c>
      <c r="F3747" s="52" t="s">
        <v>970</v>
      </c>
      <c r="G3747" s="56" t="s">
        <v>971</v>
      </c>
      <c r="H3747" s="57">
        <v>216802000</v>
      </c>
    </row>
    <row r="3748" spans="1:8">
      <c r="A3748" s="52" t="s">
        <v>506</v>
      </c>
      <c r="B3748" s="52" t="s">
        <v>624</v>
      </c>
      <c r="C3748" s="52" t="s">
        <v>1149</v>
      </c>
      <c r="D3748" s="52" t="s">
        <v>1151</v>
      </c>
      <c r="E3748" s="52" t="s">
        <v>972</v>
      </c>
      <c r="F3748" s="52" t="s">
        <v>201</v>
      </c>
      <c r="G3748" s="56" t="s">
        <v>973</v>
      </c>
      <c r="H3748" s="57">
        <v>561011942</v>
      </c>
    </row>
    <row r="3749" spans="1:8">
      <c r="A3749" s="52" t="s">
        <v>506</v>
      </c>
      <c r="B3749" s="52" t="s">
        <v>624</v>
      </c>
      <c r="C3749" s="52" t="s">
        <v>1149</v>
      </c>
      <c r="D3749" s="52" t="s">
        <v>1151</v>
      </c>
      <c r="E3749" s="52" t="s">
        <v>972</v>
      </c>
      <c r="F3749" s="52" t="s">
        <v>974</v>
      </c>
      <c r="G3749" s="56" t="s">
        <v>975</v>
      </c>
      <c r="H3749" s="57">
        <v>415012754</v>
      </c>
    </row>
    <row r="3750" spans="1:8">
      <c r="A3750" s="52" t="s">
        <v>506</v>
      </c>
      <c r="B3750" s="52" t="s">
        <v>624</v>
      </c>
      <c r="C3750" s="52" t="s">
        <v>1149</v>
      </c>
      <c r="D3750" s="52" t="s">
        <v>1151</v>
      </c>
      <c r="E3750" s="52" t="s">
        <v>972</v>
      </c>
      <c r="F3750" s="52" t="s">
        <v>976</v>
      </c>
      <c r="G3750" s="56" t="s">
        <v>977</v>
      </c>
      <c r="H3750" s="57">
        <v>71145034</v>
      </c>
    </row>
    <row r="3751" spans="1:8">
      <c r="A3751" s="52" t="s">
        <v>506</v>
      </c>
      <c r="B3751" s="52" t="s">
        <v>624</v>
      </c>
      <c r="C3751" s="52" t="s">
        <v>1149</v>
      </c>
      <c r="D3751" s="52" t="s">
        <v>1151</v>
      </c>
      <c r="E3751" s="52" t="s">
        <v>972</v>
      </c>
      <c r="F3751" s="52" t="s">
        <v>978</v>
      </c>
      <c r="G3751" s="56" t="s">
        <v>979</v>
      </c>
      <c r="H3751" s="57">
        <v>51139139</v>
      </c>
    </row>
    <row r="3752" spans="1:8">
      <c r="A3752" s="52" t="s">
        <v>506</v>
      </c>
      <c r="B3752" s="52" t="s">
        <v>624</v>
      </c>
      <c r="C3752" s="52" t="s">
        <v>1149</v>
      </c>
      <c r="D3752" s="52" t="s">
        <v>1151</v>
      </c>
      <c r="E3752" s="52" t="s">
        <v>972</v>
      </c>
      <c r="F3752" s="52" t="s">
        <v>980</v>
      </c>
      <c r="G3752" s="56" t="s">
        <v>981</v>
      </c>
      <c r="H3752" s="57">
        <v>23715015</v>
      </c>
    </row>
    <row r="3753" spans="1:8">
      <c r="A3753" s="52" t="s">
        <v>506</v>
      </c>
      <c r="B3753" s="52" t="s">
        <v>624</v>
      </c>
      <c r="C3753" s="52" t="s">
        <v>1149</v>
      </c>
      <c r="D3753" s="52" t="s">
        <v>1151</v>
      </c>
      <c r="E3753" s="52" t="s">
        <v>982</v>
      </c>
      <c r="F3753" s="52" t="s">
        <v>201</v>
      </c>
      <c r="G3753" s="56" t="s">
        <v>983</v>
      </c>
      <c r="H3753" s="57">
        <v>46686005595</v>
      </c>
    </row>
    <row r="3754" spans="1:8">
      <c r="A3754" s="52" t="s">
        <v>506</v>
      </c>
      <c r="B3754" s="52" t="s">
        <v>624</v>
      </c>
      <c r="C3754" s="52" t="s">
        <v>1149</v>
      </c>
      <c r="D3754" s="52" t="s">
        <v>1151</v>
      </c>
      <c r="E3754" s="52" t="s">
        <v>982</v>
      </c>
      <c r="F3754" s="52" t="s">
        <v>1362</v>
      </c>
      <c r="G3754" s="56" t="s">
        <v>1363</v>
      </c>
      <c r="H3754" s="57">
        <v>26350765595</v>
      </c>
    </row>
    <row r="3755" spans="1:8" ht="25.5">
      <c r="A3755" s="52" t="s">
        <v>506</v>
      </c>
      <c r="B3755" s="52" t="s">
        <v>624</v>
      </c>
      <c r="C3755" s="52" t="s">
        <v>1149</v>
      </c>
      <c r="D3755" s="52" t="s">
        <v>1151</v>
      </c>
      <c r="E3755" s="52" t="s">
        <v>982</v>
      </c>
      <c r="F3755" s="52" t="s">
        <v>984</v>
      </c>
      <c r="G3755" s="56" t="s">
        <v>985</v>
      </c>
      <c r="H3755" s="57">
        <v>32000000</v>
      </c>
    </row>
    <row r="3756" spans="1:8">
      <c r="A3756" s="52" t="s">
        <v>506</v>
      </c>
      <c r="B3756" s="52" t="s">
        <v>624</v>
      </c>
      <c r="C3756" s="52" t="s">
        <v>1149</v>
      </c>
      <c r="D3756" s="52" t="s">
        <v>1151</v>
      </c>
      <c r="E3756" s="52" t="s">
        <v>982</v>
      </c>
      <c r="F3756" s="52" t="s">
        <v>1242</v>
      </c>
      <c r="G3756" s="56" t="s">
        <v>971</v>
      </c>
      <c r="H3756" s="57">
        <v>20303240000</v>
      </c>
    </row>
    <row r="3757" spans="1:8">
      <c r="A3757" s="52" t="s">
        <v>506</v>
      </c>
      <c r="B3757" s="52" t="s">
        <v>624</v>
      </c>
      <c r="C3757" s="52" t="s">
        <v>1149</v>
      </c>
      <c r="D3757" s="52" t="s">
        <v>1151</v>
      </c>
      <c r="E3757" s="52" t="s">
        <v>986</v>
      </c>
      <c r="F3757" s="52" t="s">
        <v>201</v>
      </c>
      <c r="G3757" s="56" t="s">
        <v>987</v>
      </c>
      <c r="H3757" s="57">
        <v>848374451</v>
      </c>
    </row>
    <row r="3758" spans="1:8">
      <c r="A3758" s="52" t="s">
        <v>506</v>
      </c>
      <c r="B3758" s="52" t="s">
        <v>624</v>
      </c>
      <c r="C3758" s="52" t="s">
        <v>1149</v>
      </c>
      <c r="D3758" s="52" t="s">
        <v>1151</v>
      </c>
      <c r="E3758" s="52" t="s">
        <v>986</v>
      </c>
      <c r="F3758" s="52" t="s">
        <v>988</v>
      </c>
      <c r="G3758" s="56" t="s">
        <v>989</v>
      </c>
      <c r="H3758" s="57">
        <v>519944237</v>
      </c>
    </row>
    <row r="3759" spans="1:8">
      <c r="A3759" s="52" t="s">
        <v>506</v>
      </c>
      <c r="B3759" s="52" t="s">
        <v>624</v>
      </c>
      <c r="C3759" s="52" t="s">
        <v>1149</v>
      </c>
      <c r="D3759" s="52" t="s">
        <v>1151</v>
      </c>
      <c r="E3759" s="52" t="s">
        <v>986</v>
      </c>
      <c r="F3759" s="52" t="s">
        <v>990</v>
      </c>
      <c r="G3759" s="56" t="s">
        <v>991</v>
      </c>
      <c r="H3759" s="57">
        <v>198277588</v>
      </c>
    </row>
    <row r="3760" spans="1:8">
      <c r="A3760" s="52" t="s">
        <v>506</v>
      </c>
      <c r="B3760" s="52" t="s">
        <v>624</v>
      </c>
      <c r="C3760" s="52" t="s">
        <v>1149</v>
      </c>
      <c r="D3760" s="52" t="s">
        <v>1151</v>
      </c>
      <c r="E3760" s="52" t="s">
        <v>986</v>
      </c>
      <c r="F3760" s="52" t="s">
        <v>992</v>
      </c>
      <c r="G3760" s="56" t="s">
        <v>993</v>
      </c>
      <c r="H3760" s="57">
        <v>45964970</v>
      </c>
    </row>
    <row r="3761" spans="1:8">
      <c r="A3761" s="52" t="s">
        <v>506</v>
      </c>
      <c r="B3761" s="52" t="s">
        <v>624</v>
      </c>
      <c r="C3761" s="52" t="s">
        <v>1149</v>
      </c>
      <c r="D3761" s="52" t="s">
        <v>1151</v>
      </c>
      <c r="E3761" s="52" t="s">
        <v>986</v>
      </c>
      <c r="F3761" s="52" t="s">
        <v>994</v>
      </c>
      <c r="G3761" s="56" t="s">
        <v>995</v>
      </c>
      <c r="H3761" s="57">
        <v>84187656</v>
      </c>
    </row>
    <row r="3762" spans="1:8">
      <c r="A3762" s="52" t="s">
        <v>506</v>
      </c>
      <c r="B3762" s="52" t="s">
        <v>624</v>
      </c>
      <c r="C3762" s="52" t="s">
        <v>1149</v>
      </c>
      <c r="D3762" s="52" t="s">
        <v>1151</v>
      </c>
      <c r="E3762" s="52" t="s">
        <v>996</v>
      </c>
      <c r="F3762" s="52" t="s">
        <v>201</v>
      </c>
      <c r="G3762" s="56" t="s">
        <v>997</v>
      </c>
      <c r="H3762" s="57">
        <v>34869830</v>
      </c>
    </row>
    <row r="3763" spans="1:8">
      <c r="A3763" s="52" t="s">
        <v>506</v>
      </c>
      <c r="B3763" s="52" t="s">
        <v>624</v>
      </c>
      <c r="C3763" s="52" t="s">
        <v>1149</v>
      </c>
      <c r="D3763" s="52" t="s">
        <v>1151</v>
      </c>
      <c r="E3763" s="52" t="s">
        <v>996</v>
      </c>
      <c r="F3763" s="52" t="s">
        <v>998</v>
      </c>
      <c r="G3763" s="56" t="s">
        <v>999</v>
      </c>
      <c r="H3763" s="57">
        <v>14030000</v>
      </c>
    </row>
    <row r="3764" spans="1:8">
      <c r="A3764" s="52" t="s">
        <v>506</v>
      </c>
      <c r="B3764" s="52" t="s">
        <v>624</v>
      </c>
      <c r="C3764" s="52" t="s">
        <v>1149</v>
      </c>
      <c r="D3764" s="52" t="s">
        <v>1151</v>
      </c>
      <c r="E3764" s="52" t="s">
        <v>996</v>
      </c>
      <c r="F3764" s="52" t="s">
        <v>1004</v>
      </c>
      <c r="G3764" s="56" t="s">
        <v>1005</v>
      </c>
      <c r="H3764" s="57">
        <v>20839830</v>
      </c>
    </row>
    <row r="3765" spans="1:8">
      <c r="A3765" s="52" t="s">
        <v>506</v>
      </c>
      <c r="B3765" s="52" t="s">
        <v>624</v>
      </c>
      <c r="C3765" s="52" t="s">
        <v>1149</v>
      </c>
      <c r="D3765" s="52" t="s">
        <v>1151</v>
      </c>
      <c r="E3765" s="52" t="s">
        <v>1006</v>
      </c>
      <c r="F3765" s="52" t="s">
        <v>201</v>
      </c>
      <c r="G3765" s="56" t="s">
        <v>1007</v>
      </c>
      <c r="H3765" s="57">
        <v>34668549</v>
      </c>
    </row>
    <row r="3766" spans="1:8" ht="38.25">
      <c r="A3766" s="52" t="s">
        <v>506</v>
      </c>
      <c r="B3766" s="52" t="s">
        <v>624</v>
      </c>
      <c r="C3766" s="52" t="s">
        <v>1149</v>
      </c>
      <c r="D3766" s="52" t="s">
        <v>1151</v>
      </c>
      <c r="E3766" s="52" t="s">
        <v>1006</v>
      </c>
      <c r="F3766" s="52" t="s">
        <v>1008</v>
      </c>
      <c r="G3766" s="56" t="s">
        <v>1009</v>
      </c>
      <c r="H3766" s="57">
        <v>19788925</v>
      </c>
    </row>
    <row r="3767" spans="1:8">
      <c r="A3767" s="52" t="s">
        <v>506</v>
      </c>
      <c r="B3767" s="52" t="s">
        <v>624</v>
      </c>
      <c r="C3767" s="52" t="s">
        <v>1149</v>
      </c>
      <c r="D3767" s="52" t="s">
        <v>1151</v>
      </c>
      <c r="E3767" s="52" t="s">
        <v>1006</v>
      </c>
      <c r="F3767" s="52" t="s">
        <v>1010</v>
      </c>
      <c r="G3767" s="56" t="s">
        <v>1011</v>
      </c>
      <c r="H3767" s="57">
        <v>2617605</v>
      </c>
    </row>
    <row r="3768" spans="1:8" ht="38.25">
      <c r="A3768" s="52" t="s">
        <v>506</v>
      </c>
      <c r="B3768" s="52" t="s">
        <v>624</v>
      </c>
      <c r="C3768" s="52" t="s">
        <v>1149</v>
      </c>
      <c r="D3768" s="52" t="s">
        <v>1151</v>
      </c>
      <c r="E3768" s="52" t="s">
        <v>1006</v>
      </c>
      <c r="F3768" s="52" t="s">
        <v>1012</v>
      </c>
      <c r="G3768" s="56" t="s">
        <v>1013</v>
      </c>
      <c r="H3768" s="57">
        <v>3588619</v>
      </c>
    </row>
    <row r="3769" spans="1:8" ht="25.5">
      <c r="A3769" s="52" t="s">
        <v>506</v>
      </c>
      <c r="B3769" s="52" t="s">
        <v>624</v>
      </c>
      <c r="C3769" s="52" t="s">
        <v>1149</v>
      </c>
      <c r="D3769" s="52" t="s">
        <v>1151</v>
      </c>
      <c r="E3769" s="52" t="s">
        <v>1006</v>
      </c>
      <c r="F3769" s="52" t="s">
        <v>1016</v>
      </c>
      <c r="G3769" s="56" t="s">
        <v>1017</v>
      </c>
      <c r="H3769" s="57">
        <v>673400</v>
      </c>
    </row>
    <row r="3770" spans="1:8">
      <c r="A3770" s="52" t="s">
        <v>506</v>
      </c>
      <c r="B3770" s="52" t="s">
        <v>624</v>
      </c>
      <c r="C3770" s="52" t="s">
        <v>1149</v>
      </c>
      <c r="D3770" s="52" t="s">
        <v>1151</v>
      </c>
      <c r="E3770" s="52" t="s">
        <v>1006</v>
      </c>
      <c r="F3770" s="52" t="s">
        <v>1020</v>
      </c>
      <c r="G3770" s="56" t="s">
        <v>511</v>
      </c>
      <c r="H3770" s="57">
        <v>8000000</v>
      </c>
    </row>
    <row r="3771" spans="1:8">
      <c r="A3771" s="52" t="s">
        <v>506</v>
      </c>
      <c r="B3771" s="52" t="s">
        <v>624</v>
      </c>
      <c r="C3771" s="52" t="s">
        <v>1149</v>
      </c>
      <c r="D3771" s="52" t="s">
        <v>1151</v>
      </c>
      <c r="E3771" s="52" t="s">
        <v>1021</v>
      </c>
      <c r="F3771" s="52" t="s">
        <v>201</v>
      </c>
      <c r="G3771" s="56" t="s">
        <v>1022</v>
      </c>
      <c r="H3771" s="57">
        <v>82283000</v>
      </c>
    </row>
    <row r="3772" spans="1:8">
      <c r="A3772" s="52" t="s">
        <v>506</v>
      </c>
      <c r="B3772" s="52" t="s">
        <v>624</v>
      </c>
      <c r="C3772" s="52" t="s">
        <v>1149</v>
      </c>
      <c r="D3772" s="52" t="s">
        <v>1151</v>
      </c>
      <c r="E3772" s="52" t="s">
        <v>1021</v>
      </c>
      <c r="F3772" s="52" t="s">
        <v>1023</v>
      </c>
      <c r="G3772" s="56" t="s">
        <v>1024</v>
      </c>
      <c r="H3772" s="57">
        <v>10983000</v>
      </c>
    </row>
    <row r="3773" spans="1:8">
      <c r="A3773" s="52" t="s">
        <v>506</v>
      </c>
      <c r="B3773" s="52" t="s">
        <v>624</v>
      </c>
      <c r="C3773" s="52" t="s">
        <v>1149</v>
      </c>
      <c r="D3773" s="52" t="s">
        <v>1151</v>
      </c>
      <c r="E3773" s="52" t="s">
        <v>1021</v>
      </c>
      <c r="F3773" s="52" t="s">
        <v>1025</v>
      </c>
      <c r="G3773" s="56" t="s">
        <v>1026</v>
      </c>
      <c r="H3773" s="57">
        <v>6000000</v>
      </c>
    </row>
    <row r="3774" spans="1:8">
      <c r="A3774" s="52" t="s">
        <v>506</v>
      </c>
      <c r="B3774" s="52" t="s">
        <v>624</v>
      </c>
      <c r="C3774" s="52" t="s">
        <v>1149</v>
      </c>
      <c r="D3774" s="52" t="s">
        <v>1151</v>
      </c>
      <c r="E3774" s="52" t="s">
        <v>1021</v>
      </c>
      <c r="F3774" s="52" t="s">
        <v>1031</v>
      </c>
      <c r="G3774" s="56" t="s">
        <v>1032</v>
      </c>
      <c r="H3774" s="57">
        <v>65300000</v>
      </c>
    </row>
    <row r="3775" spans="1:8">
      <c r="A3775" s="52" t="s">
        <v>506</v>
      </c>
      <c r="B3775" s="52" t="s">
        <v>624</v>
      </c>
      <c r="C3775" s="52" t="s">
        <v>1149</v>
      </c>
      <c r="D3775" s="52" t="s">
        <v>1151</v>
      </c>
      <c r="E3775" s="52" t="s">
        <v>1035</v>
      </c>
      <c r="F3775" s="52" t="s">
        <v>201</v>
      </c>
      <c r="G3775" s="56" t="s">
        <v>1036</v>
      </c>
      <c r="H3775" s="57">
        <v>180465000</v>
      </c>
    </row>
    <row r="3776" spans="1:8">
      <c r="A3776" s="52" t="s">
        <v>506</v>
      </c>
      <c r="B3776" s="52" t="s">
        <v>624</v>
      </c>
      <c r="C3776" s="52" t="s">
        <v>1149</v>
      </c>
      <c r="D3776" s="52" t="s">
        <v>1151</v>
      </c>
      <c r="E3776" s="52" t="s">
        <v>1035</v>
      </c>
      <c r="F3776" s="52" t="s">
        <v>1037</v>
      </c>
      <c r="G3776" s="56" t="s">
        <v>1038</v>
      </c>
      <c r="H3776" s="57">
        <v>62590000</v>
      </c>
    </row>
    <row r="3777" spans="1:8">
      <c r="A3777" s="52" t="s">
        <v>506</v>
      </c>
      <c r="B3777" s="52" t="s">
        <v>624</v>
      </c>
      <c r="C3777" s="52" t="s">
        <v>1149</v>
      </c>
      <c r="D3777" s="52" t="s">
        <v>1151</v>
      </c>
      <c r="E3777" s="52" t="s">
        <v>1035</v>
      </c>
      <c r="F3777" s="52" t="s">
        <v>1039</v>
      </c>
      <c r="G3777" s="56" t="s">
        <v>1040</v>
      </c>
      <c r="H3777" s="57">
        <v>42900000</v>
      </c>
    </row>
    <row r="3778" spans="1:8">
      <c r="A3778" s="52" t="s">
        <v>506</v>
      </c>
      <c r="B3778" s="52" t="s">
        <v>624</v>
      </c>
      <c r="C3778" s="52" t="s">
        <v>1149</v>
      </c>
      <c r="D3778" s="52" t="s">
        <v>1151</v>
      </c>
      <c r="E3778" s="52" t="s">
        <v>1035</v>
      </c>
      <c r="F3778" s="52" t="s">
        <v>1041</v>
      </c>
      <c r="G3778" s="56" t="s">
        <v>1028</v>
      </c>
      <c r="H3778" s="57">
        <v>74975000</v>
      </c>
    </row>
    <row r="3779" spans="1:8">
      <c r="A3779" s="52" t="s">
        <v>506</v>
      </c>
      <c r="B3779" s="52" t="s">
        <v>624</v>
      </c>
      <c r="C3779" s="52" t="s">
        <v>1149</v>
      </c>
      <c r="D3779" s="52" t="s">
        <v>1151</v>
      </c>
      <c r="E3779" s="52" t="s">
        <v>1044</v>
      </c>
      <c r="F3779" s="52" t="s">
        <v>201</v>
      </c>
      <c r="G3779" s="56" t="s">
        <v>1045</v>
      </c>
      <c r="H3779" s="57">
        <v>2162990000</v>
      </c>
    </row>
    <row r="3780" spans="1:8">
      <c r="A3780" s="52" t="s">
        <v>506</v>
      </c>
      <c r="B3780" s="52" t="s">
        <v>624</v>
      </c>
      <c r="C3780" s="52" t="s">
        <v>1149</v>
      </c>
      <c r="D3780" s="52" t="s">
        <v>1151</v>
      </c>
      <c r="E3780" s="52" t="s">
        <v>1044</v>
      </c>
      <c r="F3780" s="52" t="s">
        <v>1046</v>
      </c>
      <c r="G3780" s="56" t="s">
        <v>1047</v>
      </c>
      <c r="H3780" s="57">
        <v>1055500000</v>
      </c>
    </row>
    <row r="3781" spans="1:8">
      <c r="A3781" s="52" t="s">
        <v>506</v>
      </c>
      <c r="B3781" s="52" t="s">
        <v>624</v>
      </c>
      <c r="C3781" s="52" t="s">
        <v>1149</v>
      </c>
      <c r="D3781" s="52" t="s">
        <v>1151</v>
      </c>
      <c r="E3781" s="52" t="s">
        <v>1044</v>
      </c>
      <c r="F3781" s="52" t="s">
        <v>1222</v>
      </c>
      <c r="G3781" s="56" t="s">
        <v>1223</v>
      </c>
      <c r="H3781" s="57">
        <v>239490000</v>
      </c>
    </row>
    <row r="3782" spans="1:8">
      <c r="A3782" s="52" t="s">
        <v>506</v>
      </c>
      <c r="B3782" s="52" t="s">
        <v>624</v>
      </c>
      <c r="C3782" s="52" t="s">
        <v>1149</v>
      </c>
      <c r="D3782" s="52" t="s">
        <v>1151</v>
      </c>
      <c r="E3782" s="52" t="s">
        <v>1044</v>
      </c>
      <c r="F3782" s="52" t="s">
        <v>1048</v>
      </c>
      <c r="G3782" s="56" t="s">
        <v>1049</v>
      </c>
      <c r="H3782" s="57">
        <v>868000000</v>
      </c>
    </row>
    <row r="3783" spans="1:8" ht="25.5">
      <c r="A3783" s="52" t="s">
        <v>506</v>
      </c>
      <c r="B3783" s="52" t="s">
        <v>624</v>
      </c>
      <c r="C3783" s="52" t="s">
        <v>1149</v>
      </c>
      <c r="D3783" s="52" t="s">
        <v>1151</v>
      </c>
      <c r="E3783" s="52" t="s">
        <v>1058</v>
      </c>
      <c r="F3783" s="52" t="s">
        <v>201</v>
      </c>
      <c r="G3783" s="56" t="s">
        <v>1059</v>
      </c>
      <c r="H3783" s="57">
        <v>1148657734</v>
      </c>
    </row>
    <row r="3784" spans="1:8">
      <c r="A3784" s="52" t="s">
        <v>506</v>
      </c>
      <c r="B3784" s="52" t="s">
        <v>624</v>
      </c>
      <c r="C3784" s="52" t="s">
        <v>1149</v>
      </c>
      <c r="D3784" s="52" t="s">
        <v>1151</v>
      </c>
      <c r="E3784" s="52" t="s">
        <v>1058</v>
      </c>
      <c r="F3784" s="52" t="s">
        <v>1064</v>
      </c>
      <c r="G3784" s="56" t="s">
        <v>1065</v>
      </c>
      <c r="H3784" s="57">
        <v>15924734</v>
      </c>
    </row>
    <row r="3785" spans="1:8">
      <c r="A3785" s="52" t="s">
        <v>506</v>
      </c>
      <c r="B3785" s="52" t="s">
        <v>624</v>
      </c>
      <c r="C3785" s="52" t="s">
        <v>1149</v>
      </c>
      <c r="D3785" s="52" t="s">
        <v>1151</v>
      </c>
      <c r="E3785" s="52" t="s">
        <v>1058</v>
      </c>
      <c r="F3785" s="52" t="s">
        <v>1342</v>
      </c>
      <c r="G3785" s="56" t="s">
        <v>1343</v>
      </c>
      <c r="H3785" s="57">
        <v>1132733000</v>
      </c>
    </row>
    <row r="3786" spans="1:8" ht="25.5">
      <c r="A3786" s="52" t="s">
        <v>506</v>
      </c>
      <c r="B3786" s="52" t="s">
        <v>624</v>
      </c>
      <c r="C3786" s="52" t="s">
        <v>1149</v>
      </c>
      <c r="D3786" s="52" t="s">
        <v>1151</v>
      </c>
      <c r="E3786" s="52" t="s">
        <v>1072</v>
      </c>
      <c r="F3786" s="52" t="s">
        <v>201</v>
      </c>
      <c r="G3786" s="56" t="s">
        <v>1073</v>
      </c>
      <c r="H3786" s="57">
        <v>30336000</v>
      </c>
    </row>
    <row r="3787" spans="1:8">
      <c r="A3787" s="52" t="s">
        <v>506</v>
      </c>
      <c r="B3787" s="52" t="s">
        <v>624</v>
      </c>
      <c r="C3787" s="52" t="s">
        <v>1149</v>
      </c>
      <c r="D3787" s="52" t="s">
        <v>1151</v>
      </c>
      <c r="E3787" s="52" t="s">
        <v>1072</v>
      </c>
      <c r="F3787" s="52" t="s">
        <v>1075</v>
      </c>
      <c r="G3787" s="56" t="s">
        <v>1065</v>
      </c>
      <c r="H3787" s="57">
        <v>15000000</v>
      </c>
    </row>
    <row r="3788" spans="1:8">
      <c r="A3788" s="52" t="s">
        <v>506</v>
      </c>
      <c r="B3788" s="52" t="s">
        <v>624</v>
      </c>
      <c r="C3788" s="52" t="s">
        <v>1149</v>
      </c>
      <c r="D3788" s="52" t="s">
        <v>1151</v>
      </c>
      <c r="E3788" s="52" t="s">
        <v>1072</v>
      </c>
      <c r="F3788" s="52" t="s">
        <v>1252</v>
      </c>
      <c r="G3788" s="56" t="s">
        <v>1253</v>
      </c>
      <c r="H3788" s="57">
        <v>15336000</v>
      </c>
    </row>
    <row r="3789" spans="1:8" ht="25.5">
      <c r="A3789" s="52" t="s">
        <v>506</v>
      </c>
      <c r="B3789" s="52" t="s">
        <v>624</v>
      </c>
      <c r="C3789" s="52" t="s">
        <v>1149</v>
      </c>
      <c r="D3789" s="52" t="s">
        <v>1151</v>
      </c>
      <c r="E3789" s="52" t="s">
        <v>1076</v>
      </c>
      <c r="F3789" s="52" t="s">
        <v>201</v>
      </c>
      <c r="G3789" s="56" t="s">
        <v>1077</v>
      </c>
      <c r="H3789" s="57">
        <v>8165361300</v>
      </c>
    </row>
    <row r="3790" spans="1:8">
      <c r="A3790" s="52" t="s">
        <v>506</v>
      </c>
      <c r="B3790" s="52" t="s">
        <v>624</v>
      </c>
      <c r="C3790" s="52" t="s">
        <v>1149</v>
      </c>
      <c r="D3790" s="52" t="s">
        <v>1151</v>
      </c>
      <c r="E3790" s="52" t="s">
        <v>1076</v>
      </c>
      <c r="F3790" s="52" t="s">
        <v>1112</v>
      </c>
      <c r="G3790" s="56" t="s">
        <v>1113</v>
      </c>
      <c r="H3790" s="57">
        <v>1815309000</v>
      </c>
    </row>
    <row r="3791" spans="1:8">
      <c r="A3791" s="52" t="s">
        <v>506</v>
      </c>
      <c r="B3791" s="52" t="s">
        <v>624</v>
      </c>
      <c r="C3791" s="52" t="s">
        <v>1149</v>
      </c>
      <c r="D3791" s="52" t="s">
        <v>1151</v>
      </c>
      <c r="E3791" s="52" t="s">
        <v>1076</v>
      </c>
      <c r="F3791" s="52" t="s">
        <v>1078</v>
      </c>
      <c r="G3791" s="56" t="s">
        <v>1079</v>
      </c>
      <c r="H3791" s="57">
        <v>38250000</v>
      </c>
    </row>
    <row r="3792" spans="1:8">
      <c r="A3792" s="52" t="s">
        <v>506</v>
      </c>
      <c r="B3792" s="52" t="s">
        <v>624</v>
      </c>
      <c r="C3792" s="52" t="s">
        <v>1149</v>
      </c>
      <c r="D3792" s="52" t="s">
        <v>1151</v>
      </c>
      <c r="E3792" s="52" t="s">
        <v>1076</v>
      </c>
      <c r="F3792" s="52" t="s">
        <v>1080</v>
      </c>
      <c r="G3792" s="56" t="s">
        <v>1081</v>
      </c>
      <c r="H3792" s="57">
        <v>2625051000</v>
      </c>
    </row>
    <row r="3793" spans="1:8">
      <c r="A3793" s="52" t="s">
        <v>506</v>
      </c>
      <c r="B3793" s="52" t="s">
        <v>624</v>
      </c>
      <c r="C3793" s="52" t="s">
        <v>1149</v>
      </c>
      <c r="D3793" s="52" t="s">
        <v>1151</v>
      </c>
      <c r="E3793" s="52" t="s">
        <v>1076</v>
      </c>
      <c r="F3793" s="52" t="s">
        <v>1082</v>
      </c>
      <c r="G3793" s="56" t="s">
        <v>971</v>
      </c>
      <c r="H3793" s="57">
        <v>3686751300</v>
      </c>
    </row>
    <row r="3794" spans="1:8">
      <c r="A3794" s="52" t="s">
        <v>506</v>
      </c>
      <c r="B3794" s="52" t="s">
        <v>624</v>
      </c>
      <c r="C3794" s="52" t="s">
        <v>1149</v>
      </c>
      <c r="D3794" s="52" t="s">
        <v>1151</v>
      </c>
      <c r="E3794" s="52" t="s">
        <v>1083</v>
      </c>
      <c r="F3794" s="52" t="s">
        <v>201</v>
      </c>
      <c r="G3794" s="56" t="s">
        <v>971</v>
      </c>
      <c r="H3794" s="57">
        <v>81191000</v>
      </c>
    </row>
    <row r="3795" spans="1:8">
      <c r="A3795" s="52" t="s">
        <v>506</v>
      </c>
      <c r="B3795" s="52" t="s">
        <v>624</v>
      </c>
      <c r="C3795" s="52" t="s">
        <v>1149</v>
      </c>
      <c r="D3795" s="52" t="s">
        <v>1151</v>
      </c>
      <c r="E3795" s="52" t="s">
        <v>1083</v>
      </c>
      <c r="F3795" s="52" t="s">
        <v>1084</v>
      </c>
      <c r="G3795" s="56" t="s">
        <v>1085</v>
      </c>
      <c r="H3795" s="57">
        <v>7436000</v>
      </c>
    </row>
    <row r="3796" spans="1:8">
      <c r="A3796" s="52" t="s">
        <v>506</v>
      </c>
      <c r="B3796" s="52" t="s">
        <v>624</v>
      </c>
      <c r="C3796" s="52" t="s">
        <v>1149</v>
      </c>
      <c r="D3796" s="52" t="s">
        <v>1151</v>
      </c>
      <c r="E3796" s="52" t="s">
        <v>1083</v>
      </c>
      <c r="F3796" s="52" t="s">
        <v>1088</v>
      </c>
      <c r="G3796" s="56" t="s">
        <v>1089</v>
      </c>
      <c r="H3796" s="57">
        <v>50750000</v>
      </c>
    </row>
    <row r="3797" spans="1:8">
      <c r="A3797" s="52" t="s">
        <v>506</v>
      </c>
      <c r="B3797" s="52" t="s">
        <v>624</v>
      </c>
      <c r="C3797" s="52" t="s">
        <v>1149</v>
      </c>
      <c r="D3797" s="52" t="s">
        <v>1151</v>
      </c>
      <c r="E3797" s="52" t="s">
        <v>1083</v>
      </c>
      <c r="F3797" s="52" t="s">
        <v>1090</v>
      </c>
      <c r="G3797" s="56" t="s">
        <v>1091</v>
      </c>
      <c r="H3797" s="57">
        <v>23005000</v>
      </c>
    </row>
    <row r="3798" spans="1:8" ht="25.5">
      <c r="A3798" s="52" t="s">
        <v>506</v>
      </c>
      <c r="B3798" s="52" t="s">
        <v>624</v>
      </c>
      <c r="C3798" s="52" t="s">
        <v>930</v>
      </c>
      <c r="D3798" s="52" t="s">
        <v>201</v>
      </c>
      <c r="E3798" s="52" t="s">
        <v>201</v>
      </c>
      <c r="F3798" s="52" t="s">
        <v>201</v>
      </c>
      <c r="G3798" s="56" t="s">
        <v>931</v>
      </c>
      <c r="H3798" s="57">
        <v>7980029300</v>
      </c>
    </row>
    <row r="3799" spans="1:8">
      <c r="A3799" s="52" t="s">
        <v>506</v>
      </c>
      <c r="B3799" s="52" t="s">
        <v>624</v>
      </c>
      <c r="C3799" s="52" t="s">
        <v>930</v>
      </c>
      <c r="D3799" s="52" t="s">
        <v>932</v>
      </c>
      <c r="E3799" s="52" t="s">
        <v>201</v>
      </c>
      <c r="F3799" s="52" t="s">
        <v>201</v>
      </c>
      <c r="G3799" s="56" t="s">
        <v>933</v>
      </c>
      <c r="H3799" s="57">
        <v>7980029300</v>
      </c>
    </row>
    <row r="3800" spans="1:8">
      <c r="A3800" s="52" t="s">
        <v>506</v>
      </c>
      <c r="B3800" s="52" t="s">
        <v>624</v>
      </c>
      <c r="C3800" s="52" t="s">
        <v>930</v>
      </c>
      <c r="D3800" s="52" t="s">
        <v>932</v>
      </c>
      <c r="E3800" s="52" t="s">
        <v>934</v>
      </c>
      <c r="F3800" s="52" t="s">
        <v>201</v>
      </c>
      <c r="G3800" s="56" t="s">
        <v>935</v>
      </c>
      <c r="H3800" s="57">
        <v>3444281661</v>
      </c>
    </row>
    <row r="3801" spans="1:8">
      <c r="A3801" s="52" t="s">
        <v>506</v>
      </c>
      <c r="B3801" s="52" t="s">
        <v>624</v>
      </c>
      <c r="C3801" s="52" t="s">
        <v>930</v>
      </c>
      <c r="D3801" s="52" t="s">
        <v>932</v>
      </c>
      <c r="E3801" s="52" t="s">
        <v>934</v>
      </c>
      <c r="F3801" s="52" t="s">
        <v>936</v>
      </c>
      <c r="G3801" s="56" t="s">
        <v>937</v>
      </c>
      <c r="H3801" s="57">
        <v>3283441680</v>
      </c>
    </row>
    <row r="3802" spans="1:8">
      <c r="A3802" s="52" t="s">
        <v>506</v>
      </c>
      <c r="B3802" s="52" t="s">
        <v>624</v>
      </c>
      <c r="C3802" s="52" t="s">
        <v>930</v>
      </c>
      <c r="D3802" s="52" t="s">
        <v>932</v>
      </c>
      <c r="E3802" s="52" t="s">
        <v>934</v>
      </c>
      <c r="F3802" s="52" t="s">
        <v>938</v>
      </c>
      <c r="G3802" s="56" t="s">
        <v>939</v>
      </c>
      <c r="H3802" s="57">
        <v>160839981</v>
      </c>
    </row>
    <row r="3803" spans="1:8" ht="25.5">
      <c r="A3803" s="52" t="s">
        <v>506</v>
      </c>
      <c r="B3803" s="52" t="s">
        <v>624</v>
      </c>
      <c r="C3803" s="52" t="s">
        <v>930</v>
      </c>
      <c r="D3803" s="52" t="s">
        <v>932</v>
      </c>
      <c r="E3803" s="52" t="s">
        <v>940</v>
      </c>
      <c r="F3803" s="52" t="s">
        <v>201</v>
      </c>
      <c r="G3803" s="56" t="s">
        <v>941</v>
      </c>
      <c r="H3803" s="57">
        <v>162795132</v>
      </c>
    </row>
    <row r="3804" spans="1:8" ht="25.5">
      <c r="A3804" s="52" t="s">
        <v>506</v>
      </c>
      <c r="B3804" s="52" t="s">
        <v>624</v>
      </c>
      <c r="C3804" s="52" t="s">
        <v>930</v>
      </c>
      <c r="D3804" s="52" t="s">
        <v>932</v>
      </c>
      <c r="E3804" s="52" t="s">
        <v>940</v>
      </c>
      <c r="F3804" s="52" t="s">
        <v>942</v>
      </c>
      <c r="G3804" s="56" t="s">
        <v>943</v>
      </c>
      <c r="H3804" s="57">
        <v>162795132</v>
      </c>
    </row>
    <row r="3805" spans="1:8">
      <c r="A3805" s="52" t="s">
        <v>506</v>
      </c>
      <c r="B3805" s="52" t="s">
        <v>624</v>
      </c>
      <c r="C3805" s="52" t="s">
        <v>930</v>
      </c>
      <c r="D3805" s="52" t="s">
        <v>932</v>
      </c>
      <c r="E3805" s="52" t="s">
        <v>944</v>
      </c>
      <c r="F3805" s="52" t="s">
        <v>201</v>
      </c>
      <c r="G3805" s="56" t="s">
        <v>945</v>
      </c>
      <c r="H3805" s="57">
        <v>1336762993</v>
      </c>
    </row>
    <row r="3806" spans="1:8">
      <c r="A3806" s="52" t="s">
        <v>506</v>
      </c>
      <c r="B3806" s="52" t="s">
        <v>624</v>
      </c>
      <c r="C3806" s="52" t="s">
        <v>930</v>
      </c>
      <c r="D3806" s="52" t="s">
        <v>932</v>
      </c>
      <c r="E3806" s="52" t="s">
        <v>944</v>
      </c>
      <c r="F3806" s="52" t="s">
        <v>946</v>
      </c>
      <c r="G3806" s="56" t="s">
        <v>947</v>
      </c>
      <c r="H3806" s="57">
        <v>178625275</v>
      </c>
    </row>
    <row r="3807" spans="1:8">
      <c r="A3807" s="52" t="s">
        <v>506</v>
      </c>
      <c r="B3807" s="52" t="s">
        <v>624</v>
      </c>
      <c r="C3807" s="52" t="s">
        <v>930</v>
      </c>
      <c r="D3807" s="52" t="s">
        <v>932</v>
      </c>
      <c r="E3807" s="52" t="s">
        <v>944</v>
      </c>
      <c r="F3807" s="52" t="s">
        <v>948</v>
      </c>
      <c r="G3807" s="56" t="s">
        <v>949</v>
      </c>
      <c r="H3807" s="57">
        <v>53461000</v>
      </c>
    </row>
    <row r="3808" spans="1:8" ht="25.5">
      <c r="A3808" s="52" t="s">
        <v>506</v>
      </c>
      <c r="B3808" s="52" t="s">
        <v>624</v>
      </c>
      <c r="C3808" s="52" t="s">
        <v>930</v>
      </c>
      <c r="D3808" s="52" t="s">
        <v>932</v>
      </c>
      <c r="E3808" s="52" t="s">
        <v>944</v>
      </c>
      <c r="F3808" s="52" t="s">
        <v>954</v>
      </c>
      <c r="G3808" s="56" t="s">
        <v>955</v>
      </c>
      <c r="H3808" s="57">
        <v>113508600</v>
      </c>
    </row>
    <row r="3809" spans="1:8" ht="25.5">
      <c r="A3809" s="52" t="s">
        <v>506</v>
      </c>
      <c r="B3809" s="52" t="s">
        <v>624</v>
      </c>
      <c r="C3809" s="52" t="s">
        <v>930</v>
      </c>
      <c r="D3809" s="52" t="s">
        <v>932</v>
      </c>
      <c r="E3809" s="52" t="s">
        <v>944</v>
      </c>
      <c r="F3809" s="52" t="s">
        <v>956</v>
      </c>
      <c r="G3809" s="56" t="s">
        <v>957</v>
      </c>
      <c r="H3809" s="57">
        <v>71180212</v>
      </c>
    </row>
    <row r="3810" spans="1:8" ht="25.5">
      <c r="A3810" s="52" t="s">
        <v>506</v>
      </c>
      <c r="B3810" s="52" t="s">
        <v>624</v>
      </c>
      <c r="C3810" s="52" t="s">
        <v>930</v>
      </c>
      <c r="D3810" s="52" t="s">
        <v>932</v>
      </c>
      <c r="E3810" s="52" t="s">
        <v>944</v>
      </c>
      <c r="F3810" s="52" t="s">
        <v>1291</v>
      </c>
      <c r="G3810" s="56" t="s">
        <v>1292</v>
      </c>
      <c r="H3810" s="57">
        <v>1341000</v>
      </c>
    </row>
    <row r="3811" spans="1:8">
      <c r="A3811" s="52" t="s">
        <v>506</v>
      </c>
      <c r="B3811" s="52" t="s">
        <v>624</v>
      </c>
      <c r="C3811" s="52" t="s">
        <v>930</v>
      </c>
      <c r="D3811" s="52" t="s">
        <v>932</v>
      </c>
      <c r="E3811" s="52" t="s">
        <v>944</v>
      </c>
      <c r="F3811" s="52" t="s">
        <v>958</v>
      </c>
      <c r="G3811" s="56" t="s">
        <v>959</v>
      </c>
      <c r="H3811" s="57">
        <v>918646906</v>
      </c>
    </row>
    <row r="3812" spans="1:8">
      <c r="A3812" s="52" t="s">
        <v>506</v>
      </c>
      <c r="B3812" s="52" t="s">
        <v>624</v>
      </c>
      <c r="C3812" s="52" t="s">
        <v>930</v>
      </c>
      <c r="D3812" s="52" t="s">
        <v>932</v>
      </c>
      <c r="E3812" s="52" t="s">
        <v>966</v>
      </c>
      <c r="F3812" s="52" t="s">
        <v>201</v>
      </c>
      <c r="G3812" s="56" t="s">
        <v>967</v>
      </c>
      <c r="H3812" s="57">
        <v>270680000</v>
      </c>
    </row>
    <row r="3813" spans="1:8">
      <c r="A3813" s="52" t="s">
        <v>506</v>
      </c>
      <c r="B3813" s="52" t="s">
        <v>624</v>
      </c>
      <c r="C3813" s="52" t="s">
        <v>930</v>
      </c>
      <c r="D3813" s="52" t="s">
        <v>932</v>
      </c>
      <c r="E3813" s="52" t="s">
        <v>966</v>
      </c>
      <c r="F3813" s="52" t="s">
        <v>970</v>
      </c>
      <c r="G3813" s="56" t="s">
        <v>971</v>
      </c>
      <c r="H3813" s="57">
        <v>270680000</v>
      </c>
    </row>
    <row r="3814" spans="1:8">
      <c r="A3814" s="52" t="s">
        <v>506</v>
      </c>
      <c r="B3814" s="52" t="s">
        <v>624</v>
      </c>
      <c r="C3814" s="52" t="s">
        <v>930</v>
      </c>
      <c r="D3814" s="52" t="s">
        <v>932</v>
      </c>
      <c r="E3814" s="52" t="s">
        <v>972</v>
      </c>
      <c r="F3814" s="52" t="s">
        <v>201</v>
      </c>
      <c r="G3814" s="56" t="s">
        <v>973</v>
      </c>
      <c r="H3814" s="57">
        <v>811275501</v>
      </c>
    </row>
    <row r="3815" spans="1:8">
      <c r="A3815" s="52" t="s">
        <v>506</v>
      </c>
      <c r="B3815" s="52" t="s">
        <v>624</v>
      </c>
      <c r="C3815" s="52" t="s">
        <v>930</v>
      </c>
      <c r="D3815" s="52" t="s">
        <v>932</v>
      </c>
      <c r="E3815" s="52" t="s">
        <v>972</v>
      </c>
      <c r="F3815" s="52" t="s">
        <v>974</v>
      </c>
      <c r="G3815" s="56" t="s">
        <v>975</v>
      </c>
      <c r="H3815" s="57">
        <v>624231014</v>
      </c>
    </row>
    <row r="3816" spans="1:8">
      <c r="A3816" s="52" t="s">
        <v>506</v>
      </c>
      <c r="B3816" s="52" t="s">
        <v>624</v>
      </c>
      <c r="C3816" s="52" t="s">
        <v>930</v>
      </c>
      <c r="D3816" s="52" t="s">
        <v>932</v>
      </c>
      <c r="E3816" s="52" t="s">
        <v>972</v>
      </c>
      <c r="F3816" s="52" t="s">
        <v>976</v>
      </c>
      <c r="G3816" s="56" t="s">
        <v>977</v>
      </c>
      <c r="H3816" s="57">
        <v>107011021</v>
      </c>
    </row>
    <row r="3817" spans="1:8">
      <c r="A3817" s="52" t="s">
        <v>506</v>
      </c>
      <c r="B3817" s="52" t="s">
        <v>624</v>
      </c>
      <c r="C3817" s="52" t="s">
        <v>930</v>
      </c>
      <c r="D3817" s="52" t="s">
        <v>932</v>
      </c>
      <c r="E3817" s="52" t="s">
        <v>972</v>
      </c>
      <c r="F3817" s="52" t="s">
        <v>978</v>
      </c>
      <c r="G3817" s="56" t="s">
        <v>979</v>
      </c>
      <c r="H3817" s="57">
        <v>77284113</v>
      </c>
    </row>
    <row r="3818" spans="1:8">
      <c r="A3818" s="52" t="s">
        <v>506</v>
      </c>
      <c r="B3818" s="52" t="s">
        <v>624</v>
      </c>
      <c r="C3818" s="52" t="s">
        <v>930</v>
      </c>
      <c r="D3818" s="52" t="s">
        <v>932</v>
      </c>
      <c r="E3818" s="52" t="s">
        <v>972</v>
      </c>
      <c r="F3818" s="52" t="s">
        <v>980</v>
      </c>
      <c r="G3818" s="56" t="s">
        <v>981</v>
      </c>
      <c r="H3818" s="57">
        <v>2749353</v>
      </c>
    </row>
    <row r="3819" spans="1:8">
      <c r="A3819" s="52" t="s">
        <v>506</v>
      </c>
      <c r="B3819" s="52" t="s">
        <v>624</v>
      </c>
      <c r="C3819" s="52" t="s">
        <v>930</v>
      </c>
      <c r="D3819" s="52" t="s">
        <v>932</v>
      </c>
      <c r="E3819" s="52" t="s">
        <v>982</v>
      </c>
      <c r="F3819" s="52" t="s">
        <v>201</v>
      </c>
      <c r="G3819" s="56" t="s">
        <v>983</v>
      </c>
      <c r="H3819" s="57">
        <v>234500000</v>
      </c>
    </row>
    <row r="3820" spans="1:8" ht="25.5">
      <c r="A3820" s="52" t="s">
        <v>506</v>
      </c>
      <c r="B3820" s="52" t="s">
        <v>624</v>
      </c>
      <c r="C3820" s="52" t="s">
        <v>930</v>
      </c>
      <c r="D3820" s="52" t="s">
        <v>932</v>
      </c>
      <c r="E3820" s="52" t="s">
        <v>982</v>
      </c>
      <c r="F3820" s="52" t="s">
        <v>984</v>
      </c>
      <c r="G3820" s="56" t="s">
        <v>985</v>
      </c>
      <c r="H3820" s="57">
        <v>234500000</v>
      </c>
    </row>
    <row r="3821" spans="1:8">
      <c r="A3821" s="52" t="s">
        <v>506</v>
      </c>
      <c r="B3821" s="52" t="s">
        <v>624</v>
      </c>
      <c r="C3821" s="52" t="s">
        <v>930</v>
      </c>
      <c r="D3821" s="52" t="s">
        <v>932</v>
      </c>
      <c r="E3821" s="52" t="s">
        <v>986</v>
      </c>
      <c r="F3821" s="52" t="s">
        <v>201</v>
      </c>
      <c r="G3821" s="56" t="s">
        <v>987</v>
      </c>
      <c r="H3821" s="57">
        <v>168924813</v>
      </c>
    </row>
    <row r="3822" spans="1:8">
      <c r="A3822" s="52" t="s">
        <v>506</v>
      </c>
      <c r="B3822" s="52" t="s">
        <v>624</v>
      </c>
      <c r="C3822" s="52" t="s">
        <v>930</v>
      </c>
      <c r="D3822" s="52" t="s">
        <v>932</v>
      </c>
      <c r="E3822" s="52" t="s">
        <v>986</v>
      </c>
      <c r="F3822" s="52" t="s">
        <v>988</v>
      </c>
      <c r="G3822" s="56" t="s">
        <v>989</v>
      </c>
      <c r="H3822" s="57">
        <v>96707000</v>
      </c>
    </row>
    <row r="3823" spans="1:8">
      <c r="A3823" s="52" t="s">
        <v>506</v>
      </c>
      <c r="B3823" s="52" t="s">
        <v>624</v>
      </c>
      <c r="C3823" s="52" t="s">
        <v>930</v>
      </c>
      <c r="D3823" s="52" t="s">
        <v>932</v>
      </c>
      <c r="E3823" s="52" t="s">
        <v>986</v>
      </c>
      <c r="F3823" s="52" t="s">
        <v>990</v>
      </c>
      <c r="G3823" s="56" t="s">
        <v>991</v>
      </c>
      <c r="H3823" s="57">
        <v>3485800</v>
      </c>
    </row>
    <row r="3824" spans="1:8">
      <c r="A3824" s="52" t="s">
        <v>506</v>
      </c>
      <c r="B3824" s="52" t="s">
        <v>624</v>
      </c>
      <c r="C3824" s="52" t="s">
        <v>930</v>
      </c>
      <c r="D3824" s="52" t="s">
        <v>932</v>
      </c>
      <c r="E3824" s="52" t="s">
        <v>986</v>
      </c>
      <c r="F3824" s="52" t="s">
        <v>992</v>
      </c>
      <c r="G3824" s="56" t="s">
        <v>993</v>
      </c>
      <c r="H3824" s="57">
        <v>56917013</v>
      </c>
    </row>
    <row r="3825" spans="1:8">
      <c r="A3825" s="52" t="s">
        <v>506</v>
      </c>
      <c r="B3825" s="52" t="s">
        <v>624</v>
      </c>
      <c r="C3825" s="52" t="s">
        <v>930</v>
      </c>
      <c r="D3825" s="52" t="s">
        <v>932</v>
      </c>
      <c r="E3825" s="52" t="s">
        <v>986</v>
      </c>
      <c r="F3825" s="52" t="s">
        <v>994</v>
      </c>
      <c r="G3825" s="56" t="s">
        <v>995</v>
      </c>
      <c r="H3825" s="57">
        <v>7015000</v>
      </c>
    </row>
    <row r="3826" spans="1:8">
      <c r="A3826" s="52" t="s">
        <v>506</v>
      </c>
      <c r="B3826" s="52" t="s">
        <v>624</v>
      </c>
      <c r="C3826" s="52" t="s">
        <v>930</v>
      </c>
      <c r="D3826" s="52" t="s">
        <v>932</v>
      </c>
      <c r="E3826" s="52" t="s">
        <v>986</v>
      </c>
      <c r="F3826" s="52" t="s">
        <v>1297</v>
      </c>
      <c r="G3826" s="56" t="s">
        <v>971</v>
      </c>
      <c r="H3826" s="57">
        <v>4800000</v>
      </c>
    </row>
    <row r="3827" spans="1:8">
      <c r="A3827" s="52" t="s">
        <v>506</v>
      </c>
      <c r="B3827" s="52" t="s">
        <v>624</v>
      </c>
      <c r="C3827" s="52" t="s">
        <v>930</v>
      </c>
      <c r="D3827" s="52" t="s">
        <v>932</v>
      </c>
      <c r="E3827" s="52" t="s">
        <v>996</v>
      </c>
      <c r="F3827" s="52" t="s">
        <v>201</v>
      </c>
      <c r="G3827" s="56" t="s">
        <v>997</v>
      </c>
      <c r="H3827" s="57">
        <v>191476800</v>
      </c>
    </row>
    <row r="3828" spans="1:8">
      <c r="A3828" s="52" t="s">
        <v>506</v>
      </c>
      <c r="B3828" s="52" t="s">
        <v>624</v>
      </c>
      <c r="C3828" s="52" t="s">
        <v>930</v>
      </c>
      <c r="D3828" s="52" t="s">
        <v>932</v>
      </c>
      <c r="E3828" s="52" t="s">
        <v>996</v>
      </c>
      <c r="F3828" s="52" t="s">
        <v>998</v>
      </c>
      <c r="G3828" s="56" t="s">
        <v>999</v>
      </c>
      <c r="H3828" s="57">
        <v>49257000</v>
      </c>
    </row>
    <row r="3829" spans="1:8">
      <c r="A3829" s="52" t="s">
        <v>506</v>
      </c>
      <c r="B3829" s="52" t="s">
        <v>624</v>
      </c>
      <c r="C3829" s="52" t="s">
        <v>930</v>
      </c>
      <c r="D3829" s="52" t="s">
        <v>932</v>
      </c>
      <c r="E3829" s="52" t="s">
        <v>996</v>
      </c>
      <c r="F3829" s="52" t="s">
        <v>1000</v>
      </c>
      <c r="G3829" s="56" t="s">
        <v>1001</v>
      </c>
      <c r="H3829" s="57">
        <v>14450000</v>
      </c>
    </row>
    <row r="3830" spans="1:8">
      <c r="A3830" s="52" t="s">
        <v>506</v>
      </c>
      <c r="B3830" s="52" t="s">
        <v>624</v>
      </c>
      <c r="C3830" s="52" t="s">
        <v>930</v>
      </c>
      <c r="D3830" s="52" t="s">
        <v>932</v>
      </c>
      <c r="E3830" s="52" t="s">
        <v>996</v>
      </c>
      <c r="F3830" s="52" t="s">
        <v>1002</v>
      </c>
      <c r="G3830" s="56" t="s">
        <v>1003</v>
      </c>
      <c r="H3830" s="57">
        <v>12000000</v>
      </c>
    </row>
    <row r="3831" spans="1:8">
      <c r="A3831" s="52" t="s">
        <v>506</v>
      </c>
      <c r="B3831" s="52" t="s">
        <v>624</v>
      </c>
      <c r="C3831" s="52" t="s">
        <v>930</v>
      </c>
      <c r="D3831" s="52" t="s">
        <v>932</v>
      </c>
      <c r="E3831" s="52" t="s">
        <v>996</v>
      </c>
      <c r="F3831" s="52" t="s">
        <v>1004</v>
      </c>
      <c r="G3831" s="56" t="s">
        <v>1005</v>
      </c>
      <c r="H3831" s="57">
        <v>115769800</v>
      </c>
    </row>
    <row r="3832" spans="1:8">
      <c r="A3832" s="52" t="s">
        <v>506</v>
      </c>
      <c r="B3832" s="52" t="s">
        <v>624</v>
      </c>
      <c r="C3832" s="52" t="s">
        <v>930</v>
      </c>
      <c r="D3832" s="52" t="s">
        <v>932</v>
      </c>
      <c r="E3832" s="52" t="s">
        <v>1006</v>
      </c>
      <c r="F3832" s="52" t="s">
        <v>201</v>
      </c>
      <c r="G3832" s="56" t="s">
        <v>1007</v>
      </c>
      <c r="H3832" s="57">
        <v>75370500</v>
      </c>
    </row>
    <row r="3833" spans="1:8" ht="38.25">
      <c r="A3833" s="52" t="s">
        <v>506</v>
      </c>
      <c r="B3833" s="52" t="s">
        <v>624</v>
      </c>
      <c r="C3833" s="52" t="s">
        <v>930</v>
      </c>
      <c r="D3833" s="52" t="s">
        <v>932</v>
      </c>
      <c r="E3833" s="52" t="s">
        <v>1006</v>
      </c>
      <c r="F3833" s="52" t="s">
        <v>1008</v>
      </c>
      <c r="G3833" s="56" t="s">
        <v>1009</v>
      </c>
      <c r="H3833" s="57">
        <v>3740200</v>
      </c>
    </row>
    <row r="3834" spans="1:8">
      <c r="A3834" s="52" t="s">
        <v>506</v>
      </c>
      <c r="B3834" s="52" t="s">
        <v>624</v>
      </c>
      <c r="C3834" s="52" t="s">
        <v>930</v>
      </c>
      <c r="D3834" s="52" t="s">
        <v>932</v>
      </c>
      <c r="E3834" s="52" t="s">
        <v>1006</v>
      </c>
      <c r="F3834" s="52" t="s">
        <v>1010</v>
      </c>
      <c r="G3834" s="56" t="s">
        <v>1011</v>
      </c>
      <c r="H3834" s="57">
        <v>8821300</v>
      </c>
    </row>
    <row r="3835" spans="1:8" ht="38.25">
      <c r="A3835" s="52" t="s">
        <v>506</v>
      </c>
      <c r="B3835" s="52" t="s">
        <v>624</v>
      </c>
      <c r="C3835" s="52" t="s">
        <v>930</v>
      </c>
      <c r="D3835" s="52" t="s">
        <v>932</v>
      </c>
      <c r="E3835" s="52" t="s">
        <v>1006</v>
      </c>
      <c r="F3835" s="52" t="s">
        <v>1012</v>
      </c>
      <c r="G3835" s="56" t="s">
        <v>1013</v>
      </c>
      <c r="H3835" s="57">
        <v>18144000</v>
      </c>
    </row>
    <row r="3836" spans="1:8">
      <c r="A3836" s="52" t="s">
        <v>506</v>
      </c>
      <c r="B3836" s="52" t="s">
        <v>624</v>
      </c>
      <c r="C3836" s="52" t="s">
        <v>930</v>
      </c>
      <c r="D3836" s="52" t="s">
        <v>932</v>
      </c>
      <c r="E3836" s="52" t="s">
        <v>1006</v>
      </c>
      <c r="F3836" s="52" t="s">
        <v>1014</v>
      </c>
      <c r="G3836" s="56" t="s">
        <v>1015</v>
      </c>
      <c r="H3836" s="57">
        <v>30000000</v>
      </c>
    </row>
    <row r="3837" spans="1:8" ht="25.5">
      <c r="A3837" s="52" t="s">
        <v>506</v>
      </c>
      <c r="B3837" s="52" t="s">
        <v>624</v>
      </c>
      <c r="C3837" s="52" t="s">
        <v>930</v>
      </c>
      <c r="D3837" s="52" t="s">
        <v>932</v>
      </c>
      <c r="E3837" s="52" t="s">
        <v>1006</v>
      </c>
      <c r="F3837" s="52" t="s">
        <v>1016</v>
      </c>
      <c r="G3837" s="56" t="s">
        <v>1017</v>
      </c>
      <c r="H3837" s="57">
        <v>6265000</v>
      </c>
    </row>
    <row r="3838" spans="1:8">
      <c r="A3838" s="52" t="s">
        <v>506</v>
      </c>
      <c r="B3838" s="52" t="s">
        <v>624</v>
      </c>
      <c r="C3838" s="52" t="s">
        <v>930</v>
      </c>
      <c r="D3838" s="52" t="s">
        <v>932</v>
      </c>
      <c r="E3838" s="52" t="s">
        <v>1006</v>
      </c>
      <c r="F3838" s="52" t="s">
        <v>1018</v>
      </c>
      <c r="G3838" s="56" t="s">
        <v>1019</v>
      </c>
      <c r="H3838" s="57">
        <v>8400000</v>
      </c>
    </row>
    <row r="3839" spans="1:8">
      <c r="A3839" s="52" t="s">
        <v>506</v>
      </c>
      <c r="B3839" s="52" t="s">
        <v>624</v>
      </c>
      <c r="C3839" s="52" t="s">
        <v>930</v>
      </c>
      <c r="D3839" s="52" t="s">
        <v>932</v>
      </c>
      <c r="E3839" s="52" t="s">
        <v>1021</v>
      </c>
      <c r="F3839" s="52" t="s">
        <v>201</v>
      </c>
      <c r="G3839" s="56" t="s">
        <v>1022</v>
      </c>
      <c r="H3839" s="57">
        <v>4232000</v>
      </c>
    </row>
    <row r="3840" spans="1:8">
      <c r="A3840" s="52" t="s">
        <v>506</v>
      </c>
      <c r="B3840" s="52" t="s">
        <v>624</v>
      </c>
      <c r="C3840" s="52" t="s">
        <v>930</v>
      </c>
      <c r="D3840" s="52" t="s">
        <v>932</v>
      </c>
      <c r="E3840" s="52" t="s">
        <v>1021</v>
      </c>
      <c r="F3840" s="52" t="s">
        <v>1023</v>
      </c>
      <c r="G3840" s="56" t="s">
        <v>1024</v>
      </c>
      <c r="H3840" s="57">
        <v>1089000</v>
      </c>
    </row>
    <row r="3841" spans="1:8">
      <c r="A3841" s="52" t="s">
        <v>506</v>
      </c>
      <c r="B3841" s="52" t="s">
        <v>624</v>
      </c>
      <c r="C3841" s="52" t="s">
        <v>930</v>
      </c>
      <c r="D3841" s="52" t="s">
        <v>932</v>
      </c>
      <c r="E3841" s="52" t="s">
        <v>1021</v>
      </c>
      <c r="F3841" s="52" t="s">
        <v>1033</v>
      </c>
      <c r="G3841" s="56" t="s">
        <v>1034</v>
      </c>
      <c r="H3841" s="57">
        <v>3143000</v>
      </c>
    </row>
    <row r="3842" spans="1:8">
      <c r="A3842" s="52" t="s">
        <v>506</v>
      </c>
      <c r="B3842" s="52" t="s">
        <v>624</v>
      </c>
      <c r="C3842" s="52" t="s">
        <v>930</v>
      </c>
      <c r="D3842" s="52" t="s">
        <v>932</v>
      </c>
      <c r="E3842" s="52" t="s">
        <v>1035</v>
      </c>
      <c r="F3842" s="52" t="s">
        <v>201</v>
      </c>
      <c r="G3842" s="56" t="s">
        <v>1036</v>
      </c>
      <c r="H3842" s="57">
        <v>153750000</v>
      </c>
    </row>
    <row r="3843" spans="1:8">
      <c r="A3843" s="52" t="s">
        <v>506</v>
      </c>
      <c r="B3843" s="52" t="s">
        <v>624</v>
      </c>
      <c r="C3843" s="52" t="s">
        <v>930</v>
      </c>
      <c r="D3843" s="52" t="s">
        <v>932</v>
      </c>
      <c r="E3843" s="52" t="s">
        <v>1035</v>
      </c>
      <c r="F3843" s="52" t="s">
        <v>1039</v>
      </c>
      <c r="G3843" s="56" t="s">
        <v>1040</v>
      </c>
      <c r="H3843" s="57">
        <v>11550000</v>
      </c>
    </row>
    <row r="3844" spans="1:8">
      <c r="A3844" s="52" t="s">
        <v>506</v>
      </c>
      <c r="B3844" s="52" t="s">
        <v>624</v>
      </c>
      <c r="C3844" s="52" t="s">
        <v>930</v>
      </c>
      <c r="D3844" s="52" t="s">
        <v>932</v>
      </c>
      <c r="E3844" s="52" t="s">
        <v>1035</v>
      </c>
      <c r="F3844" s="52" t="s">
        <v>1042</v>
      </c>
      <c r="G3844" s="56" t="s">
        <v>1043</v>
      </c>
      <c r="H3844" s="57">
        <v>142200000</v>
      </c>
    </row>
    <row r="3845" spans="1:8">
      <c r="A3845" s="52" t="s">
        <v>506</v>
      </c>
      <c r="B3845" s="52" t="s">
        <v>624</v>
      </c>
      <c r="C3845" s="52" t="s">
        <v>930</v>
      </c>
      <c r="D3845" s="52" t="s">
        <v>932</v>
      </c>
      <c r="E3845" s="52" t="s">
        <v>1044</v>
      </c>
      <c r="F3845" s="52" t="s">
        <v>201</v>
      </c>
      <c r="G3845" s="56" t="s">
        <v>1045</v>
      </c>
      <c r="H3845" s="57">
        <v>54800000</v>
      </c>
    </row>
    <row r="3846" spans="1:8">
      <c r="A3846" s="52" t="s">
        <v>506</v>
      </c>
      <c r="B3846" s="52" t="s">
        <v>624</v>
      </c>
      <c r="C3846" s="52" t="s">
        <v>930</v>
      </c>
      <c r="D3846" s="52" t="s">
        <v>932</v>
      </c>
      <c r="E3846" s="52" t="s">
        <v>1044</v>
      </c>
      <c r="F3846" s="52" t="s">
        <v>1046</v>
      </c>
      <c r="G3846" s="56" t="s">
        <v>1047</v>
      </c>
      <c r="H3846" s="57">
        <v>32000000</v>
      </c>
    </row>
    <row r="3847" spans="1:8">
      <c r="A3847" s="52" t="s">
        <v>506</v>
      </c>
      <c r="B3847" s="52" t="s">
        <v>624</v>
      </c>
      <c r="C3847" s="52" t="s">
        <v>930</v>
      </c>
      <c r="D3847" s="52" t="s">
        <v>932</v>
      </c>
      <c r="E3847" s="52" t="s">
        <v>1044</v>
      </c>
      <c r="F3847" s="52" t="s">
        <v>1048</v>
      </c>
      <c r="G3847" s="56" t="s">
        <v>1049</v>
      </c>
      <c r="H3847" s="57">
        <v>22800000</v>
      </c>
    </row>
    <row r="3848" spans="1:8">
      <c r="A3848" s="52" t="s">
        <v>506</v>
      </c>
      <c r="B3848" s="52" t="s">
        <v>624</v>
      </c>
      <c r="C3848" s="52" t="s">
        <v>930</v>
      </c>
      <c r="D3848" s="52" t="s">
        <v>932</v>
      </c>
      <c r="E3848" s="52" t="s">
        <v>1226</v>
      </c>
      <c r="F3848" s="52" t="s">
        <v>201</v>
      </c>
      <c r="G3848" s="56" t="s">
        <v>1227</v>
      </c>
      <c r="H3848" s="57">
        <v>559092000</v>
      </c>
    </row>
    <row r="3849" spans="1:8">
      <c r="A3849" s="52" t="s">
        <v>506</v>
      </c>
      <c r="B3849" s="52" t="s">
        <v>624</v>
      </c>
      <c r="C3849" s="52" t="s">
        <v>930</v>
      </c>
      <c r="D3849" s="52" t="s">
        <v>932</v>
      </c>
      <c r="E3849" s="52" t="s">
        <v>1226</v>
      </c>
      <c r="F3849" s="52" t="s">
        <v>1231</v>
      </c>
      <c r="G3849" s="56" t="s">
        <v>1232</v>
      </c>
      <c r="H3849" s="57">
        <v>489555000</v>
      </c>
    </row>
    <row r="3850" spans="1:8">
      <c r="A3850" s="52" t="s">
        <v>506</v>
      </c>
      <c r="B3850" s="52" t="s">
        <v>624</v>
      </c>
      <c r="C3850" s="52" t="s">
        <v>930</v>
      </c>
      <c r="D3850" s="52" t="s">
        <v>932</v>
      </c>
      <c r="E3850" s="52" t="s">
        <v>1226</v>
      </c>
      <c r="F3850" s="52" t="s">
        <v>1228</v>
      </c>
      <c r="G3850" s="56" t="s">
        <v>1225</v>
      </c>
      <c r="H3850" s="57">
        <v>47157000</v>
      </c>
    </row>
    <row r="3851" spans="1:8">
      <c r="A3851" s="52" t="s">
        <v>506</v>
      </c>
      <c r="B3851" s="52" t="s">
        <v>624</v>
      </c>
      <c r="C3851" s="52" t="s">
        <v>930</v>
      </c>
      <c r="D3851" s="52" t="s">
        <v>932</v>
      </c>
      <c r="E3851" s="52" t="s">
        <v>1226</v>
      </c>
      <c r="F3851" s="52" t="s">
        <v>1235</v>
      </c>
      <c r="G3851" s="56" t="s">
        <v>971</v>
      </c>
      <c r="H3851" s="57">
        <v>22380000</v>
      </c>
    </row>
    <row r="3852" spans="1:8" ht="25.5">
      <c r="A3852" s="52" t="s">
        <v>506</v>
      </c>
      <c r="B3852" s="52" t="s">
        <v>624</v>
      </c>
      <c r="C3852" s="52" t="s">
        <v>930</v>
      </c>
      <c r="D3852" s="52" t="s">
        <v>932</v>
      </c>
      <c r="E3852" s="52" t="s">
        <v>1058</v>
      </c>
      <c r="F3852" s="52" t="s">
        <v>201</v>
      </c>
      <c r="G3852" s="56" t="s">
        <v>1059</v>
      </c>
      <c r="H3852" s="57">
        <v>87700000</v>
      </c>
    </row>
    <row r="3853" spans="1:8">
      <c r="A3853" s="52" t="s">
        <v>506</v>
      </c>
      <c r="B3853" s="52" t="s">
        <v>624</v>
      </c>
      <c r="C3853" s="52" t="s">
        <v>930</v>
      </c>
      <c r="D3853" s="52" t="s">
        <v>932</v>
      </c>
      <c r="E3853" s="52" t="s">
        <v>1058</v>
      </c>
      <c r="F3853" s="52" t="s">
        <v>1060</v>
      </c>
      <c r="G3853" s="56" t="s">
        <v>1061</v>
      </c>
      <c r="H3853" s="57">
        <v>4920000</v>
      </c>
    </row>
    <row r="3854" spans="1:8">
      <c r="A3854" s="52" t="s">
        <v>506</v>
      </c>
      <c r="B3854" s="52" t="s">
        <v>624</v>
      </c>
      <c r="C3854" s="52" t="s">
        <v>930</v>
      </c>
      <c r="D3854" s="52" t="s">
        <v>932</v>
      </c>
      <c r="E3854" s="52" t="s">
        <v>1058</v>
      </c>
      <c r="F3854" s="52" t="s">
        <v>1207</v>
      </c>
      <c r="G3854" s="56" t="s">
        <v>1208</v>
      </c>
      <c r="H3854" s="57">
        <v>65750000</v>
      </c>
    </row>
    <row r="3855" spans="1:8">
      <c r="A3855" s="52" t="s">
        <v>506</v>
      </c>
      <c r="B3855" s="52" t="s">
        <v>624</v>
      </c>
      <c r="C3855" s="52" t="s">
        <v>930</v>
      </c>
      <c r="D3855" s="52" t="s">
        <v>932</v>
      </c>
      <c r="E3855" s="52" t="s">
        <v>1058</v>
      </c>
      <c r="F3855" s="52" t="s">
        <v>1066</v>
      </c>
      <c r="G3855" s="56" t="s">
        <v>1067</v>
      </c>
      <c r="H3855" s="57">
        <v>1850000</v>
      </c>
    </row>
    <row r="3856" spans="1:8">
      <c r="A3856" s="52" t="s">
        <v>506</v>
      </c>
      <c r="B3856" s="52" t="s">
        <v>624</v>
      </c>
      <c r="C3856" s="52" t="s">
        <v>930</v>
      </c>
      <c r="D3856" s="52" t="s">
        <v>932</v>
      </c>
      <c r="E3856" s="52" t="s">
        <v>1058</v>
      </c>
      <c r="F3856" s="52" t="s">
        <v>1070</v>
      </c>
      <c r="G3856" s="56" t="s">
        <v>1071</v>
      </c>
      <c r="H3856" s="57">
        <v>15180000</v>
      </c>
    </row>
    <row r="3857" spans="1:8" ht="25.5">
      <c r="A3857" s="52" t="s">
        <v>506</v>
      </c>
      <c r="B3857" s="52" t="s">
        <v>624</v>
      </c>
      <c r="C3857" s="52" t="s">
        <v>930</v>
      </c>
      <c r="D3857" s="52" t="s">
        <v>932</v>
      </c>
      <c r="E3857" s="52" t="s">
        <v>1072</v>
      </c>
      <c r="F3857" s="52" t="s">
        <v>201</v>
      </c>
      <c r="G3857" s="56" t="s">
        <v>1073</v>
      </c>
      <c r="H3857" s="57">
        <v>5000000</v>
      </c>
    </row>
    <row r="3858" spans="1:8">
      <c r="A3858" s="52" t="s">
        <v>506</v>
      </c>
      <c r="B3858" s="52" t="s">
        <v>624</v>
      </c>
      <c r="C3858" s="52" t="s">
        <v>930</v>
      </c>
      <c r="D3858" s="52" t="s">
        <v>932</v>
      </c>
      <c r="E3858" s="52" t="s">
        <v>1072</v>
      </c>
      <c r="F3858" s="52" t="s">
        <v>1074</v>
      </c>
      <c r="G3858" s="56" t="s">
        <v>1067</v>
      </c>
      <c r="H3858" s="57">
        <v>5000000</v>
      </c>
    </row>
    <row r="3859" spans="1:8" ht="25.5">
      <c r="A3859" s="52" t="s">
        <v>506</v>
      </c>
      <c r="B3859" s="52" t="s">
        <v>624</v>
      </c>
      <c r="C3859" s="52" t="s">
        <v>930</v>
      </c>
      <c r="D3859" s="52" t="s">
        <v>932</v>
      </c>
      <c r="E3859" s="52" t="s">
        <v>1076</v>
      </c>
      <c r="F3859" s="52" t="s">
        <v>201</v>
      </c>
      <c r="G3859" s="56" t="s">
        <v>1077</v>
      </c>
      <c r="H3859" s="57">
        <v>25315900</v>
      </c>
    </row>
    <row r="3860" spans="1:8">
      <c r="A3860" s="52" t="s">
        <v>506</v>
      </c>
      <c r="B3860" s="52" t="s">
        <v>624</v>
      </c>
      <c r="C3860" s="52" t="s">
        <v>930</v>
      </c>
      <c r="D3860" s="52" t="s">
        <v>932</v>
      </c>
      <c r="E3860" s="52" t="s">
        <v>1076</v>
      </c>
      <c r="F3860" s="52" t="s">
        <v>1078</v>
      </c>
      <c r="G3860" s="56" t="s">
        <v>1079</v>
      </c>
      <c r="H3860" s="57">
        <v>12000000</v>
      </c>
    </row>
    <row r="3861" spans="1:8">
      <c r="A3861" s="52" t="s">
        <v>506</v>
      </c>
      <c r="B3861" s="52" t="s">
        <v>624</v>
      </c>
      <c r="C3861" s="52" t="s">
        <v>930</v>
      </c>
      <c r="D3861" s="52" t="s">
        <v>932</v>
      </c>
      <c r="E3861" s="52" t="s">
        <v>1076</v>
      </c>
      <c r="F3861" s="52" t="s">
        <v>1080</v>
      </c>
      <c r="G3861" s="56" t="s">
        <v>1081</v>
      </c>
      <c r="H3861" s="57">
        <v>13315900</v>
      </c>
    </row>
    <row r="3862" spans="1:8">
      <c r="A3862" s="52" t="s">
        <v>506</v>
      </c>
      <c r="B3862" s="52" t="s">
        <v>624</v>
      </c>
      <c r="C3862" s="52" t="s">
        <v>930</v>
      </c>
      <c r="D3862" s="52" t="s">
        <v>932</v>
      </c>
      <c r="E3862" s="52" t="s">
        <v>1083</v>
      </c>
      <c r="F3862" s="52" t="s">
        <v>201</v>
      </c>
      <c r="G3862" s="56" t="s">
        <v>971</v>
      </c>
      <c r="H3862" s="57">
        <v>265637000</v>
      </c>
    </row>
    <row r="3863" spans="1:8">
      <c r="A3863" s="52" t="s">
        <v>506</v>
      </c>
      <c r="B3863" s="52" t="s">
        <v>624</v>
      </c>
      <c r="C3863" s="52" t="s">
        <v>930</v>
      </c>
      <c r="D3863" s="52" t="s">
        <v>932</v>
      </c>
      <c r="E3863" s="52" t="s">
        <v>1083</v>
      </c>
      <c r="F3863" s="52" t="s">
        <v>1084</v>
      </c>
      <c r="G3863" s="56" t="s">
        <v>1085</v>
      </c>
      <c r="H3863" s="57">
        <v>23600000</v>
      </c>
    </row>
    <row r="3864" spans="1:8">
      <c r="A3864" s="52" t="s">
        <v>506</v>
      </c>
      <c r="B3864" s="52" t="s">
        <v>624</v>
      </c>
      <c r="C3864" s="52" t="s">
        <v>930</v>
      </c>
      <c r="D3864" s="52" t="s">
        <v>932</v>
      </c>
      <c r="E3864" s="52" t="s">
        <v>1083</v>
      </c>
      <c r="F3864" s="52" t="s">
        <v>1086</v>
      </c>
      <c r="G3864" s="56" t="s">
        <v>1087</v>
      </c>
      <c r="H3864" s="57">
        <v>26121000</v>
      </c>
    </row>
    <row r="3865" spans="1:8">
      <c r="A3865" s="52" t="s">
        <v>506</v>
      </c>
      <c r="B3865" s="52" t="s">
        <v>624</v>
      </c>
      <c r="C3865" s="52" t="s">
        <v>930</v>
      </c>
      <c r="D3865" s="52" t="s">
        <v>932</v>
      </c>
      <c r="E3865" s="52" t="s">
        <v>1083</v>
      </c>
      <c r="F3865" s="52" t="s">
        <v>1088</v>
      </c>
      <c r="G3865" s="56" t="s">
        <v>1089</v>
      </c>
      <c r="H3865" s="57">
        <v>92742000</v>
      </c>
    </row>
    <row r="3866" spans="1:8">
      <c r="A3866" s="52" t="s">
        <v>506</v>
      </c>
      <c r="B3866" s="52" t="s">
        <v>624</v>
      </c>
      <c r="C3866" s="52" t="s">
        <v>930</v>
      </c>
      <c r="D3866" s="52" t="s">
        <v>932</v>
      </c>
      <c r="E3866" s="52" t="s">
        <v>1083</v>
      </c>
      <c r="F3866" s="52" t="s">
        <v>1090</v>
      </c>
      <c r="G3866" s="56" t="s">
        <v>1091</v>
      </c>
      <c r="H3866" s="57">
        <v>123174000</v>
      </c>
    </row>
    <row r="3867" spans="1:8">
      <c r="A3867" s="52" t="s">
        <v>506</v>
      </c>
      <c r="B3867" s="52" t="s">
        <v>624</v>
      </c>
      <c r="C3867" s="52" t="s">
        <v>930</v>
      </c>
      <c r="D3867" s="52" t="s">
        <v>932</v>
      </c>
      <c r="E3867" s="52" t="s">
        <v>1262</v>
      </c>
      <c r="F3867" s="52" t="s">
        <v>201</v>
      </c>
      <c r="G3867" s="56" t="s">
        <v>1263</v>
      </c>
      <c r="H3867" s="57">
        <v>128435000</v>
      </c>
    </row>
    <row r="3868" spans="1:8">
      <c r="A3868" s="52" t="s">
        <v>506</v>
      </c>
      <c r="B3868" s="52" t="s">
        <v>624</v>
      </c>
      <c r="C3868" s="52" t="s">
        <v>930</v>
      </c>
      <c r="D3868" s="52" t="s">
        <v>932</v>
      </c>
      <c r="E3868" s="52" t="s">
        <v>1262</v>
      </c>
      <c r="F3868" s="52" t="s">
        <v>1264</v>
      </c>
      <c r="G3868" s="56" t="s">
        <v>1265</v>
      </c>
      <c r="H3868" s="57">
        <v>128435000</v>
      </c>
    </row>
    <row r="3869" spans="1:8">
      <c r="A3869" s="52" t="s">
        <v>506</v>
      </c>
      <c r="B3869" s="52" t="s">
        <v>632</v>
      </c>
      <c r="C3869" s="52" t="s">
        <v>201</v>
      </c>
      <c r="D3869" s="52" t="s">
        <v>201</v>
      </c>
      <c r="E3869" s="52" t="s">
        <v>201</v>
      </c>
      <c r="F3869" s="52" t="s">
        <v>201</v>
      </c>
      <c r="G3869" s="56" t="s">
        <v>633</v>
      </c>
      <c r="H3869" s="57">
        <v>130652468640</v>
      </c>
    </row>
    <row r="3870" spans="1:8">
      <c r="A3870" s="52" t="s">
        <v>506</v>
      </c>
      <c r="B3870" s="52" t="s">
        <v>632</v>
      </c>
      <c r="C3870" s="52" t="s">
        <v>1092</v>
      </c>
      <c r="D3870" s="52" t="s">
        <v>201</v>
      </c>
      <c r="E3870" s="52" t="s">
        <v>201</v>
      </c>
      <c r="F3870" s="52" t="s">
        <v>201</v>
      </c>
      <c r="G3870" s="56" t="s">
        <v>1093</v>
      </c>
      <c r="H3870" s="57">
        <v>90000000</v>
      </c>
    </row>
    <row r="3871" spans="1:8" ht="38.25">
      <c r="A3871" s="52" t="s">
        <v>506</v>
      </c>
      <c r="B3871" s="52" t="s">
        <v>632</v>
      </c>
      <c r="C3871" s="52" t="s">
        <v>1092</v>
      </c>
      <c r="D3871" s="52" t="s">
        <v>1217</v>
      </c>
      <c r="E3871" s="52" t="s">
        <v>201</v>
      </c>
      <c r="F3871" s="52" t="s">
        <v>201</v>
      </c>
      <c r="G3871" s="56" t="s">
        <v>1218</v>
      </c>
      <c r="H3871" s="57">
        <v>90000000</v>
      </c>
    </row>
    <row r="3872" spans="1:8" ht="25.5">
      <c r="A3872" s="52" t="s">
        <v>506</v>
      </c>
      <c r="B3872" s="52" t="s">
        <v>632</v>
      </c>
      <c r="C3872" s="52" t="s">
        <v>1092</v>
      </c>
      <c r="D3872" s="52" t="s">
        <v>1217</v>
      </c>
      <c r="E3872" s="52" t="s">
        <v>962</v>
      </c>
      <c r="F3872" s="52" t="s">
        <v>201</v>
      </c>
      <c r="G3872" s="56" t="s">
        <v>963</v>
      </c>
      <c r="H3872" s="57">
        <v>89009000</v>
      </c>
    </row>
    <row r="3873" spans="1:8">
      <c r="A3873" s="52" t="s">
        <v>506</v>
      </c>
      <c r="B3873" s="52" t="s">
        <v>632</v>
      </c>
      <c r="C3873" s="52" t="s">
        <v>1092</v>
      </c>
      <c r="D3873" s="52" t="s">
        <v>1217</v>
      </c>
      <c r="E3873" s="52" t="s">
        <v>962</v>
      </c>
      <c r="F3873" s="52" t="s">
        <v>964</v>
      </c>
      <c r="G3873" s="56" t="s">
        <v>965</v>
      </c>
      <c r="H3873" s="57">
        <v>89009000</v>
      </c>
    </row>
    <row r="3874" spans="1:8">
      <c r="A3874" s="52" t="s">
        <v>506</v>
      </c>
      <c r="B3874" s="52" t="s">
        <v>632</v>
      </c>
      <c r="C3874" s="52" t="s">
        <v>1092</v>
      </c>
      <c r="D3874" s="52" t="s">
        <v>1217</v>
      </c>
      <c r="E3874" s="52" t="s">
        <v>1035</v>
      </c>
      <c r="F3874" s="52" t="s">
        <v>201</v>
      </c>
      <c r="G3874" s="56" t="s">
        <v>1036</v>
      </c>
      <c r="H3874" s="57">
        <v>991000</v>
      </c>
    </row>
    <row r="3875" spans="1:8">
      <c r="A3875" s="52" t="s">
        <v>506</v>
      </c>
      <c r="B3875" s="52" t="s">
        <v>632</v>
      </c>
      <c r="C3875" s="52" t="s">
        <v>1092</v>
      </c>
      <c r="D3875" s="52" t="s">
        <v>1217</v>
      </c>
      <c r="E3875" s="52" t="s">
        <v>1035</v>
      </c>
      <c r="F3875" s="52" t="s">
        <v>1037</v>
      </c>
      <c r="G3875" s="56" t="s">
        <v>1038</v>
      </c>
      <c r="H3875" s="57">
        <v>991000</v>
      </c>
    </row>
    <row r="3876" spans="1:8">
      <c r="A3876" s="52" t="s">
        <v>506</v>
      </c>
      <c r="B3876" s="52" t="s">
        <v>632</v>
      </c>
      <c r="C3876" s="52" t="s">
        <v>1153</v>
      </c>
      <c r="D3876" s="52" t="s">
        <v>201</v>
      </c>
      <c r="E3876" s="52" t="s">
        <v>201</v>
      </c>
      <c r="F3876" s="52" t="s">
        <v>201</v>
      </c>
      <c r="G3876" s="56" t="s">
        <v>1154</v>
      </c>
      <c r="H3876" s="57">
        <v>19934351676</v>
      </c>
    </row>
    <row r="3877" spans="1:8">
      <c r="A3877" s="52" t="s">
        <v>506</v>
      </c>
      <c r="B3877" s="52" t="s">
        <v>632</v>
      </c>
      <c r="C3877" s="52" t="s">
        <v>1153</v>
      </c>
      <c r="D3877" s="52" t="s">
        <v>1408</v>
      </c>
      <c r="E3877" s="52" t="s">
        <v>201</v>
      </c>
      <c r="F3877" s="52" t="s">
        <v>201</v>
      </c>
      <c r="G3877" s="56" t="s">
        <v>1409</v>
      </c>
      <c r="H3877" s="57">
        <v>17010000000</v>
      </c>
    </row>
    <row r="3878" spans="1:8">
      <c r="A3878" s="52" t="s">
        <v>506</v>
      </c>
      <c r="B3878" s="52" t="s">
        <v>632</v>
      </c>
      <c r="C3878" s="52" t="s">
        <v>1153</v>
      </c>
      <c r="D3878" s="52" t="s">
        <v>1408</v>
      </c>
      <c r="E3878" s="52" t="s">
        <v>934</v>
      </c>
      <c r="F3878" s="52" t="s">
        <v>201</v>
      </c>
      <c r="G3878" s="56" t="s">
        <v>935</v>
      </c>
      <c r="H3878" s="57">
        <v>639481700</v>
      </c>
    </row>
    <row r="3879" spans="1:8">
      <c r="A3879" s="52" t="s">
        <v>506</v>
      </c>
      <c r="B3879" s="52" t="s">
        <v>632</v>
      </c>
      <c r="C3879" s="52" t="s">
        <v>1153</v>
      </c>
      <c r="D3879" s="52" t="s">
        <v>1408</v>
      </c>
      <c r="E3879" s="52" t="s">
        <v>934</v>
      </c>
      <c r="F3879" s="52" t="s">
        <v>936</v>
      </c>
      <c r="G3879" s="56" t="s">
        <v>937</v>
      </c>
      <c r="H3879" s="57">
        <v>639481700</v>
      </c>
    </row>
    <row r="3880" spans="1:8">
      <c r="A3880" s="52" t="s">
        <v>506</v>
      </c>
      <c r="B3880" s="52" t="s">
        <v>632</v>
      </c>
      <c r="C3880" s="52" t="s">
        <v>1153</v>
      </c>
      <c r="D3880" s="52" t="s">
        <v>1408</v>
      </c>
      <c r="E3880" s="52" t="s">
        <v>944</v>
      </c>
      <c r="F3880" s="52" t="s">
        <v>201</v>
      </c>
      <c r="G3880" s="56" t="s">
        <v>945</v>
      </c>
      <c r="H3880" s="57">
        <v>36437000</v>
      </c>
    </row>
    <row r="3881" spans="1:8">
      <c r="A3881" s="52" t="s">
        <v>506</v>
      </c>
      <c r="B3881" s="52" t="s">
        <v>632</v>
      </c>
      <c r="C3881" s="52" t="s">
        <v>1153</v>
      </c>
      <c r="D3881" s="52" t="s">
        <v>1408</v>
      </c>
      <c r="E3881" s="52" t="s">
        <v>944</v>
      </c>
      <c r="F3881" s="52" t="s">
        <v>946</v>
      </c>
      <c r="G3881" s="56" t="s">
        <v>947</v>
      </c>
      <c r="H3881" s="57">
        <v>25087000</v>
      </c>
    </row>
    <row r="3882" spans="1:8">
      <c r="A3882" s="52" t="s">
        <v>506</v>
      </c>
      <c r="B3882" s="52" t="s">
        <v>632</v>
      </c>
      <c r="C3882" s="52" t="s">
        <v>1153</v>
      </c>
      <c r="D3882" s="52" t="s">
        <v>1408</v>
      </c>
      <c r="E3882" s="52" t="s">
        <v>944</v>
      </c>
      <c r="F3882" s="52" t="s">
        <v>948</v>
      </c>
      <c r="G3882" s="56" t="s">
        <v>949</v>
      </c>
      <c r="H3882" s="57">
        <v>3900000</v>
      </c>
    </row>
    <row r="3883" spans="1:8" ht="25.5">
      <c r="A3883" s="52" t="s">
        <v>506</v>
      </c>
      <c r="B3883" s="52" t="s">
        <v>632</v>
      </c>
      <c r="C3883" s="52" t="s">
        <v>1153</v>
      </c>
      <c r="D3883" s="52" t="s">
        <v>1408</v>
      </c>
      <c r="E3883" s="52" t="s">
        <v>944</v>
      </c>
      <c r="F3883" s="52" t="s">
        <v>954</v>
      </c>
      <c r="G3883" s="56" t="s">
        <v>955</v>
      </c>
      <c r="H3883" s="57">
        <v>7450000</v>
      </c>
    </row>
    <row r="3884" spans="1:8">
      <c r="A3884" s="52" t="s">
        <v>506</v>
      </c>
      <c r="B3884" s="52" t="s">
        <v>632</v>
      </c>
      <c r="C3884" s="52" t="s">
        <v>1153</v>
      </c>
      <c r="D3884" s="52" t="s">
        <v>1408</v>
      </c>
      <c r="E3884" s="52" t="s">
        <v>966</v>
      </c>
      <c r="F3884" s="52" t="s">
        <v>201</v>
      </c>
      <c r="G3884" s="56" t="s">
        <v>967</v>
      </c>
      <c r="H3884" s="57">
        <v>12050000</v>
      </c>
    </row>
    <row r="3885" spans="1:8">
      <c r="A3885" s="52" t="s">
        <v>506</v>
      </c>
      <c r="B3885" s="52" t="s">
        <v>632</v>
      </c>
      <c r="C3885" s="52" t="s">
        <v>1153</v>
      </c>
      <c r="D3885" s="52" t="s">
        <v>1408</v>
      </c>
      <c r="E3885" s="52" t="s">
        <v>966</v>
      </c>
      <c r="F3885" s="52" t="s">
        <v>970</v>
      </c>
      <c r="G3885" s="56" t="s">
        <v>971</v>
      </c>
      <c r="H3885" s="57">
        <v>12050000</v>
      </c>
    </row>
    <row r="3886" spans="1:8">
      <c r="A3886" s="52" t="s">
        <v>506</v>
      </c>
      <c r="B3886" s="52" t="s">
        <v>632</v>
      </c>
      <c r="C3886" s="52" t="s">
        <v>1153</v>
      </c>
      <c r="D3886" s="52" t="s">
        <v>1408</v>
      </c>
      <c r="E3886" s="52" t="s">
        <v>972</v>
      </c>
      <c r="F3886" s="52" t="s">
        <v>201</v>
      </c>
      <c r="G3886" s="56" t="s">
        <v>973</v>
      </c>
      <c r="H3886" s="57">
        <v>223339600</v>
      </c>
    </row>
    <row r="3887" spans="1:8">
      <c r="A3887" s="52" t="s">
        <v>506</v>
      </c>
      <c r="B3887" s="52" t="s">
        <v>632</v>
      </c>
      <c r="C3887" s="52" t="s">
        <v>1153</v>
      </c>
      <c r="D3887" s="52" t="s">
        <v>1408</v>
      </c>
      <c r="E3887" s="52" t="s">
        <v>972</v>
      </c>
      <c r="F3887" s="52" t="s">
        <v>974</v>
      </c>
      <c r="G3887" s="56" t="s">
        <v>975</v>
      </c>
      <c r="H3887" s="57">
        <v>171818800</v>
      </c>
    </row>
    <row r="3888" spans="1:8">
      <c r="A3888" s="52" t="s">
        <v>506</v>
      </c>
      <c r="B3888" s="52" t="s">
        <v>632</v>
      </c>
      <c r="C3888" s="52" t="s">
        <v>1153</v>
      </c>
      <c r="D3888" s="52" t="s">
        <v>1408</v>
      </c>
      <c r="E3888" s="52" t="s">
        <v>972</v>
      </c>
      <c r="F3888" s="52" t="s">
        <v>976</v>
      </c>
      <c r="G3888" s="56" t="s">
        <v>977</v>
      </c>
      <c r="H3888" s="57">
        <v>29454700</v>
      </c>
    </row>
    <row r="3889" spans="1:8">
      <c r="A3889" s="52" t="s">
        <v>506</v>
      </c>
      <c r="B3889" s="52" t="s">
        <v>632</v>
      </c>
      <c r="C3889" s="52" t="s">
        <v>1153</v>
      </c>
      <c r="D3889" s="52" t="s">
        <v>1408</v>
      </c>
      <c r="E3889" s="52" t="s">
        <v>972</v>
      </c>
      <c r="F3889" s="52" t="s">
        <v>978</v>
      </c>
      <c r="G3889" s="56" t="s">
        <v>979</v>
      </c>
      <c r="H3889" s="57">
        <v>13109500</v>
      </c>
    </row>
    <row r="3890" spans="1:8">
      <c r="A3890" s="52" t="s">
        <v>506</v>
      </c>
      <c r="B3890" s="52" t="s">
        <v>632</v>
      </c>
      <c r="C3890" s="52" t="s">
        <v>1153</v>
      </c>
      <c r="D3890" s="52" t="s">
        <v>1408</v>
      </c>
      <c r="E3890" s="52" t="s">
        <v>972</v>
      </c>
      <c r="F3890" s="52" t="s">
        <v>980</v>
      </c>
      <c r="G3890" s="56" t="s">
        <v>981</v>
      </c>
      <c r="H3890" s="57">
        <v>8956600</v>
      </c>
    </row>
    <row r="3891" spans="1:8">
      <c r="A3891" s="52" t="s">
        <v>506</v>
      </c>
      <c r="B3891" s="52" t="s">
        <v>632</v>
      </c>
      <c r="C3891" s="52" t="s">
        <v>1153</v>
      </c>
      <c r="D3891" s="52" t="s">
        <v>1408</v>
      </c>
      <c r="E3891" s="52" t="s">
        <v>986</v>
      </c>
      <c r="F3891" s="52" t="s">
        <v>201</v>
      </c>
      <c r="G3891" s="56" t="s">
        <v>987</v>
      </c>
      <c r="H3891" s="57">
        <v>181340100</v>
      </c>
    </row>
    <row r="3892" spans="1:8">
      <c r="A3892" s="52" t="s">
        <v>506</v>
      </c>
      <c r="B3892" s="52" t="s">
        <v>632</v>
      </c>
      <c r="C3892" s="52" t="s">
        <v>1153</v>
      </c>
      <c r="D3892" s="52" t="s">
        <v>1408</v>
      </c>
      <c r="E3892" s="52" t="s">
        <v>986</v>
      </c>
      <c r="F3892" s="52" t="s">
        <v>988</v>
      </c>
      <c r="G3892" s="56" t="s">
        <v>989</v>
      </c>
      <c r="H3892" s="57">
        <v>44507200</v>
      </c>
    </row>
    <row r="3893" spans="1:8">
      <c r="A3893" s="52" t="s">
        <v>506</v>
      </c>
      <c r="B3893" s="52" t="s">
        <v>632</v>
      </c>
      <c r="C3893" s="52" t="s">
        <v>1153</v>
      </c>
      <c r="D3893" s="52" t="s">
        <v>1408</v>
      </c>
      <c r="E3893" s="52" t="s">
        <v>986</v>
      </c>
      <c r="F3893" s="52" t="s">
        <v>990</v>
      </c>
      <c r="G3893" s="56" t="s">
        <v>991</v>
      </c>
      <c r="H3893" s="57">
        <v>1964100</v>
      </c>
    </row>
    <row r="3894" spans="1:8">
      <c r="A3894" s="52" t="s">
        <v>506</v>
      </c>
      <c r="B3894" s="52" t="s">
        <v>632</v>
      </c>
      <c r="C3894" s="52" t="s">
        <v>1153</v>
      </c>
      <c r="D3894" s="52" t="s">
        <v>1408</v>
      </c>
      <c r="E3894" s="52" t="s">
        <v>986</v>
      </c>
      <c r="F3894" s="52" t="s">
        <v>992</v>
      </c>
      <c r="G3894" s="56" t="s">
        <v>993</v>
      </c>
      <c r="H3894" s="57">
        <v>112584800</v>
      </c>
    </row>
    <row r="3895" spans="1:8">
      <c r="A3895" s="52" t="s">
        <v>506</v>
      </c>
      <c r="B3895" s="52" t="s">
        <v>632</v>
      </c>
      <c r="C3895" s="52" t="s">
        <v>1153</v>
      </c>
      <c r="D3895" s="52" t="s">
        <v>1408</v>
      </c>
      <c r="E3895" s="52" t="s">
        <v>986</v>
      </c>
      <c r="F3895" s="52" t="s">
        <v>994</v>
      </c>
      <c r="G3895" s="56" t="s">
        <v>995</v>
      </c>
      <c r="H3895" s="57">
        <v>22284000</v>
      </c>
    </row>
    <row r="3896" spans="1:8">
      <c r="A3896" s="52" t="s">
        <v>506</v>
      </c>
      <c r="B3896" s="52" t="s">
        <v>632</v>
      </c>
      <c r="C3896" s="52" t="s">
        <v>1153</v>
      </c>
      <c r="D3896" s="52" t="s">
        <v>1408</v>
      </c>
      <c r="E3896" s="52" t="s">
        <v>996</v>
      </c>
      <c r="F3896" s="52" t="s">
        <v>201</v>
      </c>
      <c r="G3896" s="56" t="s">
        <v>997</v>
      </c>
      <c r="H3896" s="57">
        <v>176238300</v>
      </c>
    </row>
    <row r="3897" spans="1:8">
      <c r="A3897" s="52" t="s">
        <v>506</v>
      </c>
      <c r="B3897" s="52" t="s">
        <v>632</v>
      </c>
      <c r="C3897" s="52" t="s">
        <v>1153</v>
      </c>
      <c r="D3897" s="52" t="s">
        <v>1408</v>
      </c>
      <c r="E3897" s="52" t="s">
        <v>996</v>
      </c>
      <c r="F3897" s="52" t="s">
        <v>998</v>
      </c>
      <c r="G3897" s="56" t="s">
        <v>999</v>
      </c>
      <c r="H3897" s="57">
        <v>174638300</v>
      </c>
    </row>
    <row r="3898" spans="1:8">
      <c r="A3898" s="52" t="s">
        <v>506</v>
      </c>
      <c r="B3898" s="52" t="s">
        <v>632</v>
      </c>
      <c r="C3898" s="52" t="s">
        <v>1153</v>
      </c>
      <c r="D3898" s="52" t="s">
        <v>1408</v>
      </c>
      <c r="E3898" s="52" t="s">
        <v>996</v>
      </c>
      <c r="F3898" s="52" t="s">
        <v>1004</v>
      </c>
      <c r="G3898" s="56" t="s">
        <v>1005</v>
      </c>
      <c r="H3898" s="57">
        <v>1600000</v>
      </c>
    </row>
    <row r="3899" spans="1:8">
      <c r="A3899" s="52" t="s">
        <v>506</v>
      </c>
      <c r="B3899" s="52" t="s">
        <v>632</v>
      </c>
      <c r="C3899" s="52" t="s">
        <v>1153</v>
      </c>
      <c r="D3899" s="52" t="s">
        <v>1408</v>
      </c>
      <c r="E3899" s="52" t="s">
        <v>1006</v>
      </c>
      <c r="F3899" s="52" t="s">
        <v>201</v>
      </c>
      <c r="G3899" s="56" t="s">
        <v>1007</v>
      </c>
      <c r="H3899" s="57">
        <v>36954000</v>
      </c>
    </row>
    <row r="3900" spans="1:8" ht="38.25">
      <c r="A3900" s="52" t="s">
        <v>506</v>
      </c>
      <c r="B3900" s="52" t="s">
        <v>632</v>
      </c>
      <c r="C3900" s="52" t="s">
        <v>1153</v>
      </c>
      <c r="D3900" s="52" t="s">
        <v>1408</v>
      </c>
      <c r="E3900" s="52" t="s">
        <v>1006</v>
      </c>
      <c r="F3900" s="52" t="s">
        <v>1008</v>
      </c>
      <c r="G3900" s="56" t="s">
        <v>1009</v>
      </c>
      <c r="H3900" s="57">
        <v>36954000</v>
      </c>
    </row>
    <row r="3901" spans="1:8">
      <c r="A3901" s="52" t="s">
        <v>506</v>
      </c>
      <c r="B3901" s="52" t="s">
        <v>632</v>
      </c>
      <c r="C3901" s="52" t="s">
        <v>1153</v>
      </c>
      <c r="D3901" s="52" t="s">
        <v>1408</v>
      </c>
      <c r="E3901" s="52" t="s">
        <v>1021</v>
      </c>
      <c r="F3901" s="52" t="s">
        <v>201</v>
      </c>
      <c r="G3901" s="56" t="s">
        <v>1022</v>
      </c>
      <c r="H3901" s="57">
        <v>1485000</v>
      </c>
    </row>
    <row r="3902" spans="1:8">
      <c r="A3902" s="52" t="s">
        <v>506</v>
      </c>
      <c r="B3902" s="52" t="s">
        <v>632</v>
      </c>
      <c r="C3902" s="52" t="s">
        <v>1153</v>
      </c>
      <c r="D3902" s="52" t="s">
        <v>1408</v>
      </c>
      <c r="E3902" s="52" t="s">
        <v>1021</v>
      </c>
      <c r="F3902" s="52" t="s">
        <v>1023</v>
      </c>
      <c r="G3902" s="56" t="s">
        <v>1024</v>
      </c>
      <c r="H3902" s="57">
        <v>1485000</v>
      </c>
    </row>
    <row r="3903" spans="1:8">
      <c r="A3903" s="52" t="s">
        <v>506</v>
      </c>
      <c r="B3903" s="52" t="s">
        <v>632</v>
      </c>
      <c r="C3903" s="52" t="s">
        <v>1153</v>
      </c>
      <c r="D3903" s="52" t="s">
        <v>1408</v>
      </c>
      <c r="E3903" s="52" t="s">
        <v>1035</v>
      </c>
      <c r="F3903" s="52" t="s">
        <v>201</v>
      </c>
      <c r="G3903" s="56" t="s">
        <v>1036</v>
      </c>
      <c r="H3903" s="57">
        <v>50682000</v>
      </c>
    </row>
    <row r="3904" spans="1:8">
      <c r="A3904" s="52" t="s">
        <v>506</v>
      </c>
      <c r="B3904" s="52" t="s">
        <v>632</v>
      </c>
      <c r="C3904" s="52" t="s">
        <v>1153</v>
      </c>
      <c r="D3904" s="52" t="s">
        <v>1408</v>
      </c>
      <c r="E3904" s="52" t="s">
        <v>1035</v>
      </c>
      <c r="F3904" s="52" t="s">
        <v>1039</v>
      </c>
      <c r="G3904" s="56" t="s">
        <v>1040</v>
      </c>
      <c r="H3904" s="57">
        <v>43350000</v>
      </c>
    </row>
    <row r="3905" spans="1:8">
      <c r="A3905" s="52" t="s">
        <v>506</v>
      </c>
      <c r="B3905" s="52" t="s">
        <v>632</v>
      </c>
      <c r="C3905" s="52" t="s">
        <v>1153</v>
      </c>
      <c r="D3905" s="52" t="s">
        <v>1408</v>
      </c>
      <c r="E3905" s="52" t="s">
        <v>1035</v>
      </c>
      <c r="F3905" s="52" t="s">
        <v>1042</v>
      </c>
      <c r="G3905" s="56" t="s">
        <v>1043</v>
      </c>
      <c r="H3905" s="57">
        <v>2600000</v>
      </c>
    </row>
    <row r="3906" spans="1:8">
      <c r="A3906" s="52" t="s">
        <v>506</v>
      </c>
      <c r="B3906" s="52" t="s">
        <v>632</v>
      </c>
      <c r="C3906" s="52" t="s">
        <v>1153</v>
      </c>
      <c r="D3906" s="52" t="s">
        <v>1408</v>
      </c>
      <c r="E3906" s="52" t="s">
        <v>1035</v>
      </c>
      <c r="F3906" s="52" t="s">
        <v>1221</v>
      </c>
      <c r="G3906" s="56" t="s">
        <v>971</v>
      </c>
      <c r="H3906" s="57">
        <v>4732000</v>
      </c>
    </row>
    <row r="3907" spans="1:8">
      <c r="A3907" s="52" t="s">
        <v>506</v>
      </c>
      <c r="B3907" s="52" t="s">
        <v>632</v>
      </c>
      <c r="C3907" s="52" t="s">
        <v>1153</v>
      </c>
      <c r="D3907" s="52" t="s">
        <v>1408</v>
      </c>
      <c r="E3907" s="52" t="s">
        <v>1044</v>
      </c>
      <c r="F3907" s="52" t="s">
        <v>201</v>
      </c>
      <c r="G3907" s="56" t="s">
        <v>1045</v>
      </c>
      <c r="H3907" s="57">
        <v>3051216800</v>
      </c>
    </row>
    <row r="3908" spans="1:8">
      <c r="A3908" s="52" t="s">
        <v>506</v>
      </c>
      <c r="B3908" s="52" t="s">
        <v>632</v>
      </c>
      <c r="C3908" s="52" t="s">
        <v>1153</v>
      </c>
      <c r="D3908" s="52" t="s">
        <v>1408</v>
      </c>
      <c r="E3908" s="52" t="s">
        <v>1044</v>
      </c>
      <c r="F3908" s="52" t="s">
        <v>1046</v>
      </c>
      <c r="G3908" s="56" t="s">
        <v>1047</v>
      </c>
      <c r="H3908" s="57">
        <v>4800000</v>
      </c>
    </row>
    <row r="3909" spans="1:8">
      <c r="A3909" s="52" t="s">
        <v>506</v>
      </c>
      <c r="B3909" s="52" t="s">
        <v>632</v>
      </c>
      <c r="C3909" s="52" t="s">
        <v>1153</v>
      </c>
      <c r="D3909" s="52" t="s">
        <v>1408</v>
      </c>
      <c r="E3909" s="52" t="s">
        <v>1044</v>
      </c>
      <c r="F3909" s="52" t="s">
        <v>1048</v>
      </c>
      <c r="G3909" s="56" t="s">
        <v>1049</v>
      </c>
      <c r="H3909" s="57">
        <v>3046416800</v>
      </c>
    </row>
    <row r="3910" spans="1:8" ht="25.5">
      <c r="A3910" s="52" t="s">
        <v>506</v>
      </c>
      <c r="B3910" s="52" t="s">
        <v>632</v>
      </c>
      <c r="C3910" s="52" t="s">
        <v>1153</v>
      </c>
      <c r="D3910" s="52" t="s">
        <v>1408</v>
      </c>
      <c r="E3910" s="52" t="s">
        <v>1058</v>
      </c>
      <c r="F3910" s="52" t="s">
        <v>201</v>
      </c>
      <c r="G3910" s="56" t="s">
        <v>1059</v>
      </c>
      <c r="H3910" s="57">
        <v>66943600</v>
      </c>
    </row>
    <row r="3911" spans="1:8">
      <c r="A3911" s="52" t="s">
        <v>506</v>
      </c>
      <c r="B3911" s="52" t="s">
        <v>632</v>
      </c>
      <c r="C3911" s="52" t="s">
        <v>1153</v>
      </c>
      <c r="D3911" s="52" t="s">
        <v>1408</v>
      </c>
      <c r="E3911" s="52" t="s">
        <v>1058</v>
      </c>
      <c r="F3911" s="52" t="s">
        <v>1247</v>
      </c>
      <c r="G3911" s="56" t="s">
        <v>1248</v>
      </c>
      <c r="H3911" s="57">
        <v>18850000</v>
      </c>
    </row>
    <row r="3912" spans="1:8">
      <c r="A3912" s="52" t="s">
        <v>506</v>
      </c>
      <c r="B3912" s="52" t="s">
        <v>632</v>
      </c>
      <c r="C3912" s="52" t="s">
        <v>1153</v>
      </c>
      <c r="D3912" s="52" t="s">
        <v>1408</v>
      </c>
      <c r="E3912" s="52" t="s">
        <v>1058</v>
      </c>
      <c r="F3912" s="52" t="s">
        <v>1064</v>
      </c>
      <c r="G3912" s="56" t="s">
        <v>1065</v>
      </c>
      <c r="H3912" s="57">
        <v>37113600</v>
      </c>
    </row>
    <row r="3913" spans="1:8">
      <c r="A3913" s="52" t="s">
        <v>506</v>
      </c>
      <c r="B3913" s="52" t="s">
        <v>632</v>
      </c>
      <c r="C3913" s="52" t="s">
        <v>1153</v>
      </c>
      <c r="D3913" s="52" t="s">
        <v>1408</v>
      </c>
      <c r="E3913" s="52" t="s">
        <v>1058</v>
      </c>
      <c r="F3913" s="52" t="s">
        <v>1066</v>
      </c>
      <c r="G3913" s="56" t="s">
        <v>1067</v>
      </c>
      <c r="H3913" s="57">
        <v>10980000</v>
      </c>
    </row>
    <row r="3914" spans="1:8" ht="25.5">
      <c r="A3914" s="52" t="s">
        <v>506</v>
      </c>
      <c r="B3914" s="52" t="s">
        <v>632</v>
      </c>
      <c r="C3914" s="52" t="s">
        <v>1153</v>
      </c>
      <c r="D3914" s="52" t="s">
        <v>1408</v>
      </c>
      <c r="E3914" s="52" t="s">
        <v>1072</v>
      </c>
      <c r="F3914" s="52" t="s">
        <v>201</v>
      </c>
      <c r="G3914" s="56" t="s">
        <v>1073</v>
      </c>
      <c r="H3914" s="57">
        <v>14985000</v>
      </c>
    </row>
    <row r="3915" spans="1:8">
      <c r="A3915" s="52" t="s">
        <v>506</v>
      </c>
      <c r="B3915" s="52" t="s">
        <v>632</v>
      </c>
      <c r="C3915" s="52" t="s">
        <v>1153</v>
      </c>
      <c r="D3915" s="52" t="s">
        <v>1408</v>
      </c>
      <c r="E3915" s="52" t="s">
        <v>1072</v>
      </c>
      <c r="F3915" s="52" t="s">
        <v>1074</v>
      </c>
      <c r="G3915" s="56" t="s">
        <v>1067</v>
      </c>
      <c r="H3915" s="57">
        <v>14985000</v>
      </c>
    </row>
    <row r="3916" spans="1:8" ht="25.5">
      <c r="A3916" s="52" t="s">
        <v>506</v>
      </c>
      <c r="B3916" s="52" t="s">
        <v>632</v>
      </c>
      <c r="C3916" s="52" t="s">
        <v>1153</v>
      </c>
      <c r="D3916" s="52" t="s">
        <v>1408</v>
      </c>
      <c r="E3916" s="52" t="s">
        <v>1076</v>
      </c>
      <c r="F3916" s="52" t="s">
        <v>201</v>
      </c>
      <c r="G3916" s="56" t="s">
        <v>1077</v>
      </c>
      <c r="H3916" s="57">
        <v>2510177500</v>
      </c>
    </row>
    <row r="3917" spans="1:8">
      <c r="A3917" s="52" t="s">
        <v>506</v>
      </c>
      <c r="B3917" s="52" t="s">
        <v>632</v>
      </c>
      <c r="C3917" s="52" t="s">
        <v>1153</v>
      </c>
      <c r="D3917" s="52" t="s">
        <v>1408</v>
      </c>
      <c r="E3917" s="52" t="s">
        <v>1076</v>
      </c>
      <c r="F3917" s="52" t="s">
        <v>1112</v>
      </c>
      <c r="G3917" s="56" t="s">
        <v>1113</v>
      </c>
      <c r="H3917" s="57">
        <v>2177800500</v>
      </c>
    </row>
    <row r="3918" spans="1:8">
      <c r="A3918" s="52" t="s">
        <v>506</v>
      </c>
      <c r="B3918" s="52" t="s">
        <v>632</v>
      </c>
      <c r="C3918" s="52" t="s">
        <v>1153</v>
      </c>
      <c r="D3918" s="52" t="s">
        <v>1408</v>
      </c>
      <c r="E3918" s="52" t="s">
        <v>1076</v>
      </c>
      <c r="F3918" s="52" t="s">
        <v>1080</v>
      </c>
      <c r="G3918" s="56" t="s">
        <v>1081</v>
      </c>
      <c r="H3918" s="57">
        <v>307377000</v>
      </c>
    </row>
    <row r="3919" spans="1:8">
      <c r="A3919" s="52" t="s">
        <v>506</v>
      </c>
      <c r="B3919" s="52" t="s">
        <v>632</v>
      </c>
      <c r="C3919" s="52" t="s">
        <v>1153</v>
      </c>
      <c r="D3919" s="52" t="s">
        <v>1408</v>
      </c>
      <c r="E3919" s="52" t="s">
        <v>1076</v>
      </c>
      <c r="F3919" s="52" t="s">
        <v>1082</v>
      </c>
      <c r="G3919" s="56" t="s">
        <v>971</v>
      </c>
      <c r="H3919" s="57">
        <v>25000000</v>
      </c>
    </row>
    <row r="3920" spans="1:8">
      <c r="A3920" s="52" t="s">
        <v>506</v>
      </c>
      <c r="B3920" s="52" t="s">
        <v>632</v>
      </c>
      <c r="C3920" s="52" t="s">
        <v>1153</v>
      </c>
      <c r="D3920" s="52" t="s">
        <v>1408</v>
      </c>
      <c r="E3920" s="52" t="s">
        <v>1083</v>
      </c>
      <c r="F3920" s="52" t="s">
        <v>201</v>
      </c>
      <c r="G3920" s="56" t="s">
        <v>971</v>
      </c>
      <c r="H3920" s="57">
        <v>8669400</v>
      </c>
    </row>
    <row r="3921" spans="1:8">
      <c r="A3921" s="52" t="s">
        <v>506</v>
      </c>
      <c r="B3921" s="52" t="s">
        <v>632</v>
      </c>
      <c r="C3921" s="52" t="s">
        <v>1153</v>
      </c>
      <c r="D3921" s="52" t="s">
        <v>1408</v>
      </c>
      <c r="E3921" s="52" t="s">
        <v>1083</v>
      </c>
      <c r="F3921" s="52" t="s">
        <v>1086</v>
      </c>
      <c r="G3921" s="56" t="s">
        <v>1087</v>
      </c>
      <c r="H3921" s="57">
        <v>8669400</v>
      </c>
    </row>
    <row r="3922" spans="1:8">
      <c r="A3922" s="52" t="s">
        <v>506</v>
      </c>
      <c r="B3922" s="52" t="s">
        <v>632</v>
      </c>
      <c r="C3922" s="52" t="s">
        <v>1153</v>
      </c>
      <c r="D3922" s="52" t="s">
        <v>1408</v>
      </c>
      <c r="E3922" s="52" t="s">
        <v>1133</v>
      </c>
      <c r="F3922" s="52" t="s">
        <v>201</v>
      </c>
      <c r="G3922" s="56" t="s">
        <v>1134</v>
      </c>
      <c r="H3922" s="57">
        <v>9000000000</v>
      </c>
    </row>
    <row r="3923" spans="1:8">
      <c r="A3923" s="52" t="s">
        <v>506</v>
      </c>
      <c r="B3923" s="52" t="s">
        <v>632</v>
      </c>
      <c r="C3923" s="52" t="s">
        <v>1153</v>
      </c>
      <c r="D3923" s="52" t="s">
        <v>1408</v>
      </c>
      <c r="E3923" s="52" t="s">
        <v>1133</v>
      </c>
      <c r="F3923" s="52" t="s">
        <v>1135</v>
      </c>
      <c r="G3923" s="56" t="s">
        <v>1136</v>
      </c>
      <c r="H3923" s="57">
        <v>9000000000</v>
      </c>
    </row>
    <row r="3924" spans="1:8">
      <c r="A3924" s="52" t="s">
        <v>506</v>
      </c>
      <c r="B3924" s="52" t="s">
        <v>632</v>
      </c>
      <c r="C3924" s="52" t="s">
        <v>1153</v>
      </c>
      <c r="D3924" s="52" t="s">
        <v>1408</v>
      </c>
      <c r="E3924" s="52" t="s">
        <v>1100</v>
      </c>
      <c r="F3924" s="52" t="s">
        <v>201</v>
      </c>
      <c r="G3924" s="56" t="s">
        <v>1034</v>
      </c>
      <c r="H3924" s="57">
        <v>1000000000</v>
      </c>
    </row>
    <row r="3925" spans="1:8">
      <c r="A3925" s="52" t="s">
        <v>506</v>
      </c>
      <c r="B3925" s="52" t="s">
        <v>632</v>
      </c>
      <c r="C3925" s="52" t="s">
        <v>1153</v>
      </c>
      <c r="D3925" s="52" t="s">
        <v>1408</v>
      </c>
      <c r="E3925" s="52" t="s">
        <v>1100</v>
      </c>
      <c r="F3925" s="52" t="s">
        <v>1101</v>
      </c>
      <c r="G3925" s="56" t="s">
        <v>1102</v>
      </c>
      <c r="H3925" s="57">
        <v>595443000</v>
      </c>
    </row>
    <row r="3926" spans="1:8">
      <c r="A3926" s="52" t="s">
        <v>506</v>
      </c>
      <c r="B3926" s="52" t="s">
        <v>632</v>
      </c>
      <c r="C3926" s="52" t="s">
        <v>1153</v>
      </c>
      <c r="D3926" s="52" t="s">
        <v>1408</v>
      </c>
      <c r="E3926" s="52" t="s">
        <v>1100</v>
      </c>
      <c r="F3926" s="52" t="s">
        <v>1103</v>
      </c>
      <c r="G3926" s="56" t="s">
        <v>1104</v>
      </c>
      <c r="H3926" s="57">
        <v>404557000</v>
      </c>
    </row>
    <row r="3927" spans="1:8">
      <c r="A3927" s="52" t="s">
        <v>506</v>
      </c>
      <c r="B3927" s="52" t="s">
        <v>632</v>
      </c>
      <c r="C3927" s="52" t="s">
        <v>1153</v>
      </c>
      <c r="D3927" s="52" t="s">
        <v>1410</v>
      </c>
      <c r="E3927" s="52" t="s">
        <v>201</v>
      </c>
      <c r="F3927" s="52" t="s">
        <v>201</v>
      </c>
      <c r="G3927" s="56" t="s">
        <v>1411</v>
      </c>
      <c r="H3927" s="57">
        <v>2924351676</v>
      </c>
    </row>
    <row r="3928" spans="1:8">
      <c r="A3928" s="52" t="s">
        <v>506</v>
      </c>
      <c r="B3928" s="52" t="s">
        <v>632</v>
      </c>
      <c r="C3928" s="52" t="s">
        <v>1153</v>
      </c>
      <c r="D3928" s="52" t="s">
        <v>1410</v>
      </c>
      <c r="E3928" s="52" t="s">
        <v>944</v>
      </c>
      <c r="F3928" s="52" t="s">
        <v>201</v>
      </c>
      <c r="G3928" s="56" t="s">
        <v>945</v>
      </c>
      <c r="H3928" s="57">
        <v>86863000</v>
      </c>
    </row>
    <row r="3929" spans="1:8">
      <c r="A3929" s="52" t="s">
        <v>506</v>
      </c>
      <c r="B3929" s="52" t="s">
        <v>632</v>
      </c>
      <c r="C3929" s="52" t="s">
        <v>1153</v>
      </c>
      <c r="D3929" s="52" t="s">
        <v>1410</v>
      </c>
      <c r="E3929" s="52" t="s">
        <v>944</v>
      </c>
      <c r="F3929" s="52" t="s">
        <v>948</v>
      </c>
      <c r="G3929" s="56" t="s">
        <v>949</v>
      </c>
      <c r="H3929" s="57">
        <v>86863000</v>
      </c>
    </row>
    <row r="3930" spans="1:8">
      <c r="A3930" s="52" t="s">
        <v>506</v>
      </c>
      <c r="B3930" s="52" t="s">
        <v>632</v>
      </c>
      <c r="C3930" s="52" t="s">
        <v>1153</v>
      </c>
      <c r="D3930" s="52" t="s">
        <v>1410</v>
      </c>
      <c r="E3930" s="52" t="s">
        <v>982</v>
      </c>
      <c r="F3930" s="52" t="s">
        <v>201</v>
      </c>
      <c r="G3930" s="56" t="s">
        <v>983</v>
      </c>
      <c r="H3930" s="57">
        <v>15600000</v>
      </c>
    </row>
    <row r="3931" spans="1:8">
      <c r="A3931" s="52" t="s">
        <v>506</v>
      </c>
      <c r="B3931" s="52" t="s">
        <v>632</v>
      </c>
      <c r="C3931" s="52" t="s">
        <v>1153</v>
      </c>
      <c r="D3931" s="52" t="s">
        <v>1410</v>
      </c>
      <c r="E3931" s="52" t="s">
        <v>982</v>
      </c>
      <c r="F3931" s="52" t="s">
        <v>1242</v>
      </c>
      <c r="G3931" s="56" t="s">
        <v>971</v>
      </c>
      <c r="H3931" s="57">
        <v>15600000</v>
      </c>
    </row>
    <row r="3932" spans="1:8">
      <c r="A3932" s="52" t="s">
        <v>506</v>
      </c>
      <c r="B3932" s="52" t="s">
        <v>632</v>
      </c>
      <c r="C3932" s="52" t="s">
        <v>1153</v>
      </c>
      <c r="D3932" s="52" t="s">
        <v>1410</v>
      </c>
      <c r="E3932" s="52" t="s">
        <v>986</v>
      </c>
      <c r="F3932" s="52" t="s">
        <v>201</v>
      </c>
      <c r="G3932" s="56" t="s">
        <v>987</v>
      </c>
      <c r="H3932" s="57">
        <v>270317770</v>
      </c>
    </row>
    <row r="3933" spans="1:8">
      <c r="A3933" s="52" t="s">
        <v>506</v>
      </c>
      <c r="B3933" s="52" t="s">
        <v>632</v>
      </c>
      <c r="C3933" s="52" t="s">
        <v>1153</v>
      </c>
      <c r="D3933" s="52" t="s">
        <v>1410</v>
      </c>
      <c r="E3933" s="52" t="s">
        <v>986</v>
      </c>
      <c r="F3933" s="52" t="s">
        <v>992</v>
      </c>
      <c r="G3933" s="56" t="s">
        <v>993</v>
      </c>
      <c r="H3933" s="57">
        <v>270317770</v>
      </c>
    </row>
    <row r="3934" spans="1:8">
      <c r="A3934" s="52" t="s">
        <v>506</v>
      </c>
      <c r="B3934" s="52" t="s">
        <v>632</v>
      </c>
      <c r="C3934" s="52" t="s">
        <v>1153</v>
      </c>
      <c r="D3934" s="52" t="s">
        <v>1410</v>
      </c>
      <c r="E3934" s="52" t="s">
        <v>996</v>
      </c>
      <c r="F3934" s="52" t="s">
        <v>201</v>
      </c>
      <c r="G3934" s="56" t="s">
        <v>997</v>
      </c>
      <c r="H3934" s="57">
        <v>2605000</v>
      </c>
    </row>
    <row r="3935" spans="1:8">
      <c r="A3935" s="52" t="s">
        <v>506</v>
      </c>
      <c r="B3935" s="52" t="s">
        <v>632</v>
      </c>
      <c r="C3935" s="52" t="s">
        <v>1153</v>
      </c>
      <c r="D3935" s="52" t="s">
        <v>1410</v>
      </c>
      <c r="E3935" s="52" t="s">
        <v>996</v>
      </c>
      <c r="F3935" s="52" t="s">
        <v>1004</v>
      </c>
      <c r="G3935" s="56" t="s">
        <v>1005</v>
      </c>
      <c r="H3935" s="57">
        <v>2605000</v>
      </c>
    </row>
    <row r="3936" spans="1:8">
      <c r="A3936" s="52" t="s">
        <v>506</v>
      </c>
      <c r="B3936" s="52" t="s">
        <v>632</v>
      </c>
      <c r="C3936" s="52" t="s">
        <v>1153</v>
      </c>
      <c r="D3936" s="52" t="s">
        <v>1410</v>
      </c>
      <c r="E3936" s="52" t="s">
        <v>1006</v>
      </c>
      <c r="F3936" s="52" t="s">
        <v>201</v>
      </c>
      <c r="G3936" s="56" t="s">
        <v>1007</v>
      </c>
      <c r="H3936" s="57">
        <v>229700000</v>
      </c>
    </row>
    <row r="3937" spans="1:8" ht="38.25">
      <c r="A3937" s="52" t="s">
        <v>506</v>
      </c>
      <c r="B3937" s="52" t="s">
        <v>632</v>
      </c>
      <c r="C3937" s="52" t="s">
        <v>1153</v>
      </c>
      <c r="D3937" s="52" t="s">
        <v>1410</v>
      </c>
      <c r="E3937" s="52" t="s">
        <v>1006</v>
      </c>
      <c r="F3937" s="52" t="s">
        <v>1012</v>
      </c>
      <c r="G3937" s="56" t="s">
        <v>1013</v>
      </c>
      <c r="H3937" s="57">
        <v>35400000</v>
      </c>
    </row>
    <row r="3938" spans="1:8">
      <c r="A3938" s="52" t="s">
        <v>506</v>
      </c>
      <c r="B3938" s="52" t="s">
        <v>632</v>
      </c>
      <c r="C3938" s="52" t="s">
        <v>1153</v>
      </c>
      <c r="D3938" s="52" t="s">
        <v>1410</v>
      </c>
      <c r="E3938" s="52" t="s">
        <v>1006</v>
      </c>
      <c r="F3938" s="52" t="s">
        <v>1014</v>
      </c>
      <c r="G3938" s="56" t="s">
        <v>1015</v>
      </c>
      <c r="H3938" s="57">
        <v>194300000</v>
      </c>
    </row>
    <row r="3939" spans="1:8">
      <c r="A3939" s="52" t="s">
        <v>506</v>
      </c>
      <c r="B3939" s="52" t="s">
        <v>632</v>
      </c>
      <c r="C3939" s="52" t="s">
        <v>1153</v>
      </c>
      <c r="D3939" s="52" t="s">
        <v>1410</v>
      </c>
      <c r="E3939" s="52" t="s">
        <v>1021</v>
      </c>
      <c r="F3939" s="52" t="s">
        <v>201</v>
      </c>
      <c r="G3939" s="56" t="s">
        <v>1022</v>
      </c>
      <c r="H3939" s="57">
        <v>39160000</v>
      </c>
    </row>
    <row r="3940" spans="1:8">
      <c r="A3940" s="52" t="s">
        <v>506</v>
      </c>
      <c r="B3940" s="52" t="s">
        <v>632</v>
      </c>
      <c r="C3940" s="52" t="s">
        <v>1153</v>
      </c>
      <c r="D3940" s="52" t="s">
        <v>1410</v>
      </c>
      <c r="E3940" s="52" t="s">
        <v>1021</v>
      </c>
      <c r="F3940" s="52" t="s">
        <v>1025</v>
      </c>
      <c r="G3940" s="56" t="s">
        <v>1026</v>
      </c>
      <c r="H3940" s="57">
        <v>31000000</v>
      </c>
    </row>
    <row r="3941" spans="1:8">
      <c r="A3941" s="52" t="s">
        <v>506</v>
      </c>
      <c r="B3941" s="52" t="s">
        <v>632</v>
      </c>
      <c r="C3941" s="52" t="s">
        <v>1153</v>
      </c>
      <c r="D3941" s="52" t="s">
        <v>1410</v>
      </c>
      <c r="E3941" s="52" t="s">
        <v>1021</v>
      </c>
      <c r="F3941" s="52" t="s">
        <v>1033</v>
      </c>
      <c r="G3941" s="56" t="s">
        <v>1034</v>
      </c>
      <c r="H3941" s="57">
        <v>8160000</v>
      </c>
    </row>
    <row r="3942" spans="1:8">
      <c r="A3942" s="52" t="s">
        <v>506</v>
      </c>
      <c r="B3942" s="52" t="s">
        <v>632</v>
      </c>
      <c r="C3942" s="52" t="s">
        <v>1153</v>
      </c>
      <c r="D3942" s="52" t="s">
        <v>1410</v>
      </c>
      <c r="E3942" s="52" t="s">
        <v>1035</v>
      </c>
      <c r="F3942" s="52" t="s">
        <v>201</v>
      </c>
      <c r="G3942" s="56" t="s">
        <v>1036</v>
      </c>
      <c r="H3942" s="57">
        <v>813042000</v>
      </c>
    </row>
    <row r="3943" spans="1:8">
      <c r="A3943" s="52" t="s">
        <v>506</v>
      </c>
      <c r="B3943" s="52" t="s">
        <v>632</v>
      </c>
      <c r="C3943" s="52" t="s">
        <v>1153</v>
      </c>
      <c r="D3943" s="52" t="s">
        <v>1410</v>
      </c>
      <c r="E3943" s="52" t="s">
        <v>1035</v>
      </c>
      <c r="F3943" s="52" t="s">
        <v>1037</v>
      </c>
      <c r="G3943" s="56" t="s">
        <v>1038</v>
      </c>
      <c r="H3943" s="57">
        <v>402000000</v>
      </c>
    </row>
    <row r="3944" spans="1:8">
      <c r="A3944" s="52" t="s">
        <v>506</v>
      </c>
      <c r="B3944" s="52" t="s">
        <v>632</v>
      </c>
      <c r="C3944" s="52" t="s">
        <v>1153</v>
      </c>
      <c r="D3944" s="52" t="s">
        <v>1410</v>
      </c>
      <c r="E3944" s="52" t="s">
        <v>1035</v>
      </c>
      <c r="F3944" s="52" t="s">
        <v>1039</v>
      </c>
      <c r="G3944" s="56" t="s">
        <v>1040</v>
      </c>
      <c r="H3944" s="57">
        <v>204850000</v>
      </c>
    </row>
    <row r="3945" spans="1:8">
      <c r="A3945" s="52" t="s">
        <v>506</v>
      </c>
      <c r="B3945" s="52" t="s">
        <v>632</v>
      </c>
      <c r="C3945" s="52" t="s">
        <v>1153</v>
      </c>
      <c r="D3945" s="52" t="s">
        <v>1410</v>
      </c>
      <c r="E3945" s="52" t="s">
        <v>1035</v>
      </c>
      <c r="F3945" s="52" t="s">
        <v>1041</v>
      </c>
      <c r="G3945" s="56" t="s">
        <v>1028</v>
      </c>
      <c r="H3945" s="57">
        <v>206192000</v>
      </c>
    </row>
    <row r="3946" spans="1:8" ht="25.5">
      <c r="A3946" s="52" t="s">
        <v>506</v>
      </c>
      <c r="B3946" s="52" t="s">
        <v>632</v>
      </c>
      <c r="C3946" s="52" t="s">
        <v>1153</v>
      </c>
      <c r="D3946" s="52" t="s">
        <v>1410</v>
      </c>
      <c r="E3946" s="52" t="s">
        <v>1076</v>
      </c>
      <c r="F3946" s="52" t="s">
        <v>201</v>
      </c>
      <c r="G3946" s="56" t="s">
        <v>1077</v>
      </c>
      <c r="H3946" s="57">
        <v>1259616906</v>
      </c>
    </row>
    <row r="3947" spans="1:8">
      <c r="A3947" s="52" t="s">
        <v>506</v>
      </c>
      <c r="B3947" s="52" t="s">
        <v>632</v>
      </c>
      <c r="C3947" s="52" t="s">
        <v>1153</v>
      </c>
      <c r="D3947" s="52" t="s">
        <v>1410</v>
      </c>
      <c r="E3947" s="52" t="s">
        <v>1076</v>
      </c>
      <c r="F3947" s="52" t="s">
        <v>1080</v>
      </c>
      <c r="G3947" s="56" t="s">
        <v>1081</v>
      </c>
      <c r="H3947" s="57">
        <v>1112859506</v>
      </c>
    </row>
    <row r="3948" spans="1:8">
      <c r="A3948" s="52" t="s">
        <v>506</v>
      </c>
      <c r="B3948" s="52" t="s">
        <v>632</v>
      </c>
      <c r="C3948" s="52" t="s">
        <v>1153</v>
      </c>
      <c r="D3948" s="52" t="s">
        <v>1410</v>
      </c>
      <c r="E3948" s="52" t="s">
        <v>1076</v>
      </c>
      <c r="F3948" s="52" t="s">
        <v>1082</v>
      </c>
      <c r="G3948" s="56" t="s">
        <v>971</v>
      </c>
      <c r="H3948" s="57">
        <v>146757400</v>
      </c>
    </row>
    <row r="3949" spans="1:8">
      <c r="A3949" s="52" t="s">
        <v>506</v>
      </c>
      <c r="B3949" s="52" t="s">
        <v>632</v>
      </c>
      <c r="C3949" s="52" t="s">
        <v>1153</v>
      </c>
      <c r="D3949" s="52" t="s">
        <v>1410</v>
      </c>
      <c r="E3949" s="52" t="s">
        <v>1189</v>
      </c>
      <c r="F3949" s="52" t="s">
        <v>201</v>
      </c>
      <c r="G3949" s="56" t="s">
        <v>1190</v>
      </c>
      <c r="H3949" s="57">
        <v>113462000</v>
      </c>
    </row>
    <row r="3950" spans="1:8">
      <c r="A3950" s="52" t="s">
        <v>506</v>
      </c>
      <c r="B3950" s="52" t="s">
        <v>632</v>
      </c>
      <c r="C3950" s="52" t="s">
        <v>1153</v>
      </c>
      <c r="D3950" s="52" t="s">
        <v>1410</v>
      </c>
      <c r="E3950" s="52" t="s">
        <v>1189</v>
      </c>
      <c r="F3950" s="52" t="s">
        <v>1191</v>
      </c>
      <c r="G3950" s="56" t="s">
        <v>1192</v>
      </c>
      <c r="H3950" s="57">
        <v>20700000</v>
      </c>
    </row>
    <row r="3951" spans="1:8">
      <c r="A3951" s="52" t="s">
        <v>506</v>
      </c>
      <c r="B3951" s="52" t="s">
        <v>632</v>
      </c>
      <c r="C3951" s="52" t="s">
        <v>1153</v>
      </c>
      <c r="D3951" s="52" t="s">
        <v>1410</v>
      </c>
      <c r="E3951" s="52" t="s">
        <v>1189</v>
      </c>
      <c r="F3951" s="52" t="s">
        <v>1321</v>
      </c>
      <c r="G3951" s="56" t="s">
        <v>1322</v>
      </c>
      <c r="H3951" s="57">
        <v>92762000</v>
      </c>
    </row>
    <row r="3952" spans="1:8">
      <c r="A3952" s="52" t="s">
        <v>506</v>
      </c>
      <c r="B3952" s="52" t="s">
        <v>632</v>
      </c>
      <c r="C3952" s="52" t="s">
        <v>1153</v>
      </c>
      <c r="D3952" s="52" t="s">
        <v>1410</v>
      </c>
      <c r="E3952" s="52" t="s">
        <v>1083</v>
      </c>
      <c r="F3952" s="52" t="s">
        <v>201</v>
      </c>
      <c r="G3952" s="56" t="s">
        <v>971</v>
      </c>
      <c r="H3952" s="57">
        <v>93985000</v>
      </c>
    </row>
    <row r="3953" spans="1:8">
      <c r="A3953" s="52" t="s">
        <v>506</v>
      </c>
      <c r="B3953" s="52" t="s">
        <v>632</v>
      </c>
      <c r="C3953" s="52" t="s">
        <v>1153</v>
      </c>
      <c r="D3953" s="52" t="s">
        <v>1410</v>
      </c>
      <c r="E3953" s="52" t="s">
        <v>1083</v>
      </c>
      <c r="F3953" s="52" t="s">
        <v>1084</v>
      </c>
      <c r="G3953" s="56" t="s">
        <v>1085</v>
      </c>
      <c r="H3953" s="57">
        <v>9185000</v>
      </c>
    </row>
    <row r="3954" spans="1:8">
      <c r="A3954" s="52" t="s">
        <v>506</v>
      </c>
      <c r="B3954" s="52" t="s">
        <v>632</v>
      </c>
      <c r="C3954" s="52" t="s">
        <v>1153</v>
      </c>
      <c r="D3954" s="52" t="s">
        <v>1410</v>
      </c>
      <c r="E3954" s="52" t="s">
        <v>1083</v>
      </c>
      <c r="F3954" s="52" t="s">
        <v>1090</v>
      </c>
      <c r="G3954" s="56" t="s">
        <v>1091</v>
      </c>
      <c r="H3954" s="57">
        <v>84800000</v>
      </c>
    </row>
    <row r="3955" spans="1:8">
      <c r="A3955" s="52" t="s">
        <v>506</v>
      </c>
      <c r="B3955" s="52" t="s">
        <v>632</v>
      </c>
      <c r="C3955" s="52" t="s">
        <v>1158</v>
      </c>
      <c r="D3955" s="52" t="s">
        <v>201</v>
      </c>
      <c r="E3955" s="52" t="s">
        <v>201</v>
      </c>
      <c r="F3955" s="52" t="s">
        <v>201</v>
      </c>
      <c r="G3955" s="56" t="s">
        <v>1159</v>
      </c>
      <c r="H3955" s="57">
        <v>95899748982</v>
      </c>
    </row>
    <row r="3956" spans="1:8">
      <c r="A3956" s="52" t="s">
        <v>506</v>
      </c>
      <c r="B3956" s="52" t="s">
        <v>632</v>
      </c>
      <c r="C3956" s="52" t="s">
        <v>1158</v>
      </c>
      <c r="D3956" s="52" t="s">
        <v>1412</v>
      </c>
      <c r="E3956" s="52" t="s">
        <v>201</v>
      </c>
      <c r="F3956" s="52" t="s">
        <v>201</v>
      </c>
      <c r="G3956" s="56" t="s">
        <v>1413</v>
      </c>
      <c r="H3956" s="57">
        <v>1528593000</v>
      </c>
    </row>
    <row r="3957" spans="1:8" ht="25.5">
      <c r="A3957" s="52" t="s">
        <v>506</v>
      </c>
      <c r="B3957" s="52" t="s">
        <v>632</v>
      </c>
      <c r="C3957" s="52" t="s">
        <v>1158</v>
      </c>
      <c r="D3957" s="52" t="s">
        <v>1412</v>
      </c>
      <c r="E3957" s="52" t="s">
        <v>1143</v>
      </c>
      <c r="F3957" s="52" t="s">
        <v>201</v>
      </c>
      <c r="G3957" s="56" t="s">
        <v>1144</v>
      </c>
      <c r="H3957" s="57">
        <v>1524506000</v>
      </c>
    </row>
    <row r="3958" spans="1:8">
      <c r="A3958" s="52" t="s">
        <v>506</v>
      </c>
      <c r="B3958" s="52" t="s">
        <v>632</v>
      </c>
      <c r="C3958" s="52" t="s">
        <v>1158</v>
      </c>
      <c r="D3958" s="52" t="s">
        <v>1412</v>
      </c>
      <c r="E3958" s="52" t="s">
        <v>1143</v>
      </c>
      <c r="F3958" s="52" t="s">
        <v>1414</v>
      </c>
      <c r="G3958" s="56" t="s">
        <v>1415</v>
      </c>
      <c r="H3958" s="57">
        <v>192000000</v>
      </c>
    </row>
    <row r="3959" spans="1:8" ht="25.5">
      <c r="A3959" s="52" t="s">
        <v>506</v>
      </c>
      <c r="B3959" s="52" t="s">
        <v>632</v>
      </c>
      <c r="C3959" s="52" t="s">
        <v>1158</v>
      </c>
      <c r="D3959" s="52" t="s">
        <v>1412</v>
      </c>
      <c r="E3959" s="52" t="s">
        <v>1143</v>
      </c>
      <c r="F3959" s="52" t="s">
        <v>1179</v>
      </c>
      <c r="G3959" s="56" t="s">
        <v>1180</v>
      </c>
      <c r="H3959" s="57">
        <v>1007675000</v>
      </c>
    </row>
    <row r="3960" spans="1:8">
      <c r="A3960" s="52" t="s">
        <v>506</v>
      </c>
      <c r="B3960" s="52" t="s">
        <v>632</v>
      </c>
      <c r="C3960" s="52" t="s">
        <v>1158</v>
      </c>
      <c r="D3960" s="52" t="s">
        <v>1412</v>
      </c>
      <c r="E3960" s="52" t="s">
        <v>1143</v>
      </c>
      <c r="F3960" s="52" t="s">
        <v>1172</v>
      </c>
      <c r="G3960" s="56" t="s">
        <v>971</v>
      </c>
      <c r="H3960" s="57">
        <v>324831000</v>
      </c>
    </row>
    <row r="3961" spans="1:8">
      <c r="A3961" s="52" t="s">
        <v>506</v>
      </c>
      <c r="B3961" s="52" t="s">
        <v>632</v>
      </c>
      <c r="C3961" s="52" t="s">
        <v>1158</v>
      </c>
      <c r="D3961" s="52" t="s">
        <v>1412</v>
      </c>
      <c r="E3961" s="52" t="s">
        <v>1100</v>
      </c>
      <c r="F3961" s="52" t="s">
        <v>201</v>
      </c>
      <c r="G3961" s="56" t="s">
        <v>1034</v>
      </c>
      <c r="H3961" s="57">
        <v>4087000</v>
      </c>
    </row>
    <row r="3962" spans="1:8">
      <c r="A3962" s="52" t="s">
        <v>506</v>
      </c>
      <c r="B3962" s="52" t="s">
        <v>632</v>
      </c>
      <c r="C3962" s="52" t="s">
        <v>1158</v>
      </c>
      <c r="D3962" s="52" t="s">
        <v>1412</v>
      </c>
      <c r="E3962" s="52" t="s">
        <v>1100</v>
      </c>
      <c r="F3962" s="52" t="s">
        <v>1105</v>
      </c>
      <c r="G3962" s="56" t="s">
        <v>971</v>
      </c>
      <c r="H3962" s="57">
        <v>4087000</v>
      </c>
    </row>
    <row r="3963" spans="1:8">
      <c r="A3963" s="52" t="s">
        <v>506</v>
      </c>
      <c r="B3963" s="52" t="s">
        <v>632</v>
      </c>
      <c r="C3963" s="52" t="s">
        <v>1158</v>
      </c>
      <c r="D3963" s="52" t="s">
        <v>1175</v>
      </c>
      <c r="E3963" s="52" t="s">
        <v>201</v>
      </c>
      <c r="F3963" s="52" t="s">
        <v>201</v>
      </c>
      <c r="G3963" s="56" t="s">
        <v>1176</v>
      </c>
      <c r="H3963" s="57">
        <v>1142396133</v>
      </c>
    </row>
    <row r="3964" spans="1:8" ht="25.5">
      <c r="A3964" s="52" t="s">
        <v>506</v>
      </c>
      <c r="B3964" s="52" t="s">
        <v>632</v>
      </c>
      <c r="C3964" s="52" t="s">
        <v>1158</v>
      </c>
      <c r="D3964" s="52" t="s">
        <v>1175</v>
      </c>
      <c r="E3964" s="52" t="s">
        <v>1143</v>
      </c>
      <c r="F3964" s="52" t="s">
        <v>201</v>
      </c>
      <c r="G3964" s="56" t="s">
        <v>1144</v>
      </c>
      <c r="H3964" s="57">
        <v>1142396133</v>
      </c>
    </row>
    <row r="3965" spans="1:8" ht="25.5">
      <c r="A3965" s="52" t="s">
        <v>506</v>
      </c>
      <c r="B3965" s="52" t="s">
        <v>632</v>
      </c>
      <c r="C3965" s="52" t="s">
        <v>1158</v>
      </c>
      <c r="D3965" s="52" t="s">
        <v>1175</v>
      </c>
      <c r="E3965" s="52" t="s">
        <v>1143</v>
      </c>
      <c r="F3965" s="52" t="s">
        <v>1145</v>
      </c>
      <c r="G3965" s="56" t="s">
        <v>1146</v>
      </c>
      <c r="H3965" s="57">
        <v>1141313421</v>
      </c>
    </row>
    <row r="3966" spans="1:8">
      <c r="A3966" s="52" t="s">
        <v>506</v>
      </c>
      <c r="B3966" s="52" t="s">
        <v>632</v>
      </c>
      <c r="C3966" s="52" t="s">
        <v>1158</v>
      </c>
      <c r="D3966" s="52" t="s">
        <v>1175</v>
      </c>
      <c r="E3966" s="52" t="s">
        <v>1143</v>
      </c>
      <c r="F3966" s="52" t="s">
        <v>1172</v>
      </c>
      <c r="G3966" s="56" t="s">
        <v>971</v>
      </c>
      <c r="H3966" s="57">
        <v>1082712</v>
      </c>
    </row>
    <row r="3967" spans="1:8" ht="38.25">
      <c r="A3967" s="52" t="s">
        <v>506</v>
      </c>
      <c r="B3967" s="52" t="s">
        <v>632</v>
      </c>
      <c r="C3967" s="52" t="s">
        <v>1158</v>
      </c>
      <c r="D3967" s="52" t="s">
        <v>1195</v>
      </c>
      <c r="E3967" s="52" t="s">
        <v>201</v>
      </c>
      <c r="F3967" s="52" t="s">
        <v>201</v>
      </c>
      <c r="G3967" s="56" t="s">
        <v>1196</v>
      </c>
      <c r="H3967" s="57">
        <v>93228759849</v>
      </c>
    </row>
    <row r="3968" spans="1:8">
      <c r="A3968" s="52" t="s">
        <v>506</v>
      </c>
      <c r="B3968" s="52" t="s">
        <v>632</v>
      </c>
      <c r="C3968" s="52" t="s">
        <v>1158</v>
      </c>
      <c r="D3968" s="52" t="s">
        <v>1195</v>
      </c>
      <c r="E3968" s="52" t="s">
        <v>944</v>
      </c>
      <c r="F3968" s="52" t="s">
        <v>201</v>
      </c>
      <c r="G3968" s="56" t="s">
        <v>945</v>
      </c>
      <c r="H3968" s="57">
        <v>91815300</v>
      </c>
    </row>
    <row r="3969" spans="1:8">
      <c r="A3969" s="52" t="s">
        <v>506</v>
      </c>
      <c r="B3969" s="52" t="s">
        <v>632</v>
      </c>
      <c r="C3969" s="52" t="s">
        <v>1158</v>
      </c>
      <c r="D3969" s="52" t="s">
        <v>1195</v>
      </c>
      <c r="E3969" s="52" t="s">
        <v>944</v>
      </c>
      <c r="F3969" s="52" t="s">
        <v>948</v>
      </c>
      <c r="G3969" s="56" t="s">
        <v>949</v>
      </c>
      <c r="H3969" s="57">
        <v>91815300</v>
      </c>
    </row>
    <row r="3970" spans="1:8">
      <c r="A3970" s="52" t="s">
        <v>506</v>
      </c>
      <c r="B3970" s="52" t="s">
        <v>632</v>
      </c>
      <c r="C3970" s="52" t="s">
        <v>1158</v>
      </c>
      <c r="D3970" s="52" t="s">
        <v>1195</v>
      </c>
      <c r="E3970" s="52" t="s">
        <v>972</v>
      </c>
      <c r="F3970" s="52" t="s">
        <v>201</v>
      </c>
      <c r="G3970" s="56" t="s">
        <v>973</v>
      </c>
      <c r="H3970" s="57">
        <v>9792000</v>
      </c>
    </row>
    <row r="3971" spans="1:8">
      <c r="A3971" s="52" t="s">
        <v>506</v>
      </c>
      <c r="B3971" s="52" t="s">
        <v>632</v>
      </c>
      <c r="C3971" s="52" t="s">
        <v>1158</v>
      </c>
      <c r="D3971" s="52" t="s">
        <v>1195</v>
      </c>
      <c r="E3971" s="52" t="s">
        <v>972</v>
      </c>
      <c r="F3971" s="52" t="s">
        <v>974</v>
      </c>
      <c r="G3971" s="56" t="s">
        <v>975</v>
      </c>
      <c r="H3971" s="57">
        <v>7344000</v>
      </c>
    </row>
    <row r="3972" spans="1:8">
      <c r="A3972" s="52" t="s">
        <v>506</v>
      </c>
      <c r="B3972" s="52" t="s">
        <v>632</v>
      </c>
      <c r="C3972" s="52" t="s">
        <v>1158</v>
      </c>
      <c r="D3972" s="52" t="s">
        <v>1195</v>
      </c>
      <c r="E3972" s="52" t="s">
        <v>972</v>
      </c>
      <c r="F3972" s="52" t="s">
        <v>976</v>
      </c>
      <c r="G3972" s="56" t="s">
        <v>977</v>
      </c>
      <c r="H3972" s="57">
        <v>1296000</v>
      </c>
    </row>
    <row r="3973" spans="1:8">
      <c r="A3973" s="52" t="s">
        <v>506</v>
      </c>
      <c r="B3973" s="52" t="s">
        <v>632</v>
      </c>
      <c r="C3973" s="52" t="s">
        <v>1158</v>
      </c>
      <c r="D3973" s="52" t="s">
        <v>1195</v>
      </c>
      <c r="E3973" s="52" t="s">
        <v>972</v>
      </c>
      <c r="F3973" s="52" t="s">
        <v>978</v>
      </c>
      <c r="G3973" s="56" t="s">
        <v>979</v>
      </c>
      <c r="H3973" s="57">
        <v>576000</v>
      </c>
    </row>
    <row r="3974" spans="1:8">
      <c r="A3974" s="52" t="s">
        <v>506</v>
      </c>
      <c r="B3974" s="52" t="s">
        <v>632</v>
      </c>
      <c r="C3974" s="52" t="s">
        <v>1158</v>
      </c>
      <c r="D3974" s="52" t="s">
        <v>1195</v>
      </c>
      <c r="E3974" s="52" t="s">
        <v>972</v>
      </c>
      <c r="F3974" s="52" t="s">
        <v>980</v>
      </c>
      <c r="G3974" s="56" t="s">
        <v>981</v>
      </c>
      <c r="H3974" s="57">
        <v>576000</v>
      </c>
    </row>
    <row r="3975" spans="1:8">
      <c r="A3975" s="52" t="s">
        <v>506</v>
      </c>
      <c r="B3975" s="52" t="s">
        <v>632</v>
      </c>
      <c r="C3975" s="52" t="s">
        <v>1158</v>
      </c>
      <c r="D3975" s="52" t="s">
        <v>1195</v>
      </c>
      <c r="E3975" s="52" t="s">
        <v>986</v>
      </c>
      <c r="F3975" s="52" t="s">
        <v>201</v>
      </c>
      <c r="G3975" s="56" t="s">
        <v>987</v>
      </c>
      <c r="H3975" s="57">
        <v>100175612</v>
      </c>
    </row>
    <row r="3976" spans="1:8">
      <c r="A3976" s="52" t="s">
        <v>506</v>
      </c>
      <c r="B3976" s="52" t="s">
        <v>632</v>
      </c>
      <c r="C3976" s="52" t="s">
        <v>1158</v>
      </c>
      <c r="D3976" s="52" t="s">
        <v>1195</v>
      </c>
      <c r="E3976" s="52" t="s">
        <v>986</v>
      </c>
      <c r="F3976" s="52" t="s">
        <v>988</v>
      </c>
      <c r="G3976" s="56" t="s">
        <v>989</v>
      </c>
      <c r="H3976" s="57">
        <v>6435400</v>
      </c>
    </row>
    <row r="3977" spans="1:8">
      <c r="A3977" s="52" t="s">
        <v>506</v>
      </c>
      <c r="B3977" s="52" t="s">
        <v>632</v>
      </c>
      <c r="C3977" s="52" t="s">
        <v>1158</v>
      </c>
      <c r="D3977" s="52" t="s">
        <v>1195</v>
      </c>
      <c r="E3977" s="52" t="s">
        <v>986</v>
      </c>
      <c r="F3977" s="52" t="s">
        <v>990</v>
      </c>
      <c r="G3977" s="56" t="s">
        <v>991</v>
      </c>
      <c r="H3977" s="57">
        <v>515200</v>
      </c>
    </row>
    <row r="3978" spans="1:8">
      <c r="A3978" s="52" t="s">
        <v>506</v>
      </c>
      <c r="B3978" s="52" t="s">
        <v>632</v>
      </c>
      <c r="C3978" s="52" t="s">
        <v>1158</v>
      </c>
      <c r="D3978" s="52" t="s">
        <v>1195</v>
      </c>
      <c r="E3978" s="52" t="s">
        <v>986</v>
      </c>
      <c r="F3978" s="52" t="s">
        <v>992</v>
      </c>
      <c r="G3978" s="56" t="s">
        <v>993</v>
      </c>
      <c r="H3978" s="57">
        <v>42756712</v>
      </c>
    </row>
    <row r="3979" spans="1:8">
      <c r="A3979" s="52" t="s">
        <v>506</v>
      </c>
      <c r="B3979" s="52" t="s">
        <v>632</v>
      </c>
      <c r="C3979" s="52" t="s">
        <v>1158</v>
      </c>
      <c r="D3979" s="52" t="s">
        <v>1195</v>
      </c>
      <c r="E3979" s="52" t="s">
        <v>986</v>
      </c>
      <c r="F3979" s="52" t="s">
        <v>1110</v>
      </c>
      <c r="G3979" s="56" t="s">
        <v>1111</v>
      </c>
      <c r="H3979" s="57">
        <v>50468300</v>
      </c>
    </row>
    <row r="3980" spans="1:8">
      <c r="A3980" s="52" t="s">
        <v>506</v>
      </c>
      <c r="B3980" s="52" t="s">
        <v>632</v>
      </c>
      <c r="C3980" s="52" t="s">
        <v>1158</v>
      </c>
      <c r="D3980" s="52" t="s">
        <v>1195</v>
      </c>
      <c r="E3980" s="52" t="s">
        <v>996</v>
      </c>
      <c r="F3980" s="52" t="s">
        <v>201</v>
      </c>
      <c r="G3980" s="56" t="s">
        <v>997</v>
      </c>
      <c r="H3980" s="57">
        <v>34965558</v>
      </c>
    </row>
    <row r="3981" spans="1:8">
      <c r="A3981" s="52" t="s">
        <v>506</v>
      </c>
      <c r="B3981" s="52" t="s">
        <v>632</v>
      </c>
      <c r="C3981" s="52" t="s">
        <v>1158</v>
      </c>
      <c r="D3981" s="52" t="s">
        <v>1195</v>
      </c>
      <c r="E3981" s="52" t="s">
        <v>996</v>
      </c>
      <c r="F3981" s="52" t="s">
        <v>998</v>
      </c>
      <c r="G3981" s="56" t="s">
        <v>999</v>
      </c>
      <c r="H3981" s="57">
        <v>25271558</v>
      </c>
    </row>
    <row r="3982" spans="1:8">
      <c r="A3982" s="52" t="s">
        <v>506</v>
      </c>
      <c r="B3982" s="52" t="s">
        <v>632</v>
      </c>
      <c r="C3982" s="52" t="s">
        <v>1158</v>
      </c>
      <c r="D3982" s="52" t="s">
        <v>1195</v>
      </c>
      <c r="E3982" s="52" t="s">
        <v>996</v>
      </c>
      <c r="F3982" s="52" t="s">
        <v>1000</v>
      </c>
      <c r="G3982" s="56" t="s">
        <v>1001</v>
      </c>
      <c r="H3982" s="57">
        <v>9694000</v>
      </c>
    </row>
    <row r="3983" spans="1:8">
      <c r="A3983" s="52" t="s">
        <v>506</v>
      </c>
      <c r="B3983" s="52" t="s">
        <v>632</v>
      </c>
      <c r="C3983" s="52" t="s">
        <v>1158</v>
      </c>
      <c r="D3983" s="52" t="s">
        <v>1195</v>
      </c>
      <c r="E3983" s="52" t="s">
        <v>1006</v>
      </c>
      <c r="F3983" s="52" t="s">
        <v>201</v>
      </c>
      <c r="G3983" s="56" t="s">
        <v>1007</v>
      </c>
      <c r="H3983" s="57">
        <v>50582000</v>
      </c>
    </row>
    <row r="3984" spans="1:8" ht="38.25">
      <c r="A3984" s="52" t="s">
        <v>506</v>
      </c>
      <c r="B3984" s="52" t="s">
        <v>632</v>
      </c>
      <c r="C3984" s="52" t="s">
        <v>1158</v>
      </c>
      <c r="D3984" s="52" t="s">
        <v>1195</v>
      </c>
      <c r="E3984" s="52" t="s">
        <v>1006</v>
      </c>
      <c r="F3984" s="52" t="s">
        <v>1008</v>
      </c>
      <c r="G3984" s="56" t="s">
        <v>1009</v>
      </c>
      <c r="H3984" s="57">
        <v>22000</v>
      </c>
    </row>
    <row r="3985" spans="1:8" ht="38.25">
      <c r="A3985" s="52" t="s">
        <v>506</v>
      </c>
      <c r="B3985" s="52" t="s">
        <v>632</v>
      </c>
      <c r="C3985" s="52" t="s">
        <v>1158</v>
      </c>
      <c r="D3985" s="52" t="s">
        <v>1195</v>
      </c>
      <c r="E3985" s="52" t="s">
        <v>1006</v>
      </c>
      <c r="F3985" s="52" t="s">
        <v>1012</v>
      </c>
      <c r="G3985" s="56" t="s">
        <v>1013</v>
      </c>
      <c r="H3985" s="57">
        <v>880000</v>
      </c>
    </row>
    <row r="3986" spans="1:8">
      <c r="A3986" s="52" t="s">
        <v>506</v>
      </c>
      <c r="B3986" s="52" t="s">
        <v>632</v>
      </c>
      <c r="C3986" s="52" t="s">
        <v>1158</v>
      </c>
      <c r="D3986" s="52" t="s">
        <v>1195</v>
      </c>
      <c r="E3986" s="52" t="s">
        <v>1006</v>
      </c>
      <c r="F3986" s="52" t="s">
        <v>1014</v>
      </c>
      <c r="G3986" s="56" t="s">
        <v>1015</v>
      </c>
      <c r="H3986" s="57">
        <v>49680000</v>
      </c>
    </row>
    <row r="3987" spans="1:8">
      <c r="A3987" s="52" t="s">
        <v>506</v>
      </c>
      <c r="B3987" s="52" t="s">
        <v>632</v>
      </c>
      <c r="C3987" s="52" t="s">
        <v>1158</v>
      </c>
      <c r="D3987" s="52" t="s">
        <v>1195</v>
      </c>
      <c r="E3987" s="52" t="s">
        <v>1021</v>
      </c>
      <c r="F3987" s="52" t="s">
        <v>201</v>
      </c>
      <c r="G3987" s="56" t="s">
        <v>1022</v>
      </c>
      <c r="H3987" s="57">
        <v>2400000</v>
      </c>
    </row>
    <row r="3988" spans="1:8">
      <c r="A3988" s="52" t="s">
        <v>506</v>
      </c>
      <c r="B3988" s="52" t="s">
        <v>632</v>
      </c>
      <c r="C3988" s="52" t="s">
        <v>1158</v>
      </c>
      <c r="D3988" s="52" t="s">
        <v>1195</v>
      </c>
      <c r="E3988" s="52" t="s">
        <v>1021</v>
      </c>
      <c r="F3988" s="52" t="s">
        <v>1033</v>
      </c>
      <c r="G3988" s="56" t="s">
        <v>1034</v>
      </c>
      <c r="H3988" s="57">
        <v>2400000</v>
      </c>
    </row>
    <row r="3989" spans="1:8">
      <c r="A3989" s="52" t="s">
        <v>506</v>
      </c>
      <c r="B3989" s="52" t="s">
        <v>632</v>
      </c>
      <c r="C3989" s="52" t="s">
        <v>1158</v>
      </c>
      <c r="D3989" s="52" t="s">
        <v>1195</v>
      </c>
      <c r="E3989" s="52" t="s">
        <v>1035</v>
      </c>
      <c r="F3989" s="52" t="s">
        <v>201</v>
      </c>
      <c r="G3989" s="56" t="s">
        <v>1036</v>
      </c>
      <c r="H3989" s="57">
        <v>141249500</v>
      </c>
    </row>
    <row r="3990" spans="1:8">
      <c r="A3990" s="52" t="s">
        <v>506</v>
      </c>
      <c r="B3990" s="52" t="s">
        <v>632</v>
      </c>
      <c r="C3990" s="52" t="s">
        <v>1158</v>
      </c>
      <c r="D3990" s="52" t="s">
        <v>1195</v>
      </c>
      <c r="E3990" s="52" t="s">
        <v>1035</v>
      </c>
      <c r="F3990" s="52" t="s">
        <v>1037</v>
      </c>
      <c r="G3990" s="56" t="s">
        <v>1038</v>
      </c>
      <c r="H3990" s="57">
        <v>32337000</v>
      </c>
    </row>
    <row r="3991" spans="1:8">
      <c r="A3991" s="52" t="s">
        <v>506</v>
      </c>
      <c r="B3991" s="52" t="s">
        <v>632</v>
      </c>
      <c r="C3991" s="52" t="s">
        <v>1158</v>
      </c>
      <c r="D3991" s="52" t="s">
        <v>1195</v>
      </c>
      <c r="E3991" s="52" t="s">
        <v>1035</v>
      </c>
      <c r="F3991" s="52" t="s">
        <v>1039</v>
      </c>
      <c r="G3991" s="56" t="s">
        <v>1040</v>
      </c>
      <c r="H3991" s="57">
        <v>62800000</v>
      </c>
    </row>
    <row r="3992" spans="1:8">
      <c r="A3992" s="52" t="s">
        <v>506</v>
      </c>
      <c r="B3992" s="52" t="s">
        <v>632</v>
      </c>
      <c r="C3992" s="52" t="s">
        <v>1158</v>
      </c>
      <c r="D3992" s="52" t="s">
        <v>1195</v>
      </c>
      <c r="E3992" s="52" t="s">
        <v>1035</v>
      </c>
      <c r="F3992" s="52" t="s">
        <v>1041</v>
      </c>
      <c r="G3992" s="56" t="s">
        <v>1028</v>
      </c>
      <c r="H3992" s="57">
        <v>46112500</v>
      </c>
    </row>
    <row r="3993" spans="1:8">
      <c r="A3993" s="52" t="s">
        <v>506</v>
      </c>
      <c r="B3993" s="52" t="s">
        <v>632</v>
      </c>
      <c r="C3993" s="52" t="s">
        <v>1158</v>
      </c>
      <c r="D3993" s="52" t="s">
        <v>1195</v>
      </c>
      <c r="E3993" s="52" t="s">
        <v>1044</v>
      </c>
      <c r="F3993" s="52" t="s">
        <v>201</v>
      </c>
      <c r="G3993" s="56" t="s">
        <v>1045</v>
      </c>
      <c r="H3993" s="57">
        <v>60000000</v>
      </c>
    </row>
    <row r="3994" spans="1:8">
      <c r="A3994" s="52" t="s">
        <v>506</v>
      </c>
      <c r="B3994" s="52" t="s">
        <v>632</v>
      </c>
      <c r="C3994" s="52" t="s">
        <v>1158</v>
      </c>
      <c r="D3994" s="52" t="s">
        <v>1195</v>
      </c>
      <c r="E3994" s="52" t="s">
        <v>1044</v>
      </c>
      <c r="F3994" s="52" t="s">
        <v>1048</v>
      </c>
      <c r="G3994" s="56" t="s">
        <v>1049</v>
      </c>
      <c r="H3994" s="57">
        <v>60000000</v>
      </c>
    </row>
    <row r="3995" spans="1:8" ht="25.5">
      <c r="A3995" s="52" t="s">
        <v>506</v>
      </c>
      <c r="B3995" s="52" t="s">
        <v>632</v>
      </c>
      <c r="C3995" s="52" t="s">
        <v>1158</v>
      </c>
      <c r="D3995" s="52" t="s">
        <v>1195</v>
      </c>
      <c r="E3995" s="52" t="s">
        <v>1058</v>
      </c>
      <c r="F3995" s="52" t="s">
        <v>201</v>
      </c>
      <c r="G3995" s="56" t="s">
        <v>1059</v>
      </c>
      <c r="H3995" s="57">
        <v>89112000</v>
      </c>
    </row>
    <row r="3996" spans="1:8">
      <c r="A3996" s="52" t="s">
        <v>506</v>
      </c>
      <c r="B3996" s="52" t="s">
        <v>632</v>
      </c>
      <c r="C3996" s="52" t="s">
        <v>1158</v>
      </c>
      <c r="D3996" s="52" t="s">
        <v>1195</v>
      </c>
      <c r="E3996" s="52" t="s">
        <v>1058</v>
      </c>
      <c r="F3996" s="52" t="s">
        <v>1245</v>
      </c>
      <c r="G3996" s="56" t="s">
        <v>1246</v>
      </c>
      <c r="H3996" s="57">
        <v>18322000</v>
      </c>
    </row>
    <row r="3997" spans="1:8">
      <c r="A3997" s="52" t="s">
        <v>506</v>
      </c>
      <c r="B3997" s="52" t="s">
        <v>632</v>
      </c>
      <c r="C3997" s="52" t="s">
        <v>1158</v>
      </c>
      <c r="D3997" s="52" t="s">
        <v>1195</v>
      </c>
      <c r="E3997" s="52" t="s">
        <v>1058</v>
      </c>
      <c r="F3997" s="52" t="s">
        <v>1064</v>
      </c>
      <c r="G3997" s="56" t="s">
        <v>1065</v>
      </c>
      <c r="H3997" s="57">
        <v>47645000</v>
      </c>
    </row>
    <row r="3998" spans="1:8">
      <c r="A3998" s="52" t="s">
        <v>506</v>
      </c>
      <c r="B3998" s="52" t="s">
        <v>632</v>
      </c>
      <c r="C3998" s="52" t="s">
        <v>1158</v>
      </c>
      <c r="D3998" s="52" t="s">
        <v>1195</v>
      </c>
      <c r="E3998" s="52" t="s">
        <v>1058</v>
      </c>
      <c r="F3998" s="52" t="s">
        <v>1066</v>
      </c>
      <c r="G3998" s="56" t="s">
        <v>1067</v>
      </c>
      <c r="H3998" s="57">
        <v>19075000</v>
      </c>
    </row>
    <row r="3999" spans="1:8">
      <c r="A3999" s="52" t="s">
        <v>506</v>
      </c>
      <c r="B3999" s="52" t="s">
        <v>632</v>
      </c>
      <c r="C3999" s="52" t="s">
        <v>1158</v>
      </c>
      <c r="D3999" s="52" t="s">
        <v>1195</v>
      </c>
      <c r="E3999" s="52" t="s">
        <v>1058</v>
      </c>
      <c r="F3999" s="52" t="s">
        <v>1070</v>
      </c>
      <c r="G3999" s="56" t="s">
        <v>1071</v>
      </c>
      <c r="H3999" s="57">
        <v>4070000</v>
      </c>
    </row>
    <row r="4000" spans="1:8" ht="25.5">
      <c r="A4000" s="52" t="s">
        <v>506</v>
      </c>
      <c r="B4000" s="52" t="s">
        <v>632</v>
      </c>
      <c r="C4000" s="52" t="s">
        <v>1158</v>
      </c>
      <c r="D4000" s="52" t="s">
        <v>1195</v>
      </c>
      <c r="E4000" s="52" t="s">
        <v>1072</v>
      </c>
      <c r="F4000" s="52" t="s">
        <v>201</v>
      </c>
      <c r="G4000" s="56" t="s">
        <v>1073</v>
      </c>
      <c r="H4000" s="57">
        <v>69017750</v>
      </c>
    </row>
    <row r="4001" spans="1:8">
      <c r="A4001" s="52" t="s">
        <v>506</v>
      </c>
      <c r="B4001" s="52" t="s">
        <v>632</v>
      </c>
      <c r="C4001" s="52" t="s">
        <v>1158</v>
      </c>
      <c r="D4001" s="52" t="s">
        <v>1195</v>
      </c>
      <c r="E4001" s="52" t="s">
        <v>1072</v>
      </c>
      <c r="F4001" s="52" t="s">
        <v>1074</v>
      </c>
      <c r="G4001" s="56" t="s">
        <v>1067</v>
      </c>
      <c r="H4001" s="57">
        <v>64027750</v>
      </c>
    </row>
    <row r="4002" spans="1:8">
      <c r="A4002" s="52" t="s">
        <v>506</v>
      </c>
      <c r="B4002" s="52" t="s">
        <v>632</v>
      </c>
      <c r="C4002" s="52" t="s">
        <v>1158</v>
      </c>
      <c r="D4002" s="52" t="s">
        <v>1195</v>
      </c>
      <c r="E4002" s="52" t="s">
        <v>1072</v>
      </c>
      <c r="F4002" s="52" t="s">
        <v>1075</v>
      </c>
      <c r="G4002" s="56" t="s">
        <v>1065</v>
      </c>
      <c r="H4002" s="57">
        <v>4990000</v>
      </c>
    </row>
    <row r="4003" spans="1:8" ht="25.5">
      <c r="A4003" s="52" t="s">
        <v>506</v>
      </c>
      <c r="B4003" s="52" t="s">
        <v>632</v>
      </c>
      <c r="C4003" s="52" t="s">
        <v>1158</v>
      </c>
      <c r="D4003" s="52" t="s">
        <v>1195</v>
      </c>
      <c r="E4003" s="52" t="s">
        <v>1076</v>
      </c>
      <c r="F4003" s="52" t="s">
        <v>201</v>
      </c>
      <c r="G4003" s="56" t="s">
        <v>1077</v>
      </c>
      <c r="H4003" s="57">
        <v>9822303071</v>
      </c>
    </row>
    <row r="4004" spans="1:8">
      <c r="A4004" s="52" t="s">
        <v>506</v>
      </c>
      <c r="B4004" s="52" t="s">
        <v>632</v>
      </c>
      <c r="C4004" s="52" t="s">
        <v>1158</v>
      </c>
      <c r="D4004" s="52" t="s">
        <v>1195</v>
      </c>
      <c r="E4004" s="52" t="s">
        <v>1076</v>
      </c>
      <c r="F4004" s="52" t="s">
        <v>1112</v>
      </c>
      <c r="G4004" s="56" t="s">
        <v>1113</v>
      </c>
      <c r="H4004" s="57">
        <v>545792120</v>
      </c>
    </row>
    <row r="4005" spans="1:8">
      <c r="A4005" s="52" t="s">
        <v>506</v>
      </c>
      <c r="B4005" s="52" t="s">
        <v>632</v>
      </c>
      <c r="C4005" s="52" t="s">
        <v>1158</v>
      </c>
      <c r="D4005" s="52" t="s">
        <v>1195</v>
      </c>
      <c r="E4005" s="52" t="s">
        <v>1076</v>
      </c>
      <c r="F4005" s="52" t="s">
        <v>1080</v>
      </c>
      <c r="G4005" s="56" t="s">
        <v>1081</v>
      </c>
      <c r="H4005" s="57">
        <v>9276510951</v>
      </c>
    </row>
    <row r="4006" spans="1:8">
      <c r="A4006" s="52" t="s">
        <v>506</v>
      </c>
      <c r="B4006" s="52" t="s">
        <v>632</v>
      </c>
      <c r="C4006" s="52" t="s">
        <v>1158</v>
      </c>
      <c r="D4006" s="52" t="s">
        <v>1195</v>
      </c>
      <c r="E4006" s="52" t="s">
        <v>1189</v>
      </c>
      <c r="F4006" s="52" t="s">
        <v>201</v>
      </c>
      <c r="G4006" s="56" t="s">
        <v>1190</v>
      </c>
      <c r="H4006" s="57">
        <v>63285000</v>
      </c>
    </row>
    <row r="4007" spans="1:8">
      <c r="A4007" s="52" t="s">
        <v>506</v>
      </c>
      <c r="B4007" s="52" t="s">
        <v>632</v>
      </c>
      <c r="C4007" s="52" t="s">
        <v>1158</v>
      </c>
      <c r="D4007" s="52" t="s">
        <v>1195</v>
      </c>
      <c r="E4007" s="52" t="s">
        <v>1189</v>
      </c>
      <c r="F4007" s="52" t="s">
        <v>1191</v>
      </c>
      <c r="G4007" s="56" t="s">
        <v>1192</v>
      </c>
      <c r="H4007" s="57">
        <v>7428000</v>
      </c>
    </row>
    <row r="4008" spans="1:8">
      <c r="A4008" s="52" t="s">
        <v>506</v>
      </c>
      <c r="B4008" s="52" t="s">
        <v>632</v>
      </c>
      <c r="C4008" s="52" t="s">
        <v>1158</v>
      </c>
      <c r="D4008" s="52" t="s">
        <v>1195</v>
      </c>
      <c r="E4008" s="52" t="s">
        <v>1189</v>
      </c>
      <c r="F4008" s="52" t="s">
        <v>1321</v>
      </c>
      <c r="G4008" s="56" t="s">
        <v>1322</v>
      </c>
      <c r="H4008" s="57">
        <v>55857000</v>
      </c>
    </row>
    <row r="4009" spans="1:8">
      <c r="A4009" s="52" t="s">
        <v>506</v>
      </c>
      <c r="B4009" s="52" t="s">
        <v>632</v>
      </c>
      <c r="C4009" s="52" t="s">
        <v>1158</v>
      </c>
      <c r="D4009" s="52" t="s">
        <v>1195</v>
      </c>
      <c r="E4009" s="52" t="s">
        <v>1083</v>
      </c>
      <c r="F4009" s="52" t="s">
        <v>201</v>
      </c>
      <c r="G4009" s="56" t="s">
        <v>971</v>
      </c>
      <c r="H4009" s="57">
        <v>401453258</v>
      </c>
    </row>
    <row r="4010" spans="1:8">
      <c r="A4010" s="52" t="s">
        <v>506</v>
      </c>
      <c r="B4010" s="52" t="s">
        <v>632</v>
      </c>
      <c r="C4010" s="52" t="s">
        <v>1158</v>
      </c>
      <c r="D4010" s="52" t="s">
        <v>1195</v>
      </c>
      <c r="E4010" s="52" t="s">
        <v>1083</v>
      </c>
      <c r="F4010" s="52" t="s">
        <v>1090</v>
      </c>
      <c r="G4010" s="56" t="s">
        <v>1091</v>
      </c>
      <c r="H4010" s="57">
        <v>401453258</v>
      </c>
    </row>
    <row r="4011" spans="1:8" ht="38.25">
      <c r="A4011" s="52" t="s">
        <v>506</v>
      </c>
      <c r="B4011" s="52" t="s">
        <v>632</v>
      </c>
      <c r="C4011" s="52" t="s">
        <v>1158</v>
      </c>
      <c r="D4011" s="52" t="s">
        <v>1195</v>
      </c>
      <c r="E4011" s="52" t="s">
        <v>1277</v>
      </c>
      <c r="F4011" s="52" t="s">
        <v>201</v>
      </c>
      <c r="G4011" s="56" t="s">
        <v>1278</v>
      </c>
      <c r="H4011" s="57">
        <v>316488700</v>
      </c>
    </row>
    <row r="4012" spans="1:8" ht="25.5">
      <c r="A4012" s="52" t="s">
        <v>506</v>
      </c>
      <c r="B4012" s="52" t="s">
        <v>632</v>
      </c>
      <c r="C4012" s="52" t="s">
        <v>1158</v>
      </c>
      <c r="D4012" s="52" t="s">
        <v>1195</v>
      </c>
      <c r="E4012" s="52" t="s">
        <v>1277</v>
      </c>
      <c r="F4012" s="52" t="s">
        <v>1279</v>
      </c>
      <c r="G4012" s="56" t="s">
        <v>1280</v>
      </c>
      <c r="H4012" s="57">
        <v>237366700</v>
      </c>
    </row>
    <row r="4013" spans="1:8">
      <c r="A4013" s="52" t="s">
        <v>506</v>
      </c>
      <c r="B4013" s="52" t="s">
        <v>632</v>
      </c>
      <c r="C4013" s="52" t="s">
        <v>1158</v>
      </c>
      <c r="D4013" s="52" t="s">
        <v>1195</v>
      </c>
      <c r="E4013" s="52" t="s">
        <v>1277</v>
      </c>
      <c r="F4013" s="52" t="s">
        <v>1285</v>
      </c>
      <c r="G4013" s="56" t="s">
        <v>1286</v>
      </c>
      <c r="H4013" s="57">
        <v>79122000</v>
      </c>
    </row>
    <row r="4014" spans="1:8">
      <c r="A4014" s="52" t="s">
        <v>506</v>
      </c>
      <c r="B4014" s="52" t="s">
        <v>632</v>
      </c>
      <c r="C4014" s="52" t="s">
        <v>1158</v>
      </c>
      <c r="D4014" s="52" t="s">
        <v>1195</v>
      </c>
      <c r="E4014" s="52" t="s">
        <v>1133</v>
      </c>
      <c r="F4014" s="52" t="s">
        <v>201</v>
      </c>
      <c r="G4014" s="56" t="s">
        <v>1134</v>
      </c>
      <c r="H4014" s="57">
        <v>11987515000</v>
      </c>
    </row>
    <row r="4015" spans="1:8">
      <c r="A4015" s="52" t="s">
        <v>506</v>
      </c>
      <c r="B4015" s="52" t="s">
        <v>632</v>
      </c>
      <c r="C4015" s="52" t="s">
        <v>1158</v>
      </c>
      <c r="D4015" s="52" t="s">
        <v>1195</v>
      </c>
      <c r="E4015" s="52" t="s">
        <v>1133</v>
      </c>
      <c r="F4015" s="52" t="s">
        <v>1135</v>
      </c>
      <c r="G4015" s="56" t="s">
        <v>1136</v>
      </c>
      <c r="H4015" s="57">
        <v>11987515000</v>
      </c>
    </row>
    <row r="4016" spans="1:8">
      <c r="A4016" s="52" t="s">
        <v>506</v>
      </c>
      <c r="B4016" s="52" t="s">
        <v>632</v>
      </c>
      <c r="C4016" s="52" t="s">
        <v>1158</v>
      </c>
      <c r="D4016" s="52" t="s">
        <v>1195</v>
      </c>
      <c r="E4016" s="52" t="s">
        <v>1100</v>
      </c>
      <c r="F4016" s="52" t="s">
        <v>201</v>
      </c>
      <c r="G4016" s="56" t="s">
        <v>1034</v>
      </c>
      <c r="H4016" s="57">
        <v>69988605100</v>
      </c>
    </row>
    <row r="4017" spans="1:8">
      <c r="A4017" s="52" t="s">
        <v>506</v>
      </c>
      <c r="B4017" s="52" t="s">
        <v>632</v>
      </c>
      <c r="C4017" s="52" t="s">
        <v>1158</v>
      </c>
      <c r="D4017" s="52" t="s">
        <v>1195</v>
      </c>
      <c r="E4017" s="52" t="s">
        <v>1100</v>
      </c>
      <c r="F4017" s="52" t="s">
        <v>1101</v>
      </c>
      <c r="G4017" s="56" t="s">
        <v>1102</v>
      </c>
      <c r="H4017" s="57">
        <v>410932000</v>
      </c>
    </row>
    <row r="4018" spans="1:8">
      <c r="A4018" s="52" t="s">
        <v>506</v>
      </c>
      <c r="B4018" s="52" t="s">
        <v>632</v>
      </c>
      <c r="C4018" s="52" t="s">
        <v>1158</v>
      </c>
      <c r="D4018" s="52" t="s">
        <v>1195</v>
      </c>
      <c r="E4018" s="52" t="s">
        <v>1100</v>
      </c>
      <c r="F4018" s="52" t="s">
        <v>1105</v>
      </c>
      <c r="G4018" s="56" t="s">
        <v>971</v>
      </c>
      <c r="H4018" s="57">
        <v>69577673100</v>
      </c>
    </row>
    <row r="4019" spans="1:8" ht="25.5">
      <c r="A4019" s="52" t="s">
        <v>506</v>
      </c>
      <c r="B4019" s="52" t="s">
        <v>632</v>
      </c>
      <c r="C4019" s="52" t="s">
        <v>930</v>
      </c>
      <c r="D4019" s="52" t="s">
        <v>201</v>
      </c>
      <c r="E4019" s="52" t="s">
        <v>201</v>
      </c>
      <c r="F4019" s="52" t="s">
        <v>201</v>
      </c>
      <c r="G4019" s="56" t="s">
        <v>931</v>
      </c>
      <c r="H4019" s="57">
        <v>14728367982</v>
      </c>
    </row>
    <row r="4020" spans="1:8">
      <c r="A4020" s="52" t="s">
        <v>506</v>
      </c>
      <c r="B4020" s="52" t="s">
        <v>632</v>
      </c>
      <c r="C4020" s="52" t="s">
        <v>930</v>
      </c>
      <c r="D4020" s="52" t="s">
        <v>932</v>
      </c>
      <c r="E4020" s="52" t="s">
        <v>201</v>
      </c>
      <c r="F4020" s="52" t="s">
        <v>201</v>
      </c>
      <c r="G4020" s="56" t="s">
        <v>933</v>
      </c>
      <c r="H4020" s="57">
        <v>14728367982</v>
      </c>
    </row>
    <row r="4021" spans="1:8">
      <c r="A4021" s="52" t="s">
        <v>506</v>
      </c>
      <c r="B4021" s="52" t="s">
        <v>632</v>
      </c>
      <c r="C4021" s="52" t="s">
        <v>930</v>
      </c>
      <c r="D4021" s="52" t="s">
        <v>932</v>
      </c>
      <c r="E4021" s="52" t="s">
        <v>934</v>
      </c>
      <c r="F4021" s="52" t="s">
        <v>201</v>
      </c>
      <c r="G4021" s="56" t="s">
        <v>935</v>
      </c>
      <c r="H4021" s="57">
        <v>4741973040</v>
      </c>
    </row>
    <row r="4022" spans="1:8">
      <c r="A4022" s="52" t="s">
        <v>506</v>
      </c>
      <c r="B4022" s="52" t="s">
        <v>632</v>
      </c>
      <c r="C4022" s="52" t="s">
        <v>930</v>
      </c>
      <c r="D4022" s="52" t="s">
        <v>932</v>
      </c>
      <c r="E4022" s="52" t="s">
        <v>934</v>
      </c>
      <c r="F4022" s="52" t="s">
        <v>936</v>
      </c>
      <c r="G4022" s="56" t="s">
        <v>937</v>
      </c>
      <c r="H4022" s="57">
        <v>4741973040</v>
      </c>
    </row>
    <row r="4023" spans="1:8" ht="25.5">
      <c r="A4023" s="52" t="s">
        <v>506</v>
      </c>
      <c r="B4023" s="52" t="s">
        <v>632</v>
      </c>
      <c r="C4023" s="52" t="s">
        <v>930</v>
      </c>
      <c r="D4023" s="52" t="s">
        <v>932</v>
      </c>
      <c r="E4023" s="52" t="s">
        <v>940</v>
      </c>
      <c r="F4023" s="52" t="s">
        <v>201</v>
      </c>
      <c r="G4023" s="56" t="s">
        <v>941</v>
      </c>
      <c r="H4023" s="57">
        <v>235893366</v>
      </c>
    </row>
    <row r="4024" spans="1:8" ht="25.5">
      <c r="A4024" s="52" t="s">
        <v>506</v>
      </c>
      <c r="B4024" s="52" t="s">
        <v>632</v>
      </c>
      <c r="C4024" s="52" t="s">
        <v>930</v>
      </c>
      <c r="D4024" s="52" t="s">
        <v>932</v>
      </c>
      <c r="E4024" s="52" t="s">
        <v>940</v>
      </c>
      <c r="F4024" s="52" t="s">
        <v>942</v>
      </c>
      <c r="G4024" s="56" t="s">
        <v>943</v>
      </c>
      <c r="H4024" s="57">
        <v>175378366</v>
      </c>
    </row>
    <row r="4025" spans="1:8">
      <c r="A4025" s="52" t="s">
        <v>506</v>
      </c>
      <c r="B4025" s="52" t="s">
        <v>632</v>
      </c>
      <c r="C4025" s="52" t="s">
        <v>930</v>
      </c>
      <c r="D4025" s="52" t="s">
        <v>932</v>
      </c>
      <c r="E4025" s="52" t="s">
        <v>940</v>
      </c>
      <c r="F4025" s="52" t="s">
        <v>1308</v>
      </c>
      <c r="G4025" s="56" t="s">
        <v>1309</v>
      </c>
      <c r="H4025" s="57">
        <v>60515000</v>
      </c>
    </row>
    <row r="4026" spans="1:8">
      <c r="A4026" s="52" t="s">
        <v>506</v>
      </c>
      <c r="B4026" s="52" t="s">
        <v>632</v>
      </c>
      <c r="C4026" s="52" t="s">
        <v>930</v>
      </c>
      <c r="D4026" s="52" t="s">
        <v>932</v>
      </c>
      <c r="E4026" s="52" t="s">
        <v>944</v>
      </c>
      <c r="F4026" s="52" t="s">
        <v>201</v>
      </c>
      <c r="G4026" s="56" t="s">
        <v>945</v>
      </c>
      <c r="H4026" s="57">
        <v>2068501391</v>
      </c>
    </row>
    <row r="4027" spans="1:8">
      <c r="A4027" s="52" t="s">
        <v>506</v>
      </c>
      <c r="B4027" s="52" t="s">
        <v>632</v>
      </c>
      <c r="C4027" s="52" t="s">
        <v>930</v>
      </c>
      <c r="D4027" s="52" t="s">
        <v>932</v>
      </c>
      <c r="E4027" s="52" t="s">
        <v>944</v>
      </c>
      <c r="F4027" s="52" t="s">
        <v>946</v>
      </c>
      <c r="G4027" s="56" t="s">
        <v>947</v>
      </c>
      <c r="H4027" s="57">
        <v>177786000</v>
      </c>
    </row>
    <row r="4028" spans="1:8">
      <c r="A4028" s="52" t="s">
        <v>506</v>
      </c>
      <c r="B4028" s="52" t="s">
        <v>632</v>
      </c>
      <c r="C4028" s="52" t="s">
        <v>930</v>
      </c>
      <c r="D4028" s="52" t="s">
        <v>932</v>
      </c>
      <c r="E4028" s="52" t="s">
        <v>944</v>
      </c>
      <c r="F4028" s="52" t="s">
        <v>948</v>
      </c>
      <c r="G4028" s="56" t="s">
        <v>949</v>
      </c>
      <c r="H4028" s="57">
        <v>399804170</v>
      </c>
    </row>
    <row r="4029" spans="1:8">
      <c r="A4029" s="52" t="s">
        <v>506</v>
      </c>
      <c r="B4029" s="52" t="s">
        <v>632</v>
      </c>
      <c r="C4029" s="52" t="s">
        <v>930</v>
      </c>
      <c r="D4029" s="52" t="s">
        <v>932</v>
      </c>
      <c r="E4029" s="52" t="s">
        <v>944</v>
      </c>
      <c r="F4029" s="52" t="s">
        <v>1229</v>
      </c>
      <c r="G4029" s="56" t="s">
        <v>1230</v>
      </c>
      <c r="H4029" s="57">
        <v>138993948</v>
      </c>
    </row>
    <row r="4030" spans="1:8" ht="25.5">
      <c r="A4030" s="52" t="s">
        <v>506</v>
      </c>
      <c r="B4030" s="52" t="s">
        <v>632</v>
      </c>
      <c r="C4030" s="52" t="s">
        <v>930</v>
      </c>
      <c r="D4030" s="52" t="s">
        <v>932</v>
      </c>
      <c r="E4030" s="52" t="s">
        <v>944</v>
      </c>
      <c r="F4030" s="52" t="s">
        <v>954</v>
      </c>
      <c r="G4030" s="56" t="s">
        <v>955</v>
      </c>
      <c r="H4030" s="57">
        <v>5680000</v>
      </c>
    </row>
    <row r="4031" spans="1:8" ht="25.5">
      <c r="A4031" s="52" t="s">
        <v>506</v>
      </c>
      <c r="B4031" s="52" t="s">
        <v>632</v>
      </c>
      <c r="C4031" s="52" t="s">
        <v>930</v>
      </c>
      <c r="D4031" s="52" t="s">
        <v>932</v>
      </c>
      <c r="E4031" s="52" t="s">
        <v>944</v>
      </c>
      <c r="F4031" s="52" t="s">
        <v>956</v>
      </c>
      <c r="G4031" s="56" t="s">
        <v>957</v>
      </c>
      <c r="H4031" s="57">
        <v>40625831</v>
      </c>
    </row>
    <row r="4032" spans="1:8" ht="25.5">
      <c r="A4032" s="52" t="s">
        <v>506</v>
      </c>
      <c r="B4032" s="52" t="s">
        <v>632</v>
      </c>
      <c r="C4032" s="52" t="s">
        <v>930</v>
      </c>
      <c r="D4032" s="52" t="s">
        <v>932</v>
      </c>
      <c r="E4032" s="52" t="s">
        <v>944</v>
      </c>
      <c r="F4032" s="52" t="s">
        <v>1291</v>
      </c>
      <c r="G4032" s="56" t="s">
        <v>1292</v>
      </c>
      <c r="H4032" s="57">
        <v>5382000</v>
      </c>
    </row>
    <row r="4033" spans="1:8">
      <c r="A4033" s="52" t="s">
        <v>506</v>
      </c>
      <c r="B4033" s="52" t="s">
        <v>632</v>
      </c>
      <c r="C4033" s="52" t="s">
        <v>930</v>
      </c>
      <c r="D4033" s="52" t="s">
        <v>932</v>
      </c>
      <c r="E4033" s="52" t="s">
        <v>944</v>
      </c>
      <c r="F4033" s="52" t="s">
        <v>958</v>
      </c>
      <c r="G4033" s="56" t="s">
        <v>959</v>
      </c>
      <c r="H4033" s="57">
        <v>1283229442</v>
      </c>
    </row>
    <row r="4034" spans="1:8">
      <c r="A4034" s="52" t="s">
        <v>506</v>
      </c>
      <c r="B4034" s="52" t="s">
        <v>632</v>
      </c>
      <c r="C4034" s="52" t="s">
        <v>930</v>
      </c>
      <c r="D4034" s="52" t="s">
        <v>932</v>
      </c>
      <c r="E4034" s="52" t="s">
        <v>944</v>
      </c>
      <c r="F4034" s="52" t="s">
        <v>960</v>
      </c>
      <c r="G4034" s="56" t="s">
        <v>961</v>
      </c>
      <c r="H4034" s="57">
        <v>17000000</v>
      </c>
    </row>
    <row r="4035" spans="1:8" ht="25.5">
      <c r="A4035" s="52" t="s">
        <v>506</v>
      </c>
      <c r="B4035" s="52" t="s">
        <v>632</v>
      </c>
      <c r="C4035" s="52" t="s">
        <v>930</v>
      </c>
      <c r="D4035" s="52" t="s">
        <v>932</v>
      </c>
      <c r="E4035" s="52" t="s">
        <v>962</v>
      </c>
      <c r="F4035" s="52" t="s">
        <v>201</v>
      </c>
      <c r="G4035" s="56" t="s">
        <v>963</v>
      </c>
      <c r="H4035" s="57">
        <v>55158000</v>
      </c>
    </row>
    <row r="4036" spans="1:8">
      <c r="A4036" s="52" t="s">
        <v>506</v>
      </c>
      <c r="B4036" s="52" t="s">
        <v>632</v>
      </c>
      <c r="C4036" s="52" t="s">
        <v>930</v>
      </c>
      <c r="D4036" s="52" t="s">
        <v>932</v>
      </c>
      <c r="E4036" s="52" t="s">
        <v>962</v>
      </c>
      <c r="F4036" s="52" t="s">
        <v>964</v>
      </c>
      <c r="G4036" s="56" t="s">
        <v>965</v>
      </c>
      <c r="H4036" s="57">
        <v>55158000</v>
      </c>
    </row>
    <row r="4037" spans="1:8">
      <c r="A4037" s="52" t="s">
        <v>506</v>
      </c>
      <c r="B4037" s="52" t="s">
        <v>632</v>
      </c>
      <c r="C4037" s="52" t="s">
        <v>930</v>
      </c>
      <c r="D4037" s="52" t="s">
        <v>932</v>
      </c>
      <c r="E4037" s="52" t="s">
        <v>966</v>
      </c>
      <c r="F4037" s="52" t="s">
        <v>201</v>
      </c>
      <c r="G4037" s="56" t="s">
        <v>967</v>
      </c>
      <c r="H4037" s="57">
        <v>701350000</v>
      </c>
    </row>
    <row r="4038" spans="1:8">
      <c r="A4038" s="52" t="s">
        <v>506</v>
      </c>
      <c r="B4038" s="52" t="s">
        <v>632</v>
      </c>
      <c r="C4038" s="52" t="s">
        <v>930</v>
      </c>
      <c r="D4038" s="52" t="s">
        <v>932</v>
      </c>
      <c r="E4038" s="52" t="s">
        <v>966</v>
      </c>
      <c r="F4038" s="52" t="s">
        <v>970</v>
      </c>
      <c r="G4038" s="56" t="s">
        <v>971</v>
      </c>
      <c r="H4038" s="57">
        <v>701350000</v>
      </c>
    </row>
    <row r="4039" spans="1:8">
      <c r="A4039" s="52" t="s">
        <v>506</v>
      </c>
      <c r="B4039" s="52" t="s">
        <v>632</v>
      </c>
      <c r="C4039" s="52" t="s">
        <v>930</v>
      </c>
      <c r="D4039" s="52" t="s">
        <v>932</v>
      </c>
      <c r="E4039" s="52" t="s">
        <v>972</v>
      </c>
      <c r="F4039" s="52" t="s">
        <v>201</v>
      </c>
      <c r="G4039" s="56" t="s">
        <v>973</v>
      </c>
      <c r="H4039" s="57">
        <v>1173951326</v>
      </c>
    </row>
    <row r="4040" spans="1:8">
      <c r="A4040" s="52" t="s">
        <v>506</v>
      </c>
      <c r="B4040" s="52" t="s">
        <v>632</v>
      </c>
      <c r="C4040" s="52" t="s">
        <v>930</v>
      </c>
      <c r="D4040" s="52" t="s">
        <v>932</v>
      </c>
      <c r="E4040" s="52" t="s">
        <v>972</v>
      </c>
      <c r="F4040" s="52" t="s">
        <v>974</v>
      </c>
      <c r="G4040" s="56" t="s">
        <v>975</v>
      </c>
      <c r="H4040" s="57">
        <v>910868714</v>
      </c>
    </row>
    <row r="4041" spans="1:8">
      <c r="A4041" s="52" t="s">
        <v>506</v>
      </c>
      <c r="B4041" s="52" t="s">
        <v>632</v>
      </c>
      <c r="C4041" s="52" t="s">
        <v>930</v>
      </c>
      <c r="D4041" s="52" t="s">
        <v>932</v>
      </c>
      <c r="E4041" s="52" t="s">
        <v>972</v>
      </c>
      <c r="F4041" s="52" t="s">
        <v>976</v>
      </c>
      <c r="G4041" s="56" t="s">
        <v>977</v>
      </c>
      <c r="H4041" s="57">
        <v>156148901</v>
      </c>
    </row>
    <row r="4042" spans="1:8">
      <c r="A4042" s="52" t="s">
        <v>506</v>
      </c>
      <c r="B4042" s="52" t="s">
        <v>632</v>
      </c>
      <c r="C4042" s="52" t="s">
        <v>930</v>
      </c>
      <c r="D4042" s="52" t="s">
        <v>932</v>
      </c>
      <c r="E4042" s="52" t="s">
        <v>972</v>
      </c>
      <c r="F4042" s="52" t="s">
        <v>978</v>
      </c>
      <c r="G4042" s="56" t="s">
        <v>979</v>
      </c>
      <c r="H4042" s="57">
        <v>104099267</v>
      </c>
    </row>
    <row r="4043" spans="1:8">
      <c r="A4043" s="52" t="s">
        <v>506</v>
      </c>
      <c r="B4043" s="52" t="s">
        <v>632</v>
      </c>
      <c r="C4043" s="52" t="s">
        <v>930</v>
      </c>
      <c r="D4043" s="52" t="s">
        <v>932</v>
      </c>
      <c r="E4043" s="52" t="s">
        <v>972</v>
      </c>
      <c r="F4043" s="52" t="s">
        <v>980</v>
      </c>
      <c r="G4043" s="56" t="s">
        <v>981</v>
      </c>
      <c r="H4043" s="57">
        <v>2834444</v>
      </c>
    </row>
    <row r="4044" spans="1:8">
      <c r="A4044" s="52" t="s">
        <v>506</v>
      </c>
      <c r="B4044" s="52" t="s">
        <v>632</v>
      </c>
      <c r="C4044" s="52" t="s">
        <v>930</v>
      </c>
      <c r="D4044" s="52" t="s">
        <v>932</v>
      </c>
      <c r="E4044" s="52" t="s">
        <v>982</v>
      </c>
      <c r="F4044" s="52" t="s">
        <v>201</v>
      </c>
      <c r="G4044" s="56" t="s">
        <v>983</v>
      </c>
      <c r="H4044" s="57">
        <v>334046584</v>
      </c>
    </row>
    <row r="4045" spans="1:8" ht="25.5">
      <c r="A4045" s="52" t="s">
        <v>506</v>
      </c>
      <c r="B4045" s="52" t="s">
        <v>632</v>
      </c>
      <c r="C4045" s="52" t="s">
        <v>930</v>
      </c>
      <c r="D4045" s="52" t="s">
        <v>932</v>
      </c>
      <c r="E4045" s="52" t="s">
        <v>982</v>
      </c>
      <c r="F4045" s="52" t="s">
        <v>984</v>
      </c>
      <c r="G4045" s="56" t="s">
        <v>985</v>
      </c>
      <c r="H4045" s="57">
        <v>301586584</v>
      </c>
    </row>
    <row r="4046" spans="1:8">
      <c r="A4046" s="52" t="s">
        <v>506</v>
      </c>
      <c r="B4046" s="52" t="s">
        <v>632</v>
      </c>
      <c r="C4046" s="52" t="s">
        <v>930</v>
      </c>
      <c r="D4046" s="52" t="s">
        <v>932</v>
      </c>
      <c r="E4046" s="52" t="s">
        <v>982</v>
      </c>
      <c r="F4046" s="52" t="s">
        <v>1242</v>
      </c>
      <c r="G4046" s="56" t="s">
        <v>971</v>
      </c>
      <c r="H4046" s="57">
        <v>32460000</v>
      </c>
    </row>
    <row r="4047" spans="1:8">
      <c r="A4047" s="52" t="s">
        <v>506</v>
      </c>
      <c r="B4047" s="52" t="s">
        <v>632</v>
      </c>
      <c r="C4047" s="52" t="s">
        <v>930</v>
      </c>
      <c r="D4047" s="52" t="s">
        <v>932</v>
      </c>
      <c r="E4047" s="52" t="s">
        <v>986</v>
      </c>
      <c r="F4047" s="52" t="s">
        <v>201</v>
      </c>
      <c r="G4047" s="56" t="s">
        <v>987</v>
      </c>
      <c r="H4047" s="57">
        <v>204768099</v>
      </c>
    </row>
    <row r="4048" spans="1:8">
      <c r="A4048" s="52" t="s">
        <v>506</v>
      </c>
      <c r="B4048" s="52" t="s">
        <v>632</v>
      </c>
      <c r="C4048" s="52" t="s">
        <v>930</v>
      </c>
      <c r="D4048" s="52" t="s">
        <v>932</v>
      </c>
      <c r="E4048" s="52" t="s">
        <v>986</v>
      </c>
      <c r="F4048" s="52" t="s">
        <v>988</v>
      </c>
      <c r="G4048" s="56" t="s">
        <v>989</v>
      </c>
      <c r="H4048" s="57">
        <v>189183591</v>
      </c>
    </row>
    <row r="4049" spans="1:8">
      <c r="A4049" s="52" t="s">
        <v>506</v>
      </c>
      <c r="B4049" s="52" t="s">
        <v>632</v>
      </c>
      <c r="C4049" s="52" t="s">
        <v>930</v>
      </c>
      <c r="D4049" s="52" t="s">
        <v>932</v>
      </c>
      <c r="E4049" s="52" t="s">
        <v>986</v>
      </c>
      <c r="F4049" s="52" t="s">
        <v>990</v>
      </c>
      <c r="G4049" s="56" t="s">
        <v>991</v>
      </c>
      <c r="H4049" s="57">
        <v>10626000</v>
      </c>
    </row>
    <row r="4050" spans="1:8">
      <c r="A4050" s="52" t="s">
        <v>506</v>
      </c>
      <c r="B4050" s="52" t="s">
        <v>632</v>
      </c>
      <c r="C4050" s="52" t="s">
        <v>930</v>
      </c>
      <c r="D4050" s="52" t="s">
        <v>932</v>
      </c>
      <c r="E4050" s="52" t="s">
        <v>986</v>
      </c>
      <c r="F4050" s="52" t="s">
        <v>994</v>
      </c>
      <c r="G4050" s="56" t="s">
        <v>995</v>
      </c>
      <c r="H4050" s="57">
        <v>4958508</v>
      </c>
    </row>
    <row r="4051" spans="1:8">
      <c r="A4051" s="52" t="s">
        <v>506</v>
      </c>
      <c r="B4051" s="52" t="s">
        <v>632</v>
      </c>
      <c r="C4051" s="52" t="s">
        <v>930</v>
      </c>
      <c r="D4051" s="52" t="s">
        <v>932</v>
      </c>
      <c r="E4051" s="52" t="s">
        <v>996</v>
      </c>
      <c r="F4051" s="52" t="s">
        <v>201</v>
      </c>
      <c r="G4051" s="56" t="s">
        <v>997</v>
      </c>
      <c r="H4051" s="57">
        <v>212493788</v>
      </c>
    </row>
    <row r="4052" spans="1:8">
      <c r="A4052" s="52" t="s">
        <v>506</v>
      </c>
      <c r="B4052" s="52" t="s">
        <v>632</v>
      </c>
      <c r="C4052" s="52" t="s">
        <v>930</v>
      </c>
      <c r="D4052" s="52" t="s">
        <v>932</v>
      </c>
      <c r="E4052" s="52" t="s">
        <v>996</v>
      </c>
      <c r="F4052" s="52" t="s">
        <v>998</v>
      </c>
      <c r="G4052" s="56" t="s">
        <v>999</v>
      </c>
      <c r="H4052" s="57">
        <v>58278300</v>
      </c>
    </row>
    <row r="4053" spans="1:8">
      <c r="A4053" s="52" t="s">
        <v>506</v>
      </c>
      <c r="B4053" s="52" t="s">
        <v>632</v>
      </c>
      <c r="C4053" s="52" t="s">
        <v>930</v>
      </c>
      <c r="D4053" s="52" t="s">
        <v>932</v>
      </c>
      <c r="E4053" s="52" t="s">
        <v>996</v>
      </c>
      <c r="F4053" s="52" t="s">
        <v>1000</v>
      </c>
      <c r="G4053" s="56" t="s">
        <v>1001</v>
      </c>
      <c r="H4053" s="57">
        <v>70500000</v>
      </c>
    </row>
    <row r="4054" spans="1:8">
      <c r="A4054" s="52" t="s">
        <v>506</v>
      </c>
      <c r="B4054" s="52" t="s">
        <v>632</v>
      </c>
      <c r="C4054" s="52" t="s">
        <v>930</v>
      </c>
      <c r="D4054" s="52" t="s">
        <v>932</v>
      </c>
      <c r="E4054" s="52" t="s">
        <v>996</v>
      </c>
      <c r="F4054" s="52" t="s">
        <v>1004</v>
      </c>
      <c r="G4054" s="56" t="s">
        <v>1005</v>
      </c>
      <c r="H4054" s="57">
        <v>83715488</v>
      </c>
    </row>
    <row r="4055" spans="1:8">
      <c r="A4055" s="52" t="s">
        <v>506</v>
      </c>
      <c r="B4055" s="52" t="s">
        <v>632</v>
      </c>
      <c r="C4055" s="52" t="s">
        <v>930</v>
      </c>
      <c r="D4055" s="52" t="s">
        <v>932</v>
      </c>
      <c r="E4055" s="52" t="s">
        <v>1006</v>
      </c>
      <c r="F4055" s="52" t="s">
        <v>201</v>
      </c>
      <c r="G4055" s="56" t="s">
        <v>1007</v>
      </c>
      <c r="H4055" s="57">
        <v>113035014</v>
      </c>
    </row>
    <row r="4056" spans="1:8" ht="38.25">
      <c r="A4056" s="52" t="s">
        <v>506</v>
      </c>
      <c r="B4056" s="52" t="s">
        <v>632</v>
      </c>
      <c r="C4056" s="52" t="s">
        <v>930</v>
      </c>
      <c r="D4056" s="52" t="s">
        <v>932</v>
      </c>
      <c r="E4056" s="52" t="s">
        <v>1006</v>
      </c>
      <c r="F4056" s="52" t="s">
        <v>1008</v>
      </c>
      <c r="G4056" s="56" t="s">
        <v>1009</v>
      </c>
      <c r="H4056" s="57">
        <v>4939807</v>
      </c>
    </row>
    <row r="4057" spans="1:8">
      <c r="A4057" s="52" t="s">
        <v>506</v>
      </c>
      <c r="B4057" s="52" t="s">
        <v>632</v>
      </c>
      <c r="C4057" s="52" t="s">
        <v>930</v>
      </c>
      <c r="D4057" s="52" t="s">
        <v>932</v>
      </c>
      <c r="E4057" s="52" t="s">
        <v>1006</v>
      </c>
      <c r="F4057" s="52" t="s">
        <v>1010</v>
      </c>
      <c r="G4057" s="56" t="s">
        <v>1011</v>
      </c>
      <c r="H4057" s="57">
        <v>25223200</v>
      </c>
    </row>
    <row r="4058" spans="1:8" ht="38.25">
      <c r="A4058" s="52" t="s">
        <v>506</v>
      </c>
      <c r="B4058" s="52" t="s">
        <v>632</v>
      </c>
      <c r="C4058" s="52" t="s">
        <v>930</v>
      </c>
      <c r="D4058" s="52" t="s">
        <v>932</v>
      </c>
      <c r="E4058" s="52" t="s">
        <v>1006</v>
      </c>
      <c r="F4058" s="52" t="s">
        <v>1012</v>
      </c>
      <c r="G4058" s="56" t="s">
        <v>1013</v>
      </c>
      <c r="H4058" s="57">
        <v>28278607</v>
      </c>
    </row>
    <row r="4059" spans="1:8">
      <c r="A4059" s="52" t="s">
        <v>506</v>
      </c>
      <c r="B4059" s="52" t="s">
        <v>632</v>
      </c>
      <c r="C4059" s="52" t="s">
        <v>930</v>
      </c>
      <c r="D4059" s="52" t="s">
        <v>932</v>
      </c>
      <c r="E4059" s="52" t="s">
        <v>1006</v>
      </c>
      <c r="F4059" s="52" t="s">
        <v>1014</v>
      </c>
      <c r="G4059" s="56" t="s">
        <v>1015</v>
      </c>
      <c r="H4059" s="57">
        <v>50620000</v>
      </c>
    </row>
    <row r="4060" spans="1:8" ht="25.5">
      <c r="A4060" s="52" t="s">
        <v>506</v>
      </c>
      <c r="B4060" s="52" t="s">
        <v>632</v>
      </c>
      <c r="C4060" s="52" t="s">
        <v>930</v>
      </c>
      <c r="D4060" s="52" t="s">
        <v>932</v>
      </c>
      <c r="E4060" s="52" t="s">
        <v>1006</v>
      </c>
      <c r="F4060" s="52" t="s">
        <v>1016</v>
      </c>
      <c r="G4060" s="56" t="s">
        <v>1017</v>
      </c>
      <c r="H4060" s="57">
        <v>673400</v>
      </c>
    </row>
    <row r="4061" spans="1:8">
      <c r="A4061" s="52" t="s">
        <v>506</v>
      </c>
      <c r="B4061" s="52" t="s">
        <v>632</v>
      </c>
      <c r="C4061" s="52" t="s">
        <v>930</v>
      </c>
      <c r="D4061" s="52" t="s">
        <v>932</v>
      </c>
      <c r="E4061" s="52" t="s">
        <v>1006</v>
      </c>
      <c r="F4061" s="52" t="s">
        <v>1018</v>
      </c>
      <c r="G4061" s="56" t="s">
        <v>1019</v>
      </c>
      <c r="H4061" s="57">
        <v>3300000</v>
      </c>
    </row>
    <row r="4062" spans="1:8">
      <c r="A4062" s="52" t="s">
        <v>506</v>
      </c>
      <c r="B4062" s="52" t="s">
        <v>632</v>
      </c>
      <c r="C4062" s="52" t="s">
        <v>930</v>
      </c>
      <c r="D4062" s="52" t="s">
        <v>932</v>
      </c>
      <c r="E4062" s="52" t="s">
        <v>1021</v>
      </c>
      <c r="F4062" s="52" t="s">
        <v>201</v>
      </c>
      <c r="G4062" s="56" t="s">
        <v>1022</v>
      </c>
      <c r="H4062" s="57">
        <v>241250982</v>
      </c>
    </row>
    <row r="4063" spans="1:8">
      <c r="A4063" s="52" t="s">
        <v>506</v>
      </c>
      <c r="B4063" s="52" t="s">
        <v>632</v>
      </c>
      <c r="C4063" s="52" t="s">
        <v>930</v>
      </c>
      <c r="D4063" s="52" t="s">
        <v>932</v>
      </c>
      <c r="E4063" s="52" t="s">
        <v>1021</v>
      </c>
      <c r="F4063" s="52" t="s">
        <v>1025</v>
      </c>
      <c r="G4063" s="56" t="s">
        <v>1026</v>
      </c>
      <c r="H4063" s="57">
        <v>6000000</v>
      </c>
    </row>
    <row r="4064" spans="1:8">
      <c r="A4064" s="52" t="s">
        <v>506</v>
      </c>
      <c r="B4064" s="52" t="s">
        <v>632</v>
      </c>
      <c r="C4064" s="52" t="s">
        <v>930</v>
      </c>
      <c r="D4064" s="52" t="s">
        <v>932</v>
      </c>
      <c r="E4064" s="52" t="s">
        <v>1021</v>
      </c>
      <c r="F4064" s="52" t="s">
        <v>1029</v>
      </c>
      <c r="G4064" s="56" t="s">
        <v>1030</v>
      </c>
      <c r="H4064" s="57">
        <v>7000000</v>
      </c>
    </row>
    <row r="4065" spans="1:8">
      <c r="A4065" s="52" t="s">
        <v>506</v>
      </c>
      <c r="B4065" s="52" t="s">
        <v>632</v>
      </c>
      <c r="C4065" s="52" t="s">
        <v>930</v>
      </c>
      <c r="D4065" s="52" t="s">
        <v>932</v>
      </c>
      <c r="E4065" s="52" t="s">
        <v>1021</v>
      </c>
      <c r="F4065" s="52" t="s">
        <v>1031</v>
      </c>
      <c r="G4065" s="56" t="s">
        <v>1032</v>
      </c>
      <c r="H4065" s="57">
        <v>156000000</v>
      </c>
    </row>
    <row r="4066" spans="1:8">
      <c r="A4066" s="52" t="s">
        <v>506</v>
      </c>
      <c r="B4066" s="52" t="s">
        <v>632</v>
      </c>
      <c r="C4066" s="52" t="s">
        <v>930</v>
      </c>
      <c r="D4066" s="52" t="s">
        <v>932</v>
      </c>
      <c r="E4066" s="52" t="s">
        <v>1021</v>
      </c>
      <c r="F4066" s="52" t="s">
        <v>1033</v>
      </c>
      <c r="G4066" s="56" t="s">
        <v>1034</v>
      </c>
      <c r="H4066" s="57">
        <v>72250982</v>
      </c>
    </row>
    <row r="4067" spans="1:8">
      <c r="A4067" s="52" t="s">
        <v>506</v>
      </c>
      <c r="B4067" s="52" t="s">
        <v>632</v>
      </c>
      <c r="C4067" s="52" t="s">
        <v>930</v>
      </c>
      <c r="D4067" s="52" t="s">
        <v>932</v>
      </c>
      <c r="E4067" s="52" t="s">
        <v>1035</v>
      </c>
      <c r="F4067" s="52" t="s">
        <v>201</v>
      </c>
      <c r="G4067" s="56" t="s">
        <v>1036</v>
      </c>
      <c r="H4067" s="57">
        <v>841597000</v>
      </c>
    </row>
    <row r="4068" spans="1:8">
      <c r="A4068" s="52" t="s">
        <v>506</v>
      </c>
      <c r="B4068" s="52" t="s">
        <v>632</v>
      </c>
      <c r="C4068" s="52" t="s">
        <v>930</v>
      </c>
      <c r="D4068" s="52" t="s">
        <v>932</v>
      </c>
      <c r="E4068" s="52" t="s">
        <v>1035</v>
      </c>
      <c r="F4068" s="52" t="s">
        <v>1037</v>
      </c>
      <c r="G4068" s="56" t="s">
        <v>1038</v>
      </c>
      <c r="H4068" s="57">
        <v>195647000</v>
      </c>
    </row>
    <row r="4069" spans="1:8">
      <c r="A4069" s="52" t="s">
        <v>506</v>
      </c>
      <c r="B4069" s="52" t="s">
        <v>632</v>
      </c>
      <c r="C4069" s="52" t="s">
        <v>930</v>
      </c>
      <c r="D4069" s="52" t="s">
        <v>932</v>
      </c>
      <c r="E4069" s="52" t="s">
        <v>1035</v>
      </c>
      <c r="F4069" s="52" t="s">
        <v>1039</v>
      </c>
      <c r="G4069" s="56" t="s">
        <v>1040</v>
      </c>
      <c r="H4069" s="57">
        <v>135820000</v>
      </c>
    </row>
    <row r="4070" spans="1:8">
      <c r="A4070" s="52" t="s">
        <v>506</v>
      </c>
      <c r="B4070" s="52" t="s">
        <v>632</v>
      </c>
      <c r="C4070" s="52" t="s">
        <v>930</v>
      </c>
      <c r="D4070" s="52" t="s">
        <v>932</v>
      </c>
      <c r="E4070" s="52" t="s">
        <v>1035</v>
      </c>
      <c r="F4070" s="52" t="s">
        <v>1041</v>
      </c>
      <c r="G4070" s="56" t="s">
        <v>1028</v>
      </c>
      <c r="H4070" s="57">
        <v>181180000</v>
      </c>
    </row>
    <row r="4071" spans="1:8">
      <c r="A4071" s="52" t="s">
        <v>506</v>
      </c>
      <c r="B4071" s="52" t="s">
        <v>632</v>
      </c>
      <c r="C4071" s="52" t="s">
        <v>930</v>
      </c>
      <c r="D4071" s="52" t="s">
        <v>932</v>
      </c>
      <c r="E4071" s="52" t="s">
        <v>1035</v>
      </c>
      <c r="F4071" s="52" t="s">
        <v>1042</v>
      </c>
      <c r="G4071" s="56" t="s">
        <v>1043</v>
      </c>
      <c r="H4071" s="57">
        <v>328950000</v>
      </c>
    </row>
    <row r="4072" spans="1:8">
      <c r="A4072" s="52" t="s">
        <v>506</v>
      </c>
      <c r="B4072" s="52" t="s">
        <v>632</v>
      </c>
      <c r="C4072" s="52" t="s">
        <v>930</v>
      </c>
      <c r="D4072" s="52" t="s">
        <v>932</v>
      </c>
      <c r="E4072" s="52" t="s">
        <v>1044</v>
      </c>
      <c r="F4072" s="52" t="s">
        <v>201</v>
      </c>
      <c r="G4072" s="56" t="s">
        <v>1045</v>
      </c>
      <c r="H4072" s="57">
        <v>191307700</v>
      </c>
    </row>
    <row r="4073" spans="1:8">
      <c r="A4073" s="52" t="s">
        <v>506</v>
      </c>
      <c r="B4073" s="52" t="s">
        <v>632</v>
      </c>
      <c r="C4073" s="52" t="s">
        <v>930</v>
      </c>
      <c r="D4073" s="52" t="s">
        <v>932</v>
      </c>
      <c r="E4073" s="52" t="s">
        <v>1044</v>
      </c>
      <c r="F4073" s="52" t="s">
        <v>1046</v>
      </c>
      <c r="G4073" s="56" t="s">
        <v>1047</v>
      </c>
      <c r="H4073" s="57">
        <v>42608000</v>
      </c>
    </row>
    <row r="4074" spans="1:8">
      <c r="A4074" s="52" t="s">
        <v>506</v>
      </c>
      <c r="B4074" s="52" t="s">
        <v>632</v>
      </c>
      <c r="C4074" s="52" t="s">
        <v>930</v>
      </c>
      <c r="D4074" s="52" t="s">
        <v>932</v>
      </c>
      <c r="E4074" s="52" t="s">
        <v>1044</v>
      </c>
      <c r="F4074" s="52" t="s">
        <v>1048</v>
      </c>
      <c r="G4074" s="56" t="s">
        <v>1049</v>
      </c>
      <c r="H4074" s="57">
        <v>148699700</v>
      </c>
    </row>
    <row r="4075" spans="1:8" ht="25.5">
      <c r="A4075" s="52" t="s">
        <v>506</v>
      </c>
      <c r="B4075" s="52" t="s">
        <v>632</v>
      </c>
      <c r="C4075" s="52" t="s">
        <v>930</v>
      </c>
      <c r="D4075" s="52" t="s">
        <v>932</v>
      </c>
      <c r="E4075" s="52" t="s">
        <v>1058</v>
      </c>
      <c r="F4075" s="52" t="s">
        <v>201</v>
      </c>
      <c r="G4075" s="56" t="s">
        <v>1059</v>
      </c>
      <c r="H4075" s="57">
        <v>122491600</v>
      </c>
    </row>
    <row r="4076" spans="1:8">
      <c r="A4076" s="52" t="s">
        <v>506</v>
      </c>
      <c r="B4076" s="52" t="s">
        <v>632</v>
      </c>
      <c r="C4076" s="52" t="s">
        <v>930</v>
      </c>
      <c r="D4076" s="52" t="s">
        <v>932</v>
      </c>
      <c r="E4076" s="52" t="s">
        <v>1058</v>
      </c>
      <c r="F4076" s="52" t="s">
        <v>1060</v>
      </c>
      <c r="G4076" s="56" t="s">
        <v>1061</v>
      </c>
      <c r="H4076" s="57">
        <v>25026000</v>
      </c>
    </row>
    <row r="4077" spans="1:8">
      <c r="A4077" s="52" t="s">
        <v>506</v>
      </c>
      <c r="B4077" s="52" t="s">
        <v>632</v>
      </c>
      <c r="C4077" s="52" t="s">
        <v>930</v>
      </c>
      <c r="D4077" s="52" t="s">
        <v>932</v>
      </c>
      <c r="E4077" s="52" t="s">
        <v>1058</v>
      </c>
      <c r="F4077" s="52" t="s">
        <v>1064</v>
      </c>
      <c r="G4077" s="56" t="s">
        <v>1065</v>
      </c>
      <c r="H4077" s="57">
        <v>63830000</v>
      </c>
    </row>
    <row r="4078" spans="1:8">
      <c r="A4078" s="52" t="s">
        <v>506</v>
      </c>
      <c r="B4078" s="52" t="s">
        <v>632</v>
      </c>
      <c r="C4078" s="52" t="s">
        <v>930</v>
      </c>
      <c r="D4078" s="52" t="s">
        <v>932</v>
      </c>
      <c r="E4078" s="52" t="s">
        <v>1058</v>
      </c>
      <c r="F4078" s="52" t="s">
        <v>1066</v>
      </c>
      <c r="G4078" s="56" t="s">
        <v>1067</v>
      </c>
      <c r="H4078" s="57">
        <v>5600000</v>
      </c>
    </row>
    <row r="4079" spans="1:8">
      <c r="A4079" s="52" t="s">
        <v>506</v>
      </c>
      <c r="B4079" s="52" t="s">
        <v>632</v>
      </c>
      <c r="C4079" s="52" t="s">
        <v>930</v>
      </c>
      <c r="D4079" s="52" t="s">
        <v>932</v>
      </c>
      <c r="E4079" s="52" t="s">
        <v>1058</v>
      </c>
      <c r="F4079" s="52" t="s">
        <v>1068</v>
      </c>
      <c r="G4079" s="56" t="s">
        <v>1069</v>
      </c>
      <c r="H4079" s="57">
        <v>5125000</v>
      </c>
    </row>
    <row r="4080" spans="1:8">
      <c r="A4080" s="52" t="s">
        <v>506</v>
      </c>
      <c r="B4080" s="52" t="s">
        <v>632</v>
      </c>
      <c r="C4080" s="52" t="s">
        <v>930</v>
      </c>
      <c r="D4080" s="52" t="s">
        <v>932</v>
      </c>
      <c r="E4080" s="52" t="s">
        <v>1058</v>
      </c>
      <c r="F4080" s="52" t="s">
        <v>1070</v>
      </c>
      <c r="G4080" s="56" t="s">
        <v>1071</v>
      </c>
      <c r="H4080" s="57">
        <v>22910600</v>
      </c>
    </row>
    <row r="4081" spans="1:8" ht="25.5">
      <c r="A4081" s="52" t="s">
        <v>506</v>
      </c>
      <c r="B4081" s="52" t="s">
        <v>632</v>
      </c>
      <c r="C4081" s="52" t="s">
        <v>930</v>
      </c>
      <c r="D4081" s="52" t="s">
        <v>932</v>
      </c>
      <c r="E4081" s="52" t="s">
        <v>1072</v>
      </c>
      <c r="F4081" s="52" t="s">
        <v>201</v>
      </c>
      <c r="G4081" s="56" t="s">
        <v>1073</v>
      </c>
      <c r="H4081" s="57">
        <v>105000000</v>
      </c>
    </row>
    <row r="4082" spans="1:8">
      <c r="A4082" s="52" t="s">
        <v>506</v>
      </c>
      <c r="B4082" s="52" t="s">
        <v>632</v>
      </c>
      <c r="C4082" s="52" t="s">
        <v>930</v>
      </c>
      <c r="D4082" s="52" t="s">
        <v>932</v>
      </c>
      <c r="E4082" s="52" t="s">
        <v>1072</v>
      </c>
      <c r="F4082" s="52" t="s">
        <v>1074</v>
      </c>
      <c r="G4082" s="56" t="s">
        <v>1067</v>
      </c>
      <c r="H4082" s="57">
        <v>105000000</v>
      </c>
    </row>
    <row r="4083" spans="1:8" ht="25.5">
      <c r="A4083" s="52" t="s">
        <v>506</v>
      </c>
      <c r="B4083" s="52" t="s">
        <v>632</v>
      </c>
      <c r="C4083" s="52" t="s">
        <v>930</v>
      </c>
      <c r="D4083" s="52" t="s">
        <v>932</v>
      </c>
      <c r="E4083" s="52" t="s">
        <v>1076</v>
      </c>
      <c r="F4083" s="52" t="s">
        <v>201</v>
      </c>
      <c r="G4083" s="56" t="s">
        <v>1077</v>
      </c>
      <c r="H4083" s="57">
        <v>123850000</v>
      </c>
    </row>
    <row r="4084" spans="1:8">
      <c r="A4084" s="52" t="s">
        <v>506</v>
      </c>
      <c r="B4084" s="52" t="s">
        <v>632</v>
      </c>
      <c r="C4084" s="52" t="s">
        <v>930</v>
      </c>
      <c r="D4084" s="52" t="s">
        <v>932</v>
      </c>
      <c r="E4084" s="52" t="s">
        <v>1076</v>
      </c>
      <c r="F4084" s="52" t="s">
        <v>1078</v>
      </c>
      <c r="G4084" s="56" t="s">
        <v>1079</v>
      </c>
      <c r="H4084" s="57">
        <v>32000000</v>
      </c>
    </row>
    <row r="4085" spans="1:8">
      <c r="A4085" s="52" t="s">
        <v>506</v>
      </c>
      <c r="B4085" s="52" t="s">
        <v>632</v>
      </c>
      <c r="C4085" s="52" t="s">
        <v>930</v>
      </c>
      <c r="D4085" s="52" t="s">
        <v>932</v>
      </c>
      <c r="E4085" s="52" t="s">
        <v>1076</v>
      </c>
      <c r="F4085" s="52" t="s">
        <v>1082</v>
      </c>
      <c r="G4085" s="56" t="s">
        <v>971</v>
      </c>
      <c r="H4085" s="57">
        <v>91850000</v>
      </c>
    </row>
    <row r="4086" spans="1:8">
      <c r="A4086" s="52" t="s">
        <v>506</v>
      </c>
      <c r="B4086" s="52" t="s">
        <v>632</v>
      </c>
      <c r="C4086" s="52" t="s">
        <v>930</v>
      </c>
      <c r="D4086" s="52" t="s">
        <v>932</v>
      </c>
      <c r="E4086" s="52" t="s">
        <v>1083</v>
      </c>
      <c r="F4086" s="52" t="s">
        <v>201</v>
      </c>
      <c r="G4086" s="56" t="s">
        <v>971</v>
      </c>
      <c r="H4086" s="57">
        <v>723962092</v>
      </c>
    </row>
    <row r="4087" spans="1:8">
      <c r="A4087" s="52" t="s">
        <v>506</v>
      </c>
      <c r="B4087" s="52" t="s">
        <v>632</v>
      </c>
      <c r="C4087" s="52" t="s">
        <v>930</v>
      </c>
      <c r="D4087" s="52" t="s">
        <v>932</v>
      </c>
      <c r="E4087" s="52" t="s">
        <v>1083</v>
      </c>
      <c r="F4087" s="52" t="s">
        <v>1086</v>
      </c>
      <c r="G4087" s="56" t="s">
        <v>1087</v>
      </c>
      <c r="H4087" s="57">
        <v>41122500</v>
      </c>
    </row>
    <row r="4088" spans="1:8">
      <c r="A4088" s="52" t="s">
        <v>506</v>
      </c>
      <c r="B4088" s="52" t="s">
        <v>632</v>
      </c>
      <c r="C4088" s="52" t="s">
        <v>930</v>
      </c>
      <c r="D4088" s="52" t="s">
        <v>932</v>
      </c>
      <c r="E4088" s="52" t="s">
        <v>1083</v>
      </c>
      <c r="F4088" s="52" t="s">
        <v>1088</v>
      </c>
      <c r="G4088" s="56" t="s">
        <v>1089</v>
      </c>
      <c r="H4088" s="57">
        <v>265622286</v>
      </c>
    </row>
    <row r="4089" spans="1:8">
      <c r="A4089" s="52" t="s">
        <v>506</v>
      </c>
      <c r="B4089" s="52" t="s">
        <v>632</v>
      </c>
      <c r="C4089" s="52" t="s">
        <v>930</v>
      </c>
      <c r="D4089" s="52" t="s">
        <v>932</v>
      </c>
      <c r="E4089" s="52" t="s">
        <v>1083</v>
      </c>
      <c r="F4089" s="52" t="s">
        <v>1090</v>
      </c>
      <c r="G4089" s="56" t="s">
        <v>1091</v>
      </c>
      <c r="H4089" s="57">
        <v>417217306</v>
      </c>
    </row>
    <row r="4090" spans="1:8">
      <c r="A4090" s="52" t="s">
        <v>506</v>
      </c>
      <c r="B4090" s="52" t="s">
        <v>632</v>
      </c>
      <c r="C4090" s="52" t="s">
        <v>930</v>
      </c>
      <c r="D4090" s="52" t="s">
        <v>932</v>
      </c>
      <c r="E4090" s="52" t="s">
        <v>1262</v>
      </c>
      <c r="F4090" s="52" t="s">
        <v>201</v>
      </c>
      <c r="G4090" s="56" t="s">
        <v>1263</v>
      </c>
      <c r="H4090" s="57">
        <v>38174000</v>
      </c>
    </row>
    <row r="4091" spans="1:8">
      <c r="A4091" s="52" t="s">
        <v>506</v>
      </c>
      <c r="B4091" s="52" t="s">
        <v>632</v>
      </c>
      <c r="C4091" s="52" t="s">
        <v>930</v>
      </c>
      <c r="D4091" s="52" t="s">
        <v>932</v>
      </c>
      <c r="E4091" s="52" t="s">
        <v>1262</v>
      </c>
      <c r="F4091" s="52" t="s">
        <v>1373</v>
      </c>
      <c r="G4091" s="56" t="s">
        <v>1374</v>
      </c>
      <c r="H4091" s="57">
        <v>38174000</v>
      </c>
    </row>
    <row r="4092" spans="1:8">
      <c r="A4092" s="52" t="s">
        <v>506</v>
      </c>
      <c r="B4092" s="52" t="s">
        <v>632</v>
      </c>
      <c r="C4092" s="52" t="s">
        <v>930</v>
      </c>
      <c r="D4092" s="52" t="s">
        <v>932</v>
      </c>
      <c r="E4092" s="52" t="s">
        <v>1096</v>
      </c>
      <c r="F4092" s="52" t="s">
        <v>201</v>
      </c>
      <c r="G4092" s="56" t="s">
        <v>1097</v>
      </c>
      <c r="H4092" s="57">
        <v>2206731000</v>
      </c>
    </row>
    <row r="4093" spans="1:8" ht="25.5">
      <c r="A4093" s="52" t="s">
        <v>506</v>
      </c>
      <c r="B4093" s="52" t="s">
        <v>632</v>
      </c>
      <c r="C4093" s="52" t="s">
        <v>930</v>
      </c>
      <c r="D4093" s="52" t="s">
        <v>932</v>
      </c>
      <c r="E4093" s="52" t="s">
        <v>1096</v>
      </c>
      <c r="F4093" s="52" t="s">
        <v>1098</v>
      </c>
      <c r="G4093" s="56" t="s">
        <v>1099</v>
      </c>
      <c r="H4093" s="57">
        <v>2206731000</v>
      </c>
    </row>
    <row r="4094" spans="1:8">
      <c r="A4094" s="52" t="s">
        <v>506</v>
      </c>
      <c r="B4094" s="52" t="s">
        <v>632</v>
      </c>
      <c r="C4094" s="52" t="s">
        <v>930</v>
      </c>
      <c r="D4094" s="52" t="s">
        <v>932</v>
      </c>
      <c r="E4094" s="52" t="s">
        <v>1133</v>
      </c>
      <c r="F4094" s="52" t="s">
        <v>201</v>
      </c>
      <c r="G4094" s="56" t="s">
        <v>1134</v>
      </c>
      <c r="H4094" s="57">
        <v>150000000</v>
      </c>
    </row>
    <row r="4095" spans="1:8">
      <c r="A4095" s="52" t="s">
        <v>506</v>
      </c>
      <c r="B4095" s="52" t="s">
        <v>632</v>
      </c>
      <c r="C4095" s="52" t="s">
        <v>930</v>
      </c>
      <c r="D4095" s="52" t="s">
        <v>932</v>
      </c>
      <c r="E4095" s="52" t="s">
        <v>1133</v>
      </c>
      <c r="F4095" s="52" t="s">
        <v>1135</v>
      </c>
      <c r="G4095" s="56" t="s">
        <v>1136</v>
      </c>
      <c r="H4095" s="57">
        <v>150000000</v>
      </c>
    </row>
    <row r="4096" spans="1:8">
      <c r="A4096" s="52" t="s">
        <v>506</v>
      </c>
      <c r="B4096" s="52" t="s">
        <v>632</v>
      </c>
      <c r="C4096" s="52" t="s">
        <v>930</v>
      </c>
      <c r="D4096" s="52" t="s">
        <v>932</v>
      </c>
      <c r="E4096" s="52" t="s">
        <v>1100</v>
      </c>
      <c r="F4096" s="52" t="s">
        <v>201</v>
      </c>
      <c r="G4096" s="56" t="s">
        <v>1034</v>
      </c>
      <c r="H4096" s="57">
        <v>142833000</v>
      </c>
    </row>
    <row r="4097" spans="1:8">
      <c r="A4097" s="52" t="s">
        <v>506</v>
      </c>
      <c r="B4097" s="52" t="s">
        <v>632</v>
      </c>
      <c r="C4097" s="52" t="s">
        <v>930</v>
      </c>
      <c r="D4097" s="52" t="s">
        <v>932</v>
      </c>
      <c r="E4097" s="52" t="s">
        <v>1100</v>
      </c>
      <c r="F4097" s="52" t="s">
        <v>1103</v>
      </c>
      <c r="G4097" s="56" t="s">
        <v>1104</v>
      </c>
      <c r="H4097" s="57">
        <v>142833000</v>
      </c>
    </row>
    <row r="4098" spans="1:8">
      <c r="A4098" s="52" t="s">
        <v>506</v>
      </c>
      <c r="B4098" s="52" t="s">
        <v>648</v>
      </c>
      <c r="C4098" s="52" t="s">
        <v>201</v>
      </c>
      <c r="D4098" s="52" t="s">
        <v>201</v>
      </c>
      <c r="E4098" s="52" t="s">
        <v>201</v>
      </c>
      <c r="F4098" s="52" t="s">
        <v>201</v>
      </c>
      <c r="G4098" s="56" t="s">
        <v>649</v>
      </c>
      <c r="H4098" s="57">
        <v>18781353200</v>
      </c>
    </row>
    <row r="4099" spans="1:8">
      <c r="A4099" s="52" t="s">
        <v>506</v>
      </c>
      <c r="B4099" s="52" t="s">
        <v>648</v>
      </c>
      <c r="C4099" s="52" t="s">
        <v>1092</v>
      </c>
      <c r="D4099" s="52" t="s">
        <v>201</v>
      </c>
      <c r="E4099" s="52" t="s">
        <v>201</v>
      </c>
      <c r="F4099" s="52" t="s">
        <v>201</v>
      </c>
      <c r="G4099" s="56" t="s">
        <v>1093</v>
      </c>
      <c r="H4099" s="57">
        <v>2250000000</v>
      </c>
    </row>
    <row r="4100" spans="1:8" ht="38.25">
      <c r="A4100" s="52" t="s">
        <v>506</v>
      </c>
      <c r="B4100" s="52" t="s">
        <v>648</v>
      </c>
      <c r="C4100" s="52" t="s">
        <v>1092</v>
      </c>
      <c r="D4100" s="52" t="s">
        <v>1217</v>
      </c>
      <c r="E4100" s="52" t="s">
        <v>201</v>
      </c>
      <c r="F4100" s="52" t="s">
        <v>201</v>
      </c>
      <c r="G4100" s="56" t="s">
        <v>1218</v>
      </c>
      <c r="H4100" s="57">
        <v>2250000000</v>
      </c>
    </row>
    <row r="4101" spans="1:8">
      <c r="A4101" s="52" t="s">
        <v>506</v>
      </c>
      <c r="B4101" s="52" t="s">
        <v>648</v>
      </c>
      <c r="C4101" s="52" t="s">
        <v>1092</v>
      </c>
      <c r="D4101" s="52" t="s">
        <v>1217</v>
      </c>
      <c r="E4101" s="52" t="s">
        <v>944</v>
      </c>
      <c r="F4101" s="52" t="s">
        <v>201</v>
      </c>
      <c r="G4101" s="56" t="s">
        <v>945</v>
      </c>
      <c r="H4101" s="57">
        <v>19233100</v>
      </c>
    </row>
    <row r="4102" spans="1:8">
      <c r="A4102" s="52" t="s">
        <v>506</v>
      </c>
      <c r="B4102" s="52" t="s">
        <v>648</v>
      </c>
      <c r="C4102" s="52" t="s">
        <v>1092</v>
      </c>
      <c r="D4102" s="52" t="s">
        <v>1217</v>
      </c>
      <c r="E4102" s="52" t="s">
        <v>944</v>
      </c>
      <c r="F4102" s="52" t="s">
        <v>948</v>
      </c>
      <c r="G4102" s="56" t="s">
        <v>949</v>
      </c>
      <c r="H4102" s="57">
        <v>19233100</v>
      </c>
    </row>
    <row r="4103" spans="1:8">
      <c r="A4103" s="52" t="s">
        <v>506</v>
      </c>
      <c r="B4103" s="52" t="s">
        <v>648</v>
      </c>
      <c r="C4103" s="52" t="s">
        <v>1092</v>
      </c>
      <c r="D4103" s="52" t="s">
        <v>1217</v>
      </c>
      <c r="E4103" s="52" t="s">
        <v>1021</v>
      </c>
      <c r="F4103" s="52" t="s">
        <v>201</v>
      </c>
      <c r="G4103" s="56" t="s">
        <v>1022</v>
      </c>
      <c r="H4103" s="57">
        <v>2117866900</v>
      </c>
    </row>
    <row r="4104" spans="1:8">
      <c r="A4104" s="52" t="s">
        <v>506</v>
      </c>
      <c r="B4104" s="52" t="s">
        <v>648</v>
      </c>
      <c r="C4104" s="52" t="s">
        <v>1092</v>
      </c>
      <c r="D4104" s="52" t="s">
        <v>1217</v>
      </c>
      <c r="E4104" s="52" t="s">
        <v>1021</v>
      </c>
      <c r="F4104" s="52" t="s">
        <v>1023</v>
      </c>
      <c r="G4104" s="56" t="s">
        <v>1024</v>
      </c>
      <c r="H4104" s="57">
        <v>149193000</v>
      </c>
    </row>
    <row r="4105" spans="1:8">
      <c r="A4105" s="52" t="s">
        <v>506</v>
      </c>
      <c r="B4105" s="52" t="s">
        <v>648</v>
      </c>
      <c r="C4105" s="52" t="s">
        <v>1092</v>
      </c>
      <c r="D4105" s="52" t="s">
        <v>1217</v>
      </c>
      <c r="E4105" s="52" t="s">
        <v>1021</v>
      </c>
      <c r="F4105" s="52" t="s">
        <v>1025</v>
      </c>
      <c r="G4105" s="56" t="s">
        <v>1026</v>
      </c>
      <c r="H4105" s="57">
        <v>186300000</v>
      </c>
    </row>
    <row r="4106" spans="1:8">
      <c r="A4106" s="52" t="s">
        <v>506</v>
      </c>
      <c r="B4106" s="52" t="s">
        <v>648</v>
      </c>
      <c r="C4106" s="52" t="s">
        <v>1092</v>
      </c>
      <c r="D4106" s="52" t="s">
        <v>1217</v>
      </c>
      <c r="E4106" s="52" t="s">
        <v>1021</v>
      </c>
      <c r="F4106" s="52" t="s">
        <v>1268</v>
      </c>
      <c r="G4106" s="56" t="s">
        <v>1269</v>
      </c>
      <c r="H4106" s="57">
        <v>17700000</v>
      </c>
    </row>
    <row r="4107" spans="1:8">
      <c r="A4107" s="52" t="s">
        <v>506</v>
      </c>
      <c r="B4107" s="52" t="s">
        <v>648</v>
      </c>
      <c r="C4107" s="52" t="s">
        <v>1092</v>
      </c>
      <c r="D4107" s="52" t="s">
        <v>1217</v>
      </c>
      <c r="E4107" s="52" t="s">
        <v>1021</v>
      </c>
      <c r="F4107" s="52" t="s">
        <v>1027</v>
      </c>
      <c r="G4107" s="56" t="s">
        <v>1028</v>
      </c>
      <c r="H4107" s="57">
        <v>11900000</v>
      </c>
    </row>
    <row r="4108" spans="1:8">
      <c r="A4108" s="52" t="s">
        <v>506</v>
      </c>
      <c r="B4108" s="52" t="s">
        <v>648</v>
      </c>
      <c r="C4108" s="52" t="s">
        <v>1092</v>
      </c>
      <c r="D4108" s="52" t="s">
        <v>1217</v>
      </c>
      <c r="E4108" s="52" t="s">
        <v>1021</v>
      </c>
      <c r="F4108" s="52" t="s">
        <v>1029</v>
      </c>
      <c r="G4108" s="56" t="s">
        <v>1030</v>
      </c>
      <c r="H4108" s="57">
        <v>374057600</v>
      </c>
    </row>
    <row r="4109" spans="1:8">
      <c r="A4109" s="52" t="s">
        <v>506</v>
      </c>
      <c r="B4109" s="52" t="s">
        <v>648</v>
      </c>
      <c r="C4109" s="52" t="s">
        <v>1092</v>
      </c>
      <c r="D4109" s="52" t="s">
        <v>1217</v>
      </c>
      <c r="E4109" s="52" t="s">
        <v>1021</v>
      </c>
      <c r="F4109" s="52" t="s">
        <v>1243</v>
      </c>
      <c r="G4109" s="56" t="s">
        <v>1244</v>
      </c>
      <c r="H4109" s="57">
        <v>367500000</v>
      </c>
    </row>
    <row r="4110" spans="1:8">
      <c r="A4110" s="52" t="s">
        <v>506</v>
      </c>
      <c r="B4110" s="52" t="s">
        <v>648</v>
      </c>
      <c r="C4110" s="52" t="s">
        <v>1092</v>
      </c>
      <c r="D4110" s="52" t="s">
        <v>1217</v>
      </c>
      <c r="E4110" s="52" t="s">
        <v>1021</v>
      </c>
      <c r="F4110" s="52" t="s">
        <v>1031</v>
      </c>
      <c r="G4110" s="56" t="s">
        <v>1032</v>
      </c>
      <c r="H4110" s="57">
        <v>590200000</v>
      </c>
    </row>
    <row r="4111" spans="1:8">
      <c r="A4111" s="52" t="s">
        <v>506</v>
      </c>
      <c r="B4111" s="52" t="s">
        <v>648</v>
      </c>
      <c r="C4111" s="52" t="s">
        <v>1092</v>
      </c>
      <c r="D4111" s="52" t="s">
        <v>1217</v>
      </c>
      <c r="E4111" s="52" t="s">
        <v>1021</v>
      </c>
      <c r="F4111" s="52" t="s">
        <v>1033</v>
      </c>
      <c r="G4111" s="56" t="s">
        <v>1034</v>
      </c>
      <c r="H4111" s="57">
        <v>421016300</v>
      </c>
    </row>
    <row r="4112" spans="1:8">
      <c r="A4112" s="52" t="s">
        <v>506</v>
      </c>
      <c r="B4112" s="52" t="s">
        <v>648</v>
      </c>
      <c r="C4112" s="52" t="s">
        <v>1092</v>
      </c>
      <c r="D4112" s="52" t="s">
        <v>1217</v>
      </c>
      <c r="E4112" s="52" t="s">
        <v>1035</v>
      </c>
      <c r="F4112" s="52" t="s">
        <v>201</v>
      </c>
      <c r="G4112" s="56" t="s">
        <v>1036</v>
      </c>
      <c r="H4112" s="57">
        <v>112900000</v>
      </c>
    </row>
    <row r="4113" spans="1:8">
      <c r="A4113" s="52" t="s">
        <v>506</v>
      </c>
      <c r="B4113" s="52" t="s">
        <v>648</v>
      </c>
      <c r="C4113" s="52" t="s">
        <v>1092</v>
      </c>
      <c r="D4113" s="52" t="s">
        <v>1217</v>
      </c>
      <c r="E4113" s="52" t="s">
        <v>1035</v>
      </c>
      <c r="F4113" s="52" t="s">
        <v>1039</v>
      </c>
      <c r="G4113" s="56" t="s">
        <v>1040</v>
      </c>
      <c r="H4113" s="57">
        <v>82300000</v>
      </c>
    </row>
    <row r="4114" spans="1:8">
      <c r="A4114" s="52" t="s">
        <v>506</v>
      </c>
      <c r="B4114" s="52" t="s">
        <v>648</v>
      </c>
      <c r="C4114" s="52" t="s">
        <v>1092</v>
      </c>
      <c r="D4114" s="52" t="s">
        <v>1217</v>
      </c>
      <c r="E4114" s="52" t="s">
        <v>1035</v>
      </c>
      <c r="F4114" s="52" t="s">
        <v>1041</v>
      </c>
      <c r="G4114" s="56" t="s">
        <v>1028</v>
      </c>
      <c r="H4114" s="57">
        <v>30600000</v>
      </c>
    </row>
    <row r="4115" spans="1:8">
      <c r="A4115" s="52" t="s">
        <v>506</v>
      </c>
      <c r="B4115" s="52" t="s">
        <v>648</v>
      </c>
      <c r="C4115" s="52" t="s">
        <v>480</v>
      </c>
      <c r="D4115" s="52" t="s">
        <v>201</v>
      </c>
      <c r="E4115" s="52" t="s">
        <v>201</v>
      </c>
      <c r="F4115" s="52" t="s">
        <v>201</v>
      </c>
      <c r="G4115" s="56" t="s">
        <v>1137</v>
      </c>
      <c r="H4115" s="57">
        <v>9799957200</v>
      </c>
    </row>
    <row r="4116" spans="1:8">
      <c r="A4116" s="52" t="s">
        <v>506</v>
      </c>
      <c r="B4116" s="52" t="s">
        <v>648</v>
      </c>
      <c r="C4116" s="52" t="s">
        <v>480</v>
      </c>
      <c r="D4116" s="52" t="s">
        <v>1147</v>
      </c>
      <c r="E4116" s="52" t="s">
        <v>201</v>
      </c>
      <c r="F4116" s="52" t="s">
        <v>201</v>
      </c>
      <c r="G4116" s="56" t="s">
        <v>1148</v>
      </c>
      <c r="H4116" s="57">
        <v>9799957200</v>
      </c>
    </row>
    <row r="4117" spans="1:8">
      <c r="A4117" s="52" t="s">
        <v>506</v>
      </c>
      <c r="B4117" s="52" t="s">
        <v>648</v>
      </c>
      <c r="C4117" s="52" t="s">
        <v>480</v>
      </c>
      <c r="D4117" s="52" t="s">
        <v>1147</v>
      </c>
      <c r="E4117" s="52" t="s">
        <v>944</v>
      </c>
      <c r="F4117" s="52" t="s">
        <v>201</v>
      </c>
      <c r="G4117" s="56" t="s">
        <v>945</v>
      </c>
      <c r="H4117" s="57">
        <v>231789970</v>
      </c>
    </row>
    <row r="4118" spans="1:8">
      <c r="A4118" s="52" t="s">
        <v>506</v>
      </c>
      <c r="B4118" s="52" t="s">
        <v>648</v>
      </c>
      <c r="C4118" s="52" t="s">
        <v>480</v>
      </c>
      <c r="D4118" s="52" t="s">
        <v>1147</v>
      </c>
      <c r="E4118" s="52" t="s">
        <v>944</v>
      </c>
      <c r="F4118" s="52" t="s">
        <v>948</v>
      </c>
      <c r="G4118" s="56" t="s">
        <v>949</v>
      </c>
      <c r="H4118" s="57">
        <v>231789970</v>
      </c>
    </row>
    <row r="4119" spans="1:8">
      <c r="A4119" s="52" t="s">
        <v>506</v>
      </c>
      <c r="B4119" s="52" t="s">
        <v>648</v>
      </c>
      <c r="C4119" s="52" t="s">
        <v>480</v>
      </c>
      <c r="D4119" s="52" t="s">
        <v>1147</v>
      </c>
      <c r="E4119" s="52" t="s">
        <v>1139</v>
      </c>
      <c r="F4119" s="52" t="s">
        <v>201</v>
      </c>
      <c r="G4119" s="56" t="s">
        <v>1140</v>
      </c>
      <c r="H4119" s="57">
        <v>91520000</v>
      </c>
    </row>
    <row r="4120" spans="1:8">
      <c r="A4120" s="52" t="s">
        <v>506</v>
      </c>
      <c r="B4120" s="52" t="s">
        <v>648</v>
      </c>
      <c r="C4120" s="52" t="s">
        <v>480</v>
      </c>
      <c r="D4120" s="52" t="s">
        <v>1147</v>
      </c>
      <c r="E4120" s="52" t="s">
        <v>1139</v>
      </c>
      <c r="F4120" s="52" t="s">
        <v>1203</v>
      </c>
      <c r="G4120" s="56" t="s">
        <v>1204</v>
      </c>
      <c r="H4120" s="57">
        <v>22140000</v>
      </c>
    </row>
    <row r="4121" spans="1:8">
      <c r="A4121" s="52" t="s">
        <v>506</v>
      </c>
      <c r="B4121" s="52" t="s">
        <v>648</v>
      </c>
      <c r="C4121" s="52" t="s">
        <v>480</v>
      </c>
      <c r="D4121" s="52" t="s">
        <v>1147</v>
      </c>
      <c r="E4121" s="52" t="s">
        <v>1139</v>
      </c>
      <c r="F4121" s="52" t="s">
        <v>1266</v>
      </c>
      <c r="G4121" s="56" t="s">
        <v>1267</v>
      </c>
      <c r="H4121" s="57">
        <v>69380000</v>
      </c>
    </row>
    <row r="4122" spans="1:8">
      <c r="A4122" s="52" t="s">
        <v>506</v>
      </c>
      <c r="B4122" s="52" t="s">
        <v>648</v>
      </c>
      <c r="C4122" s="52" t="s">
        <v>480</v>
      </c>
      <c r="D4122" s="52" t="s">
        <v>1147</v>
      </c>
      <c r="E4122" s="52" t="s">
        <v>986</v>
      </c>
      <c r="F4122" s="52" t="s">
        <v>201</v>
      </c>
      <c r="G4122" s="56" t="s">
        <v>987</v>
      </c>
      <c r="H4122" s="57">
        <v>247248724</v>
      </c>
    </row>
    <row r="4123" spans="1:8">
      <c r="A4123" s="52" t="s">
        <v>506</v>
      </c>
      <c r="B4123" s="52" t="s">
        <v>648</v>
      </c>
      <c r="C4123" s="52" t="s">
        <v>480</v>
      </c>
      <c r="D4123" s="52" t="s">
        <v>1147</v>
      </c>
      <c r="E4123" s="52" t="s">
        <v>986</v>
      </c>
      <c r="F4123" s="52" t="s">
        <v>992</v>
      </c>
      <c r="G4123" s="56" t="s">
        <v>993</v>
      </c>
      <c r="H4123" s="57">
        <v>247248724</v>
      </c>
    </row>
    <row r="4124" spans="1:8">
      <c r="A4124" s="52" t="s">
        <v>506</v>
      </c>
      <c r="B4124" s="52" t="s">
        <v>648</v>
      </c>
      <c r="C4124" s="52" t="s">
        <v>480</v>
      </c>
      <c r="D4124" s="52" t="s">
        <v>1147</v>
      </c>
      <c r="E4124" s="52" t="s">
        <v>996</v>
      </c>
      <c r="F4124" s="52" t="s">
        <v>201</v>
      </c>
      <c r="G4124" s="56" t="s">
        <v>997</v>
      </c>
      <c r="H4124" s="57">
        <v>27300000</v>
      </c>
    </row>
    <row r="4125" spans="1:8">
      <c r="A4125" s="52" t="s">
        <v>506</v>
      </c>
      <c r="B4125" s="52" t="s">
        <v>648</v>
      </c>
      <c r="C4125" s="52" t="s">
        <v>480</v>
      </c>
      <c r="D4125" s="52" t="s">
        <v>1147</v>
      </c>
      <c r="E4125" s="52" t="s">
        <v>996</v>
      </c>
      <c r="F4125" s="52" t="s">
        <v>998</v>
      </c>
      <c r="G4125" s="56" t="s">
        <v>999</v>
      </c>
      <c r="H4125" s="57">
        <v>3500000</v>
      </c>
    </row>
    <row r="4126" spans="1:8">
      <c r="A4126" s="52" t="s">
        <v>506</v>
      </c>
      <c r="B4126" s="52" t="s">
        <v>648</v>
      </c>
      <c r="C4126" s="52" t="s">
        <v>480</v>
      </c>
      <c r="D4126" s="52" t="s">
        <v>1147</v>
      </c>
      <c r="E4126" s="52" t="s">
        <v>996</v>
      </c>
      <c r="F4126" s="52" t="s">
        <v>1000</v>
      </c>
      <c r="G4126" s="56" t="s">
        <v>1001</v>
      </c>
      <c r="H4126" s="57">
        <v>23800000</v>
      </c>
    </row>
    <row r="4127" spans="1:8">
      <c r="A4127" s="52" t="s">
        <v>506</v>
      </c>
      <c r="B4127" s="52" t="s">
        <v>648</v>
      </c>
      <c r="C4127" s="52" t="s">
        <v>480</v>
      </c>
      <c r="D4127" s="52" t="s">
        <v>1147</v>
      </c>
      <c r="E4127" s="52" t="s">
        <v>1006</v>
      </c>
      <c r="F4127" s="52" t="s">
        <v>201</v>
      </c>
      <c r="G4127" s="56" t="s">
        <v>1007</v>
      </c>
      <c r="H4127" s="57">
        <v>3019809800</v>
      </c>
    </row>
    <row r="4128" spans="1:8" ht="38.25">
      <c r="A4128" s="52" t="s">
        <v>506</v>
      </c>
      <c r="B4128" s="52" t="s">
        <v>648</v>
      </c>
      <c r="C4128" s="52" t="s">
        <v>480</v>
      </c>
      <c r="D4128" s="52" t="s">
        <v>1147</v>
      </c>
      <c r="E4128" s="52" t="s">
        <v>1006</v>
      </c>
      <c r="F4128" s="52" t="s">
        <v>1008</v>
      </c>
      <c r="G4128" s="56" t="s">
        <v>1009</v>
      </c>
      <c r="H4128" s="57">
        <v>11423200</v>
      </c>
    </row>
    <row r="4129" spans="1:8" ht="38.25">
      <c r="A4129" s="52" t="s">
        <v>506</v>
      </c>
      <c r="B4129" s="52" t="s">
        <v>648</v>
      </c>
      <c r="C4129" s="52" t="s">
        <v>480</v>
      </c>
      <c r="D4129" s="52" t="s">
        <v>1147</v>
      </c>
      <c r="E4129" s="52" t="s">
        <v>1006</v>
      </c>
      <c r="F4129" s="52" t="s">
        <v>1012</v>
      </c>
      <c r="G4129" s="56" t="s">
        <v>1013</v>
      </c>
      <c r="H4129" s="57">
        <v>125586600</v>
      </c>
    </row>
    <row r="4130" spans="1:8">
      <c r="A4130" s="52" t="s">
        <v>506</v>
      </c>
      <c r="B4130" s="52" t="s">
        <v>648</v>
      </c>
      <c r="C4130" s="52" t="s">
        <v>480</v>
      </c>
      <c r="D4130" s="52" t="s">
        <v>1147</v>
      </c>
      <c r="E4130" s="52" t="s">
        <v>1006</v>
      </c>
      <c r="F4130" s="52" t="s">
        <v>1014</v>
      </c>
      <c r="G4130" s="56" t="s">
        <v>1015</v>
      </c>
      <c r="H4130" s="57">
        <v>2882800000</v>
      </c>
    </row>
    <row r="4131" spans="1:8">
      <c r="A4131" s="52" t="s">
        <v>506</v>
      </c>
      <c r="B4131" s="52" t="s">
        <v>648</v>
      </c>
      <c r="C4131" s="52" t="s">
        <v>480</v>
      </c>
      <c r="D4131" s="52" t="s">
        <v>1147</v>
      </c>
      <c r="E4131" s="52" t="s">
        <v>1021</v>
      </c>
      <c r="F4131" s="52" t="s">
        <v>201</v>
      </c>
      <c r="G4131" s="56" t="s">
        <v>1022</v>
      </c>
      <c r="H4131" s="57">
        <v>2135386460</v>
      </c>
    </row>
    <row r="4132" spans="1:8">
      <c r="A4132" s="52" t="s">
        <v>506</v>
      </c>
      <c r="B4132" s="52" t="s">
        <v>648</v>
      </c>
      <c r="C4132" s="52" t="s">
        <v>480</v>
      </c>
      <c r="D4132" s="52" t="s">
        <v>1147</v>
      </c>
      <c r="E4132" s="52" t="s">
        <v>1021</v>
      </c>
      <c r="F4132" s="52" t="s">
        <v>1023</v>
      </c>
      <c r="G4132" s="56" t="s">
        <v>1024</v>
      </c>
      <c r="H4132" s="57">
        <v>127062000</v>
      </c>
    </row>
    <row r="4133" spans="1:8">
      <c r="A4133" s="52" t="s">
        <v>506</v>
      </c>
      <c r="B4133" s="52" t="s">
        <v>648</v>
      </c>
      <c r="C4133" s="52" t="s">
        <v>480</v>
      </c>
      <c r="D4133" s="52" t="s">
        <v>1147</v>
      </c>
      <c r="E4133" s="52" t="s">
        <v>1021</v>
      </c>
      <c r="F4133" s="52" t="s">
        <v>1025</v>
      </c>
      <c r="G4133" s="56" t="s">
        <v>1026</v>
      </c>
      <c r="H4133" s="57">
        <v>175000000</v>
      </c>
    </row>
    <row r="4134" spans="1:8">
      <c r="A4134" s="52" t="s">
        <v>506</v>
      </c>
      <c r="B4134" s="52" t="s">
        <v>648</v>
      </c>
      <c r="C4134" s="52" t="s">
        <v>480</v>
      </c>
      <c r="D4134" s="52" t="s">
        <v>1147</v>
      </c>
      <c r="E4134" s="52" t="s">
        <v>1021</v>
      </c>
      <c r="F4134" s="52" t="s">
        <v>1268</v>
      </c>
      <c r="G4134" s="56" t="s">
        <v>1269</v>
      </c>
      <c r="H4134" s="57">
        <v>40050000</v>
      </c>
    </row>
    <row r="4135" spans="1:8">
      <c r="A4135" s="52" t="s">
        <v>506</v>
      </c>
      <c r="B4135" s="52" t="s">
        <v>648</v>
      </c>
      <c r="C4135" s="52" t="s">
        <v>480</v>
      </c>
      <c r="D4135" s="52" t="s">
        <v>1147</v>
      </c>
      <c r="E4135" s="52" t="s">
        <v>1021</v>
      </c>
      <c r="F4135" s="52" t="s">
        <v>1027</v>
      </c>
      <c r="G4135" s="56" t="s">
        <v>1028</v>
      </c>
      <c r="H4135" s="57">
        <v>81900000</v>
      </c>
    </row>
    <row r="4136" spans="1:8">
      <c r="A4136" s="52" t="s">
        <v>506</v>
      </c>
      <c r="B4136" s="52" t="s">
        <v>648</v>
      </c>
      <c r="C4136" s="52" t="s">
        <v>480</v>
      </c>
      <c r="D4136" s="52" t="s">
        <v>1147</v>
      </c>
      <c r="E4136" s="52" t="s">
        <v>1021</v>
      </c>
      <c r="F4136" s="52" t="s">
        <v>1029</v>
      </c>
      <c r="G4136" s="56" t="s">
        <v>1030</v>
      </c>
      <c r="H4136" s="57">
        <v>352500000</v>
      </c>
    </row>
    <row r="4137" spans="1:8">
      <c r="A4137" s="52" t="s">
        <v>506</v>
      </c>
      <c r="B4137" s="52" t="s">
        <v>648</v>
      </c>
      <c r="C4137" s="52" t="s">
        <v>480</v>
      </c>
      <c r="D4137" s="52" t="s">
        <v>1147</v>
      </c>
      <c r="E4137" s="52" t="s">
        <v>1021</v>
      </c>
      <c r="F4137" s="52" t="s">
        <v>1243</v>
      </c>
      <c r="G4137" s="56" t="s">
        <v>1244</v>
      </c>
      <c r="H4137" s="57">
        <v>530550000</v>
      </c>
    </row>
    <row r="4138" spans="1:8">
      <c r="A4138" s="52" t="s">
        <v>506</v>
      </c>
      <c r="B4138" s="52" t="s">
        <v>648</v>
      </c>
      <c r="C4138" s="52" t="s">
        <v>480</v>
      </c>
      <c r="D4138" s="52" t="s">
        <v>1147</v>
      </c>
      <c r="E4138" s="52" t="s">
        <v>1021</v>
      </c>
      <c r="F4138" s="52" t="s">
        <v>1031</v>
      </c>
      <c r="G4138" s="56" t="s">
        <v>1032</v>
      </c>
      <c r="H4138" s="57">
        <v>64800000</v>
      </c>
    </row>
    <row r="4139" spans="1:8">
      <c r="A4139" s="52" t="s">
        <v>506</v>
      </c>
      <c r="B4139" s="52" t="s">
        <v>648</v>
      </c>
      <c r="C4139" s="52" t="s">
        <v>480</v>
      </c>
      <c r="D4139" s="52" t="s">
        <v>1147</v>
      </c>
      <c r="E4139" s="52" t="s">
        <v>1021</v>
      </c>
      <c r="F4139" s="52" t="s">
        <v>1033</v>
      </c>
      <c r="G4139" s="56" t="s">
        <v>1034</v>
      </c>
      <c r="H4139" s="57">
        <v>763524460</v>
      </c>
    </row>
    <row r="4140" spans="1:8">
      <c r="A4140" s="52" t="s">
        <v>506</v>
      </c>
      <c r="B4140" s="52" t="s">
        <v>648</v>
      </c>
      <c r="C4140" s="52" t="s">
        <v>480</v>
      </c>
      <c r="D4140" s="52" t="s">
        <v>1147</v>
      </c>
      <c r="E4140" s="52" t="s">
        <v>1035</v>
      </c>
      <c r="F4140" s="52" t="s">
        <v>201</v>
      </c>
      <c r="G4140" s="56" t="s">
        <v>1036</v>
      </c>
      <c r="H4140" s="57">
        <v>802799000</v>
      </c>
    </row>
    <row r="4141" spans="1:8">
      <c r="A4141" s="52" t="s">
        <v>506</v>
      </c>
      <c r="B4141" s="52" t="s">
        <v>648</v>
      </c>
      <c r="C4141" s="52" t="s">
        <v>480</v>
      </c>
      <c r="D4141" s="52" t="s">
        <v>1147</v>
      </c>
      <c r="E4141" s="52" t="s">
        <v>1035</v>
      </c>
      <c r="F4141" s="52" t="s">
        <v>1037</v>
      </c>
      <c r="G4141" s="56" t="s">
        <v>1038</v>
      </c>
      <c r="H4141" s="57">
        <v>120074000</v>
      </c>
    </row>
    <row r="4142" spans="1:8">
      <c r="A4142" s="52" t="s">
        <v>506</v>
      </c>
      <c r="B4142" s="52" t="s">
        <v>648</v>
      </c>
      <c r="C4142" s="52" t="s">
        <v>480</v>
      </c>
      <c r="D4142" s="52" t="s">
        <v>1147</v>
      </c>
      <c r="E4142" s="52" t="s">
        <v>1035</v>
      </c>
      <c r="F4142" s="52" t="s">
        <v>1039</v>
      </c>
      <c r="G4142" s="56" t="s">
        <v>1040</v>
      </c>
      <c r="H4142" s="57">
        <v>438100000</v>
      </c>
    </row>
    <row r="4143" spans="1:8">
      <c r="A4143" s="52" t="s">
        <v>506</v>
      </c>
      <c r="B4143" s="52" t="s">
        <v>648</v>
      </c>
      <c r="C4143" s="52" t="s">
        <v>480</v>
      </c>
      <c r="D4143" s="52" t="s">
        <v>1147</v>
      </c>
      <c r="E4143" s="52" t="s">
        <v>1035</v>
      </c>
      <c r="F4143" s="52" t="s">
        <v>1041</v>
      </c>
      <c r="G4143" s="56" t="s">
        <v>1028</v>
      </c>
      <c r="H4143" s="57">
        <v>244625000</v>
      </c>
    </row>
    <row r="4144" spans="1:8">
      <c r="A4144" s="52" t="s">
        <v>506</v>
      </c>
      <c r="B4144" s="52" t="s">
        <v>648</v>
      </c>
      <c r="C4144" s="52" t="s">
        <v>480</v>
      </c>
      <c r="D4144" s="52" t="s">
        <v>1147</v>
      </c>
      <c r="E4144" s="52" t="s">
        <v>1044</v>
      </c>
      <c r="F4144" s="52" t="s">
        <v>201</v>
      </c>
      <c r="G4144" s="56" t="s">
        <v>1045</v>
      </c>
      <c r="H4144" s="57">
        <v>386400000</v>
      </c>
    </row>
    <row r="4145" spans="1:8">
      <c r="A4145" s="52" t="s">
        <v>506</v>
      </c>
      <c r="B4145" s="52" t="s">
        <v>648</v>
      </c>
      <c r="C4145" s="52" t="s">
        <v>480</v>
      </c>
      <c r="D4145" s="52" t="s">
        <v>1147</v>
      </c>
      <c r="E4145" s="52" t="s">
        <v>1044</v>
      </c>
      <c r="F4145" s="52" t="s">
        <v>1046</v>
      </c>
      <c r="G4145" s="56" t="s">
        <v>1047</v>
      </c>
      <c r="H4145" s="57">
        <v>244600000</v>
      </c>
    </row>
    <row r="4146" spans="1:8">
      <c r="A4146" s="52" t="s">
        <v>506</v>
      </c>
      <c r="B4146" s="52" t="s">
        <v>648</v>
      </c>
      <c r="C4146" s="52" t="s">
        <v>480</v>
      </c>
      <c r="D4146" s="52" t="s">
        <v>1147</v>
      </c>
      <c r="E4146" s="52" t="s">
        <v>1044</v>
      </c>
      <c r="F4146" s="52" t="s">
        <v>1205</v>
      </c>
      <c r="G4146" s="56" t="s">
        <v>1206</v>
      </c>
      <c r="H4146" s="57">
        <v>28600000</v>
      </c>
    </row>
    <row r="4147" spans="1:8">
      <c r="A4147" s="52" t="s">
        <v>506</v>
      </c>
      <c r="B4147" s="52" t="s">
        <v>648</v>
      </c>
      <c r="C4147" s="52" t="s">
        <v>480</v>
      </c>
      <c r="D4147" s="52" t="s">
        <v>1147</v>
      </c>
      <c r="E4147" s="52" t="s">
        <v>1044</v>
      </c>
      <c r="F4147" s="52" t="s">
        <v>1048</v>
      </c>
      <c r="G4147" s="56" t="s">
        <v>1049</v>
      </c>
      <c r="H4147" s="57">
        <v>3000000</v>
      </c>
    </row>
    <row r="4148" spans="1:8">
      <c r="A4148" s="52" t="s">
        <v>506</v>
      </c>
      <c r="B4148" s="52" t="s">
        <v>648</v>
      </c>
      <c r="C4148" s="52" t="s">
        <v>480</v>
      </c>
      <c r="D4148" s="52" t="s">
        <v>1147</v>
      </c>
      <c r="E4148" s="52" t="s">
        <v>1044</v>
      </c>
      <c r="F4148" s="52" t="s">
        <v>1050</v>
      </c>
      <c r="G4148" s="56" t="s">
        <v>1051</v>
      </c>
      <c r="H4148" s="57">
        <v>110200000</v>
      </c>
    </row>
    <row r="4149" spans="1:8" ht="25.5">
      <c r="A4149" s="52" t="s">
        <v>506</v>
      </c>
      <c r="B4149" s="52" t="s">
        <v>648</v>
      </c>
      <c r="C4149" s="52" t="s">
        <v>480</v>
      </c>
      <c r="D4149" s="52" t="s">
        <v>1147</v>
      </c>
      <c r="E4149" s="52" t="s">
        <v>1058</v>
      </c>
      <c r="F4149" s="52" t="s">
        <v>201</v>
      </c>
      <c r="G4149" s="56" t="s">
        <v>1059</v>
      </c>
      <c r="H4149" s="57">
        <v>92173700</v>
      </c>
    </row>
    <row r="4150" spans="1:8">
      <c r="A4150" s="52" t="s">
        <v>506</v>
      </c>
      <c r="B4150" s="52" t="s">
        <v>648</v>
      </c>
      <c r="C4150" s="52" t="s">
        <v>480</v>
      </c>
      <c r="D4150" s="52" t="s">
        <v>1147</v>
      </c>
      <c r="E4150" s="52" t="s">
        <v>1058</v>
      </c>
      <c r="F4150" s="52" t="s">
        <v>1060</v>
      </c>
      <c r="G4150" s="56" t="s">
        <v>1061</v>
      </c>
      <c r="H4150" s="57">
        <v>35653900</v>
      </c>
    </row>
    <row r="4151" spans="1:8">
      <c r="A4151" s="52" t="s">
        <v>506</v>
      </c>
      <c r="B4151" s="52" t="s">
        <v>648</v>
      </c>
      <c r="C4151" s="52" t="s">
        <v>480</v>
      </c>
      <c r="D4151" s="52" t="s">
        <v>1147</v>
      </c>
      <c r="E4151" s="52" t="s">
        <v>1058</v>
      </c>
      <c r="F4151" s="52" t="s">
        <v>1064</v>
      </c>
      <c r="G4151" s="56" t="s">
        <v>1065</v>
      </c>
      <c r="H4151" s="57">
        <v>28275800</v>
      </c>
    </row>
    <row r="4152" spans="1:8">
      <c r="A4152" s="52" t="s">
        <v>506</v>
      </c>
      <c r="B4152" s="52" t="s">
        <v>648</v>
      </c>
      <c r="C4152" s="52" t="s">
        <v>480</v>
      </c>
      <c r="D4152" s="52" t="s">
        <v>1147</v>
      </c>
      <c r="E4152" s="52" t="s">
        <v>1058</v>
      </c>
      <c r="F4152" s="52" t="s">
        <v>1066</v>
      </c>
      <c r="G4152" s="56" t="s">
        <v>1067</v>
      </c>
      <c r="H4152" s="57">
        <v>19184000</v>
      </c>
    </row>
    <row r="4153" spans="1:8">
      <c r="A4153" s="52" t="s">
        <v>506</v>
      </c>
      <c r="B4153" s="52" t="s">
        <v>648</v>
      </c>
      <c r="C4153" s="52" t="s">
        <v>480</v>
      </c>
      <c r="D4153" s="52" t="s">
        <v>1147</v>
      </c>
      <c r="E4153" s="52" t="s">
        <v>1058</v>
      </c>
      <c r="F4153" s="52" t="s">
        <v>1068</v>
      </c>
      <c r="G4153" s="56" t="s">
        <v>1069</v>
      </c>
      <c r="H4153" s="57">
        <v>9060000</v>
      </c>
    </row>
    <row r="4154" spans="1:8" ht="25.5">
      <c r="A4154" s="52" t="s">
        <v>506</v>
      </c>
      <c r="B4154" s="52" t="s">
        <v>648</v>
      </c>
      <c r="C4154" s="52" t="s">
        <v>480</v>
      </c>
      <c r="D4154" s="52" t="s">
        <v>1147</v>
      </c>
      <c r="E4154" s="52" t="s">
        <v>1072</v>
      </c>
      <c r="F4154" s="52" t="s">
        <v>201</v>
      </c>
      <c r="G4154" s="56" t="s">
        <v>1073</v>
      </c>
      <c r="H4154" s="57">
        <v>70900000</v>
      </c>
    </row>
    <row r="4155" spans="1:8">
      <c r="A4155" s="52" t="s">
        <v>506</v>
      </c>
      <c r="B4155" s="52" t="s">
        <v>648</v>
      </c>
      <c r="C4155" s="52" t="s">
        <v>480</v>
      </c>
      <c r="D4155" s="52" t="s">
        <v>1147</v>
      </c>
      <c r="E4155" s="52" t="s">
        <v>1072</v>
      </c>
      <c r="F4155" s="52" t="s">
        <v>1074</v>
      </c>
      <c r="G4155" s="56" t="s">
        <v>1067</v>
      </c>
      <c r="H4155" s="57">
        <v>11000000</v>
      </c>
    </row>
    <row r="4156" spans="1:8">
      <c r="A4156" s="52" t="s">
        <v>506</v>
      </c>
      <c r="B4156" s="52" t="s">
        <v>648</v>
      </c>
      <c r="C4156" s="52" t="s">
        <v>480</v>
      </c>
      <c r="D4156" s="52" t="s">
        <v>1147</v>
      </c>
      <c r="E4156" s="52" t="s">
        <v>1072</v>
      </c>
      <c r="F4156" s="52" t="s">
        <v>1075</v>
      </c>
      <c r="G4156" s="56" t="s">
        <v>1065</v>
      </c>
      <c r="H4156" s="57">
        <v>59900000</v>
      </c>
    </row>
    <row r="4157" spans="1:8" ht="25.5">
      <c r="A4157" s="52" t="s">
        <v>506</v>
      </c>
      <c r="B4157" s="52" t="s">
        <v>648</v>
      </c>
      <c r="C4157" s="52" t="s">
        <v>480</v>
      </c>
      <c r="D4157" s="52" t="s">
        <v>1147</v>
      </c>
      <c r="E4157" s="52" t="s">
        <v>1076</v>
      </c>
      <c r="F4157" s="52" t="s">
        <v>201</v>
      </c>
      <c r="G4157" s="56" t="s">
        <v>1077</v>
      </c>
      <c r="H4157" s="57">
        <v>2438916386</v>
      </c>
    </row>
    <row r="4158" spans="1:8">
      <c r="A4158" s="52" t="s">
        <v>506</v>
      </c>
      <c r="B4158" s="52" t="s">
        <v>648</v>
      </c>
      <c r="C4158" s="52" t="s">
        <v>480</v>
      </c>
      <c r="D4158" s="52" t="s">
        <v>1147</v>
      </c>
      <c r="E4158" s="52" t="s">
        <v>1076</v>
      </c>
      <c r="F4158" s="52" t="s">
        <v>1080</v>
      </c>
      <c r="G4158" s="56" t="s">
        <v>1081</v>
      </c>
      <c r="H4158" s="57">
        <v>1647604100</v>
      </c>
    </row>
    <row r="4159" spans="1:8">
      <c r="A4159" s="52" t="s">
        <v>506</v>
      </c>
      <c r="B4159" s="52" t="s">
        <v>648</v>
      </c>
      <c r="C4159" s="52" t="s">
        <v>480</v>
      </c>
      <c r="D4159" s="52" t="s">
        <v>1147</v>
      </c>
      <c r="E4159" s="52" t="s">
        <v>1076</v>
      </c>
      <c r="F4159" s="52" t="s">
        <v>1082</v>
      </c>
      <c r="G4159" s="56" t="s">
        <v>971</v>
      </c>
      <c r="H4159" s="57">
        <v>791312286</v>
      </c>
    </row>
    <row r="4160" spans="1:8">
      <c r="A4160" s="52" t="s">
        <v>506</v>
      </c>
      <c r="B4160" s="52" t="s">
        <v>648</v>
      </c>
      <c r="C4160" s="52" t="s">
        <v>480</v>
      </c>
      <c r="D4160" s="52" t="s">
        <v>1147</v>
      </c>
      <c r="E4160" s="52" t="s">
        <v>1189</v>
      </c>
      <c r="F4160" s="52" t="s">
        <v>201</v>
      </c>
      <c r="G4160" s="56" t="s">
        <v>1190</v>
      </c>
      <c r="H4160" s="57">
        <v>89000000</v>
      </c>
    </row>
    <row r="4161" spans="1:8">
      <c r="A4161" s="52" t="s">
        <v>506</v>
      </c>
      <c r="B4161" s="52" t="s">
        <v>648</v>
      </c>
      <c r="C4161" s="52" t="s">
        <v>480</v>
      </c>
      <c r="D4161" s="52" t="s">
        <v>1147</v>
      </c>
      <c r="E4161" s="52" t="s">
        <v>1189</v>
      </c>
      <c r="F4161" s="52" t="s">
        <v>1191</v>
      </c>
      <c r="G4161" s="56" t="s">
        <v>1192</v>
      </c>
      <c r="H4161" s="57">
        <v>89000000</v>
      </c>
    </row>
    <row r="4162" spans="1:8">
      <c r="A4162" s="52" t="s">
        <v>506</v>
      </c>
      <c r="B4162" s="52" t="s">
        <v>648</v>
      </c>
      <c r="C4162" s="52" t="s">
        <v>480</v>
      </c>
      <c r="D4162" s="52" t="s">
        <v>1147</v>
      </c>
      <c r="E4162" s="52" t="s">
        <v>1083</v>
      </c>
      <c r="F4162" s="52" t="s">
        <v>201</v>
      </c>
      <c r="G4162" s="56" t="s">
        <v>971</v>
      </c>
      <c r="H4162" s="57">
        <v>166713160</v>
      </c>
    </row>
    <row r="4163" spans="1:8">
      <c r="A4163" s="52" t="s">
        <v>506</v>
      </c>
      <c r="B4163" s="52" t="s">
        <v>648</v>
      </c>
      <c r="C4163" s="52" t="s">
        <v>480</v>
      </c>
      <c r="D4163" s="52" t="s">
        <v>1147</v>
      </c>
      <c r="E4163" s="52" t="s">
        <v>1083</v>
      </c>
      <c r="F4163" s="52" t="s">
        <v>1084</v>
      </c>
      <c r="G4163" s="56" t="s">
        <v>1085</v>
      </c>
      <c r="H4163" s="57">
        <v>52078000</v>
      </c>
    </row>
    <row r="4164" spans="1:8">
      <c r="A4164" s="52" t="s">
        <v>506</v>
      </c>
      <c r="B4164" s="52" t="s">
        <v>648</v>
      </c>
      <c r="C4164" s="52" t="s">
        <v>480</v>
      </c>
      <c r="D4164" s="52" t="s">
        <v>1147</v>
      </c>
      <c r="E4164" s="52" t="s">
        <v>1083</v>
      </c>
      <c r="F4164" s="52" t="s">
        <v>1088</v>
      </c>
      <c r="G4164" s="56" t="s">
        <v>1089</v>
      </c>
      <c r="H4164" s="57">
        <v>21000000</v>
      </c>
    </row>
    <row r="4165" spans="1:8">
      <c r="A4165" s="52" t="s">
        <v>506</v>
      </c>
      <c r="B4165" s="52" t="s">
        <v>648</v>
      </c>
      <c r="C4165" s="52" t="s">
        <v>480</v>
      </c>
      <c r="D4165" s="52" t="s">
        <v>1147</v>
      </c>
      <c r="E4165" s="52" t="s">
        <v>1083</v>
      </c>
      <c r="F4165" s="52" t="s">
        <v>1090</v>
      </c>
      <c r="G4165" s="56" t="s">
        <v>1091</v>
      </c>
      <c r="H4165" s="57">
        <v>93635160</v>
      </c>
    </row>
    <row r="4166" spans="1:8" ht="25.5">
      <c r="A4166" s="52" t="s">
        <v>506</v>
      </c>
      <c r="B4166" s="52" t="s">
        <v>648</v>
      </c>
      <c r="C4166" s="52" t="s">
        <v>930</v>
      </c>
      <c r="D4166" s="52" t="s">
        <v>201</v>
      </c>
      <c r="E4166" s="52" t="s">
        <v>201</v>
      </c>
      <c r="F4166" s="52" t="s">
        <v>201</v>
      </c>
      <c r="G4166" s="56" t="s">
        <v>931</v>
      </c>
      <c r="H4166" s="57">
        <v>6731396000</v>
      </c>
    </row>
    <row r="4167" spans="1:8">
      <c r="A4167" s="52" t="s">
        <v>506</v>
      </c>
      <c r="B4167" s="52" t="s">
        <v>648</v>
      </c>
      <c r="C4167" s="52" t="s">
        <v>930</v>
      </c>
      <c r="D4167" s="52" t="s">
        <v>932</v>
      </c>
      <c r="E4167" s="52" t="s">
        <v>201</v>
      </c>
      <c r="F4167" s="52" t="s">
        <v>201</v>
      </c>
      <c r="G4167" s="56" t="s">
        <v>933</v>
      </c>
      <c r="H4167" s="57">
        <v>6731396000</v>
      </c>
    </row>
    <row r="4168" spans="1:8">
      <c r="A4168" s="52" t="s">
        <v>506</v>
      </c>
      <c r="B4168" s="52" t="s">
        <v>648</v>
      </c>
      <c r="C4168" s="52" t="s">
        <v>930</v>
      </c>
      <c r="D4168" s="52" t="s">
        <v>932</v>
      </c>
      <c r="E4168" s="52" t="s">
        <v>934</v>
      </c>
      <c r="F4168" s="52" t="s">
        <v>201</v>
      </c>
      <c r="G4168" s="56" t="s">
        <v>935</v>
      </c>
      <c r="H4168" s="57">
        <v>1581647143</v>
      </c>
    </row>
    <row r="4169" spans="1:8">
      <c r="A4169" s="52" t="s">
        <v>506</v>
      </c>
      <c r="B4169" s="52" t="s">
        <v>648</v>
      </c>
      <c r="C4169" s="52" t="s">
        <v>930</v>
      </c>
      <c r="D4169" s="52" t="s">
        <v>932</v>
      </c>
      <c r="E4169" s="52" t="s">
        <v>934</v>
      </c>
      <c r="F4169" s="52" t="s">
        <v>936</v>
      </c>
      <c r="G4169" s="56" t="s">
        <v>937</v>
      </c>
      <c r="H4169" s="57">
        <v>1581647143</v>
      </c>
    </row>
    <row r="4170" spans="1:8" ht="25.5">
      <c r="A4170" s="52" t="s">
        <v>506</v>
      </c>
      <c r="B4170" s="52" t="s">
        <v>648</v>
      </c>
      <c r="C4170" s="52" t="s">
        <v>930</v>
      </c>
      <c r="D4170" s="52" t="s">
        <v>932</v>
      </c>
      <c r="E4170" s="52" t="s">
        <v>940</v>
      </c>
      <c r="F4170" s="52" t="s">
        <v>201</v>
      </c>
      <c r="G4170" s="56" t="s">
        <v>941</v>
      </c>
      <c r="H4170" s="57">
        <v>200479608</v>
      </c>
    </row>
    <row r="4171" spans="1:8" ht="25.5">
      <c r="A4171" s="52" t="s">
        <v>506</v>
      </c>
      <c r="B4171" s="52" t="s">
        <v>648</v>
      </c>
      <c r="C4171" s="52" t="s">
        <v>930</v>
      </c>
      <c r="D4171" s="52" t="s">
        <v>932</v>
      </c>
      <c r="E4171" s="52" t="s">
        <v>940</v>
      </c>
      <c r="F4171" s="52" t="s">
        <v>942</v>
      </c>
      <c r="G4171" s="56" t="s">
        <v>943</v>
      </c>
      <c r="H4171" s="57">
        <v>200479608</v>
      </c>
    </row>
    <row r="4172" spans="1:8">
      <c r="A4172" s="52" t="s">
        <v>506</v>
      </c>
      <c r="B4172" s="52" t="s">
        <v>648</v>
      </c>
      <c r="C4172" s="52" t="s">
        <v>930</v>
      </c>
      <c r="D4172" s="52" t="s">
        <v>932</v>
      </c>
      <c r="E4172" s="52" t="s">
        <v>944</v>
      </c>
      <c r="F4172" s="52" t="s">
        <v>201</v>
      </c>
      <c r="G4172" s="56" t="s">
        <v>945</v>
      </c>
      <c r="H4172" s="57">
        <v>905727562</v>
      </c>
    </row>
    <row r="4173" spans="1:8">
      <c r="A4173" s="52" t="s">
        <v>506</v>
      </c>
      <c r="B4173" s="52" t="s">
        <v>648</v>
      </c>
      <c r="C4173" s="52" t="s">
        <v>930</v>
      </c>
      <c r="D4173" s="52" t="s">
        <v>932</v>
      </c>
      <c r="E4173" s="52" t="s">
        <v>944</v>
      </c>
      <c r="F4173" s="52" t="s">
        <v>946</v>
      </c>
      <c r="G4173" s="56" t="s">
        <v>947</v>
      </c>
      <c r="H4173" s="57">
        <v>87228930</v>
      </c>
    </row>
    <row r="4174" spans="1:8">
      <c r="A4174" s="52" t="s">
        <v>506</v>
      </c>
      <c r="B4174" s="52" t="s">
        <v>648</v>
      </c>
      <c r="C4174" s="52" t="s">
        <v>930</v>
      </c>
      <c r="D4174" s="52" t="s">
        <v>932</v>
      </c>
      <c r="E4174" s="52" t="s">
        <v>944</v>
      </c>
      <c r="F4174" s="52" t="s">
        <v>1240</v>
      </c>
      <c r="G4174" s="56" t="s">
        <v>1241</v>
      </c>
      <c r="H4174" s="57">
        <v>18676000</v>
      </c>
    </row>
    <row r="4175" spans="1:8">
      <c r="A4175" s="52" t="s">
        <v>506</v>
      </c>
      <c r="B4175" s="52" t="s">
        <v>648</v>
      </c>
      <c r="C4175" s="52" t="s">
        <v>930</v>
      </c>
      <c r="D4175" s="52" t="s">
        <v>932</v>
      </c>
      <c r="E4175" s="52" t="s">
        <v>944</v>
      </c>
      <c r="F4175" s="52" t="s">
        <v>948</v>
      </c>
      <c r="G4175" s="56" t="s">
        <v>949</v>
      </c>
      <c r="H4175" s="57">
        <v>89120306</v>
      </c>
    </row>
    <row r="4176" spans="1:8">
      <c r="A4176" s="52" t="s">
        <v>506</v>
      </c>
      <c r="B4176" s="52" t="s">
        <v>648</v>
      </c>
      <c r="C4176" s="52" t="s">
        <v>930</v>
      </c>
      <c r="D4176" s="52" t="s">
        <v>932</v>
      </c>
      <c r="E4176" s="52" t="s">
        <v>944</v>
      </c>
      <c r="F4176" s="52" t="s">
        <v>1229</v>
      </c>
      <c r="G4176" s="56" t="s">
        <v>1230</v>
      </c>
      <c r="H4176" s="57">
        <v>38609500</v>
      </c>
    </row>
    <row r="4177" spans="1:8" ht="25.5">
      <c r="A4177" s="52" t="s">
        <v>506</v>
      </c>
      <c r="B4177" s="52" t="s">
        <v>648</v>
      </c>
      <c r="C4177" s="52" t="s">
        <v>930</v>
      </c>
      <c r="D4177" s="52" t="s">
        <v>932</v>
      </c>
      <c r="E4177" s="52" t="s">
        <v>944</v>
      </c>
      <c r="F4177" s="52" t="s">
        <v>954</v>
      </c>
      <c r="G4177" s="56" t="s">
        <v>955</v>
      </c>
      <c r="H4177" s="57">
        <v>159894000</v>
      </c>
    </row>
    <row r="4178" spans="1:8" ht="25.5">
      <c r="A4178" s="52" t="s">
        <v>506</v>
      </c>
      <c r="B4178" s="52" t="s">
        <v>648</v>
      </c>
      <c r="C4178" s="52" t="s">
        <v>930</v>
      </c>
      <c r="D4178" s="52" t="s">
        <v>932</v>
      </c>
      <c r="E4178" s="52" t="s">
        <v>944</v>
      </c>
      <c r="F4178" s="52" t="s">
        <v>956</v>
      </c>
      <c r="G4178" s="56" t="s">
        <v>957</v>
      </c>
      <c r="H4178" s="57">
        <v>17877806</v>
      </c>
    </row>
    <row r="4179" spans="1:8">
      <c r="A4179" s="52" t="s">
        <v>506</v>
      </c>
      <c r="B4179" s="52" t="s">
        <v>648</v>
      </c>
      <c r="C4179" s="52" t="s">
        <v>930</v>
      </c>
      <c r="D4179" s="52" t="s">
        <v>932</v>
      </c>
      <c r="E4179" s="52" t="s">
        <v>944</v>
      </c>
      <c r="F4179" s="52" t="s">
        <v>1287</v>
      </c>
      <c r="G4179" s="56" t="s">
        <v>1288</v>
      </c>
      <c r="H4179" s="57">
        <v>2370000</v>
      </c>
    </row>
    <row r="4180" spans="1:8">
      <c r="A4180" s="52" t="s">
        <v>506</v>
      </c>
      <c r="B4180" s="52" t="s">
        <v>648</v>
      </c>
      <c r="C4180" s="52" t="s">
        <v>930</v>
      </c>
      <c r="D4180" s="52" t="s">
        <v>932</v>
      </c>
      <c r="E4180" s="52" t="s">
        <v>944</v>
      </c>
      <c r="F4180" s="52" t="s">
        <v>958</v>
      </c>
      <c r="G4180" s="56" t="s">
        <v>959</v>
      </c>
      <c r="H4180" s="57">
        <v>438296020</v>
      </c>
    </row>
    <row r="4181" spans="1:8">
      <c r="A4181" s="52" t="s">
        <v>506</v>
      </c>
      <c r="B4181" s="52" t="s">
        <v>648</v>
      </c>
      <c r="C4181" s="52" t="s">
        <v>930</v>
      </c>
      <c r="D4181" s="52" t="s">
        <v>932</v>
      </c>
      <c r="E4181" s="52" t="s">
        <v>944</v>
      </c>
      <c r="F4181" s="52" t="s">
        <v>960</v>
      </c>
      <c r="G4181" s="56" t="s">
        <v>961</v>
      </c>
      <c r="H4181" s="57">
        <v>53655000</v>
      </c>
    </row>
    <row r="4182" spans="1:8">
      <c r="A4182" s="52" t="s">
        <v>506</v>
      </c>
      <c r="B4182" s="52" t="s">
        <v>648</v>
      </c>
      <c r="C4182" s="52" t="s">
        <v>930</v>
      </c>
      <c r="D4182" s="52" t="s">
        <v>932</v>
      </c>
      <c r="E4182" s="52" t="s">
        <v>1139</v>
      </c>
      <c r="F4182" s="52" t="s">
        <v>201</v>
      </c>
      <c r="G4182" s="56" t="s">
        <v>1140</v>
      </c>
      <c r="H4182" s="57">
        <v>28260000</v>
      </c>
    </row>
    <row r="4183" spans="1:8">
      <c r="A4183" s="52" t="s">
        <v>506</v>
      </c>
      <c r="B4183" s="52" t="s">
        <v>648</v>
      </c>
      <c r="C4183" s="52" t="s">
        <v>930</v>
      </c>
      <c r="D4183" s="52" t="s">
        <v>932</v>
      </c>
      <c r="E4183" s="52" t="s">
        <v>1139</v>
      </c>
      <c r="F4183" s="52" t="s">
        <v>1203</v>
      </c>
      <c r="G4183" s="56" t="s">
        <v>1204</v>
      </c>
      <c r="H4183" s="57">
        <v>28260000</v>
      </c>
    </row>
    <row r="4184" spans="1:8">
      <c r="A4184" s="52" t="s">
        <v>506</v>
      </c>
      <c r="B4184" s="52" t="s">
        <v>648</v>
      </c>
      <c r="C4184" s="52" t="s">
        <v>930</v>
      </c>
      <c r="D4184" s="52" t="s">
        <v>932</v>
      </c>
      <c r="E4184" s="52" t="s">
        <v>966</v>
      </c>
      <c r="F4184" s="52" t="s">
        <v>201</v>
      </c>
      <c r="G4184" s="56" t="s">
        <v>967</v>
      </c>
      <c r="H4184" s="57">
        <v>434600000</v>
      </c>
    </row>
    <row r="4185" spans="1:8">
      <c r="A4185" s="52" t="s">
        <v>506</v>
      </c>
      <c r="B4185" s="52" t="s">
        <v>648</v>
      </c>
      <c r="C4185" s="52" t="s">
        <v>930</v>
      </c>
      <c r="D4185" s="52" t="s">
        <v>932</v>
      </c>
      <c r="E4185" s="52" t="s">
        <v>966</v>
      </c>
      <c r="F4185" s="52" t="s">
        <v>970</v>
      </c>
      <c r="G4185" s="56" t="s">
        <v>971</v>
      </c>
      <c r="H4185" s="57">
        <v>434600000</v>
      </c>
    </row>
    <row r="4186" spans="1:8">
      <c r="A4186" s="52" t="s">
        <v>506</v>
      </c>
      <c r="B4186" s="52" t="s">
        <v>648</v>
      </c>
      <c r="C4186" s="52" t="s">
        <v>930</v>
      </c>
      <c r="D4186" s="52" t="s">
        <v>932</v>
      </c>
      <c r="E4186" s="52" t="s">
        <v>972</v>
      </c>
      <c r="F4186" s="52" t="s">
        <v>201</v>
      </c>
      <c r="G4186" s="56" t="s">
        <v>973</v>
      </c>
      <c r="H4186" s="57">
        <v>419241491</v>
      </c>
    </row>
    <row r="4187" spans="1:8">
      <c r="A4187" s="52" t="s">
        <v>506</v>
      </c>
      <c r="B4187" s="52" t="s">
        <v>648</v>
      </c>
      <c r="C4187" s="52" t="s">
        <v>930</v>
      </c>
      <c r="D4187" s="52" t="s">
        <v>932</v>
      </c>
      <c r="E4187" s="52" t="s">
        <v>972</v>
      </c>
      <c r="F4187" s="52" t="s">
        <v>974</v>
      </c>
      <c r="G4187" s="56" t="s">
        <v>975</v>
      </c>
      <c r="H4187" s="57">
        <v>321666367</v>
      </c>
    </row>
    <row r="4188" spans="1:8">
      <c r="A4188" s="52" t="s">
        <v>506</v>
      </c>
      <c r="B4188" s="52" t="s">
        <v>648</v>
      </c>
      <c r="C4188" s="52" t="s">
        <v>930</v>
      </c>
      <c r="D4188" s="52" t="s">
        <v>932</v>
      </c>
      <c r="E4188" s="52" t="s">
        <v>972</v>
      </c>
      <c r="F4188" s="52" t="s">
        <v>976</v>
      </c>
      <c r="G4188" s="56" t="s">
        <v>977</v>
      </c>
      <c r="H4188" s="57">
        <v>55269270</v>
      </c>
    </row>
    <row r="4189" spans="1:8">
      <c r="A4189" s="52" t="s">
        <v>506</v>
      </c>
      <c r="B4189" s="52" t="s">
        <v>648</v>
      </c>
      <c r="C4189" s="52" t="s">
        <v>930</v>
      </c>
      <c r="D4189" s="52" t="s">
        <v>932</v>
      </c>
      <c r="E4189" s="52" t="s">
        <v>972</v>
      </c>
      <c r="F4189" s="52" t="s">
        <v>978</v>
      </c>
      <c r="G4189" s="56" t="s">
        <v>979</v>
      </c>
      <c r="H4189" s="57">
        <v>39234290</v>
      </c>
    </row>
    <row r="4190" spans="1:8">
      <c r="A4190" s="52" t="s">
        <v>506</v>
      </c>
      <c r="B4190" s="52" t="s">
        <v>648</v>
      </c>
      <c r="C4190" s="52" t="s">
        <v>930</v>
      </c>
      <c r="D4190" s="52" t="s">
        <v>932</v>
      </c>
      <c r="E4190" s="52" t="s">
        <v>972</v>
      </c>
      <c r="F4190" s="52" t="s">
        <v>980</v>
      </c>
      <c r="G4190" s="56" t="s">
        <v>981</v>
      </c>
      <c r="H4190" s="57">
        <v>3071564</v>
      </c>
    </row>
    <row r="4191" spans="1:8">
      <c r="A4191" s="52" t="s">
        <v>506</v>
      </c>
      <c r="B4191" s="52" t="s">
        <v>648</v>
      </c>
      <c r="C4191" s="52" t="s">
        <v>930</v>
      </c>
      <c r="D4191" s="52" t="s">
        <v>932</v>
      </c>
      <c r="E4191" s="52" t="s">
        <v>982</v>
      </c>
      <c r="F4191" s="52" t="s">
        <v>201</v>
      </c>
      <c r="G4191" s="56" t="s">
        <v>983</v>
      </c>
      <c r="H4191" s="57">
        <v>123984381</v>
      </c>
    </row>
    <row r="4192" spans="1:8" ht="25.5">
      <c r="A4192" s="52" t="s">
        <v>506</v>
      </c>
      <c r="B4192" s="52" t="s">
        <v>648</v>
      </c>
      <c r="C4192" s="52" t="s">
        <v>930</v>
      </c>
      <c r="D4192" s="52" t="s">
        <v>932</v>
      </c>
      <c r="E4192" s="52" t="s">
        <v>982</v>
      </c>
      <c r="F4192" s="52" t="s">
        <v>984</v>
      </c>
      <c r="G4192" s="56" t="s">
        <v>985</v>
      </c>
      <c r="H4192" s="57">
        <v>112584381</v>
      </c>
    </row>
    <row r="4193" spans="1:8">
      <c r="A4193" s="52" t="s">
        <v>506</v>
      </c>
      <c r="B4193" s="52" t="s">
        <v>648</v>
      </c>
      <c r="C4193" s="52" t="s">
        <v>930</v>
      </c>
      <c r="D4193" s="52" t="s">
        <v>932</v>
      </c>
      <c r="E4193" s="52" t="s">
        <v>982</v>
      </c>
      <c r="F4193" s="52" t="s">
        <v>1242</v>
      </c>
      <c r="G4193" s="56" t="s">
        <v>971</v>
      </c>
      <c r="H4193" s="57">
        <v>11400000</v>
      </c>
    </row>
    <row r="4194" spans="1:8">
      <c r="A4194" s="52" t="s">
        <v>506</v>
      </c>
      <c r="B4194" s="52" t="s">
        <v>648</v>
      </c>
      <c r="C4194" s="52" t="s">
        <v>930</v>
      </c>
      <c r="D4194" s="52" t="s">
        <v>932</v>
      </c>
      <c r="E4194" s="52" t="s">
        <v>986</v>
      </c>
      <c r="F4194" s="52" t="s">
        <v>201</v>
      </c>
      <c r="G4194" s="56" t="s">
        <v>987</v>
      </c>
      <c r="H4194" s="57">
        <v>110953898</v>
      </c>
    </row>
    <row r="4195" spans="1:8">
      <c r="A4195" s="52" t="s">
        <v>506</v>
      </c>
      <c r="B4195" s="52" t="s">
        <v>648</v>
      </c>
      <c r="C4195" s="52" t="s">
        <v>930</v>
      </c>
      <c r="D4195" s="52" t="s">
        <v>932</v>
      </c>
      <c r="E4195" s="52" t="s">
        <v>986</v>
      </c>
      <c r="F4195" s="52" t="s">
        <v>988</v>
      </c>
      <c r="G4195" s="56" t="s">
        <v>989</v>
      </c>
      <c r="H4195" s="57">
        <v>64330547</v>
      </c>
    </row>
    <row r="4196" spans="1:8">
      <c r="A4196" s="52" t="s">
        <v>506</v>
      </c>
      <c r="B4196" s="52" t="s">
        <v>648</v>
      </c>
      <c r="C4196" s="52" t="s">
        <v>930</v>
      </c>
      <c r="D4196" s="52" t="s">
        <v>932</v>
      </c>
      <c r="E4196" s="52" t="s">
        <v>986</v>
      </c>
      <c r="F4196" s="52" t="s">
        <v>990</v>
      </c>
      <c r="G4196" s="56" t="s">
        <v>991</v>
      </c>
      <c r="H4196" s="57">
        <v>1899801</v>
      </c>
    </row>
    <row r="4197" spans="1:8">
      <c r="A4197" s="52" t="s">
        <v>506</v>
      </c>
      <c r="B4197" s="52" t="s">
        <v>648</v>
      </c>
      <c r="C4197" s="52" t="s">
        <v>930</v>
      </c>
      <c r="D4197" s="52" t="s">
        <v>932</v>
      </c>
      <c r="E4197" s="52" t="s">
        <v>986</v>
      </c>
      <c r="F4197" s="52" t="s">
        <v>992</v>
      </c>
      <c r="G4197" s="56" t="s">
        <v>993</v>
      </c>
      <c r="H4197" s="57">
        <v>39719550</v>
      </c>
    </row>
    <row r="4198" spans="1:8">
      <c r="A4198" s="52" t="s">
        <v>506</v>
      </c>
      <c r="B4198" s="52" t="s">
        <v>648</v>
      </c>
      <c r="C4198" s="52" t="s">
        <v>930</v>
      </c>
      <c r="D4198" s="52" t="s">
        <v>932</v>
      </c>
      <c r="E4198" s="52" t="s">
        <v>986</v>
      </c>
      <c r="F4198" s="52" t="s">
        <v>994</v>
      </c>
      <c r="G4198" s="56" t="s">
        <v>995</v>
      </c>
      <c r="H4198" s="57">
        <v>5004000</v>
      </c>
    </row>
    <row r="4199" spans="1:8">
      <c r="A4199" s="52" t="s">
        <v>506</v>
      </c>
      <c r="B4199" s="52" t="s">
        <v>648</v>
      </c>
      <c r="C4199" s="52" t="s">
        <v>930</v>
      </c>
      <c r="D4199" s="52" t="s">
        <v>932</v>
      </c>
      <c r="E4199" s="52" t="s">
        <v>996</v>
      </c>
      <c r="F4199" s="52" t="s">
        <v>201</v>
      </c>
      <c r="G4199" s="56" t="s">
        <v>997</v>
      </c>
      <c r="H4199" s="57">
        <v>73282140</v>
      </c>
    </row>
    <row r="4200" spans="1:8">
      <c r="A4200" s="52" t="s">
        <v>506</v>
      </c>
      <c r="B4200" s="52" t="s">
        <v>648</v>
      </c>
      <c r="C4200" s="52" t="s">
        <v>930</v>
      </c>
      <c r="D4200" s="52" t="s">
        <v>932</v>
      </c>
      <c r="E4200" s="52" t="s">
        <v>996</v>
      </c>
      <c r="F4200" s="52" t="s">
        <v>998</v>
      </c>
      <c r="G4200" s="56" t="s">
        <v>999</v>
      </c>
      <c r="H4200" s="57">
        <v>46333140</v>
      </c>
    </row>
    <row r="4201" spans="1:8">
      <c r="A4201" s="52" t="s">
        <v>506</v>
      </c>
      <c r="B4201" s="52" t="s">
        <v>648</v>
      </c>
      <c r="C4201" s="52" t="s">
        <v>930</v>
      </c>
      <c r="D4201" s="52" t="s">
        <v>932</v>
      </c>
      <c r="E4201" s="52" t="s">
        <v>996</v>
      </c>
      <c r="F4201" s="52" t="s">
        <v>1000</v>
      </c>
      <c r="G4201" s="56" t="s">
        <v>1001</v>
      </c>
      <c r="H4201" s="57">
        <v>13570000</v>
      </c>
    </row>
    <row r="4202" spans="1:8">
      <c r="A4202" s="52" t="s">
        <v>506</v>
      </c>
      <c r="B4202" s="52" t="s">
        <v>648</v>
      </c>
      <c r="C4202" s="52" t="s">
        <v>930</v>
      </c>
      <c r="D4202" s="52" t="s">
        <v>932</v>
      </c>
      <c r="E4202" s="52" t="s">
        <v>996</v>
      </c>
      <c r="F4202" s="52" t="s">
        <v>1004</v>
      </c>
      <c r="G4202" s="56" t="s">
        <v>1005</v>
      </c>
      <c r="H4202" s="57">
        <v>13379000</v>
      </c>
    </row>
    <row r="4203" spans="1:8">
      <c r="A4203" s="52" t="s">
        <v>506</v>
      </c>
      <c r="B4203" s="52" t="s">
        <v>648</v>
      </c>
      <c r="C4203" s="52" t="s">
        <v>930</v>
      </c>
      <c r="D4203" s="52" t="s">
        <v>932</v>
      </c>
      <c r="E4203" s="52" t="s">
        <v>1006</v>
      </c>
      <c r="F4203" s="52" t="s">
        <v>201</v>
      </c>
      <c r="G4203" s="56" t="s">
        <v>1007</v>
      </c>
      <c r="H4203" s="57">
        <v>179088369</v>
      </c>
    </row>
    <row r="4204" spans="1:8" ht="38.25">
      <c r="A4204" s="52" t="s">
        <v>506</v>
      </c>
      <c r="B4204" s="52" t="s">
        <v>648</v>
      </c>
      <c r="C4204" s="52" t="s">
        <v>930</v>
      </c>
      <c r="D4204" s="52" t="s">
        <v>932</v>
      </c>
      <c r="E4204" s="52" t="s">
        <v>1006</v>
      </c>
      <c r="F4204" s="52" t="s">
        <v>1008</v>
      </c>
      <c r="G4204" s="56" t="s">
        <v>1009</v>
      </c>
      <c r="H4204" s="57">
        <v>4001306</v>
      </c>
    </row>
    <row r="4205" spans="1:8">
      <c r="A4205" s="52" t="s">
        <v>506</v>
      </c>
      <c r="B4205" s="52" t="s">
        <v>648</v>
      </c>
      <c r="C4205" s="52" t="s">
        <v>930</v>
      </c>
      <c r="D4205" s="52" t="s">
        <v>932</v>
      </c>
      <c r="E4205" s="52" t="s">
        <v>1006</v>
      </c>
      <c r="F4205" s="52" t="s">
        <v>1010</v>
      </c>
      <c r="G4205" s="56" t="s">
        <v>1011</v>
      </c>
      <c r="H4205" s="57">
        <v>9473063</v>
      </c>
    </row>
    <row r="4206" spans="1:8" ht="38.25">
      <c r="A4206" s="52" t="s">
        <v>506</v>
      </c>
      <c r="B4206" s="52" t="s">
        <v>648</v>
      </c>
      <c r="C4206" s="52" t="s">
        <v>930</v>
      </c>
      <c r="D4206" s="52" t="s">
        <v>932</v>
      </c>
      <c r="E4206" s="52" t="s">
        <v>1006</v>
      </c>
      <c r="F4206" s="52" t="s">
        <v>1012</v>
      </c>
      <c r="G4206" s="56" t="s">
        <v>1013</v>
      </c>
      <c r="H4206" s="57">
        <v>12056000</v>
      </c>
    </row>
    <row r="4207" spans="1:8">
      <c r="A4207" s="52" t="s">
        <v>506</v>
      </c>
      <c r="B4207" s="52" t="s">
        <v>648</v>
      </c>
      <c r="C4207" s="52" t="s">
        <v>930</v>
      </c>
      <c r="D4207" s="52" t="s">
        <v>932</v>
      </c>
      <c r="E4207" s="52" t="s">
        <v>1006</v>
      </c>
      <c r="F4207" s="52" t="s">
        <v>1014</v>
      </c>
      <c r="G4207" s="56" t="s">
        <v>1015</v>
      </c>
      <c r="H4207" s="57">
        <v>143000000</v>
      </c>
    </row>
    <row r="4208" spans="1:8" ht="25.5">
      <c r="A4208" s="52" t="s">
        <v>506</v>
      </c>
      <c r="B4208" s="52" t="s">
        <v>648</v>
      </c>
      <c r="C4208" s="52" t="s">
        <v>930</v>
      </c>
      <c r="D4208" s="52" t="s">
        <v>932</v>
      </c>
      <c r="E4208" s="52" t="s">
        <v>1006</v>
      </c>
      <c r="F4208" s="52" t="s">
        <v>1016</v>
      </c>
      <c r="G4208" s="56" t="s">
        <v>1017</v>
      </c>
      <c r="H4208" s="57">
        <v>4672000</v>
      </c>
    </row>
    <row r="4209" spans="1:8">
      <c r="A4209" s="52" t="s">
        <v>506</v>
      </c>
      <c r="B4209" s="52" t="s">
        <v>648</v>
      </c>
      <c r="C4209" s="52" t="s">
        <v>930</v>
      </c>
      <c r="D4209" s="52" t="s">
        <v>932</v>
      </c>
      <c r="E4209" s="52" t="s">
        <v>1006</v>
      </c>
      <c r="F4209" s="52" t="s">
        <v>1018</v>
      </c>
      <c r="G4209" s="56" t="s">
        <v>1019</v>
      </c>
      <c r="H4209" s="57">
        <v>3600000</v>
      </c>
    </row>
    <row r="4210" spans="1:8">
      <c r="A4210" s="52" t="s">
        <v>506</v>
      </c>
      <c r="B4210" s="52" t="s">
        <v>648</v>
      </c>
      <c r="C4210" s="52" t="s">
        <v>930</v>
      </c>
      <c r="D4210" s="52" t="s">
        <v>932</v>
      </c>
      <c r="E4210" s="52" t="s">
        <v>1006</v>
      </c>
      <c r="F4210" s="52" t="s">
        <v>1020</v>
      </c>
      <c r="G4210" s="56" t="s">
        <v>511</v>
      </c>
      <c r="H4210" s="57">
        <v>2286000</v>
      </c>
    </row>
    <row r="4211" spans="1:8">
      <c r="A4211" s="52" t="s">
        <v>506</v>
      </c>
      <c r="B4211" s="52" t="s">
        <v>648</v>
      </c>
      <c r="C4211" s="52" t="s">
        <v>930</v>
      </c>
      <c r="D4211" s="52" t="s">
        <v>932</v>
      </c>
      <c r="E4211" s="52" t="s">
        <v>1021</v>
      </c>
      <c r="F4211" s="52" t="s">
        <v>201</v>
      </c>
      <c r="G4211" s="56" t="s">
        <v>1022</v>
      </c>
      <c r="H4211" s="57">
        <v>54064000</v>
      </c>
    </row>
    <row r="4212" spans="1:8">
      <c r="A4212" s="52" t="s">
        <v>506</v>
      </c>
      <c r="B4212" s="52" t="s">
        <v>648</v>
      </c>
      <c r="C4212" s="52" t="s">
        <v>930</v>
      </c>
      <c r="D4212" s="52" t="s">
        <v>932</v>
      </c>
      <c r="E4212" s="52" t="s">
        <v>1021</v>
      </c>
      <c r="F4212" s="52" t="s">
        <v>1025</v>
      </c>
      <c r="G4212" s="56" t="s">
        <v>1026</v>
      </c>
      <c r="H4212" s="57">
        <v>6000000</v>
      </c>
    </row>
    <row r="4213" spans="1:8">
      <c r="A4213" s="52" t="s">
        <v>506</v>
      </c>
      <c r="B4213" s="52" t="s">
        <v>648</v>
      </c>
      <c r="C4213" s="52" t="s">
        <v>930</v>
      </c>
      <c r="D4213" s="52" t="s">
        <v>932</v>
      </c>
      <c r="E4213" s="52" t="s">
        <v>1021</v>
      </c>
      <c r="F4213" s="52" t="s">
        <v>1029</v>
      </c>
      <c r="G4213" s="56" t="s">
        <v>1030</v>
      </c>
      <c r="H4213" s="57">
        <v>22000000</v>
      </c>
    </row>
    <row r="4214" spans="1:8">
      <c r="A4214" s="52" t="s">
        <v>506</v>
      </c>
      <c r="B4214" s="52" t="s">
        <v>648</v>
      </c>
      <c r="C4214" s="52" t="s">
        <v>930</v>
      </c>
      <c r="D4214" s="52" t="s">
        <v>932</v>
      </c>
      <c r="E4214" s="52" t="s">
        <v>1021</v>
      </c>
      <c r="F4214" s="52" t="s">
        <v>1033</v>
      </c>
      <c r="G4214" s="56" t="s">
        <v>1034</v>
      </c>
      <c r="H4214" s="57">
        <v>26064000</v>
      </c>
    </row>
    <row r="4215" spans="1:8">
      <c r="A4215" s="52" t="s">
        <v>506</v>
      </c>
      <c r="B4215" s="52" t="s">
        <v>648</v>
      </c>
      <c r="C4215" s="52" t="s">
        <v>930</v>
      </c>
      <c r="D4215" s="52" t="s">
        <v>932</v>
      </c>
      <c r="E4215" s="52" t="s">
        <v>1035</v>
      </c>
      <c r="F4215" s="52" t="s">
        <v>201</v>
      </c>
      <c r="G4215" s="56" t="s">
        <v>1036</v>
      </c>
      <c r="H4215" s="57">
        <v>64790000</v>
      </c>
    </row>
    <row r="4216" spans="1:8">
      <c r="A4216" s="52" t="s">
        <v>506</v>
      </c>
      <c r="B4216" s="52" t="s">
        <v>648</v>
      </c>
      <c r="C4216" s="52" t="s">
        <v>930</v>
      </c>
      <c r="D4216" s="52" t="s">
        <v>932</v>
      </c>
      <c r="E4216" s="52" t="s">
        <v>1035</v>
      </c>
      <c r="F4216" s="52" t="s">
        <v>1037</v>
      </c>
      <c r="G4216" s="56" t="s">
        <v>1038</v>
      </c>
      <c r="H4216" s="57">
        <v>5140000</v>
      </c>
    </row>
    <row r="4217" spans="1:8">
      <c r="A4217" s="52" t="s">
        <v>506</v>
      </c>
      <c r="B4217" s="52" t="s">
        <v>648</v>
      </c>
      <c r="C4217" s="52" t="s">
        <v>930</v>
      </c>
      <c r="D4217" s="52" t="s">
        <v>932</v>
      </c>
      <c r="E4217" s="52" t="s">
        <v>1035</v>
      </c>
      <c r="F4217" s="52" t="s">
        <v>1039</v>
      </c>
      <c r="G4217" s="56" t="s">
        <v>1040</v>
      </c>
      <c r="H4217" s="57">
        <v>45850000</v>
      </c>
    </row>
    <row r="4218" spans="1:8">
      <c r="A4218" s="52" t="s">
        <v>506</v>
      </c>
      <c r="B4218" s="52" t="s">
        <v>648</v>
      </c>
      <c r="C4218" s="52" t="s">
        <v>930</v>
      </c>
      <c r="D4218" s="52" t="s">
        <v>932</v>
      </c>
      <c r="E4218" s="52" t="s">
        <v>1035</v>
      </c>
      <c r="F4218" s="52" t="s">
        <v>1041</v>
      </c>
      <c r="G4218" s="56" t="s">
        <v>1028</v>
      </c>
      <c r="H4218" s="57">
        <v>1800000</v>
      </c>
    </row>
    <row r="4219" spans="1:8">
      <c r="A4219" s="52" t="s">
        <v>506</v>
      </c>
      <c r="B4219" s="52" t="s">
        <v>648</v>
      </c>
      <c r="C4219" s="52" t="s">
        <v>930</v>
      </c>
      <c r="D4219" s="52" t="s">
        <v>932</v>
      </c>
      <c r="E4219" s="52" t="s">
        <v>1035</v>
      </c>
      <c r="F4219" s="52" t="s">
        <v>1042</v>
      </c>
      <c r="G4219" s="56" t="s">
        <v>1043</v>
      </c>
      <c r="H4219" s="57">
        <v>12000000</v>
      </c>
    </row>
    <row r="4220" spans="1:8">
      <c r="A4220" s="52" t="s">
        <v>506</v>
      </c>
      <c r="B4220" s="52" t="s">
        <v>648</v>
      </c>
      <c r="C4220" s="52" t="s">
        <v>930</v>
      </c>
      <c r="D4220" s="52" t="s">
        <v>932</v>
      </c>
      <c r="E4220" s="52" t="s">
        <v>1044</v>
      </c>
      <c r="F4220" s="52" t="s">
        <v>201</v>
      </c>
      <c r="G4220" s="56" t="s">
        <v>1045</v>
      </c>
      <c r="H4220" s="57">
        <v>241026052</v>
      </c>
    </row>
    <row r="4221" spans="1:8">
      <c r="A4221" s="52" t="s">
        <v>506</v>
      </c>
      <c r="B4221" s="52" t="s">
        <v>648</v>
      </c>
      <c r="C4221" s="52" t="s">
        <v>930</v>
      </c>
      <c r="D4221" s="52" t="s">
        <v>932</v>
      </c>
      <c r="E4221" s="52" t="s">
        <v>1044</v>
      </c>
      <c r="F4221" s="52" t="s">
        <v>1046</v>
      </c>
      <c r="G4221" s="56" t="s">
        <v>1047</v>
      </c>
      <c r="H4221" s="57">
        <v>51000000</v>
      </c>
    </row>
    <row r="4222" spans="1:8">
      <c r="A4222" s="52" t="s">
        <v>506</v>
      </c>
      <c r="B4222" s="52" t="s">
        <v>648</v>
      </c>
      <c r="C4222" s="52" t="s">
        <v>930</v>
      </c>
      <c r="D4222" s="52" t="s">
        <v>932</v>
      </c>
      <c r="E4222" s="52" t="s">
        <v>1044</v>
      </c>
      <c r="F4222" s="52" t="s">
        <v>1048</v>
      </c>
      <c r="G4222" s="56" t="s">
        <v>1049</v>
      </c>
      <c r="H4222" s="57">
        <v>190026052</v>
      </c>
    </row>
    <row r="4223" spans="1:8" ht="25.5">
      <c r="A4223" s="52" t="s">
        <v>506</v>
      </c>
      <c r="B4223" s="52" t="s">
        <v>648</v>
      </c>
      <c r="C4223" s="52" t="s">
        <v>930</v>
      </c>
      <c r="D4223" s="52" t="s">
        <v>932</v>
      </c>
      <c r="E4223" s="52" t="s">
        <v>1058</v>
      </c>
      <c r="F4223" s="52" t="s">
        <v>201</v>
      </c>
      <c r="G4223" s="56" t="s">
        <v>1059</v>
      </c>
      <c r="H4223" s="57">
        <v>38233000</v>
      </c>
    </row>
    <row r="4224" spans="1:8">
      <c r="A4224" s="52" t="s">
        <v>506</v>
      </c>
      <c r="B4224" s="52" t="s">
        <v>648</v>
      </c>
      <c r="C4224" s="52" t="s">
        <v>930</v>
      </c>
      <c r="D4224" s="52" t="s">
        <v>932</v>
      </c>
      <c r="E4224" s="52" t="s">
        <v>1058</v>
      </c>
      <c r="F4224" s="52" t="s">
        <v>1060</v>
      </c>
      <c r="G4224" s="56" t="s">
        <v>1061</v>
      </c>
      <c r="H4224" s="57">
        <v>21176000</v>
      </c>
    </row>
    <row r="4225" spans="1:8">
      <c r="A4225" s="52" t="s">
        <v>506</v>
      </c>
      <c r="B4225" s="52" t="s">
        <v>648</v>
      </c>
      <c r="C4225" s="52" t="s">
        <v>930</v>
      </c>
      <c r="D4225" s="52" t="s">
        <v>932</v>
      </c>
      <c r="E4225" s="52" t="s">
        <v>1058</v>
      </c>
      <c r="F4225" s="52" t="s">
        <v>1064</v>
      </c>
      <c r="G4225" s="56" t="s">
        <v>1065</v>
      </c>
      <c r="H4225" s="57">
        <v>8842000</v>
      </c>
    </row>
    <row r="4226" spans="1:8">
      <c r="A4226" s="52" t="s">
        <v>506</v>
      </c>
      <c r="B4226" s="52" t="s">
        <v>648</v>
      </c>
      <c r="C4226" s="52" t="s">
        <v>930</v>
      </c>
      <c r="D4226" s="52" t="s">
        <v>932</v>
      </c>
      <c r="E4226" s="52" t="s">
        <v>1058</v>
      </c>
      <c r="F4226" s="52" t="s">
        <v>1066</v>
      </c>
      <c r="G4226" s="56" t="s">
        <v>1067</v>
      </c>
      <c r="H4226" s="57">
        <v>5715000</v>
      </c>
    </row>
    <row r="4227" spans="1:8">
      <c r="A4227" s="52" t="s">
        <v>506</v>
      </c>
      <c r="B4227" s="52" t="s">
        <v>648</v>
      </c>
      <c r="C4227" s="52" t="s">
        <v>930</v>
      </c>
      <c r="D4227" s="52" t="s">
        <v>932</v>
      </c>
      <c r="E4227" s="52" t="s">
        <v>1058</v>
      </c>
      <c r="F4227" s="52" t="s">
        <v>1068</v>
      </c>
      <c r="G4227" s="56" t="s">
        <v>1069</v>
      </c>
      <c r="H4227" s="57">
        <v>2500000</v>
      </c>
    </row>
    <row r="4228" spans="1:8" ht="25.5">
      <c r="A4228" s="52" t="s">
        <v>506</v>
      </c>
      <c r="B4228" s="52" t="s">
        <v>648</v>
      </c>
      <c r="C4228" s="52" t="s">
        <v>930</v>
      </c>
      <c r="D4228" s="52" t="s">
        <v>932</v>
      </c>
      <c r="E4228" s="52" t="s">
        <v>1072</v>
      </c>
      <c r="F4228" s="52" t="s">
        <v>201</v>
      </c>
      <c r="G4228" s="56" t="s">
        <v>1073</v>
      </c>
      <c r="H4228" s="57">
        <v>37500000</v>
      </c>
    </row>
    <row r="4229" spans="1:8">
      <c r="A4229" s="52" t="s">
        <v>506</v>
      </c>
      <c r="B4229" s="52" t="s">
        <v>648</v>
      </c>
      <c r="C4229" s="52" t="s">
        <v>930</v>
      </c>
      <c r="D4229" s="52" t="s">
        <v>932</v>
      </c>
      <c r="E4229" s="52" t="s">
        <v>1072</v>
      </c>
      <c r="F4229" s="52" t="s">
        <v>1074</v>
      </c>
      <c r="G4229" s="56" t="s">
        <v>1067</v>
      </c>
      <c r="H4229" s="57">
        <v>37500000</v>
      </c>
    </row>
    <row r="4230" spans="1:8" ht="25.5">
      <c r="A4230" s="52" t="s">
        <v>506</v>
      </c>
      <c r="B4230" s="52" t="s">
        <v>648</v>
      </c>
      <c r="C4230" s="52" t="s">
        <v>930</v>
      </c>
      <c r="D4230" s="52" t="s">
        <v>932</v>
      </c>
      <c r="E4230" s="52" t="s">
        <v>1076</v>
      </c>
      <c r="F4230" s="52" t="s">
        <v>201</v>
      </c>
      <c r="G4230" s="56" t="s">
        <v>1077</v>
      </c>
      <c r="H4230" s="57">
        <v>100473784</v>
      </c>
    </row>
    <row r="4231" spans="1:8">
      <c r="A4231" s="52" t="s">
        <v>506</v>
      </c>
      <c r="B4231" s="52" t="s">
        <v>648</v>
      </c>
      <c r="C4231" s="52" t="s">
        <v>930</v>
      </c>
      <c r="D4231" s="52" t="s">
        <v>932</v>
      </c>
      <c r="E4231" s="52" t="s">
        <v>1076</v>
      </c>
      <c r="F4231" s="52" t="s">
        <v>1112</v>
      </c>
      <c r="G4231" s="56" t="s">
        <v>1113</v>
      </c>
      <c r="H4231" s="57">
        <v>4935000</v>
      </c>
    </row>
    <row r="4232" spans="1:8">
      <c r="A4232" s="52" t="s">
        <v>506</v>
      </c>
      <c r="B4232" s="52" t="s">
        <v>648</v>
      </c>
      <c r="C4232" s="52" t="s">
        <v>930</v>
      </c>
      <c r="D4232" s="52" t="s">
        <v>932</v>
      </c>
      <c r="E4232" s="52" t="s">
        <v>1076</v>
      </c>
      <c r="F4232" s="52" t="s">
        <v>1082</v>
      </c>
      <c r="G4232" s="56" t="s">
        <v>971</v>
      </c>
      <c r="H4232" s="57">
        <v>95538784</v>
      </c>
    </row>
    <row r="4233" spans="1:8">
      <c r="A4233" s="52" t="s">
        <v>506</v>
      </c>
      <c r="B4233" s="52" t="s">
        <v>648</v>
      </c>
      <c r="C4233" s="52" t="s">
        <v>930</v>
      </c>
      <c r="D4233" s="52" t="s">
        <v>932</v>
      </c>
      <c r="E4233" s="52" t="s">
        <v>1189</v>
      </c>
      <c r="F4233" s="52" t="s">
        <v>201</v>
      </c>
      <c r="G4233" s="56" t="s">
        <v>1190</v>
      </c>
      <c r="H4233" s="57">
        <v>5000000</v>
      </c>
    </row>
    <row r="4234" spans="1:8">
      <c r="A4234" s="52" t="s">
        <v>506</v>
      </c>
      <c r="B4234" s="52" t="s">
        <v>648</v>
      </c>
      <c r="C4234" s="52" t="s">
        <v>930</v>
      </c>
      <c r="D4234" s="52" t="s">
        <v>932</v>
      </c>
      <c r="E4234" s="52" t="s">
        <v>1189</v>
      </c>
      <c r="F4234" s="52" t="s">
        <v>1191</v>
      </c>
      <c r="G4234" s="56" t="s">
        <v>1192</v>
      </c>
      <c r="H4234" s="57">
        <v>5000000</v>
      </c>
    </row>
    <row r="4235" spans="1:8">
      <c r="A4235" s="52" t="s">
        <v>506</v>
      </c>
      <c r="B4235" s="52" t="s">
        <v>648</v>
      </c>
      <c r="C4235" s="52" t="s">
        <v>930</v>
      </c>
      <c r="D4235" s="52" t="s">
        <v>932</v>
      </c>
      <c r="E4235" s="52" t="s">
        <v>1083</v>
      </c>
      <c r="F4235" s="52" t="s">
        <v>201</v>
      </c>
      <c r="G4235" s="56" t="s">
        <v>971</v>
      </c>
      <c r="H4235" s="57">
        <v>2133044572</v>
      </c>
    </row>
    <row r="4236" spans="1:8">
      <c r="A4236" s="52" t="s">
        <v>506</v>
      </c>
      <c r="B4236" s="52" t="s">
        <v>648</v>
      </c>
      <c r="C4236" s="52" t="s">
        <v>930</v>
      </c>
      <c r="D4236" s="52" t="s">
        <v>932</v>
      </c>
      <c r="E4236" s="52" t="s">
        <v>1083</v>
      </c>
      <c r="F4236" s="52" t="s">
        <v>1084</v>
      </c>
      <c r="G4236" s="56" t="s">
        <v>1085</v>
      </c>
      <c r="H4236" s="57">
        <v>12570000</v>
      </c>
    </row>
    <row r="4237" spans="1:8">
      <c r="A4237" s="52" t="s">
        <v>506</v>
      </c>
      <c r="B4237" s="52" t="s">
        <v>648</v>
      </c>
      <c r="C4237" s="52" t="s">
        <v>930</v>
      </c>
      <c r="D4237" s="52" t="s">
        <v>932</v>
      </c>
      <c r="E4237" s="52" t="s">
        <v>1083</v>
      </c>
      <c r="F4237" s="52" t="s">
        <v>1086</v>
      </c>
      <c r="G4237" s="56" t="s">
        <v>1087</v>
      </c>
      <c r="H4237" s="57">
        <v>7480700</v>
      </c>
    </row>
    <row r="4238" spans="1:8">
      <c r="A4238" s="52" t="s">
        <v>506</v>
      </c>
      <c r="B4238" s="52" t="s">
        <v>648</v>
      </c>
      <c r="C4238" s="52" t="s">
        <v>930</v>
      </c>
      <c r="D4238" s="52" t="s">
        <v>932</v>
      </c>
      <c r="E4238" s="52" t="s">
        <v>1083</v>
      </c>
      <c r="F4238" s="52" t="s">
        <v>1088</v>
      </c>
      <c r="G4238" s="56" t="s">
        <v>1089</v>
      </c>
      <c r="H4238" s="57">
        <v>28622562</v>
      </c>
    </row>
    <row r="4239" spans="1:8">
      <c r="A4239" s="52" t="s">
        <v>506</v>
      </c>
      <c r="B4239" s="52" t="s">
        <v>648</v>
      </c>
      <c r="C4239" s="52" t="s">
        <v>930</v>
      </c>
      <c r="D4239" s="52" t="s">
        <v>932</v>
      </c>
      <c r="E4239" s="52" t="s">
        <v>1083</v>
      </c>
      <c r="F4239" s="52" t="s">
        <v>1090</v>
      </c>
      <c r="G4239" s="56" t="s">
        <v>1091</v>
      </c>
      <c r="H4239" s="57">
        <v>2084371310</v>
      </c>
    </row>
    <row r="4240" spans="1:8">
      <c r="A4240" s="52" t="s">
        <v>506</v>
      </c>
      <c r="B4240" s="52" t="s">
        <v>1416</v>
      </c>
      <c r="C4240" s="52" t="s">
        <v>201</v>
      </c>
      <c r="D4240" s="52" t="s">
        <v>201</v>
      </c>
      <c r="E4240" s="52" t="s">
        <v>201</v>
      </c>
      <c r="F4240" s="52" t="s">
        <v>201</v>
      </c>
      <c r="G4240" s="56" t="s">
        <v>1417</v>
      </c>
      <c r="H4240" s="57">
        <v>389000000</v>
      </c>
    </row>
    <row r="4241" spans="1:8">
      <c r="A4241" s="52" t="s">
        <v>506</v>
      </c>
      <c r="B4241" s="52" t="s">
        <v>1416</v>
      </c>
      <c r="C4241" s="52" t="s">
        <v>480</v>
      </c>
      <c r="D4241" s="52" t="s">
        <v>201</v>
      </c>
      <c r="E4241" s="52" t="s">
        <v>201</v>
      </c>
      <c r="F4241" s="52" t="s">
        <v>201</v>
      </c>
      <c r="G4241" s="56" t="s">
        <v>1137</v>
      </c>
      <c r="H4241" s="57">
        <v>389000000</v>
      </c>
    </row>
    <row r="4242" spans="1:8">
      <c r="A4242" s="52" t="s">
        <v>506</v>
      </c>
      <c r="B4242" s="52" t="s">
        <v>1416</v>
      </c>
      <c r="C4242" s="52" t="s">
        <v>480</v>
      </c>
      <c r="D4242" s="52" t="s">
        <v>490</v>
      </c>
      <c r="E4242" s="52" t="s">
        <v>201</v>
      </c>
      <c r="F4242" s="52" t="s">
        <v>201</v>
      </c>
      <c r="G4242" s="56" t="s">
        <v>1138</v>
      </c>
      <c r="H4242" s="57">
        <v>389000000</v>
      </c>
    </row>
    <row r="4243" spans="1:8">
      <c r="A4243" s="52" t="s">
        <v>506</v>
      </c>
      <c r="B4243" s="52" t="s">
        <v>1416</v>
      </c>
      <c r="C4243" s="52" t="s">
        <v>480</v>
      </c>
      <c r="D4243" s="52" t="s">
        <v>490</v>
      </c>
      <c r="E4243" s="52" t="s">
        <v>1096</v>
      </c>
      <c r="F4243" s="52" t="s">
        <v>201</v>
      </c>
      <c r="G4243" s="56" t="s">
        <v>1097</v>
      </c>
      <c r="H4243" s="57">
        <v>322556000</v>
      </c>
    </row>
    <row r="4244" spans="1:8" ht="25.5">
      <c r="A4244" s="52" t="s">
        <v>506</v>
      </c>
      <c r="B4244" s="52" t="s">
        <v>1416</v>
      </c>
      <c r="C4244" s="52" t="s">
        <v>480</v>
      </c>
      <c r="D4244" s="52" t="s">
        <v>490</v>
      </c>
      <c r="E4244" s="52" t="s">
        <v>1096</v>
      </c>
      <c r="F4244" s="52" t="s">
        <v>1098</v>
      </c>
      <c r="G4244" s="56" t="s">
        <v>1099</v>
      </c>
      <c r="H4244" s="57">
        <v>322556000</v>
      </c>
    </row>
    <row r="4245" spans="1:8">
      <c r="A4245" s="52" t="s">
        <v>506</v>
      </c>
      <c r="B4245" s="52" t="s">
        <v>1416</v>
      </c>
      <c r="C4245" s="52" t="s">
        <v>480</v>
      </c>
      <c r="D4245" s="52" t="s">
        <v>490</v>
      </c>
      <c r="E4245" s="52" t="s">
        <v>1100</v>
      </c>
      <c r="F4245" s="52" t="s">
        <v>201</v>
      </c>
      <c r="G4245" s="56" t="s">
        <v>1034</v>
      </c>
      <c r="H4245" s="57">
        <v>66444000</v>
      </c>
    </row>
    <row r="4246" spans="1:8">
      <c r="A4246" s="52" t="s">
        <v>506</v>
      </c>
      <c r="B4246" s="52" t="s">
        <v>1416</v>
      </c>
      <c r="C4246" s="52" t="s">
        <v>480</v>
      </c>
      <c r="D4246" s="52" t="s">
        <v>490</v>
      </c>
      <c r="E4246" s="52" t="s">
        <v>1100</v>
      </c>
      <c r="F4246" s="52" t="s">
        <v>1103</v>
      </c>
      <c r="G4246" s="56" t="s">
        <v>1104</v>
      </c>
      <c r="H4246" s="57">
        <v>43766000</v>
      </c>
    </row>
    <row r="4247" spans="1:8">
      <c r="A4247" s="52" t="s">
        <v>506</v>
      </c>
      <c r="B4247" s="52" t="s">
        <v>1416</v>
      </c>
      <c r="C4247" s="52" t="s">
        <v>480</v>
      </c>
      <c r="D4247" s="52" t="s">
        <v>490</v>
      </c>
      <c r="E4247" s="52" t="s">
        <v>1100</v>
      </c>
      <c r="F4247" s="52" t="s">
        <v>1105</v>
      </c>
      <c r="G4247" s="56" t="s">
        <v>971</v>
      </c>
      <c r="H4247" s="57">
        <v>22678000</v>
      </c>
    </row>
    <row r="4248" spans="1:8">
      <c r="A4248" s="52" t="s">
        <v>506</v>
      </c>
      <c r="B4248" s="52" t="s">
        <v>652</v>
      </c>
      <c r="C4248" s="52" t="s">
        <v>201</v>
      </c>
      <c r="D4248" s="52" t="s">
        <v>201</v>
      </c>
      <c r="E4248" s="52" t="s">
        <v>201</v>
      </c>
      <c r="F4248" s="52" t="s">
        <v>201</v>
      </c>
      <c r="G4248" s="56" t="s">
        <v>653</v>
      </c>
      <c r="H4248" s="57">
        <v>30987871200</v>
      </c>
    </row>
    <row r="4249" spans="1:8">
      <c r="A4249" s="52" t="s">
        <v>506</v>
      </c>
      <c r="B4249" s="52" t="s">
        <v>652</v>
      </c>
      <c r="C4249" s="52" t="s">
        <v>1092</v>
      </c>
      <c r="D4249" s="52" t="s">
        <v>201</v>
      </c>
      <c r="E4249" s="52" t="s">
        <v>201</v>
      </c>
      <c r="F4249" s="52" t="s">
        <v>201</v>
      </c>
      <c r="G4249" s="56" t="s">
        <v>1093</v>
      </c>
      <c r="H4249" s="57">
        <v>322367000</v>
      </c>
    </row>
    <row r="4250" spans="1:8" ht="38.25">
      <c r="A4250" s="52" t="s">
        <v>506</v>
      </c>
      <c r="B4250" s="52" t="s">
        <v>652</v>
      </c>
      <c r="C4250" s="52" t="s">
        <v>1092</v>
      </c>
      <c r="D4250" s="52" t="s">
        <v>1217</v>
      </c>
      <c r="E4250" s="52" t="s">
        <v>201</v>
      </c>
      <c r="F4250" s="52" t="s">
        <v>201</v>
      </c>
      <c r="G4250" s="56" t="s">
        <v>1218</v>
      </c>
      <c r="H4250" s="57">
        <v>322367000</v>
      </c>
    </row>
    <row r="4251" spans="1:8">
      <c r="A4251" s="52" t="s">
        <v>506</v>
      </c>
      <c r="B4251" s="52" t="s">
        <v>652</v>
      </c>
      <c r="C4251" s="52" t="s">
        <v>1092</v>
      </c>
      <c r="D4251" s="52" t="s">
        <v>1217</v>
      </c>
      <c r="E4251" s="52" t="s">
        <v>1021</v>
      </c>
      <c r="F4251" s="52" t="s">
        <v>201</v>
      </c>
      <c r="G4251" s="56" t="s">
        <v>1022</v>
      </c>
      <c r="H4251" s="57">
        <v>321207000</v>
      </c>
    </row>
    <row r="4252" spans="1:8">
      <c r="A4252" s="52" t="s">
        <v>506</v>
      </c>
      <c r="B4252" s="52" t="s">
        <v>652</v>
      </c>
      <c r="C4252" s="52" t="s">
        <v>1092</v>
      </c>
      <c r="D4252" s="52" t="s">
        <v>1217</v>
      </c>
      <c r="E4252" s="52" t="s">
        <v>1021</v>
      </c>
      <c r="F4252" s="52" t="s">
        <v>1023</v>
      </c>
      <c r="G4252" s="56" t="s">
        <v>1024</v>
      </c>
      <c r="H4252" s="57">
        <v>50049000</v>
      </c>
    </row>
    <row r="4253" spans="1:8">
      <c r="A4253" s="52" t="s">
        <v>506</v>
      </c>
      <c r="B4253" s="52" t="s">
        <v>652</v>
      </c>
      <c r="C4253" s="52" t="s">
        <v>1092</v>
      </c>
      <c r="D4253" s="52" t="s">
        <v>1217</v>
      </c>
      <c r="E4253" s="52" t="s">
        <v>1021</v>
      </c>
      <c r="F4253" s="52" t="s">
        <v>1025</v>
      </c>
      <c r="G4253" s="56" t="s">
        <v>1026</v>
      </c>
      <c r="H4253" s="57">
        <v>64000000</v>
      </c>
    </row>
    <row r="4254" spans="1:8">
      <c r="A4254" s="52" t="s">
        <v>506</v>
      </c>
      <c r="B4254" s="52" t="s">
        <v>652</v>
      </c>
      <c r="C4254" s="52" t="s">
        <v>1092</v>
      </c>
      <c r="D4254" s="52" t="s">
        <v>1217</v>
      </c>
      <c r="E4254" s="52" t="s">
        <v>1021</v>
      </c>
      <c r="F4254" s="52" t="s">
        <v>1268</v>
      </c>
      <c r="G4254" s="56" t="s">
        <v>1269</v>
      </c>
      <c r="H4254" s="57">
        <v>12770000</v>
      </c>
    </row>
    <row r="4255" spans="1:8">
      <c r="A4255" s="52" t="s">
        <v>506</v>
      </c>
      <c r="B4255" s="52" t="s">
        <v>652</v>
      </c>
      <c r="C4255" s="52" t="s">
        <v>1092</v>
      </c>
      <c r="D4255" s="52" t="s">
        <v>1217</v>
      </c>
      <c r="E4255" s="52" t="s">
        <v>1021</v>
      </c>
      <c r="F4255" s="52" t="s">
        <v>1027</v>
      </c>
      <c r="G4255" s="56" t="s">
        <v>1028</v>
      </c>
      <c r="H4255" s="57">
        <v>8435000</v>
      </c>
    </row>
    <row r="4256" spans="1:8">
      <c r="A4256" s="52" t="s">
        <v>506</v>
      </c>
      <c r="B4256" s="52" t="s">
        <v>652</v>
      </c>
      <c r="C4256" s="52" t="s">
        <v>1092</v>
      </c>
      <c r="D4256" s="52" t="s">
        <v>1217</v>
      </c>
      <c r="E4256" s="52" t="s">
        <v>1021</v>
      </c>
      <c r="F4256" s="52" t="s">
        <v>1029</v>
      </c>
      <c r="G4256" s="56" t="s">
        <v>1030</v>
      </c>
      <c r="H4256" s="57">
        <v>84000000</v>
      </c>
    </row>
    <row r="4257" spans="1:8">
      <c r="A4257" s="52" t="s">
        <v>506</v>
      </c>
      <c r="B4257" s="52" t="s">
        <v>652</v>
      </c>
      <c r="C4257" s="52" t="s">
        <v>1092</v>
      </c>
      <c r="D4257" s="52" t="s">
        <v>1217</v>
      </c>
      <c r="E4257" s="52" t="s">
        <v>1021</v>
      </c>
      <c r="F4257" s="52" t="s">
        <v>1033</v>
      </c>
      <c r="G4257" s="56" t="s">
        <v>1034</v>
      </c>
      <c r="H4257" s="57">
        <v>101953000</v>
      </c>
    </row>
    <row r="4258" spans="1:8">
      <c r="A4258" s="52" t="s">
        <v>506</v>
      </c>
      <c r="B4258" s="52" t="s">
        <v>652</v>
      </c>
      <c r="C4258" s="52" t="s">
        <v>1092</v>
      </c>
      <c r="D4258" s="52" t="s">
        <v>1217</v>
      </c>
      <c r="E4258" s="52" t="s">
        <v>1035</v>
      </c>
      <c r="F4258" s="52" t="s">
        <v>201</v>
      </c>
      <c r="G4258" s="56" t="s">
        <v>1036</v>
      </c>
      <c r="H4258" s="57">
        <v>1160000</v>
      </c>
    </row>
    <row r="4259" spans="1:8">
      <c r="A4259" s="52" t="s">
        <v>506</v>
      </c>
      <c r="B4259" s="52" t="s">
        <v>652</v>
      </c>
      <c r="C4259" s="52" t="s">
        <v>1092</v>
      </c>
      <c r="D4259" s="52" t="s">
        <v>1217</v>
      </c>
      <c r="E4259" s="52" t="s">
        <v>1035</v>
      </c>
      <c r="F4259" s="52" t="s">
        <v>1041</v>
      </c>
      <c r="G4259" s="56" t="s">
        <v>1028</v>
      </c>
      <c r="H4259" s="57">
        <v>1160000</v>
      </c>
    </row>
    <row r="4260" spans="1:8">
      <c r="A4260" s="52" t="s">
        <v>506</v>
      </c>
      <c r="B4260" s="52" t="s">
        <v>652</v>
      </c>
      <c r="C4260" s="52" t="s">
        <v>1158</v>
      </c>
      <c r="D4260" s="52" t="s">
        <v>201</v>
      </c>
      <c r="E4260" s="52" t="s">
        <v>201</v>
      </c>
      <c r="F4260" s="52" t="s">
        <v>201</v>
      </c>
      <c r="G4260" s="56" t="s">
        <v>1159</v>
      </c>
      <c r="H4260" s="57">
        <v>5719632900</v>
      </c>
    </row>
    <row r="4261" spans="1:8">
      <c r="A4261" s="52" t="s">
        <v>506</v>
      </c>
      <c r="B4261" s="52" t="s">
        <v>652</v>
      </c>
      <c r="C4261" s="52" t="s">
        <v>1158</v>
      </c>
      <c r="D4261" s="52" t="s">
        <v>1201</v>
      </c>
      <c r="E4261" s="52" t="s">
        <v>201</v>
      </c>
      <c r="F4261" s="52" t="s">
        <v>201</v>
      </c>
      <c r="G4261" s="56" t="s">
        <v>1202</v>
      </c>
      <c r="H4261" s="57">
        <v>5719632900</v>
      </c>
    </row>
    <row r="4262" spans="1:8">
      <c r="A4262" s="52" t="s">
        <v>506</v>
      </c>
      <c r="B4262" s="52" t="s">
        <v>652</v>
      </c>
      <c r="C4262" s="52" t="s">
        <v>1158</v>
      </c>
      <c r="D4262" s="52" t="s">
        <v>1201</v>
      </c>
      <c r="E4262" s="52" t="s">
        <v>934</v>
      </c>
      <c r="F4262" s="52" t="s">
        <v>201</v>
      </c>
      <c r="G4262" s="56" t="s">
        <v>935</v>
      </c>
      <c r="H4262" s="57">
        <v>674094000</v>
      </c>
    </row>
    <row r="4263" spans="1:8">
      <c r="A4263" s="52" t="s">
        <v>506</v>
      </c>
      <c r="B4263" s="52" t="s">
        <v>652</v>
      </c>
      <c r="C4263" s="52" t="s">
        <v>1158</v>
      </c>
      <c r="D4263" s="52" t="s">
        <v>1201</v>
      </c>
      <c r="E4263" s="52" t="s">
        <v>934</v>
      </c>
      <c r="F4263" s="52" t="s">
        <v>936</v>
      </c>
      <c r="G4263" s="56" t="s">
        <v>937</v>
      </c>
      <c r="H4263" s="57">
        <v>655612000</v>
      </c>
    </row>
    <row r="4264" spans="1:8">
      <c r="A4264" s="52" t="s">
        <v>506</v>
      </c>
      <c r="B4264" s="52" t="s">
        <v>652</v>
      </c>
      <c r="C4264" s="52" t="s">
        <v>1158</v>
      </c>
      <c r="D4264" s="52" t="s">
        <v>1201</v>
      </c>
      <c r="E4264" s="52" t="s">
        <v>934</v>
      </c>
      <c r="F4264" s="52" t="s">
        <v>938</v>
      </c>
      <c r="G4264" s="56" t="s">
        <v>939</v>
      </c>
      <c r="H4264" s="57">
        <v>18482000</v>
      </c>
    </row>
    <row r="4265" spans="1:8" ht="25.5">
      <c r="A4265" s="52" t="s">
        <v>506</v>
      </c>
      <c r="B4265" s="52" t="s">
        <v>652</v>
      </c>
      <c r="C4265" s="52" t="s">
        <v>1158</v>
      </c>
      <c r="D4265" s="52" t="s">
        <v>1201</v>
      </c>
      <c r="E4265" s="52" t="s">
        <v>940</v>
      </c>
      <c r="F4265" s="52" t="s">
        <v>201</v>
      </c>
      <c r="G4265" s="56" t="s">
        <v>941</v>
      </c>
      <c r="H4265" s="57">
        <v>51774000</v>
      </c>
    </row>
    <row r="4266" spans="1:8" ht="25.5">
      <c r="A4266" s="52" t="s">
        <v>506</v>
      </c>
      <c r="B4266" s="52" t="s">
        <v>652</v>
      </c>
      <c r="C4266" s="52" t="s">
        <v>1158</v>
      </c>
      <c r="D4266" s="52" t="s">
        <v>1201</v>
      </c>
      <c r="E4266" s="52" t="s">
        <v>940</v>
      </c>
      <c r="F4266" s="52" t="s">
        <v>942</v>
      </c>
      <c r="G4266" s="56" t="s">
        <v>943</v>
      </c>
      <c r="H4266" s="57">
        <v>51774000</v>
      </c>
    </row>
    <row r="4267" spans="1:8">
      <c r="A4267" s="52" t="s">
        <v>506</v>
      </c>
      <c r="B4267" s="52" t="s">
        <v>652</v>
      </c>
      <c r="C4267" s="52" t="s">
        <v>1158</v>
      </c>
      <c r="D4267" s="52" t="s">
        <v>1201</v>
      </c>
      <c r="E4267" s="52" t="s">
        <v>944</v>
      </c>
      <c r="F4267" s="52" t="s">
        <v>201</v>
      </c>
      <c r="G4267" s="56" t="s">
        <v>945</v>
      </c>
      <c r="H4267" s="57">
        <v>50034000</v>
      </c>
    </row>
    <row r="4268" spans="1:8">
      <c r="A4268" s="52" t="s">
        <v>506</v>
      </c>
      <c r="B4268" s="52" t="s">
        <v>652</v>
      </c>
      <c r="C4268" s="52" t="s">
        <v>1158</v>
      </c>
      <c r="D4268" s="52" t="s">
        <v>1201</v>
      </c>
      <c r="E4268" s="52" t="s">
        <v>944</v>
      </c>
      <c r="F4268" s="52" t="s">
        <v>946</v>
      </c>
      <c r="G4268" s="56" t="s">
        <v>947</v>
      </c>
      <c r="H4268" s="57">
        <v>17642000</v>
      </c>
    </row>
    <row r="4269" spans="1:8">
      <c r="A4269" s="52" t="s">
        <v>506</v>
      </c>
      <c r="B4269" s="52" t="s">
        <v>652</v>
      </c>
      <c r="C4269" s="52" t="s">
        <v>1158</v>
      </c>
      <c r="D4269" s="52" t="s">
        <v>1201</v>
      </c>
      <c r="E4269" s="52" t="s">
        <v>944</v>
      </c>
      <c r="F4269" s="52" t="s">
        <v>950</v>
      </c>
      <c r="G4269" s="56" t="s">
        <v>951</v>
      </c>
      <c r="H4269" s="57">
        <v>28506000</v>
      </c>
    </row>
    <row r="4270" spans="1:8" ht="25.5">
      <c r="A4270" s="52" t="s">
        <v>506</v>
      </c>
      <c r="B4270" s="52" t="s">
        <v>652</v>
      </c>
      <c r="C4270" s="52" t="s">
        <v>1158</v>
      </c>
      <c r="D4270" s="52" t="s">
        <v>1201</v>
      </c>
      <c r="E4270" s="52" t="s">
        <v>944</v>
      </c>
      <c r="F4270" s="52" t="s">
        <v>954</v>
      </c>
      <c r="G4270" s="56" t="s">
        <v>955</v>
      </c>
      <c r="H4270" s="57">
        <v>3886000</v>
      </c>
    </row>
    <row r="4271" spans="1:8" ht="25.5">
      <c r="A4271" s="52" t="s">
        <v>506</v>
      </c>
      <c r="B4271" s="52" t="s">
        <v>652</v>
      </c>
      <c r="C4271" s="52" t="s">
        <v>1158</v>
      </c>
      <c r="D4271" s="52" t="s">
        <v>1201</v>
      </c>
      <c r="E4271" s="52" t="s">
        <v>962</v>
      </c>
      <c r="F4271" s="52" t="s">
        <v>201</v>
      </c>
      <c r="G4271" s="56" t="s">
        <v>963</v>
      </c>
      <c r="H4271" s="57">
        <v>5600000</v>
      </c>
    </row>
    <row r="4272" spans="1:8">
      <c r="A4272" s="52" t="s">
        <v>506</v>
      </c>
      <c r="B4272" s="52" t="s">
        <v>652</v>
      </c>
      <c r="C4272" s="52" t="s">
        <v>1158</v>
      </c>
      <c r="D4272" s="52" t="s">
        <v>1201</v>
      </c>
      <c r="E4272" s="52" t="s">
        <v>962</v>
      </c>
      <c r="F4272" s="52" t="s">
        <v>964</v>
      </c>
      <c r="G4272" s="56" t="s">
        <v>965</v>
      </c>
      <c r="H4272" s="57">
        <v>5600000</v>
      </c>
    </row>
    <row r="4273" spans="1:8">
      <c r="A4273" s="52" t="s">
        <v>506</v>
      </c>
      <c r="B4273" s="52" t="s">
        <v>652</v>
      </c>
      <c r="C4273" s="52" t="s">
        <v>1158</v>
      </c>
      <c r="D4273" s="52" t="s">
        <v>1201</v>
      </c>
      <c r="E4273" s="52" t="s">
        <v>1139</v>
      </c>
      <c r="F4273" s="52" t="s">
        <v>201</v>
      </c>
      <c r="G4273" s="56" t="s">
        <v>1140</v>
      </c>
      <c r="H4273" s="57">
        <v>9536000</v>
      </c>
    </row>
    <row r="4274" spans="1:8">
      <c r="A4274" s="52" t="s">
        <v>506</v>
      </c>
      <c r="B4274" s="52" t="s">
        <v>652</v>
      </c>
      <c r="C4274" s="52" t="s">
        <v>1158</v>
      </c>
      <c r="D4274" s="52" t="s">
        <v>1201</v>
      </c>
      <c r="E4274" s="52" t="s">
        <v>1139</v>
      </c>
      <c r="F4274" s="52" t="s">
        <v>1203</v>
      </c>
      <c r="G4274" s="56" t="s">
        <v>1204</v>
      </c>
      <c r="H4274" s="57">
        <v>9536000</v>
      </c>
    </row>
    <row r="4275" spans="1:8">
      <c r="A4275" s="52" t="s">
        <v>506</v>
      </c>
      <c r="B4275" s="52" t="s">
        <v>652</v>
      </c>
      <c r="C4275" s="52" t="s">
        <v>1158</v>
      </c>
      <c r="D4275" s="52" t="s">
        <v>1201</v>
      </c>
      <c r="E4275" s="52" t="s">
        <v>966</v>
      </c>
      <c r="F4275" s="52" t="s">
        <v>201</v>
      </c>
      <c r="G4275" s="56" t="s">
        <v>967</v>
      </c>
      <c r="H4275" s="57">
        <v>114960000</v>
      </c>
    </row>
    <row r="4276" spans="1:8">
      <c r="A4276" s="52" t="s">
        <v>506</v>
      </c>
      <c r="B4276" s="52" t="s">
        <v>652</v>
      </c>
      <c r="C4276" s="52" t="s">
        <v>1158</v>
      </c>
      <c r="D4276" s="52" t="s">
        <v>1201</v>
      </c>
      <c r="E4276" s="52" t="s">
        <v>966</v>
      </c>
      <c r="F4276" s="52" t="s">
        <v>970</v>
      </c>
      <c r="G4276" s="56" t="s">
        <v>971</v>
      </c>
      <c r="H4276" s="57">
        <v>114960000</v>
      </c>
    </row>
    <row r="4277" spans="1:8">
      <c r="A4277" s="52" t="s">
        <v>506</v>
      </c>
      <c r="B4277" s="52" t="s">
        <v>652</v>
      </c>
      <c r="C4277" s="52" t="s">
        <v>1158</v>
      </c>
      <c r="D4277" s="52" t="s">
        <v>1201</v>
      </c>
      <c r="E4277" s="52" t="s">
        <v>972</v>
      </c>
      <c r="F4277" s="52" t="s">
        <v>201</v>
      </c>
      <c r="G4277" s="56" t="s">
        <v>973</v>
      </c>
      <c r="H4277" s="57">
        <v>183049024</v>
      </c>
    </row>
    <row r="4278" spans="1:8">
      <c r="A4278" s="52" t="s">
        <v>506</v>
      </c>
      <c r="B4278" s="52" t="s">
        <v>652</v>
      </c>
      <c r="C4278" s="52" t="s">
        <v>1158</v>
      </c>
      <c r="D4278" s="52" t="s">
        <v>1201</v>
      </c>
      <c r="E4278" s="52" t="s">
        <v>972</v>
      </c>
      <c r="F4278" s="52" t="s">
        <v>974</v>
      </c>
      <c r="G4278" s="56" t="s">
        <v>975</v>
      </c>
      <c r="H4278" s="57">
        <v>136763024</v>
      </c>
    </row>
    <row r="4279" spans="1:8">
      <c r="A4279" s="52" t="s">
        <v>506</v>
      </c>
      <c r="B4279" s="52" t="s">
        <v>652</v>
      </c>
      <c r="C4279" s="52" t="s">
        <v>1158</v>
      </c>
      <c r="D4279" s="52" t="s">
        <v>1201</v>
      </c>
      <c r="E4279" s="52" t="s">
        <v>972</v>
      </c>
      <c r="F4279" s="52" t="s">
        <v>976</v>
      </c>
      <c r="G4279" s="56" t="s">
        <v>977</v>
      </c>
      <c r="H4279" s="57">
        <v>23135000</v>
      </c>
    </row>
    <row r="4280" spans="1:8">
      <c r="A4280" s="52" t="s">
        <v>506</v>
      </c>
      <c r="B4280" s="52" t="s">
        <v>652</v>
      </c>
      <c r="C4280" s="52" t="s">
        <v>1158</v>
      </c>
      <c r="D4280" s="52" t="s">
        <v>1201</v>
      </c>
      <c r="E4280" s="52" t="s">
        <v>972</v>
      </c>
      <c r="F4280" s="52" t="s">
        <v>978</v>
      </c>
      <c r="G4280" s="56" t="s">
        <v>979</v>
      </c>
      <c r="H4280" s="57">
        <v>15434000</v>
      </c>
    </row>
    <row r="4281" spans="1:8">
      <c r="A4281" s="52" t="s">
        <v>506</v>
      </c>
      <c r="B4281" s="52" t="s">
        <v>652</v>
      </c>
      <c r="C4281" s="52" t="s">
        <v>1158</v>
      </c>
      <c r="D4281" s="52" t="s">
        <v>1201</v>
      </c>
      <c r="E4281" s="52" t="s">
        <v>972</v>
      </c>
      <c r="F4281" s="52" t="s">
        <v>980</v>
      </c>
      <c r="G4281" s="56" t="s">
        <v>981</v>
      </c>
      <c r="H4281" s="57">
        <v>7717000</v>
      </c>
    </row>
    <row r="4282" spans="1:8">
      <c r="A4282" s="52" t="s">
        <v>506</v>
      </c>
      <c r="B4282" s="52" t="s">
        <v>652</v>
      </c>
      <c r="C4282" s="52" t="s">
        <v>1158</v>
      </c>
      <c r="D4282" s="52" t="s">
        <v>1201</v>
      </c>
      <c r="E4282" s="52" t="s">
        <v>982</v>
      </c>
      <c r="F4282" s="52" t="s">
        <v>201</v>
      </c>
      <c r="G4282" s="56" t="s">
        <v>983</v>
      </c>
      <c r="H4282" s="57">
        <v>68074090</v>
      </c>
    </row>
    <row r="4283" spans="1:8" ht="25.5">
      <c r="A4283" s="52" t="s">
        <v>506</v>
      </c>
      <c r="B4283" s="52" t="s">
        <v>652</v>
      </c>
      <c r="C4283" s="52" t="s">
        <v>1158</v>
      </c>
      <c r="D4283" s="52" t="s">
        <v>1201</v>
      </c>
      <c r="E4283" s="52" t="s">
        <v>982</v>
      </c>
      <c r="F4283" s="52" t="s">
        <v>984</v>
      </c>
      <c r="G4283" s="56" t="s">
        <v>985</v>
      </c>
      <c r="H4283" s="57">
        <v>40013196</v>
      </c>
    </row>
    <row r="4284" spans="1:8">
      <c r="A4284" s="52" t="s">
        <v>506</v>
      </c>
      <c r="B4284" s="52" t="s">
        <v>652</v>
      </c>
      <c r="C4284" s="52" t="s">
        <v>1158</v>
      </c>
      <c r="D4284" s="52" t="s">
        <v>1201</v>
      </c>
      <c r="E4284" s="52" t="s">
        <v>982</v>
      </c>
      <c r="F4284" s="52" t="s">
        <v>1242</v>
      </c>
      <c r="G4284" s="56" t="s">
        <v>971</v>
      </c>
      <c r="H4284" s="57">
        <v>28060894</v>
      </c>
    </row>
    <row r="4285" spans="1:8">
      <c r="A4285" s="52" t="s">
        <v>506</v>
      </c>
      <c r="B4285" s="52" t="s">
        <v>652</v>
      </c>
      <c r="C4285" s="52" t="s">
        <v>1158</v>
      </c>
      <c r="D4285" s="52" t="s">
        <v>1201</v>
      </c>
      <c r="E4285" s="52" t="s">
        <v>986</v>
      </c>
      <c r="F4285" s="52" t="s">
        <v>201</v>
      </c>
      <c r="G4285" s="56" t="s">
        <v>987</v>
      </c>
      <c r="H4285" s="57">
        <v>46972154</v>
      </c>
    </row>
    <row r="4286" spans="1:8">
      <c r="A4286" s="52" t="s">
        <v>506</v>
      </c>
      <c r="B4286" s="52" t="s">
        <v>652</v>
      </c>
      <c r="C4286" s="52" t="s">
        <v>1158</v>
      </c>
      <c r="D4286" s="52" t="s">
        <v>1201</v>
      </c>
      <c r="E4286" s="52" t="s">
        <v>986</v>
      </c>
      <c r="F4286" s="52" t="s">
        <v>988</v>
      </c>
      <c r="G4286" s="56" t="s">
        <v>989</v>
      </c>
      <c r="H4286" s="57">
        <v>23205287</v>
      </c>
    </row>
    <row r="4287" spans="1:8">
      <c r="A4287" s="52" t="s">
        <v>506</v>
      </c>
      <c r="B4287" s="52" t="s">
        <v>652</v>
      </c>
      <c r="C4287" s="52" t="s">
        <v>1158</v>
      </c>
      <c r="D4287" s="52" t="s">
        <v>1201</v>
      </c>
      <c r="E4287" s="52" t="s">
        <v>986</v>
      </c>
      <c r="F4287" s="52" t="s">
        <v>990</v>
      </c>
      <c r="G4287" s="56" t="s">
        <v>991</v>
      </c>
      <c r="H4287" s="57">
        <v>1534267</v>
      </c>
    </row>
    <row r="4288" spans="1:8">
      <c r="A4288" s="52" t="s">
        <v>506</v>
      </c>
      <c r="B4288" s="52" t="s">
        <v>652</v>
      </c>
      <c r="C4288" s="52" t="s">
        <v>1158</v>
      </c>
      <c r="D4288" s="52" t="s">
        <v>1201</v>
      </c>
      <c r="E4288" s="52" t="s">
        <v>986</v>
      </c>
      <c r="F4288" s="52" t="s">
        <v>992</v>
      </c>
      <c r="G4288" s="56" t="s">
        <v>993</v>
      </c>
      <c r="H4288" s="57">
        <v>17228600</v>
      </c>
    </row>
    <row r="4289" spans="1:8">
      <c r="A4289" s="52" t="s">
        <v>506</v>
      </c>
      <c r="B4289" s="52" t="s">
        <v>652</v>
      </c>
      <c r="C4289" s="52" t="s">
        <v>1158</v>
      </c>
      <c r="D4289" s="52" t="s">
        <v>1201</v>
      </c>
      <c r="E4289" s="52" t="s">
        <v>986</v>
      </c>
      <c r="F4289" s="52" t="s">
        <v>994</v>
      </c>
      <c r="G4289" s="56" t="s">
        <v>995</v>
      </c>
      <c r="H4289" s="57">
        <v>5004000</v>
      </c>
    </row>
    <row r="4290" spans="1:8">
      <c r="A4290" s="52" t="s">
        <v>506</v>
      </c>
      <c r="B4290" s="52" t="s">
        <v>652</v>
      </c>
      <c r="C4290" s="52" t="s">
        <v>1158</v>
      </c>
      <c r="D4290" s="52" t="s">
        <v>1201</v>
      </c>
      <c r="E4290" s="52" t="s">
        <v>996</v>
      </c>
      <c r="F4290" s="52" t="s">
        <v>201</v>
      </c>
      <c r="G4290" s="56" t="s">
        <v>997</v>
      </c>
      <c r="H4290" s="57">
        <v>95526600</v>
      </c>
    </row>
    <row r="4291" spans="1:8">
      <c r="A4291" s="52" t="s">
        <v>506</v>
      </c>
      <c r="B4291" s="52" t="s">
        <v>652</v>
      </c>
      <c r="C4291" s="52" t="s">
        <v>1158</v>
      </c>
      <c r="D4291" s="52" t="s">
        <v>1201</v>
      </c>
      <c r="E4291" s="52" t="s">
        <v>996</v>
      </c>
      <c r="F4291" s="52" t="s">
        <v>998</v>
      </c>
      <c r="G4291" s="56" t="s">
        <v>999</v>
      </c>
      <c r="H4291" s="57">
        <v>10253000</v>
      </c>
    </row>
    <row r="4292" spans="1:8">
      <c r="A4292" s="52" t="s">
        <v>506</v>
      </c>
      <c r="B4292" s="52" t="s">
        <v>652</v>
      </c>
      <c r="C4292" s="52" t="s">
        <v>1158</v>
      </c>
      <c r="D4292" s="52" t="s">
        <v>1201</v>
      </c>
      <c r="E4292" s="52" t="s">
        <v>996</v>
      </c>
      <c r="F4292" s="52" t="s">
        <v>1000</v>
      </c>
      <c r="G4292" s="56" t="s">
        <v>1001</v>
      </c>
      <c r="H4292" s="57">
        <v>68895000</v>
      </c>
    </row>
    <row r="4293" spans="1:8">
      <c r="A4293" s="52" t="s">
        <v>506</v>
      </c>
      <c r="B4293" s="52" t="s">
        <v>652</v>
      </c>
      <c r="C4293" s="52" t="s">
        <v>1158</v>
      </c>
      <c r="D4293" s="52" t="s">
        <v>1201</v>
      </c>
      <c r="E4293" s="52" t="s">
        <v>996</v>
      </c>
      <c r="F4293" s="52" t="s">
        <v>1004</v>
      </c>
      <c r="G4293" s="56" t="s">
        <v>1005</v>
      </c>
      <c r="H4293" s="57">
        <v>16378600</v>
      </c>
    </row>
    <row r="4294" spans="1:8">
      <c r="A4294" s="52" t="s">
        <v>506</v>
      </c>
      <c r="B4294" s="52" t="s">
        <v>652</v>
      </c>
      <c r="C4294" s="52" t="s">
        <v>1158</v>
      </c>
      <c r="D4294" s="52" t="s">
        <v>1201</v>
      </c>
      <c r="E4294" s="52" t="s">
        <v>1006</v>
      </c>
      <c r="F4294" s="52" t="s">
        <v>201</v>
      </c>
      <c r="G4294" s="56" t="s">
        <v>1007</v>
      </c>
      <c r="H4294" s="57">
        <v>36040132</v>
      </c>
    </row>
    <row r="4295" spans="1:8" ht="38.25">
      <c r="A4295" s="52" t="s">
        <v>506</v>
      </c>
      <c r="B4295" s="52" t="s">
        <v>652</v>
      </c>
      <c r="C4295" s="52" t="s">
        <v>1158</v>
      </c>
      <c r="D4295" s="52" t="s">
        <v>1201</v>
      </c>
      <c r="E4295" s="52" t="s">
        <v>1006</v>
      </c>
      <c r="F4295" s="52" t="s">
        <v>1008</v>
      </c>
      <c r="G4295" s="56" t="s">
        <v>1009</v>
      </c>
      <c r="H4295" s="57">
        <v>7334632</v>
      </c>
    </row>
    <row r="4296" spans="1:8" ht="38.25">
      <c r="A4296" s="52" t="s">
        <v>506</v>
      </c>
      <c r="B4296" s="52" t="s">
        <v>652</v>
      </c>
      <c r="C4296" s="52" t="s">
        <v>1158</v>
      </c>
      <c r="D4296" s="52" t="s">
        <v>1201</v>
      </c>
      <c r="E4296" s="52" t="s">
        <v>1006</v>
      </c>
      <c r="F4296" s="52" t="s">
        <v>1012</v>
      </c>
      <c r="G4296" s="56" t="s">
        <v>1013</v>
      </c>
      <c r="H4296" s="57">
        <v>10010000</v>
      </c>
    </row>
    <row r="4297" spans="1:8">
      <c r="A4297" s="52" t="s">
        <v>506</v>
      </c>
      <c r="B4297" s="52" t="s">
        <v>652</v>
      </c>
      <c r="C4297" s="52" t="s">
        <v>1158</v>
      </c>
      <c r="D4297" s="52" t="s">
        <v>1201</v>
      </c>
      <c r="E4297" s="52" t="s">
        <v>1006</v>
      </c>
      <c r="F4297" s="52" t="s">
        <v>1014</v>
      </c>
      <c r="G4297" s="56" t="s">
        <v>1015</v>
      </c>
      <c r="H4297" s="57">
        <v>15960000</v>
      </c>
    </row>
    <row r="4298" spans="1:8" ht="25.5">
      <c r="A4298" s="52" t="s">
        <v>506</v>
      </c>
      <c r="B4298" s="52" t="s">
        <v>652</v>
      </c>
      <c r="C4298" s="52" t="s">
        <v>1158</v>
      </c>
      <c r="D4298" s="52" t="s">
        <v>1201</v>
      </c>
      <c r="E4298" s="52" t="s">
        <v>1006</v>
      </c>
      <c r="F4298" s="52" t="s">
        <v>1016</v>
      </c>
      <c r="G4298" s="56" t="s">
        <v>1017</v>
      </c>
      <c r="H4298" s="57">
        <v>673400</v>
      </c>
    </row>
    <row r="4299" spans="1:8">
      <c r="A4299" s="52" t="s">
        <v>506</v>
      </c>
      <c r="B4299" s="52" t="s">
        <v>652</v>
      </c>
      <c r="C4299" s="52" t="s">
        <v>1158</v>
      </c>
      <c r="D4299" s="52" t="s">
        <v>1201</v>
      </c>
      <c r="E4299" s="52" t="s">
        <v>1006</v>
      </c>
      <c r="F4299" s="52" t="s">
        <v>1018</v>
      </c>
      <c r="G4299" s="56" t="s">
        <v>1019</v>
      </c>
      <c r="H4299" s="57">
        <v>600000</v>
      </c>
    </row>
    <row r="4300" spans="1:8">
      <c r="A4300" s="52" t="s">
        <v>506</v>
      </c>
      <c r="B4300" s="52" t="s">
        <v>652</v>
      </c>
      <c r="C4300" s="52" t="s">
        <v>1158</v>
      </c>
      <c r="D4300" s="52" t="s">
        <v>1201</v>
      </c>
      <c r="E4300" s="52" t="s">
        <v>1006</v>
      </c>
      <c r="F4300" s="52" t="s">
        <v>1020</v>
      </c>
      <c r="G4300" s="56" t="s">
        <v>511</v>
      </c>
      <c r="H4300" s="57">
        <v>1462100</v>
      </c>
    </row>
    <row r="4301" spans="1:8">
      <c r="A4301" s="52" t="s">
        <v>506</v>
      </c>
      <c r="B4301" s="52" t="s">
        <v>652</v>
      </c>
      <c r="C4301" s="52" t="s">
        <v>1158</v>
      </c>
      <c r="D4301" s="52" t="s">
        <v>1201</v>
      </c>
      <c r="E4301" s="52" t="s">
        <v>1021</v>
      </c>
      <c r="F4301" s="52" t="s">
        <v>201</v>
      </c>
      <c r="G4301" s="56" t="s">
        <v>1022</v>
      </c>
      <c r="H4301" s="57">
        <v>56200000</v>
      </c>
    </row>
    <row r="4302" spans="1:8">
      <c r="A4302" s="52" t="s">
        <v>506</v>
      </c>
      <c r="B4302" s="52" t="s">
        <v>652</v>
      </c>
      <c r="C4302" s="52" t="s">
        <v>1158</v>
      </c>
      <c r="D4302" s="52" t="s">
        <v>1201</v>
      </c>
      <c r="E4302" s="52" t="s">
        <v>1021</v>
      </c>
      <c r="F4302" s="52" t="s">
        <v>1025</v>
      </c>
      <c r="G4302" s="56" t="s">
        <v>1026</v>
      </c>
      <c r="H4302" s="57">
        <v>40000000</v>
      </c>
    </row>
    <row r="4303" spans="1:8">
      <c r="A4303" s="52" t="s">
        <v>506</v>
      </c>
      <c r="B4303" s="52" t="s">
        <v>652</v>
      </c>
      <c r="C4303" s="52" t="s">
        <v>1158</v>
      </c>
      <c r="D4303" s="52" t="s">
        <v>1201</v>
      </c>
      <c r="E4303" s="52" t="s">
        <v>1021</v>
      </c>
      <c r="F4303" s="52" t="s">
        <v>1029</v>
      </c>
      <c r="G4303" s="56" t="s">
        <v>1030</v>
      </c>
      <c r="H4303" s="57">
        <v>16200000</v>
      </c>
    </row>
    <row r="4304" spans="1:8">
      <c r="A4304" s="52" t="s">
        <v>506</v>
      </c>
      <c r="B4304" s="52" t="s">
        <v>652</v>
      </c>
      <c r="C4304" s="52" t="s">
        <v>1158</v>
      </c>
      <c r="D4304" s="52" t="s">
        <v>1201</v>
      </c>
      <c r="E4304" s="52" t="s">
        <v>1035</v>
      </c>
      <c r="F4304" s="52" t="s">
        <v>201</v>
      </c>
      <c r="G4304" s="56" t="s">
        <v>1036</v>
      </c>
      <c r="H4304" s="57">
        <v>100028000</v>
      </c>
    </row>
    <row r="4305" spans="1:8">
      <c r="A4305" s="52" t="s">
        <v>506</v>
      </c>
      <c r="B4305" s="52" t="s">
        <v>652</v>
      </c>
      <c r="C4305" s="52" t="s">
        <v>1158</v>
      </c>
      <c r="D4305" s="52" t="s">
        <v>1201</v>
      </c>
      <c r="E4305" s="52" t="s">
        <v>1035</v>
      </c>
      <c r="F4305" s="52" t="s">
        <v>1037</v>
      </c>
      <c r="G4305" s="56" t="s">
        <v>1038</v>
      </c>
      <c r="H4305" s="57">
        <v>20978000</v>
      </c>
    </row>
    <row r="4306" spans="1:8">
      <c r="A4306" s="52" t="s">
        <v>506</v>
      </c>
      <c r="B4306" s="52" t="s">
        <v>652</v>
      </c>
      <c r="C4306" s="52" t="s">
        <v>1158</v>
      </c>
      <c r="D4306" s="52" t="s">
        <v>1201</v>
      </c>
      <c r="E4306" s="52" t="s">
        <v>1035</v>
      </c>
      <c r="F4306" s="52" t="s">
        <v>1039</v>
      </c>
      <c r="G4306" s="56" t="s">
        <v>1040</v>
      </c>
      <c r="H4306" s="57">
        <v>25000000</v>
      </c>
    </row>
    <row r="4307" spans="1:8">
      <c r="A4307" s="52" t="s">
        <v>506</v>
      </c>
      <c r="B4307" s="52" t="s">
        <v>652</v>
      </c>
      <c r="C4307" s="52" t="s">
        <v>1158</v>
      </c>
      <c r="D4307" s="52" t="s">
        <v>1201</v>
      </c>
      <c r="E4307" s="52" t="s">
        <v>1035</v>
      </c>
      <c r="F4307" s="52" t="s">
        <v>1041</v>
      </c>
      <c r="G4307" s="56" t="s">
        <v>1028</v>
      </c>
      <c r="H4307" s="57">
        <v>13700000</v>
      </c>
    </row>
    <row r="4308" spans="1:8">
      <c r="A4308" s="52" t="s">
        <v>506</v>
      </c>
      <c r="B4308" s="52" t="s">
        <v>652</v>
      </c>
      <c r="C4308" s="52" t="s">
        <v>1158</v>
      </c>
      <c r="D4308" s="52" t="s">
        <v>1201</v>
      </c>
      <c r="E4308" s="52" t="s">
        <v>1035</v>
      </c>
      <c r="F4308" s="52" t="s">
        <v>1042</v>
      </c>
      <c r="G4308" s="56" t="s">
        <v>1043</v>
      </c>
      <c r="H4308" s="57">
        <v>40350000</v>
      </c>
    </row>
    <row r="4309" spans="1:8">
      <c r="A4309" s="52" t="s">
        <v>506</v>
      </c>
      <c r="B4309" s="52" t="s">
        <v>652</v>
      </c>
      <c r="C4309" s="52" t="s">
        <v>1158</v>
      </c>
      <c r="D4309" s="52" t="s">
        <v>1201</v>
      </c>
      <c r="E4309" s="52" t="s">
        <v>1044</v>
      </c>
      <c r="F4309" s="52" t="s">
        <v>201</v>
      </c>
      <c r="G4309" s="56" t="s">
        <v>1045</v>
      </c>
      <c r="H4309" s="57">
        <v>104609000</v>
      </c>
    </row>
    <row r="4310" spans="1:8">
      <c r="A4310" s="52" t="s">
        <v>506</v>
      </c>
      <c r="B4310" s="52" t="s">
        <v>652</v>
      </c>
      <c r="C4310" s="52" t="s">
        <v>1158</v>
      </c>
      <c r="D4310" s="52" t="s">
        <v>1201</v>
      </c>
      <c r="E4310" s="52" t="s">
        <v>1044</v>
      </c>
      <c r="F4310" s="52" t="s">
        <v>1046</v>
      </c>
      <c r="G4310" s="56" t="s">
        <v>1047</v>
      </c>
      <c r="H4310" s="57">
        <v>40000000</v>
      </c>
    </row>
    <row r="4311" spans="1:8">
      <c r="A4311" s="52" t="s">
        <v>506</v>
      </c>
      <c r="B4311" s="52" t="s">
        <v>652</v>
      </c>
      <c r="C4311" s="52" t="s">
        <v>1158</v>
      </c>
      <c r="D4311" s="52" t="s">
        <v>1201</v>
      </c>
      <c r="E4311" s="52" t="s">
        <v>1044</v>
      </c>
      <c r="F4311" s="52" t="s">
        <v>1048</v>
      </c>
      <c r="G4311" s="56" t="s">
        <v>1049</v>
      </c>
      <c r="H4311" s="57">
        <v>64609000</v>
      </c>
    </row>
    <row r="4312" spans="1:8" ht="25.5">
      <c r="A4312" s="52" t="s">
        <v>506</v>
      </c>
      <c r="B4312" s="52" t="s">
        <v>652</v>
      </c>
      <c r="C4312" s="52" t="s">
        <v>1158</v>
      </c>
      <c r="D4312" s="52" t="s">
        <v>1201</v>
      </c>
      <c r="E4312" s="52" t="s">
        <v>1058</v>
      </c>
      <c r="F4312" s="52" t="s">
        <v>201</v>
      </c>
      <c r="G4312" s="56" t="s">
        <v>1059</v>
      </c>
      <c r="H4312" s="57">
        <v>83423000</v>
      </c>
    </row>
    <row r="4313" spans="1:8">
      <c r="A4313" s="52" t="s">
        <v>506</v>
      </c>
      <c r="B4313" s="52" t="s">
        <v>652</v>
      </c>
      <c r="C4313" s="52" t="s">
        <v>1158</v>
      </c>
      <c r="D4313" s="52" t="s">
        <v>1201</v>
      </c>
      <c r="E4313" s="52" t="s">
        <v>1058</v>
      </c>
      <c r="F4313" s="52" t="s">
        <v>1245</v>
      </c>
      <c r="G4313" s="56" t="s">
        <v>1246</v>
      </c>
      <c r="H4313" s="57">
        <v>24803000</v>
      </c>
    </row>
    <row r="4314" spans="1:8">
      <c r="A4314" s="52" t="s">
        <v>506</v>
      </c>
      <c r="B4314" s="52" t="s">
        <v>652</v>
      </c>
      <c r="C4314" s="52" t="s">
        <v>1158</v>
      </c>
      <c r="D4314" s="52" t="s">
        <v>1201</v>
      </c>
      <c r="E4314" s="52" t="s">
        <v>1058</v>
      </c>
      <c r="F4314" s="52" t="s">
        <v>1062</v>
      </c>
      <c r="G4314" s="56" t="s">
        <v>1063</v>
      </c>
      <c r="H4314" s="57">
        <v>29500000</v>
      </c>
    </row>
    <row r="4315" spans="1:8">
      <c r="A4315" s="52" t="s">
        <v>506</v>
      </c>
      <c r="B4315" s="52" t="s">
        <v>652</v>
      </c>
      <c r="C4315" s="52" t="s">
        <v>1158</v>
      </c>
      <c r="D4315" s="52" t="s">
        <v>1201</v>
      </c>
      <c r="E4315" s="52" t="s">
        <v>1058</v>
      </c>
      <c r="F4315" s="52" t="s">
        <v>1064</v>
      </c>
      <c r="G4315" s="56" t="s">
        <v>1065</v>
      </c>
      <c r="H4315" s="57">
        <v>14340000</v>
      </c>
    </row>
    <row r="4316" spans="1:8">
      <c r="A4316" s="52" t="s">
        <v>506</v>
      </c>
      <c r="B4316" s="52" t="s">
        <v>652</v>
      </c>
      <c r="C4316" s="52" t="s">
        <v>1158</v>
      </c>
      <c r="D4316" s="52" t="s">
        <v>1201</v>
      </c>
      <c r="E4316" s="52" t="s">
        <v>1058</v>
      </c>
      <c r="F4316" s="52" t="s">
        <v>1066</v>
      </c>
      <c r="G4316" s="56" t="s">
        <v>1067</v>
      </c>
      <c r="H4316" s="57">
        <v>9400000</v>
      </c>
    </row>
    <row r="4317" spans="1:8">
      <c r="A4317" s="52" t="s">
        <v>506</v>
      </c>
      <c r="B4317" s="52" t="s">
        <v>652</v>
      </c>
      <c r="C4317" s="52" t="s">
        <v>1158</v>
      </c>
      <c r="D4317" s="52" t="s">
        <v>1201</v>
      </c>
      <c r="E4317" s="52" t="s">
        <v>1058</v>
      </c>
      <c r="F4317" s="52" t="s">
        <v>1068</v>
      </c>
      <c r="G4317" s="56" t="s">
        <v>1069</v>
      </c>
      <c r="H4317" s="57">
        <v>5380000</v>
      </c>
    </row>
    <row r="4318" spans="1:8" ht="25.5">
      <c r="A4318" s="52" t="s">
        <v>506</v>
      </c>
      <c r="B4318" s="52" t="s">
        <v>652</v>
      </c>
      <c r="C4318" s="52" t="s">
        <v>1158</v>
      </c>
      <c r="D4318" s="52" t="s">
        <v>1201</v>
      </c>
      <c r="E4318" s="52" t="s">
        <v>1076</v>
      </c>
      <c r="F4318" s="52" t="s">
        <v>201</v>
      </c>
      <c r="G4318" s="56" t="s">
        <v>1077</v>
      </c>
      <c r="H4318" s="57">
        <v>3878162900</v>
      </c>
    </row>
    <row r="4319" spans="1:8">
      <c r="A4319" s="52" t="s">
        <v>506</v>
      </c>
      <c r="B4319" s="52" t="s">
        <v>652</v>
      </c>
      <c r="C4319" s="52" t="s">
        <v>1158</v>
      </c>
      <c r="D4319" s="52" t="s">
        <v>1201</v>
      </c>
      <c r="E4319" s="52" t="s">
        <v>1076</v>
      </c>
      <c r="F4319" s="52" t="s">
        <v>1078</v>
      </c>
      <c r="G4319" s="56" t="s">
        <v>1079</v>
      </c>
      <c r="H4319" s="57">
        <v>25000000</v>
      </c>
    </row>
    <row r="4320" spans="1:8">
      <c r="A4320" s="52" t="s">
        <v>506</v>
      </c>
      <c r="B4320" s="52" t="s">
        <v>652</v>
      </c>
      <c r="C4320" s="52" t="s">
        <v>1158</v>
      </c>
      <c r="D4320" s="52" t="s">
        <v>1201</v>
      </c>
      <c r="E4320" s="52" t="s">
        <v>1076</v>
      </c>
      <c r="F4320" s="52" t="s">
        <v>1080</v>
      </c>
      <c r="G4320" s="56" t="s">
        <v>1081</v>
      </c>
      <c r="H4320" s="57">
        <v>3808259900</v>
      </c>
    </row>
    <row r="4321" spans="1:8">
      <c r="A4321" s="52" t="s">
        <v>506</v>
      </c>
      <c r="B4321" s="52" t="s">
        <v>652</v>
      </c>
      <c r="C4321" s="52" t="s">
        <v>1158</v>
      </c>
      <c r="D4321" s="52" t="s">
        <v>1201</v>
      </c>
      <c r="E4321" s="52" t="s">
        <v>1076</v>
      </c>
      <c r="F4321" s="52" t="s">
        <v>1082</v>
      </c>
      <c r="G4321" s="56" t="s">
        <v>971</v>
      </c>
      <c r="H4321" s="57">
        <v>44903000</v>
      </c>
    </row>
    <row r="4322" spans="1:8">
      <c r="A4322" s="52" t="s">
        <v>506</v>
      </c>
      <c r="B4322" s="52" t="s">
        <v>652</v>
      </c>
      <c r="C4322" s="52" t="s">
        <v>1158</v>
      </c>
      <c r="D4322" s="52" t="s">
        <v>1201</v>
      </c>
      <c r="E4322" s="52" t="s">
        <v>1189</v>
      </c>
      <c r="F4322" s="52" t="s">
        <v>201</v>
      </c>
      <c r="G4322" s="56" t="s">
        <v>1190</v>
      </c>
      <c r="H4322" s="57">
        <v>7200000</v>
      </c>
    </row>
    <row r="4323" spans="1:8">
      <c r="A4323" s="52" t="s">
        <v>506</v>
      </c>
      <c r="B4323" s="52" t="s">
        <v>652</v>
      </c>
      <c r="C4323" s="52" t="s">
        <v>1158</v>
      </c>
      <c r="D4323" s="52" t="s">
        <v>1201</v>
      </c>
      <c r="E4323" s="52" t="s">
        <v>1189</v>
      </c>
      <c r="F4323" s="52" t="s">
        <v>1191</v>
      </c>
      <c r="G4323" s="56" t="s">
        <v>1192</v>
      </c>
      <c r="H4323" s="57">
        <v>7200000</v>
      </c>
    </row>
    <row r="4324" spans="1:8">
      <c r="A4324" s="52" t="s">
        <v>506</v>
      </c>
      <c r="B4324" s="52" t="s">
        <v>652</v>
      </c>
      <c r="C4324" s="52" t="s">
        <v>1158</v>
      </c>
      <c r="D4324" s="52" t="s">
        <v>1201</v>
      </c>
      <c r="E4324" s="52" t="s">
        <v>1083</v>
      </c>
      <c r="F4324" s="52" t="s">
        <v>201</v>
      </c>
      <c r="G4324" s="56" t="s">
        <v>971</v>
      </c>
      <c r="H4324" s="57">
        <v>51445000</v>
      </c>
    </row>
    <row r="4325" spans="1:8">
      <c r="A4325" s="52" t="s">
        <v>506</v>
      </c>
      <c r="B4325" s="52" t="s">
        <v>652</v>
      </c>
      <c r="C4325" s="52" t="s">
        <v>1158</v>
      </c>
      <c r="D4325" s="52" t="s">
        <v>1201</v>
      </c>
      <c r="E4325" s="52" t="s">
        <v>1083</v>
      </c>
      <c r="F4325" s="52" t="s">
        <v>1084</v>
      </c>
      <c r="G4325" s="56" t="s">
        <v>1085</v>
      </c>
      <c r="H4325" s="57">
        <v>3322000</v>
      </c>
    </row>
    <row r="4326" spans="1:8">
      <c r="A4326" s="52" t="s">
        <v>506</v>
      </c>
      <c r="B4326" s="52" t="s">
        <v>652</v>
      </c>
      <c r="C4326" s="52" t="s">
        <v>1158</v>
      </c>
      <c r="D4326" s="52" t="s">
        <v>1201</v>
      </c>
      <c r="E4326" s="52" t="s">
        <v>1083</v>
      </c>
      <c r="F4326" s="52" t="s">
        <v>1086</v>
      </c>
      <c r="G4326" s="56" t="s">
        <v>1087</v>
      </c>
      <c r="H4326" s="57">
        <v>5741000</v>
      </c>
    </row>
    <row r="4327" spans="1:8">
      <c r="A4327" s="52" t="s">
        <v>506</v>
      </c>
      <c r="B4327" s="52" t="s">
        <v>652</v>
      </c>
      <c r="C4327" s="52" t="s">
        <v>1158</v>
      </c>
      <c r="D4327" s="52" t="s">
        <v>1201</v>
      </c>
      <c r="E4327" s="52" t="s">
        <v>1083</v>
      </c>
      <c r="F4327" s="52" t="s">
        <v>1088</v>
      </c>
      <c r="G4327" s="56" t="s">
        <v>1089</v>
      </c>
      <c r="H4327" s="57">
        <v>7200000</v>
      </c>
    </row>
    <row r="4328" spans="1:8">
      <c r="A4328" s="52" t="s">
        <v>506</v>
      </c>
      <c r="B4328" s="52" t="s">
        <v>652</v>
      </c>
      <c r="C4328" s="52" t="s">
        <v>1158</v>
      </c>
      <c r="D4328" s="52" t="s">
        <v>1201</v>
      </c>
      <c r="E4328" s="52" t="s">
        <v>1083</v>
      </c>
      <c r="F4328" s="52" t="s">
        <v>1090</v>
      </c>
      <c r="G4328" s="56" t="s">
        <v>1091</v>
      </c>
      <c r="H4328" s="57">
        <v>35182000</v>
      </c>
    </row>
    <row r="4329" spans="1:8">
      <c r="A4329" s="52" t="s">
        <v>506</v>
      </c>
      <c r="B4329" s="52" t="s">
        <v>652</v>
      </c>
      <c r="C4329" s="52" t="s">
        <v>1158</v>
      </c>
      <c r="D4329" s="52" t="s">
        <v>1201</v>
      </c>
      <c r="E4329" s="52" t="s">
        <v>1262</v>
      </c>
      <c r="F4329" s="52" t="s">
        <v>201</v>
      </c>
      <c r="G4329" s="56" t="s">
        <v>1263</v>
      </c>
      <c r="H4329" s="57">
        <v>102905000</v>
      </c>
    </row>
    <row r="4330" spans="1:8">
      <c r="A4330" s="52" t="s">
        <v>506</v>
      </c>
      <c r="B4330" s="52" t="s">
        <v>652</v>
      </c>
      <c r="C4330" s="52" t="s">
        <v>1158</v>
      </c>
      <c r="D4330" s="52" t="s">
        <v>1201</v>
      </c>
      <c r="E4330" s="52" t="s">
        <v>1262</v>
      </c>
      <c r="F4330" s="52" t="s">
        <v>1264</v>
      </c>
      <c r="G4330" s="56" t="s">
        <v>1265</v>
      </c>
      <c r="H4330" s="57">
        <v>102905000</v>
      </c>
    </row>
    <row r="4331" spans="1:8" ht="25.5">
      <c r="A4331" s="52" t="s">
        <v>506</v>
      </c>
      <c r="B4331" s="52" t="s">
        <v>652</v>
      </c>
      <c r="C4331" s="52" t="s">
        <v>930</v>
      </c>
      <c r="D4331" s="52" t="s">
        <v>201</v>
      </c>
      <c r="E4331" s="52" t="s">
        <v>201</v>
      </c>
      <c r="F4331" s="52" t="s">
        <v>201</v>
      </c>
      <c r="G4331" s="56" t="s">
        <v>931</v>
      </c>
      <c r="H4331" s="57">
        <v>24945871300</v>
      </c>
    </row>
    <row r="4332" spans="1:8">
      <c r="A4332" s="52" t="s">
        <v>506</v>
      </c>
      <c r="B4332" s="52" t="s">
        <v>652</v>
      </c>
      <c r="C4332" s="52" t="s">
        <v>930</v>
      </c>
      <c r="D4332" s="52" t="s">
        <v>932</v>
      </c>
      <c r="E4332" s="52" t="s">
        <v>201</v>
      </c>
      <c r="F4332" s="52" t="s">
        <v>201</v>
      </c>
      <c r="G4332" s="56" t="s">
        <v>933</v>
      </c>
      <c r="H4332" s="57">
        <v>24945871300</v>
      </c>
    </row>
    <row r="4333" spans="1:8">
      <c r="A4333" s="52" t="s">
        <v>506</v>
      </c>
      <c r="B4333" s="52" t="s">
        <v>652</v>
      </c>
      <c r="C4333" s="52" t="s">
        <v>930</v>
      </c>
      <c r="D4333" s="52" t="s">
        <v>932</v>
      </c>
      <c r="E4333" s="52" t="s">
        <v>934</v>
      </c>
      <c r="F4333" s="52" t="s">
        <v>201</v>
      </c>
      <c r="G4333" s="56" t="s">
        <v>935</v>
      </c>
      <c r="H4333" s="57">
        <v>4245265002</v>
      </c>
    </row>
    <row r="4334" spans="1:8">
      <c r="A4334" s="52" t="s">
        <v>506</v>
      </c>
      <c r="B4334" s="52" t="s">
        <v>652</v>
      </c>
      <c r="C4334" s="52" t="s">
        <v>930</v>
      </c>
      <c r="D4334" s="52" t="s">
        <v>932</v>
      </c>
      <c r="E4334" s="52" t="s">
        <v>934</v>
      </c>
      <c r="F4334" s="52" t="s">
        <v>936</v>
      </c>
      <c r="G4334" s="56" t="s">
        <v>937</v>
      </c>
      <c r="H4334" s="57">
        <v>4215245002</v>
      </c>
    </row>
    <row r="4335" spans="1:8">
      <c r="A4335" s="52" t="s">
        <v>506</v>
      </c>
      <c r="B4335" s="52" t="s">
        <v>652</v>
      </c>
      <c r="C4335" s="52" t="s">
        <v>930</v>
      </c>
      <c r="D4335" s="52" t="s">
        <v>932</v>
      </c>
      <c r="E4335" s="52" t="s">
        <v>934</v>
      </c>
      <c r="F4335" s="52" t="s">
        <v>938</v>
      </c>
      <c r="G4335" s="56" t="s">
        <v>939</v>
      </c>
      <c r="H4335" s="57">
        <v>30020000</v>
      </c>
    </row>
    <row r="4336" spans="1:8" ht="25.5">
      <c r="A4336" s="52" t="s">
        <v>506</v>
      </c>
      <c r="B4336" s="52" t="s">
        <v>652</v>
      </c>
      <c r="C4336" s="52" t="s">
        <v>930</v>
      </c>
      <c r="D4336" s="52" t="s">
        <v>932</v>
      </c>
      <c r="E4336" s="52" t="s">
        <v>940</v>
      </c>
      <c r="F4336" s="52" t="s">
        <v>201</v>
      </c>
      <c r="G4336" s="56" t="s">
        <v>941</v>
      </c>
      <c r="H4336" s="57">
        <v>224972441</v>
      </c>
    </row>
    <row r="4337" spans="1:8" ht="25.5">
      <c r="A4337" s="52" t="s">
        <v>506</v>
      </c>
      <c r="B4337" s="52" t="s">
        <v>652</v>
      </c>
      <c r="C4337" s="52" t="s">
        <v>930</v>
      </c>
      <c r="D4337" s="52" t="s">
        <v>932</v>
      </c>
      <c r="E4337" s="52" t="s">
        <v>940</v>
      </c>
      <c r="F4337" s="52" t="s">
        <v>942</v>
      </c>
      <c r="G4337" s="56" t="s">
        <v>943</v>
      </c>
      <c r="H4337" s="57">
        <v>224972441</v>
      </c>
    </row>
    <row r="4338" spans="1:8">
      <c r="A4338" s="52" t="s">
        <v>506</v>
      </c>
      <c r="B4338" s="52" t="s">
        <v>652</v>
      </c>
      <c r="C4338" s="52" t="s">
        <v>930</v>
      </c>
      <c r="D4338" s="52" t="s">
        <v>932</v>
      </c>
      <c r="E4338" s="52" t="s">
        <v>944</v>
      </c>
      <c r="F4338" s="52" t="s">
        <v>201</v>
      </c>
      <c r="G4338" s="56" t="s">
        <v>945</v>
      </c>
      <c r="H4338" s="57">
        <v>2274973208</v>
      </c>
    </row>
    <row r="4339" spans="1:8">
      <c r="A4339" s="52" t="s">
        <v>506</v>
      </c>
      <c r="B4339" s="52" t="s">
        <v>652</v>
      </c>
      <c r="C4339" s="52" t="s">
        <v>930</v>
      </c>
      <c r="D4339" s="52" t="s">
        <v>932</v>
      </c>
      <c r="E4339" s="52" t="s">
        <v>944</v>
      </c>
      <c r="F4339" s="52" t="s">
        <v>946</v>
      </c>
      <c r="G4339" s="56" t="s">
        <v>947</v>
      </c>
      <c r="H4339" s="57">
        <v>200036730</v>
      </c>
    </row>
    <row r="4340" spans="1:8">
      <c r="A4340" s="52" t="s">
        <v>506</v>
      </c>
      <c r="B4340" s="52" t="s">
        <v>652</v>
      </c>
      <c r="C4340" s="52" t="s">
        <v>930</v>
      </c>
      <c r="D4340" s="52" t="s">
        <v>932</v>
      </c>
      <c r="E4340" s="52" t="s">
        <v>944</v>
      </c>
      <c r="F4340" s="52" t="s">
        <v>1272</v>
      </c>
      <c r="G4340" s="56" t="s">
        <v>1273</v>
      </c>
      <c r="H4340" s="57">
        <v>105412000</v>
      </c>
    </row>
    <row r="4341" spans="1:8">
      <c r="A4341" s="52" t="s">
        <v>506</v>
      </c>
      <c r="B4341" s="52" t="s">
        <v>652</v>
      </c>
      <c r="C4341" s="52" t="s">
        <v>930</v>
      </c>
      <c r="D4341" s="52" t="s">
        <v>932</v>
      </c>
      <c r="E4341" s="52" t="s">
        <v>944</v>
      </c>
      <c r="F4341" s="52" t="s">
        <v>948</v>
      </c>
      <c r="G4341" s="56" t="s">
        <v>949</v>
      </c>
      <c r="H4341" s="57">
        <v>640422700</v>
      </c>
    </row>
    <row r="4342" spans="1:8">
      <c r="A4342" s="52" t="s">
        <v>506</v>
      </c>
      <c r="B4342" s="52" t="s">
        <v>652</v>
      </c>
      <c r="C4342" s="52" t="s">
        <v>930</v>
      </c>
      <c r="D4342" s="52" t="s">
        <v>932</v>
      </c>
      <c r="E4342" s="52" t="s">
        <v>944</v>
      </c>
      <c r="F4342" s="52" t="s">
        <v>950</v>
      </c>
      <c r="G4342" s="56" t="s">
        <v>951</v>
      </c>
      <c r="H4342" s="57">
        <v>9982000</v>
      </c>
    </row>
    <row r="4343" spans="1:8" ht="25.5">
      <c r="A4343" s="52" t="s">
        <v>506</v>
      </c>
      <c r="B4343" s="52" t="s">
        <v>652</v>
      </c>
      <c r="C4343" s="52" t="s">
        <v>930</v>
      </c>
      <c r="D4343" s="52" t="s">
        <v>932</v>
      </c>
      <c r="E4343" s="52" t="s">
        <v>944</v>
      </c>
      <c r="F4343" s="52" t="s">
        <v>954</v>
      </c>
      <c r="G4343" s="56" t="s">
        <v>955</v>
      </c>
      <c r="H4343" s="57">
        <v>117454000</v>
      </c>
    </row>
    <row r="4344" spans="1:8" ht="25.5">
      <c r="A4344" s="52" t="s">
        <v>506</v>
      </c>
      <c r="B4344" s="52" t="s">
        <v>652</v>
      </c>
      <c r="C4344" s="52" t="s">
        <v>930</v>
      </c>
      <c r="D4344" s="52" t="s">
        <v>932</v>
      </c>
      <c r="E4344" s="52" t="s">
        <v>944</v>
      </c>
      <c r="F4344" s="52" t="s">
        <v>956</v>
      </c>
      <c r="G4344" s="56" t="s">
        <v>957</v>
      </c>
      <c r="H4344" s="57">
        <v>24338663</v>
      </c>
    </row>
    <row r="4345" spans="1:8">
      <c r="A4345" s="52" t="s">
        <v>506</v>
      </c>
      <c r="B4345" s="52" t="s">
        <v>652</v>
      </c>
      <c r="C4345" s="52" t="s">
        <v>930</v>
      </c>
      <c r="D4345" s="52" t="s">
        <v>932</v>
      </c>
      <c r="E4345" s="52" t="s">
        <v>944</v>
      </c>
      <c r="F4345" s="52" t="s">
        <v>958</v>
      </c>
      <c r="G4345" s="56" t="s">
        <v>959</v>
      </c>
      <c r="H4345" s="57">
        <v>1172047115</v>
      </c>
    </row>
    <row r="4346" spans="1:8">
      <c r="A4346" s="52" t="s">
        <v>506</v>
      </c>
      <c r="B4346" s="52" t="s">
        <v>652</v>
      </c>
      <c r="C4346" s="52" t="s">
        <v>930</v>
      </c>
      <c r="D4346" s="52" t="s">
        <v>932</v>
      </c>
      <c r="E4346" s="52" t="s">
        <v>944</v>
      </c>
      <c r="F4346" s="52" t="s">
        <v>960</v>
      </c>
      <c r="G4346" s="56" t="s">
        <v>961</v>
      </c>
      <c r="H4346" s="57">
        <v>5280000</v>
      </c>
    </row>
    <row r="4347" spans="1:8" ht="25.5">
      <c r="A4347" s="52" t="s">
        <v>506</v>
      </c>
      <c r="B4347" s="52" t="s">
        <v>652</v>
      </c>
      <c r="C4347" s="52" t="s">
        <v>930</v>
      </c>
      <c r="D4347" s="52" t="s">
        <v>932</v>
      </c>
      <c r="E4347" s="52" t="s">
        <v>962</v>
      </c>
      <c r="F4347" s="52" t="s">
        <v>201</v>
      </c>
      <c r="G4347" s="56" t="s">
        <v>963</v>
      </c>
      <c r="H4347" s="57">
        <v>17715000</v>
      </c>
    </row>
    <row r="4348" spans="1:8">
      <c r="A4348" s="52" t="s">
        <v>506</v>
      </c>
      <c r="B4348" s="52" t="s">
        <v>652</v>
      </c>
      <c r="C4348" s="52" t="s">
        <v>930</v>
      </c>
      <c r="D4348" s="52" t="s">
        <v>932</v>
      </c>
      <c r="E4348" s="52" t="s">
        <v>962</v>
      </c>
      <c r="F4348" s="52" t="s">
        <v>964</v>
      </c>
      <c r="G4348" s="56" t="s">
        <v>965</v>
      </c>
      <c r="H4348" s="57">
        <v>17715000</v>
      </c>
    </row>
    <row r="4349" spans="1:8">
      <c r="A4349" s="52" t="s">
        <v>506</v>
      </c>
      <c r="B4349" s="52" t="s">
        <v>652</v>
      </c>
      <c r="C4349" s="52" t="s">
        <v>930</v>
      </c>
      <c r="D4349" s="52" t="s">
        <v>932</v>
      </c>
      <c r="E4349" s="52" t="s">
        <v>1139</v>
      </c>
      <c r="F4349" s="52" t="s">
        <v>201</v>
      </c>
      <c r="G4349" s="56" t="s">
        <v>1140</v>
      </c>
      <c r="H4349" s="57">
        <v>8238366000</v>
      </c>
    </row>
    <row r="4350" spans="1:8">
      <c r="A4350" s="52" t="s">
        <v>506</v>
      </c>
      <c r="B4350" s="52" t="s">
        <v>652</v>
      </c>
      <c r="C4350" s="52" t="s">
        <v>930</v>
      </c>
      <c r="D4350" s="52" t="s">
        <v>932</v>
      </c>
      <c r="E4350" s="52" t="s">
        <v>1139</v>
      </c>
      <c r="F4350" s="52" t="s">
        <v>1203</v>
      </c>
      <c r="G4350" s="56" t="s">
        <v>1204</v>
      </c>
      <c r="H4350" s="57">
        <v>8238366000</v>
      </c>
    </row>
    <row r="4351" spans="1:8">
      <c r="A4351" s="52" t="s">
        <v>506</v>
      </c>
      <c r="B4351" s="52" t="s">
        <v>652</v>
      </c>
      <c r="C4351" s="52" t="s">
        <v>930</v>
      </c>
      <c r="D4351" s="52" t="s">
        <v>932</v>
      </c>
      <c r="E4351" s="52" t="s">
        <v>966</v>
      </c>
      <c r="F4351" s="52" t="s">
        <v>201</v>
      </c>
      <c r="G4351" s="56" t="s">
        <v>967</v>
      </c>
      <c r="H4351" s="57">
        <v>1017494000</v>
      </c>
    </row>
    <row r="4352" spans="1:8">
      <c r="A4352" s="52" t="s">
        <v>506</v>
      </c>
      <c r="B4352" s="52" t="s">
        <v>652</v>
      </c>
      <c r="C4352" s="52" t="s">
        <v>930</v>
      </c>
      <c r="D4352" s="52" t="s">
        <v>932</v>
      </c>
      <c r="E4352" s="52" t="s">
        <v>966</v>
      </c>
      <c r="F4352" s="52" t="s">
        <v>970</v>
      </c>
      <c r="G4352" s="56" t="s">
        <v>971</v>
      </c>
      <c r="H4352" s="57">
        <v>1017494000</v>
      </c>
    </row>
    <row r="4353" spans="1:8">
      <c r="A4353" s="52" t="s">
        <v>506</v>
      </c>
      <c r="B4353" s="52" t="s">
        <v>652</v>
      </c>
      <c r="C4353" s="52" t="s">
        <v>930</v>
      </c>
      <c r="D4353" s="52" t="s">
        <v>932</v>
      </c>
      <c r="E4353" s="52" t="s">
        <v>972</v>
      </c>
      <c r="F4353" s="52" t="s">
        <v>201</v>
      </c>
      <c r="G4353" s="56" t="s">
        <v>973</v>
      </c>
      <c r="H4353" s="57">
        <v>1077905088</v>
      </c>
    </row>
    <row r="4354" spans="1:8">
      <c r="A4354" s="52" t="s">
        <v>506</v>
      </c>
      <c r="B4354" s="52" t="s">
        <v>652</v>
      </c>
      <c r="C4354" s="52" t="s">
        <v>930</v>
      </c>
      <c r="D4354" s="52" t="s">
        <v>932</v>
      </c>
      <c r="E4354" s="52" t="s">
        <v>972</v>
      </c>
      <c r="F4354" s="52" t="s">
        <v>974</v>
      </c>
      <c r="G4354" s="56" t="s">
        <v>975</v>
      </c>
      <c r="H4354" s="57">
        <v>836570914</v>
      </c>
    </row>
    <row r="4355" spans="1:8">
      <c r="A4355" s="52" t="s">
        <v>506</v>
      </c>
      <c r="B4355" s="52" t="s">
        <v>652</v>
      </c>
      <c r="C4355" s="52" t="s">
        <v>930</v>
      </c>
      <c r="D4355" s="52" t="s">
        <v>932</v>
      </c>
      <c r="E4355" s="52" t="s">
        <v>972</v>
      </c>
      <c r="F4355" s="52" t="s">
        <v>976</v>
      </c>
      <c r="G4355" s="56" t="s">
        <v>977</v>
      </c>
      <c r="H4355" s="57">
        <v>143195605</v>
      </c>
    </row>
    <row r="4356" spans="1:8">
      <c r="A4356" s="52" t="s">
        <v>506</v>
      </c>
      <c r="B4356" s="52" t="s">
        <v>652</v>
      </c>
      <c r="C4356" s="52" t="s">
        <v>930</v>
      </c>
      <c r="D4356" s="52" t="s">
        <v>932</v>
      </c>
      <c r="E4356" s="52" t="s">
        <v>972</v>
      </c>
      <c r="F4356" s="52" t="s">
        <v>978</v>
      </c>
      <c r="G4356" s="56" t="s">
        <v>979</v>
      </c>
      <c r="H4356" s="57">
        <v>94880188</v>
      </c>
    </row>
    <row r="4357" spans="1:8">
      <c r="A4357" s="52" t="s">
        <v>506</v>
      </c>
      <c r="B4357" s="52" t="s">
        <v>652</v>
      </c>
      <c r="C4357" s="52" t="s">
        <v>930</v>
      </c>
      <c r="D4357" s="52" t="s">
        <v>932</v>
      </c>
      <c r="E4357" s="52" t="s">
        <v>972</v>
      </c>
      <c r="F4357" s="52" t="s">
        <v>980</v>
      </c>
      <c r="G4357" s="56" t="s">
        <v>981</v>
      </c>
      <c r="H4357" s="57">
        <v>3258381</v>
      </c>
    </row>
    <row r="4358" spans="1:8">
      <c r="A4358" s="52" t="s">
        <v>506</v>
      </c>
      <c r="B4358" s="52" t="s">
        <v>652</v>
      </c>
      <c r="C4358" s="52" t="s">
        <v>930</v>
      </c>
      <c r="D4358" s="52" t="s">
        <v>932</v>
      </c>
      <c r="E4358" s="52" t="s">
        <v>982</v>
      </c>
      <c r="F4358" s="52" t="s">
        <v>201</v>
      </c>
      <c r="G4358" s="56" t="s">
        <v>983</v>
      </c>
      <c r="H4358" s="57">
        <v>310674004</v>
      </c>
    </row>
    <row r="4359" spans="1:8" ht="25.5">
      <c r="A4359" s="52" t="s">
        <v>506</v>
      </c>
      <c r="B4359" s="52" t="s">
        <v>652</v>
      </c>
      <c r="C4359" s="52" t="s">
        <v>930</v>
      </c>
      <c r="D4359" s="52" t="s">
        <v>932</v>
      </c>
      <c r="E4359" s="52" t="s">
        <v>982</v>
      </c>
      <c r="F4359" s="52" t="s">
        <v>984</v>
      </c>
      <c r="G4359" s="56" t="s">
        <v>985</v>
      </c>
      <c r="H4359" s="57">
        <v>289554004</v>
      </c>
    </row>
    <row r="4360" spans="1:8">
      <c r="A4360" s="52" t="s">
        <v>506</v>
      </c>
      <c r="B4360" s="52" t="s">
        <v>652</v>
      </c>
      <c r="C4360" s="52" t="s">
        <v>930</v>
      </c>
      <c r="D4360" s="52" t="s">
        <v>932</v>
      </c>
      <c r="E4360" s="52" t="s">
        <v>982</v>
      </c>
      <c r="F4360" s="52" t="s">
        <v>1242</v>
      </c>
      <c r="G4360" s="56" t="s">
        <v>971</v>
      </c>
      <c r="H4360" s="57">
        <v>21120000</v>
      </c>
    </row>
    <row r="4361" spans="1:8">
      <c r="A4361" s="52" t="s">
        <v>506</v>
      </c>
      <c r="B4361" s="52" t="s">
        <v>652</v>
      </c>
      <c r="C4361" s="52" t="s">
        <v>930</v>
      </c>
      <c r="D4361" s="52" t="s">
        <v>932</v>
      </c>
      <c r="E4361" s="52" t="s">
        <v>986</v>
      </c>
      <c r="F4361" s="52" t="s">
        <v>201</v>
      </c>
      <c r="G4361" s="56" t="s">
        <v>987</v>
      </c>
      <c r="H4361" s="57">
        <v>449203596</v>
      </c>
    </row>
    <row r="4362" spans="1:8">
      <c r="A4362" s="52" t="s">
        <v>506</v>
      </c>
      <c r="B4362" s="52" t="s">
        <v>652</v>
      </c>
      <c r="C4362" s="52" t="s">
        <v>930</v>
      </c>
      <c r="D4362" s="52" t="s">
        <v>932</v>
      </c>
      <c r="E4362" s="52" t="s">
        <v>986</v>
      </c>
      <c r="F4362" s="52" t="s">
        <v>988</v>
      </c>
      <c r="G4362" s="56" t="s">
        <v>989</v>
      </c>
      <c r="H4362" s="57">
        <v>94104197</v>
      </c>
    </row>
    <row r="4363" spans="1:8">
      <c r="A4363" s="52" t="s">
        <v>506</v>
      </c>
      <c r="B4363" s="52" t="s">
        <v>652</v>
      </c>
      <c r="C4363" s="52" t="s">
        <v>930</v>
      </c>
      <c r="D4363" s="52" t="s">
        <v>932</v>
      </c>
      <c r="E4363" s="52" t="s">
        <v>986</v>
      </c>
      <c r="F4363" s="52" t="s">
        <v>990</v>
      </c>
      <c r="G4363" s="56" t="s">
        <v>991</v>
      </c>
      <c r="H4363" s="57">
        <v>5412199</v>
      </c>
    </row>
    <row r="4364" spans="1:8">
      <c r="A4364" s="52" t="s">
        <v>506</v>
      </c>
      <c r="B4364" s="52" t="s">
        <v>652</v>
      </c>
      <c r="C4364" s="52" t="s">
        <v>930</v>
      </c>
      <c r="D4364" s="52" t="s">
        <v>932</v>
      </c>
      <c r="E4364" s="52" t="s">
        <v>986</v>
      </c>
      <c r="F4364" s="52" t="s">
        <v>992</v>
      </c>
      <c r="G4364" s="56" t="s">
        <v>993</v>
      </c>
      <c r="H4364" s="57">
        <v>344683200</v>
      </c>
    </row>
    <row r="4365" spans="1:8">
      <c r="A4365" s="52" t="s">
        <v>506</v>
      </c>
      <c r="B4365" s="52" t="s">
        <v>652</v>
      </c>
      <c r="C4365" s="52" t="s">
        <v>930</v>
      </c>
      <c r="D4365" s="52" t="s">
        <v>932</v>
      </c>
      <c r="E4365" s="52" t="s">
        <v>986</v>
      </c>
      <c r="F4365" s="52" t="s">
        <v>994</v>
      </c>
      <c r="G4365" s="56" t="s">
        <v>995</v>
      </c>
      <c r="H4365" s="57">
        <v>5004000</v>
      </c>
    </row>
    <row r="4366" spans="1:8">
      <c r="A4366" s="52" t="s">
        <v>506</v>
      </c>
      <c r="B4366" s="52" t="s">
        <v>652</v>
      </c>
      <c r="C4366" s="52" t="s">
        <v>930</v>
      </c>
      <c r="D4366" s="52" t="s">
        <v>932</v>
      </c>
      <c r="E4366" s="52" t="s">
        <v>996</v>
      </c>
      <c r="F4366" s="52" t="s">
        <v>201</v>
      </c>
      <c r="G4366" s="56" t="s">
        <v>997</v>
      </c>
      <c r="H4366" s="57">
        <v>304348300</v>
      </c>
    </row>
    <row r="4367" spans="1:8">
      <c r="A4367" s="52" t="s">
        <v>506</v>
      </c>
      <c r="B4367" s="52" t="s">
        <v>652</v>
      </c>
      <c r="C4367" s="52" t="s">
        <v>930</v>
      </c>
      <c r="D4367" s="52" t="s">
        <v>932</v>
      </c>
      <c r="E4367" s="52" t="s">
        <v>996</v>
      </c>
      <c r="F4367" s="52" t="s">
        <v>998</v>
      </c>
      <c r="G4367" s="56" t="s">
        <v>999</v>
      </c>
      <c r="H4367" s="57">
        <v>90566500</v>
      </c>
    </row>
    <row r="4368" spans="1:8">
      <c r="A4368" s="52" t="s">
        <v>506</v>
      </c>
      <c r="B4368" s="52" t="s">
        <v>652</v>
      </c>
      <c r="C4368" s="52" t="s">
        <v>930</v>
      </c>
      <c r="D4368" s="52" t="s">
        <v>932</v>
      </c>
      <c r="E4368" s="52" t="s">
        <v>996</v>
      </c>
      <c r="F4368" s="52" t="s">
        <v>1000</v>
      </c>
      <c r="G4368" s="56" t="s">
        <v>1001</v>
      </c>
      <c r="H4368" s="57">
        <v>21799000</v>
      </c>
    </row>
    <row r="4369" spans="1:8">
      <c r="A4369" s="52" t="s">
        <v>506</v>
      </c>
      <c r="B4369" s="52" t="s">
        <v>652</v>
      </c>
      <c r="C4369" s="52" t="s">
        <v>930</v>
      </c>
      <c r="D4369" s="52" t="s">
        <v>932</v>
      </c>
      <c r="E4369" s="52" t="s">
        <v>996</v>
      </c>
      <c r="F4369" s="52" t="s">
        <v>1002</v>
      </c>
      <c r="G4369" s="56" t="s">
        <v>1003</v>
      </c>
      <c r="H4369" s="57">
        <v>30800000</v>
      </c>
    </row>
    <row r="4370" spans="1:8">
      <c r="A4370" s="52" t="s">
        <v>506</v>
      </c>
      <c r="B4370" s="52" t="s">
        <v>652</v>
      </c>
      <c r="C4370" s="52" t="s">
        <v>930</v>
      </c>
      <c r="D4370" s="52" t="s">
        <v>932</v>
      </c>
      <c r="E4370" s="52" t="s">
        <v>996</v>
      </c>
      <c r="F4370" s="52" t="s">
        <v>1004</v>
      </c>
      <c r="G4370" s="56" t="s">
        <v>1005</v>
      </c>
      <c r="H4370" s="57">
        <v>161182800</v>
      </c>
    </row>
    <row r="4371" spans="1:8">
      <c r="A4371" s="52" t="s">
        <v>506</v>
      </c>
      <c r="B4371" s="52" t="s">
        <v>652</v>
      </c>
      <c r="C4371" s="52" t="s">
        <v>930</v>
      </c>
      <c r="D4371" s="52" t="s">
        <v>932</v>
      </c>
      <c r="E4371" s="52" t="s">
        <v>1006</v>
      </c>
      <c r="F4371" s="52" t="s">
        <v>201</v>
      </c>
      <c r="G4371" s="56" t="s">
        <v>1007</v>
      </c>
      <c r="H4371" s="57">
        <v>84757711</v>
      </c>
    </row>
    <row r="4372" spans="1:8" ht="38.25">
      <c r="A4372" s="52" t="s">
        <v>506</v>
      </c>
      <c r="B4372" s="52" t="s">
        <v>652</v>
      </c>
      <c r="C4372" s="52" t="s">
        <v>930</v>
      </c>
      <c r="D4372" s="52" t="s">
        <v>932</v>
      </c>
      <c r="E4372" s="52" t="s">
        <v>1006</v>
      </c>
      <c r="F4372" s="52" t="s">
        <v>1008</v>
      </c>
      <c r="G4372" s="56" t="s">
        <v>1009</v>
      </c>
      <c r="H4372" s="57">
        <v>7562911</v>
      </c>
    </row>
    <row r="4373" spans="1:8">
      <c r="A4373" s="52" t="s">
        <v>506</v>
      </c>
      <c r="B4373" s="52" t="s">
        <v>652</v>
      </c>
      <c r="C4373" s="52" t="s">
        <v>930</v>
      </c>
      <c r="D4373" s="52" t="s">
        <v>932</v>
      </c>
      <c r="E4373" s="52" t="s">
        <v>1006</v>
      </c>
      <c r="F4373" s="52" t="s">
        <v>1010</v>
      </c>
      <c r="G4373" s="56" t="s">
        <v>1011</v>
      </c>
      <c r="H4373" s="57">
        <v>15941000</v>
      </c>
    </row>
    <row r="4374" spans="1:8" ht="38.25">
      <c r="A4374" s="52" t="s">
        <v>506</v>
      </c>
      <c r="B4374" s="52" t="s">
        <v>652</v>
      </c>
      <c r="C4374" s="52" t="s">
        <v>930</v>
      </c>
      <c r="D4374" s="52" t="s">
        <v>932</v>
      </c>
      <c r="E4374" s="52" t="s">
        <v>1006</v>
      </c>
      <c r="F4374" s="52" t="s">
        <v>1012</v>
      </c>
      <c r="G4374" s="56" t="s">
        <v>1013</v>
      </c>
      <c r="H4374" s="57">
        <v>18811000</v>
      </c>
    </row>
    <row r="4375" spans="1:8">
      <c r="A4375" s="52" t="s">
        <v>506</v>
      </c>
      <c r="B4375" s="52" t="s">
        <v>652</v>
      </c>
      <c r="C4375" s="52" t="s">
        <v>930</v>
      </c>
      <c r="D4375" s="52" t="s">
        <v>932</v>
      </c>
      <c r="E4375" s="52" t="s">
        <v>1006</v>
      </c>
      <c r="F4375" s="52" t="s">
        <v>1014</v>
      </c>
      <c r="G4375" s="56" t="s">
        <v>1015</v>
      </c>
      <c r="H4375" s="57">
        <v>25589000</v>
      </c>
    </row>
    <row r="4376" spans="1:8" ht="25.5">
      <c r="A4376" s="52" t="s">
        <v>506</v>
      </c>
      <c r="B4376" s="52" t="s">
        <v>652</v>
      </c>
      <c r="C4376" s="52" t="s">
        <v>930</v>
      </c>
      <c r="D4376" s="52" t="s">
        <v>932</v>
      </c>
      <c r="E4376" s="52" t="s">
        <v>1006</v>
      </c>
      <c r="F4376" s="52" t="s">
        <v>1016</v>
      </c>
      <c r="G4376" s="56" t="s">
        <v>1017</v>
      </c>
      <c r="H4376" s="57">
        <v>2921200</v>
      </c>
    </row>
    <row r="4377" spans="1:8">
      <c r="A4377" s="52" t="s">
        <v>506</v>
      </c>
      <c r="B4377" s="52" t="s">
        <v>652</v>
      </c>
      <c r="C4377" s="52" t="s">
        <v>930</v>
      </c>
      <c r="D4377" s="52" t="s">
        <v>932</v>
      </c>
      <c r="E4377" s="52" t="s">
        <v>1006</v>
      </c>
      <c r="F4377" s="52" t="s">
        <v>1018</v>
      </c>
      <c r="G4377" s="56" t="s">
        <v>1019</v>
      </c>
      <c r="H4377" s="57">
        <v>6600000</v>
      </c>
    </row>
    <row r="4378" spans="1:8">
      <c r="A4378" s="52" t="s">
        <v>506</v>
      </c>
      <c r="B4378" s="52" t="s">
        <v>652</v>
      </c>
      <c r="C4378" s="52" t="s">
        <v>930</v>
      </c>
      <c r="D4378" s="52" t="s">
        <v>932</v>
      </c>
      <c r="E4378" s="52" t="s">
        <v>1006</v>
      </c>
      <c r="F4378" s="52" t="s">
        <v>1020</v>
      </c>
      <c r="G4378" s="56" t="s">
        <v>511</v>
      </c>
      <c r="H4378" s="57">
        <v>7332600</v>
      </c>
    </row>
    <row r="4379" spans="1:8">
      <c r="A4379" s="52" t="s">
        <v>506</v>
      </c>
      <c r="B4379" s="52" t="s">
        <v>652</v>
      </c>
      <c r="C4379" s="52" t="s">
        <v>930</v>
      </c>
      <c r="D4379" s="52" t="s">
        <v>932</v>
      </c>
      <c r="E4379" s="52" t="s">
        <v>1021</v>
      </c>
      <c r="F4379" s="52" t="s">
        <v>201</v>
      </c>
      <c r="G4379" s="56" t="s">
        <v>1022</v>
      </c>
      <c r="H4379" s="57">
        <v>329490000</v>
      </c>
    </row>
    <row r="4380" spans="1:8">
      <c r="A4380" s="52" t="s">
        <v>506</v>
      </c>
      <c r="B4380" s="52" t="s">
        <v>652</v>
      </c>
      <c r="C4380" s="52" t="s">
        <v>930</v>
      </c>
      <c r="D4380" s="52" t="s">
        <v>932</v>
      </c>
      <c r="E4380" s="52" t="s">
        <v>1021</v>
      </c>
      <c r="F4380" s="52" t="s">
        <v>1023</v>
      </c>
      <c r="G4380" s="56" t="s">
        <v>1024</v>
      </c>
      <c r="H4380" s="57">
        <v>22726000</v>
      </c>
    </row>
    <row r="4381" spans="1:8">
      <c r="A4381" s="52" t="s">
        <v>506</v>
      </c>
      <c r="B4381" s="52" t="s">
        <v>652</v>
      </c>
      <c r="C4381" s="52" t="s">
        <v>930</v>
      </c>
      <c r="D4381" s="52" t="s">
        <v>932</v>
      </c>
      <c r="E4381" s="52" t="s">
        <v>1021</v>
      </c>
      <c r="F4381" s="52" t="s">
        <v>1025</v>
      </c>
      <c r="G4381" s="56" t="s">
        <v>1026</v>
      </c>
      <c r="H4381" s="57">
        <v>13800000</v>
      </c>
    </row>
    <row r="4382" spans="1:8">
      <c r="A4382" s="52" t="s">
        <v>506</v>
      </c>
      <c r="B4382" s="52" t="s">
        <v>652</v>
      </c>
      <c r="C4382" s="52" t="s">
        <v>930</v>
      </c>
      <c r="D4382" s="52" t="s">
        <v>932</v>
      </c>
      <c r="E4382" s="52" t="s">
        <v>1021</v>
      </c>
      <c r="F4382" s="52" t="s">
        <v>1027</v>
      </c>
      <c r="G4382" s="56" t="s">
        <v>1028</v>
      </c>
      <c r="H4382" s="57">
        <v>32360000</v>
      </c>
    </row>
    <row r="4383" spans="1:8">
      <c r="A4383" s="52" t="s">
        <v>506</v>
      </c>
      <c r="B4383" s="52" t="s">
        <v>652</v>
      </c>
      <c r="C4383" s="52" t="s">
        <v>930</v>
      </c>
      <c r="D4383" s="52" t="s">
        <v>932</v>
      </c>
      <c r="E4383" s="52" t="s">
        <v>1021</v>
      </c>
      <c r="F4383" s="52" t="s">
        <v>1029</v>
      </c>
      <c r="G4383" s="56" t="s">
        <v>1030</v>
      </c>
      <c r="H4383" s="57">
        <v>94100000</v>
      </c>
    </row>
    <row r="4384" spans="1:8">
      <c r="A4384" s="52" t="s">
        <v>506</v>
      </c>
      <c r="B4384" s="52" t="s">
        <v>652</v>
      </c>
      <c r="C4384" s="52" t="s">
        <v>930</v>
      </c>
      <c r="D4384" s="52" t="s">
        <v>932</v>
      </c>
      <c r="E4384" s="52" t="s">
        <v>1021</v>
      </c>
      <c r="F4384" s="52" t="s">
        <v>1031</v>
      </c>
      <c r="G4384" s="56" t="s">
        <v>1032</v>
      </c>
      <c r="H4384" s="57">
        <v>46800000</v>
      </c>
    </row>
    <row r="4385" spans="1:8">
      <c r="A4385" s="52" t="s">
        <v>506</v>
      </c>
      <c r="B4385" s="52" t="s">
        <v>652</v>
      </c>
      <c r="C4385" s="52" t="s">
        <v>930</v>
      </c>
      <c r="D4385" s="52" t="s">
        <v>932</v>
      </c>
      <c r="E4385" s="52" t="s">
        <v>1021</v>
      </c>
      <c r="F4385" s="52" t="s">
        <v>1033</v>
      </c>
      <c r="G4385" s="56" t="s">
        <v>1034</v>
      </c>
      <c r="H4385" s="57">
        <v>119704000</v>
      </c>
    </row>
    <row r="4386" spans="1:8">
      <c r="A4386" s="52" t="s">
        <v>506</v>
      </c>
      <c r="B4386" s="52" t="s">
        <v>652</v>
      </c>
      <c r="C4386" s="52" t="s">
        <v>930</v>
      </c>
      <c r="D4386" s="52" t="s">
        <v>932</v>
      </c>
      <c r="E4386" s="52" t="s">
        <v>1035</v>
      </c>
      <c r="F4386" s="52" t="s">
        <v>201</v>
      </c>
      <c r="G4386" s="56" t="s">
        <v>1036</v>
      </c>
      <c r="H4386" s="57">
        <v>887344000</v>
      </c>
    </row>
    <row r="4387" spans="1:8">
      <c r="A4387" s="52" t="s">
        <v>506</v>
      </c>
      <c r="B4387" s="52" t="s">
        <v>652</v>
      </c>
      <c r="C4387" s="52" t="s">
        <v>930</v>
      </c>
      <c r="D4387" s="52" t="s">
        <v>932</v>
      </c>
      <c r="E4387" s="52" t="s">
        <v>1035</v>
      </c>
      <c r="F4387" s="52" t="s">
        <v>1037</v>
      </c>
      <c r="G4387" s="56" t="s">
        <v>1038</v>
      </c>
      <c r="H4387" s="57">
        <v>113671000</v>
      </c>
    </row>
    <row r="4388" spans="1:8">
      <c r="A4388" s="52" t="s">
        <v>506</v>
      </c>
      <c r="B4388" s="52" t="s">
        <v>652</v>
      </c>
      <c r="C4388" s="52" t="s">
        <v>930</v>
      </c>
      <c r="D4388" s="52" t="s">
        <v>932</v>
      </c>
      <c r="E4388" s="52" t="s">
        <v>1035</v>
      </c>
      <c r="F4388" s="52" t="s">
        <v>1039</v>
      </c>
      <c r="G4388" s="56" t="s">
        <v>1040</v>
      </c>
      <c r="H4388" s="57">
        <v>239400000</v>
      </c>
    </row>
    <row r="4389" spans="1:8">
      <c r="A4389" s="52" t="s">
        <v>506</v>
      </c>
      <c r="B4389" s="52" t="s">
        <v>652</v>
      </c>
      <c r="C4389" s="52" t="s">
        <v>930</v>
      </c>
      <c r="D4389" s="52" t="s">
        <v>932</v>
      </c>
      <c r="E4389" s="52" t="s">
        <v>1035</v>
      </c>
      <c r="F4389" s="52" t="s">
        <v>1041</v>
      </c>
      <c r="G4389" s="56" t="s">
        <v>1028</v>
      </c>
      <c r="H4389" s="57">
        <v>283273000</v>
      </c>
    </row>
    <row r="4390" spans="1:8">
      <c r="A4390" s="52" t="s">
        <v>506</v>
      </c>
      <c r="B4390" s="52" t="s">
        <v>652</v>
      </c>
      <c r="C4390" s="52" t="s">
        <v>930</v>
      </c>
      <c r="D4390" s="52" t="s">
        <v>932</v>
      </c>
      <c r="E4390" s="52" t="s">
        <v>1035</v>
      </c>
      <c r="F4390" s="52" t="s">
        <v>1042</v>
      </c>
      <c r="G4390" s="56" t="s">
        <v>1043</v>
      </c>
      <c r="H4390" s="57">
        <v>246300000</v>
      </c>
    </row>
    <row r="4391" spans="1:8">
      <c r="A4391" s="52" t="s">
        <v>506</v>
      </c>
      <c r="B4391" s="52" t="s">
        <v>652</v>
      </c>
      <c r="C4391" s="52" t="s">
        <v>930</v>
      </c>
      <c r="D4391" s="52" t="s">
        <v>932</v>
      </c>
      <c r="E4391" s="52" t="s">
        <v>1035</v>
      </c>
      <c r="F4391" s="52" t="s">
        <v>1221</v>
      </c>
      <c r="G4391" s="56" t="s">
        <v>971</v>
      </c>
      <c r="H4391" s="57">
        <v>4700000</v>
      </c>
    </row>
    <row r="4392" spans="1:8">
      <c r="A4392" s="52" t="s">
        <v>506</v>
      </c>
      <c r="B4392" s="52" t="s">
        <v>652</v>
      </c>
      <c r="C4392" s="52" t="s">
        <v>930</v>
      </c>
      <c r="D4392" s="52" t="s">
        <v>932</v>
      </c>
      <c r="E4392" s="52" t="s">
        <v>1044</v>
      </c>
      <c r="F4392" s="52" t="s">
        <v>201</v>
      </c>
      <c r="G4392" s="56" t="s">
        <v>1045</v>
      </c>
      <c r="H4392" s="57">
        <v>417143950</v>
      </c>
    </row>
    <row r="4393" spans="1:8">
      <c r="A4393" s="52" t="s">
        <v>506</v>
      </c>
      <c r="B4393" s="52" t="s">
        <v>652</v>
      </c>
      <c r="C4393" s="52" t="s">
        <v>930</v>
      </c>
      <c r="D4393" s="52" t="s">
        <v>932</v>
      </c>
      <c r="E4393" s="52" t="s">
        <v>1044</v>
      </c>
      <c r="F4393" s="52" t="s">
        <v>1046</v>
      </c>
      <c r="G4393" s="56" t="s">
        <v>1047</v>
      </c>
      <c r="H4393" s="57">
        <v>227484000</v>
      </c>
    </row>
    <row r="4394" spans="1:8">
      <c r="A4394" s="52" t="s">
        <v>506</v>
      </c>
      <c r="B4394" s="52" t="s">
        <v>652</v>
      </c>
      <c r="C4394" s="52" t="s">
        <v>930</v>
      </c>
      <c r="D4394" s="52" t="s">
        <v>932</v>
      </c>
      <c r="E4394" s="52" t="s">
        <v>1044</v>
      </c>
      <c r="F4394" s="52" t="s">
        <v>1048</v>
      </c>
      <c r="G4394" s="56" t="s">
        <v>1049</v>
      </c>
      <c r="H4394" s="57">
        <v>175624750</v>
      </c>
    </row>
    <row r="4395" spans="1:8">
      <c r="A4395" s="52" t="s">
        <v>506</v>
      </c>
      <c r="B4395" s="52" t="s">
        <v>652</v>
      </c>
      <c r="C4395" s="52" t="s">
        <v>930</v>
      </c>
      <c r="D4395" s="52" t="s">
        <v>932</v>
      </c>
      <c r="E4395" s="52" t="s">
        <v>1044</v>
      </c>
      <c r="F4395" s="52" t="s">
        <v>1050</v>
      </c>
      <c r="G4395" s="56" t="s">
        <v>1051</v>
      </c>
      <c r="H4395" s="57">
        <v>14035200</v>
      </c>
    </row>
    <row r="4396" spans="1:8" ht="25.5">
      <c r="A4396" s="52" t="s">
        <v>506</v>
      </c>
      <c r="B4396" s="52" t="s">
        <v>652</v>
      </c>
      <c r="C4396" s="52" t="s">
        <v>930</v>
      </c>
      <c r="D4396" s="52" t="s">
        <v>932</v>
      </c>
      <c r="E4396" s="52" t="s">
        <v>1058</v>
      </c>
      <c r="F4396" s="52" t="s">
        <v>201</v>
      </c>
      <c r="G4396" s="56" t="s">
        <v>1059</v>
      </c>
      <c r="H4396" s="57">
        <v>159575000</v>
      </c>
    </row>
    <row r="4397" spans="1:8">
      <c r="A4397" s="52" t="s">
        <v>506</v>
      </c>
      <c r="B4397" s="52" t="s">
        <v>652</v>
      </c>
      <c r="C4397" s="52" t="s">
        <v>930</v>
      </c>
      <c r="D4397" s="52" t="s">
        <v>932</v>
      </c>
      <c r="E4397" s="52" t="s">
        <v>1058</v>
      </c>
      <c r="F4397" s="52" t="s">
        <v>1060</v>
      </c>
      <c r="G4397" s="56" t="s">
        <v>1061</v>
      </c>
      <c r="H4397" s="57">
        <v>63686000</v>
      </c>
    </row>
    <row r="4398" spans="1:8">
      <c r="A4398" s="52" t="s">
        <v>506</v>
      </c>
      <c r="B4398" s="52" t="s">
        <v>652</v>
      </c>
      <c r="C4398" s="52" t="s">
        <v>930</v>
      </c>
      <c r="D4398" s="52" t="s">
        <v>932</v>
      </c>
      <c r="E4398" s="52" t="s">
        <v>1058</v>
      </c>
      <c r="F4398" s="52" t="s">
        <v>1062</v>
      </c>
      <c r="G4398" s="56" t="s">
        <v>1063</v>
      </c>
      <c r="H4398" s="57">
        <v>5300000</v>
      </c>
    </row>
    <row r="4399" spans="1:8">
      <c r="A4399" s="52" t="s">
        <v>506</v>
      </c>
      <c r="B4399" s="52" t="s">
        <v>652</v>
      </c>
      <c r="C4399" s="52" t="s">
        <v>930</v>
      </c>
      <c r="D4399" s="52" t="s">
        <v>932</v>
      </c>
      <c r="E4399" s="52" t="s">
        <v>1058</v>
      </c>
      <c r="F4399" s="52" t="s">
        <v>1064</v>
      </c>
      <c r="G4399" s="56" t="s">
        <v>1065</v>
      </c>
      <c r="H4399" s="57">
        <v>43901000</v>
      </c>
    </row>
    <row r="4400" spans="1:8">
      <c r="A4400" s="52" t="s">
        <v>506</v>
      </c>
      <c r="B4400" s="52" t="s">
        <v>652</v>
      </c>
      <c r="C4400" s="52" t="s">
        <v>930</v>
      </c>
      <c r="D4400" s="52" t="s">
        <v>932</v>
      </c>
      <c r="E4400" s="52" t="s">
        <v>1058</v>
      </c>
      <c r="F4400" s="52" t="s">
        <v>1066</v>
      </c>
      <c r="G4400" s="56" t="s">
        <v>1067</v>
      </c>
      <c r="H4400" s="57">
        <v>42688000</v>
      </c>
    </row>
    <row r="4401" spans="1:8">
      <c r="A4401" s="52" t="s">
        <v>506</v>
      </c>
      <c r="B4401" s="52" t="s">
        <v>652</v>
      </c>
      <c r="C4401" s="52" t="s">
        <v>930</v>
      </c>
      <c r="D4401" s="52" t="s">
        <v>932</v>
      </c>
      <c r="E4401" s="52" t="s">
        <v>1058</v>
      </c>
      <c r="F4401" s="52" t="s">
        <v>1070</v>
      </c>
      <c r="G4401" s="56" t="s">
        <v>1071</v>
      </c>
      <c r="H4401" s="57">
        <v>4000000</v>
      </c>
    </row>
    <row r="4402" spans="1:8" ht="25.5">
      <c r="A4402" s="52" t="s">
        <v>506</v>
      </c>
      <c r="B4402" s="52" t="s">
        <v>652</v>
      </c>
      <c r="C4402" s="52" t="s">
        <v>930</v>
      </c>
      <c r="D4402" s="52" t="s">
        <v>932</v>
      </c>
      <c r="E4402" s="52" t="s">
        <v>1072</v>
      </c>
      <c r="F4402" s="52" t="s">
        <v>201</v>
      </c>
      <c r="G4402" s="56" t="s">
        <v>1073</v>
      </c>
      <c r="H4402" s="57">
        <v>190090000</v>
      </c>
    </row>
    <row r="4403" spans="1:8">
      <c r="A4403" s="52" t="s">
        <v>506</v>
      </c>
      <c r="B4403" s="52" t="s">
        <v>652</v>
      </c>
      <c r="C4403" s="52" t="s">
        <v>930</v>
      </c>
      <c r="D4403" s="52" t="s">
        <v>932</v>
      </c>
      <c r="E4403" s="52" t="s">
        <v>1072</v>
      </c>
      <c r="F4403" s="52" t="s">
        <v>1074</v>
      </c>
      <c r="G4403" s="56" t="s">
        <v>1067</v>
      </c>
      <c r="H4403" s="57">
        <v>145100000</v>
      </c>
    </row>
    <row r="4404" spans="1:8">
      <c r="A4404" s="52" t="s">
        <v>506</v>
      </c>
      <c r="B4404" s="52" t="s">
        <v>652</v>
      </c>
      <c r="C4404" s="52" t="s">
        <v>930</v>
      </c>
      <c r="D4404" s="52" t="s">
        <v>932</v>
      </c>
      <c r="E4404" s="52" t="s">
        <v>1072</v>
      </c>
      <c r="F4404" s="52" t="s">
        <v>1075</v>
      </c>
      <c r="G4404" s="56" t="s">
        <v>1065</v>
      </c>
      <c r="H4404" s="57">
        <v>44990000</v>
      </c>
    </row>
    <row r="4405" spans="1:8" ht="25.5">
      <c r="A4405" s="52" t="s">
        <v>506</v>
      </c>
      <c r="B4405" s="52" t="s">
        <v>652</v>
      </c>
      <c r="C4405" s="52" t="s">
        <v>930</v>
      </c>
      <c r="D4405" s="52" t="s">
        <v>932</v>
      </c>
      <c r="E4405" s="52" t="s">
        <v>1076</v>
      </c>
      <c r="F4405" s="52" t="s">
        <v>201</v>
      </c>
      <c r="G4405" s="56" t="s">
        <v>1077</v>
      </c>
      <c r="H4405" s="57">
        <v>3220741600</v>
      </c>
    </row>
    <row r="4406" spans="1:8">
      <c r="A4406" s="52" t="s">
        <v>506</v>
      </c>
      <c r="B4406" s="52" t="s">
        <v>652</v>
      </c>
      <c r="C4406" s="52" t="s">
        <v>930</v>
      </c>
      <c r="D4406" s="52" t="s">
        <v>932</v>
      </c>
      <c r="E4406" s="52" t="s">
        <v>1076</v>
      </c>
      <c r="F4406" s="52" t="s">
        <v>1112</v>
      </c>
      <c r="G4406" s="56" t="s">
        <v>1113</v>
      </c>
      <c r="H4406" s="57">
        <v>265083700</v>
      </c>
    </row>
    <row r="4407" spans="1:8">
      <c r="A4407" s="52" t="s">
        <v>506</v>
      </c>
      <c r="B4407" s="52" t="s">
        <v>652</v>
      </c>
      <c r="C4407" s="52" t="s">
        <v>930</v>
      </c>
      <c r="D4407" s="52" t="s">
        <v>932</v>
      </c>
      <c r="E4407" s="52" t="s">
        <v>1076</v>
      </c>
      <c r="F4407" s="52" t="s">
        <v>1078</v>
      </c>
      <c r="G4407" s="56" t="s">
        <v>1079</v>
      </c>
      <c r="H4407" s="57">
        <v>20000000</v>
      </c>
    </row>
    <row r="4408" spans="1:8">
      <c r="A4408" s="52" t="s">
        <v>506</v>
      </c>
      <c r="B4408" s="52" t="s">
        <v>652</v>
      </c>
      <c r="C4408" s="52" t="s">
        <v>930</v>
      </c>
      <c r="D4408" s="52" t="s">
        <v>932</v>
      </c>
      <c r="E4408" s="52" t="s">
        <v>1076</v>
      </c>
      <c r="F4408" s="52" t="s">
        <v>1080</v>
      </c>
      <c r="G4408" s="56" t="s">
        <v>1081</v>
      </c>
      <c r="H4408" s="57">
        <v>731998000</v>
      </c>
    </row>
    <row r="4409" spans="1:8">
      <c r="A4409" s="52" t="s">
        <v>506</v>
      </c>
      <c r="B4409" s="52" t="s">
        <v>652</v>
      </c>
      <c r="C4409" s="52" t="s">
        <v>930</v>
      </c>
      <c r="D4409" s="52" t="s">
        <v>932</v>
      </c>
      <c r="E4409" s="52" t="s">
        <v>1076</v>
      </c>
      <c r="F4409" s="52" t="s">
        <v>1082</v>
      </c>
      <c r="G4409" s="56" t="s">
        <v>971</v>
      </c>
      <c r="H4409" s="57">
        <v>2203659900</v>
      </c>
    </row>
    <row r="4410" spans="1:8">
      <c r="A4410" s="52" t="s">
        <v>506</v>
      </c>
      <c r="B4410" s="52" t="s">
        <v>652</v>
      </c>
      <c r="C4410" s="52" t="s">
        <v>930</v>
      </c>
      <c r="D4410" s="52" t="s">
        <v>932</v>
      </c>
      <c r="E4410" s="52" t="s">
        <v>1189</v>
      </c>
      <c r="F4410" s="52" t="s">
        <v>201</v>
      </c>
      <c r="G4410" s="56" t="s">
        <v>1190</v>
      </c>
      <c r="H4410" s="57">
        <v>487217500</v>
      </c>
    </row>
    <row r="4411" spans="1:8">
      <c r="A4411" s="52" t="s">
        <v>506</v>
      </c>
      <c r="B4411" s="52" t="s">
        <v>652</v>
      </c>
      <c r="C4411" s="52" t="s">
        <v>930</v>
      </c>
      <c r="D4411" s="52" t="s">
        <v>932</v>
      </c>
      <c r="E4411" s="52" t="s">
        <v>1189</v>
      </c>
      <c r="F4411" s="52" t="s">
        <v>1191</v>
      </c>
      <c r="G4411" s="56" t="s">
        <v>1192</v>
      </c>
      <c r="H4411" s="57">
        <v>487217500</v>
      </c>
    </row>
    <row r="4412" spans="1:8">
      <c r="A4412" s="52" t="s">
        <v>506</v>
      </c>
      <c r="B4412" s="52" t="s">
        <v>652</v>
      </c>
      <c r="C4412" s="52" t="s">
        <v>930</v>
      </c>
      <c r="D4412" s="52" t="s">
        <v>932</v>
      </c>
      <c r="E4412" s="52" t="s">
        <v>1083</v>
      </c>
      <c r="F4412" s="52" t="s">
        <v>201</v>
      </c>
      <c r="G4412" s="56" t="s">
        <v>971</v>
      </c>
      <c r="H4412" s="57">
        <v>1008594900</v>
      </c>
    </row>
    <row r="4413" spans="1:8">
      <c r="A4413" s="52" t="s">
        <v>506</v>
      </c>
      <c r="B4413" s="52" t="s">
        <v>652</v>
      </c>
      <c r="C4413" s="52" t="s">
        <v>930</v>
      </c>
      <c r="D4413" s="52" t="s">
        <v>932</v>
      </c>
      <c r="E4413" s="52" t="s">
        <v>1083</v>
      </c>
      <c r="F4413" s="52" t="s">
        <v>1084</v>
      </c>
      <c r="G4413" s="56" t="s">
        <v>1085</v>
      </c>
      <c r="H4413" s="57">
        <v>17398000</v>
      </c>
    </row>
    <row r="4414" spans="1:8">
      <c r="A4414" s="52" t="s">
        <v>506</v>
      </c>
      <c r="B4414" s="52" t="s">
        <v>652</v>
      </c>
      <c r="C4414" s="52" t="s">
        <v>930</v>
      </c>
      <c r="D4414" s="52" t="s">
        <v>932</v>
      </c>
      <c r="E4414" s="52" t="s">
        <v>1083</v>
      </c>
      <c r="F4414" s="52" t="s">
        <v>1086</v>
      </c>
      <c r="G4414" s="56" t="s">
        <v>1087</v>
      </c>
      <c r="H4414" s="57">
        <v>10462700</v>
      </c>
    </row>
    <row r="4415" spans="1:8">
      <c r="A4415" s="52" t="s">
        <v>506</v>
      </c>
      <c r="B4415" s="52" t="s">
        <v>652</v>
      </c>
      <c r="C4415" s="52" t="s">
        <v>930</v>
      </c>
      <c r="D4415" s="52" t="s">
        <v>932</v>
      </c>
      <c r="E4415" s="52" t="s">
        <v>1083</v>
      </c>
      <c r="F4415" s="52" t="s">
        <v>1088</v>
      </c>
      <c r="G4415" s="56" t="s">
        <v>1089</v>
      </c>
      <c r="H4415" s="57">
        <v>770967600</v>
      </c>
    </row>
    <row r="4416" spans="1:8">
      <c r="A4416" s="52" t="s">
        <v>506</v>
      </c>
      <c r="B4416" s="52" t="s">
        <v>652</v>
      </c>
      <c r="C4416" s="52" t="s">
        <v>930</v>
      </c>
      <c r="D4416" s="52" t="s">
        <v>932</v>
      </c>
      <c r="E4416" s="52" t="s">
        <v>1083</v>
      </c>
      <c r="F4416" s="52" t="s">
        <v>1090</v>
      </c>
      <c r="G4416" s="56" t="s">
        <v>1091</v>
      </c>
      <c r="H4416" s="57">
        <v>209766600</v>
      </c>
    </row>
    <row r="4417" spans="1:8">
      <c r="A4417" s="52" t="s">
        <v>506</v>
      </c>
      <c r="B4417" s="52" t="s">
        <v>652</v>
      </c>
      <c r="C4417" s="52" t="s">
        <v>1418</v>
      </c>
      <c r="D4417" s="52" t="s">
        <v>201</v>
      </c>
      <c r="E4417" s="52" t="s">
        <v>201</v>
      </c>
      <c r="F4417" s="52" t="s">
        <v>201</v>
      </c>
      <c r="G4417" s="56" t="s">
        <v>1419</v>
      </c>
      <c r="H4417" s="57">
        <v>0</v>
      </c>
    </row>
    <row r="4418" spans="1:8">
      <c r="A4418" s="52" t="s">
        <v>506</v>
      </c>
      <c r="B4418" s="52" t="s">
        <v>652</v>
      </c>
      <c r="C4418" s="52" t="s">
        <v>1418</v>
      </c>
      <c r="D4418" s="52" t="s">
        <v>1420</v>
      </c>
      <c r="E4418" s="52" t="s">
        <v>201</v>
      </c>
      <c r="F4418" s="52" t="s">
        <v>201</v>
      </c>
      <c r="G4418" s="56" t="s">
        <v>1421</v>
      </c>
      <c r="H4418" s="57">
        <v>0</v>
      </c>
    </row>
    <row r="4419" spans="1:8">
      <c r="A4419" s="52" t="s">
        <v>506</v>
      </c>
      <c r="B4419" s="52" t="s">
        <v>656</v>
      </c>
      <c r="C4419" s="52" t="s">
        <v>201</v>
      </c>
      <c r="D4419" s="52" t="s">
        <v>201</v>
      </c>
      <c r="E4419" s="52" t="s">
        <v>201</v>
      </c>
      <c r="F4419" s="52" t="s">
        <v>201</v>
      </c>
      <c r="G4419" s="56" t="s">
        <v>657</v>
      </c>
      <c r="H4419" s="57">
        <v>14653611498</v>
      </c>
    </row>
    <row r="4420" spans="1:8">
      <c r="A4420" s="52" t="s">
        <v>506</v>
      </c>
      <c r="B4420" s="52" t="s">
        <v>656</v>
      </c>
      <c r="C4420" s="52" t="s">
        <v>1092</v>
      </c>
      <c r="D4420" s="52" t="s">
        <v>201</v>
      </c>
      <c r="E4420" s="52" t="s">
        <v>201</v>
      </c>
      <c r="F4420" s="52" t="s">
        <v>201</v>
      </c>
      <c r="G4420" s="56" t="s">
        <v>1093</v>
      </c>
      <c r="H4420" s="57">
        <v>27000000</v>
      </c>
    </row>
    <row r="4421" spans="1:8" ht="38.25">
      <c r="A4421" s="52" t="s">
        <v>506</v>
      </c>
      <c r="B4421" s="52" t="s">
        <v>656</v>
      </c>
      <c r="C4421" s="52" t="s">
        <v>1092</v>
      </c>
      <c r="D4421" s="52" t="s">
        <v>1217</v>
      </c>
      <c r="E4421" s="52" t="s">
        <v>201</v>
      </c>
      <c r="F4421" s="52" t="s">
        <v>201</v>
      </c>
      <c r="G4421" s="56" t="s">
        <v>1218</v>
      </c>
      <c r="H4421" s="57">
        <v>27000000</v>
      </c>
    </row>
    <row r="4422" spans="1:8">
      <c r="A4422" s="52" t="s">
        <v>506</v>
      </c>
      <c r="B4422" s="52" t="s">
        <v>656</v>
      </c>
      <c r="C4422" s="52" t="s">
        <v>1092</v>
      </c>
      <c r="D4422" s="52" t="s">
        <v>1217</v>
      </c>
      <c r="E4422" s="52" t="s">
        <v>1021</v>
      </c>
      <c r="F4422" s="52" t="s">
        <v>201</v>
      </c>
      <c r="G4422" s="56" t="s">
        <v>1022</v>
      </c>
      <c r="H4422" s="57">
        <v>27000000</v>
      </c>
    </row>
    <row r="4423" spans="1:8">
      <c r="A4423" s="52" t="s">
        <v>506</v>
      </c>
      <c r="B4423" s="52" t="s">
        <v>656</v>
      </c>
      <c r="C4423" s="52" t="s">
        <v>1092</v>
      </c>
      <c r="D4423" s="52" t="s">
        <v>1217</v>
      </c>
      <c r="E4423" s="52" t="s">
        <v>1021</v>
      </c>
      <c r="F4423" s="52" t="s">
        <v>1025</v>
      </c>
      <c r="G4423" s="56" t="s">
        <v>1026</v>
      </c>
      <c r="H4423" s="57">
        <v>5500000</v>
      </c>
    </row>
    <row r="4424" spans="1:8">
      <c r="A4424" s="52" t="s">
        <v>506</v>
      </c>
      <c r="B4424" s="52" t="s">
        <v>656</v>
      </c>
      <c r="C4424" s="52" t="s">
        <v>1092</v>
      </c>
      <c r="D4424" s="52" t="s">
        <v>1217</v>
      </c>
      <c r="E4424" s="52" t="s">
        <v>1021</v>
      </c>
      <c r="F4424" s="52" t="s">
        <v>1029</v>
      </c>
      <c r="G4424" s="56" t="s">
        <v>1030</v>
      </c>
      <c r="H4424" s="57">
        <v>5000000</v>
      </c>
    </row>
    <row r="4425" spans="1:8">
      <c r="A4425" s="52" t="s">
        <v>506</v>
      </c>
      <c r="B4425" s="52" t="s">
        <v>656</v>
      </c>
      <c r="C4425" s="52" t="s">
        <v>1092</v>
      </c>
      <c r="D4425" s="52" t="s">
        <v>1217</v>
      </c>
      <c r="E4425" s="52" t="s">
        <v>1021</v>
      </c>
      <c r="F4425" s="52" t="s">
        <v>1033</v>
      </c>
      <c r="G4425" s="56" t="s">
        <v>1034</v>
      </c>
      <c r="H4425" s="57">
        <v>16500000</v>
      </c>
    </row>
    <row r="4426" spans="1:8" ht="25.5">
      <c r="A4426" s="52" t="s">
        <v>506</v>
      </c>
      <c r="B4426" s="52" t="s">
        <v>656</v>
      </c>
      <c r="C4426" s="52" t="s">
        <v>930</v>
      </c>
      <c r="D4426" s="52" t="s">
        <v>201</v>
      </c>
      <c r="E4426" s="52" t="s">
        <v>201</v>
      </c>
      <c r="F4426" s="52" t="s">
        <v>201</v>
      </c>
      <c r="G4426" s="56" t="s">
        <v>931</v>
      </c>
      <c r="H4426" s="57">
        <v>14626611498</v>
      </c>
    </row>
    <row r="4427" spans="1:8">
      <c r="A4427" s="52" t="s">
        <v>506</v>
      </c>
      <c r="B4427" s="52" t="s">
        <v>656</v>
      </c>
      <c r="C4427" s="52" t="s">
        <v>930</v>
      </c>
      <c r="D4427" s="52" t="s">
        <v>932</v>
      </c>
      <c r="E4427" s="52" t="s">
        <v>201</v>
      </c>
      <c r="F4427" s="52" t="s">
        <v>201</v>
      </c>
      <c r="G4427" s="56" t="s">
        <v>933</v>
      </c>
      <c r="H4427" s="57">
        <v>14626611498</v>
      </c>
    </row>
    <row r="4428" spans="1:8">
      <c r="A4428" s="52" t="s">
        <v>506</v>
      </c>
      <c r="B4428" s="52" t="s">
        <v>656</v>
      </c>
      <c r="C4428" s="52" t="s">
        <v>930</v>
      </c>
      <c r="D4428" s="52" t="s">
        <v>932</v>
      </c>
      <c r="E4428" s="52" t="s">
        <v>934</v>
      </c>
      <c r="F4428" s="52" t="s">
        <v>201</v>
      </c>
      <c r="G4428" s="56" t="s">
        <v>935</v>
      </c>
      <c r="H4428" s="57">
        <v>3044415870</v>
      </c>
    </row>
    <row r="4429" spans="1:8">
      <c r="A4429" s="52" t="s">
        <v>506</v>
      </c>
      <c r="B4429" s="52" t="s">
        <v>656</v>
      </c>
      <c r="C4429" s="52" t="s">
        <v>930</v>
      </c>
      <c r="D4429" s="52" t="s">
        <v>932</v>
      </c>
      <c r="E4429" s="52" t="s">
        <v>934</v>
      </c>
      <c r="F4429" s="52" t="s">
        <v>936</v>
      </c>
      <c r="G4429" s="56" t="s">
        <v>937</v>
      </c>
      <c r="H4429" s="57">
        <v>3022307100</v>
      </c>
    </row>
    <row r="4430" spans="1:8">
      <c r="A4430" s="52" t="s">
        <v>506</v>
      </c>
      <c r="B4430" s="52" t="s">
        <v>656</v>
      </c>
      <c r="C4430" s="52" t="s">
        <v>930</v>
      </c>
      <c r="D4430" s="52" t="s">
        <v>932</v>
      </c>
      <c r="E4430" s="52" t="s">
        <v>934</v>
      </c>
      <c r="F4430" s="52" t="s">
        <v>938</v>
      </c>
      <c r="G4430" s="56" t="s">
        <v>939</v>
      </c>
      <c r="H4430" s="57">
        <v>22108770</v>
      </c>
    </row>
    <row r="4431" spans="1:8" ht="25.5">
      <c r="A4431" s="52" t="s">
        <v>506</v>
      </c>
      <c r="B4431" s="52" t="s">
        <v>656</v>
      </c>
      <c r="C4431" s="52" t="s">
        <v>930</v>
      </c>
      <c r="D4431" s="52" t="s">
        <v>932</v>
      </c>
      <c r="E4431" s="52" t="s">
        <v>940</v>
      </c>
      <c r="F4431" s="52" t="s">
        <v>201</v>
      </c>
      <c r="G4431" s="56" t="s">
        <v>941</v>
      </c>
      <c r="H4431" s="57">
        <v>161478230</v>
      </c>
    </row>
    <row r="4432" spans="1:8" ht="25.5">
      <c r="A4432" s="52" t="s">
        <v>506</v>
      </c>
      <c r="B4432" s="52" t="s">
        <v>656</v>
      </c>
      <c r="C4432" s="52" t="s">
        <v>930</v>
      </c>
      <c r="D4432" s="52" t="s">
        <v>932</v>
      </c>
      <c r="E4432" s="52" t="s">
        <v>940</v>
      </c>
      <c r="F4432" s="52" t="s">
        <v>942</v>
      </c>
      <c r="G4432" s="56" t="s">
        <v>943</v>
      </c>
      <c r="H4432" s="57">
        <v>161478230</v>
      </c>
    </row>
    <row r="4433" spans="1:8">
      <c r="A4433" s="52" t="s">
        <v>506</v>
      </c>
      <c r="B4433" s="52" t="s">
        <v>656</v>
      </c>
      <c r="C4433" s="52" t="s">
        <v>930</v>
      </c>
      <c r="D4433" s="52" t="s">
        <v>932</v>
      </c>
      <c r="E4433" s="52" t="s">
        <v>944</v>
      </c>
      <c r="F4433" s="52" t="s">
        <v>201</v>
      </c>
      <c r="G4433" s="56" t="s">
        <v>945</v>
      </c>
      <c r="H4433" s="57">
        <v>2076255603</v>
      </c>
    </row>
    <row r="4434" spans="1:8">
      <c r="A4434" s="52" t="s">
        <v>506</v>
      </c>
      <c r="B4434" s="52" t="s">
        <v>656</v>
      </c>
      <c r="C4434" s="52" t="s">
        <v>930</v>
      </c>
      <c r="D4434" s="52" t="s">
        <v>932</v>
      </c>
      <c r="E4434" s="52" t="s">
        <v>944</v>
      </c>
      <c r="F4434" s="52" t="s">
        <v>946</v>
      </c>
      <c r="G4434" s="56" t="s">
        <v>947</v>
      </c>
      <c r="H4434" s="57">
        <v>142910000</v>
      </c>
    </row>
    <row r="4435" spans="1:8">
      <c r="A4435" s="52" t="s">
        <v>506</v>
      </c>
      <c r="B4435" s="52" t="s">
        <v>656</v>
      </c>
      <c r="C4435" s="52" t="s">
        <v>930</v>
      </c>
      <c r="D4435" s="52" t="s">
        <v>932</v>
      </c>
      <c r="E4435" s="52" t="s">
        <v>944</v>
      </c>
      <c r="F4435" s="52" t="s">
        <v>1272</v>
      </c>
      <c r="G4435" s="56" t="s">
        <v>1273</v>
      </c>
      <c r="H4435" s="57">
        <v>128507400</v>
      </c>
    </row>
    <row r="4436" spans="1:8">
      <c r="A4436" s="52" t="s">
        <v>506</v>
      </c>
      <c r="B4436" s="52" t="s">
        <v>656</v>
      </c>
      <c r="C4436" s="52" t="s">
        <v>930</v>
      </c>
      <c r="D4436" s="52" t="s">
        <v>932</v>
      </c>
      <c r="E4436" s="52" t="s">
        <v>944</v>
      </c>
      <c r="F4436" s="52" t="s">
        <v>948</v>
      </c>
      <c r="G4436" s="56" t="s">
        <v>949</v>
      </c>
      <c r="H4436" s="57">
        <v>64585000</v>
      </c>
    </row>
    <row r="4437" spans="1:8">
      <c r="A4437" s="52" t="s">
        <v>506</v>
      </c>
      <c r="B4437" s="52" t="s">
        <v>656</v>
      </c>
      <c r="C4437" s="52" t="s">
        <v>930</v>
      </c>
      <c r="D4437" s="52" t="s">
        <v>932</v>
      </c>
      <c r="E4437" s="52" t="s">
        <v>944</v>
      </c>
      <c r="F4437" s="52" t="s">
        <v>950</v>
      </c>
      <c r="G4437" s="56" t="s">
        <v>951</v>
      </c>
      <c r="H4437" s="57">
        <v>3300000</v>
      </c>
    </row>
    <row r="4438" spans="1:8">
      <c r="A4438" s="52" t="s">
        <v>506</v>
      </c>
      <c r="B4438" s="52" t="s">
        <v>656</v>
      </c>
      <c r="C4438" s="52" t="s">
        <v>930</v>
      </c>
      <c r="D4438" s="52" t="s">
        <v>932</v>
      </c>
      <c r="E4438" s="52" t="s">
        <v>944</v>
      </c>
      <c r="F4438" s="52" t="s">
        <v>1229</v>
      </c>
      <c r="G4438" s="56" t="s">
        <v>1230</v>
      </c>
      <c r="H4438" s="57">
        <v>617696740</v>
      </c>
    </row>
    <row r="4439" spans="1:8" ht="25.5">
      <c r="A4439" s="52" t="s">
        <v>506</v>
      </c>
      <c r="B4439" s="52" t="s">
        <v>656</v>
      </c>
      <c r="C4439" s="52" t="s">
        <v>930</v>
      </c>
      <c r="D4439" s="52" t="s">
        <v>932</v>
      </c>
      <c r="E4439" s="52" t="s">
        <v>944</v>
      </c>
      <c r="F4439" s="52" t="s">
        <v>954</v>
      </c>
      <c r="G4439" s="56" t="s">
        <v>955</v>
      </c>
      <c r="H4439" s="57">
        <v>4302000</v>
      </c>
    </row>
    <row r="4440" spans="1:8" ht="25.5">
      <c r="A4440" s="52" t="s">
        <v>506</v>
      </c>
      <c r="B4440" s="52" t="s">
        <v>656</v>
      </c>
      <c r="C4440" s="52" t="s">
        <v>930</v>
      </c>
      <c r="D4440" s="52" t="s">
        <v>932</v>
      </c>
      <c r="E4440" s="52" t="s">
        <v>944</v>
      </c>
      <c r="F4440" s="52" t="s">
        <v>956</v>
      </c>
      <c r="G4440" s="56" t="s">
        <v>957</v>
      </c>
      <c r="H4440" s="57">
        <v>263913050</v>
      </c>
    </row>
    <row r="4441" spans="1:8" ht="25.5">
      <c r="A4441" s="52" t="s">
        <v>506</v>
      </c>
      <c r="B4441" s="52" t="s">
        <v>656</v>
      </c>
      <c r="C4441" s="52" t="s">
        <v>930</v>
      </c>
      <c r="D4441" s="52" t="s">
        <v>932</v>
      </c>
      <c r="E4441" s="52" t="s">
        <v>944</v>
      </c>
      <c r="F4441" s="52" t="s">
        <v>1291</v>
      </c>
      <c r="G4441" s="56" t="s">
        <v>1292</v>
      </c>
      <c r="H4441" s="57">
        <v>5922000</v>
      </c>
    </row>
    <row r="4442" spans="1:8">
      <c r="A4442" s="52" t="s">
        <v>506</v>
      </c>
      <c r="B4442" s="52" t="s">
        <v>656</v>
      </c>
      <c r="C4442" s="52" t="s">
        <v>930</v>
      </c>
      <c r="D4442" s="52" t="s">
        <v>932</v>
      </c>
      <c r="E4442" s="52" t="s">
        <v>944</v>
      </c>
      <c r="F4442" s="52" t="s">
        <v>958</v>
      </c>
      <c r="G4442" s="56" t="s">
        <v>959</v>
      </c>
      <c r="H4442" s="57">
        <v>799472237</v>
      </c>
    </row>
    <row r="4443" spans="1:8">
      <c r="A4443" s="52" t="s">
        <v>506</v>
      </c>
      <c r="B4443" s="52" t="s">
        <v>656</v>
      </c>
      <c r="C4443" s="52" t="s">
        <v>930</v>
      </c>
      <c r="D4443" s="52" t="s">
        <v>932</v>
      </c>
      <c r="E4443" s="52" t="s">
        <v>944</v>
      </c>
      <c r="F4443" s="52" t="s">
        <v>960</v>
      </c>
      <c r="G4443" s="56" t="s">
        <v>961</v>
      </c>
      <c r="H4443" s="57">
        <v>45647176</v>
      </c>
    </row>
    <row r="4444" spans="1:8" ht="25.5">
      <c r="A4444" s="52" t="s">
        <v>506</v>
      </c>
      <c r="B4444" s="52" t="s">
        <v>656</v>
      </c>
      <c r="C4444" s="52" t="s">
        <v>930</v>
      </c>
      <c r="D4444" s="52" t="s">
        <v>932</v>
      </c>
      <c r="E4444" s="52" t="s">
        <v>962</v>
      </c>
      <c r="F4444" s="52" t="s">
        <v>201</v>
      </c>
      <c r="G4444" s="56" t="s">
        <v>963</v>
      </c>
      <c r="H4444" s="57">
        <v>116014000</v>
      </c>
    </row>
    <row r="4445" spans="1:8">
      <c r="A4445" s="52" t="s">
        <v>506</v>
      </c>
      <c r="B4445" s="52" t="s">
        <v>656</v>
      </c>
      <c r="C4445" s="52" t="s">
        <v>930</v>
      </c>
      <c r="D4445" s="52" t="s">
        <v>932</v>
      </c>
      <c r="E4445" s="52" t="s">
        <v>962</v>
      </c>
      <c r="F4445" s="52" t="s">
        <v>964</v>
      </c>
      <c r="G4445" s="56" t="s">
        <v>965</v>
      </c>
      <c r="H4445" s="57">
        <v>116014000</v>
      </c>
    </row>
    <row r="4446" spans="1:8">
      <c r="A4446" s="52" t="s">
        <v>506</v>
      </c>
      <c r="B4446" s="52" t="s">
        <v>656</v>
      </c>
      <c r="C4446" s="52" t="s">
        <v>930</v>
      </c>
      <c r="D4446" s="52" t="s">
        <v>932</v>
      </c>
      <c r="E4446" s="52" t="s">
        <v>1139</v>
      </c>
      <c r="F4446" s="52" t="s">
        <v>201</v>
      </c>
      <c r="G4446" s="56" t="s">
        <v>1140</v>
      </c>
      <c r="H4446" s="57">
        <v>4174528288</v>
      </c>
    </row>
    <row r="4447" spans="1:8">
      <c r="A4447" s="52" t="s">
        <v>506</v>
      </c>
      <c r="B4447" s="52" t="s">
        <v>656</v>
      </c>
      <c r="C4447" s="52" t="s">
        <v>930</v>
      </c>
      <c r="D4447" s="52" t="s">
        <v>932</v>
      </c>
      <c r="E4447" s="52" t="s">
        <v>1139</v>
      </c>
      <c r="F4447" s="52" t="s">
        <v>1203</v>
      </c>
      <c r="G4447" s="56" t="s">
        <v>1204</v>
      </c>
      <c r="H4447" s="57">
        <v>2674178288</v>
      </c>
    </row>
    <row r="4448" spans="1:8">
      <c r="A4448" s="52" t="s">
        <v>506</v>
      </c>
      <c r="B4448" s="52" t="s">
        <v>656</v>
      </c>
      <c r="C4448" s="52" t="s">
        <v>930</v>
      </c>
      <c r="D4448" s="52" t="s">
        <v>932</v>
      </c>
      <c r="E4448" s="52" t="s">
        <v>1139</v>
      </c>
      <c r="F4448" s="52" t="s">
        <v>1266</v>
      </c>
      <c r="G4448" s="56" t="s">
        <v>1267</v>
      </c>
      <c r="H4448" s="57">
        <v>1500350000</v>
      </c>
    </row>
    <row r="4449" spans="1:8">
      <c r="A4449" s="52" t="s">
        <v>506</v>
      </c>
      <c r="B4449" s="52" t="s">
        <v>656</v>
      </c>
      <c r="C4449" s="52" t="s">
        <v>930</v>
      </c>
      <c r="D4449" s="52" t="s">
        <v>932</v>
      </c>
      <c r="E4449" s="52" t="s">
        <v>966</v>
      </c>
      <c r="F4449" s="52" t="s">
        <v>201</v>
      </c>
      <c r="G4449" s="56" t="s">
        <v>967</v>
      </c>
      <c r="H4449" s="57">
        <v>204850000</v>
      </c>
    </row>
    <row r="4450" spans="1:8">
      <c r="A4450" s="52" t="s">
        <v>506</v>
      </c>
      <c r="B4450" s="52" t="s">
        <v>656</v>
      </c>
      <c r="C4450" s="52" t="s">
        <v>930</v>
      </c>
      <c r="D4450" s="52" t="s">
        <v>932</v>
      </c>
      <c r="E4450" s="52" t="s">
        <v>966</v>
      </c>
      <c r="F4450" s="52" t="s">
        <v>970</v>
      </c>
      <c r="G4450" s="56" t="s">
        <v>971</v>
      </c>
      <c r="H4450" s="57">
        <v>204850000</v>
      </c>
    </row>
    <row r="4451" spans="1:8">
      <c r="A4451" s="52" t="s">
        <v>506</v>
      </c>
      <c r="B4451" s="52" t="s">
        <v>656</v>
      </c>
      <c r="C4451" s="52" t="s">
        <v>930</v>
      </c>
      <c r="D4451" s="52" t="s">
        <v>932</v>
      </c>
      <c r="E4451" s="52" t="s">
        <v>972</v>
      </c>
      <c r="F4451" s="52" t="s">
        <v>201</v>
      </c>
      <c r="G4451" s="56" t="s">
        <v>973</v>
      </c>
      <c r="H4451" s="57">
        <v>807357127</v>
      </c>
    </row>
    <row r="4452" spans="1:8">
      <c r="A4452" s="52" t="s">
        <v>506</v>
      </c>
      <c r="B4452" s="52" t="s">
        <v>656</v>
      </c>
      <c r="C4452" s="52" t="s">
        <v>930</v>
      </c>
      <c r="D4452" s="52" t="s">
        <v>932</v>
      </c>
      <c r="E4452" s="52" t="s">
        <v>972</v>
      </c>
      <c r="F4452" s="52" t="s">
        <v>974</v>
      </c>
      <c r="G4452" s="56" t="s">
        <v>975</v>
      </c>
      <c r="H4452" s="57">
        <v>626741833</v>
      </c>
    </row>
    <row r="4453" spans="1:8">
      <c r="A4453" s="52" t="s">
        <v>506</v>
      </c>
      <c r="B4453" s="52" t="s">
        <v>656</v>
      </c>
      <c r="C4453" s="52" t="s">
        <v>930</v>
      </c>
      <c r="D4453" s="52" t="s">
        <v>932</v>
      </c>
      <c r="E4453" s="52" t="s">
        <v>972</v>
      </c>
      <c r="F4453" s="52" t="s">
        <v>976</v>
      </c>
      <c r="G4453" s="56" t="s">
        <v>977</v>
      </c>
      <c r="H4453" s="57">
        <v>107441449</v>
      </c>
    </row>
    <row r="4454" spans="1:8">
      <c r="A4454" s="52" t="s">
        <v>506</v>
      </c>
      <c r="B4454" s="52" t="s">
        <v>656</v>
      </c>
      <c r="C4454" s="52" t="s">
        <v>930</v>
      </c>
      <c r="D4454" s="52" t="s">
        <v>932</v>
      </c>
      <c r="E4454" s="52" t="s">
        <v>972</v>
      </c>
      <c r="F4454" s="52" t="s">
        <v>978</v>
      </c>
      <c r="G4454" s="56" t="s">
        <v>979</v>
      </c>
      <c r="H4454" s="57">
        <v>71627621</v>
      </c>
    </row>
    <row r="4455" spans="1:8">
      <c r="A4455" s="52" t="s">
        <v>506</v>
      </c>
      <c r="B4455" s="52" t="s">
        <v>656</v>
      </c>
      <c r="C4455" s="52" t="s">
        <v>930</v>
      </c>
      <c r="D4455" s="52" t="s">
        <v>932</v>
      </c>
      <c r="E4455" s="52" t="s">
        <v>972</v>
      </c>
      <c r="F4455" s="52" t="s">
        <v>980</v>
      </c>
      <c r="G4455" s="56" t="s">
        <v>981</v>
      </c>
      <c r="H4455" s="57">
        <v>1546224</v>
      </c>
    </row>
    <row r="4456" spans="1:8">
      <c r="A4456" s="52" t="s">
        <v>506</v>
      </c>
      <c r="B4456" s="52" t="s">
        <v>656</v>
      </c>
      <c r="C4456" s="52" t="s">
        <v>930</v>
      </c>
      <c r="D4456" s="52" t="s">
        <v>932</v>
      </c>
      <c r="E4456" s="52" t="s">
        <v>982</v>
      </c>
      <c r="F4456" s="52" t="s">
        <v>201</v>
      </c>
      <c r="G4456" s="56" t="s">
        <v>983</v>
      </c>
      <c r="H4456" s="57">
        <v>382648305</v>
      </c>
    </row>
    <row r="4457" spans="1:8" ht="25.5">
      <c r="A4457" s="52" t="s">
        <v>506</v>
      </c>
      <c r="B4457" s="52" t="s">
        <v>656</v>
      </c>
      <c r="C4457" s="52" t="s">
        <v>930</v>
      </c>
      <c r="D4457" s="52" t="s">
        <v>932</v>
      </c>
      <c r="E4457" s="52" t="s">
        <v>982</v>
      </c>
      <c r="F4457" s="52" t="s">
        <v>984</v>
      </c>
      <c r="G4457" s="56" t="s">
        <v>985</v>
      </c>
      <c r="H4457" s="57">
        <v>251578305</v>
      </c>
    </row>
    <row r="4458" spans="1:8">
      <c r="A4458" s="52" t="s">
        <v>506</v>
      </c>
      <c r="B4458" s="52" t="s">
        <v>656</v>
      </c>
      <c r="C4458" s="52" t="s">
        <v>930</v>
      </c>
      <c r="D4458" s="52" t="s">
        <v>932</v>
      </c>
      <c r="E4458" s="52" t="s">
        <v>982</v>
      </c>
      <c r="F4458" s="52" t="s">
        <v>1242</v>
      </c>
      <c r="G4458" s="56" t="s">
        <v>971</v>
      </c>
      <c r="H4458" s="57">
        <v>131070000</v>
      </c>
    </row>
    <row r="4459" spans="1:8">
      <c r="A4459" s="52" t="s">
        <v>506</v>
      </c>
      <c r="B4459" s="52" t="s">
        <v>656</v>
      </c>
      <c r="C4459" s="52" t="s">
        <v>930</v>
      </c>
      <c r="D4459" s="52" t="s">
        <v>932</v>
      </c>
      <c r="E4459" s="52" t="s">
        <v>986</v>
      </c>
      <c r="F4459" s="52" t="s">
        <v>201</v>
      </c>
      <c r="G4459" s="56" t="s">
        <v>987</v>
      </c>
      <c r="H4459" s="57">
        <v>187762775</v>
      </c>
    </row>
    <row r="4460" spans="1:8">
      <c r="A4460" s="52" t="s">
        <v>506</v>
      </c>
      <c r="B4460" s="52" t="s">
        <v>656</v>
      </c>
      <c r="C4460" s="52" t="s">
        <v>930</v>
      </c>
      <c r="D4460" s="52" t="s">
        <v>932</v>
      </c>
      <c r="E4460" s="52" t="s">
        <v>986</v>
      </c>
      <c r="F4460" s="52" t="s">
        <v>988</v>
      </c>
      <c r="G4460" s="56" t="s">
        <v>989</v>
      </c>
      <c r="H4460" s="57">
        <v>101094940</v>
      </c>
    </row>
    <row r="4461" spans="1:8">
      <c r="A4461" s="52" t="s">
        <v>506</v>
      </c>
      <c r="B4461" s="52" t="s">
        <v>656</v>
      </c>
      <c r="C4461" s="52" t="s">
        <v>930</v>
      </c>
      <c r="D4461" s="52" t="s">
        <v>932</v>
      </c>
      <c r="E4461" s="52" t="s">
        <v>986</v>
      </c>
      <c r="F4461" s="52" t="s">
        <v>990</v>
      </c>
      <c r="G4461" s="56" t="s">
        <v>991</v>
      </c>
      <c r="H4461" s="57">
        <v>3456133</v>
      </c>
    </row>
    <row r="4462" spans="1:8">
      <c r="A4462" s="52" t="s">
        <v>506</v>
      </c>
      <c r="B4462" s="52" t="s">
        <v>656</v>
      </c>
      <c r="C4462" s="52" t="s">
        <v>930</v>
      </c>
      <c r="D4462" s="52" t="s">
        <v>932</v>
      </c>
      <c r="E4462" s="52" t="s">
        <v>986</v>
      </c>
      <c r="F4462" s="52" t="s">
        <v>992</v>
      </c>
      <c r="G4462" s="56" t="s">
        <v>993</v>
      </c>
      <c r="H4462" s="57">
        <v>78207702</v>
      </c>
    </row>
    <row r="4463" spans="1:8">
      <c r="A4463" s="52" t="s">
        <v>506</v>
      </c>
      <c r="B4463" s="52" t="s">
        <v>656</v>
      </c>
      <c r="C4463" s="52" t="s">
        <v>930</v>
      </c>
      <c r="D4463" s="52" t="s">
        <v>932</v>
      </c>
      <c r="E4463" s="52" t="s">
        <v>986</v>
      </c>
      <c r="F4463" s="52" t="s">
        <v>994</v>
      </c>
      <c r="G4463" s="56" t="s">
        <v>995</v>
      </c>
      <c r="H4463" s="57">
        <v>5004000</v>
      </c>
    </row>
    <row r="4464" spans="1:8">
      <c r="A4464" s="52" t="s">
        <v>506</v>
      </c>
      <c r="B4464" s="52" t="s">
        <v>656</v>
      </c>
      <c r="C4464" s="52" t="s">
        <v>930</v>
      </c>
      <c r="D4464" s="52" t="s">
        <v>932</v>
      </c>
      <c r="E4464" s="52" t="s">
        <v>996</v>
      </c>
      <c r="F4464" s="52" t="s">
        <v>201</v>
      </c>
      <c r="G4464" s="56" t="s">
        <v>997</v>
      </c>
      <c r="H4464" s="57">
        <v>113614012</v>
      </c>
    </row>
    <row r="4465" spans="1:8">
      <c r="A4465" s="52" t="s">
        <v>506</v>
      </c>
      <c r="B4465" s="52" t="s">
        <v>656</v>
      </c>
      <c r="C4465" s="52" t="s">
        <v>930</v>
      </c>
      <c r="D4465" s="52" t="s">
        <v>932</v>
      </c>
      <c r="E4465" s="52" t="s">
        <v>996</v>
      </c>
      <c r="F4465" s="52" t="s">
        <v>998</v>
      </c>
      <c r="G4465" s="56" t="s">
        <v>999</v>
      </c>
      <c r="H4465" s="57">
        <v>25161226</v>
      </c>
    </row>
    <row r="4466" spans="1:8">
      <c r="A4466" s="52" t="s">
        <v>506</v>
      </c>
      <c r="B4466" s="52" t="s">
        <v>656</v>
      </c>
      <c r="C4466" s="52" t="s">
        <v>930</v>
      </c>
      <c r="D4466" s="52" t="s">
        <v>932</v>
      </c>
      <c r="E4466" s="52" t="s">
        <v>996</v>
      </c>
      <c r="F4466" s="52" t="s">
        <v>1000</v>
      </c>
      <c r="G4466" s="56" t="s">
        <v>1001</v>
      </c>
      <c r="H4466" s="57">
        <v>19335486</v>
      </c>
    </row>
    <row r="4467" spans="1:8">
      <c r="A4467" s="52" t="s">
        <v>506</v>
      </c>
      <c r="B4467" s="52" t="s">
        <v>656</v>
      </c>
      <c r="C4467" s="52" t="s">
        <v>930</v>
      </c>
      <c r="D4467" s="52" t="s">
        <v>932</v>
      </c>
      <c r="E4467" s="52" t="s">
        <v>996</v>
      </c>
      <c r="F4467" s="52" t="s">
        <v>1002</v>
      </c>
      <c r="G4467" s="56" t="s">
        <v>1003</v>
      </c>
      <c r="H4467" s="57">
        <v>29300000</v>
      </c>
    </row>
    <row r="4468" spans="1:8">
      <c r="A4468" s="52" t="s">
        <v>506</v>
      </c>
      <c r="B4468" s="52" t="s">
        <v>656</v>
      </c>
      <c r="C4468" s="52" t="s">
        <v>930</v>
      </c>
      <c r="D4468" s="52" t="s">
        <v>932</v>
      </c>
      <c r="E4468" s="52" t="s">
        <v>996</v>
      </c>
      <c r="F4468" s="52" t="s">
        <v>1004</v>
      </c>
      <c r="G4468" s="56" t="s">
        <v>1005</v>
      </c>
      <c r="H4468" s="57">
        <v>39817300</v>
      </c>
    </row>
    <row r="4469" spans="1:8">
      <c r="A4469" s="52" t="s">
        <v>506</v>
      </c>
      <c r="B4469" s="52" t="s">
        <v>656</v>
      </c>
      <c r="C4469" s="52" t="s">
        <v>930</v>
      </c>
      <c r="D4469" s="52" t="s">
        <v>932</v>
      </c>
      <c r="E4469" s="52" t="s">
        <v>1006</v>
      </c>
      <c r="F4469" s="52" t="s">
        <v>201</v>
      </c>
      <c r="G4469" s="56" t="s">
        <v>1007</v>
      </c>
      <c r="H4469" s="57">
        <v>63465004</v>
      </c>
    </row>
    <row r="4470" spans="1:8" ht="38.25">
      <c r="A4470" s="52" t="s">
        <v>506</v>
      </c>
      <c r="B4470" s="52" t="s">
        <v>656</v>
      </c>
      <c r="C4470" s="52" t="s">
        <v>930</v>
      </c>
      <c r="D4470" s="52" t="s">
        <v>932</v>
      </c>
      <c r="E4470" s="52" t="s">
        <v>1006</v>
      </c>
      <c r="F4470" s="52" t="s">
        <v>1008</v>
      </c>
      <c r="G4470" s="56" t="s">
        <v>1009</v>
      </c>
      <c r="H4470" s="57">
        <v>8251800</v>
      </c>
    </row>
    <row r="4471" spans="1:8">
      <c r="A4471" s="52" t="s">
        <v>506</v>
      </c>
      <c r="B4471" s="52" t="s">
        <v>656</v>
      </c>
      <c r="C4471" s="52" t="s">
        <v>930</v>
      </c>
      <c r="D4471" s="52" t="s">
        <v>932</v>
      </c>
      <c r="E4471" s="52" t="s">
        <v>1006</v>
      </c>
      <c r="F4471" s="52" t="s">
        <v>1010</v>
      </c>
      <c r="G4471" s="56" t="s">
        <v>1011</v>
      </c>
      <c r="H4471" s="57">
        <v>15839308</v>
      </c>
    </row>
    <row r="4472" spans="1:8" ht="38.25">
      <c r="A4472" s="52" t="s">
        <v>506</v>
      </c>
      <c r="B4472" s="52" t="s">
        <v>656</v>
      </c>
      <c r="C4472" s="52" t="s">
        <v>930</v>
      </c>
      <c r="D4472" s="52" t="s">
        <v>932</v>
      </c>
      <c r="E4472" s="52" t="s">
        <v>1006</v>
      </c>
      <c r="F4472" s="52" t="s">
        <v>1012</v>
      </c>
      <c r="G4472" s="56" t="s">
        <v>1013</v>
      </c>
      <c r="H4472" s="57">
        <v>22606896</v>
      </c>
    </row>
    <row r="4473" spans="1:8" ht="25.5">
      <c r="A4473" s="52" t="s">
        <v>506</v>
      </c>
      <c r="B4473" s="52" t="s">
        <v>656</v>
      </c>
      <c r="C4473" s="52" t="s">
        <v>930</v>
      </c>
      <c r="D4473" s="52" t="s">
        <v>932</v>
      </c>
      <c r="E4473" s="52" t="s">
        <v>1006</v>
      </c>
      <c r="F4473" s="52" t="s">
        <v>1016</v>
      </c>
      <c r="G4473" s="56" t="s">
        <v>1017</v>
      </c>
      <c r="H4473" s="57">
        <v>6267000</v>
      </c>
    </row>
    <row r="4474" spans="1:8">
      <c r="A4474" s="52" t="s">
        <v>506</v>
      </c>
      <c r="B4474" s="52" t="s">
        <v>656</v>
      </c>
      <c r="C4474" s="52" t="s">
        <v>930</v>
      </c>
      <c r="D4474" s="52" t="s">
        <v>932</v>
      </c>
      <c r="E4474" s="52" t="s">
        <v>1006</v>
      </c>
      <c r="F4474" s="52" t="s">
        <v>1018</v>
      </c>
      <c r="G4474" s="56" t="s">
        <v>1019</v>
      </c>
      <c r="H4474" s="57">
        <v>10500000</v>
      </c>
    </row>
    <row r="4475" spans="1:8">
      <c r="A4475" s="52" t="s">
        <v>506</v>
      </c>
      <c r="B4475" s="52" t="s">
        <v>656</v>
      </c>
      <c r="C4475" s="52" t="s">
        <v>930</v>
      </c>
      <c r="D4475" s="52" t="s">
        <v>932</v>
      </c>
      <c r="E4475" s="52" t="s">
        <v>1021</v>
      </c>
      <c r="F4475" s="52" t="s">
        <v>201</v>
      </c>
      <c r="G4475" s="56" t="s">
        <v>1022</v>
      </c>
      <c r="H4475" s="57">
        <v>7415426</v>
      </c>
    </row>
    <row r="4476" spans="1:8">
      <c r="A4476" s="52" t="s">
        <v>506</v>
      </c>
      <c r="B4476" s="52" t="s">
        <v>656</v>
      </c>
      <c r="C4476" s="52" t="s">
        <v>930</v>
      </c>
      <c r="D4476" s="52" t="s">
        <v>932</v>
      </c>
      <c r="E4476" s="52" t="s">
        <v>1021</v>
      </c>
      <c r="F4476" s="52" t="s">
        <v>1033</v>
      </c>
      <c r="G4476" s="56" t="s">
        <v>1034</v>
      </c>
      <c r="H4476" s="57">
        <v>7415426</v>
      </c>
    </row>
    <row r="4477" spans="1:8">
      <c r="A4477" s="52" t="s">
        <v>506</v>
      </c>
      <c r="B4477" s="52" t="s">
        <v>656</v>
      </c>
      <c r="C4477" s="52" t="s">
        <v>930</v>
      </c>
      <c r="D4477" s="52" t="s">
        <v>932</v>
      </c>
      <c r="E4477" s="52" t="s">
        <v>1035</v>
      </c>
      <c r="F4477" s="52" t="s">
        <v>201</v>
      </c>
      <c r="G4477" s="56" t="s">
        <v>1036</v>
      </c>
      <c r="H4477" s="57">
        <v>1183978000</v>
      </c>
    </row>
    <row r="4478" spans="1:8">
      <c r="A4478" s="52" t="s">
        <v>506</v>
      </c>
      <c r="B4478" s="52" t="s">
        <v>656</v>
      </c>
      <c r="C4478" s="52" t="s">
        <v>930</v>
      </c>
      <c r="D4478" s="52" t="s">
        <v>932</v>
      </c>
      <c r="E4478" s="52" t="s">
        <v>1035</v>
      </c>
      <c r="F4478" s="52" t="s">
        <v>1037</v>
      </c>
      <c r="G4478" s="56" t="s">
        <v>1038</v>
      </c>
      <c r="H4478" s="57">
        <v>126578000</v>
      </c>
    </row>
    <row r="4479" spans="1:8">
      <c r="A4479" s="52" t="s">
        <v>506</v>
      </c>
      <c r="B4479" s="52" t="s">
        <v>656</v>
      </c>
      <c r="C4479" s="52" t="s">
        <v>930</v>
      </c>
      <c r="D4479" s="52" t="s">
        <v>932</v>
      </c>
      <c r="E4479" s="52" t="s">
        <v>1035</v>
      </c>
      <c r="F4479" s="52" t="s">
        <v>1039</v>
      </c>
      <c r="G4479" s="56" t="s">
        <v>1040</v>
      </c>
      <c r="H4479" s="57">
        <v>465500000</v>
      </c>
    </row>
    <row r="4480" spans="1:8">
      <c r="A4480" s="52" t="s">
        <v>506</v>
      </c>
      <c r="B4480" s="52" t="s">
        <v>656</v>
      </c>
      <c r="C4480" s="52" t="s">
        <v>930</v>
      </c>
      <c r="D4480" s="52" t="s">
        <v>932</v>
      </c>
      <c r="E4480" s="52" t="s">
        <v>1035</v>
      </c>
      <c r="F4480" s="52" t="s">
        <v>1041</v>
      </c>
      <c r="G4480" s="56" t="s">
        <v>1028</v>
      </c>
      <c r="H4480" s="57">
        <v>370400000</v>
      </c>
    </row>
    <row r="4481" spans="1:8">
      <c r="A4481" s="52" t="s">
        <v>506</v>
      </c>
      <c r="B4481" s="52" t="s">
        <v>656</v>
      </c>
      <c r="C4481" s="52" t="s">
        <v>930</v>
      </c>
      <c r="D4481" s="52" t="s">
        <v>932</v>
      </c>
      <c r="E4481" s="52" t="s">
        <v>1035</v>
      </c>
      <c r="F4481" s="52" t="s">
        <v>1042</v>
      </c>
      <c r="G4481" s="56" t="s">
        <v>1043</v>
      </c>
      <c r="H4481" s="57">
        <v>221500000</v>
      </c>
    </row>
    <row r="4482" spans="1:8">
      <c r="A4482" s="52" t="s">
        <v>506</v>
      </c>
      <c r="B4482" s="52" t="s">
        <v>656</v>
      </c>
      <c r="C4482" s="52" t="s">
        <v>930</v>
      </c>
      <c r="D4482" s="52" t="s">
        <v>932</v>
      </c>
      <c r="E4482" s="52" t="s">
        <v>1044</v>
      </c>
      <c r="F4482" s="52" t="s">
        <v>201</v>
      </c>
      <c r="G4482" s="56" t="s">
        <v>1045</v>
      </c>
      <c r="H4482" s="57">
        <v>131135000</v>
      </c>
    </row>
    <row r="4483" spans="1:8">
      <c r="A4483" s="52" t="s">
        <v>506</v>
      </c>
      <c r="B4483" s="52" t="s">
        <v>656</v>
      </c>
      <c r="C4483" s="52" t="s">
        <v>930</v>
      </c>
      <c r="D4483" s="52" t="s">
        <v>932</v>
      </c>
      <c r="E4483" s="52" t="s">
        <v>1044</v>
      </c>
      <c r="F4483" s="52" t="s">
        <v>1046</v>
      </c>
      <c r="G4483" s="56" t="s">
        <v>1047</v>
      </c>
      <c r="H4483" s="57">
        <v>53100000</v>
      </c>
    </row>
    <row r="4484" spans="1:8">
      <c r="A4484" s="52" t="s">
        <v>506</v>
      </c>
      <c r="B4484" s="52" t="s">
        <v>656</v>
      </c>
      <c r="C4484" s="52" t="s">
        <v>930</v>
      </c>
      <c r="D4484" s="52" t="s">
        <v>932</v>
      </c>
      <c r="E4484" s="52" t="s">
        <v>1044</v>
      </c>
      <c r="F4484" s="52" t="s">
        <v>1048</v>
      </c>
      <c r="G4484" s="56" t="s">
        <v>1049</v>
      </c>
      <c r="H4484" s="57">
        <v>76935000</v>
      </c>
    </row>
    <row r="4485" spans="1:8">
      <c r="A4485" s="52" t="s">
        <v>506</v>
      </c>
      <c r="B4485" s="52" t="s">
        <v>656</v>
      </c>
      <c r="C4485" s="52" t="s">
        <v>930</v>
      </c>
      <c r="D4485" s="52" t="s">
        <v>932</v>
      </c>
      <c r="E4485" s="52" t="s">
        <v>1044</v>
      </c>
      <c r="F4485" s="52" t="s">
        <v>1050</v>
      </c>
      <c r="G4485" s="56" t="s">
        <v>1051</v>
      </c>
      <c r="H4485" s="57">
        <v>1100000</v>
      </c>
    </row>
    <row r="4486" spans="1:8" ht="25.5">
      <c r="A4486" s="52" t="s">
        <v>506</v>
      </c>
      <c r="B4486" s="52" t="s">
        <v>656</v>
      </c>
      <c r="C4486" s="52" t="s">
        <v>930</v>
      </c>
      <c r="D4486" s="52" t="s">
        <v>932</v>
      </c>
      <c r="E4486" s="52" t="s">
        <v>1058</v>
      </c>
      <c r="F4486" s="52" t="s">
        <v>201</v>
      </c>
      <c r="G4486" s="56" t="s">
        <v>1059</v>
      </c>
      <c r="H4486" s="57">
        <v>39781000</v>
      </c>
    </row>
    <row r="4487" spans="1:8">
      <c r="A4487" s="52" t="s">
        <v>506</v>
      </c>
      <c r="B4487" s="52" t="s">
        <v>656</v>
      </c>
      <c r="C4487" s="52" t="s">
        <v>930</v>
      </c>
      <c r="D4487" s="52" t="s">
        <v>932</v>
      </c>
      <c r="E4487" s="52" t="s">
        <v>1058</v>
      </c>
      <c r="F4487" s="52" t="s">
        <v>1060</v>
      </c>
      <c r="G4487" s="56" t="s">
        <v>1061</v>
      </c>
      <c r="H4487" s="57">
        <v>5972000</v>
      </c>
    </row>
    <row r="4488" spans="1:8">
      <c r="A4488" s="52" t="s">
        <v>506</v>
      </c>
      <c r="B4488" s="52" t="s">
        <v>656</v>
      </c>
      <c r="C4488" s="52" t="s">
        <v>930</v>
      </c>
      <c r="D4488" s="52" t="s">
        <v>932</v>
      </c>
      <c r="E4488" s="52" t="s">
        <v>1058</v>
      </c>
      <c r="F4488" s="52" t="s">
        <v>1064</v>
      </c>
      <c r="G4488" s="56" t="s">
        <v>1065</v>
      </c>
      <c r="H4488" s="57">
        <v>32909000</v>
      </c>
    </row>
    <row r="4489" spans="1:8">
      <c r="A4489" s="52" t="s">
        <v>506</v>
      </c>
      <c r="B4489" s="52" t="s">
        <v>656</v>
      </c>
      <c r="C4489" s="52" t="s">
        <v>930</v>
      </c>
      <c r="D4489" s="52" t="s">
        <v>932</v>
      </c>
      <c r="E4489" s="52" t="s">
        <v>1058</v>
      </c>
      <c r="F4489" s="52" t="s">
        <v>1066</v>
      </c>
      <c r="G4489" s="56" t="s">
        <v>1067</v>
      </c>
      <c r="H4489" s="57">
        <v>900000</v>
      </c>
    </row>
    <row r="4490" spans="1:8" ht="25.5">
      <c r="A4490" s="52" t="s">
        <v>506</v>
      </c>
      <c r="B4490" s="52" t="s">
        <v>656</v>
      </c>
      <c r="C4490" s="52" t="s">
        <v>930</v>
      </c>
      <c r="D4490" s="52" t="s">
        <v>932</v>
      </c>
      <c r="E4490" s="52" t="s">
        <v>1072</v>
      </c>
      <c r="F4490" s="52" t="s">
        <v>201</v>
      </c>
      <c r="G4490" s="56" t="s">
        <v>1073</v>
      </c>
      <c r="H4490" s="57">
        <v>7740000</v>
      </c>
    </row>
    <row r="4491" spans="1:8">
      <c r="A4491" s="52" t="s">
        <v>506</v>
      </c>
      <c r="B4491" s="52" t="s">
        <v>656</v>
      </c>
      <c r="C4491" s="52" t="s">
        <v>930</v>
      </c>
      <c r="D4491" s="52" t="s">
        <v>932</v>
      </c>
      <c r="E4491" s="52" t="s">
        <v>1072</v>
      </c>
      <c r="F4491" s="52" t="s">
        <v>1074</v>
      </c>
      <c r="G4491" s="56" t="s">
        <v>1067</v>
      </c>
      <c r="H4491" s="57">
        <v>1350000</v>
      </c>
    </row>
    <row r="4492" spans="1:8">
      <c r="A4492" s="52" t="s">
        <v>506</v>
      </c>
      <c r="B4492" s="52" t="s">
        <v>656</v>
      </c>
      <c r="C4492" s="52" t="s">
        <v>930</v>
      </c>
      <c r="D4492" s="52" t="s">
        <v>932</v>
      </c>
      <c r="E4492" s="52" t="s">
        <v>1072</v>
      </c>
      <c r="F4492" s="52" t="s">
        <v>1252</v>
      </c>
      <c r="G4492" s="56" t="s">
        <v>1253</v>
      </c>
      <c r="H4492" s="57">
        <v>6390000</v>
      </c>
    </row>
    <row r="4493" spans="1:8" ht="25.5">
      <c r="A4493" s="52" t="s">
        <v>506</v>
      </c>
      <c r="B4493" s="52" t="s">
        <v>656</v>
      </c>
      <c r="C4493" s="52" t="s">
        <v>930</v>
      </c>
      <c r="D4493" s="52" t="s">
        <v>932</v>
      </c>
      <c r="E4493" s="52" t="s">
        <v>1076</v>
      </c>
      <c r="F4493" s="52" t="s">
        <v>201</v>
      </c>
      <c r="G4493" s="56" t="s">
        <v>1077</v>
      </c>
      <c r="H4493" s="57">
        <v>178260000</v>
      </c>
    </row>
    <row r="4494" spans="1:8">
      <c r="A4494" s="52" t="s">
        <v>506</v>
      </c>
      <c r="B4494" s="52" t="s">
        <v>656</v>
      </c>
      <c r="C4494" s="52" t="s">
        <v>930</v>
      </c>
      <c r="D4494" s="52" t="s">
        <v>932</v>
      </c>
      <c r="E4494" s="52" t="s">
        <v>1076</v>
      </c>
      <c r="F4494" s="52" t="s">
        <v>1112</v>
      </c>
      <c r="G4494" s="56" t="s">
        <v>1113</v>
      </c>
      <c r="H4494" s="57">
        <v>10260000</v>
      </c>
    </row>
    <row r="4495" spans="1:8">
      <c r="A4495" s="52" t="s">
        <v>506</v>
      </c>
      <c r="B4495" s="52" t="s">
        <v>656</v>
      </c>
      <c r="C4495" s="52" t="s">
        <v>930</v>
      </c>
      <c r="D4495" s="52" t="s">
        <v>932</v>
      </c>
      <c r="E4495" s="52" t="s">
        <v>1076</v>
      </c>
      <c r="F4495" s="52" t="s">
        <v>1078</v>
      </c>
      <c r="G4495" s="56" t="s">
        <v>1079</v>
      </c>
      <c r="H4495" s="57">
        <v>168000000</v>
      </c>
    </row>
    <row r="4496" spans="1:8">
      <c r="A4496" s="52" t="s">
        <v>506</v>
      </c>
      <c r="B4496" s="52" t="s">
        <v>656</v>
      </c>
      <c r="C4496" s="52" t="s">
        <v>930</v>
      </c>
      <c r="D4496" s="52" t="s">
        <v>932</v>
      </c>
      <c r="E4496" s="52" t="s">
        <v>1189</v>
      </c>
      <c r="F4496" s="52" t="s">
        <v>201</v>
      </c>
      <c r="G4496" s="56" t="s">
        <v>1190</v>
      </c>
      <c r="H4496" s="57">
        <v>980000</v>
      </c>
    </row>
    <row r="4497" spans="1:8">
      <c r="A4497" s="52" t="s">
        <v>506</v>
      </c>
      <c r="B4497" s="52" t="s">
        <v>656</v>
      </c>
      <c r="C4497" s="52" t="s">
        <v>930</v>
      </c>
      <c r="D4497" s="52" t="s">
        <v>932</v>
      </c>
      <c r="E4497" s="52" t="s">
        <v>1189</v>
      </c>
      <c r="F4497" s="52" t="s">
        <v>1191</v>
      </c>
      <c r="G4497" s="56" t="s">
        <v>1192</v>
      </c>
      <c r="H4497" s="57">
        <v>980000</v>
      </c>
    </row>
    <row r="4498" spans="1:8">
      <c r="A4498" s="52" t="s">
        <v>506</v>
      </c>
      <c r="B4498" s="52" t="s">
        <v>656</v>
      </c>
      <c r="C4498" s="52" t="s">
        <v>930</v>
      </c>
      <c r="D4498" s="52" t="s">
        <v>932</v>
      </c>
      <c r="E4498" s="52" t="s">
        <v>1083</v>
      </c>
      <c r="F4498" s="52" t="s">
        <v>201</v>
      </c>
      <c r="G4498" s="56" t="s">
        <v>971</v>
      </c>
      <c r="H4498" s="57">
        <v>1677612858</v>
      </c>
    </row>
    <row r="4499" spans="1:8">
      <c r="A4499" s="52" t="s">
        <v>506</v>
      </c>
      <c r="B4499" s="52" t="s">
        <v>656</v>
      </c>
      <c r="C4499" s="52" t="s">
        <v>930</v>
      </c>
      <c r="D4499" s="52" t="s">
        <v>932</v>
      </c>
      <c r="E4499" s="52" t="s">
        <v>1083</v>
      </c>
      <c r="F4499" s="52" t="s">
        <v>1084</v>
      </c>
      <c r="G4499" s="56" t="s">
        <v>1085</v>
      </c>
      <c r="H4499" s="57">
        <v>7357000</v>
      </c>
    </row>
    <row r="4500" spans="1:8">
      <c r="A4500" s="52" t="s">
        <v>506</v>
      </c>
      <c r="B4500" s="52" t="s">
        <v>656</v>
      </c>
      <c r="C4500" s="52" t="s">
        <v>930</v>
      </c>
      <c r="D4500" s="52" t="s">
        <v>932</v>
      </c>
      <c r="E4500" s="52" t="s">
        <v>1083</v>
      </c>
      <c r="F4500" s="52" t="s">
        <v>1086</v>
      </c>
      <c r="G4500" s="56" t="s">
        <v>1087</v>
      </c>
      <c r="H4500" s="57">
        <v>19090100</v>
      </c>
    </row>
    <row r="4501" spans="1:8">
      <c r="A4501" s="52" t="s">
        <v>506</v>
      </c>
      <c r="B4501" s="52" t="s">
        <v>656</v>
      </c>
      <c r="C4501" s="52" t="s">
        <v>930</v>
      </c>
      <c r="D4501" s="52" t="s">
        <v>932</v>
      </c>
      <c r="E4501" s="52" t="s">
        <v>1083</v>
      </c>
      <c r="F4501" s="52" t="s">
        <v>1088</v>
      </c>
      <c r="G4501" s="56" t="s">
        <v>1089</v>
      </c>
      <c r="H4501" s="57">
        <v>294769958</v>
      </c>
    </row>
    <row r="4502" spans="1:8">
      <c r="A4502" s="52" t="s">
        <v>506</v>
      </c>
      <c r="B4502" s="52" t="s">
        <v>656</v>
      </c>
      <c r="C4502" s="52" t="s">
        <v>930</v>
      </c>
      <c r="D4502" s="52" t="s">
        <v>932</v>
      </c>
      <c r="E4502" s="52" t="s">
        <v>1083</v>
      </c>
      <c r="F4502" s="52" t="s">
        <v>1090</v>
      </c>
      <c r="G4502" s="56" t="s">
        <v>1091</v>
      </c>
      <c r="H4502" s="57">
        <v>1356395800</v>
      </c>
    </row>
    <row r="4503" spans="1:8" ht="38.25">
      <c r="A4503" s="52" t="s">
        <v>506</v>
      </c>
      <c r="B4503" s="52" t="s">
        <v>656</v>
      </c>
      <c r="C4503" s="52" t="s">
        <v>930</v>
      </c>
      <c r="D4503" s="52" t="s">
        <v>932</v>
      </c>
      <c r="E4503" s="52" t="s">
        <v>1277</v>
      </c>
      <c r="F4503" s="52" t="s">
        <v>201</v>
      </c>
      <c r="G4503" s="56" t="s">
        <v>1278</v>
      </c>
      <c r="H4503" s="57">
        <v>67320000</v>
      </c>
    </row>
    <row r="4504" spans="1:8">
      <c r="A4504" s="52" t="s">
        <v>506</v>
      </c>
      <c r="B4504" s="52" t="s">
        <v>656</v>
      </c>
      <c r="C4504" s="52" t="s">
        <v>930</v>
      </c>
      <c r="D4504" s="52" t="s">
        <v>932</v>
      </c>
      <c r="E4504" s="52" t="s">
        <v>1277</v>
      </c>
      <c r="F4504" s="52" t="s">
        <v>1283</v>
      </c>
      <c r="G4504" s="56" t="s">
        <v>1284</v>
      </c>
      <c r="H4504" s="57">
        <v>67320000</v>
      </c>
    </row>
    <row r="4505" spans="1:8">
      <c r="A4505" s="52" t="s">
        <v>506</v>
      </c>
      <c r="B4505" s="52" t="s">
        <v>658</v>
      </c>
      <c r="C4505" s="52" t="s">
        <v>201</v>
      </c>
      <c r="D4505" s="52" t="s">
        <v>201</v>
      </c>
      <c r="E4505" s="52" t="s">
        <v>201</v>
      </c>
      <c r="F4505" s="52" t="s">
        <v>201</v>
      </c>
      <c r="G4505" s="56" t="s">
        <v>659</v>
      </c>
      <c r="H4505" s="57">
        <v>49522994000</v>
      </c>
    </row>
    <row r="4506" spans="1:8">
      <c r="A4506" s="52" t="s">
        <v>506</v>
      </c>
      <c r="B4506" s="52" t="s">
        <v>658</v>
      </c>
      <c r="C4506" s="52" t="s">
        <v>1422</v>
      </c>
      <c r="D4506" s="52" t="s">
        <v>201</v>
      </c>
      <c r="E4506" s="52" t="s">
        <v>201</v>
      </c>
      <c r="F4506" s="52" t="s">
        <v>201</v>
      </c>
      <c r="G4506" s="56" t="s">
        <v>1423</v>
      </c>
      <c r="H4506" s="57">
        <v>49522994000</v>
      </c>
    </row>
    <row r="4507" spans="1:8">
      <c r="A4507" s="52" t="s">
        <v>506</v>
      </c>
      <c r="B4507" s="52" t="s">
        <v>658</v>
      </c>
      <c r="C4507" s="52" t="s">
        <v>1422</v>
      </c>
      <c r="D4507" s="52" t="s">
        <v>1424</v>
      </c>
      <c r="E4507" s="52" t="s">
        <v>201</v>
      </c>
      <c r="F4507" s="52" t="s">
        <v>201</v>
      </c>
      <c r="G4507" s="56" t="s">
        <v>1425</v>
      </c>
      <c r="H4507" s="57">
        <v>49522994000</v>
      </c>
    </row>
    <row r="4508" spans="1:8">
      <c r="A4508" s="52" t="s">
        <v>506</v>
      </c>
      <c r="B4508" s="52" t="s">
        <v>658</v>
      </c>
      <c r="C4508" s="52" t="s">
        <v>1422</v>
      </c>
      <c r="D4508" s="52" t="s">
        <v>1424</v>
      </c>
      <c r="E4508" s="52" t="s">
        <v>1116</v>
      </c>
      <c r="F4508" s="52" t="s">
        <v>201</v>
      </c>
      <c r="G4508" s="56" t="s">
        <v>1117</v>
      </c>
      <c r="H4508" s="57">
        <v>227832000</v>
      </c>
    </row>
    <row r="4509" spans="1:8">
      <c r="A4509" s="52" t="s">
        <v>506</v>
      </c>
      <c r="B4509" s="52" t="s">
        <v>658</v>
      </c>
      <c r="C4509" s="52" t="s">
        <v>1422</v>
      </c>
      <c r="D4509" s="52" t="s">
        <v>1424</v>
      </c>
      <c r="E4509" s="52" t="s">
        <v>1116</v>
      </c>
      <c r="F4509" s="52" t="s">
        <v>1118</v>
      </c>
      <c r="G4509" s="56" t="s">
        <v>1119</v>
      </c>
      <c r="H4509" s="57">
        <v>227832000</v>
      </c>
    </row>
    <row r="4510" spans="1:8">
      <c r="A4510" s="52" t="s">
        <v>506</v>
      </c>
      <c r="B4510" s="52" t="s">
        <v>658</v>
      </c>
      <c r="C4510" s="52" t="s">
        <v>1422</v>
      </c>
      <c r="D4510" s="52" t="s">
        <v>1424</v>
      </c>
      <c r="E4510" s="52" t="s">
        <v>1133</v>
      </c>
      <c r="F4510" s="52" t="s">
        <v>201</v>
      </c>
      <c r="G4510" s="56" t="s">
        <v>1134</v>
      </c>
      <c r="H4510" s="57">
        <v>48037215564</v>
      </c>
    </row>
    <row r="4511" spans="1:8">
      <c r="A4511" s="52" t="s">
        <v>506</v>
      </c>
      <c r="B4511" s="52" t="s">
        <v>658</v>
      </c>
      <c r="C4511" s="52" t="s">
        <v>1422</v>
      </c>
      <c r="D4511" s="52" t="s">
        <v>1424</v>
      </c>
      <c r="E4511" s="52" t="s">
        <v>1133</v>
      </c>
      <c r="F4511" s="52" t="s">
        <v>1135</v>
      </c>
      <c r="G4511" s="56" t="s">
        <v>1136</v>
      </c>
      <c r="H4511" s="57">
        <v>48037215564</v>
      </c>
    </row>
    <row r="4512" spans="1:8">
      <c r="A4512" s="52" t="s">
        <v>506</v>
      </c>
      <c r="B4512" s="52" t="s">
        <v>658</v>
      </c>
      <c r="C4512" s="52" t="s">
        <v>1422</v>
      </c>
      <c r="D4512" s="52" t="s">
        <v>1424</v>
      </c>
      <c r="E4512" s="52" t="s">
        <v>1100</v>
      </c>
      <c r="F4512" s="52" t="s">
        <v>201</v>
      </c>
      <c r="G4512" s="56" t="s">
        <v>1034</v>
      </c>
      <c r="H4512" s="57">
        <v>1257946436</v>
      </c>
    </row>
    <row r="4513" spans="1:8">
      <c r="A4513" s="52" t="s">
        <v>506</v>
      </c>
      <c r="B4513" s="52" t="s">
        <v>658</v>
      </c>
      <c r="C4513" s="52" t="s">
        <v>1422</v>
      </c>
      <c r="D4513" s="52" t="s">
        <v>1424</v>
      </c>
      <c r="E4513" s="52" t="s">
        <v>1100</v>
      </c>
      <c r="F4513" s="52" t="s">
        <v>1101</v>
      </c>
      <c r="G4513" s="56" t="s">
        <v>1102</v>
      </c>
      <c r="H4513" s="57">
        <v>516103000</v>
      </c>
    </row>
    <row r="4514" spans="1:8">
      <c r="A4514" s="52" t="s">
        <v>506</v>
      </c>
      <c r="B4514" s="52" t="s">
        <v>658</v>
      </c>
      <c r="C4514" s="52" t="s">
        <v>1422</v>
      </c>
      <c r="D4514" s="52" t="s">
        <v>1424</v>
      </c>
      <c r="E4514" s="52" t="s">
        <v>1100</v>
      </c>
      <c r="F4514" s="52" t="s">
        <v>1103</v>
      </c>
      <c r="G4514" s="56" t="s">
        <v>1104</v>
      </c>
      <c r="H4514" s="57">
        <v>718849436</v>
      </c>
    </row>
    <row r="4515" spans="1:8">
      <c r="A4515" s="52" t="s">
        <v>506</v>
      </c>
      <c r="B4515" s="52" t="s">
        <v>658</v>
      </c>
      <c r="C4515" s="52" t="s">
        <v>1422</v>
      </c>
      <c r="D4515" s="52" t="s">
        <v>1424</v>
      </c>
      <c r="E4515" s="52" t="s">
        <v>1100</v>
      </c>
      <c r="F4515" s="52" t="s">
        <v>1105</v>
      </c>
      <c r="G4515" s="56" t="s">
        <v>971</v>
      </c>
      <c r="H4515" s="57">
        <v>22994000</v>
      </c>
    </row>
    <row r="4516" spans="1:8">
      <c r="A4516" s="52" t="s">
        <v>506</v>
      </c>
      <c r="B4516" s="52" t="s">
        <v>660</v>
      </c>
      <c r="C4516" s="52" t="s">
        <v>201</v>
      </c>
      <c r="D4516" s="52" t="s">
        <v>201</v>
      </c>
      <c r="E4516" s="52" t="s">
        <v>201</v>
      </c>
      <c r="F4516" s="52" t="s">
        <v>201</v>
      </c>
      <c r="G4516" s="56" t="s">
        <v>661</v>
      </c>
      <c r="H4516" s="57">
        <v>42033930935</v>
      </c>
    </row>
    <row r="4517" spans="1:8">
      <c r="A4517" s="52" t="s">
        <v>506</v>
      </c>
      <c r="B4517" s="52" t="s">
        <v>660</v>
      </c>
      <c r="C4517" s="52" t="s">
        <v>1092</v>
      </c>
      <c r="D4517" s="52" t="s">
        <v>201</v>
      </c>
      <c r="E4517" s="52" t="s">
        <v>201</v>
      </c>
      <c r="F4517" s="52" t="s">
        <v>201</v>
      </c>
      <c r="G4517" s="56" t="s">
        <v>1093</v>
      </c>
      <c r="H4517" s="57">
        <v>108000000</v>
      </c>
    </row>
    <row r="4518" spans="1:8" ht="38.25">
      <c r="A4518" s="52" t="s">
        <v>506</v>
      </c>
      <c r="B4518" s="52" t="s">
        <v>660</v>
      </c>
      <c r="C4518" s="52" t="s">
        <v>1092</v>
      </c>
      <c r="D4518" s="52" t="s">
        <v>1217</v>
      </c>
      <c r="E4518" s="52" t="s">
        <v>201</v>
      </c>
      <c r="F4518" s="52" t="s">
        <v>201</v>
      </c>
      <c r="G4518" s="56" t="s">
        <v>1218</v>
      </c>
      <c r="H4518" s="57">
        <v>108000000</v>
      </c>
    </row>
    <row r="4519" spans="1:8">
      <c r="A4519" s="52" t="s">
        <v>506</v>
      </c>
      <c r="B4519" s="52" t="s">
        <v>660</v>
      </c>
      <c r="C4519" s="52" t="s">
        <v>1092</v>
      </c>
      <c r="D4519" s="52" t="s">
        <v>1217</v>
      </c>
      <c r="E4519" s="52" t="s">
        <v>986</v>
      </c>
      <c r="F4519" s="52" t="s">
        <v>201</v>
      </c>
      <c r="G4519" s="56" t="s">
        <v>987</v>
      </c>
      <c r="H4519" s="57">
        <v>8799000</v>
      </c>
    </row>
    <row r="4520" spans="1:8">
      <c r="A4520" s="52" t="s">
        <v>506</v>
      </c>
      <c r="B4520" s="52" t="s">
        <v>660</v>
      </c>
      <c r="C4520" s="52" t="s">
        <v>1092</v>
      </c>
      <c r="D4520" s="52" t="s">
        <v>1217</v>
      </c>
      <c r="E4520" s="52" t="s">
        <v>986</v>
      </c>
      <c r="F4520" s="52" t="s">
        <v>992</v>
      </c>
      <c r="G4520" s="56" t="s">
        <v>993</v>
      </c>
      <c r="H4520" s="57">
        <v>8799000</v>
      </c>
    </row>
    <row r="4521" spans="1:8">
      <c r="A4521" s="52" t="s">
        <v>506</v>
      </c>
      <c r="B4521" s="52" t="s">
        <v>660</v>
      </c>
      <c r="C4521" s="52" t="s">
        <v>1092</v>
      </c>
      <c r="D4521" s="52" t="s">
        <v>1217</v>
      </c>
      <c r="E4521" s="52" t="s">
        <v>1021</v>
      </c>
      <c r="F4521" s="52" t="s">
        <v>201</v>
      </c>
      <c r="G4521" s="56" t="s">
        <v>1022</v>
      </c>
      <c r="H4521" s="57">
        <v>59492000</v>
      </c>
    </row>
    <row r="4522" spans="1:8">
      <c r="A4522" s="52" t="s">
        <v>506</v>
      </c>
      <c r="B4522" s="52" t="s">
        <v>660</v>
      </c>
      <c r="C4522" s="52" t="s">
        <v>1092</v>
      </c>
      <c r="D4522" s="52" t="s">
        <v>1217</v>
      </c>
      <c r="E4522" s="52" t="s">
        <v>1021</v>
      </c>
      <c r="F4522" s="52" t="s">
        <v>1023</v>
      </c>
      <c r="G4522" s="56" t="s">
        <v>1024</v>
      </c>
      <c r="H4522" s="57">
        <v>2000000</v>
      </c>
    </row>
    <row r="4523" spans="1:8">
      <c r="A4523" s="52" t="s">
        <v>506</v>
      </c>
      <c r="B4523" s="52" t="s">
        <v>660</v>
      </c>
      <c r="C4523" s="52" t="s">
        <v>1092</v>
      </c>
      <c r="D4523" s="52" t="s">
        <v>1217</v>
      </c>
      <c r="E4523" s="52" t="s">
        <v>1021</v>
      </c>
      <c r="F4523" s="52" t="s">
        <v>1025</v>
      </c>
      <c r="G4523" s="56" t="s">
        <v>1026</v>
      </c>
      <c r="H4523" s="57">
        <v>13200000</v>
      </c>
    </row>
    <row r="4524" spans="1:8">
      <c r="A4524" s="52" t="s">
        <v>506</v>
      </c>
      <c r="B4524" s="52" t="s">
        <v>660</v>
      </c>
      <c r="C4524" s="52" t="s">
        <v>1092</v>
      </c>
      <c r="D4524" s="52" t="s">
        <v>1217</v>
      </c>
      <c r="E4524" s="52" t="s">
        <v>1021</v>
      </c>
      <c r="F4524" s="52" t="s">
        <v>1027</v>
      </c>
      <c r="G4524" s="56" t="s">
        <v>1028</v>
      </c>
      <c r="H4524" s="57">
        <v>1380000</v>
      </c>
    </row>
    <row r="4525" spans="1:8">
      <c r="A4525" s="52" t="s">
        <v>506</v>
      </c>
      <c r="B4525" s="52" t="s">
        <v>660</v>
      </c>
      <c r="C4525" s="52" t="s">
        <v>1092</v>
      </c>
      <c r="D4525" s="52" t="s">
        <v>1217</v>
      </c>
      <c r="E4525" s="52" t="s">
        <v>1021</v>
      </c>
      <c r="F4525" s="52" t="s">
        <v>1029</v>
      </c>
      <c r="G4525" s="56" t="s">
        <v>1030</v>
      </c>
      <c r="H4525" s="57">
        <v>9912000</v>
      </c>
    </row>
    <row r="4526" spans="1:8">
      <c r="A4526" s="52" t="s">
        <v>506</v>
      </c>
      <c r="B4526" s="52" t="s">
        <v>660</v>
      </c>
      <c r="C4526" s="52" t="s">
        <v>1092</v>
      </c>
      <c r="D4526" s="52" t="s">
        <v>1217</v>
      </c>
      <c r="E4526" s="52" t="s">
        <v>1021</v>
      </c>
      <c r="F4526" s="52" t="s">
        <v>1031</v>
      </c>
      <c r="G4526" s="56" t="s">
        <v>1032</v>
      </c>
      <c r="H4526" s="57">
        <v>22800000</v>
      </c>
    </row>
    <row r="4527" spans="1:8">
      <c r="A4527" s="52" t="s">
        <v>506</v>
      </c>
      <c r="B4527" s="52" t="s">
        <v>660</v>
      </c>
      <c r="C4527" s="52" t="s">
        <v>1092</v>
      </c>
      <c r="D4527" s="52" t="s">
        <v>1217</v>
      </c>
      <c r="E4527" s="52" t="s">
        <v>1021</v>
      </c>
      <c r="F4527" s="52" t="s">
        <v>1033</v>
      </c>
      <c r="G4527" s="56" t="s">
        <v>1034</v>
      </c>
      <c r="H4527" s="57">
        <v>10200000</v>
      </c>
    </row>
    <row r="4528" spans="1:8">
      <c r="A4528" s="52" t="s">
        <v>506</v>
      </c>
      <c r="B4528" s="52" t="s">
        <v>660</v>
      </c>
      <c r="C4528" s="52" t="s">
        <v>1092</v>
      </c>
      <c r="D4528" s="52" t="s">
        <v>1217</v>
      </c>
      <c r="E4528" s="52" t="s">
        <v>1035</v>
      </c>
      <c r="F4528" s="52" t="s">
        <v>201</v>
      </c>
      <c r="G4528" s="56" t="s">
        <v>1036</v>
      </c>
      <c r="H4528" s="57">
        <v>33066000</v>
      </c>
    </row>
    <row r="4529" spans="1:8">
      <c r="A4529" s="52" t="s">
        <v>506</v>
      </c>
      <c r="B4529" s="52" t="s">
        <v>660</v>
      </c>
      <c r="C4529" s="52" t="s">
        <v>1092</v>
      </c>
      <c r="D4529" s="52" t="s">
        <v>1217</v>
      </c>
      <c r="E4529" s="52" t="s">
        <v>1035</v>
      </c>
      <c r="F4529" s="52" t="s">
        <v>1037</v>
      </c>
      <c r="G4529" s="56" t="s">
        <v>1038</v>
      </c>
      <c r="H4529" s="57">
        <v>10866000</v>
      </c>
    </row>
    <row r="4530" spans="1:8">
      <c r="A4530" s="52" t="s">
        <v>506</v>
      </c>
      <c r="B4530" s="52" t="s">
        <v>660</v>
      </c>
      <c r="C4530" s="52" t="s">
        <v>1092</v>
      </c>
      <c r="D4530" s="52" t="s">
        <v>1217</v>
      </c>
      <c r="E4530" s="52" t="s">
        <v>1035</v>
      </c>
      <c r="F4530" s="52" t="s">
        <v>1039</v>
      </c>
      <c r="G4530" s="56" t="s">
        <v>1040</v>
      </c>
      <c r="H4530" s="57">
        <v>10500000</v>
      </c>
    </row>
    <row r="4531" spans="1:8">
      <c r="A4531" s="52" t="s">
        <v>506</v>
      </c>
      <c r="B4531" s="52" t="s">
        <v>660</v>
      </c>
      <c r="C4531" s="52" t="s">
        <v>1092</v>
      </c>
      <c r="D4531" s="52" t="s">
        <v>1217</v>
      </c>
      <c r="E4531" s="52" t="s">
        <v>1035</v>
      </c>
      <c r="F4531" s="52" t="s">
        <v>1041</v>
      </c>
      <c r="G4531" s="56" t="s">
        <v>1028</v>
      </c>
      <c r="H4531" s="57">
        <v>11700000</v>
      </c>
    </row>
    <row r="4532" spans="1:8">
      <c r="A4532" s="52" t="s">
        <v>506</v>
      </c>
      <c r="B4532" s="52" t="s">
        <v>660</v>
      </c>
      <c r="C4532" s="52" t="s">
        <v>1092</v>
      </c>
      <c r="D4532" s="52" t="s">
        <v>1217</v>
      </c>
      <c r="E4532" s="52" t="s">
        <v>1083</v>
      </c>
      <c r="F4532" s="52" t="s">
        <v>201</v>
      </c>
      <c r="G4532" s="56" t="s">
        <v>971</v>
      </c>
      <c r="H4532" s="57">
        <v>6643000</v>
      </c>
    </row>
    <row r="4533" spans="1:8">
      <c r="A4533" s="52" t="s">
        <v>506</v>
      </c>
      <c r="B4533" s="52" t="s">
        <v>660</v>
      </c>
      <c r="C4533" s="52" t="s">
        <v>1092</v>
      </c>
      <c r="D4533" s="52" t="s">
        <v>1217</v>
      </c>
      <c r="E4533" s="52" t="s">
        <v>1083</v>
      </c>
      <c r="F4533" s="52" t="s">
        <v>1084</v>
      </c>
      <c r="G4533" s="56" t="s">
        <v>1085</v>
      </c>
      <c r="H4533" s="57">
        <v>5803000</v>
      </c>
    </row>
    <row r="4534" spans="1:8">
      <c r="A4534" s="52" t="s">
        <v>506</v>
      </c>
      <c r="B4534" s="52" t="s">
        <v>660</v>
      </c>
      <c r="C4534" s="52" t="s">
        <v>1092</v>
      </c>
      <c r="D4534" s="52" t="s">
        <v>1217</v>
      </c>
      <c r="E4534" s="52" t="s">
        <v>1083</v>
      </c>
      <c r="F4534" s="52" t="s">
        <v>1090</v>
      </c>
      <c r="G4534" s="56" t="s">
        <v>1091</v>
      </c>
      <c r="H4534" s="57">
        <v>840000</v>
      </c>
    </row>
    <row r="4535" spans="1:8">
      <c r="A4535" s="52" t="s">
        <v>506</v>
      </c>
      <c r="B4535" s="52" t="s">
        <v>660</v>
      </c>
      <c r="C4535" s="52" t="s">
        <v>1422</v>
      </c>
      <c r="D4535" s="52" t="s">
        <v>201</v>
      </c>
      <c r="E4535" s="52" t="s">
        <v>201</v>
      </c>
      <c r="F4535" s="52" t="s">
        <v>201</v>
      </c>
      <c r="G4535" s="56" t="s">
        <v>1423</v>
      </c>
      <c r="H4535" s="57">
        <v>41925930935</v>
      </c>
    </row>
    <row r="4536" spans="1:8">
      <c r="A4536" s="52" t="s">
        <v>506</v>
      </c>
      <c r="B4536" s="52" t="s">
        <v>660</v>
      </c>
      <c r="C4536" s="52" t="s">
        <v>1422</v>
      </c>
      <c r="D4536" s="52" t="s">
        <v>1424</v>
      </c>
      <c r="E4536" s="52" t="s">
        <v>201</v>
      </c>
      <c r="F4536" s="52" t="s">
        <v>201</v>
      </c>
      <c r="G4536" s="56" t="s">
        <v>1425</v>
      </c>
      <c r="H4536" s="57">
        <v>41925930935</v>
      </c>
    </row>
    <row r="4537" spans="1:8">
      <c r="A4537" s="52" t="s">
        <v>506</v>
      </c>
      <c r="B4537" s="52" t="s">
        <v>660</v>
      </c>
      <c r="C4537" s="52" t="s">
        <v>1422</v>
      </c>
      <c r="D4537" s="52" t="s">
        <v>1424</v>
      </c>
      <c r="E4537" s="52" t="s">
        <v>934</v>
      </c>
      <c r="F4537" s="52" t="s">
        <v>201</v>
      </c>
      <c r="G4537" s="56" t="s">
        <v>935</v>
      </c>
      <c r="H4537" s="57">
        <v>5884783000</v>
      </c>
    </row>
    <row r="4538" spans="1:8">
      <c r="A4538" s="52" t="s">
        <v>506</v>
      </c>
      <c r="B4538" s="52" t="s">
        <v>660</v>
      </c>
      <c r="C4538" s="52" t="s">
        <v>1422</v>
      </c>
      <c r="D4538" s="52" t="s">
        <v>1424</v>
      </c>
      <c r="E4538" s="52" t="s">
        <v>934</v>
      </c>
      <c r="F4538" s="52" t="s">
        <v>936</v>
      </c>
      <c r="G4538" s="56" t="s">
        <v>937</v>
      </c>
      <c r="H4538" s="57">
        <v>5804936000</v>
      </c>
    </row>
    <row r="4539" spans="1:8">
      <c r="A4539" s="52" t="s">
        <v>506</v>
      </c>
      <c r="B4539" s="52" t="s">
        <v>660</v>
      </c>
      <c r="C4539" s="52" t="s">
        <v>1422</v>
      </c>
      <c r="D4539" s="52" t="s">
        <v>1424</v>
      </c>
      <c r="E4539" s="52" t="s">
        <v>934</v>
      </c>
      <c r="F4539" s="52" t="s">
        <v>938</v>
      </c>
      <c r="G4539" s="56" t="s">
        <v>939</v>
      </c>
      <c r="H4539" s="57">
        <v>79847000</v>
      </c>
    </row>
    <row r="4540" spans="1:8" ht="25.5">
      <c r="A4540" s="52" t="s">
        <v>506</v>
      </c>
      <c r="B4540" s="52" t="s">
        <v>660</v>
      </c>
      <c r="C4540" s="52" t="s">
        <v>1422</v>
      </c>
      <c r="D4540" s="52" t="s">
        <v>1424</v>
      </c>
      <c r="E4540" s="52" t="s">
        <v>940</v>
      </c>
      <c r="F4540" s="52" t="s">
        <v>201</v>
      </c>
      <c r="G4540" s="56" t="s">
        <v>941</v>
      </c>
      <c r="H4540" s="57">
        <v>82247000</v>
      </c>
    </row>
    <row r="4541" spans="1:8" ht="25.5">
      <c r="A4541" s="52" t="s">
        <v>506</v>
      </c>
      <c r="B4541" s="52" t="s">
        <v>660</v>
      </c>
      <c r="C4541" s="52" t="s">
        <v>1422</v>
      </c>
      <c r="D4541" s="52" t="s">
        <v>1424</v>
      </c>
      <c r="E4541" s="52" t="s">
        <v>940</v>
      </c>
      <c r="F4541" s="52" t="s">
        <v>942</v>
      </c>
      <c r="G4541" s="56" t="s">
        <v>943</v>
      </c>
      <c r="H4541" s="57">
        <v>82247000</v>
      </c>
    </row>
    <row r="4542" spans="1:8">
      <c r="A4542" s="52" t="s">
        <v>506</v>
      </c>
      <c r="B4542" s="52" t="s">
        <v>660</v>
      </c>
      <c r="C4542" s="52" t="s">
        <v>1422</v>
      </c>
      <c r="D4542" s="52" t="s">
        <v>1424</v>
      </c>
      <c r="E4542" s="52" t="s">
        <v>944</v>
      </c>
      <c r="F4542" s="52" t="s">
        <v>201</v>
      </c>
      <c r="G4542" s="56" t="s">
        <v>945</v>
      </c>
      <c r="H4542" s="57">
        <v>861372000</v>
      </c>
    </row>
    <row r="4543" spans="1:8">
      <c r="A4543" s="52" t="s">
        <v>506</v>
      </c>
      <c r="B4543" s="52" t="s">
        <v>660</v>
      </c>
      <c r="C4543" s="52" t="s">
        <v>1422</v>
      </c>
      <c r="D4543" s="52" t="s">
        <v>1424</v>
      </c>
      <c r="E4543" s="52" t="s">
        <v>944</v>
      </c>
      <c r="F4543" s="52" t="s">
        <v>946</v>
      </c>
      <c r="G4543" s="56" t="s">
        <v>947</v>
      </c>
      <c r="H4543" s="57">
        <v>155407000</v>
      </c>
    </row>
    <row r="4544" spans="1:8">
      <c r="A4544" s="52" t="s">
        <v>506</v>
      </c>
      <c r="B4544" s="52" t="s">
        <v>660</v>
      </c>
      <c r="C4544" s="52" t="s">
        <v>1422</v>
      </c>
      <c r="D4544" s="52" t="s">
        <v>1424</v>
      </c>
      <c r="E4544" s="52" t="s">
        <v>944</v>
      </c>
      <c r="F4544" s="52" t="s">
        <v>1240</v>
      </c>
      <c r="G4544" s="56" t="s">
        <v>1241</v>
      </c>
      <c r="H4544" s="57">
        <v>7152000</v>
      </c>
    </row>
    <row r="4545" spans="1:8">
      <c r="A4545" s="52" t="s">
        <v>506</v>
      </c>
      <c r="B4545" s="52" t="s">
        <v>660</v>
      </c>
      <c r="C4545" s="52" t="s">
        <v>1422</v>
      </c>
      <c r="D4545" s="52" t="s">
        <v>1424</v>
      </c>
      <c r="E4545" s="52" t="s">
        <v>944</v>
      </c>
      <c r="F4545" s="52" t="s">
        <v>948</v>
      </c>
      <c r="G4545" s="56" t="s">
        <v>949</v>
      </c>
      <c r="H4545" s="57">
        <v>552882000</v>
      </c>
    </row>
    <row r="4546" spans="1:8">
      <c r="A4546" s="52" t="s">
        <v>506</v>
      </c>
      <c r="B4546" s="52" t="s">
        <v>660</v>
      </c>
      <c r="C4546" s="52" t="s">
        <v>1422</v>
      </c>
      <c r="D4546" s="52" t="s">
        <v>1424</v>
      </c>
      <c r="E4546" s="52" t="s">
        <v>944</v>
      </c>
      <c r="F4546" s="52" t="s">
        <v>950</v>
      </c>
      <c r="G4546" s="56" t="s">
        <v>951</v>
      </c>
      <c r="H4546" s="57">
        <v>94466000</v>
      </c>
    </row>
    <row r="4547" spans="1:8" ht="25.5">
      <c r="A4547" s="52" t="s">
        <v>506</v>
      </c>
      <c r="B4547" s="52" t="s">
        <v>660</v>
      </c>
      <c r="C4547" s="52" t="s">
        <v>1422</v>
      </c>
      <c r="D4547" s="52" t="s">
        <v>1424</v>
      </c>
      <c r="E4547" s="52" t="s">
        <v>944</v>
      </c>
      <c r="F4547" s="52" t="s">
        <v>954</v>
      </c>
      <c r="G4547" s="56" t="s">
        <v>955</v>
      </c>
      <c r="H4547" s="57">
        <v>5364000</v>
      </c>
    </row>
    <row r="4548" spans="1:8" ht="25.5">
      <c r="A4548" s="52" t="s">
        <v>506</v>
      </c>
      <c r="B4548" s="52" t="s">
        <v>660</v>
      </c>
      <c r="C4548" s="52" t="s">
        <v>1422</v>
      </c>
      <c r="D4548" s="52" t="s">
        <v>1424</v>
      </c>
      <c r="E4548" s="52" t="s">
        <v>944</v>
      </c>
      <c r="F4548" s="52" t="s">
        <v>956</v>
      </c>
      <c r="G4548" s="56" t="s">
        <v>957</v>
      </c>
      <c r="H4548" s="57">
        <v>46101000</v>
      </c>
    </row>
    <row r="4549" spans="1:8">
      <c r="A4549" s="52" t="s">
        <v>506</v>
      </c>
      <c r="B4549" s="52" t="s">
        <v>660</v>
      </c>
      <c r="C4549" s="52" t="s">
        <v>1422</v>
      </c>
      <c r="D4549" s="52" t="s">
        <v>1424</v>
      </c>
      <c r="E4549" s="52" t="s">
        <v>1139</v>
      </c>
      <c r="F4549" s="52" t="s">
        <v>201</v>
      </c>
      <c r="G4549" s="56" t="s">
        <v>1140</v>
      </c>
      <c r="H4549" s="57">
        <v>124526000</v>
      </c>
    </row>
    <row r="4550" spans="1:8">
      <c r="A4550" s="52" t="s">
        <v>506</v>
      </c>
      <c r="B4550" s="52" t="s">
        <v>660</v>
      </c>
      <c r="C4550" s="52" t="s">
        <v>1422</v>
      </c>
      <c r="D4550" s="52" t="s">
        <v>1424</v>
      </c>
      <c r="E4550" s="52" t="s">
        <v>1139</v>
      </c>
      <c r="F4550" s="52" t="s">
        <v>1203</v>
      </c>
      <c r="G4550" s="56" t="s">
        <v>1204</v>
      </c>
      <c r="H4550" s="57">
        <v>121526000</v>
      </c>
    </row>
    <row r="4551" spans="1:8">
      <c r="A4551" s="52" t="s">
        <v>506</v>
      </c>
      <c r="B4551" s="52" t="s">
        <v>660</v>
      </c>
      <c r="C4551" s="52" t="s">
        <v>1422</v>
      </c>
      <c r="D4551" s="52" t="s">
        <v>1424</v>
      </c>
      <c r="E4551" s="52" t="s">
        <v>1139</v>
      </c>
      <c r="F4551" s="52" t="s">
        <v>1266</v>
      </c>
      <c r="G4551" s="56" t="s">
        <v>1267</v>
      </c>
      <c r="H4551" s="57">
        <v>3000000</v>
      </c>
    </row>
    <row r="4552" spans="1:8">
      <c r="A4552" s="52" t="s">
        <v>506</v>
      </c>
      <c r="B4552" s="52" t="s">
        <v>660</v>
      </c>
      <c r="C4552" s="52" t="s">
        <v>1422</v>
      </c>
      <c r="D4552" s="52" t="s">
        <v>1424</v>
      </c>
      <c r="E4552" s="52" t="s">
        <v>966</v>
      </c>
      <c r="F4552" s="52" t="s">
        <v>201</v>
      </c>
      <c r="G4552" s="56" t="s">
        <v>967</v>
      </c>
      <c r="H4552" s="57">
        <v>258583000</v>
      </c>
    </row>
    <row r="4553" spans="1:8">
      <c r="A4553" s="52" t="s">
        <v>506</v>
      </c>
      <c r="B4553" s="52" t="s">
        <v>660</v>
      </c>
      <c r="C4553" s="52" t="s">
        <v>1422</v>
      </c>
      <c r="D4553" s="52" t="s">
        <v>1424</v>
      </c>
      <c r="E4553" s="52" t="s">
        <v>966</v>
      </c>
      <c r="F4553" s="52" t="s">
        <v>970</v>
      </c>
      <c r="G4553" s="56" t="s">
        <v>971</v>
      </c>
      <c r="H4553" s="57">
        <v>258583000</v>
      </c>
    </row>
    <row r="4554" spans="1:8">
      <c r="A4554" s="52" t="s">
        <v>506</v>
      </c>
      <c r="B4554" s="52" t="s">
        <v>660</v>
      </c>
      <c r="C4554" s="52" t="s">
        <v>1422</v>
      </c>
      <c r="D4554" s="52" t="s">
        <v>1424</v>
      </c>
      <c r="E4554" s="52" t="s">
        <v>972</v>
      </c>
      <c r="F4554" s="52" t="s">
        <v>201</v>
      </c>
      <c r="G4554" s="56" t="s">
        <v>973</v>
      </c>
      <c r="H4554" s="57">
        <v>1449607000</v>
      </c>
    </row>
    <row r="4555" spans="1:8">
      <c r="A4555" s="52" t="s">
        <v>506</v>
      </c>
      <c r="B4555" s="52" t="s">
        <v>660</v>
      </c>
      <c r="C4555" s="52" t="s">
        <v>1422</v>
      </c>
      <c r="D4555" s="52" t="s">
        <v>1424</v>
      </c>
      <c r="E4555" s="52" t="s">
        <v>972</v>
      </c>
      <c r="F4555" s="52" t="s">
        <v>974</v>
      </c>
      <c r="G4555" s="56" t="s">
        <v>975</v>
      </c>
      <c r="H4555" s="57">
        <v>1079495000</v>
      </c>
    </row>
    <row r="4556" spans="1:8">
      <c r="A4556" s="52" t="s">
        <v>506</v>
      </c>
      <c r="B4556" s="52" t="s">
        <v>660</v>
      </c>
      <c r="C4556" s="52" t="s">
        <v>1422</v>
      </c>
      <c r="D4556" s="52" t="s">
        <v>1424</v>
      </c>
      <c r="E4556" s="52" t="s">
        <v>972</v>
      </c>
      <c r="F4556" s="52" t="s">
        <v>976</v>
      </c>
      <c r="G4556" s="56" t="s">
        <v>977</v>
      </c>
      <c r="H4556" s="57">
        <v>185056000</v>
      </c>
    </row>
    <row r="4557" spans="1:8">
      <c r="A4557" s="52" t="s">
        <v>506</v>
      </c>
      <c r="B4557" s="52" t="s">
        <v>660</v>
      </c>
      <c r="C4557" s="52" t="s">
        <v>1422</v>
      </c>
      <c r="D4557" s="52" t="s">
        <v>1424</v>
      </c>
      <c r="E4557" s="52" t="s">
        <v>972</v>
      </c>
      <c r="F4557" s="52" t="s">
        <v>978</v>
      </c>
      <c r="G4557" s="56" t="s">
        <v>979</v>
      </c>
      <c r="H4557" s="57">
        <v>123370000</v>
      </c>
    </row>
    <row r="4558" spans="1:8">
      <c r="A4558" s="52" t="s">
        <v>506</v>
      </c>
      <c r="B4558" s="52" t="s">
        <v>660</v>
      </c>
      <c r="C4558" s="52" t="s">
        <v>1422</v>
      </c>
      <c r="D4558" s="52" t="s">
        <v>1424</v>
      </c>
      <c r="E4558" s="52" t="s">
        <v>972</v>
      </c>
      <c r="F4558" s="52" t="s">
        <v>980</v>
      </c>
      <c r="G4558" s="56" t="s">
        <v>981</v>
      </c>
      <c r="H4558" s="57">
        <v>61686000</v>
      </c>
    </row>
    <row r="4559" spans="1:8">
      <c r="A4559" s="52" t="s">
        <v>506</v>
      </c>
      <c r="B4559" s="52" t="s">
        <v>660</v>
      </c>
      <c r="C4559" s="52" t="s">
        <v>1422</v>
      </c>
      <c r="D4559" s="52" t="s">
        <v>1424</v>
      </c>
      <c r="E4559" s="52" t="s">
        <v>986</v>
      </c>
      <c r="F4559" s="52" t="s">
        <v>201</v>
      </c>
      <c r="G4559" s="56" t="s">
        <v>987</v>
      </c>
      <c r="H4559" s="57">
        <v>2340008100</v>
      </c>
    </row>
    <row r="4560" spans="1:8">
      <c r="A4560" s="52" t="s">
        <v>506</v>
      </c>
      <c r="B4560" s="52" t="s">
        <v>660</v>
      </c>
      <c r="C4560" s="52" t="s">
        <v>1422</v>
      </c>
      <c r="D4560" s="52" t="s">
        <v>1424</v>
      </c>
      <c r="E4560" s="52" t="s">
        <v>986</v>
      </c>
      <c r="F4560" s="52" t="s">
        <v>988</v>
      </c>
      <c r="G4560" s="56" t="s">
        <v>989</v>
      </c>
      <c r="H4560" s="57">
        <v>1856112700</v>
      </c>
    </row>
    <row r="4561" spans="1:8">
      <c r="A4561" s="52" t="s">
        <v>506</v>
      </c>
      <c r="B4561" s="52" t="s">
        <v>660</v>
      </c>
      <c r="C4561" s="52" t="s">
        <v>1422</v>
      </c>
      <c r="D4561" s="52" t="s">
        <v>1424</v>
      </c>
      <c r="E4561" s="52" t="s">
        <v>986</v>
      </c>
      <c r="F4561" s="52" t="s">
        <v>990</v>
      </c>
      <c r="G4561" s="56" t="s">
        <v>991</v>
      </c>
      <c r="H4561" s="57">
        <v>19437800</v>
      </c>
    </row>
    <row r="4562" spans="1:8">
      <c r="A4562" s="52" t="s">
        <v>506</v>
      </c>
      <c r="B4562" s="52" t="s">
        <v>660</v>
      </c>
      <c r="C4562" s="52" t="s">
        <v>1422</v>
      </c>
      <c r="D4562" s="52" t="s">
        <v>1424</v>
      </c>
      <c r="E4562" s="52" t="s">
        <v>986</v>
      </c>
      <c r="F4562" s="52" t="s">
        <v>992</v>
      </c>
      <c r="G4562" s="56" t="s">
        <v>993</v>
      </c>
      <c r="H4562" s="57">
        <v>457377600</v>
      </c>
    </row>
    <row r="4563" spans="1:8">
      <c r="A4563" s="52" t="s">
        <v>506</v>
      </c>
      <c r="B4563" s="52" t="s">
        <v>660</v>
      </c>
      <c r="C4563" s="52" t="s">
        <v>1422</v>
      </c>
      <c r="D4563" s="52" t="s">
        <v>1424</v>
      </c>
      <c r="E4563" s="52" t="s">
        <v>986</v>
      </c>
      <c r="F4563" s="52" t="s">
        <v>994</v>
      </c>
      <c r="G4563" s="56" t="s">
        <v>995</v>
      </c>
      <c r="H4563" s="57">
        <v>7080000</v>
      </c>
    </row>
    <row r="4564" spans="1:8">
      <c r="A4564" s="52" t="s">
        <v>506</v>
      </c>
      <c r="B4564" s="52" t="s">
        <v>660</v>
      </c>
      <c r="C4564" s="52" t="s">
        <v>1422</v>
      </c>
      <c r="D4564" s="52" t="s">
        <v>1424</v>
      </c>
      <c r="E4564" s="52" t="s">
        <v>996</v>
      </c>
      <c r="F4564" s="52" t="s">
        <v>201</v>
      </c>
      <c r="G4564" s="56" t="s">
        <v>997</v>
      </c>
      <c r="H4564" s="57">
        <v>89505000</v>
      </c>
    </row>
    <row r="4565" spans="1:8">
      <c r="A4565" s="52" t="s">
        <v>506</v>
      </c>
      <c r="B4565" s="52" t="s">
        <v>660</v>
      </c>
      <c r="C4565" s="52" t="s">
        <v>1422</v>
      </c>
      <c r="D4565" s="52" t="s">
        <v>1424</v>
      </c>
      <c r="E4565" s="52" t="s">
        <v>996</v>
      </c>
      <c r="F4565" s="52" t="s">
        <v>998</v>
      </c>
      <c r="G4565" s="56" t="s">
        <v>999</v>
      </c>
      <c r="H4565" s="57">
        <v>36631000</v>
      </c>
    </row>
    <row r="4566" spans="1:8">
      <c r="A4566" s="52" t="s">
        <v>506</v>
      </c>
      <c r="B4566" s="52" t="s">
        <v>660</v>
      </c>
      <c r="C4566" s="52" t="s">
        <v>1422</v>
      </c>
      <c r="D4566" s="52" t="s">
        <v>1424</v>
      </c>
      <c r="E4566" s="52" t="s">
        <v>996</v>
      </c>
      <c r="F4566" s="52" t="s">
        <v>1000</v>
      </c>
      <c r="G4566" s="56" t="s">
        <v>1001</v>
      </c>
      <c r="H4566" s="57">
        <v>3894000</v>
      </c>
    </row>
    <row r="4567" spans="1:8">
      <c r="A4567" s="52" t="s">
        <v>506</v>
      </c>
      <c r="B4567" s="52" t="s">
        <v>660</v>
      </c>
      <c r="C4567" s="52" t="s">
        <v>1422</v>
      </c>
      <c r="D4567" s="52" t="s">
        <v>1424</v>
      </c>
      <c r="E4567" s="52" t="s">
        <v>996</v>
      </c>
      <c r="F4567" s="52" t="s">
        <v>1002</v>
      </c>
      <c r="G4567" s="56" t="s">
        <v>1003</v>
      </c>
      <c r="H4567" s="57">
        <v>40400000</v>
      </c>
    </row>
    <row r="4568" spans="1:8">
      <c r="A4568" s="52" t="s">
        <v>506</v>
      </c>
      <c r="B4568" s="52" t="s">
        <v>660</v>
      </c>
      <c r="C4568" s="52" t="s">
        <v>1422</v>
      </c>
      <c r="D4568" s="52" t="s">
        <v>1424</v>
      </c>
      <c r="E4568" s="52" t="s">
        <v>996</v>
      </c>
      <c r="F4568" s="52" t="s">
        <v>1004</v>
      </c>
      <c r="G4568" s="56" t="s">
        <v>1005</v>
      </c>
      <c r="H4568" s="57">
        <v>8580000</v>
      </c>
    </row>
    <row r="4569" spans="1:8">
      <c r="A4569" s="52" t="s">
        <v>506</v>
      </c>
      <c r="B4569" s="52" t="s">
        <v>660</v>
      </c>
      <c r="C4569" s="52" t="s">
        <v>1422</v>
      </c>
      <c r="D4569" s="52" t="s">
        <v>1424</v>
      </c>
      <c r="E4569" s="52" t="s">
        <v>1006</v>
      </c>
      <c r="F4569" s="52" t="s">
        <v>201</v>
      </c>
      <c r="G4569" s="56" t="s">
        <v>1007</v>
      </c>
      <c r="H4569" s="57">
        <v>9546546427</v>
      </c>
    </row>
    <row r="4570" spans="1:8" ht="38.25">
      <c r="A4570" s="52" t="s">
        <v>506</v>
      </c>
      <c r="B4570" s="52" t="s">
        <v>660</v>
      </c>
      <c r="C4570" s="52" t="s">
        <v>1422</v>
      </c>
      <c r="D4570" s="52" t="s">
        <v>1424</v>
      </c>
      <c r="E4570" s="52" t="s">
        <v>1006</v>
      </c>
      <c r="F4570" s="52" t="s">
        <v>1008</v>
      </c>
      <c r="G4570" s="56" t="s">
        <v>1009</v>
      </c>
      <c r="H4570" s="57">
        <v>29786249</v>
      </c>
    </row>
    <row r="4571" spans="1:8">
      <c r="A4571" s="52" t="s">
        <v>506</v>
      </c>
      <c r="B4571" s="52" t="s">
        <v>660</v>
      </c>
      <c r="C4571" s="52" t="s">
        <v>1422</v>
      </c>
      <c r="D4571" s="52" t="s">
        <v>1424</v>
      </c>
      <c r="E4571" s="52" t="s">
        <v>1006</v>
      </c>
      <c r="F4571" s="52" t="s">
        <v>1010</v>
      </c>
      <c r="G4571" s="56" t="s">
        <v>1011</v>
      </c>
      <c r="H4571" s="57">
        <v>12411300</v>
      </c>
    </row>
    <row r="4572" spans="1:8" ht="38.25">
      <c r="A4572" s="52" t="s">
        <v>506</v>
      </c>
      <c r="B4572" s="52" t="s">
        <v>660</v>
      </c>
      <c r="C4572" s="52" t="s">
        <v>1422</v>
      </c>
      <c r="D4572" s="52" t="s">
        <v>1424</v>
      </c>
      <c r="E4572" s="52" t="s">
        <v>1006</v>
      </c>
      <c r="F4572" s="52" t="s">
        <v>1012</v>
      </c>
      <c r="G4572" s="56" t="s">
        <v>1013</v>
      </c>
      <c r="H4572" s="57">
        <v>8065227378</v>
      </c>
    </row>
    <row r="4573" spans="1:8">
      <c r="A4573" s="52" t="s">
        <v>506</v>
      </c>
      <c r="B4573" s="52" t="s">
        <v>660</v>
      </c>
      <c r="C4573" s="52" t="s">
        <v>1422</v>
      </c>
      <c r="D4573" s="52" t="s">
        <v>1424</v>
      </c>
      <c r="E4573" s="52" t="s">
        <v>1006</v>
      </c>
      <c r="F4573" s="52" t="s">
        <v>1014</v>
      </c>
      <c r="G4573" s="56" t="s">
        <v>1015</v>
      </c>
      <c r="H4573" s="57">
        <v>25487000</v>
      </c>
    </row>
    <row r="4574" spans="1:8" ht="25.5">
      <c r="A4574" s="52" t="s">
        <v>506</v>
      </c>
      <c r="B4574" s="52" t="s">
        <v>660</v>
      </c>
      <c r="C4574" s="52" t="s">
        <v>1422</v>
      </c>
      <c r="D4574" s="52" t="s">
        <v>1424</v>
      </c>
      <c r="E4574" s="52" t="s">
        <v>1006</v>
      </c>
      <c r="F4574" s="52" t="s">
        <v>1016</v>
      </c>
      <c r="G4574" s="56" t="s">
        <v>1017</v>
      </c>
      <c r="H4574" s="57">
        <v>1413634500</v>
      </c>
    </row>
    <row r="4575" spans="1:8">
      <c r="A4575" s="52" t="s">
        <v>506</v>
      </c>
      <c r="B4575" s="52" t="s">
        <v>660</v>
      </c>
      <c r="C4575" s="52" t="s">
        <v>1422</v>
      </c>
      <c r="D4575" s="52" t="s">
        <v>1424</v>
      </c>
      <c r="E4575" s="52" t="s">
        <v>1035</v>
      </c>
      <c r="F4575" s="52" t="s">
        <v>201</v>
      </c>
      <c r="G4575" s="56" t="s">
        <v>1036</v>
      </c>
      <c r="H4575" s="57">
        <v>181037000</v>
      </c>
    </row>
    <row r="4576" spans="1:8">
      <c r="A4576" s="52" t="s">
        <v>506</v>
      </c>
      <c r="B4576" s="52" t="s">
        <v>660</v>
      </c>
      <c r="C4576" s="52" t="s">
        <v>1422</v>
      </c>
      <c r="D4576" s="52" t="s">
        <v>1424</v>
      </c>
      <c r="E4576" s="52" t="s">
        <v>1035</v>
      </c>
      <c r="F4576" s="52" t="s">
        <v>1037</v>
      </c>
      <c r="G4576" s="56" t="s">
        <v>1038</v>
      </c>
      <c r="H4576" s="57">
        <v>25495000</v>
      </c>
    </row>
    <row r="4577" spans="1:8">
      <c r="A4577" s="52" t="s">
        <v>506</v>
      </c>
      <c r="B4577" s="52" t="s">
        <v>660</v>
      </c>
      <c r="C4577" s="52" t="s">
        <v>1422</v>
      </c>
      <c r="D4577" s="52" t="s">
        <v>1424</v>
      </c>
      <c r="E4577" s="52" t="s">
        <v>1035</v>
      </c>
      <c r="F4577" s="52" t="s">
        <v>1039</v>
      </c>
      <c r="G4577" s="56" t="s">
        <v>1040</v>
      </c>
      <c r="H4577" s="57">
        <v>68280000</v>
      </c>
    </row>
    <row r="4578" spans="1:8">
      <c r="A4578" s="52" t="s">
        <v>506</v>
      </c>
      <c r="B4578" s="52" t="s">
        <v>660</v>
      </c>
      <c r="C4578" s="52" t="s">
        <v>1422</v>
      </c>
      <c r="D4578" s="52" t="s">
        <v>1424</v>
      </c>
      <c r="E4578" s="52" t="s">
        <v>1035</v>
      </c>
      <c r="F4578" s="52" t="s">
        <v>1041</v>
      </c>
      <c r="G4578" s="56" t="s">
        <v>1028</v>
      </c>
      <c r="H4578" s="57">
        <v>53662000</v>
      </c>
    </row>
    <row r="4579" spans="1:8">
      <c r="A4579" s="52" t="s">
        <v>506</v>
      </c>
      <c r="B4579" s="52" t="s">
        <v>660</v>
      </c>
      <c r="C4579" s="52" t="s">
        <v>1422</v>
      </c>
      <c r="D4579" s="52" t="s">
        <v>1424</v>
      </c>
      <c r="E4579" s="52" t="s">
        <v>1035</v>
      </c>
      <c r="F4579" s="52" t="s">
        <v>1042</v>
      </c>
      <c r="G4579" s="56" t="s">
        <v>1043</v>
      </c>
      <c r="H4579" s="57">
        <v>33600000</v>
      </c>
    </row>
    <row r="4580" spans="1:8">
      <c r="A4580" s="52" t="s">
        <v>506</v>
      </c>
      <c r="B4580" s="52" t="s">
        <v>660</v>
      </c>
      <c r="C4580" s="52" t="s">
        <v>1422</v>
      </c>
      <c r="D4580" s="52" t="s">
        <v>1424</v>
      </c>
      <c r="E4580" s="52" t="s">
        <v>1044</v>
      </c>
      <c r="F4580" s="52" t="s">
        <v>201</v>
      </c>
      <c r="G4580" s="56" t="s">
        <v>1045</v>
      </c>
      <c r="H4580" s="57">
        <v>1980000</v>
      </c>
    </row>
    <row r="4581" spans="1:8">
      <c r="A4581" s="52" t="s">
        <v>506</v>
      </c>
      <c r="B4581" s="52" t="s">
        <v>660</v>
      </c>
      <c r="C4581" s="52" t="s">
        <v>1422</v>
      </c>
      <c r="D4581" s="52" t="s">
        <v>1424</v>
      </c>
      <c r="E4581" s="52" t="s">
        <v>1044</v>
      </c>
      <c r="F4581" s="52" t="s">
        <v>1050</v>
      </c>
      <c r="G4581" s="56" t="s">
        <v>1051</v>
      </c>
      <c r="H4581" s="57">
        <v>1980000</v>
      </c>
    </row>
    <row r="4582" spans="1:8" ht="25.5">
      <c r="A4582" s="52" t="s">
        <v>506</v>
      </c>
      <c r="B4582" s="52" t="s">
        <v>660</v>
      </c>
      <c r="C4582" s="52" t="s">
        <v>1422</v>
      </c>
      <c r="D4582" s="52" t="s">
        <v>1424</v>
      </c>
      <c r="E4582" s="52" t="s">
        <v>1058</v>
      </c>
      <c r="F4582" s="52" t="s">
        <v>201</v>
      </c>
      <c r="G4582" s="56" t="s">
        <v>1059</v>
      </c>
      <c r="H4582" s="57">
        <v>444635608</v>
      </c>
    </row>
    <row r="4583" spans="1:8">
      <c r="A4583" s="52" t="s">
        <v>506</v>
      </c>
      <c r="B4583" s="52" t="s">
        <v>660</v>
      </c>
      <c r="C4583" s="52" t="s">
        <v>1422</v>
      </c>
      <c r="D4583" s="52" t="s">
        <v>1424</v>
      </c>
      <c r="E4583" s="52" t="s">
        <v>1058</v>
      </c>
      <c r="F4583" s="52" t="s">
        <v>1245</v>
      </c>
      <c r="G4583" s="56" t="s">
        <v>1246</v>
      </c>
      <c r="H4583" s="57">
        <v>58312400</v>
      </c>
    </row>
    <row r="4584" spans="1:8">
      <c r="A4584" s="52" t="s">
        <v>506</v>
      </c>
      <c r="B4584" s="52" t="s">
        <v>660</v>
      </c>
      <c r="C4584" s="52" t="s">
        <v>1422</v>
      </c>
      <c r="D4584" s="52" t="s">
        <v>1424</v>
      </c>
      <c r="E4584" s="52" t="s">
        <v>1058</v>
      </c>
      <c r="F4584" s="52" t="s">
        <v>1062</v>
      </c>
      <c r="G4584" s="56" t="s">
        <v>1063</v>
      </c>
      <c r="H4584" s="57">
        <v>36034000</v>
      </c>
    </row>
    <row r="4585" spans="1:8">
      <c r="A4585" s="52" t="s">
        <v>506</v>
      </c>
      <c r="B4585" s="52" t="s">
        <v>660</v>
      </c>
      <c r="C4585" s="52" t="s">
        <v>1422</v>
      </c>
      <c r="D4585" s="52" t="s">
        <v>1424</v>
      </c>
      <c r="E4585" s="52" t="s">
        <v>1058</v>
      </c>
      <c r="F4585" s="52" t="s">
        <v>1064</v>
      </c>
      <c r="G4585" s="56" t="s">
        <v>1065</v>
      </c>
      <c r="H4585" s="57">
        <v>77175700</v>
      </c>
    </row>
    <row r="4586" spans="1:8">
      <c r="A4586" s="52" t="s">
        <v>506</v>
      </c>
      <c r="B4586" s="52" t="s">
        <v>660</v>
      </c>
      <c r="C4586" s="52" t="s">
        <v>1422</v>
      </c>
      <c r="D4586" s="52" t="s">
        <v>1424</v>
      </c>
      <c r="E4586" s="52" t="s">
        <v>1058</v>
      </c>
      <c r="F4586" s="52" t="s">
        <v>1066</v>
      </c>
      <c r="G4586" s="56" t="s">
        <v>1067</v>
      </c>
      <c r="H4586" s="57">
        <v>64247900</v>
      </c>
    </row>
    <row r="4587" spans="1:8">
      <c r="A4587" s="52" t="s">
        <v>506</v>
      </c>
      <c r="B4587" s="52" t="s">
        <v>660</v>
      </c>
      <c r="C4587" s="52" t="s">
        <v>1422</v>
      </c>
      <c r="D4587" s="52" t="s">
        <v>1424</v>
      </c>
      <c r="E4587" s="52" t="s">
        <v>1058</v>
      </c>
      <c r="F4587" s="52" t="s">
        <v>1068</v>
      </c>
      <c r="G4587" s="56" t="s">
        <v>1069</v>
      </c>
      <c r="H4587" s="57">
        <v>39766300</v>
      </c>
    </row>
    <row r="4588" spans="1:8">
      <c r="A4588" s="52" t="s">
        <v>506</v>
      </c>
      <c r="B4588" s="52" t="s">
        <v>660</v>
      </c>
      <c r="C4588" s="52" t="s">
        <v>1422</v>
      </c>
      <c r="D4588" s="52" t="s">
        <v>1424</v>
      </c>
      <c r="E4588" s="52" t="s">
        <v>1058</v>
      </c>
      <c r="F4588" s="52" t="s">
        <v>1070</v>
      </c>
      <c r="G4588" s="56" t="s">
        <v>1071</v>
      </c>
      <c r="H4588" s="57">
        <v>169099308</v>
      </c>
    </row>
    <row r="4589" spans="1:8" ht="25.5">
      <c r="A4589" s="52" t="s">
        <v>506</v>
      </c>
      <c r="B4589" s="52" t="s">
        <v>660</v>
      </c>
      <c r="C4589" s="52" t="s">
        <v>1422</v>
      </c>
      <c r="D4589" s="52" t="s">
        <v>1424</v>
      </c>
      <c r="E4589" s="52" t="s">
        <v>1072</v>
      </c>
      <c r="F4589" s="52" t="s">
        <v>201</v>
      </c>
      <c r="G4589" s="56" t="s">
        <v>1073</v>
      </c>
      <c r="H4589" s="57">
        <v>1484034000</v>
      </c>
    </row>
    <row r="4590" spans="1:8">
      <c r="A4590" s="52" t="s">
        <v>506</v>
      </c>
      <c r="B4590" s="52" t="s">
        <v>660</v>
      </c>
      <c r="C4590" s="52" t="s">
        <v>1422</v>
      </c>
      <c r="D4590" s="52" t="s">
        <v>1424</v>
      </c>
      <c r="E4590" s="52" t="s">
        <v>1072</v>
      </c>
      <c r="F4590" s="52" t="s">
        <v>1276</v>
      </c>
      <c r="G4590" s="56" t="s">
        <v>1246</v>
      </c>
      <c r="H4590" s="57">
        <v>650000000</v>
      </c>
    </row>
    <row r="4591" spans="1:8">
      <c r="A4591" s="52" t="s">
        <v>506</v>
      </c>
      <c r="B4591" s="52" t="s">
        <v>660</v>
      </c>
      <c r="C4591" s="52" t="s">
        <v>1422</v>
      </c>
      <c r="D4591" s="52" t="s">
        <v>1424</v>
      </c>
      <c r="E4591" s="52" t="s">
        <v>1072</v>
      </c>
      <c r="F4591" s="52" t="s">
        <v>1251</v>
      </c>
      <c r="G4591" s="56" t="s">
        <v>1248</v>
      </c>
      <c r="H4591" s="57">
        <v>800000000</v>
      </c>
    </row>
    <row r="4592" spans="1:8">
      <c r="A4592" s="52" t="s">
        <v>506</v>
      </c>
      <c r="B4592" s="52" t="s">
        <v>660</v>
      </c>
      <c r="C4592" s="52" t="s">
        <v>1422</v>
      </c>
      <c r="D4592" s="52" t="s">
        <v>1424</v>
      </c>
      <c r="E4592" s="52" t="s">
        <v>1072</v>
      </c>
      <c r="F4592" s="52" t="s">
        <v>1252</v>
      </c>
      <c r="G4592" s="56" t="s">
        <v>1253</v>
      </c>
      <c r="H4592" s="57">
        <v>34034000</v>
      </c>
    </row>
    <row r="4593" spans="1:8" ht="25.5">
      <c r="A4593" s="52" t="s">
        <v>506</v>
      </c>
      <c r="B4593" s="52" t="s">
        <v>660</v>
      </c>
      <c r="C4593" s="52" t="s">
        <v>1422</v>
      </c>
      <c r="D4593" s="52" t="s">
        <v>1424</v>
      </c>
      <c r="E4593" s="52" t="s">
        <v>1076</v>
      </c>
      <c r="F4593" s="52" t="s">
        <v>201</v>
      </c>
      <c r="G4593" s="56" t="s">
        <v>1077</v>
      </c>
      <c r="H4593" s="57">
        <v>18392745300</v>
      </c>
    </row>
    <row r="4594" spans="1:8">
      <c r="A4594" s="52" t="s">
        <v>506</v>
      </c>
      <c r="B4594" s="52" t="s">
        <v>660</v>
      </c>
      <c r="C4594" s="52" t="s">
        <v>1422</v>
      </c>
      <c r="D4594" s="52" t="s">
        <v>1424</v>
      </c>
      <c r="E4594" s="52" t="s">
        <v>1076</v>
      </c>
      <c r="F4594" s="52" t="s">
        <v>1112</v>
      </c>
      <c r="G4594" s="56" t="s">
        <v>1113</v>
      </c>
      <c r="H4594" s="57">
        <v>109903500</v>
      </c>
    </row>
    <row r="4595" spans="1:8">
      <c r="A4595" s="52" t="s">
        <v>506</v>
      </c>
      <c r="B4595" s="52" t="s">
        <v>660</v>
      </c>
      <c r="C4595" s="52" t="s">
        <v>1422</v>
      </c>
      <c r="D4595" s="52" t="s">
        <v>1424</v>
      </c>
      <c r="E4595" s="52" t="s">
        <v>1076</v>
      </c>
      <c r="F4595" s="52" t="s">
        <v>1080</v>
      </c>
      <c r="G4595" s="56" t="s">
        <v>1081</v>
      </c>
      <c r="H4595" s="57">
        <v>18258985800</v>
      </c>
    </row>
    <row r="4596" spans="1:8">
      <c r="A4596" s="52" t="s">
        <v>506</v>
      </c>
      <c r="B4596" s="52" t="s">
        <v>660</v>
      </c>
      <c r="C4596" s="52" t="s">
        <v>1422</v>
      </c>
      <c r="D4596" s="52" t="s">
        <v>1424</v>
      </c>
      <c r="E4596" s="52" t="s">
        <v>1076</v>
      </c>
      <c r="F4596" s="52" t="s">
        <v>1082</v>
      </c>
      <c r="G4596" s="56" t="s">
        <v>971</v>
      </c>
      <c r="H4596" s="57">
        <v>23856000</v>
      </c>
    </row>
    <row r="4597" spans="1:8">
      <c r="A4597" s="52" t="s">
        <v>506</v>
      </c>
      <c r="B4597" s="52" t="s">
        <v>660</v>
      </c>
      <c r="C4597" s="52" t="s">
        <v>1422</v>
      </c>
      <c r="D4597" s="52" t="s">
        <v>1424</v>
      </c>
      <c r="E4597" s="52" t="s">
        <v>1189</v>
      </c>
      <c r="F4597" s="52" t="s">
        <v>201</v>
      </c>
      <c r="G4597" s="56" t="s">
        <v>1190</v>
      </c>
      <c r="H4597" s="57">
        <v>45870000</v>
      </c>
    </row>
    <row r="4598" spans="1:8">
      <c r="A4598" s="52" t="s">
        <v>506</v>
      </c>
      <c r="B4598" s="52" t="s">
        <v>660</v>
      </c>
      <c r="C4598" s="52" t="s">
        <v>1422</v>
      </c>
      <c r="D4598" s="52" t="s">
        <v>1424</v>
      </c>
      <c r="E4598" s="52" t="s">
        <v>1189</v>
      </c>
      <c r="F4598" s="52" t="s">
        <v>1191</v>
      </c>
      <c r="G4598" s="56" t="s">
        <v>1192</v>
      </c>
      <c r="H4598" s="57">
        <v>45870000</v>
      </c>
    </row>
    <row r="4599" spans="1:8">
      <c r="A4599" s="52" t="s">
        <v>506</v>
      </c>
      <c r="B4599" s="52" t="s">
        <v>660</v>
      </c>
      <c r="C4599" s="52" t="s">
        <v>1422</v>
      </c>
      <c r="D4599" s="52" t="s">
        <v>1424</v>
      </c>
      <c r="E4599" s="52" t="s">
        <v>1083</v>
      </c>
      <c r="F4599" s="52" t="s">
        <v>201</v>
      </c>
      <c r="G4599" s="56" t="s">
        <v>971</v>
      </c>
      <c r="H4599" s="57">
        <v>738451500</v>
      </c>
    </row>
    <row r="4600" spans="1:8">
      <c r="A4600" s="52" t="s">
        <v>506</v>
      </c>
      <c r="B4600" s="52" t="s">
        <v>660</v>
      </c>
      <c r="C4600" s="52" t="s">
        <v>1422</v>
      </c>
      <c r="D4600" s="52" t="s">
        <v>1424</v>
      </c>
      <c r="E4600" s="52" t="s">
        <v>1083</v>
      </c>
      <c r="F4600" s="52" t="s">
        <v>1084</v>
      </c>
      <c r="G4600" s="56" t="s">
        <v>1085</v>
      </c>
      <c r="H4600" s="57">
        <v>35795000</v>
      </c>
    </row>
    <row r="4601" spans="1:8">
      <c r="A4601" s="52" t="s">
        <v>506</v>
      </c>
      <c r="B4601" s="52" t="s">
        <v>660</v>
      </c>
      <c r="C4601" s="52" t="s">
        <v>1422</v>
      </c>
      <c r="D4601" s="52" t="s">
        <v>1424</v>
      </c>
      <c r="E4601" s="52" t="s">
        <v>1083</v>
      </c>
      <c r="F4601" s="52" t="s">
        <v>1086</v>
      </c>
      <c r="G4601" s="56" t="s">
        <v>1087</v>
      </c>
      <c r="H4601" s="57">
        <v>31024500</v>
      </c>
    </row>
    <row r="4602" spans="1:8">
      <c r="A4602" s="52" t="s">
        <v>506</v>
      </c>
      <c r="B4602" s="52" t="s">
        <v>660</v>
      </c>
      <c r="C4602" s="52" t="s">
        <v>1422</v>
      </c>
      <c r="D4602" s="52" t="s">
        <v>1424</v>
      </c>
      <c r="E4602" s="52" t="s">
        <v>1083</v>
      </c>
      <c r="F4602" s="52" t="s">
        <v>1088</v>
      </c>
      <c r="G4602" s="56" t="s">
        <v>1089</v>
      </c>
      <c r="H4602" s="57">
        <v>458572000</v>
      </c>
    </row>
    <row r="4603" spans="1:8">
      <c r="A4603" s="52" t="s">
        <v>506</v>
      </c>
      <c r="B4603" s="52" t="s">
        <v>660</v>
      </c>
      <c r="C4603" s="52" t="s">
        <v>1422</v>
      </c>
      <c r="D4603" s="52" t="s">
        <v>1424</v>
      </c>
      <c r="E4603" s="52" t="s">
        <v>1083</v>
      </c>
      <c r="F4603" s="52" t="s">
        <v>1090</v>
      </c>
      <c r="G4603" s="56" t="s">
        <v>1091</v>
      </c>
      <c r="H4603" s="57">
        <v>213060000</v>
      </c>
    </row>
    <row r="4604" spans="1:8">
      <c r="A4604" s="52" t="s">
        <v>506</v>
      </c>
      <c r="B4604" s="52" t="s">
        <v>1426</v>
      </c>
      <c r="C4604" s="52" t="s">
        <v>201</v>
      </c>
      <c r="D4604" s="52" t="s">
        <v>201</v>
      </c>
      <c r="E4604" s="52" t="s">
        <v>201</v>
      </c>
      <c r="F4604" s="52" t="s">
        <v>201</v>
      </c>
      <c r="G4604" s="56" t="s">
        <v>1427</v>
      </c>
      <c r="H4604" s="57">
        <v>3691143756</v>
      </c>
    </row>
    <row r="4605" spans="1:8">
      <c r="A4605" s="52" t="s">
        <v>506</v>
      </c>
      <c r="B4605" s="52" t="s">
        <v>1426</v>
      </c>
      <c r="C4605" s="52" t="s">
        <v>1092</v>
      </c>
      <c r="D4605" s="52" t="s">
        <v>201</v>
      </c>
      <c r="E4605" s="52" t="s">
        <v>201</v>
      </c>
      <c r="F4605" s="52" t="s">
        <v>201</v>
      </c>
      <c r="G4605" s="56" t="s">
        <v>1093</v>
      </c>
      <c r="H4605" s="57">
        <v>270000000</v>
      </c>
    </row>
    <row r="4606" spans="1:8">
      <c r="A4606" s="52" t="s">
        <v>506</v>
      </c>
      <c r="B4606" s="52" t="s">
        <v>1426</v>
      </c>
      <c r="C4606" s="52" t="s">
        <v>1092</v>
      </c>
      <c r="D4606" s="52" t="s">
        <v>1108</v>
      </c>
      <c r="E4606" s="52" t="s">
        <v>201</v>
      </c>
      <c r="F4606" s="52" t="s">
        <v>201</v>
      </c>
      <c r="G4606" s="56" t="s">
        <v>1109</v>
      </c>
      <c r="H4606" s="57">
        <v>270000000</v>
      </c>
    </row>
    <row r="4607" spans="1:8">
      <c r="A4607" s="52" t="s">
        <v>506</v>
      </c>
      <c r="B4607" s="52" t="s">
        <v>1426</v>
      </c>
      <c r="C4607" s="52" t="s">
        <v>1092</v>
      </c>
      <c r="D4607" s="52" t="s">
        <v>1108</v>
      </c>
      <c r="E4607" s="52" t="s">
        <v>1021</v>
      </c>
      <c r="F4607" s="52" t="s">
        <v>201</v>
      </c>
      <c r="G4607" s="56" t="s">
        <v>1022</v>
      </c>
      <c r="H4607" s="57">
        <v>269250000</v>
      </c>
    </row>
    <row r="4608" spans="1:8">
      <c r="A4608" s="52" t="s">
        <v>506</v>
      </c>
      <c r="B4608" s="52" t="s">
        <v>1426</v>
      </c>
      <c r="C4608" s="52" t="s">
        <v>1092</v>
      </c>
      <c r="D4608" s="52" t="s">
        <v>1108</v>
      </c>
      <c r="E4608" s="52" t="s">
        <v>1021</v>
      </c>
      <c r="F4608" s="52" t="s">
        <v>1023</v>
      </c>
      <c r="G4608" s="56" t="s">
        <v>1024</v>
      </c>
      <c r="H4608" s="57">
        <v>7920000</v>
      </c>
    </row>
    <row r="4609" spans="1:8">
      <c r="A4609" s="52" t="s">
        <v>506</v>
      </c>
      <c r="B4609" s="52" t="s">
        <v>1426</v>
      </c>
      <c r="C4609" s="52" t="s">
        <v>1092</v>
      </c>
      <c r="D4609" s="52" t="s">
        <v>1108</v>
      </c>
      <c r="E4609" s="52" t="s">
        <v>1021</v>
      </c>
      <c r="F4609" s="52" t="s">
        <v>1025</v>
      </c>
      <c r="G4609" s="56" t="s">
        <v>1026</v>
      </c>
      <c r="H4609" s="57">
        <v>24700000</v>
      </c>
    </row>
    <row r="4610" spans="1:8">
      <c r="A4610" s="52" t="s">
        <v>506</v>
      </c>
      <c r="B4610" s="52" t="s">
        <v>1426</v>
      </c>
      <c r="C4610" s="52" t="s">
        <v>1092</v>
      </c>
      <c r="D4610" s="52" t="s">
        <v>1108</v>
      </c>
      <c r="E4610" s="52" t="s">
        <v>1021</v>
      </c>
      <c r="F4610" s="52" t="s">
        <v>1268</v>
      </c>
      <c r="G4610" s="56" t="s">
        <v>1269</v>
      </c>
      <c r="H4610" s="57">
        <v>37335000</v>
      </c>
    </row>
    <row r="4611" spans="1:8">
      <c r="A4611" s="52" t="s">
        <v>506</v>
      </c>
      <c r="B4611" s="52" t="s">
        <v>1426</v>
      </c>
      <c r="C4611" s="52" t="s">
        <v>1092</v>
      </c>
      <c r="D4611" s="52" t="s">
        <v>1108</v>
      </c>
      <c r="E4611" s="52" t="s">
        <v>1021</v>
      </c>
      <c r="F4611" s="52" t="s">
        <v>1027</v>
      </c>
      <c r="G4611" s="56" t="s">
        <v>1028</v>
      </c>
      <c r="H4611" s="57">
        <v>13000000</v>
      </c>
    </row>
    <row r="4612" spans="1:8">
      <c r="A4612" s="52" t="s">
        <v>506</v>
      </c>
      <c r="B4612" s="52" t="s">
        <v>1426</v>
      </c>
      <c r="C4612" s="52" t="s">
        <v>1092</v>
      </c>
      <c r="D4612" s="52" t="s">
        <v>1108</v>
      </c>
      <c r="E4612" s="52" t="s">
        <v>1021</v>
      </c>
      <c r="F4612" s="52" t="s">
        <v>1029</v>
      </c>
      <c r="G4612" s="56" t="s">
        <v>1030</v>
      </c>
      <c r="H4612" s="57">
        <v>63500000</v>
      </c>
    </row>
    <row r="4613" spans="1:8">
      <c r="A4613" s="52" t="s">
        <v>506</v>
      </c>
      <c r="B4613" s="52" t="s">
        <v>1426</v>
      </c>
      <c r="C4613" s="52" t="s">
        <v>1092</v>
      </c>
      <c r="D4613" s="52" t="s">
        <v>1108</v>
      </c>
      <c r="E4613" s="52" t="s">
        <v>1021</v>
      </c>
      <c r="F4613" s="52" t="s">
        <v>1031</v>
      </c>
      <c r="G4613" s="56" t="s">
        <v>1032</v>
      </c>
      <c r="H4613" s="57">
        <v>115075000</v>
      </c>
    </row>
    <row r="4614" spans="1:8">
      <c r="A4614" s="52" t="s">
        <v>506</v>
      </c>
      <c r="B4614" s="52" t="s">
        <v>1426</v>
      </c>
      <c r="C4614" s="52" t="s">
        <v>1092</v>
      </c>
      <c r="D4614" s="52" t="s">
        <v>1108</v>
      </c>
      <c r="E4614" s="52" t="s">
        <v>1021</v>
      </c>
      <c r="F4614" s="52" t="s">
        <v>1033</v>
      </c>
      <c r="G4614" s="56" t="s">
        <v>1034</v>
      </c>
      <c r="H4614" s="57">
        <v>7720000</v>
      </c>
    </row>
    <row r="4615" spans="1:8">
      <c r="A4615" s="52" t="s">
        <v>506</v>
      </c>
      <c r="B4615" s="52" t="s">
        <v>1426</v>
      </c>
      <c r="C4615" s="52" t="s">
        <v>1092</v>
      </c>
      <c r="D4615" s="52" t="s">
        <v>1108</v>
      </c>
      <c r="E4615" s="52" t="s">
        <v>1035</v>
      </c>
      <c r="F4615" s="52" t="s">
        <v>201</v>
      </c>
      <c r="G4615" s="56" t="s">
        <v>1036</v>
      </c>
      <c r="H4615" s="57">
        <v>750000</v>
      </c>
    </row>
    <row r="4616" spans="1:8">
      <c r="A4616" s="52" t="s">
        <v>506</v>
      </c>
      <c r="B4616" s="52" t="s">
        <v>1426</v>
      </c>
      <c r="C4616" s="52" t="s">
        <v>1092</v>
      </c>
      <c r="D4616" s="52" t="s">
        <v>1108</v>
      </c>
      <c r="E4616" s="52" t="s">
        <v>1035</v>
      </c>
      <c r="F4616" s="52" t="s">
        <v>1039</v>
      </c>
      <c r="G4616" s="56" t="s">
        <v>1040</v>
      </c>
      <c r="H4616" s="57">
        <v>750000</v>
      </c>
    </row>
    <row r="4617" spans="1:8" ht="38.25">
      <c r="A4617" s="52" t="s">
        <v>506</v>
      </c>
      <c r="B4617" s="52" t="s">
        <v>1426</v>
      </c>
      <c r="C4617" s="52" t="s">
        <v>1092</v>
      </c>
      <c r="D4617" s="52" t="s">
        <v>1217</v>
      </c>
      <c r="E4617" s="52" t="s">
        <v>201</v>
      </c>
      <c r="F4617" s="52" t="s">
        <v>201</v>
      </c>
      <c r="G4617" s="56" t="s">
        <v>1218</v>
      </c>
      <c r="H4617" s="57">
        <v>0</v>
      </c>
    </row>
    <row r="4618" spans="1:8" ht="25.5">
      <c r="A4618" s="52" t="s">
        <v>506</v>
      </c>
      <c r="B4618" s="52" t="s">
        <v>1426</v>
      </c>
      <c r="C4618" s="52" t="s">
        <v>930</v>
      </c>
      <c r="D4618" s="52" t="s">
        <v>201</v>
      </c>
      <c r="E4618" s="52" t="s">
        <v>201</v>
      </c>
      <c r="F4618" s="52" t="s">
        <v>201</v>
      </c>
      <c r="G4618" s="56" t="s">
        <v>931</v>
      </c>
      <c r="H4618" s="57">
        <v>3421143756</v>
      </c>
    </row>
    <row r="4619" spans="1:8" ht="38.25">
      <c r="A4619" s="52" t="s">
        <v>506</v>
      </c>
      <c r="B4619" s="52" t="s">
        <v>1426</v>
      </c>
      <c r="C4619" s="52" t="s">
        <v>930</v>
      </c>
      <c r="D4619" s="52" t="s">
        <v>1428</v>
      </c>
      <c r="E4619" s="52" t="s">
        <v>201</v>
      </c>
      <c r="F4619" s="52" t="s">
        <v>201</v>
      </c>
      <c r="G4619" s="56" t="s">
        <v>1429</v>
      </c>
      <c r="H4619" s="57">
        <v>3421143756</v>
      </c>
    </row>
    <row r="4620" spans="1:8">
      <c r="A4620" s="52" t="s">
        <v>506</v>
      </c>
      <c r="B4620" s="52" t="s">
        <v>1426</v>
      </c>
      <c r="C4620" s="52" t="s">
        <v>930</v>
      </c>
      <c r="D4620" s="52" t="s">
        <v>1428</v>
      </c>
      <c r="E4620" s="52" t="s">
        <v>934</v>
      </c>
      <c r="F4620" s="52" t="s">
        <v>201</v>
      </c>
      <c r="G4620" s="56" t="s">
        <v>935</v>
      </c>
      <c r="H4620" s="57">
        <v>1362469500</v>
      </c>
    </row>
    <row r="4621" spans="1:8">
      <c r="A4621" s="52" t="s">
        <v>506</v>
      </c>
      <c r="B4621" s="52" t="s">
        <v>1426</v>
      </c>
      <c r="C4621" s="52" t="s">
        <v>930</v>
      </c>
      <c r="D4621" s="52" t="s">
        <v>1428</v>
      </c>
      <c r="E4621" s="52" t="s">
        <v>934</v>
      </c>
      <c r="F4621" s="52" t="s">
        <v>936</v>
      </c>
      <c r="G4621" s="56" t="s">
        <v>937</v>
      </c>
      <c r="H4621" s="57">
        <v>1362469500</v>
      </c>
    </row>
    <row r="4622" spans="1:8" ht="25.5">
      <c r="A4622" s="52" t="s">
        <v>506</v>
      </c>
      <c r="B4622" s="52" t="s">
        <v>1426</v>
      </c>
      <c r="C4622" s="52" t="s">
        <v>930</v>
      </c>
      <c r="D4622" s="52" t="s">
        <v>1428</v>
      </c>
      <c r="E4622" s="52" t="s">
        <v>940</v>
      </c>
      <c r="F4622" s="52" t="s">
        <v>201</v>
      </c>
      <c r="G4622" s="56" t="s">
        <v>941</v>
      </c>
      <c r="H4622" s="57">
        <v>83502600</v>
      </c>
    </row>
    <row r="4623" spans="1:8" ht="25.5">
      <c r="A4623" s="52" t="s">
        <v>506</v>
      </c>
      <c r="B4623" s="52" t="s">
        <v>1426</v>
      </c>
      <c r="C4623" s="52" t="s">
        <v>930</v>
      </c>
      <c r="D4623" s="52" t="s">
        <v>1428</v>
      </c>
      <c r="E4623" s="52" t="s">
        <v>940</v>
      </c>
      <c r="F4623" s="52" t="s">
        <v>942</v>
      </c>
      <c r="G4623" s="56" t="s">
        <v>943</v>
      </c>
      <c r="H4623" s="57">
        <v>83502600</v>
      </c>
    </row>
    <row r="4624" spans="1:8">
      <c r="A4624" s="52" t="s">
        <v>506</v>
      </c>
      <c r="B4624" s="52" t="s">
        <v>1426</v>
      </c>
      <c r="C4624" s="52" t="s">
        <v>930</v>
      </c>
      <c r="D4624" s="52" t="s">
        <v>1428</v>
      </c>
      <c r="E4624" s="52" t="s">
        <v>944</v>
      </c>
      <c r="F4624" s="52" t="s">
        <v>201</v>
      </c>
      <c r="G4624" s="56" t="s">
        <v>945</v>
      </c>
      <c r="H4624" s="57">
        <v>142737900</v>
      </c>
    </row>
    <row r="4625" spans="1:8">
      <c r="A4625" s="52" t="s">
        <v>506</v>
      </c>
      <c r="B4625" s="52" t="s">
        <v>1426</v>
      </c>
      <c r="C4625" s="52" t="s">
        <v>930</v>
      </c>
      <c r="D4625" s="52" t="s">
        <v>1428</v>
      </c>
      <c r="E4625" s="52" t="s">
        <v>944</v>
      </c>
      <c r="F4625" s="52" t="s">
        <v>946</v>
      </c>
      <c r="G4625" s="56" t="s">
        <v>947</v>
      </c>
      <c r="H4625" s="57">
        <v>99519000</v>
      </c>
    </row>
    <row r="4626" spans="1:8" ht="25.5">
      <c r="A4626" s="52" t="s">
        <v>506</v>
      </c>
      <c r="B4626" s="52" t="s">
        <v>1426</v>
      </c>
      <c r="C4626" s="52" t="s">
        <v>930</v>
      </c>
      <c r="D4626" s="52" t="s">
        <v>1428</v>
      </c>
      <c r="E4626" s="52" t="s">
        <v>944</v>
      </c>
      <c r="F4626" s="52" t="s">
        <v>954</v>
      </c>
      <c r="G4626" s="56" t="s">
        <v>955</v>
      </c>
      <c r="H4626" s="57">
        <v>6996000</v>
      </c>
    </row>
    <row r="4627" spans="1:8">
      <c r="A4627" s="52" t="s">
        <v>506</v>
      </c>
      <c r="B4627" s="52" t="s">
        <v>1426</v>
      </c>
      <c r="C4627" s="52" t="s">
        <v>930</v>
      </c>
      <c r="D4627" s="52" t="s">
        <v>1428</v>
      </c>
      <c r="E4627" s="52" t="s">
        <v>944</v>
      </c>
      <c r="F4627" s="52" t="s">
        <v>958</v>
      </c>
      <c r="G4627" s="56" t="s">
        <v>959</v>
      </c>
      <c r="H4627" s="57">
        <v>36222900</v>
      </c>
    </row>
    <row r="4628" spans="1:8">
      <c r="A4628" s="52" t="s">
        <v>506</v>
      </c>
      <c r="B4628" s="52" t="s">
        <v>1426</v>
      </c>
      <c r="C4628" s="52" t="s">
        <v>930</v>
      </c>
      <c r="D4628" s="52" t="s">
        <v>1428</v>
      </c>
      <c r="E4628" s="52" t="s">
        <v>972</v>
      </c>
      <c r="F4628" s="52" t="s">
        <v>201</v>
      </c>
      <c r="G4628" s="56" t="s">
        <v>973</v>
      </c>
      <c r="H4628" s="57">
        <v>361741518</v>
      </c>
    </row>
    <row r="4629" spans="1:8">
      <c r="A4629" s="52" t="s">
        <v>506</v>
      </c>
      <c r="B4629" s="52" t="s">
        <v>1426</v>
      </c>
      <c r="C4629" s="52" t="s">
        <v>930</v>
      </c>
      <c r="D4629" s="52" t="s">
        <v>1428</v>
      </c>
      <c r="E4629" s="52" t="s">
        <v>972</v>
      </c>
      <c r="F4629" s="52" t="s">
        <v>974</v>
      </c>
      <c r="G4629" s="56" t="s">
        <v>975</v>
      </c>
      <c r="H4629" s="57">
        <v>270460968</v>
      </c>
    </row>
    <row r="4630" spans="1:8">
      <c r="A4630" s="52" t="s">
        <v>506</v>
      </c>
      <c r="B4630" s="52" t="s">
        <v>1426</v>
      </c>
      <c r="C4630" s="52" t="s">
        <v>930</v>
      </c>
      <c r="D4630" s="52" t="s">
        <v>1428</v>
      </c>
      <c r="E4630" s="52" t="s">
        <v>972</v>
      </c>
      <c r="F4630" s="52" t="s">
        <v>976</v>
      </c>
      <c r="G4630" s="56" t="s">
        <v>977</v>
      </c>
      <c r="H4630" s="57">
        <v>46364733</v>
      </c>
    </row>
    <row r="4631" spans="1:8">
      <c r="A4631" s="52" t="s">
        <v>506</v>
      </c>
      <c r="B4631" s="52" t="s">
        <v>1426</v>
      </c>
      <c r="C4631" s="52" t="s">
        <v>930</v>
      </c>
      <c r="D4631" s="52" t="s">
        <v>1428</v>
      </c>
      <c r="E4631" s="52" t="s">
        <v>972</v>
      </c>
      <c r="F4631" s="52" t="s">
        <v>978</v>
      </c>
      <c r="G4631" s="56" t="s">
        <v>979</v>
      </c>
      <c r="H4631" s="57">
        <v>30909822</v>
      </c>
    </row>
    <row r="4632" spans="1:8">
      <c r="A4632" s="52" t="s">
        <v>506</v>
      </c>
      <c r="B4632" s="52" t="s">
        <v>1426</v>
      </c>
      <c r="C4632" s="52" t="s">
        <v>930</v>
      </c>
      <c r="D4632" s="52" t="s">
        <v>1428</v>
      </c>
      <c r="E4632" s="52" t="s">
        <v>972</v>
      </c>
      <c r="F4632" s="52" t="s">
        <v>980</v>
      </c>
      <c r="G4632" s="56" t="s">
        <v>981</v>
      </c>
      <c r="H4632" s="57">
        <v>14005995</v>
      </c>
    </row>
    <row r="4633" spans="1:8">
      <c r="A4633" s="52" t="s">
        <v>506</v>
      </c>
      <c r="B4633" s="52" t="s">
        <v>1426</v>
      </c>
      <c r="C4633" s="52" t="s">
        <v>930</v>
      </c>
      <c r="D4633" s="52" t="s">
        <v>1428</v>
      </c>
      <c r="E4633" s="52" t="s">
        <v>986</v>
      </c>
      <c r="F4633" s="52" t="s">
        <v>201</v>
      </c>
      <c r="G4633" s="56" t="s">
        <v>987</v>
      </c>
      <c r="H4633" s="57">
        <v>139016346</v>
      </c>
    </row>
    <row r="4634" spans="1:8">
      <c r="A4634" s="52" t="s">
        <v>506</v>
      </c>
      <c r="B4634" s="52" t="s">
        <v>1426</v>
      </c>
      <c r="C4634" s="52" t="s">
        <v>930</v>
      </c>
      <c r="D4634" s="52" t="s">
        <v>1428</v>
      </c>
      <c r="E4634" s="52" t="s">
        <v>986</v>
      </c>
      <c r="F4634" s="52" t="s">
        <v>988</v>
      </c>
      <c r="G4634" s="56" t="s">
        <v>989</v>
      </c>
      <c r="H4634" s="57">
        <v>46198771</v>
      </c>
    </row>
    <row r="4635" spans="1:8">
      <c r="A4635" s="52" t="s">
        <v>506</v>
      </c>
      <c r="B4635" s="52" t="s">
        <v>1426</v>
      </c>
      <c r="C4635" s="52" t="s">
        <v>930</v>
      </c>
      <c r="D4635" s="52" t="s">
        <v>1428</v>
      </c>
      <c r="E4635" s="52" t="s">
        <v>986</v>
      </c>
      <c r="F4635" s="52" t="s">
        <v>990</v>
      </c>
      <c r="G4635" s="56" t="s">
        <v>991</v>
      </c>
      <c r="H4635" s="57">
        <v>3842533</v>
      </c>
    </row>
    <row r="4636" spans="1:8">
      <c r="A4636" s="52" t="s">
        <v>506</v>
      </c>
      <c r="B4636" s="52" t="s">
        <v>1426</v>
      </c>
      <c r="C4636" s="52" t="s">
        <v>930</v>
      </c>
      <c r="D4636" s="52" t="s">
        <v>1428</v>
      </c>
      <c r="E4636" s="52" t="s">
        <v>986</v>
      </c>
      <c r="F4636" s="52" t="s">
        <v>992</v>
      </c>
      <c r="G4636" s="56" t="s">
        <v>993</v>
      </c>
      <c r="H4636" s="57">
        <v>88975042</v>
      </c>
    </row>
    <row r="4637" spans="1:8">
      <c r="A4637" s="52" t="s">
        <v>506</v>
      </c>
      <c r="B4637" s="52" t="s">
        <v>1426</v>
      </c>
      <c r="C4637" s="52" t="s">
        <v>930</v>
      </c>
      <c r="D4637" s="52" t="s">
        <v>1428</v>
      </c>
      <c r="E4637" s="52" t="s">
        <v>996</v>
      </c>
      <c r="F4637" s="52" t="s">
        <v>201</v>
      </c>
      <c r="G4637" s="56" t="s">
        <v>997</v>
      </c>
      <c r="H4637" s="57">
        <v>79143296</v>
      </c>
    </row>
    <row r="4638" spans="1:8">
      <c r="A4638" s="52" t="s">
        <v>506</v>
      </c>
      <c r="B4638" s="52" t="s">
        <v>1426</v>
      </c>
      <c r="C4638" s="52" t="s">
        <v>930</v>
      </c>
      <c r="D4638" s="52" t="s">
        <v>1428</v>
      </c>
      <c r="E4638" s="52" t="s">
        <v>996</v>
      </c>
      <c r="F4638" s="52" t="s">
        <v>998</v>
      </c>
      <c r="G4638" s="56" t="s">
        <v>999</v>
      </c>
      <c r="H4638" s="57">
        <v>36049296</v>
      </c>
    </row>
    <row r="4639" spans="1:8">
      <c r="A4639" s="52" t="s">
        <v>506</v>
      </c>
      <c r="B4639" s="52" t="s">
        <v>1426</v>
      </c>
      <c r="C4639" s="52" t="s">
        <v>930</v>
      </c>
      <c r="D4639" s="52" t="s">
        <v>1428</v>
      </c>
      <c r="E4639" s="52" t="s">
        <v>996</v>
      </c>
      <c r="F4639" s="52" t="s">
        <v>1000</v>
      </c>
      <c r="G4639" s="56" t="s">
        <v>1001</v>
      </c>
      <c r="H4639" s="57">
        <v>32960000</v>
      </c>
    </row>
    <row r="4640" spans="1:8">
      <c r="A4640" s="52" t="s">
        <v>506</v>
      </c>
      <c r="B4640" s="52" t="s">
        <v>1426</v>
      </c>
      <c r="C4640" s="52" t="s">
        <v>930</v>
      </c>
      <c r="D4640" s="52" t="s">
        <v>1428</v>
      </c>
      <c r="E4640" s="52" t="s">
        <v>996</v>
      </c>
      <c r="F4640" s="52" t="s">
        <v>1004</v>
      </c>
      <c r="G4640" s="56" t="s">
        <v>1005</v>
      </c>
      <c r="H4640" s="57">
        <v>10134000</v>
      </c>
    </row>
    <row r="4641" spans="1:8">
      <c r="A4641" s="52" t="s">
        <v>506</v>
      </c>
      <c r="B4641" s="52" t="s">
        <v>1426</v>
      </c>
      <c r="C4641" s="52" t="s">
        <v>930</v>
      </c>
      <c r="D4641" s="52" t="s">
        <v>1428</v>
      </c>
      <c r="E4641" s="52" t="s">
        <v>1006</v>
      </c>
      <c r="F4641" s="52" t="s">
        <v>201</v>
      </c>
      <c r="G4641" s="56" t="s">
        <v>1007</v>
      </c>
      <c r="H4641" s="57">
        <v>44978865</v>
      </c>
    </row>
    <row r="4642" spans="1:8" ht="38.25">
      <c r="A4642" s="52" t="s">
        <v>506</v>
      </c>
      <c r="B4642" s="52" t="s">
        <v>1426</v>
      </c>
      <c r="C4642" s="52" t="s">
        <v>930</v>
      </c>
      <c r="D4642" s="52" t="s">
        <v>1428</v>
      </c>
      <c r="E4642" s="52" t="s">
        <v>1006</v>
      </c>
      <c r="F4642" s="52" t="s">
        <v>1008</v>
      </c>
      <c r="G4642" s="56" t="s">
        <v>1009</v>
      </c>
      <c r="H4642" s="57">
        <v>4776000</v>
      </c>
    </row>
    <row r="4643" spans="1:8">
      <c r="A4643" s="52" t="s">
        <v>506</v>
      </c>
      <c r="B4643" s="52" t="s">
        <v>1426</v>
      </c>
      <c r="C4643" s="52" t="s">
        <v>930</v>
      </c>
      <c r="D4643" s="52" t="s">
        <v>1428</v>
      </c>
      <c r="E4643" s="52" t="s">
        <v>1006</v>
      </c>
      <c r="F4643" s="52" t="s">
        <v>1010</v>
      </c>
      <c r="G4643" s="56" t="s">
        <v>1011</v>
      </c>
      <c r="H4643" s="57">
        <v>15978065</v>
      </c>
    </row>
    <row r="4644" spans="1:8" ht="38.25">
      <c r="A4644" s="52" t="s">
        <v>506</v>
      </c>
      <c r="B4644" s="52" t="s">
        <v>1426</v>
      </c>
      <c r="C4644" s="52" t="s">
        <v>930</v>
      </c>
      <c r="D4644" s="52" t="s">
        <v>1428</v>
      </c>
      <c r="E4644" s="52" t="s">
        <v>1006</v>
      </c>
      <c r="F4644" s="52" t="s">
        <v>1012</v>
      </c>
      <c r="G4644" s="56" t="s">
        <v>1013</v>
      </c>
      <c r="H4644" s="57">
        <v>4152000</v>
      </c>
    </row>
    <row r="4645" spans="1:8" ht="25.5">
      <c r="A4645" s="52" t="s">
        <v>506</v>
      </c>
      <c r="B4645" s="52" t="s">
        <v>1426</v>
      </c>
      <c r="C4645" s="52" t="s">
        <v>930</v>
      </c>
      <c r="D4645" s="52" t="s">
        <v>1428</v>
      </c>
      <c r="E4645" s="52" t="s">
        <v>1006</v>
      </c>
      <c r="F4645" s="52" t="s">
        <v>1016</v>
      </c>
      <c r="G4645" s="56" t="s">
        <v>1017</v>
      </c>
      <c r="H4645" s="57">
        <v>20072800</v>
      </c>
    </row>
    <row r="4646" spans="1:8">
      <c r="A4646" s="52" t="s">
        <v>506</v>
      </c>
      <c r="B4646" s="52" t="s">
        <v>1426</v>
      </c>
      <c r="C4646" s="52" t="s">
        <v>930</v>
      </c>
      <c r="D4646" s="52" t="s">
        <v>1428</v>
      </c>
      <c r="E4646" s="52" t="s">
        <v>1021</v>
      </c>
      <c r="F4646" s="52" t="s">
        <v>201</v>
      </c>
      <c r="G4646" s="56" t="s">
        <v>1022</v>
      </c>
      <c r="H4646" s="57">
        <v>341009709</v>
      </c>
    </row>
    <row r="4647" spans="1:8">
      <c r="A4647" s="52" t="s">
        <v>506</v>
      </c>
      <c r="B4647" s="52" t="s">
        <v>1426</v>
      </c>
      <c r="C4647" s="52" t="s">
        <v>930</v>
      </c>
      <c r="D4647" s="52" t="s">
        <v>1428</v>
      </c>
      <c r="E4647" s="52" t="s">
        <v>1021</v>
      </c>
      <c r="F4647" s="52" t="s">
        <v>1023</v>
      </c>
      <c r="G4647" s="56" t="s">
        <v>1024</v>
      </c>
      <c r="H4647" s="57">
        <v>5504400</v>
      </c>
    </row>
    <row r="4648" spans="1:8">
      <c r="A4648" s="52" t="s">
        <v>506</v>
      </c>
      <c r="B4648" s="52" t="s">
        <v>1426</v>
      </c>
      <c r="C4648" s="52" t="s">
        <v>930</v>
      </c>
      <c r="D4648" s="52" t="s">
        <v>1428</v>
      </c>
      <c r="E4648" s="52" t="s">
        <v>1021</v>
      </c>
      <c r="F4648" s="52" t="s">
        <v>1025</v>
      </c>
      <c r="G4648" s="56" t="s">
        <v>1026</v>
      </c>
      <c r="H4648" s="57">
        <v>8250000</v>
      </c>
    </row>
    <row r="4649" spans="1:8">
      <c r="A4649" s="52" t="s">
        <v>506</v>
      </c>
      <c r="B4649" s="52" t="s">
        <v>1426</v>
      </c>
      <c r="C4649" s="52" t="s">
        <v>930</v>
      </c>
      <c r="D4649" s="52" t="s">
        <v>1428</v>
      </c>
      <c r="E4649" s="52" t="s">
        <v>1021</v>
      </c>
      <c r="F4649" s="52" t="s">
        <v>1268</v>
      </c>
      <c r="G4649" s="56" t="s">
        <v>1269</v>
      </c>
      <c r="H4649" s="57">
        <v>22900000</v>
      </c>
    </row>
    <row r="4650" spans="1:8">
      <c r="A4650" s="52" t="s">
        <v>506</v>
      </c>
      <c r="B4650" s="52" t="s">
        <v>1426</v>
      </c>
      <c r="C4650" s="52" t="s">
        <v>930</v>
      </c>
      <c r="D4650" s="52" t="s">
        <v>1428</v>
      </c>
      <c r="E4650" s="52" t="s">
        <v>1021</v>
      </c>
      <c r="F4650" s="52" t="s">
        <v>1027</v>
      </c>
      <c r="G4650" s="56" t="s">
        <v>1028</v>
      </c>
      <c r="H4650" s="57">
        <v>34850000</v>
      </c>
    </row>
    <row r="4651" spans="1:8">
      <c r="A4651" s="52" t="s">
        <v>506</v>
      </c>
      <c r="B4651" s="52" t="s">
        <v>1426</v>
      </c>
      <c r="C4651" s="52" t="s">
        <v>930</v>
      </c>
      <c r="D4651" s="52" t="s">
        <v>1428</v>
      </c>
      <c r="E4651" s="52" t="s">
        <v>1021</v>
      </c>
      <c r="F4651" s="52" t="s">
        <v>1029</v>
      </c>
      <c r="G4651" s="56" t="s">
        <v>1030</v>
      </c>
      <c r="H4651" s="57">
        <v>109965309</v>
      </c>
    </row>
    <row r="4652" spans="1:8">
      <c r="A4652" s="52" t="s">
        <v>506</v>
      </c>
      <c r="B4652" s="52" t="s">
        <v>1426</v>
      </c>
      <c r="C4652" s="52" t="s">
        <v>930</v>
      </c>
      <c r="D4652" s="52" t="s">
        <v>1428</v>
      </c>
      <c r="E4652" s="52" t="s">
        <v>1021</v>
      </c>
      <c r="F4652" s="52" t="s">
        <v>1031</v>
      </c>
      <c r="G4652" s="56" t="s">
        <v>1032</v>
      </c>
      <c r="H4652" s="57">
        <v>13390000</v>
      </c>
    </row>
    <row r="4653" spans="1:8">
      <c r="A4653" s="52" t="s">
        <v>506</v>
      </c>
      <c r="B4653" s="52" t="s">
        <v>1426</v>
      </c>
      <c r="C4653" s="52" t="s">
        <v>930</v>
      </c>
      <c r="D4653" s="52" t="s">
        <v>1428</v>
      </c>
      <c r="E4653" s="52" t="s">
        <v>1021</v>
      </c>
      <c r="F4653" s="52" t="s">
        <v>1033</v>
      </c>
      <c r="G4653" s="56" t="s">
        <v>1034</v>
      </c>
      <c r="H4653" s="57">
        <v>146150000</v>
      </c>
    </row>
    <row r="4654" spans="1:8">
      <c r="A4654" s="52" t="s">
        <v>506</v>
      </c>
      <c r="B4654" s="52" t="s">
        <v>1426</v>
      </c>
      <c r="C4654" s="52" t="s">
        <v>930</v>
      </c>
      <c r="D4654" s="52" t="s">
        <v>1428</v>
      </c>
      <c r="E4654" s="52" t="s">
        <v>1035</v>
      </c>
      <c r="F4654" s="52" t="s">
        <v>201</v>
      </c>
      <c r="G4654" s="56" t="s">
        <v>1036</v>
      </c>
      <c r="H4654" s="57">
        <v>270235000</v>
      </c>
    </row>
    <row r="4655" spans="1:8">
      <c r="A4655" s="52" t="s">
        <v>506</v>
      </c>
      <c r="B4655" s="52" t="s">
        <v>1426</v>
      </c>
      <c r="C4655" s="52" t="s">
        <v>930</v>
      </c>
      <c r="D4655" s="52" t="s">
        <v>1428</v>
      </c>
      <c r="E4655" s="52" t="s">
        <v>1035</v>
      </c>
      <c r="F4655" s="52" t="s">
        <v>1037</v>
      </c>
      <c r="G4655" s="56" t="s">
        <v>1038</v>
      </c>
      <c r="H4655" s="57">
        <v>18605000</v>
      </c>
    </row>
    <row r="4656" spans="1:8">
      <c r="A4656" s="52" t="s">
        <v>506</v>
      </c>
      <c r="B4656" s="52" t="s">
        <v>1426</v>
      </c>
      <c r="C4656" s="52" t="s">
        <v>930</v>
      </c>
      <c r="D4656" s="52" t="s">
        <v>1428</v>
      </c>
      <c r="E4656" s="52" t="s">
        <v>1035</v>
      </c>
      <c r="F4656" s="52" t="s">
        <v>1039</v>
      </c>
      <c r="G4656" s="56" t="s">
        <v>1040</v>
      </c>
      <c r="H4656" s="57">
        <v>110380000</v>
      </c>
    </row>
    <row r="4657" spans="1:8">
      <c r="A4657" s="52" t="s">
        <v>506</v>
      </c>
      <c r="B4657" s="52" t="s">
        <v>1426</v>
      </c>
      <c r="C4657" s="52" t="s">
        <v>930</v>
      </c>
      <c r="D4657" s="52" t="s">
        <v>1428</v>
      </c>
      <c r="E4657" s="52" t="s">
        <v>1035</v>
      </c>
      <c r="F4657" s="52" t="s">
        <v>1041</v>
      </c>
      <c r="G4657" s="56" t="s">
        <v>1028</v>
      </c>
      <c r="H4657" s="57">
        <v>119650000</v>
      </c>
    </row>
    <row r="4658" spans="1:8">
      <c r="A4658" s="52" t="s">
        <v>506</v>
      </c>
      <c r="B4658" s="52" t="s">
        <v>1426</v>
      </c>
      <c r="C4658" s="52" t="s">
        <v>930</v>
      </c>
      <c r="D4658" s="52" t="s">
        <v>1428</v>
      </c>
      <c r="E4658" s="52" t="s">
        <v>1035</v>
      </c>
      <c r="F4658" s="52" t="s">
        <v>1042</v>
      </c>
      <c r="G4658" s="56" t="s">
        <v>1043</v>
      </c>
      <c r="H4658" s="57">
        <v>21600000</v>
      </c>
    </row>
    <row r="4659" spans="1:8">
      <c r="A4659" s="52" t="s">
        <v>506</v>
      </c>
      <c r="B4659" s="52" t="s">
        <v>1426</v>
      </c>
      <c r="C4659" s="52" t="s">
        <v>930</v>
      </c>
      <c r="D4659" s="52" t="s">
        <v>1428</v>
      </c>
      <c r="E4659" s="52" t="s">
        <v>1044</v>
      </c>
      <c r="F4659" s="52" t="s">
        <v>201</v>
      </c>
      <c r="G4659" s="56" t="s">
        <v>1045</v>
      </c>
      <c r="H4659" s="57">
        <v>69710000</v>
      </c>
    </row>
    <row r="4660" spans="1:8">
      <c r="A4660" s="52" t="s">
        <v>506</v>
      </c>
      <c r="B4660" s="52" t="s">
        <v>1426</v>
      </c>
      <c r="C4660" s="52" t="s">
        <v>930</v>
      </c>
      <c r="D4660" s="52" t="s">
        <v>1428</v>
      </c>
      <c r="E4660" s="52" t="s">
        <v>1044</v>
      </c>
      <c r="F4660" s="52" t="s">
        <v>1046</v>
      </c>
      <c r="G4660" s="56" t="s">
        <v>1047</v>
      </c>
      <c r="H4660" s="57">
        <v>37800000</v>
      </c>
    </row>
    <row r="4661" spans="1:8">
      <c r="A4661" s="52" t="s">
        <v>506</v>
      </c>
      <c r="B4661" s="52" t="s">
        <v>1426</v>
      </c>
      <c r="C4661" s="52" t="s">
        <v>930</v>
      </c>
      <c r="D4661" s="52" t="s">
        <v>1428</v>
      </c>
      <c r="E4661" s="52" t="s">
        <v>1044</v>
      </c>
      <c r="F4661" s="52" t="s">
        <v>1050</v>
      </c>
      <c r="G4661" s="56" t="s">
        <v>1051</v>
      </c>
      <c r="H4661" s="57">
        <v>31910000</v>
      </c>
    </row>
    <row r="4662" spans="1:8">
      <c r="A4662" s="52" t="s">
        <v>506</v>
      </c>
      <c r="B4662" s="52" t="s">
        <v>1426</v>
      </c>
      <c r="C4662" s="52" t="s">
        <v>930</v>
      </c>
      <c r="D4662" s="52" t="s">
        <v>1428</v>
      </c>
      <c r="E4662" s="52" t="s">
        <v>1226</v>
      </c>
      <c r="F4662" s="52" t="s">
        <v>201</v>
      </c>
      <c r="G4662" s="56" t="s">
        <v>1227</v>
      </c>
      <c r="H4662" s="57">
        <v>150000000</v>
      </c>
    </row>
    <row r="4663" spans="1:8">
      <c r="A4663" s="52" t="s">
        <v>506</v>
      </c>
      <c r="B4663" s="52" t="s">
        <v>1426</v>
      </c>
      <c r="C4663" s="52" t="s">
        <v>930</v>
      </c>
      <c r="D4663" s="52" t="s">
        <v>1428</v>
      </c>
      <c r="E4663" s="52" t="s">
        <v>1226</v>
      </c>
      <c r="F4663" s="52" t="s">
        <v>1231</v>
      </c>
      <c r="G4663" s="56" t="s">
        <v>1232</v>
      </c>
      <c r="H4663" s="57">
        <v>83076000</v>
      </c>
    </row>
    <row r="4664" spans="1:8">
      <c r="A4664" s="52" t="s">
        <v>506</v>
      </c>
      <c r="B4664" s="52" t="s">
        <v>1426</v>
      </c>
      <c r="C4664" s="52" t="s">
        <v>930</v>
      </c>
      <c r="D4664" s="52" t="s">
        <v>1428</v>
      </c>
      <c r="E4664" s="52" t="s">
        <v>1226</v>
      </c>
      <c r="F4664" s="52" t="s">
        <v>1234</v>
      </c>
      <c r="G4664" s="56" t="s">
        <v>1028</v>
      </c>
      <c r="H4664" s="57">
        <v>66924000</v>
      </c>
    </row>
    <row r="4665" spans="1:8" ht="25.5">
      <c r="A4665" s="52" t="s">
        <v>506</v>
      </c>
      <c r="B4665" s="52" t="s">
        <v>1426</v>
      </c>
      <c r="C4665" s="52" t="s">
        <v>930</v>
      </c>
      <c r="D4665" s="52" t="s">
        <v>1428</v>
      </c>
      <c r="E4665" s="52" t="s">
        <v>1058</v>
      </c>
      <c r="F4665" s="52" t="s">
        <v>201</v>
      </c>
      <c r="G4665" s="56" t="s">
        <v>1059</v>
      </c>
      <c r="H4665" s="57">
        <v>32782000</v>
      </c>
    </row>
    <row r="4666" spans="1:8">
      <c r="A4666" s="52" t="s">
        <v>506</v>
      </c>
      <c r="B4666" s="52" t="s">
        <v>1426</v>
      </c>
      <c r="C4666" s="52" t="s">
        <v>930</v>
      </c>
      <c r="D4666" s="52" t="s">
        <v>1428</v>
      </c>
      <c r="E4666" s="52" t="s">
        <v>1058</v>
      </c>
      <c r="F4666" s="52" t="s">
        <v>1060</v>
      </c>
      <c r="G4666" s="56" t="s">
        <v>1061</v>
      </c>
      <c r="H4666" s="57">
        <v>7000000</v>
      </c>
    </row>
    <row r="4667" spans="1:8">
      <c r="A4667" s="52" t="s">
        <v>506</v>
      </c>
      <c r="B4667" s="52" t="s">
        <v>1426</v>
      </c>
      <c r="C4667" s="52" t="s">
        <v>930</v>
      </c>
      <c r="D4667" s="52" t="s">
        <v>1428</v>
      </c>
      <c r="E4667" s="52" t="s">
        <v>1058</v>
      </c>
      <c r="F4667" s="52" t="s">
        <v>1064</v>
      </c>
      <c r="G4667" s="56" t="s">
        <v>1065</v>
      </c>
      <c r="H4667" s="57">
        <v>15472000</v>
      </c>
    </row>
    <row r="4668" spans="1:8">
      <c r="A4668" s="52" t="s">
        <v>506</v>
      </c>
      <c r="B4668" s="52" t="s">
        <v>1426</v>
      </c>
      <c r="C4668" s="52" t="s">
        <v>930</v>
      </c>
      <c r="D4668" s="52" t="s">
        <v>1428</v>
      </c>
      <c r="E4668" s="52" t="s">
        <v>1058</v>
      </c>
      <c r="F4668" s="52" t="s">
        <v>1066</v>
      </c>
      <c r="G4668" s="56" t="s">
        <v>1067</v>
      </c>
      <c r="H4668" s="57">
        <v>5590000</v>
      </c>
    </row>
    <row r="4669" spans="1:8">
      <c r="A4669" s="52" t="s">
        <v>506</v>
      </c>
      <c r="B4669" s="52" t="s">
        <v>1426</v>
      </c>
      <c r="C4669" s="52" t="s">
        <v>930</v>
      </c>
      <c r="D4669" s="52" t="s">
        <v>1428</v>
      </c>
      <c r="E4669" s="52" t="s">
        <v>1058</v>
      </c>
      <c r="F4669" s="52" t="s">
        <v>1068</v>
      </c>
      <c r="G4669" s="56" t="s">
        <v>1069</v>
      </c>
      <c r="H4669" s="57">
        <v>4720000</v>
      </c>
    </row>
    <row r="4670" spans="1:8" ht="25.5">
      <c r="A4670" s="52" t="s">
        <v>506</v>
      </c>
      <c r="B4670" s="52" t="s">
        <v>1426</v>
      </c>
      <c r="C4670" s="52" t="s">
        <v>930</v>
      </c>
      <c r="D4670" s="52" t="s">
        <v>1428</v>
      </c>
      <c r="E4670" s="52" t="s">
        <v>1072</v>
      </c>
      <c r="F4670" s="52" t="s">
        <v>201</v>
      </c>
      <c r="G4670" s="56" t="s">
        <v>1073</v>
      </c>
      <c r="H4670" s="57">
        <v>56980000</v>
      </c>
    </row>
    <row r="4671" spans="1:8">
      <c r="A4671" s="52" t="s">
        <v>506</v>
      </c>
      <c r="B4671" s="52" t="s">
        <v>1426</v>
      </c>
      <c r="C4671" s="52" t="s">
        <v>930</v>
      </c>
      <c r="D4671" s="52" t="s">
        <v>1428</v>
      </c>
      <c r="E4671" s="52" t="s">
        <v>1072</v>
      </c>
      <c r="F4671" s="52" t="s">
        <v>1074</v>
      </c>
      <c r="G4671" s="56" t="s">
        <v>1067</v>
      </c>
      <c r="H4671" s="57">
        <v>56980000</v>
      </c>
    </row>
    <row r="4672" spans="1:8">
      <c r="A4672" s="52" t="s">
        <v>506</v>
      </c>
      <c r="B4672" s="52" t="s">
        <v>1426</v>
      </c>
      <c r="C4672" s="52" t="s">
        <v>930</v>
      </c>
      <c r="D4672" s="52" t="s">
        <v>1428</v>
      </c>
      <c r="E4672" s="52" t="s">
        <v>1083</v>
      </c>
      <c r="F4672" s="52" t="s">
        <v>201</v>
      </c>
      <c r="G4672" s="56" t="s">
        <v>971</v>
      </c>
      <c r="H4672" s="57">
        <v>286837022</v>
      </c>
    </row>
    <row r="4673" spans="1:8">
      <c r="A4673" s="52" t="s">
        <v>506</v>
      </c>
      <c r="B4673" s="52" t="s">
        <v>1426</v>
      </c>
      <c r="C4673" s="52" t="s">
        <v>930</v>
      </c>
      <c r="D4673" s="52" t="s">
        <v>1428</v>
      </c>
      <c r="E4673" s="52" t="s">
        <v>1083</v>
      </c>
      <c r="F4673" s="52" t="s">
        <v>1084</v>
      </c>
      <c r="G4673" s="56" t="s">
        <v>1085</v>
      </c>
      <c r="H4673" s="57">
        <v>6187000</v>
      </c>
    </row>
    <row r="4674" spans="1:8">
      <c r="A4674" s="52" t="s">
        <v>506</v>
      </c>
      <c r="B4674" s="52" t="s">
        <v>1426</v>
      </c>
      <c r="C4674" s="52" t="s">
        <v>930</v>
      </c>
      <c r="D4674" s="52" t="s">
        <v>1428</v>
      </c>
      <c r="E4674" s="52" t="s">
        <v>1083</v>
      </c>
      <c r="F4674" s="52" t="s">
        <v>1086</v>
      </c>
      <c r="G4674" s="56" t="s">
        <v>1087</v>
      </c>
      <c r="H4674" s="57">
        <v>6951400</v>
      </c>
    </row>
    <row r="4675" spans="1:8">
      <c r="A4675" s="52" t="s">
        <v>506</v>
      </c>
      <c r="B4675" s="52" t="s">
        <v>1426</v>
      </c>
      <c r="C4675" s="52" t="s">
        <v>930</v>
      </c>
      <c r="D4675" s="52" t="s">
        <v>1428</v>
      </c>
      <c r="E4675" s="52" t="s">
        <v>1083</v>
      </c>
      <c r="F4675" s="52" t="s">
        <v>1088</v>
      </c>
      <c r="G4675" s="56" t="s">
        <v>1089</v>
      </c>
      <c r="H4675" s="57">
        <v>38856722</v>
      </c>
    </row>
    <row r="4676" spans="1:8">
      <c r="A4676" s="52" t="s">
        <v>506</v>
      </c>
      <c r="B4676" s="52" t="s">
        <v>1426</v>
      </c>
      <c r="C4676" s="52" t="s">
        <v>930</v>
      </c>
      <c r="D4676" s="52" t="s">
        <v>1428</v>
      </c>
      <c r="E4676" s="52" t="s">
        <v>1083</v>
      </c>
      <c r="F4676" s="52" t="s">
        <v>1090</v>
      </c>
      <c r="G4676" s="56" t="s">
        <v>1091</v>
      </c>
      <c r="H4676" s="57">
        <v>234841900</v>
      </c>
    </row>
    <row r="4677" spans="1:8">
      <c r="A4677" s="52" t="s">
        <v>506</v>
      </c>
      <c r="B4677" s="52" t="s">
        <v>662</v>
      </c>
      <c r="C4677" s="52" t="s">
        <v>201</v>
      </c>
      <c r="D4677" s="52" t="s">
        <v>201</v>
      </c>
      <c r="E4677" s="52" t="s">
        <v>201</v>
      </c>
      <c r="F4677" s="52" t="s">
        <v>201</v>
      </c>
      <c r="G4677" s="56" t="s">
        <v>663</v>
      </c>
      <c r="H4677" s="57">
        <v>267971473359</v>
      </c>
    </row>
    <row r="4678" spans="1:8">
      <c r="A4678" s="52" t="s">
        <v>506</v>
      </c>
      <c r="B4678" s="52" t="s">
        <v>662</v>
      </c>
      <c r="C4678" s="52" t="s">
        <v>1092</v>
      </c>
      <c r="D4678" s="52" t="s">
        <v>201</v>
      </c>
      <c r="E4678" s="52" t="s">
        <v>201</v>
      </c>
      <c r="F4678" s="52" t="s">
        <v>201</v>
      </c>
      <c r="G4678" s="56" t="s">
        <v>1093</v>
      </c>
      <c r="H4678" s="57">
        <v>27000000</v>
      </c>
    </row>
    <row r="4679" spans="1:8" ht="38.25">
      <c r="A4679" s="52" t="s">
        <v>506</v>
      </c>
      <c r="B4679" s="52" t="s">
        <v>662</v>
      </c>
      <c r="C4679" s="52" t="s">
        <v>1092</v>
      </c>
      <c r="D4679" s="52" t="s">
        <v>1217</v>
      </c>
      <c r="E4679" s="52" t="s">
        <v>201</v>
      </c>
      <c r="F4679" s="52" t="s">
        <v>201</v>
      </c>
      <c r="G4679" s="56" t="s">
        <v>1218</v>
      </c>
      <c r="H4679" s="57">
        <v>27000000</v>
      </c>
    </row>
    <row r="4680" spans="1:8" ht="25.5">
      <c r="A4680" s="52" t="s">
        <v>506</v>
      </c>
      <c r="B4680" s="52" t="s">
        <v>662</v>
      </c>
      <c r="C4680" s="52" t="s">
        <v>1092</v>
      </c>
      <c r="D4680" s="52" t="s">
        <v>1217</v>
      </c>
      <c r="E4680" s="52" t="s">
        <v>962</v>
      </c>
      <c r="F4680" s="52" t="s">
        <v>201</v>
      </c>
      <c r="G4680" s="56" t="s">
        <v>963</v>
      </c>
      <c r="H4680" s="57">
        <v>27000000</v>
      </c>
    </row>
    <row r="4681" spans="1:8">
      <c r="A4681" s="52" t="s">
        <v>506</v>
      </c>
      <c r="B4681" s="52" t="s">
        <v>662</v>
      </c>
      <c r="C4681" s="52" t="s">
        <v>1092</v>
      </c>
      <c r="D4681" s="52" t="s">
        <v>1217</v>
      </c>
      <c r="E4681" s="52" t="s">
        <v>962</v>
      </c>
      <c r="F4681" s="52" t="s">
        <v>964</v>
      </c>
      <c r="G4681" s="56" t="s">
        <v>965</v>
      </c>
      <c r="H4681" s="57">
        <v>27000000</v>
      </c>
    </row>
    <row r="4682" spans="1:8">
      <c r="A4682" s="52" t="s">
        <v>506</v>
      </c>
      <c r="B4682" s="52" t="s">
        <v>662</v>
      </c>
      <c r="C4682" s="52" t="s">
        <v>1158</v>
      </c>
      <c r="D4682" s="52" t="s">
        <v>201</v>
      </c>
      <c r="E4682" s="52" t="s">
        <v>201</v>
      </c>
      <c r="F4682" s="52" t="s">
        <v>201</v>
      </c>
      <c r="G4682" s="56" t="s">
        <v>1159</v>
      </c>
      <c r="H4682" s="57">
        <v>226208133359</v>
      </c>
    </row>
    <row r="4683" spans="1:8">
      <c r="A4683" s="52" t="s">
        <v>506</v>
      </c>
      <c r="B4683" s="52" t="s">
        <v>662</v>
      </c>
      <c r="C4683" s="52" t="s">
        <v>1158</v>
      </c>
      <c r="D4683" s="52" t="s">
        <v>1175</v>
      </c>
      <c r="E4683" s="52" t="s">
        <v>201</v>
      </c>
      <c r="F4683" s="52" t="s">
        <v>201</v>
      </c>
      <c r="G4683" s="56" t="s">
        <v>1176</v>
      </c>
      <c r="H4683" s="57">
        <v>166929967300</v>
      </c>
    </row>
    <row r="4684" spans="1:8" ht="25.5">
      <c r="A4684" s="52" t="s">
        <v>506</v>
      </c>
      <c r="B4684" s="52" t="s">
        <v>662</v>
      </c>
      <c r="C4684" s="52" t="s">
        <v>1158</v>
      </c>
      <c r="D4684" s="52" t="s">
        <v>1175</v>
      </c>
      <c r="E4684" s="52" t="s">
        <v>1058</v>
      </c>
      <c r="F4684" s="52" t="s">
        <v>201</v>
      </c>
      <c r="G4684" s="56" t="s">
        <v>1059</v>
      </c>
      <c r="H4684" s="57">
        <v>941000000</v>
      </c>
    </row>
    <row r="4685" spans="1:8">
      <c r="A4685" s="52" t="s">
        <v>506</v>
      </c>
      <c r="B4685" s="52" t="s">
        <v>662</v>
      </c>
      <c r="C4685" s="52" t="s">
        <v>1158</v>
      </c>
      <c r="D4685" s="52" t="s">
        <v>1175</v>
      </c>
      <c r="E4685" s="52" t="s">
        <v>1058</v>
      </c>
      <c r="F4685" s="52" t="s">
        <v>1249</v>
      </c>
      <c r="G4685" s="56" t="s">
        <v>1250</v>
      </c>
      <c r="H4685" s="57">
        <v>941000000</v>
      </c>
    </row>
    <row r="4686" spans="1:8" ht="25.5">
      <c r="A4686" s="52" t="s">
        <v>506</v>
      </c>
      <c r="B4686" s="52" t="s">
        <v>662</v>
      </c>
      <c r="C4686" s="52" t="s">
        <v>1158</v>
      </c>
      <c r="D4686" s="52" t="s">
        <v>1175</v>
      </c>
      <c r="E4686" s="52" t="s">
        <v>1143</v>
      </c>
      <c r="F4686" s="52" t="s">
        <v>201</v>
      </c>
      <c r="G4686" s="56" t="s">
        <v>1144</v>
      </c>
      <c r="H4686" s="57">
        <v>27553465300</v>
      </c>
    </row>
    <row r="4687" spans="1:8" ht="25.5">
      <c r="A4687" s="52" t="s">
        <v>506</v>
      </c>
      <c r="B4687" s="52" t="s">
        <v>662</v>
      </c>
      <c r="C4687" s="52" t="s">
        <v>1158</v>
      </c>
      <c r="D4687" s="52" t="s">
        <v>1175</v>
      </c>
      <c r="E4687" s="52" t="s">
        <v>1143</v>
      </c>
      <c r="F4687" s="52" t="s">
        <v>1145</v>
      </c>
      <c r="G4687" s="56" t="s">
        <v>1146</v>
      </c>
      <c r="H4687" s="57">
        <v>27370193300</v>
      </c>
    </row>
    <row r="4688" spans="1:8" ht="25.5">
      <c r="A4688" s="52" t="s">
        <v>506</v>
      </c>
      <c r="B4688" s="52" t="s">
        <v>662</v>
      </c>
      <c r="C4688" s="52" t="s">
        <v>1158</v>
      </c>
      <c r="D4688" s="52" t="s">
        <v>1175</v>
      </c>
      <c r="E4688" s="52" t="s">
        <v>1143</v>
      </c>
      <c r="F4688" s="52" t="s">
        <v>1170</v>
      </c>
      <c r="G4688" s="56" t="s">
        <v>1171</v>
      </c>
      <c r="H4688" s="57">
        <v>183272000</v>
      </c>
    </row>
    <row r="4689" spans="1:8">
      <c r="A4689" s="52" t="s">
        <v>506</v>
      </c>
      <c r="B4689" s="52" t="s">
        <v>662</v>
      </c>
      <c r="C4689" s="52" t="s">
        <v>1158</v>
      </c>
      <c r="D4689" s="52" t="s">
        <v>1175</v>
      </c>
      <c r="E4689" s="52" t="s">
        <v>1096</v>
      </c>
      <c r="F4689" s="52" t="s">
        <v>201</v>
      </c>
      <c r="G4689" s="56" t="s">
        <v>1097</v>
      </c>
      <c r="H4689" s="57">
        <v>135907998000</v>
      </c>
    </row>
    <row r="4690" spans="1:8" ht="25.5">
      <c r="A4690" s="52" t="s">
        <v>506</v>
      </c>
      <c r="B4690" s="52" t="s">
        <v>662</v>
      </c>
      <c r="C4690" s="52" t="s">
        <v>1158</v>
      </c>
      <c r="D4690" s="52" t="s">
        <v>1175</v>
      </c>
      <c r="E4690" s="52" t="s">
        <v>1096</v>
      </c>
      <c r="F4690" s="52" t="s">
        <v>1098</v>
      </c>
      <c r="G4690" s="56" t="s">
        <v>1099</v>
      </c>
      <c r="H4690" s="57">
        <v>135907998000</v>
      </c>
    </row>
    <row r="4691" spans="1:8">
      <c r="A4691" s="52" t="s">
        <v>506</v>
      </c>
      <c r="B4691" s="52" t="s">
        <v>662</v>
      </c>
      <c r="C4691" s="52" t="s">
        <v>1158</v>
      </c>
      <c r="D4691" s="52" t="s">
        <v>1175</v>
      </c>
      <c r="E4691" s="52" t="s">
        <v>1100</v>
      </c>
      <c r="F4691" s="52" t="s">
        <v>201</v>
      </c>
      <c r="G4691" s="56" t="s">
        <v>1034</v>
      </c>
      <c r="H4691" s="57">
        <v>2527504000</v>
      </c>
    </row>
    <row r="4692" spans="1:8">
      <c r="A4692" s="52" t="s">
        <v>506</v>
      </c>
      <c r="B4692" s="52" t="s">
        <v>662</v>
      </c>
      <c r="C4692" s="52" t="s">
        <v>1158</v>
      </c>
      <c r="D4692" s="52" t="s">
        <v>1175</v>
      </c>
      <c r="E4692" s="52" t="s">
        <v>1100</v>
      </c>
      <c r="F4692" s="52" t="s">
        <v>1101</v>
      </c>
      <c r="G4692" s="56" t="s">
        <v>1102</v>
      </c>
      <c r="H4692" s="57">
        <v>1362097000</v>
      </c>
    </row>
    <row r="4693" spans="1:8">
      <c r="A4693" s="52" t="s">
        <v>506</v>
      </c>
      <c r="B4693" s="52" t="s">
        <v>662</v>
      </c>
      <c r="C4693" s="52" t="s">
        <v>1158</v>
      </c>
      <c r="D4693" s="52" t="s">
        <v>1175</v>
      </c>
      <c r="E4693" s="52" t="s">
        <v>1100</v>
      </c>
      <c r="F4693" s="52" t="s">
        <v>1103</v>
      </c>
      <c r="G4693" s="56" t="s">
        <v>1104</v>
      </c>
      <c r="H4693" s="57">
        <v>1111981000</v>
      </c>
    </row>
    <row r="4694" spans="1:8">
      <c r="A4694" s="52" t="s">
        <v>506</v>
      </c>
      <c r="B4694" s="52" t="s">
        <v>662</v>
      </c>
      <c r="C4694" s="52" t="s">
        <v>1158</v>
      </c>
      <c r="D4694" s="52" t="s">
        <v>1175</v>
      </c>
      <c r="E4694" s="52" t="s">
        <v>1100</v>
      </c>
      <c r="F4694" s="52" t="s">
        <v>1105</v>
      </c>
      <c r="G4694" s="56" t="s">
        <v>971</v>
      </c>
      <c r="H4694" s="57">
        <v>53426000</v>
      </c>
    </row>
    <row r="4695" spans="1:8">
      <c r="A4695" s="52" t="s">
        <v>506</v>
      </c>
      <c r="B4695" s="52" t="s">
        <v>662</v>
      </c>
      <c r="C4695" s="52" t="s">
        <v>1158</v>
      </c>
      <c r="D4695" s="52" t="s">
        <v>1177</v>
      </c>
      <c r="E4695" s="52" t="s">
        <v>201</v>
      </c>
      <c r="F4695" s="52" t="s">
        <v>201</v>
      </c>
      <c r="G4695" s="56" t="s">
        <v>1178</v>
      </c>
      <c r="H4695" s="57">
        <v>2413984000</v>
      </c>
    </row>
    <row r="4696" spans="1:8" ht="25.5">
      <c r="A4696" s="52" t="s">
        <v>506</v>
      </c>
      <c r="B4696" s="52" t="s">
        <v>662</v>
      </c>
      <c r="C4696" s="52" t="s">
        <v>1158</v>
      </c>
      <c r="D4696" s="52" t="s">
        <v>1177</v>
      </c>
      <c r="E4696" s="52" t="s">
        <v>1143</v>
      </c>
      <c r="F4696" s="52" t="s">
        <v>201</v>
      </c>
      <c r="G4696" s="56" t="s">
        <v>1144</v>
      </c>
      <c r="H4696" s="57">
        <v>2413984000</v>
      </c>
    </row>
    <row r="4697" spans="1:8" ht="25.5">
      <c r="A4697" s="52" t="s">
        <v>506</v>
      </c>
      <c r="B4697" s="52" t="s">
        <v>662</v>
      </c>
      <c r="C4697" s="52" t="s">
        <v>1158</v>
      </c>
      <c r="D4697" s="52" t="s">
        <v>1177</v>
      </c>
      <c r="E4697" s="52" t="s">
        <v>1143</v>
      </c>
      <c r="F4697" s="52" t="s">
        <v>1145</v>
      </c>
      <c r="G4697" s="56" t="s">
        <v>1146</v>
      </c>
      <c r="H4697" s="57">
        <v>2178584000</v>
      </c>
    </row>
    <row r="4698" spans="1:8" ht="25.5">
      <c r="A4698" s="52" t="s">
        <v>506</v>
      </c>
      <c r="B4698" s="52" t="s">
        <v>662</v>
      </c>
      <c r="C4698" s="52" t="s">
        <v>1158</v>
      </c>
      <c r="D4698" s="52" t="s">
        <v>1177</v>
      </c>
      <c r="E4698" s="52" t="s">
        <v>1143</v>
      </c>
      <c r="F4698" s="52" t="s">
        <v>1170</v>
      </c>
      <c r="G4698" s="56" t="s">
        <v>1171</v>
      </c>
      <c r="H4698" s="57">
        <v>235400000</v>
      </c>
    </row>
    <row r="4699" spans="1:8">
      <c r="A4699" s="52" t="s">
        <v>506</v>
      </c>
      <c r="B4699" s="52" t="s">
        <v>662</v>
      </c>
      <c r="C4699" s="52" t="s">
        <v>1158</v>
      </c>
      <c r="D4699" s="52" t="s">
        <v>1430</v>
      </c>
      <c r="E4699" s="52" t="s">
        <v>201</v>
      </c>
      <c r="F4699" s="52" t="s">
        <v>201</v>
      </c>
      <c r="G4699" s="56" t="s">
        <v>1431</v>
      </c>
      <c r="H4699" s="57">
        <v>1950000000</v>
      </c>
    </row>
    <row r="4700" spans="1:8">
      <c r="A4700" s="52" t="s">
        <v>506</v>
      </c>
      <c r="B4700" s="52" t="s">
        <v>662</v>
      </c>
      <c r="C4700" s="52" t="s">
        <v>1158</v>
      </c>
      <c r="D4700" s="52" t="s">
        <v>1430</v>
      </c>
      <c r="E4700" s="52" t="s">
        <v>1096</v>
      </c>
      <c r="F4700" s="52" t="s">
        <v>201</v>
      </c>
      <c r="G4700" s="56" t="s">
        <v>1097</v>
      </c>
      <c r="H4700" s="57">
        <v>1950000000</v>
      </c>
    </row>
    <row r="4701" spans="1:8" ht="25.5">
      <c r="A4701" s="52" t="s">
        <v>506</v>
      </c>
      <c r="B4701" s="52" t="s">
        <v>662</v>
      </c>
      <c r="C4701" s="52" t="s">
        <v>1158</v>
      </c>
      <c r="D4701" s="52" t="s">
        <v>1430</v>
      </c>
      <c r="E4701" s="52" t="s">
        <v>1096</v>
      </c>
      <c r="F4701" s="52" t="s">
        <v>1098</v>
      </c>
      <c r="G4701" s="56" t="s">
        <v>1099</v>
      </c>
      <c r="H4701" s="57">
        <v>1950000000</v>
      </c>
    </row>
    <row r="4702" spans="1:8">
      <c r="A4702" s="52" t="s">
        <v>506</v>
      </c>
      <c r="B4702" s="52" t="s">
        <v>662</v>
      </c>
      <c r="C4702" s="52" t="s">
        <v>1158</v>
      </c>
      <c r="D4702" s="52" t="s">
        <v>1181</v>
      </c>
      <c r="E4702" s="52" t="s">
        <v>201</v>
      </c>
      <c r="F4702" s="52" t="s">
        <v>201</v>
      </c>
      <c r="G4702" s="56" t="s">
        <v>1182</v>
      </c>
      <c r="H4702" s="57">
        <v>34872361800</v>
      </c>
    </row>
    <row r="4703" spans="1:8">
      <c r="A4703" s="52" t="s">
        <v>506</v>
      </c>
      <c r="B4703" s="52" t="s">
        <v>662</v>
      </c>
      <c r="C4703" s="52" t="s">
        <v>1158</v>
      </c>
      <c r="D4703" s="52" t="s">
        <v>1181</v>
      </c>
      <c r="E4703" s="52" t="s">
        <v>1116</v>
      </c>
      <c r="F4703" s="52" t="s">
        <v>201</v>
      </c>
      <c r="G4703" s="56" t="s">
        <v>1117</v>
      </c>
      <c r="H4703" s="57">
        <v>45687000</v>
      </c>
    </row>
    <row r="4704" spans="1:8">
      <c r="A4704" s="52" t="s">
        <v>506</v>
      </c>
      <c r="B4704" s="52" t="s">
        <v>662</v>
      </c>
      <c r="C4704" s="52" t="s">
        <v>1158</v>
      </c>
      <c r="D4704" s="52" t="s">
        <v>1181</v>
      </c>
      <c r="E4704" s="52" t="s">
        <v>1116</v>
      </c>
      <c r="F4704" s="52" t="s">
        <v>1118</v>
      </c>
      <c r="G4704" s="56" t="s">
        <v>1119</v>
      </c>
      <c r="H4704" s="57">
        <v>45687000</v>
      </c>
    </row>
    <row r="4705" spans="1:8" ht="25.5">
      <c r="A4705" s="52" t="s">
        <v>506</v>
      </c>
      <c r="B4705" s="52" t="s">
        <v>662</v>
      </c>
      <c r="C4705" s="52" t="s">
        <v>1158</v>
      </c>
      <c r="D4705" s="52" t="s">
        <v>1181</v>
      </c>
      <c r="E4705" s="52" t="s">
        <v>1143</v>
      </c>
      <c r="F4705" s="52" t="s">
        <v>201</v>
      </c>
      <c r="G4705" s="56" t="s">
        <v>1144</v>
      </c>
      <c r="H4705" s="57">
        <v>24956684800</v>
      </c>
    </row>
    <row r="4706" spans="1:8" ht="25.5">
      <c r="A4706" s="52" t="s">
        <v>506</v>
      </c>
      <c r="B4706" s="52" t="s">
        <v>662</v>
      </c>
      <c r="C4706" s="52" t="s">
        <v>1158</v>
      </c>
      <c r="D4706" s="52" t="s">
        <v>1181</v>
      </c>
      <c r="E4706" s="52" t="s">
        <v>1143</v>
      </c>
      <c r="F4706" s="52" t="s">
        <v>1145</v>
      </c>
      <c r="G4706" s="56" t="s">
        <v>1146</v>
      </c>
      <c r="H4706" s="57">
        <v>24956684800</v>
      </c>
    </row>
    <row r="4707" spans="1:8">
      <c r="A4707" s="52" t="s">
        <v>506</v>
      </c>
      <c r="B4707" s="52" t="s">
        <v>662</v>
      </c>
      <c r="C4707" s="52" t="s">
        <v>1158</v>
      </c>
      <c r="D4707" s="52" t="s">
        <v>1181</v>
      </c>
      <c r="E4707" s="52" t="s">
        <v>1096</v>
      </c>
      <c r="F4707" s="52" t="s">
        <v>201</v>
      </c>
      <c r="G4707" s="56" t="s">
        <v>1097</v>
      </c>
      <c r="H4707" s="57">
        <v>9181990000</v>
      </c>
    </row>
    <row r="4708" spans="1:8" ht="25.5">
      <c r="A4708" s="52" t="s">
        <v>506</v>
      </c>
      <c r="B4708" s="52" t="s">
        <v>662</v>
      </c>
      <c r="C4708" s="52" t="s">
        <v>1158</v>
      </c>
      <c r="D4708" s="52" t="s">
        <v>1181</v>
      </c>
      <c r="E4708" s="52" t="s">
        <v>1096</v>
      </c>
      <c r="F4708" s="52" t="s">
        <v>1098</v>
      </c>
      <c r="G4708" s="56" t="s">
        <v>1099</v>
      </c>
      <c r="H4708" s="57">
        <v>9181990000</v>
      </c>
    </row>
    <row r="4709" spans="1:8">
      <c r="A4709" s="52" t="s">
        <v>506</v>
      </c>
      <c r="B4709" s="52" t="s">
        <v>662</v>
      </c>
      <c r="C4709" s="52" t="s">
        <v>1158</v>
      </c>
      <c r="D4709" s="52" t="s">
        <v>1181</v>
      </c>
      <c r="E4709" s="52" t="s">
        <v>1100</v>
      </c>
      <c r="F4709" s="52" t="s">
        <v>201</v>
      </c>
      <c r="G4709" s="56" t="s">
        <v>1034</v>
      </c>
      <c r="H4709" s="57">
        <v>688000000</v>
      </c>
    </row>
    <row r="4710" spans="1:8">
      <c r="A4710" s="52" t="s">
        <v>506</v>
      </c>
      <c r="B4710" s="52" t="s">
        <v>662</v>
      </c>
      <c r="C4710" s="52" t="s">
        <v>1158</v>
      </c>
      <c r="D4710" s="52" t="s">
        <v>1181</v>
      </c>
      <c r="E4710" s="52" t="s">
        <v>1100</v>
      </c>
      <c r="F4710" s="52" t="s">
        <v>1101</v>
      </c>
      <c r="G4710" s="56" t="s">
        <v>1102</v>
      </c>
      <c r="H4710" s="57">
        <v>400000000</v>
      </c>
    </row>
    <row r="4711" spans="1:8">
      <c r="A4711" s="52" t="s">
        <v>506</v>
      </c>
      <c r="B4711" s="52" t="s">
        <v>662</v>
      </c>
      <c r="C4711" s="52" t="s">
        <v>1158</v>
      </c>
      <c r="D4711" s="52" t="s">
        <v>1181</v>
      </c>
      <c r="E4711" s="52" t="s">
        <v>1100</v>
      </c>
      <c r="F4711" s="52" t="s">
        <v>1103</v>
      </c>
      <c r="G4711" s="56" t="s">
        <v>1104</v>
      </c>
      <c r="H4711" s="57">
        <v>267000000</v>
      </c>
    </row>
    <row r="4712" spans="1:8">
      <c r="A4712" s="52" t="s">
        <v>506</v>
      </c>
      <c r="B4712" s="52" t="s">
        <v>662</v>
      </c>
      <c r="C4712" s="52" t="s">
        <v>1158</v>
      </c>
      <c r="D4712" s="52" t="s">
        <v>1181</v>
      </c>
      <c r="E4712" s="52" t="s">
        <v>1100</v>
      </c>
      <c r="F4712" s="52" t="s">
        <v>1105</v>
      </c>
      <c r="G4712" s="56" t="s">
        <v>971</v>
      </c>
      <c r="H4712" s="57">
        <v>21000000</v>
      </c>
    </row>
    <row r="4713" spans="1:8">
      <c r="A4713" s="52" t="s">
        <v>506</v>
      </c>
      <c r="B4713" s="52" t="s">
        <v>662</v>
      </c>
      <c r="C4713" s="52" t="s">
        <v>1158</v>
      </c>
      <c r="D4713" s="52" t="s">
        <v>1185</v>
      </c>
      <c r="E4713" s="52" t="s">
        <v>201</v>
      </c>
      <c r="F4713" s="52" t="s">
        <v>201</v>
      </c>
      <c r="G4713" s="56" t="s">
        <v>1186</v>
      </c>
      <c r="H4713" s="57">
        <v>10032712000</v>
      </c>
    </row>
    <row r="4714" spans="1:8">
      <c r="A4714" s="52" t="s">
        <v>506</v>
      </c>
      <c r="B4714" s="52" t="s">
        <v>662</v>
      </c>
      <c r="C4714" s="52" t="s">
        <v>1158</v>
      </c>
      <c r="D4714" s="52" t="s">
        <v>1185</v>
      </c>
      <c r="E4714" s="52" t="s">
        <v>1096</v>
      </c>
      <c r="F4714" s="52" t="s">
        <v>201</v>
      </c>
      <c r="G4714" s="56" t="s">
        <v>1097</v>
      </c>
      <c r="H4714" s="57">
        <v>9889992000</v>
      </c>
    </row>
    <row r="4715" spans="1:8" ht="25.5">
      <c r="A4715" s="52" t="s">
        <v>506</v>
      </c>
      <c r="B4715" s="52" t="s">
        <v>662</v>
      </c>
      <c r="C4715" s="52" t="s">
        <v>1158</v>
      </c>
      <c r="D4715" s="52" t="s">
        <v>1185</v>
      </c>
      <c r="E4715" s="52" t="s">
        <v>1096</v>
      </c>
      <c r="F4715" s="52" t="s">
        <v>1098</v>
      </c>
      <c r="G4715" s="56" t="s">
        <v>1099</v>
      </c>
      <c r="H4715" s="57">
        <v>9889992000</v>
      </c>
    </row>
    <row r="4716" spans="1:8">
      <c r="A4716" s="52" t="s">
        <v>506</v>
      </c>
      <c r="B4716" s="52" t="s">
        <v>662</v>
      </c>
      <c r="C4716" s="52" t="s">
        <v>1158</v>
      </c>
      <c r="D4716" s="52" t="s">
        <v>1185</v>
      </c>
      <c r="E4716" s="52" t="s">
        <v>1100</v>
      </c>
      <c r="F4716" s="52" t="s">
        <v>201</v>
      </c>
      <c r="G4716" s="56" t="s">
        <v>1034</v>
      </c>
      <c r="H4716" s="57">
        <v>142720000</v>
      </c>
    </row>
    <row r="4717" spans="1:8">
      <c r="A4717" s="52" t="s">
        <v>506</v>
      </c>
      <c r="B4717" s="52" t="s">
        <v>662</v>
      </c>
      <c r="C4717" s="52" t="s">
        <v>1158</v>
      </c>
      <c r="D4717" s="52" t="s">
        <v>1185</v>
      </c>
      <c r="E4717" s="52" t="s">
        <v>1100</v>
      </c>
      <c r="F4717" s="52" t="s">
        <v>1103</v>
      </c>
      <c r="G4717" s="56" t="s">
        <v>1104</v>
      </c>
      <c r="H4717" s="57">
        <v>142720000</v>
      </c>
    </row>
    <row r="4718" spans="1:8" ht="38.25">
      <c r="A4718" s="52" t="s">
        <v>506</v>
      </c>
      <c r="B4718" s="52" t="s">
        <v>662</v>
      </c>
      <c r="C4718" s="52" t="s">
        <v>1158</v>
      </c>
      <c r="D4718" s="52" t="s">
        <v>1195</v>
      </c>
      <c r="E4718" s="52" t="s">
        <v>201</v>
      </c>
      <c r="F4718" s="52" t="s">
        <v>201</v>
      </c>
      <c r="G4718" s="56" t="s">
        <v>1196</v>
      </c>
      <c r="H4718" s="57">
        <v>4996351259</v>
      </c>
    </row>
    <row r="4719" spans="1:8">
      <c r="A4719" s="52" t="s">
        <v>506</v>
      </c>
      <c r="B4719" s="52" t="s">
        <v>662</v>
      </c>
      <c r="C4719" s="52" t="s">
        <v>1158</v>
      </c>
      <c r="D4719" s="52" t="s">
        <v>1195</v>
      </c>
      <c r="E4719" s="52" t="s">
        <v>1302</v>
      </c>
      <c r="F4719" s="52" t="s">
        <v>201</v>
      </c>
      <c r="G4719" s="56" t="s">
        <v>1303</v>
      </c>
      <c r="H4719" s="57">
        <v>4591351259</v>
      </c>
    </row>
    <row r="4720" spans="1:8">
      <c r="A4720" s="52" t="s">
        <v>506</v>
      </c>
      <c r="B4720" s="52" t="s">
        <v>662</v>
      </c>
      <c r="C4720" s="52" t="s">
        <v>1158</v>
      </c>
      <c r="D4720" s="52" t="s">
        <v>1195</v>
      </c>
      <c r="E4720" s="52" t="s">
        <v>1302</v>
      </c>
      <c r="F4720" s="52" t="s">
        <v>1432</v>
      </c>
      <c r="G4720" s="56" t="s">
        <v>971</v>
      </c>
      <c r="H4720" s="57">
        <v>4591351259</v>
      </c>
    </row>
    <row r="4721" spans="1:8">
      <c r="A4721" s="52" t="s">
        <v>506</v>
      </c>
      <c r="B4721" s="52" t="s">
        <v>662</v>
      </c>
      <c r="C4721" s="52" t="s">
        <v>1158</v>
      </c>
      <c r="D4721" s="52" t="s">
        <v>1195</v>
      </c>
      <c r="E4721" s="52" t="s">
        <v>1197</v>
      </c>
      <c r="F4721" s="52" t="s">
        <v>201</v>
      </c>
      <c r="G4721" s="56" t="s">
        <v>1198</v>
      </c>
      <c r="H4721" s="57">
        <v>405000000</v>
      </c>
    </row>
    <row r="4722" spans="1:8">
      <c r="A4722" s="52" t="s">
        <v>506</v>
      </c>
      <c r="B4722" s="52" t="s">
        <v>662</v>
      </c>
      <c r="C4722" s="52" t="s">
        <v>1158</v>
      </c>
      <c r="D4722" s="52" t="s">
        <v>1195</v>
      </c>
      <c r="E4722" s="52" t="s">
        <v>1197</v>
      </c>
      <c r="F4722" s="52" t="s">
        <v>1199</v>
      </c>
      <c r="G4722" s="56" t="s">
        <v>1200</v>
      </c>
      <c r="H4722" s="57">
        <v>405000000</v>
      </c>
    </row>
    <row r="4723" spans="1:8">
      <c r="A4723" s="52" t="s">
        <v>506</v>
      </c>
      <c r="B4723" s="52" t="s">
        <v>662</v>
      </c>
      <c r="C4723" s="52" t="s">
        <v>1158</v>
      </c>
      <c r="D4723" s="52" t="s">
        <v>1201</v>
      </c>
      <c r="E4723" s="52" t="s">
        <v>201</v>
      </c>
      <c r="F4723" s="52" t="s">
        <v>201</v>
      </c>
      <c r="G4723" s="56" t="s">
        <v>1202</v>
      </c>
      <c r="H4723" s="57">
        <v>5012757000</v>
      </c>
    </row>
    <row r="4724" spans="1:8">
      <c r="A4724" s="52" t="s">
        <v>506</v>
      </c>
      <c r="B4724" s="52" t="s">
        <v>662</v>
      </c>
      <c r="C4724" s="52" t="s">
        <v>1158</v>
      </c>
      <c r="D4724" s="52" t="s">
        <v>1201</v>
      </c>
      <c r="E4724" s="52" t="s">
        <v>934</v>
      </c>
      <c r="F4724" s="52" t="s">
        <v>201</v>
      </c>
      <c r="G4724" s="56" t="s">
        <v>935</v>
      </c>
      <c r="H4724" s="57">
        <v>1659588400</v>
      </c>
    </row>
    <row r="4725" spans="1:8">
      <c r="A4725" s="52" t="s">
        <v>506</v>
      </c>
      <c r="B4725" s="52" t="s">
        <v>662</v>
      </c>
      <c r="C4725" s="52" t="s">
        <v>1158</v>
      </c>
      <c r="D4725" s="52" t="s">
        <v>1201</v>
      </c>
      <c r="E4725" s="52" t="s">
        <v>934</v>
      </c>
      <c r="F4725" s="52" t="s">
        <v>936</v>
      </c>
      <c r="G4725" s="56" t="s">
        <v>937</v>
      </c>
      <c r="H4725" s="57">
        <v>1591485900</v>
      </c>
    </row>
    <row r="4726" spans="1:8">
      <c r="A4726" s="52" t="s">
        <v>506</v>
      </c>
      <c r="B4726" s="52" t="s">
        <v>662</v>
      </c>
      <c r="C4726" s="52" t="s">
        <v>1158</v>
      </c>
      <c r="D4726" s="52" t="s">
        <v>1201</v>
      </c>
      <c r="E4726" s="52" t="s">
        <v>934</v>
      </c>
      <c r="F4726" s="52" t="s">
        <v>938</v>
      </c>
      <c r="G4726" s="56" t="s">
        <v>939</v>
      </c>
      <c r="H4726" s="57">
        <v>68102500</v>
      </c>
    </row>
    <row r="4727" spans="1:8" ht="25.5">
      <c r="A4727" s="52" t="s">
        <v>506</v>
      </c>
      <c r="B4727" s="52" t="s">
        <v>662</v>
      </c>
      <c r="C4727" s="52" t="s">
        <v>1158</v>
      </c>
      <c r="D4727" s="52" t="s">
        <v>1201</v>
      </c>
      <c r="E4727" s="52" t="s">
        <v>940</v>
      </c>
      <c r="F4727" s="52" t="s">
        <v>201</v>
      </c>
      <c r="G4727" s="56" t="s">
        <v>941</v>
      </c>
      <c r="H4727" s="57">
        <v>78153000</v>
      </c>
    </row>
    <row r="4728" spans="1:8" ht="25.5">
      <c r="A4728" s="52" t="s">
        <v>506</v>
      </c>
      <c r="B4728" s="52" t="s">
        <v>662</v>
      </c>
      <c r="C4728" s="52" t="s">
        <v>1158</v>
      </c>
      <c r="D4728" s="52" t="s">
        <v>1201</v>
      </c>
      <c r="E4728" s="52" t="s">
        <v>940</v>
      </c>
      <c r="F4728" s="52" t="s">
        <v>942</v>
      </c>
      <c r="G4728" s="56" t="s">
        <v>943</v>
      </c>
      <c r="H4728" s="57">
        <v>78153000</v>
      </c>
    </row>
    <row r="4729" spans="1:8">
      <c r="A4729" s="52" t="s">
        <v>506</v>
      </c>
      <c r="B4729" s="52" t="s">
        <v>662</v>
      </c>
      <c r="C4729" s="52" t="s">
        <v>1158</v>
      </c>
      <c r="D4729" s="52" t="s">
        <v>1201</v>
      </c>
      <c r="E4729" s="52" t="s">
        <v>944</v>
      </c>
      <c r="F4729" s="52" t="s">
        <v>201</v>
      </c>
      <c r="G4729" s="56" t="s">
        <v>945</v>
      </c>
      <c r="H4729" s="57">
        <v>221095342</v>
      </c>
    </row>
    <row r="4730" spans="1:8">
      <c r="A4730" s="52" t="s">
        <v>506</v>
      </c>
      <c r="B4730" s="52" t="s">
        <v>662</v>
      </c>
      <c r="C4730" s="52" t="s">
        <v>1158</v>
      </c>
      <c r="D4730" s="52" t="s">
        <v>1201</v>
      </c>
      <c r="E4730" s="52" t="s">
        <v>944</v>
      </c>
      <c r="F4730" s="52" t="s">
        <v>946</v>
      </c>
      <c r="G4730" s="56" t="s">
        <v>947</v>
      </c>
      <c r="H4730" s="57">
        <v>49326000</v>
      </c>
    </row>
    <row r="4731" spans="1:8">
      <c r="A4731" s="52" t="s">
        <v>506</v>
      </c>
      <c r="B4731" s="52" t="s">
        <v>662</v>
      </c>
      <c r="C4731" s="52" t="s">
        <v>1158</v>
      </c>
      <c r="D4731" s="52" t="s">
        <v>1201</v>
      </c>
      <c r="E4731" s="52" t="s">
        <v>944</v>
      </c>
      <c r="F4731" s="52" t="s">
        <v>1240</v>
      </c>
      <c r="G4731" s="56" t="s">
        <v>1241</v>
      </c>
      <c r="H4731" s="57">
        <v>46824000</v>
      </c>
    </row>
    <row r="4732" spans="1:8">
      <c r="A4732" s="52" t="s">
        <v>506</v>
      </c>
      <c r="B4732" s="52" t="s">
        <v>662</v>
      </c>
      <c r="C4732" s="52" t="s">
        <v>1158</v>
      </c>
      <c r="D4732" s="52" t="s">
        <v>1201</v>
      </c>
      <c r="E4732" s="52" t="s">
        <v>944</v>
      </c>
      <c r="F4732" s="52" t="s">
        <v>948</v>
      </c>
      <c r="G4732" s="56" t="s">
        <v>949</v>
      </c>
      <c r="H4732" s="57">
        <v>15104536</v>
      </c>
    </row>
    <row r="4733" spans="1:8">
      <c r="A4733" s="52" t="s">
        <v>506</v>
      </c>
      <c r="B4733" s="52" t="s">
        <v>662</v>
      </c>
      <c r="C4733" s="52" t="s">
        <v>1158</v>
      </c>
      <c r="D4733" s="52" t="s">
        <v>1201</v>
      </c>
      <c r="E4733" s="52" t="s">
        <v>944</v>
      </c>
      <c r="F4733" s="52" t="s">
        <v>950</v>
      </c>
      <c r="G4733" s="56" t="s">
        <v>951</v>
      </c>
      <c r="H4733" s="57">
        <v>8436000</v>
      </c>
    </row>
    <row r="4734" spans="1:8" ht="25.5">
      <c r="A4734" s="52" t="s">
        <v>506</v>
      </c>
      <c r="B4734" s="52" t="s">
        <v>662</v>
      </c>
      <c r="C4734" s="52" t="s">
        <v>1158</v>
      </c>
      <c r="D4734" s="52" t="s">
        <v>1201</v>
      </c>
      <c r="E4734" s="52" t="s">
        <v>944</v>
      </c>
      <c r="F4734" s="52" t="s">
        <v>954</v>
      </c>
      <c r="G4734" s="56" t="s">
        <v>955</v>
      </c>
      <c r="H4734" s="57">
        <v>22614000</v>
      </c>
    </row>
    <row r="4735" spans="1:8" ht="25.5">
      <c r="A4735" s="52" t="s">
        <v>506</v>
      </c>
      <c r="B4735" s="52" t="s">
        <v>662</v>
      </c>
      <c r="C4735" s="52" t="s">
        <v>1158</v>
      </c>
      <c r="D4735" s="52" t="s">
        <v>1201</v>
      </c>
      <c r="E4735" s="52" t="s">
        <v>944</v>
      </c>
      <c r="F4735" s="52" t="s">
        <v>956</v>
      </c>
      <c r="G4735" s="56" t="s">
        <v>957</v>
      </c>
      <c r="H4735" s="57">
        <v>33790806</v>
      </c>
    </row>
    <row r="4736" spans="1:8">
      <c r="A4736" s="52" t="s">
        <v>506</v>
      </c>
      <c r="B4736" s="52" t="s">
        <v>662</v>
      </c>
      <c r="C4736" s="52" t="s">
        <v>1158</v>
      </c>
      <c r="D4736" s="52" t="s">
        <v>1201</v>
      </c>
      <c r="E4736" s="52" t="s">
        <v>944</v>
      </c>
      <c r="F4736" s="52" t="s">
        <v>960</v>
      </c>
      <c r="G4736" s="56" t="s">
        <v>961</v>
      </c>
      <c r="H4736" s="57">
        <v>45000000</v>
      </c>
    </row>
    <row r="4737" spans="1:8" ht="25.5">
      <c r="A4737" s="52" t="s">
        <v>506</v>
      </c>
      <c r="B4737" s="52" t="s">
        <v>662</v>
      </c>
      <c r="C4737" s="52" t="s">
        <v>1158</v>
      </c>
      <c r="D4737" s="52" t="s">
        <v>1201</v>
      </c>
      <c r="E4737" s="52" t="s">
        <v>962</v>
      </c>
      <c r="F4737" s="52" t="s">
        <v>201</v>
      </c>
      <c r="G4737" s="56" t="s">
        <v>963</v>
      </c>
      <c r="H4737" s="57">
        <v>12000000</v>
      </c>
    </row>
    <row r="4738" spans="1:8">
      <c r="A4738" s="52" t="s">
        <v>506</v>
      </c>
      <c r="B4738" s="52" t="s">
        <v>662</v>
      </c>
      <c r="C4738" s="52" t="s">
        <v>1158</v>
      </c>
      <c r="D4738" s="52" t="s">
        <v>1201</v>
      </c>
      <c r="E4738" s="52" t="s">
        <v>962</v>
      </c>
      <c r="F4738" s="52" t="s">
        <v>1357</v>
      </c>
      <c r="G4738" s="56" t="s">
        <v>1358</v>
      </c>
      <c r="H4738" s="57">
        <v>12000000</v>
      </c>
    </row>
    <row r="4739" spans="1:8">
      <c r="A4739" s="52" t="s">
        <v>506</v>
      </c>
      <c r="B4739" s="52" t="s">
        <v>662</v>
      </c>
      <c r="C4739" s="52" t="s">
        <v>1158</v>
      </c>
      <c r="D4739" s="52" t="s">
        <v>1201</v>
      </c>
      <c r="E4739" s="52" t="s">
        <v>1139</v>
      </c>
      <c r="F4739" s="52" t="s">
        <v>201</v>
      </c>
      <c r="G4739" s="56" t="s">
        <v>1140</v>
      </c>
      <c r="H4739" s="57">
        <v>7560000</v>
      </c>
    </row>
    <row r="4740" spans="1:8">
      <c r="A4740" s="52" t="s">
        <v>506</v>
      </c>
      <c r="B4740" s="52" t="s">
        <v>662</v>
      </c>
      <c r="C4740" s="52" t="s">
        <v>1158</v>
      </c>
      <c r="D4740" s="52" t="s">
        <v>1201</v>
      </c>
      <c r="E4740" s="52" t="s">
        <v>1139</v>
      </c>
      <c r="F4740" s="52" t="s">
        <v>1203</v>
      </c>
      <c r="G4740" s="56" t="s">
        <v>1204</v>
      </c>
      <c r="H4740" s="57">
        <v>7560000</v>
      </c>
    </row>
    <row r="4741" spans="1:8">
      <c r="A4741" s="52" t="s">
        <v>506</v>
      </c>
      <c r="B4741" s="52" t="s">
        <v>662</v>
      </c>
      <c r="C4741" s="52" t="s">
        <v>1158</v>
      </c>
      <c r="D4741" s="52" t="s">
        <v>1201</v>
      </c>
      <c r="E4741" s="52" t="s">
        <v>966</v>
      </c>
      <c r="F4741" s="52" t="s">
        <v>201</v>
      </c>
      <c r="G4741" s="56" t="s">
        <v>967</v>
      </c>
      <c r="H4741" s="57">
        <v>25634588</v>
      </c>
    </row>
    <row r="4742" spans="1:8">
      <c r="A4742" s="52" t="s">
        <v>506</v>
      </c>
      <c r="B4742" s="52" t="s">
        <v>662</v>
      </c>
      <c r="C4742" s="52" t="s">
        <v>1158</v>
      </c>
      <c r="D4742" s="52" t="s">
        <v>1201</v>
      </c>
      <c r="E4742" s="52" t="s">
        <v>966</v>
      </c>
      <c r="F4742" s="52" t="s">
        <v>970</v>
      </c>
      <c r="G4742" s="56" t="s">
        <v>971</v>
      </c>
      <c r="H4742" s="57">
        <v>25634588</v>
      </c>
    </row>
    <row r="4743" spans="1:8">
      <c r="A4743" s="52" t="s">
        <v>506</v>
      </c>
      <c r="B4743" s="52" t="s">
        <v>662</v>
      </c>
      <c r="C4743" s="52" t="s">
        <v>1158</v>
      </c>
      <c r="D4743" s="52" t="s">
        <v>1201</v>
      </c>
      <c r="E4743" s="52" t="s">
        <v>972</v>
      </c>
      <c r="F4743" s="52" t="s">
        <v>201</v>
      </c>
      <c r="G4743" s="56" t="s">
        <v>973</v>
      </c>
      <c r="H4743" s="57">
        <v>434772806</v>
      </c>
    </row>
    <row r="4744" spans="1:8">
      <c r="A4744" s="52" t="s">
        <v>506</v>
      </c>
      <c r="B4744" s="52" t="s">
        <v>662</v>
      </c>
      <c r="C4744" s="52" t="s">
        <v>1158</v>
      </c>
      <c r="D4744" s="52" t="s">
        <v>1201</v>
      </c>
      <c r="E4744" s="52" t="s">
        <v>972</v>
      </c>
      <c r="F4744" s="52" t="s">
        <v>974</v>
      </c>
      <c r="G4744" s="56" t="s">
        <v>975</v>
      </c>
      <c r="H4744" s="57">
        <v>325833116</v>
      </c>
    </row>
    <row r="4745" spans="1:8">
      <c r="A4745" s="52" t="s">
        <v>506</v>
      </c>
      <c r="B4745" s="52" t="s">
        <v>662</v>
      </c>
      <c r="C4745" s="52" t="s">
        <v>1158</v>
      </c>
      <c r="D4745" s="52" t="s">
        <v>1201</v>
      </c>
      <c r="E4745" s="52" t="s">
        <v>972</v>
      </c>
      <c r="F4745" s="52" t="s">
        <v>976</v>
      </c>
      <c r="G4745" s="56" t="s">
        <v>977</v>
      </c>
      <c r="H4745" s="57">
        <v>55350900</v>
      </c>
    </row>
    <row r="4746" spans="1:8">
      <c r="A4746" s="52" t="s">
        <v>506</v>
      </c>
      <c r="B4746" s="52" t="s">
        <v>662</v>
      </c>
      <c r="C4746" s="52" t="s">
        <v>1158</v>
      </c>
      <c r="D4746" s="52" t="s">
        <v>1201</v>
      </c>
      <c r="E4746" s="52" t="s">
        <v>972</v>
      </c>
      <c r="F4746" s="52" t="s">
        <v>978</v>
      </c>
      <c r="G4746" s="56" t="s">
        <v>979</v>
      </c>
      <c r="H4746" s="57">
        <v>35868600</v>
      </c>
    </row>
    <row r="4747" spans="1:8">
      <c r="A4747" s="52" t="s">
        <v>506</v>
      </c>
      <c r="B4747" s="52" t="s">
        <v>662</v>
      </c>
      <c r="C4747" s="52" t="s">
        <v>1158</v>
      </c>
      <c r="D4747" s="52" t="s">
        <v>1201</v>
      </c>
      <c r="E4747" s="52" t="s">
        <v>972</v>
      </c>
      <c r="F4747" s="52" t="s">
        <v>980</v>
      </c>
      <c r="G4747" s="56" t="s">
        <v>981</v>
      </c>
      <c r="H4747" s="57">
        <v>17720190</v>
      </c>
    </row>
    <row r="4748" spans="1:8">
      <c r="A4748" s="52" t="s">
        <v>506</v>
      </c>
      <c r="B4748" s="52" t="s">
        <v>662</v>
      </c>
      <c r="C4748" s="52" t="s">
        <v>1158</v>
      </c>
      <c r="D4748" s="52" t="s">
        <v>1201</v>
      </c>
      <c r="E4748" s="52" t="s">
        <v>982</v>
      </c>
      <c r="F4748" s="52" t="s">
        <v>201</v>
      </c>
      <c r="G4748" s="56" t="s">
        <v>983</v>
      </c>
      <c r="H4748" s="57">
        <v>154107238</v>
      </c>
    </row>
    <row r="4749" spans="1:8" ht="25.5">
      <c r="A4749" s="52" t="s">
        <v>506</v>
      </c>
      <c r="B4749" s="52" t="s">
        <v>662</v>
      </c>
      <c r="C4749" s="52" t="s">
        <v>1158</v>
      </c>
      <c r="D4749" s="52" t="s">
        <v>1201</v>
      </c>
      <c r="E4749" s="52" t="s">
        <v>982</v>
      </c>
      <c r="F4749" s="52" t="s">
        <v>984</v>
      </c>
      <c r="G4749" s="56" t="s">
        <v>985</v>
      </c>
      <c r="H4749" s="57">
        <v>154107238</v>
      </c>
    </row>
    <row r="4750" spans="1:8">
      <c r="A4750" s="52" t="s">
        <v>506</v>
      </c>
      <c r="B4750" s="52" t="s">
        <v>662</v>
      </c>
      <c r="C4750" s="52" t="s">
        <v>1158</v>
      </c>
      <c r="D4750" s="52" t="s">
        <v>1201</v>
      </c>
      <c r="E4750" s="52" t="s">
        <v>986</v>
      </c>
      <c r="F4750" s="52" t="s">
        <v>201</v>
      </c>
      <c r="G4750" s="56" t="s">
        <v>987</v>
      </c>
      <c r="H4750" s="57">
        <v>262776212</v>
      </c>
    </row>
    <row r="4751" spans="1:8">
      <c r="A4751" s="52" t="s">
        <v>506</v>
      </c>
      <c r="B4751" s="52" t="s">
        <v>662</v>
      </c>
      <c r="C4751" s="52" t="s">
        <v>1158</v>
      </c>
      <c r="D4751" s="52" t="s">
        <v>1201</v>
      </c>
      <c r="E4751" s="52" t="s">
        <v>986</v>
      </c>
      <c r="F4751" s="52" t="s">
        <v>988</v>
      </c>
      <c r="G4751" s="56" t="s">
        <v>989</v>
      </c>
      <c r="H4751" s="57">
        <v>170191602</v>
      </c>
    </row>
    <row r="4752" spans="1:8">
      <c r="A4752" s="52" t="s">
        <v>506</v>
      </c>
      <c r="B4752" s="52" t="s">
        <v>662</v>
      </c>
      <c r="C4752" s="52" t="s">
        <v>1158</v>
      </c>
      <c r="D4752" s="52" t="s">
        <v>1201</v>
      </c>
      <c r="E4752" s="52" t="s">
        <v>986</v>
      </c>
      <c r="F4752" s="52" t="s">
        <v>990</v>
      </c>
      <c r="G4752" s="56" t="s">
        <v>991</v>
      </c>
      <c r="H4752" s="57">
        <v>21218667</v>
      </c>
    </row>
    <row r="4753" spans="1:8">
      <c r="A4753" s="52" t="s">
        <v>506</v>
      </c>
      <c r="B4753" s="52" t="s">
        <v>662</v>
      </c>
      <c r="C4753" s="52" t="s">
        <v>1158</v>
      </c>
      <c r="D4753" s="52" t="s">
        <v>1201</v>
      </c>
      <c r="E4753" s="52" t="s">
        <v>986</v>
      </c>
      <c r="F4753" s="52" t="s">
        <v>992</v>
      </c>
      <c r="G4753" s="56" t="s">
        <v>993</v>
      </c>
      <c r="H4753" s="57">
        <v>26410068</v>
      </c>
    </row>
    <row r="4754" spans="1:8">
      <c r="A4754" s="52" t="s">
        <v>506</v>
      </c>
      <c r="B4754" s="52" t="s">
        <v>662</v>
      </c>
      <c r="C4754" s="52" t="s">
        <v>1158</v>
      </c>
      <c r="D4754" s="52" t="s">
        <v>1201</v>
      </c>
      <c r="E4754" s="52" t="s">
        <v>986</v>
      </c>
      <c r="F4754" s="52" t="s">
        <v>994</v>
      </c>
      <c r="G4754" s="56" t="s">
        <v>995</v>
      </c>
      <c r="H4754" s="57">
        <v>44955875</v>
      </c>
    </row>
    <row r="4755" spans="1:8">
      <c r="A4755" s="52" t="s">
        <v>506</v>
      </c>
      <c r="B4755" s="52" t="s">
        <v>662</v>
      </c>
      <c r="C4755" s="52" t="s">
        <v>1158</v>
      </c>
      <c r="D4755" s="52" t="s">
        <v>1201</v>
      </c>
      <c r="E4755" s="52" t="s">
        <v>996</v>
      </c>
      <c r="F4755" s="52" t="s">
        <v>201</v>
      </c>
      <c r="G4755" s="56" t="s">
        <v>997</v>
      </c>
      <c r="H4755" s="57">
        <v>83227838</v>
      </c>
    </row>
    <row r="4756" spans="1:8">
      <c r="A4756" s="52" t="s">
        <v>506</v>
      </c>
      <c r="B4756" s="52" t="s">
        <v>662</v>
      </c>
      <c r="C4756" s="52" t="s">
        <v>1158</v>
      </c>
      <c r="D4756" s="52" t="s">
        <v>1201</v>
      </c>
      <c r="E4756" s="52" t="s">
        <v>996</v>
      </c>
      <c r="F4756" s="52" t="s">
        <v>998</v>
      </c>
      <c r="G4756" s="56" t="s">
        <v>999</v>
      </c>
      <c r="H4756" s="57">
        <v>16425084</v>
      </c>
    </row>
    <row r="4757" spans="1:8">
      <c r="A4757" s="52" t="s">
        <v>506</v>
      </c>
      <c r="B4757" s="52" t="s">
        <v>662</v>
      </c>
      <c r="C4757" s="52" t="s">
        <v>1158</v>
      </c>
      <c r="D4757" s="52" t="s">
        <v>1201</v>
      </c>
      <c r="E4757" s="52" t="s">
        <v>996</v>
      </c>
      <c r="F4757" s="52" t="s">
        <v>1000</v>
      </c>
      <c r="G4757" s="56" t="s">
        <v>1001</v>
      </c>
      <c r="H4757" s="57">
        <v>19050000</v>
      </c>
    </row>
    <row r="4758" spans="1:8">
      <c r="A4758" s="52" t="s">
        <v>506</v>
      </c>
      <c r="B4758" s="52" t="s">
        <v>662</v>
      </c>
      <c r="C4758" s="52" t="s">
        <v>1158</v>
      </c>
      <c r="D4758" s="52" t="s">
        <v>1201</v>
      </c>
      <c r="E4758" s="52" t="s">
        <v>996</v>
      </c>
      <c r="F4758" s="52" t="s">
        <v>1002</v>
      </c>
      <c r="G4758" s="56" t="s">
        <v>1003</v>
      </c>
      <c r="H4758" s="57">
        <v>37450000</v>
      </c>
    </row>
    <row r="4759" spans="1:8">
      <c r="A4759" s="52" t="s">
        <v>506</v>
      </c>
      <c r="B4759" s="52" t="s">
        <v>662</v>
      </c>
      <c r="C4759" s="52" t="s">
        <v>1158</v>
      </c>
      <c r="D4759" s="52" t="s">
        <v>1201</v>
      </c>
      <c r="E4759" s="52" t="s">
        <v>996</v>
      </c>
      <c r="F4759" s="52" t="s">
        <v>1004</v>
      </c>
      <c r="G4759" s="56" t="s">
        <v>1005</v>
      </c>
      <c r="H4759" s="57">
        <v>10302754</v>
      </c>
    </row>
    <row r="4760" spans="1:8">
      <c r="A4760" s="52" t="s">
        <v>506</v>
      </c>
      <c r="B4760" s="52" t="s">
        <v>662</v>
      </c>
      <c r="C4760" s="52" t="s">
        <v>1158</v>
      </c>
      <c r="D4760" s="52" t="s">
        <v>1201</v>
      </c>
      <c r="E4760" s="52" t="s">
        <v>1006</v>
      </c>
      <c r="F4760" s="52" t="s">
        <v>201</v>
      </c>
      <c r="G4760" s="56" t="s">
        <v>1007</v>
      </c>
      <c r="H4760" s="57">
        <v>207278689</v>
      </c>
    </row>
    <row r="4761" spans="1:8" ht="38.25">
      <c r="A4761" s="52" t="s">
        <v>506</v>
      </c>
      <c r="B4761" s="52" t="s">
        <v>662</v>
      </c>
      <c r="C4761" s="52" t="s">
        <v>1158</v>
      </c>
      <c r="D4761" s="52" t="s">
        <v>1201</v>
      </c>
      <c r="E4761" s="52" t="s">
        <v>1006</v>
      </c>
      <c r="F4761" s="52" t="s">
        <v>1008</v>
      </c>
      <c r="G4761" s="56" t="s">
        <v>1009</v>
      </c>
      <c r="H4761" s="57">
        <v>786251</v>
      </c>
    </row>
    <row r="4762" spans="1:8" ht="38.25">
      <c r="A4762" s="52" t="s">
        <v>506</v>
      </c>
      <c r="B4762" s="52" t="s">
        <v>662</v>
      </c>
      <c r="C4762" s="52" t="s">
        <v>1158</v>
      </c>
      <c r="D4762" s="52" t="s">
        <v>1201</v>
      </c>
      <c r="E4762" s="52" t="s">
        <v>1006</v>
      </c>
      <c r="F4762" s="52" t="s">
        <v>1012</v>
      </c>
      <c r="G4762" s="56" t="s">
        <v>1013</v>
      </c>
      <c r="H4762" s="57">
        <v>29991038</v>
      </c>
    </row>
    <row r="4763" spans="1:8">
      <c r="A4763" s="52" t="s">
        <v>506</v>
      </c>
      <c r="B4763" s="52" t="s">
        <v>662</v>
      </c>
      <c r="C4763" s="52" t="s">
        <v>1158</v>
      </c>
      <c r="D4763" s="52" t="s">
        <v>1201</v>
      </c>
      <c r="E4763" s="52" t="s">
        <v>1006</v>
      </c>
      <c r="F4763" s="52" t="s">
        <v>1014</v>
      </c>
      <c r="G4763" s="56" t="s">
        <v>1015</v>
      </c>
      <c r="H4763" s="57">
        <v>165300000</v>
      </c>
    </row>
    <row r="4764" spans="1:8" ht="25.5">
      <c r="A4764" s="52" t="s">
        <v>506</v>
      </c>
      <c r="B4764" s="52" t="s">
        <v>662</v>
      </c>
      <c r="C4764" s="52" t="s">
        <v>1158</v>
      </c>
      <c r="D4764" s="52" t="s">
        <v>1201</v>
      </c>
      <c r="E4764" s="52" t="s">
        <v>1006</v>
      </c>
      <c r="F4764" s="52" t="s">
        <v>1016</v>
      </c>
      <c r="G4764" s="56" t="s">
        <v>1017</v>
      </c>
      <c r="H4764" s="57">
        <v>2336400</v>
      </c>
    </row>
    <row r="4765" spans="1:8">
      <c r="A4765" s="52" t="s">
        <v>506</v>
      </c>
      <c r="B4765" s="52" t="s">
        <v>662</v>
      </c>
      <c r="C4765" s="52" t="s">
        <v>1158</v>
      </c>
      <c r="D4765" s="52" t="s">
        <v>1201</v>
      </c>
      <c r="E4765" s="52" t="s">
        <v>1006</v>
      </c>
      <c r="F4765" s="52" t="s">
        <v>1018</v>
      </c>
      <c r="G4765" s="56" t="s">
        <v>1019</v>
      </c>
      <c r="H4765" s="57">
        <v>4250000</v>
      </c>
    </row>
    <row r="4766" spans="1:8">
      <c r="A4766" s="52" t="s">
        <v>506</v>
      </c>
      <c r="B4766" s="52" t="s">
        <v>662</v>
      </c>
      <c r="C4766" s="52" t="s">
        <v>1158</v>
      </c>
      <c r="D4766" s="52" t="s">
        <v>1201</v>
      </c>
      <c r="E4766" s="52" t="s">
        <v>1006</v>
      </c>
      <c r="F4766" s="52" t="s">
        <v>1020</v>
      </c>
      <c r="G4766" s="56" t="s">
        <v>511</v>
      </c>
      <c r="H4766" s="57">
        <v>4615000</v>
      </c>
    </row>
    <row r="4767" spans="1:8">
      <c r="A4767" s="52" t="s">
        <v>506</v>
      </c>
      <c r="B4767" s="52" t="s">
        <v>662</v>
      </c>
      <c r="C4767" s="52" t="s">
        <v>1158</v>
      </c>
      <c r="D4767" s="52" t="s">
        <v>1201</v>
      </c>
      <c r="E4767" s="52" t="s">
        <v>1035</v>
      </c>
      <c r="F4767" s="52" t="s">
        <v>201</v>
      </c>
      <c r="G4767" s="56" t="s">
        <v>1036</v>
      </c>
      <c r="H4767" s="57">
        <v>78570000</v>
      </c>
    </row>
    <row r="4768" spans="1:8">
      <c r="A4768" s="52" t="s">
        <v>506</v>
      </c>
      <c r="B4768" s="52" t="s">
        <v>662</v>
      </c>
      <c r="C4768" s="52" t="s">
        <v>1158</v>
      </c>
      <c r="D4768" s="52" t="s">
        <v>1201</v>
      </c>
      <c r="E4768" s="52" t="s">
        <v>1035</v>
      </c>
      <c r="F4768" s="52" t="s">
        <v>1037</v>
      </c>
      <c r="G4768" s="56" t="s">
        <v>1038</v>
      </c>
      <c r="H4768" s="57">
        <v>1620000</v>
      </c>
    </row>
    <row r="4769" spans="1:8">
      <c r="A4769" s="52" t="s">
        <v>506</v>
      </c>
      <c r="B4769" s="52" t="s">
        <v>662</v>
      </c>
      <c r="C4769" s="52" t="s">
        <v>1158</v>
      </c>
      <c r="D4769" s="52" t="s">
        <v>1201</v>
      </c>
      <c r="E4769" s="52" t="s">
        <v>1035</v>
      </c>
      <c r="F4769" s="52" t="s">
        <v>1039</v>
      </c>
      <c r="G4769" s="56" t="s">
        <v>1040</v>
      </c>
      <c r="H4769" s="57">
        <v>25400000</v>
      </c>
    </row>
    <row r="4770" spans="1:8">
      <c r="A4770" s="52" t="s">
        <v>506</v>
      </c>
      <c r="B4770" s="52" t="s">
        <v>662</v>
      </c>
      <c r="C4770" s="52" t="s">
        <v>1158</v>
      </c>
      <c r="D4770" s="52" t="s">
        <v>1201</v>
      </c>
      <c r="E4770" s="52" t="s">
        <v>1035</v>
      </c>
      <c r="F4770" s="52" t="s">
        <v>1041</v>
      </c>
      <c r="G4770" s="56" t="s">
        <v>1028</v>
      </c>
      <c r="H4770" s="57">
        <v>32050000</v>
      </c>
    </row>
    <row r="4771" spans="1:8">
      <c r="A4771" s="52" t="s">
        <v>506</v>
      </c>
      <c r="B4771" s="52" t="s">
        <v>662</v>
      </c>
      <c r="C4771" s="52" t="s">
        <v>1158</v>
      </c>
      <c r="D4771" s="52" t="s">
        <v>1201</v>
      </c>
      <c r="E4771" s="52" t="s">
        <v>1035</v>
      </c>
      <c r="F4771" s="52" t="s">
        <v>1042</v>
      </c>
      <c r="G4771" s="56" t="s">
        <v>1043</v>
      </c>
      <c r="H4771" s="57">
        <v>19500000</v>
      </c>
    </row>
    <row r="4772" spans="1:8">
      <c r="A4772" s="52" t="s">
        <v>506</v>
      </c>
      <c r="B4772" s="52" t="s">
        <v>662</v>
      </c>
      <c r="C4772" s="52" t="s">
        <v>1158</v>
      </c>
      <c r="D4772" s="52" t="s">
        <v>1201</v>
      </c>
      <c r="E4772" s="52" t="s">
        <v>1044</v>
      </c>
      <c r="F4772" s="52" t="s">
        <v>201</v>
      </c>
      <c r="G4772" s="56" t="s">
        <v>1045</v>
      </c>
      <c r="H4772" s="57">
        <v>914532800</v>
      </c>
    </row>
    <row r="4773" spans="1:8">
      <c r="A4773" s="52" t="s">
        <v>506</v>
      </c>
      <c r="B4773" s="52" t="s">
        <v>662</v>
      </c>
      <c r="C4773" s="52" t="s">
        <v>1158</v>
      </c>
      <c r="D4773" s="52" t="s">
        <v>1201</v>
      </c>
      <c r="E4773" s="52" t="s">
        <v>1044</v>
      </c>
      <c r="F4773" s="52" t="s">
        <v>1046</v>
      </c>
      <c r="G4773" s="56" t="s">
        <v>1047</v>
      </c>
      <c r="H4773" s="57">
        <v>82500000</v>
      </c>
    </row>
    <row r="4774" spans="1:8">
      <c r="A4774" s="52" t="s">
        <v>506</v>
      </c>
      <c r="B4774" s="52" t="s">
        <v>662</v>
      </c>
      <c r="C4774" s="52" t="s">
        <v>1158</v>
      </c>
      <c r="D4774" s="52" t="s">
        <v>1201</v>
      </c>
      <c r="E4774" s="52" t="s">
        <v>1044</v>
      </c>
      <c r="F4774" s="52" t="s">
        <v>1222</v>
      </c>
      <c r="G4774" s="56" t="s">
        <v>1223</v>
      </c>
      <c r="H4774" s="57">
        <v>317000000</v>
      </c>
    </row>
    <row r="4775" spans="1:8">
      <c r="A4775" s="52" t="s">
        <v>506</v>
      </c>
      <c r="B4775" s="52" t="s">
        <v>662</v>
      </c>
      <c r="C4775" s="52" t="s">
        <v>1158</v>
      </c>
      <c r="D4775" s="52" t="s">
        <v>1201</v>
      </c>
      <c r="E4775" s="52" t="s">
        <v>1044</v>
      </c>
      <c r="F4775" s="52" t="s">
        <v>1048</v>
      </c>
      <c r="G4775" s="56" t="s">
        <v>1049</v>
      </c>
      <c r="H4775" s="57">
        <v>515032800</v>
      </c>
    </row>
    <row r="4776" spans="1:8" ht="25.5">
      <c r="A4776" s="52" t="s">
        <v>506</v>
      </c>
      <c r="B4776" s="52" t="s">
        <v>662</v>
      </c>
      <c r="C4776" s="52" t="s">
        <v>1158</v>
      </c>
      <c r="D4776" s="52" t="s">
        <v>1201</v>
      </c>
      <c r="E4776" s="52" t="s">
        <v>1058</v>
      </c>
      <c r="F4776" s="52" t="s">
        <v>201</v>
      </c>
      <c r="G4776" s="56" t="s">
        <v>1059</v>
      </c>
      <c r="H4776" s="57">
        <v>200675100</v>
      </c>
    </row>
    <row r="4777" spans="1:8">
      <c r="A4777" s="52" t="s">
        <v>506</v>
      </c>
      <c r="B4777" s="52" t="s">
        <v>662</v>
      </c>
      <c r="C4777" s="52" t="s">
        <v>1158</v>
      </c>
      <c r="D4777" s="52" t="s">
        <v>1201</v>
      </c>
      <c r="E4777" s="52" t="s">
        <v>1058</v>
      </c>
      <c r="F4777" s="52" t="s">
        <v>1060</v>
      </c>
      <c r="G4777" s="56" t="s">
        <v>1061</v>
      </c>
      <c r="H4777" s="57">
        <v>4712500</v>
      </c>
    </row>
    <row r="4778" spans="1:8">
      <c r="A4778" s="52" t="s">
        <v>506</v>
      </c>
      <c r="B4778" s="52" t="s">
        <v>662</v>
      </c>
      <c r="C4778" s="52" t="s">
        <v>1158</v>
      </c>
      <c r="D4778" s="52" t="s">
        <v>1201</v>
      </c>
      <c r="E4778" s="52" t="s">
        <v>1058</v>
      </c>
      <c r="F4778" s="52" t="s">
        <v>1247</v>
      </c>
      <c r="G4778" s="56" t="s">
        <v>1248</v>
      </c>
      <c r="H4778" s="57">
        <v>13750000</v>
      </c>
    </row>
    <row r="4779" spans="1:8">
      <c r="A4779" s="52" t="s">
        <v>506</v>
      </c>
      <c r="B4779" s="52" t="s">
        <v>662</v>
      </c>
      <c r="C4779" s="52" t="s">
        <v>1158</v>
      </c>
      <c r="D4779" s="52" t="s">
        <v>1201</v>
      </c>
      <c r="E4779" s="52" t="s">
        <v>1058</v>
      </c>
      <c r="F4779" s="52" t="s">
        <v>1064</v>
      </c>
      <c r="G4779" s="56" t="s">
        <v>1065</v>
      </c>
      <c r="H4779" s="57">
        <v>43460000</v>
      </c>
    </row>
    <row r="4780" spans="1:8">
      <c r="A4780" s="52" t="s">
        <v>506</v>
      </c>
      <c r="B4780" s="52" t="s">
        <v>662</v>
      </c>
      <c r="C4780" s="52" t="s">
        <v>1158</v>
      </c>
      <c r="D4780" s="52" t="s">
        <v>1201</v>
      </c>
      <c r="E4780" s="52" t="s">
        <v>1058</v>
      </c>
      <c r="F4780" s="52" t="s">
        <v>1066</v>
      </c>
      <c r="G4780" s="56" t="s">
        <v>1067</v>
      </c>
      <c r="H4780" s="57">
        <v>42711000</v>
      </c>
    </row>
    <row r="4781" spans="1:8">
      <c r="A4781" s="52" t="s">
        <v>506</v>
      </c>
      <c r="B4781" s="52" t="s">
        <v>662</v>
      </c>
      <c r="C4781" s="52" t="s">
        <v>1158</v>
      </c>
      <c r="D4781" s="52" t="s">
        <v>1201</v>
      </c>
      <c r="E4781" s="52" t="s">
        <v>1058</v>
      </c>
      <c r="F4781" s="52" t="s">
        <v>1068</v>
      </c>
      <c r="G4781" s="56" t="s">
        <v>1069</v>
      </c>
      <c r="H4781" s="57">
        <v>18320000</v>
      </c>
    </row>
    <row r="4782" spans="1:8">
      <c r="A4782" s="52" t="s">
        <v>506</v>
      </c>
      <c r="B4782" s="52" t="s">
        <v>662</v>
      </c>
      <c r="C4782" s="52" t="s">
        <v>1158</v>
      </c>
      <c r="D4782" s="52" t="s">
        <v>1201</v>
      </c>
      <c r="E4782" s="52" t="s">
        <v>1058</v>
      </c>
      <c r="F4782" s="52" t="s">
        <v>1070</v>
      </c>
      <c r="G4782" s="56" t="s">
        <v>1071</v>
      </c>
      <c r="H4782" s="57">
        <v>77721600</v>
      </c>
    </row>
    <row r="4783" spans="1:8" ht="25.5">
      <c r="A4783" s="52" t="s">
        <v>506</v>
      </c>
      <c r="B4783" s="52" t="s">
        <v>662</v>
      </c>
      <c r="C4783" s="52" t="s">
        <v>1158</v>
      </c>
      <c r="D4783" s="52" t="s">
        <v>1201</v>
      </c>
      <c r="E4783" s="52" t="s">
        <v>1072</v>
      </c>
      <c r="F4783" s="52" t="s">
        <v>201</v>
      </c>
      <c r="G4783" s="56" t="s">
        <v>1073</v>
      </c>
      <c r="H4783" s="57">
        <v>37100000</v>
      </c>
    </row>
    <row r="4784" spans="1:8">
      <c r="A4784" s="52" t="s">
        <v>506</v>
      </c>
      <c r="B4784" s="52" t="s">
        <v>662</v>
      </c>
      <c r="C4784" s="52" t="s">
        <v>1158</v>
      </c>
      <c r="D4784" s="52" t="s">
        <v>1201</v>
      </c>
      <c r="E4784" s="52" t="s">
        <v>1072</v>
      </c>
      <c r="F4784" s="52" t="s">
        <v>1074</v>
      </c>
      <c r="G4784" s="56" t="s">
        <v>1067</v>
      </c>
      <c r="H4784" s="57">
        <v>15000000</v>
      </c>
    </row>
    <row r="4785" spans="1:8">
      <c r="A4785" s="52" t="s">
        <v>506</v>
      </c>
      <c r="B4785" s="52" t="s">
        <v>662</v>
      </c>
      <c r="C4785" s="52" t="s">
        <v>1158</v>
      </c>
      <c r="D4785" s="52" t="s">
        <v>1201</v>
      </c>
      <c r="E4785" s="52" t="s">
        <v>1072</v>
      </c>
      <c r="F4785" s="52" t="s">
        <v>1075</v>
      </c>
      <c r="G4785" s="56" t="s">
        <v>1065</v>
      </c>
      <c r="H4785" s="57">
        <v>22100000</v>
      </c>
    </row>
    <row r="4786" spans="1:8" ht="25.5">
      <c r="A4786" s="52" t="s">
        <v>506</v>
      </c>
      <c r="B4786" s="52" t="s">
        <v>662</v>
      </c>
      <c r="C4786" s="52" t="s">
        <v>1158</v>
      </c>
      <c r="D4786" s="52" t="s">
        <v>1201</v>
      </c>
      <c r="E4786" s="52" t="s">
        <v>1076</v>
      </c>
      <c r="F4786" s="52" t="s">
        <v>201</v>
      </c>
      <c r="G4786" s="56" t="s">
        <v>1077</v>
      </c>
      <c r="H4786" s="57">
        <v>331056680</v>
      </c>
    </row>
    <row r="4787" spans="1:8">
      <c r="A4787" s="52" t="s">
        <v>506</v>
      </c>
      <c r="B4787" s="52" t="s">
        <v>662</v>
      </c>
      <c r="C4787" s="52" t="s">
        <v>1158</v>
      </c>
      <c r="D4787" s="52" t="s">
        <v>1201</v>
      </c>
      <c r="E4787" s="52" t="s">
        <v>1076</v>
      </c>
      <c r="F4787" s="52" t="s">
        <v>1112</v>
      </c>
      <c r="G4787" s="56" t="s">
        <v>1113</v>
      </c>
      <c r="H4787" s="57">
        <v>94750000</v>
      </c>
    </row>
    <row r="4788" spans="1:8">
      <c r="A4788" s="52" t="s">
        <v>506</v>
      </c>
      <c r="B4788" s="52" t="s">
        <v>662</v>
      </c>
      <c r="C4788" s="52" t="s">
        <v>1158</v>
      </c>
      <c r="D4788" s="52" t="s">
        <v>1201</v>
      </c>
      <c r="E4788" s="52" t="s">
        <v>1076</v>
      </c>
      <c r="F4788" s="52" t="s">
        <v>1080</v>
      </c>
      <c r="G4788" s="56" t="s">
        <v>1081</v>
      </c>
      <c r="H4788" s="57">
        <v>236306680</v>
      </c>
    </row>
    <row r="4789" spans="1:8">
      <c r="A4789" s="52" t="s">
        <v>506</v>
      </c>
      <c r="B4789" s="52" t="s">
        <v>662</v>
      </c>
      <c r="C4789" s="52" t="s">
        <v>1158</v>
      </c>
      <c r="D4789" s="52" t="s">
        <v>1201</v>
      </c>
      <c r="E4789" s="52" t="s">
        <v>1189</v>
      </c>
      <c r="F4789" s="52" t="s">
        <v>201</v>
      </c>
      <c r="G4789" s="56" t="s">
        <v>1190</v>
      </c>
      <c r="H4789" s="57">
        <v>7748000</v>
      </c>
    </row>
    <row r="4790" spans="1:8">
      <c r="A4790" s="52" t="s">
        <v>506</v>
      </c>
      <c r="B4790" s="52" t="s">
        <v>662</v>
      </c>
      <c r="C4790" s="52" t="s">
        <v>1158</v>
      </c>
      <c r="D4790" s="52" t="s">
        <v>1201</v>
      </c>
      <c r="E4790" s="52" t="s">
        <v>1189</v>
      </c>
      <c r="F4790" s="52" t="s">
        <v>1191</v>
      </c>
      <c r="G4790" s="56" t="s">
        <v>1192</v>
      </c>
      <c r="H4790" s="57">
        <v>7748000</v>
      </c>
    </row>
    <row r="4791" spans="1:8">
      <c r="A4791" s="52" t="s">
        <v>506</v>
      </c>
      <c r="B4791" s="52" t="s">
        <v>662</v>
      </c>
      <c r="C4791" s="52" t="s">
        <v>1158</v>
      </c>
      <c r="D4791" s="52" t="s">
        <v>1201</v>
      </c>
      <c r="E4791" s="52" t="s">
        <v>1083</v>
      </c>
      <c r="F4791" s="52" t="s">
        <v>201</v>
      </c>
      <c r="G4791" s="56" t="s">
        <v>971</v>
      </c>
      <c r="H4791" s="57">
        <v>263380307</v>
      </c>
    </row>
    <row r="4792" spans="1:8">
      <c r="A4792" s="52" t="s">
        <v>506</v>
      </c>
      <c r="B4792" s="52" t="s">
        <v>662</v>
      </c>
      <c r="C4792" s="52" t="s">
        <v>1158</v>
      </c>
      <c r="D4792" s="52" t="s">
        <v>1201</v>
      </c>
      <c r="E4792" s="52" t="s">
        <v>1083</v>
      </c>
      <c r="F4792" s="52" t="s">
        <v>1084</v>
      </c>
      <c r="G4792" s="56" t="s">
        <v>1085</v>
      </c>
      <c r="H4792" s="57">
        <v>4815000</v>
      </c>
    </row>
    <row r="4793" spans="1:8">
      <c r="A4793" s="52" t="s">
        <v>506</v>
      </c>
      <c r="B4793" s="52" t="s">
        <v>662</v>
      </c>
      <c r="C4793" s="52" t="s">
        <v>1158</v>
      </c>
      <c r="D4793" s="52" t="s">
        <v>1201</v>
      </c>
      <c r="E4793" s="52" t="s">
        <v>1083</v>
      </c>
      <c r="F4793" s="52" t="s">
        <v>1086</v>
      </c>
      <c r="G4793" s="56" t="s">
        <v>1087</v>
      </c>
      <c r="H4793" s="57">
        <v>6681400</v>
      </c>
    </row>
    <row r="4794" spans="1:8">
      <c r="A4794" s="52" t="s">
        <v>506</v>
      </c>
      <c r="B4794" s="52" t="s">
        <v>662</v>
      </c>
      <c r="C4794" s="52" t="s">
        <v>1158</v>
      </c>
      <c r="D4794" s="52" t="s">
        <v>1201</v>
      </c>
      <c r="E4794" s="52" t="s">
        <v>1083</v>
      </c>
      <c r="F4794" s="52" t="s">
        <v>1088</v>
      </c>
      <c r="G4794" s="56" t="s">
        <v>1089</v>
      </c>
      <c r="H4794" s="57">
        <v>64355802</v>
      </c>
    </row>
    <row r="4795" spans="1:8">
      <c r="A4795" s="52" t="s">
        <v>506</v>
      </c>
      <c r="B4795" s="52" t="s">
        <v>662</v>
      </c>
      <c r="C4795" s="52" t="s">
        <v>1158</v>
      </c>
      <c r="D4795" s="52" t="s">
        <v>1201</v>
      </c>
      <c r="E4795" s="52" t="s">
        <v>1083</v>
      </c>
      <c r="F4795" s="52" t="s">
        <v>1090</v>
      </c>
      <c r="G4795" s="56" t="s">
        <v>1091</v>
      </c>
      <c r="H4795" s="57">
        <v>187528105</v>
      </c>
    </row>
    <row r="4796" spans="1:8" ht="38.25">
      <c r="A4796" s="52" t="s">
        <v>506</v>
      </c>
      <c r="B4796" s="52" t="s">
        <v>662</v>
      </c>
      <c r="C4796" s="52" t="s">
        <v>1158</v>
      </c>
      <c r="D4796" s="52" t="s">
        <v>1201</v>
      </c>
      <c r="E4796" s="52" t="s">
        <v>1277</v>
      </c>
      <c r="F4796" s="52" t="s">
        <v>201</v>
      </c>
      <c r="G4796" s="56" t="s">
        <v>1278</v>
      </c>
      <c r="H4796" s="57">
        <v>33500000</v>
      </c>
    </row>
    <row r="4797" spans="1:8">
      <c r="A4797" s="52" t="s">
        <v>506</v>
      </c>
      <c r="B4797" s="52" t="s">
        <v>662</v>
      </c>
      <c r="C4797" s="52" t="s">
        <v>1158</v>
      </c>
      <c r="D4797" s="52" t="s">
        <v>1201</v>
      </c>
      <c r="E4797" s="52" t="s">
        <v>1277</v>
      </c>
      <c r="F4797" s="52" t="s">
        <v>1281</v>
      </c>
      <c r="G4797" s="56" t="s">
        <v>1282</v>
      </c>
      <c r="H4797" s="57">
        <v>33500000</v>
      </c>
    </row>
    <row r="4798" spans="1:8" ht="25.5">
      <c r="A4798" s="52" t="s">
        <v>506</v>
      </c>
      <c r="B4798" s="52" t="s">
        <v>662</v>
      </c>
      <c r="C4798" s="52" t="s">
        <v>930</v>
      </c>
      <c r="D4798" s="52" t="s">
        <v>201</v>
      </c>
      <c r="E4798" s="52" t="s">
        <v>201</v>
      </c>
      <c r="F4798" s="52" t="s">
        <v>201</v>
      </c>
      <c r="G4798" s="56" t="s">
        <v>931</v>
      </c>
      <c r="H4798" s="57">
        <v>41736340000</v>
      </c>
    </row>
    <row r="4799" spans="1:8">
      <c r="A4799" s="52" t="s">
        <v>506</v>
      </c>
      <c r="B4799" s="52" t="s">
        <v>662</v>
      </c>
      <c r="C4799" s="52" t="s">
        <v>930</v>
      </c>
      <c r="D4799" s="52" t="s">
        <v>932</v>
      </c>
      <c r="E4799" s="52" t="s">
        <v>201</v>
      </c>
      <c r="F4799" s="52" t="s">
        <v>201</v>
      </c>
      <c r="G4799" s="56" t="s">
        <v>933</v>
      </c>
      <c r="H4799" s="57">
        <v>41736340000</v>
      </c>
    </row>
    <row r="4800" spans="1:8">
      <c r="A4800" s="52" t="s">
        <v>506</v>
      </c>
      <c r="B4800" s="52" t="s">
        <v>662</v>
      </c>
      <c r="C4800" s="52" t="s">
        <v>930</v>
      </c>
      <c r="D4800" s="52" t="s">
        <v>932</v>
      </c>
      <c r="E4800" s="52" t="s">
        <v>934</v>
      </c>
      <c r="F4800" s="52" t="s">
        <v>201</v>
      </c>
      <c r="G4800" s="56" t="s">
        <v>935</v>
      </c>
      <c r="H4800" s="57">
        <v>2792454500</v>
      </c>
    </row>
    <row r="4801" spans="1:8">
      <c r="A4801" s="52" t="s">
        <v>506</v>
      </c>
      <c r="B4801" s="52" t="s">
        <v>662</v>
      </c>
      <c r="C4801" s="52" t="s">
        <v>930</v>
      </c>
      <c r="D4801" s="52" t="s">
        <v>932</v>
      </c>
      <c r="E4801" s="52" t="s">
        <v>934</v>
      </c>
      <c r="F4801" s="52" t="s">
        <v>936</v>
      </c>
      <c r="G4801" s="56" t="s">
        <v>937</v>
      </c>
      <c r="H4801" s="57">
        <v>2792454500</v>
      </c>
    </row>
    <row r="4802" spans="1:8" ht="25.5">
      <c r="A4802" s="52" t="s">
        <v>506</v>
      </c>
      <c r="B4802" s="52" t="s">
        <v>662</v>
      </c>
      <c r="C4802" s="52" t="s">
        <v>930</v>
      </c>
      <c r="D4802" s="52" t="s">
        <v>932</v>
      </c>
      <c r="E4802" s="52" t="s">
        <v>940</v>
      </c>
      <c r="F4802" s="52" t="s">
        <v>201</v>
      </c>
      <c r="G4802" s="56" t="s">
        <v>941</v>
      </c>
      <c r="H4802" s="57">
        <v>541100000</v>
      </c>
    </row>
    <row r="4803" spans="1:8" ht="25.5">
      <c r="A4803" s="52" t="s">
        <v>506</v>
      </c>
      <c r="B4803" s="52" t="s">
        <v>662</v>
      </c>
      <c r="C4803" s="52" t="s">
        <v>930</v>
      </c>
      <c r="D4803" s="52" t="s">
        <v>932</v>
      </c>
      <c r="E4803" s="52" t="s">
        <v>940</v>
      </c>
      <c r="F4803" s="52" t="s">
        <v>942</v>
      </c>
      <c r="G4803" s="56" t="s">
        <v>943</v>
      </c>
      <c r="H4803" s="57">
        <v>541100000</v>
      </c>
    </row>
    <row r="4804" spans="1:8">
      <c r="A4804" s="52" t="s">
        <v>506</v>
      </c>
      <c r="B4804" s="52" t="s">
        <v>662</v>
      </c>
      <c r="C4804" s="52" t="s">
        <v>930</v>
      </c>
      <c r="D4804" s="52" t="s">
        <v>932</v>
      </c>
      <c r="E4804" s="52" t="s">
        <v>944</v>
      </c>
      <c r="F4804" s="52" t="s">
        <v>201</v>
      </c>
      <c r="G4804" s="56" t="s">
        <v>945</v>
      </c>
      <c r="H4804" s="57">
        <v>1339158000</v>
      </c>
    </row>
    <row r="4805" spans="1:8">
      <c r="A4805" s="52" t="s">
        <v>506</v>
      </c>
      <c r="B4805" s="52" t="s">
        <v>662</v>
      </c>
      <c r="C4805" s="52" t="s">
        <v>930</v>
      </c>
      <c r="D4805" s="52" t="s">
        <v>932</v>
      </c>
      <c r="E4805" s="52" t="s">
        <v>944</v>
      </c>
      <c r="F4805" s="52" t="s">
        <v>946</v>
      </c>
      <c r="G4805" s="56" t="s">
        <v>947</v>
      </c>
      <c r="H4805" s="57">
        <v>175425000</v>
      </c>
    </row>
    <row r="4806" spans="1:8">
      <c r="A4806" s="52" t="s">
        <v>506</v>
      </c>
      <c r="B4806" s="52" t="s">
        <v>662</v>
      </c>
      <c r="C4806" s="52" t="s">
        <v>930</v>
      </c>
      <c r="D4806" s="52" t="s">
        <v>932</v>
      </c>
      <c r="E4806" s="52" t="s">
        <v>944</v>
      </c>
      <c r="F4806" s="52" t="s">
        <v>1240</v>
      </c>
      <c r="G4806" s="56" t="s">
        <v>1241</v>
      </c>
      <c r="H4806" s="57">
        <v>149162000</v>
      </c>
    </row>
    <row r="4807" spans="1:8">
      <c r="A4807" s="52" t="s">
        <v>506</v>
      </c>
      <c r="B4807" s="52" t="s">
        <v>662</v>
      </c>
      <c r="C4807" s="52" t="s">
        <v>930</v>
      </c>
      <c r="D4807" s="52" t="s">
        <v>932</v>
      </c>
      <c r="E4807" s="52" t="s">
        <v>944</v>
      </c>
      <c r="F4807" s="52" t="s">
        <v>948</v>
      </c>
      <c r="G4807" s="56" t="s">
        <v>949</v>
      </c>
      <c r="H4807" s="57">
        <v>6649000</v>
      </c>
    </row>
    <row r="4808" spans="1:8">
      <c r="A4808" s="52" t="s">
        <v>506</v>
      </c>
      <c r="B4808" s="52" t="s">
        <v>662</v>
      </c>
      <c r="C4808" s="52" t="s">
        <v>930</v>
      </c>
      <c r="D4808" s="52" t="s">
        <v>932</v>
      </c>
      <c r="E4808" s="52" t="s">
        <v>944</v>
      </c>
      <c r="F4808" s="52" t="s">
        <v>950</v>
      </c>
      <c r="G4808" s="56" t="s">
        <v>951</v>
      </c>
      <c r="H4808" s="57">
        <v>2756000</v>
      </c>
    </row>
    <row r="4809" spans="1:8" ht="25.5">
      <c r="A4809" s="52" t="s">
        <v>506</v>
      </c>
      <c r="B4809" s="52" t="s">
        <v>662</v>
      </c>
      <c r="C4809" s="52" t="s">
        <v>930</v>
      </c>
      <c r="D4809" s="52" t="s">
        <v>932</v>
      </c>
      <c r="E4809" s="52" t="s">
        <v>944</v>
      </c>
      <c r="F4809" s="52" t="s">
        <v>954</v>
      </c>
      <c r="G4809" s="56" t="s">
        <v>955</v>
      </c>
      <c r="H4809" s="57">
        <v>1974000</v>
      </c>
    </row>
    <row r="4810" spans="1:8" ht="25.5">
      <c r="A4810" s="52" t="s">
        <v>506</v>
      </c>
      <c r="B4810" s="52" t="s">
        <v>662</v>
      </c>
      <c r="C4810" s="52" t="s">
        <v>930</v>
      </c>
      <c r="D4810" s="52" t="s">
        <v>932</v>
      </c>
      <c r="E4810" s="52" t="s">
        <v>944</v>
      </c>
      <c r="F4810" s="52" t="s">
        <v>956</v>
      </c>
      <c r="G4810" s="56" t="s">
        <v>957</v>
      </c>
      <c r="H4810" s="57">
        <v>12138000</v>
      </c>
    </row>
    <row r="4811" spans="1:8">
      <c r="A4811" s="52" t="s">
        <v>506</v>
      </c>
      <c r="B4811" s="52" t="s">
        <v>662</v>
      </c>
      <c r="C4811" s="52" t="s">
        <v>930</v>
      </c>
      <c r="D4811" s="52" t="s">
        <v>932</v>
      </c>
      <c r="E4811" s="52" t="s">
        <v>944</v>
      </c>
      <c r="F4811" s="52" t="s">
        <v>958</v>
      </c>
      <c r="G4811" s="56" t="s">
        <v>959</v>
      </c>
      <c r="H4811" s="57">
        <v>795729000</v>
      </c>
    </row>
    <row r="4812" spans="1:8">
      <c r="A4812" s="52" t="s">
        <v>506</v>
      </c>
      <c r="B4812" s="52" t="s">
        <v>662</v>
      </c>
      <c r="C4812" s="52" t="s">
        <v>930</v>
      </c>
      <c r="D4812" s="52" t="s">
        <v>932</v>
      </c>
      <c r="E4812" s="52" t="s">
        <v>944</v>
      </c>
      <c r="F4812" s="52" t="s">
        <v>960</v>
      </c>
      <c r="G4812" s="56" t="s">
        <v>961</v>
      </c>
      <c r="H4812" s="57">
        <v>195325000</v>
      </c>
    </row>
    <row r="4813" spans="1:8" ht="25.5">
      <c r="A4813" s="52" t="s">
        <v>506</v>
      </c>
      <c r="B4813" s="52" t="s">
        <v>662</v>
      </c>
      <c r="C4813" s="52" t="s">
        <v>930</v>
      </c>
      <c r="D4813" s="52" t="s">
        <v>932</v>
      </c>
      <c r="E4813" s="52" t="s">
        <v>962</v>
      </c>
      <c r="F4813" s="52" t="s">
        <v>201</v>
      </c>
      <c r="G4813" s="56" t="s">
        <v>963</v>
      </c>
      <c r="H4813" s="57">
        <v>10600000</v>
      </c>
    </row>
    <row r="4814" spans="1:8">
      <c r="A4814" s="52" t="s">
        <v>506</v>
      </c>
      <c r="B4814" s="52" t="s">
        <v>662</v>
      </c>
      <c r="C4814" s="52" t="s">
        <v>930</v>
      </c>
      <c r="D4814" s="52" t="s">
        <v>932</v>
      </c>
      <c r="E4814" s="52" t="s">
        <v>962</v>
      </c>
      <c r="F4814" s="52" t="s">
        <v>964</v>
      </c>
      <c r="G4814" s="56" t="s">
        <v>965</v>
      </c>
      <c r="H4814" s="57">
        <v>10600000</v>
      </c>
    </row>
    <row r="4815" spans="1:8">
      <c r="A4815" s="52" t="s">
        <v>506</v>
      </c>
      <c r="B4815" s="52" t="s">
        <v>662</v>
      </c>
      <c r="C4815" s="52" t="s">
        <v>930</v>
      </c>
      <c r="D4815" s="52" t="s">
        <v>932</v>
      </c>
      <c r="E4815" s="52" t="s">
        <v>1139</v>
      </c>
      <c r="F4815" s="52" t="s">
        <v>201</v>
      </c>
      <c r="G4815" s="56" t="s">
        <v>1140</v>
      </c>
      <c r="H4815" s="57">
        <v>53280000</v>
      </c>
    </row>
    <row r="4816" spans="1:8">
      <c r="A4816" s="52" t="s">
        <v>506</v>
      </c>
      <c r="B4816" s="52" t="s">
        <v>662</v>
      </c>
      <c r="C4816" s="52" t="s">
        <v>930</v>
      </c>
      <c r="D4816" s="52" t="s">
        <v>932</v>
      </c>
      <c r="E4816" s="52" t="s">
        <v>1139</v>
      </c>
      <c r="F4816" s="52" t="s">
        <v>1203</v>
      </c>
      <c r="G4816" s="56" t="s">
        <v>1204</v>
      </c>
      <c r="H4816" s="57">
        <v>53280000</v>
      </c>
    </row>
    <row r="4817" spans="1:8">
      <c r="A4817" s="52" t="s">
        <v>506</v>
      </c>
      <c r="B4817" s="52" t="s">
        <v>662</v>
      </c>
      <c r="C4817" s="52" t="s">
        <v>930</v>
      </c>
      <c r="D4817" s="52" t="s">
        <v>932</v>
      </c>
      <c r="E4817" s="52" t="s">
        <v>966</v>
      </c>
      <c r="F4817" s="52" t="s">
        <v>201</v>
      </c>
      <c r="G4817" s="56" t="s">
        <v>967</v>
      </c>
      <c r="H4817" s="57">
        <v>1015305000</v>
      </c>
    </row>
    <row r="4818" spans="1:8">
      <c r="A4818" s="52" t="s">
        <v>506</v>
      </c>
      <c r="B4818" s="52" t="s">
        <v>662</v>
      </c>
      <c r="C4818" s="52" t="s">
        <v>930</v>
      </c>
      <c r="D4818" s="52" t="s">
        <v>932</v>
      </c>
      <c r="E4818" s="52" t="s">
        <v>966</v>
      </c>
      <c r="F4818" s="52" t="s">
        <v>970</v>
      </c>
      <c r="G4818" s="56" t="s">
        <v>971</v>
      </c>
      <c r="H4818" s="57">
        <v>1015305000</v>
      </c>
    </row>
    <row r="4819" spans="1:8">
      <c r="A4819" s="52" t="s">
        <v>506</v>
      </c>
      <c r="B4819" s="52" t="s">
        <v>662</v>
      </c>
      <c r="C4819" s="52" t="s">
        <v>930</v>
      </c>
      <c r="D4819" s="52" t="s">
        <v>932</v>
      </c>
      <c r="E4819" s="52" t="s">
        <v>972</v>
      </c>
      <c r="F4819" s="52" t="s">
        <v>201</v>
      </c>
      <c r="G4819" s="56" t="s">
        <v>973</v>
      </c>
      <c r="H4819" s="57">
        <v>951809000</v>
      </c>
    </row>
    <row r="4820" spans="1:8">
      <c r="A4820" s="52" t="s">
        <v>506</v>
      </c>
      <c r="B4820" s="52" t="s">
        <v>662</v>
      </c>
      <c r="C4820" s="52" t="s">
        <v>930</v>
      </c>
      <c r="D4820" s="52" t="s">
        <v>932</v>
      </c>
      <c r="E4820" s="52" t="s">
        <v>972</v>
      </c>
      <c r="F4820" s="52" t="s">
        <v>974</v>
      </c>
      <c r="G4820" s="56" t="s">
        <v>975</v>
      </c>
      <c r="H4820" s="57">
        <v>732783000</v>
      </c>
    </row>
    <row r="4821" spans="1:8">
      <c r="A4821" s="52" t="s">
        <v>506</v>
      </c>
      <c r="B4821" s="52" t="s">
        <v>662</v>
      </c>
      <c r="C4821" s="52" t="s">
        <v>930</v>
      </c>
      <c r="D4821" s="52" t="s">
        <v>932</v>
      </c>
      <c r="E4821" s="52" t="s">
        <v>972</v>
      </c>
      <c r="F4821" s="52" t="s">
        <v>976</v>
      </c>
      <c r="G4821" s="56" t="s">
        <v>977</v>
      </c>
      <c r="H4821" s="57">
        <v>125657000</v>
      </c>
    </row>
    <row r="4822" spans="1:8">
      <c r="A4822" s="52" t="s">
        <v>506</v>
      </c>
      <c r="B4822" s="52" t="s">
        <v>662</v>
      </c>
      <c r="C4822" s="52" t="s">
        <v>930</v>
      </c>
      <c r="D4822" s="52" t="s">
        <v>932</v>
      </c>
      <c r="E4822" s="52" t="s">
        <v>972</v>
      </c>
      <c r="F4822" s="52" t="s">
        <v>978</v>
      </c>
      <c r="G4822" s="56" t="s">
        <v>979</v>
      </c>
      <c r="H4822" s="57">
        <v>83775000</v>
      </c>
    </row>
    <row r="4823" spans="1:8">
      <c r="A4823" s="52" t="s">
        <v>506</v>
      </c>
      <c r="B4823" s="52" t="s">
        <v>662</v>
      </c>
      <c r="C4823" s="52" t="s">
        <v>930</v>
      </c>
      <c r="D4823" s="52" t="s">
        <v>932</v>
      </c>
      <c r="E4823" s="52" t="s">
        <v>972</v>
      </c>
      <c r="F4823" s="52" t="s">
        <v>980</v>
      </c>
      <c r="G4823" s="56" t="s">
        <v>981</v>
      </c>
      <c r="H4823" s="57">
        <v>9594000</v>
      </c>
    </row>
    <row r="4824" spans="1:8">
      <c r="A4824" s="52" t="s">
        <v>506</v>
      </c>
      <c r="B4824" s="52" t="s">
        <v>662</v>
      </c>
      <c r="C4824" s="52" t="s">
        <v>930</v>
      </c>
      <c r="D4824" s="52" t="s">
        <v>932</v>
      </c>
      <c r="E4824" s="52" t="s">
        <v>982</v>
      </c>
      <c r="F4824" s="52" t="s">
        <v>201</v>
      </c>
      <c r="G4824" s="56" t="s">
        <v>983</v>
      </c>
      <c r="H4824" s="57">
        <v>2074767400</v>
      </c>
    </row>
    <row r="4825" spans="1:8" ht="25.5">
      <c r="A4825" s="52" t="s">
        <v>506</v>
      </c>
      <c r="B4825" s="52" t="s">
        <v>662</v>
      </c>
      <c r="C4825" s="52" t="s">
        <v>930</v>
      </c>
      <c r="D4825" s="52" t="s">
        <v>932</v>
      </c>
      <c r="E4825" s="52" t="s">
        <v>982</v>
      </c>
      <c r="F4825" s="52" t="s">
        <v>984</v>
      </c>
      <c r="G4825" s="56" t="s">
        <v>985</v>
      </c>
      <c r="H4825" s="57">
        <v>553301000</v>
      </c>
    </row>
    <row r="4826" spans="1:8">
      <c r="A4826" s="52" t="s">
        <v>506</v>
      </c>
      <c r="B4826" s="52" t="s">
        <v>662</v>
      </c>
      <c r="C4826" s="52" t="s">
        <v>930</v>
      </c>
      <c r="D4826" s="52" t="s">
        <v>932</v>
      </c>
      <c r="E4826" s="52" t="s">
        <v>982</v>
      </c>
      <c r="F4826" s="52" t="s">
        <v>1242</v>
      </c>
      <c r="G4826" s="56" t="s">
        <v>971</v>
      </c>
      <c r="H4826" s="57">
        <v>1521466400</v>
      </c>
    </row>
    <row r="4827" spans="1:8">
      <c r="A4827" s="52" t="s">
        <v>506</v>
      </c>
      <c r="B4827" s="52" t="s">
        <v>662</v>
      </c>
      <c r="C4827" s="52" t="s">
        <v>930</v>
      </c>
      <c r="D4827" s="52" t="s">
        <v>932</v>
      </c>
      <c r="E4827" s="52" t="s">
        <v>986</v>
      </c>
      <c r="F4827" s="52" t="s">
        <v>201</v>
      </c>
      <c r="G4827" s="56" t="s">
        <v>987</v>
      </c>
      <c r="H4827" s="57">
        <v>1752982500</v>
      </c>
    </row>
    <row r="4828" spans="1:8">
      <c r="A4828" s="52" t="s">
        <v>506</v>
      </c>
      <c r="B4828" s="52" t="s">
        <v>662</v>
      </c>
      <c r="C4828" s="52" t="s">
        <v>930</v>
      </c>
      <c r="D4828" s="52" t="s">
        <v>932</v>
      </c>
      <c r="E4828" s="52" t="s">
        <v>986</v>
      </c>
      <c r="F4828" s="52" t="s">
        <v>988</v>
      </c>
      <c r="G4828" s="56" t="s">
        <v>989</v>
      </c>
      <c r="H4828" s="57">
        <v>998192000</v>
      </c>
    </row>
    <row r="4829" spans="1:8">
      <c r="A4829" s="52" t="s">
        <v>506</v>
      </c>
      <c r="B4829" s="52" t="s">
        <v>662</v>
      </c>
      <c r="C4829" s="52" t="s">
        <v>930</v>
      </c>
      <c r="D4829" s="52" t="s">
        <v>932</v>
      </c>
      <c r="E4829" s="52" t="s">
        <v>986</v>
      </c>
      <c r="F4829" s="52" t="s">
        <v>990</v>
      </c>
      <c r="G4829" s="56" t="s">
        <v>991</v>
      </c>
      <c r="H4829" s="57">
        <v>206933000</v>
      </c>
    </row>
    <row r="4830" spans="1:8">
      <c r="A4830" s="52" t="s">
        <v>506</v>
      </c>
      <c r="B4830" s="52" t="s">
        <v>662</v>
      </c>
      <c r="C4830" s="52" t="s">
        <v>930</v>
      </c>
      <c r="D4830" s="52" t="s">
        <v>932</v>
      </c>
      <c r="E4830" s="52" t="s">
        <v>986</v>
      </c>
      <c r="F4830" s="52" t="s">
        <v>992</v>
      </c>
      <c r="G4830" s="56" t="s">
        <v>993</v>
      </c>
      <c r="H4830" s="57">
        <v>488355500</v>
      </c>
    </row>
    <row r="4831" spans="1:8">
      <c r="A4831" s="52" t="s">
        <v>506</v>
      </c>
      <c r="B4831" s="52" t="s">
        <v>662</v>
      </c>
      <c r="C4831" s="52" t="s">
        <v>930</v>
      </c>
      <c r="D4831" s="52" t="s">
        <v>932</v>
      </c>
      <c r="E4831" s="52" t="s">
        <v>986</v>
      </c>
      <c r="F4831" s="52" t="s">
        <v>994</v>
      </c>
      <c r="G4831" s="56" t="s">
        <v>995</v>
      </c>
      <c r="H4831" s="57">
        <v>59502000</v>
      </c>
    </row>
    <row r="4832" spans="1:8">
      <c r="A4832" s="52" t="s">
        <v>506</v>
      </c>
      <c r="B4832" s="52" t="s">
        <v>662</v>
      </c>
      <c r="C4832" s="52" t="s">
        <v>930</v>
      </c>
      <c r="D4832" s="52" t="s">
        <v>932</v>
      </c>
      <c r="E4832" s="52" t="s">
        <v>996</v>
      </c>
      <c r="F4832" s="52" t="s">
        <v>201</v>
      </c>
      <c r="G4832" s="56" t="s">
        <v>997</v>
      </c>
      <c r="H4832" s="57">
        <v>125265000</v>
      </c>
    </row>
    <row r="4833" spans="1:8">
      <c r="A4833" s="52" t="s">
        <v>506</v>
      </c>
      <c r="B4833" s="52" t="s">
        <v>662</v>
      </c>
      <c r="C4833" s="52" t="s">
        <v>930</v>
      </c>
      <c r="D4833" s="52" t="s">
        <v>932</v>
      </c>
      <c r="E4833" s="52" t="s">
        <v>996</v>
      </c>
      <c r="F4833" s="52" t="s">
        <v>998</v>
      </c>
      <c r="G4833" s="56" t="s">
        <v>999</v>
      </c>
      <c r="H4833" s="57">
        <v>2415000</v>
      </c>
    </row>
    <row r="4834" spans="1:8">
      <c r="A4834" s="52" t="s">
        <v>506</v>
      </c>
      <c r="B4834" s="52" t="s">
        <v>662</v>
      </c>
      <c r="C4834" s="52" t="s">
        <v>930</v>
      </c>
      <c r="D4834" s="52" t="s">
        <v>932</v>
      </c>
      <c r="E4834" s="52" t="s">
        <v>996</v>
      </c>
      <c r="F4834" s="52" t="s">
        <v>1000</v>
      </c>
      <c r="G4834" s="56" t="s">
        <v>1001</v>
      </c>
      <c r="H4834" s="57">
        <v>6990000</v>
      </c>
    </row>
    <row r="4835" spans="1:8">
      <c r="A4835" s="52" t="s">
        <v>506</v>
      </c>
      <c r="B4835" s="52" t="s">
        <v>662</v>
      </c>
      <c r="C4835" s="52" t="s">
        <v>930</v>
      </c>
      <c r="D4835" s="52" t="s">
        <v>932</v>
      </c>
      <c r="E4835" s="52" t="s">
        <v>996</v>
      </c>
      <c r="F4835" s="52" t="s">
        <v>1002</v>
      </c>
      <c r="G4835" s="56" t="s">
        <v>1003</v>
      </c>
      <c r="H4835" s="57">
        <v>30000000</v>
      </c>
    </row>
    <row r="4836" spans="1:8">
      <c r="A4836" s="52" t="s">
        <v>506</v>
      </c>
      <c r="B4836" s="52" t="s">
        <v>662</v>
      </c>
      <c r="C4836" s="52" t="s">
        <v>930</v>
      </c>
      <c r="D4836" s="52" t="s">
        <v>932</v>
      </c>
      <c r="E4836" s="52" t="s">
        <v>996</v>
      </c>
      <c r="F4836" s="52" t="s">
        <v>1004</v>
      </c>
      <c r="G4836" s="56" t="s">
        <v>1005</v>
      </c>
      <c r="H4836" s="57">
        <v>85860000</v>
      </c>
    </row>
    <row r="4837" spans="1:8">
      <c r="A4837" s="52" t="s">
        <v>506</v>
      </c>
      <c r="B4837" s="52" t="s">
        <v>662</v>
      </c>
      <c r="C4837" s="52" t="s">
        <v>930</v>
      </c>
      <c r="D4837" s="52" t="s">
        <v>932</v>
      </c>
      <c r="E4837" s="52" t="s">
        <v>1006</v>
      </c>
      <c r="F4837" s="52" t="s">
        <v>201</v>
      </c>
      <c r="G4837" s="56" t="s">
        <v>1007</v>
      </c>
      <c r="H4837" s="57">
        <v>114432000</v>
      </c>
    </row>
    <row r="4838" spans="1:8" ht="38.25">
      <c r="A4838" s="52" t="s">
        <v>506</v>
      </c>
      <c r="B4838" s="52" t="s">
        <v>662</v>
      </c>
      <c r="C4838" s="52" t="s">
        <v>930</v>
      </c>
      <c r="D4838" s="52" t="s">
        <v>932</v>
      </c>
      <c r="E4838" s="52" t="s">
        <v>1006</v>
      </c>
      <c r="F4838" s="52" t="s">
        <v>1008</v>
      </c>
      <c r="G4838" s="56" t="s">
        <v>1009</v>
      </c>
      <c r="H4838" s="57">
        <v>808000</v>
      </c>
    </row>
    <row r="4839" spans="1:8">
      <c r="A4839" s="52" t="s">
        <v>506</v>
      </c>
      <c r="B4839" s="52" t="s">
        <v>662</v>
      </c>
      <c r="C4839" s="52" t="s">
        <v>930</v>
      </c>
      <c r="D4839" s="52" t="s">
        <v>932</v>
      </c>
      <c r="E4839" s="52" t="s">
        <v>1006</v>
      </c>
      <c r="F4839" s="52" t="s">
        <v>1010</v>
      </c>
      <c r="G4839" s="56" t="s">
        <v>1011</v>
      </c>
      <c r="H4839" s="57">
        <v>20558000</v>
      </c>
    </row>
    <row r="4840" spans="1:8" ht="38.25">
      <c r="A4840" s="52" t="s">
        <v>506</v>
      </c>
      <c r="B4840" s="52" t="s">
        <v>662</v>
      </c>
      <c r="C4840" s="52" t="s">
        <v>930</v>
      </c>
      <c r="D4840" s="52" t="s">
        <v>932</v>
      </c>
      <c r="E4840" s="52" t="s">
        <v>1006</v>
      </c>
      <c r="F4840" s="52" t="s">
        <v>1012</v>
      </c>
      <c r="G4840" s="56" t="s">
        <v>1013</v>
      </c>
      <c r="H4840" s="57">
        <v>34236000</v>
      </c>
    </row>
    <row r="4841" spans="1:8">
      <c r="A4841" s="52" t="s">
        <v>506</v>
      </c>
      <c r="B4841" s="52" t="s">
        <v>662</v>
      </c>
      <c r="C4841" s="52" t="s">
        <v>930</v>
      </c>
      <c r="D4841" s="52" t="s">
        <v>932</v>
      </c>
      <c r="E4841" s="52" t="s">
        <v>1006</v>
      </c>
      <c r="F4841" s="52" t="s">
        <v>1014</v>
      </c>
      <c r="G4841" s="56" t="s">
        <v>1015</v>
      </c>
      <c r="H4841" s="57">
        <v>350000</v>
      </c>
    </row>
    <row r="4842" spans="1:8" ht="25.5">
      <c r="A4842" s="52" t="s">
        <v>506</v>
      </c>
      <c r="B4842" s="52" t="s">
        <v>662</v>
      </c>
      <c r="C4842" s="52" t="s">
        <v>930</v>
      </c>
      <c r="D4842" s="52" t="s">
        <v>932</v>
      </c>
      <c r="E4842" s="52" t="s">
        <v>1006</v>
      </c>
      <c r="F4842" s="52" t="s">
        <v>1016</v>
      </c>
      <c r="G4842" s="56" t="s">
        <v>1017</v>
      </c>
      <c r="H4842" s="57">
        <v>55290000</v>
      </c>
    </row>
    <row r="4843" spans="1:8">
      <c r="A4843" s="52" t="s">
        <v>506</v>
      </c>
      <c r="B4843" s="52" t="s">
        <v>662</v>
      </c>
      <c r="C4843" s="52" t="s">
        <v>930</v>
      </c>
      <c r="D4843" s="52" t="s">
        <v>932</v>
      </c>
      <c r="E4843" s="52" t="s">
        <v>1006</v>
      </c>
      <c r="F4843" s="52" t="s">
        <v>1020</v>
      </c>
      <c r="G4843" s="56" t="s">
        <v>511</v>
      </c>
      <c r="H4843" s="57">
        <v>3190000</v>
      </c>
    </row>
    <row r="4844" spans="1:8">
      <c r="A4844" s="52" t="s">
        <v>506</v>
      </c>
      <c r="B4844" s="52" t="s">
        <v>662</v>
      </c>
      <c r="C4844" s="52" t="s">
        <v>930</v>
      </c>
      <c r="D4844" s="52" t="s">
        <v>932</v>
      </c>
      <c r="E4844" s="52" t="s">
        <v>1021</v>
      </c>
      <c r="F4844" s="52" t="s">
        <v>201</v>
      </c>
      <c r="G4844" s="56" t="s">
        <v>1022</v>
      </c>
      <c r="H4844" s="57">
        <v>59657000</v>
      </c>
    </row>
    <row r="4845" spans="1:8">
      <c r="A4845" s="52" t="s">
        <v>506</v>
      </c>
      <c r="B4845" s="52" t="s">
        <v>662</v>
      </c>
      <c r="C4845" s="52" t="s">
        <v>930</v>
      </c>
      <c r="D4845" s="52" t="s">
        <v>932</v>
      </c>
      <c r="E4845" s="52" t="s">
        <v>1021</v>
      </c>
      <c r="F4845" s="52" t="s">
        <v>1023</v>
      </c>
      <c r="G4845" s="56" t="s">
        <v>1024</v>
      </c>
      <c r="H4845" s="57">
        <v>39985000</v>
      </c>
    </row>
    <row r="4846" spans="1:8">
      <c r="A4846" s="52" t="s">
        <v>506</v>
      </c>
      <c r="B4846" s="52" t="s">
        <v>662</v>
      </c>
      <c r="C4846" s="52" t="s">
        <v>930</v>
      </c>
      <c r="D4846" s="52" t="s">
        <v>932</v>
      </c>
      <c r="E4846" s="52" t="s">
        <v>1021</v>
      </c>
      <c r="F4846" s="52" t="s">
        <v>1029</v>
      </c>
      <c r="G4846" s="56" t="s">
        <v>1030</v>
      </c>
      <c r="H4846" s="57">
        <v>11000000</v>
      </c>
    </row>
    <row r="4847" spans="1:8">
      <c r="A4847" s="52" t="s">
        <v>506</v>
      </c>
      <c r="B4847" s="52" t="s">
        <v>662</v>
      </c>
      <c r="C4847" s="52" t="s">
        <v>930</v>
      </c>
      <c r="D4847" s="52" t="s">
        <v>932</v>
      </c>
      <c r="E4847" s="52" t="s">
        <v>1021</v>
      </c>
      <c r="F4847" s="52" t="s">
        <v>1033</v>
      </c>
      <c r="G4847" s="56" t="s">
        <v>1034</v>
      </c>
      <c r="H4847" s="57">
        <v>8672000</v>
      </c>
    </row>
    <row r="4848" spans="1:8">
      <c r="A4848" s="52" t="s">
        <v>506</v>
      </c>
      <c r="B4848" s="52" t="s">
        <v>662</v>
      </c>
      <c r="C4848" s="52" t="s">
        <v>930</v>
      </c>
      <c r="D4848" s="52" t="s">
        <v>932</v>
      </c>
      <c r="E4848" s="52" t="s">
        <v>1035</v>
      </c>
      <c r="F4848" s="52" t="s">
        <v>201</v>
      </c>
      <c r="G4848" s="56" t="s">
        <v>1036</v>
      </c>
      <c r="H4848" s="57">
        <v>575370000</v>
      </c>
    </row>
    <row r="4849" spans="1:8">
      <c r="A4849" s="52" t="s">
        <v>506</v>
      </c>
      <c r="B4849" s="52" t="s">
        <v>662</v>
      </c>
      <c r="C4849" s="52" t="s">
        <v>930</v>
      </c>
      <c r="D4849" s="52" t="s">
        <v>932</v>
      </c>
      <c r="E4849" s="52" t="s">
        <v>1035</v>
      </c>
      <c r="F4849" s="52" t="s">
        <v>1037</v>
      </c>
      <c r="G4849" s="56" t="s">
        <v>1038</v>
      </c>
      <c r="H4849" s="57">
        <v>91610000</v>
      </c>
    </row>
    <row r="4850" spans="1:8">
      <c r="A4850" s="52" t="s">
        <v>506</v>
      </c>
      <c r="B4850" s="52" t="s">
        <v>662</v>
      </c>
      <c r="C4850" s="52" t="s">
        <v>930</v>
      </c>
      <c r="D4850" s="52" t="s">
        <v>932</v>
      </c>
      <c r="E4850" s="52" t="s">
        <v>1035</v>
      </c>
      <c r="F4850" s="52" t="s">
        <v>1039</v>
      </c>
      <c r="G4850" s="56" t="s">
        <v>1040</v>
      </c>
      <c r="H4850" s="57">
        <v>91100000</v>
      </c>
    </row>
    <row r="4851" spans="1:8">
      <c r="A4851" s="52" t="s">
        <v>506</v>
      </c>
      <c r="B4851" s="52" t="s">
        <v>662</v>
      </c>
      <c r="C4851" s="52" t="s">
        <v>930</v>
      </c>
      <c r="D4851" s="52" t="s">
        <v>932</v>
      </c>
      <c r="E4851" s="52" t="s">
        <v>1035</v>
      </c>
      <c r="F4851" s="52" t="s">
        <v>1041</v>
      </c>
      <c r="G4851" s="56" t="s">
        <v>1028</v>
      </c>
      <c r="H4851" s="57">
        <v>144410000</v>
      </c>
    </row>
    <row r="4852" spans="1:8">
      <c r="A4852" s="52" t="s">
        <v>506</v>
      </c>
      <c r="B4852" s="52" t="s">
        <v>662</v>
      </c>
      <c r="C4852" s="52" t="s">
        <v>930</v>
      </c>
      <c r="D4852" s="52" t="s">
        <v>932</v>
      </c>
      <c r="E4852" s="52" t="s">
        <v>1035</v>
      </c>
      <c r="F4852" s="52" t="s">
        <v>1042</v>
      </c>
      <c r="G4852" s="56" t="s">
        <v>1043</v>
      </c>
      <c r="H4852" s="57">
        <v>248000000</v>
      </c>
    </row>
    <row r="4853" spans="1:8">
      <c r="A4853" s="52" t="s">
        <v>506</v>
      </c>
      <c r="B4853" s="52" t="s">
        <v>662</v>
      </c>
      <c r="C4853" s="52" t="s">
        <v>930</v>
      </c>
      <c r="D4853" s="52" t="s">
        <v>932</v>
      </c>
      <c r="E4853" s="52" t="s">
        <v>1035</v>
      </c>
      <c r="F4853" s="52" t="s">
        <v>1221</v>
      </c>
      <c r="G4853" s="56" t="s">
        <v>971</v>
      </c>
      <c r="H4853" s="57">
        <v>250000</v>
      </c>
    </row>
    <row r="4854" spans="1:8">
      <c r="A4854" s="52" t="s">
        <v>506</v>
      </c>
      <c r="B4854" s="52" t="s">
        <v>662</v>
      </c>
      <c r="C4854" s="52" t="s">
        <v>930</v>
      </c>
      <c r="D4854" s="52" t="s">
        <v>932</v>
      </c>
      <c r="E4854" s="52" t="s">
        <v>1044</v>
      </c>
      <c r="F4854" s="52" t="s">
        <v>201</v>
      </c>
      <c r="G4854" s="56" t="s">
        <v>1045</v>
      </c>
      <c r="H4854" s="57">
        <v>727298000</v>
      </c>
    </row>
    <row r="4855" spans="1:8">
      <c r="A4855" s="52" t="s">
        <v>506</v>
      </c>
      <c r="B4855" s="52" t="s">
        <v>662</v>
      </c>
      <c r="C4855" s="52" t="s">
        <v>930</v>
      </c>
      <c r="D4855" s="52" t="s">
        <v>932</v>
      </c>
      <c r="E4855" s="52" t="s">
        <v>1044</v>
      </c>
      <c r="F4855" s="52" t="s">
        <v>1046</v>
      </c>
      <c r="G4855" s="56" t="s">
        <v>1047</v>
      </c>
      <c r="H4855" s="57">
        <v>14450000</v>
      </c>
    </row>
    <row r="4856" spans="1:8">
      <c r="A4856" s="52" t="s">
        <v>506</v>
      </c>
      <c r="B4856" s="52" t="s">
        <v>662</v>
      </c>
      <c r="C4856" s="52" t="s">
        <v>930</v>
      </c>
      <c r="D4856" s="52" t="s">
        <v>932</v>
      </c>
      <c r="E4856" s="52" t="s">
        <v>1044</v>
      </c>
      <c r="F4856" s="52" t="s">
        <v>1205</v>
      </c>
      <c r="G4856" s="56" t="s">
        <v>1206</v>
      </c>
      <c r="H4856" s="57">
        <v>9000000</v>
      </c>
    </row>
    <row r="4857" spans="1:8">
      <c r="A4857" s="52" t="s">
        <v>506</v>
      </c>
      <c r="B4857" s="52" t="s">
        <v>662</v>
      </c>
      <c r="C4857" s="52" t="s">
        <v>930</v>
      </c>
      <c r="D4857" s="52" t="s">
        <v>932</v>
      </c>
      <c r="E4857" s="52" t="s">
        <v>1044</v>
      </c>
      <c r="F4857" s="52" t="s">
        <v>1048</v>
      </c>
      <c r="G4857" s="56" t="s">
        <v>1049</v>
      </c>
      <c r="H4857" s="57">
        <v>503887000</v>
      </c>
    </row>
    <row r="4858" spans="1:8">
      <c r="A4858" s="52" t="s">
        <v>506</v>
      </c>
      <c r="B4858" s="52" t="s">
        <v>662</v>
      </c>
      <c r="C4858" s="52" t="s">
        <v>930</v>
      </c>
      <c r="D4858" s="52" t="s">
        <v>932</v>
      </c>
      <c r="E4858" s="52" t="s">
        <v>1044</v>
      </c>
      <c r="F4858" s="52" t="s">
        <v>1050</v>
      </c>
      <c r="G4858" s="56" t="s">
        <v>1051</v>
      </c>
      <c r="H4858" s="57">
        <v>199961000</v>
      </c>
    </row>
    <row r="4859" spans="1:8">
      <c r="A4859" s="52" t="s">
        <v>506</v>
      </c>
      <c r="B4859" s="52" t="s">
        <v>662</v>
      </c>
      <c r="C4859" s="52" t="s">
        <v>930</v>
      </c>
      <c r="D4859" s="52" t="s">
        <v>932</v>
      </c>
      <c r="E4859" s="52" t="s">
        <v>1052</v>
      </c>
      <c r="F4859" s="52" t="s">
        <v>201</v>
      </c>
      <c r="G4859" s="56" t="s">
        <v>1053</v>
      </c>
      <c r="H4859" s="57">
        <v>5573000</v>
      </c>
    </row>
    <row r="4860" spans="1:8">
      <c r="A4860" s="52" t="s">
        <v>506</v>
      </c>
      <c r="B4860" s="52" t="s">
        <v>662</v>
      </c>
      <c r="C4860" s="52" t="s">
        <v>930</v>
      </c>
      <c r="D4860" s="52" t="s">
        <v>932</v>
      </c>
      <c r="E4860" s="52" t="s">
        <v>1052</v>
      </c>
      <c r="F4860" s="52" t="s">
        <v>1057</v>
      </c>
      <c r="G4860" s="56" t="s">
        <v>971</v>
      </c>
      <c r="H4860" s="57">
        <v>5573000</v>
      </c>
    </row>
    <row r="4861" spans="1:8" ht="25.5">
      <c r="A4861" s="52" t="s">
        <v>506</v>
      </c>
      <c r="B4861" s="52" t="s">
        <v>662</v>
      </c>
      <c r="C4861" s="52" t="s">
        <v>930</v>
      </c>
      <c r="D4861" s="52" t="s">
        <v>932</v>
      </c>
      <c r="E4861" s="52" t="s">
        <v>1058</v>
      </c>
      <c r="F4861" s="52" t="s">
        <v>201</v>
      </c>
      <c r="G4861" s="56" t="s">
        <v>1059</v>
      </c>
      <c r="H4861" s="57">
        <v>312959500</v>
      </c>
    </row>
    <row r="4862" spans="1:8">
      <c r="A4862" s="52" t="s">
        <v>506</v>
      </c>
      <c r="B4862" s="52" t="s">
        <v>662</v>
      </c>
      <c r="C4862" s="52" t="s">
        <v>930</v>
      </c>
      <c r="D4862" s="52" t="s">
        <v>932</v>
      </c>
      <c r="E4862" s="52" t="s">
        <v>1058</v>
      </c>
      <c r="F4862" s="52" t="s">
        <v>1060</v>
      </c>
      <c r="G4862" s="56" t="s">
        <v>1061</v>
      </c>
      <c r="H4862" s="57">
        <v>110768500</v>
      </c>
    </row>
    <row r="4863" spans="1:8">
      <c r="A4863" s="52" t="s">
        <v>506</v>
      </c>
      <c r="B4863" s="52" t="s">
        <v>662</v>
      </c>
      <c r="C4863" s="52" t="s">
        <v>930</v>
      </c>
      <c r="D4863" s="52" t="s">
        <v>932</v>
      </c>
      <c r="E4863" s="52" t="s">
        <v>1058</v>
      </c>
      <c r="F4863" s="52" t="s">
        <v>1247</v>
      </c>
      <c r="G4863" s="56" t="s">
        <v>1248</v>
      </c>
      <c r="H4863" s="57">
        <v>56560000</v>
      </c>
    </row>
    <row r="4864" spans="1:8">
      <c r="A4864" s="52" t="s">
        <v>506</v>
      </c>
      <c r="B4864" s="52" t="s">
        <v>662</v>
      </c>
      <c r="C4864" s="52" t="s">
        <v>930</v>
      </c>
      <c r="D4864" s="52" t="s">
        <v>932</v>
      </c>
      <c r="E4864" s="52" t="s">
        <v>1058</v>
      </c>
      <c r="F4864" s="52" t="s">
        <v>1062</v>
      </c>
      <c r="G4864" s="56" t="s">
        <v>1063</v>
      </c>
      <c r="H4864" s="57">
        <v>8800000</v>
      </c>
    </row>
    <row r="4865" spans="1:8">
      <c r="A4865" s="52" t="s">
        <v>506</v>
      </c>
      <c r="B4865" s="52" t="s">
        <v>662</v>
      </c>
      <c r="C4865" s="52" t="s">
        <v>930</v>
      </c>
      <c r="D4865" s="52" t="s">
        <v>932</v>
      </c>
      <c r="E4865" s="52" t="s">
        <v>1058</v>
      </c>
      <c r="F4865" s="52" t="s">
        <v>1064</v>
      </c>
      <c r="G4865" s="56" t="s">
        <v>1065</v>
      </c>
      <c r="H4865" s="57">
        <v>15090000</v>
      </c>
    </row>
    <row r="4866" spans="1:8">
      <c r="A4866" s="52" t="s">
        <v>506</v>
      </c>
      <c r="B4866" s="52" t="s">
        <v>662</v>
      </c>
      <c r="C4866" s="52" t="s">
        <v>930</v>
      </c>
      <c r="D4866" s="52" t="s">
        <v>932</v>
      </c>
      <c r="E4866" s="52" t="s">
        <v>1058</v>
      </c>
      <c r="F4866" s="52" t="s">
        <v>1066</v>
      </c>
      <c r="G4866" s="56" t="s">
        <v>1067</v>
      </c>
      <c r="H4866" s="57">
        <v>12910000</v>
      </c>
    </row>
    <row r="4867" spans="1:8">
      <c r="A4867" s="52" t="s">
        <v>506</v>
      </c>
      <c r="B4867" s="52" t="s">
        <v>662</v>
      </c>
      <c r="C4867" s="52" t="s">
        <v>930</v>
      </c>
      <c r="D4867" s="52" t="s">
        <v>932</v>
      </c>
      <c r="E4867" s="52" t="s">
        <v>1058</v>
      </c>
      <c r="F4867" s="52" t="s">
        <v>1068</v>
      </c>
      <c r="G4867" s="56" t="s">
        <v>1069</v>
      </c>
      <c r="H4867" s="57">
        <v>71904000</v>
      </c>
    </row>
    <row r="4868" spans="1:8">
      <c r="A4868" s="52" t="s">
        <v>506</v>
      </c>
      <c r="B4868" s="52" t="s">
        <v>662</v>
      </c>
      <c r="C4868" s="52" t="s">
        <v>930</v>
      </c>
      <c r="D4868" s="52" t="s">
        <v>932</v>
      </c>
      <c r="E4868" s="52" t="s">
        <v>1058</v>
      </c>
      <c r="F4868" s="52" t="s">
        <v>1070</v>
      </c>
      <c r="G4868" s="56" t="s">
        <v>1071</v>
      </c>
      <c r="H4868" s="57">
        <v>36927000</v>
      </c>
    </row>
    <row r="4869" spans="1:8" ht="25.5">
      <c r="A4869" s="52" t="s">
        <v>506</v>
      </c>
      <c r="B4869" s="52" t="s">
        <v>662</v>
      </c>
      <c r="C4869" s="52" t="s">
        <v>930</v>
      </c>
      <c r="D4869" s="52" t="s">
        <v>932</v>
      </c>
      <c r="E4869" s="52" t="s">
        <v>1072</v>
      </c>
      <c r="F4869" s="52" t="s">
        <v>201</v>
      </c>
      <c r="G4869" s="56" t="s">
        <v>1073</v>
      </c>
      <c r="H4869" s="57">
        <v>15000000</v>
      </c>
    </row>
    <row r="4870" spans="1:8">
      <c r="A4870" s="52" t="s">
        <v>506</v>
      </c>
      <c r="B4870" s="52" t="s">
        <v>662</v>
      </c>
      <c r="C4870" s="52" t="s">
        <v>930</v>
      </c>
      <c r="D4870" s="52" t="s">
        <v>932</v>
      </c>
      <c r="E4870" s="52" t="s">
        <v>1072</v>
      </c>
      <c r="F4870" s="52" t="s">
        <v>1075</v>
      </c>
      <c r="G4870" s="56" t="s">
        <v>1065</v>
      </c>
      <c r="H4870" s="57">
        <v>15000000</v>
      </c>
    </row>
    <row r="4871" spans="1:8" ht="25.5">
      <c r="A4871" s="52" t="s">
        <v>506</v>
      </c>
      <c r="B4871" s="52" t="s">
        <v>662</v>
      </c>
      <c r="C4871" s="52" t="s">
        <v>930</v>
      </c>
      <c r="D4871" s="52" t="s">
        <v>932</v>
      </c>
      <c r="E4871" s="52" t="s">
        <v>1076</v>
      </c>
      <c r="F4871" s="52" t="s">
        <v>201</v>
      </c>
      <c r="G4871" s="56" t="s">
        <v>1077</v>
      </c>
      <c r="H4871" s="57">
        <v>11805000</v>
      </c>
    </row>
    <row r="4872" spans="1:8">
      <c r="A4872" s="52" t="s">
        <v>506</v>
      </c>
      <c r="B4872" s="52" t="s">
        <v>662</v>
      </c>
      <c r="C4872" s="52" t="s">
        <v>930</v>
      </c>
      <c r="D4872" s="52" t="s">
        <v>932</v>
      </c>
      <c r="E4872" s="52" t="s">
        <v>1076</v>
      </c>
      <c r="F4872" s="52" t="s">
        <v>1078</v>
      </c>
      <c r="G4872" s="56" t="s">
        <v>1079</v>
      </c>
      <c r="H4872" s="57">
        <v>4630000</v>
      </c>
    </row>
    <row r="4873" spans="1:8">
      <c r="A4873" s="52" t="s">
        <v>506</v>
      </c>
      <c r="B4873" s="52" t="s">
        <v>662</v>
      </c>
      <c r="C4873" s="52" t="s">
        <v>930</v>
      </c>
      <c r="D4873" s="52" t="s">
        <v>932</v>
      </c>
      <c r="E4873" s="52" t="s">
        <v>1076</v>
      </c>
      <c r="F4873" s="52" t="s">
        <v>1080</v>
      </c>
      <c r="G4873" s="56" t="s">
        <v>1081</v>
      </c>
      <c r="H4873" s="57">
        <v>2160000</v>
      </c>
    </row>
    <row r="4874" spans="1:8">
      <c r="A4874" s="52" t="s">
        <v>506</v>
      </c>
      <c r="B4874" s="52" t="s">
        <v>662</v>
      </c>
      <c r="C4874" s="52" t="s">
        <v>930</v>
      </c>
      <c r="D4874" s="52" t="s">
        <v>932</v>
      </c>
      <c r="E4874" s="52" t="s">
        <v>1076</v>
      </c>
      <c r="F4874" s="52" t="s">
        <v>1082</v>
      </c>
      <c r="G4874" s="56" t="s">
        <v>971</v>
      </c>
      <c r="H4874" s="57">
        <v>5015000</v>
      </c>
    </row>
    <row r="4875" spans="1:8">
      <c r="A4875" s="52" t="s">
        <v>506</v>
      </c>
      <c r="B4875" s="52" t="s">
        <v>662</v>
      </c>
      <c r="C4875" s="52" t="s">
        <v>930</v>
      </c>
      <c r="D4875" s="52" t="s">
        <v>932</v>
      </c>
      <c r="E4875" s="52" t="s">
        <v>1189</v>
      </c>
      <c r="F4875" s="52" t="s">
        <v>201</v>
      </c>
      <c r="G4875" s="56" t="s">
        <v>1190</v>
      </c>
      <c r="H4875" s="57">
        <v>5000000</v>
      </c>
    </row>
    <row r="4876" spans="1:8">
      <c r="A4876" s="52" t="s">
        <v>506</v>
      </c>
      <c r="B4876" s="52" t="s">
        <v>662</v>
      </c>
      <c r="C4876" s="52" t="s">
        <v>930</v>
      </c>
      <c r="D4876" s="52" t="s">
        <v>932</v>
      </c>
      <c r="E4876" s="52" t="s">
        <v>1189</v>
      </c>
      <c r="F4876" s="52" t="s">
        <v>1191</v>
      </c>
      <c r="G4876" s="56" t="s">
        <v>1192</v>
      </c>
      <c r="H4876" s="57">
        <v>5000000</v>
      </c>
    </row>
    <row r="4877" spans="1:8">
      <c r="A4877" s="52" t="s">
        <v>506</v>
      </c>
      <c r="B4877" s="52" t="s">
        <v>662</v>
      </c>
      <c r="C4877" s="52" t="s">
        <v>930</v>
      </c>
      <c r="D4877" s="52" t="s">
        <v>932</v>
      </c>
      <c r="E4877" s="52" t="s">
        <v>1083</v>
      </c>
      <c r="F4877" s="52" t="s">
        <v>201</v>
      </c>
      <c r="G4877" s="56" t="s">
        <v>971</v>
      </c>
      <c r="H4877" s="57">
        <v>757240100</v>
      </c>
    </row>
    <row r="4878" spans="1:8">
      <c r="A4878" s="52" t="s">
        <v>506</v>
      </c>
      <c r="B4878" s="52" t="s">
        <v>662</v>
      </c>
      <c r="C4878" s="52" t="s">
        <v>930</v>
      </c>
      <c r="D4878" s="52" t="s">
        <v>932</v>
      </c>
      <c r="E4878" s="52" t="s">
        <v>1083</v>
      </c>
      <c r="F4878" s="52" t="s">
        <v>1084</v>
      </c>
      <c r="G4878" s="56" t="s">
        <v>1085</v>
      </c>
      <c r="H4878" s="57">
        <v>19217000</v>
      </c>
    </row>
    <row r="4879" spans="1:8">
      <c r="A4879" s="52" t="s">
        <v>506</v>
      </c>
      <c r="B4879" s="52" t="s">
        <v>662</v>
      </c>
      <c r="C4879" s="52" t="s">
        <v>930</v>
      </c>
      <c r="D4879" s="52" t="s">
        <v>932</v>
      </c>
      <c r="E4879" s="52" t="s">
        <v>1083</v>
      </c>
      <c r="F4879" s="52" t="s">
        <v>1086</v>
      </c>
      <c r="G4879" s="56" t="s">
        <v>1087</v>
      </c>
      <c r="H4879" s="57">
        <v>873000</v>
      </c>
    </row>
    <row r="4880" spans="1:8">
      <c r="A4880" s="52" t="s">
        <v>506</v>
      </c>
      <c r="B4880" s="52" t="s">
        <v>662</v>
      </c>
      <c r="C4880" s="52" t="s">
        <v>930</v>
      </c>
      <c r="D4880" s="52" t="s">
        <v>932</v>
      </c>
      <c r="E4880" s="52" t="s">
        <v>1083</v>
      </c>
      <c r="F4880" s="52" t="s">
        <v>1088</v>
      </c>
      <c r="G4880" s="56" t="s">
        <v>1089</v>
      </c>
      <c r="H4880" s="57">
        <v>428341000</v>
      </c>
    </row>
    <row r="4881" spans="1:8">
      <c r="A4881" s="52" t="s">
        <v>506</v>
      </c>
      <c r="B4881" s="52" t="s">
        <v>662</v>
      </c>
      <c r="C4881" s="52" t="s">
        <v>930</v>
      </c>
      <c r="D4881" s="52" t="s">
        <v>932</v>
      </c>
      <c r="E4881" s="52" t="s">
        <v>1083</v>
      </c>
      <c r="F4881" s="52" t="s">
        <v>1090</v>
      </c>
      <c r="G4881" s="56" t="s">
        <v>1091</v>
      </c>
      <c r="H4881" s="57">
        <v>308809100</v>
      </c>
    </row>
    <row r="4882" spans="1:8" ht="25.5">
      <c r="A4882" s="52" t="s">
        <v>506</v>
      </c>
      <c r="B4882" s="52" t="s">
        <v>662</v>
      </c>
      <c r="C4882" s="52" t="s">
        <v>930</v>
      </c>
      <c r="D4882" s="52" t="s">
        <v>932</v>
      </c>
      <c r="E4882" s="52" t="s">
        <v>1143</v>
      </c>
      <c r="F4882" s="52" t="s">
        <v>201</v>
      </c>
      <c r="G4882" s="56" t="s">
        <v>1144</v>
      </c>
      <c r="H4882" s="57">
        <v>26445284000</v>
      </c>
    </row>
    <row r="4883" spans="1:8" ht="25.5">
      <c r="A4883" s="52" t="s">
        <v>506</v>
      </c>
      <c r="B4883" s="52" t="s">
        <v>662</v>
      </c>
      <c r="C4883" s="52" t="s">
        <v>930</v>
      </c>
      <c r="D4883" s="52" t="s">
        <v>932</v>
      </c>
      <c r="E4883" s="52" t="s">
        <v>1143</v>
      </c>
      <c r="F4883" s="52" t="s">
        <v>1145</v>
      </c>
      <c r="G4883" s="56" t="s">
        <v>1146</v>
      </c>
      <c r="H4883" s="57">
        <v>24191357000</v>
      </c>
    </row>
    <row r="4884" spans="1:8">
      <c r="A4884" s="52" t="s">
        <v>506</v>
      </c>
      <c r="B4884" s="52" t="s">
        <v>662</v>
      </c>
      <c r="C4884" s="52" t="s">
        <v>930</v>
      </c>
      <c r="D4884" s="52" t="s">
        <v>932</v>
      </c>
      <c r="E4884" s="52" t="s">
        <v>1143</v>
      </c>
      <c r="F4884" s="52" t="s">
        <v>1172</v>
      </c>
      <c r="G4884" s="56" t="s">
        <v>971</v>
      </c>
      <c r="H4884" s="57">
        <v>2253927000</v>
      </c>
    </row>
    <row r="4885" spans="1:8">
      <c r="A4885" s="52" t="s">
        <v>506</v>
      </c>
      <c r="B4885" s="52" t="s">
        <v>662</v>
      </c>
      <c r="C4885" s="52" t="s">
        <v>930</v>
      </c>
      <c r="D4885" s="52" t="s">
        <v>932</v>
      </c>
      <c r="E4885" s="52" t="s">
        <v>1096</v>
      </c>
      <c r="F4885" s="52" t="s">
        <v>201</v>
      </c>
      <c r="G4885" s="56" t="s">
        <v>1097</v>
      </c>
      <c r="H4885" s="57">
        <v>2000000000</v>
      </c>
    </row>
    <row r="4886" spans="1:8" ht="25.5">
      <c r="A4886" s="52" t="s">
        <v>506</v>
      </c>
      <c r="B4886" s="52" t="s">
        <v>662</v>
      </c>
      <c r="C4886" s="52" t="s">
        <v>930</v>
      </c>
      <c r="D4886" s="52" t="s">
        <v>932</v>
      </c>
      <c r="E4886" s="52" t="s">
        <v>1096</v>
      </c>
      <c r="F4886" s="52" t="s">
        <v>1098</v>
      </c>
      <c r="G4886" s="56" t="s">
        <v>1099</v>
      </c>
      <c r="H4886" s="57">
        <v>2000000000</v>
      </c>
    </row>
    <row r="4887" spans="1:8">
      <c r="A4887" s="52" t="s">
        <v>506</v>
      </c>
      <c r="B4887" s="52" t="s">
        <v>662</v>
      </c>
      <c r="C4887" s="52" t="s">
        <v>930</v>
      </c>
      <c r="D4887" s="52" t="s">
        <v>932</v>
      </c>
      <c r="E4887" s="52" t="s">
        <v>1100</v>
      </c>
      <c r="F4887" s="52" t="s">
        <v>201</v>
      </c>
      <c r="G4887" s="56" t="s">
        <v>1034</v>
      </c>
      <c r="H4887" s="57">
        <v>50000000</v>
      </c>
    </row>
    <row r="4888" spans="1:8">
      <c r="A4888" s="52" t="s">
        <v>506</v>
      </c>
      <c r="B4888" s="52" t="s">
        <v>662</v>
      </c>
      <c r="C4888" s="52" t="s">
        <v>930</v>
      </c>
      <c r="D4888" s="52" t="s">
        <v>932</v>
      </c>
      <c r="E4888" s="52" t="s">
        <v>1100</v>
      </c>
      <c r="F4888" s="52" t="s">
        <v>1103</v>
      </c>
      <c r="G4888" s="56" t="s">
        <v>1104</v>
      </c>
      <c r="H4888" s="57">
        <v>50000000</v>
      </c>
    </row>
    <row r="4889" spans="1:8">
      <c r="A4889" s="52" t="s">
        <v>506</v>
      </c>
      <c r="B4889" s="52" t="s">
        <v>671</v>
      </c>
      <c r="C4889" s="52" t="s">
        <v>201</v>
      </c>
      <c r="D4889" s="52" t="s">
        <v>201</v>
      </c>
      <c r="E4889" s="52" t="s">
        <v>201</v>
      </c>
      <c r="F4889" s="52" t="s">
        <v>201</v>
      </c>
      <c r="G4889" s="56" t="s">
        <v>672</v>
      </c>
      <c r="H4889" s="57">
        <v>188512136622</v>
      </c>
    </row>
    <row r="4890" spans="1:8">
      <c r="A4890" s="52" t="s">
        <v>506</v>
      </c>
      <c r="B4890" s="52" t="s">
        <v>671</v>
      </c>
      <c r="C4890" s="52" t="s">
        <v>1092</v>
      </c>
      <c r="D4890" s="52" t="s">
        <v>201</v>
      </c>
      <c r="E4890" s="52" t="s">
        <v>201</v>
      </c>
      <c r="F4890" s="52" t="s">
        <v>201</v>
      </c>
      <c r="G4890" s="56" t="s">
        <v>1093</v>
      </c>
      <c r="H4890" s="57">
        <v>13394039162</v>
      </c>
    </row>
    <row r="4891" spans="1:8">
      <c r="A4891" s="52" t="s">
        <v>506</v>
      </c>
      <c r="B4891" s="52" t="s">
        <v>671</v>
      </c>
      <c r="C4891" s="52" t="s">
        <v>1092</v>
      </c>
      <c r="D4891" s="52" t="s">
        <v>1108</v>
      </c>
      <c r="E4891" s="52" t="s">
        <v>201</v>
      </c>
      <c r="F4891" s="52" t="s">
        <v>201</v>
      </c>
      <c r="G4891" s="56" t="s">
        <v>1109</v>
      </c>
      <c r="H4891" s="57">
        <v>821334000</v>
      </c>
    </row>
    <row r="4892" spans="1:8">
      <c r="A4892" s="52" t="s">
        <v>506</v>
      </c>
      <c r="B4892" s="52" t="s">
        <v>671</v>
      </c>
      <c r="C4892" s="52" t="s">
        <v>1092</v>
      </c>
      <c r="D4892" s="52" t="s">
        <v>1108</v>
      </c>
      <c r="E4892" s="52" t="s">
        <v>1096</v>
      </c>
      <c r="F4892" s="52" t="s">
        <v>201</v>
      </c>
      <c r="G4892" s="56" t="s">
        <v>1097</v>
      </c>
      <c r="H4892" s="57">
        <v>765533000</v>
      </c>
    </row>
    <row r="4893" spans="1:8" ht="25.5">
      <c r="A4893" s="52" t="s">
        <v>506</v>
      </c>
      <c r="B4893" s="52" t="s">
        <v>671</v>
      </c>
      <c r="C4893" s="52" t="s">
        <v>1092</v>
      </c>
      <c r="D4893" s="52" t="s">
        <v>1108</v>
      </c>
      <c r="E4893" s="52" t="s">
        <v>1096</v>
      </c>
      <c r="F4893" s="52" t="s">
        <v>1098</v>
      </c>
      <c r="G4893" s="56" t="s">
        <v>1099</v>
      </c>
      <c r="H4893" s="57">
        <v>765533000</v>
      </c>
    </row>
    <row r="4894" spans="1:8">
      <c r="A4894" s="52" t="s">
        <v>506</v>
      </c>
      <c r="B4894" s="52" t="s">
        <v>671</v>
      </c>
      <c r="C4894" s="52" t="s">
        <v>1092</v>
      </c>
      <c r="D4894" s="52" t="s">
        <v>1108</v>
      </c>
      <c r="E4894" s="52" t="s">
        <v>1100</v>
      </c>
      <c r="F4894" s="52" t="s">
        <v>201</v>
      </c>
      <c r="G4894" s="56" t="s">
        <v>1034</v>
      </c>
      <c r="H4894" s="57">
        <v>55801000</v>
      </c>
    </row>
    <row r="4895" spans="1:8">
      <c r="A4895" s="52" t="s">
        <v>506</v>
      </c>
      <c r="B4895" s="52" t="s">
        <v>671</v>
      </c>
      <c r="C4895" s="52" t="s">
        <v>1092</v>
      </c>
      <c r="D4895" s="52" t="s">
        <v>1108</v>
      </c>
      <c r="E4895" s="52" t="s">
        <v>1100</v>
      </c>
      <c r="F4895" s="52" t="s">
        <v>1103</v>
      </c>
      <c r="G4895" s="56" t="s">
        <v>1104</v>
      </c>
      <c r="H4895" s="57">
        <v>55801000</v>
      </c>
    </row>
    <row r="4896" spans="1:8" ht="38.25">
      <c r="A4896" s="52" t="s">
        <v>506</v>
      </c>
      <c r="B4896" s="52" t="s">
        <v>671</v>
      </c>
      <c r="C4896" s="52" t="s">
        <v>1092</v>
      </c>
      <c r="D4896" s="52" t="s">
        <v>1217</v>
      </c>
      <c r="E4896" s="52" t="s">
        <v>201</v>
      </c>
      <c r="F4896" s="52" t="s">
        <v>201</v>
      </c>
      <c r="G4896" s="56" t="s">
        <v>1218</v>
      </c>
      <c r="H4896" s="57">
        <v>12572705162</v>
      </c>
    </row>
    <row r="4897" spans="1:8">
      <c r="A4897" s="52" t="s">
        <v>506</v>
      </c>
      <c r="B4897" s="52" t="s">
        <v>671</v>
      </c>
      <c r="C4897" s="52" t="s">
        <v>1092</v>
      </c>
      <c r="D4897" s="52" t="s">
        <v>1217</v>
      </c>
      <c r="E4897" s="52" t="s">
        <v>934</v>
      </c>
      <c r="F4897" s="52" t="s">
        <v>201</v>
      </c>
      <c r="G4897" s="56" t="s">
        <v>935</v>
      </c>
      <c r="H4897" s="57">
        <v>2969614703</v>
      </c>
    </row>
    <row r="4898" spans="1:8">
      <c r="A4898" s="52" t="s">
        <v>506</v>
      </c>
      <c r="B4898" s="52" t="s">
        <v>671</v>
      </c>
      <c r="C4898" s="52" t="s">
        <v>1092</v>
      </c>
      <c r="D4898" s="52" t="s">
        <v>1217</v>
      </c>
      <c r="E4898" s="52" t="s">
        <v>934</v>
      </c>
      <c r="F4898" s="52" t="s">
        <v>936</v>
      </c>
      <c r="G4898" s="56" t="s">
        <v>937</v>
      </c>
      <c r="H4898" s="57">
        <v>2969614703</v>
      </c>
    </row>
    <row r="4899" spans="1:8" ht="25.5">
      <c r="A4899" s="52" t="s">
        <v>506</v>
      </c>
      <c r="B4899" s="52" t="s">
        <v>671</v>
      </c>
      <c r="C4899" s="52" t="s">
        <v>1092</v>
      </c>
      <c r="D4899" s="52" t="s">
        <v>1217</v>
      </c>
      <c r="E4899" s="52" t="s">
        <v>940</v>
      </c>
      <c r="F4899" s="52" t="s">
        <v>201</v>
      </c>
      <c r="G4899" s="56" t="s">
        <v>941</v>
      </c>
      <c r="H4899" s="57">
        <v>171499000</v>
      </c>
    </row>
    <row r="4900" spans="1:8" ht="25.5">
      <c r="A4900" s="52" t="s">
        <v>506</v>
      </c>
      <c r="B4900" s="52" t="s">
        <v>671</v>
      </c>
      <c r="C4900" s="52" t="s">
        <v>1092</v>
      </c>
      <c r="D4900" s="52" t="s">
        <v>1217</v>
      </c>
      <c r="E4900" s="52" t="s">
        <v>940</v>
      </c>
      <c r="F4900" s="52" t="s">
        <v>942</v>
      </c>
      <c r="G4900" s="56" t="s">
        <v>943</v>
      </c>
      <c r="H4900" s="57">
        <v>171499000</v>
      </c>
    </row>
    <row r="4901" spans="1:8">
      <c r="A4901" s="52" t="s">
        <v>506</v>
      </c>
      <c r="B4901" s="52" t="s">
        <v>671</v>
      </c>
      <c r="C4901" s="52" t="s">
        <v>1092</v>
      </c>
      <c r="D4901" s="52" t="s">
        <v>1217</v>
      </c>
      <c r="E4901" s="52" t="s">
        <v>944</v>
      </c>
      <c r="F4901" s="52" t="s">
        <v>201</v>
      </c>
      <c r="G4901" s="56" t="s">
        <v>945</v>
      </c>
      <c r="H4901" s="57">
        <v>2006392693</v>
      </c>
    </row>
    <row r="4902" spans="1:8">
      <c r="A4902" s="52" t="s">
        <v>506</v>
      </c>
      <c r="B4902" s="52" t="s">
        <v>671</v>
      </c>
      <c r="C4902" s="52" t="s">
        <v>1092</v>
      </c>
      <c r="D4902" s="52" t="s">
        <v>1217</v>
      </c>
      <c r="E4902" s="52" t="s">
        <v>944</v>
      </c>
      <c r="F4902" s="52" t="s">
        <v>946</v>
      </c>
      <c r="G4902" s="56" t="s">
        <v>947</v>
      </c>
      <c r="H4902" s="57">
        <v>109515000</v>
      </c>
    </row>
    <row r="4903" spans="1:8">
      <c r="A4903" s="52" t="s">
        <v>506</v>
      </c>
      <c r="B4903" s="52" t="s">
        <v>671</v>
      </c>
      <c r="C4903" s="52" t="s">
        <v>1092</v>
      </c>
      <c r="D4903" s="52" t="s">
        <v>1217</v>
      </c>
      <c r="E4903" s="52" t="s">
        <v>944</v>
      </c>
      <c r="F4903" s="52" t="s">
        <v>948</v>
      </c>
      <c r="G4903" s="56" t="s">
        <v>949</v>
      </c>
      <c r="H4903" s="57">
        <v>183041259</v>
      </c>
    </row>
    <row r="4904" spans="1:8">
      <c r="A4904" s="52" t="s">
        <v>506</v>
      </c>
      <c r="B4904" s="52" t="s">
        <v>671</v>
      </c>
      <c r="C4904" s="52" t="s">
        <v>1092</v>
      </c>
      <c r="D4904" s="52" t="s">
        <v>1217</v>
      </c>
      <c r="E4904" s="52" t="s">
        <v>944</v>
      </c>
      <c r="F4904" s="52" t="s">
        <v>950</v>
      </c>
      <c r="G4904" s="56" t="s">
        <v>951</v>
      </c>
      <c r="H4904" s="57">
        <v>5364000</v>
      </c>
    </row>
    <row r="4905" spans="1:8">
      <c r="A4905" s="52" t="s">
        <v>506</v>
      </c>
      <c r="B4905" s="52" t="s">
        <v>671</v>
      </c>
      <c r="C4905" s="52" t="s">
        <v>1092</v>
      </c>
      <c r="D4905" s="52" t="s">
        <v>1217</v>
      </c>
      <c r="E4905" s="52" t="s">
        <v>944</v>
      </c>
      <c r="F4905" s="52" t="s">
        <v>1229</v>
      </c>
      <c r="G4905" s="56" t="s">
        <v>1230</v>
      </c>
      <c r="H4905" s="57">
        <v>1180804140</v>
      </c>
    </row>
    <row r="4906" spans="1:8" ht="25.5">
      <c r="A4906" s="52" t="s">
        <v>506</v>
      </c>
      <c r="B4906" s="52" t="s">
        <v>671</v>
      </c>
      <c r="C4906" s="52" t="s">
        <v>1092</v>
      </c>
      <c r="D4906" s="52" t="s">
        <v>1217</v>
      </c>
      <c r="E4906" s="52" t="s">
        <v>944</v>
      </c>
      <c r="F4906" s="52" t="s">
        <v>954</v>
      </c>
      <c r="G4906" s="56" t="s">
        <v>955</v>
      </c>
      <c r="H4906" s="57">
        <v>3576000</v>
      </c>
    </row>
    <row r="4907" spans="1:8" ht="25.5">
      <c r="A4907" s="52" t="s">
        <v>506</v>
      </c>
      <c r="B4907" s="52" t="s">
        <v>671</v>
      </c>
      <c r="C4907" s="52" t="s">
        <v>1092</v>
      </c>
      <c r="D4907" s="52" t="s">
        <v>1217</v>
      </c>
      <c r="E4907" s="52" t="s">
        <v>944</v>
      </c>
      <c r="F4907" s="52" t="s">
        <v>956</v>
      </c>
      <c r="G4907" s="56" t="s">
        <v>957</v>
      </c>
      <c r="H4907" s="57">
        <v>485204494</v>
      </c>
    </row>
    <row r="4908" spans="1:8">
      <c r="A4908" s="52" t="s">
        <v>506</v>
      </c>
      <c r="B4908" s="52" t="s">
        <v>671</v>
      </c>
      <c r="C4908" s="52" t="s">
        <v>1092</v>
      </c>
      <c r="D4908" s="52" t="s">
        <v>1217</v>
      </c>
      <c r="E4908" s="52" t="s">
        <v>944</v>
      </c>
      <c r="F4908" s="52" t="s">
        <v>960</v>
      </c>
      <c r="G4908" s="56" t="s">
        <v>961</v>
      </c>
      <c r="H4908" s="57">
        <v>38887800</v>
      </c>
    </row>
    <row r="4909" spans="1:8" ht="25.5">
      <c r="A4909" s="52" t="s">
        <v>506</v>
      </c>
      <c r="B4909" s="52" t="s">
        <v>671</v>
      </c>
      <c r="C4909" s="52" t="s">
        <v>1092</v>
      </c>
      <c r="D4909" s="52" t="s">
        <v>1217</v>
      </c>
      <c r="E4909" s="52" t="s">
        <v>962</v>
      </c>
      <c r="F4909" s="52" t="s">
        <v>201</v>
      </c>
      <c r="G4909" s="56" t="s">
        <v>963</v>
      </c>
      <c r="H4909" s="57">
        <v>130600000</v>
      </c>
    </row>
    <row r="4910" spans="1:8">
      <c r="A4910" s="52" t="s">
        <v>506</v>
      </c>
      <c r="B4910" s="52" t="s">
        <v>671</v>
      </c>
      <c r="C4910" s="52" t="s">
        <v>1092</v>
      </c>
      <c r="D4910" s="52" t="s">
        <v>1217</v>
      </c>
      <c r="E4910" s="52" t="s">
        <v>962</v>
      </c>
      <c r="F4910" s="52" t="s">
        <v>964</v>
      </c>
      <c r="G4910" s="56" t="s">
        <v>965</v>
      </c>
      <c r="H4910" s="57">
        <v>130600000</v>
      </c>
    </row>
    <row r="4911" spans="1:8">
      <c r="A4911" s="52" t="s">
        <v>506</v>
      </c>
      <c r="B4911" s="52" t="s">
        <v>671</v>
      </c>
      <c r="C4911" s="52" t="s">
        <v>1092</v>
      </c>
      <c r="D4911" s="52" t="s">
        <v>1217</v>
      </c>
      <c r="E4911" s="52" t="s">
        <v>1139</v>
      </c>
      <c r="F4911" s="52" t="s">
        <v>201</v>
      </c>
      <c r="G4911" s="56" t="s">
        <v>1140</v>
      </c>
      <c r="H4911" s="57">
        <v>4880000</v>
      </c>
    </row>
    <row r="4912" spans="1:8">
      <c r="A4912" s="52" t="s">
        <v>506</v>
      </c>
      <c r="B4912" s="52" t="s">
        <v>671</v>
      </c>
      <c r="C4912" s="52" t="s">
        <v>1092</v>
      </c>
      <c r="D4912" s="52" t="s">
        <v>1217</v>
      </c>
      <c r="E4912" s="52" t="s">
        <v>1139</v>
      </c>
      <c r="F4912" s="52" t="s">
        <v>1266</v>
      </c>
      <c r="G4912" s="56" t="s">
        <v>1267</v>
      </c>
      <c r="H4912" s="57">
        <v>4880000</v>
      </c>
    </row>
    <row r="4913" spans="1:8">
      <c r="A4913" s="52" t="s">
        <v>506</v>
      </c>
      <c r="B4913" s="52" t="s">
        <v>671</v>
      </c>
      <c r="C4913" s="52" t="s">
        <v>1092</v>
      </c>
      <c r="D4913" s="52" t="s">
        <v>1217</v>
      </c>
      <c r="E4913" s="52" t="s">
        <v>966</v>
      </c>
      <c r="F4913" s="52" t="s">
        <v>201</v>
      </c>
      <c r="G4913" s="56" t="s">
        <v>967</v>
      </c>
      <c r="H4913" s="57">
        <v>20546000</v>
      </c>
    </row>
    <row r="4914" spans="1:8">
      <c r="A4914" s="52" t="s">
        <v>506</v>
      </c>
      <c r="B4914" s="52" t="s">
        <v>671</v>
      </c>
      <c r="C4914" s="52" t="s">
        <v>1092</v>
      </c>
      <c r="D4914" s="52" t="s">
        <v>1217</v>
      </c>
      <c r="E4914" s="52" t="s">
        <v>966</v>
      </c>
      <c r="F4914" s="52" t="s">
        <v>970</v>
      </c>
      <c r="G4914" s="56" t="s">
        <v>971</v>
      </c>
      <c r="H4914" s="57">
        <v>20546000</v>
      </c>
    </row>
    <row r="4915" spans="1:8">
      <c r="A4915" s="52" t="s">
        <v>506</v>
      </c>
      <c r="B4915" s="52" t="s">
        <v>671</v>
      </c>
      <c r="C4915" s="52" t="s">
        <v>1092</v>
      </c>
      <c r="D4915" s="52" t="s">
        <v>1217</v>
      </c>
      <c r="E4915" s="52" t="s">
        <v>972</v>
      </c>
      <c r="F4915" s="52" t="s">
        <v>201</v>
      </c>
      <c r="G4915" s="56" t="s">
        <v>973</v>
      </c>
      <c r="H4915" s="57">
        <v>877920805</v>
      </c>
    </row>
    <row r="4916" spans="1:8">
      <c r="A4916" s="52" t="s">
        <v>506</v>
      </c>
      <c r="B4916" s="52" t="s">
        <v>671</v>
      </c>
      <c r="C4916" s="52" t="s">
        <v>1092</v>
      </c>
      <c r="D4916" s="52" t="s">
        <v>1217</v>
      </c>
      <c r="E4916" s="52" t="s">
        <v>972</v>
      </c>
      <c r="F4916" s="52" t="s">
        <v>974</v>
      </c>
      <c r="G4916" s="56" t="s">
        <v>975</v>
      </c>
      <c r="H4916" s="57">
        <v>647636069</v>
      </c>
    </row>
    <row r="4917" spans="1:8">
      <c r="A4917" s="52" t="s">
        <v>506</v>
      </c>
      <c r="B4917" s="52" t="s">
        <v>671</v>
      </c>
      <c r="C4917" s="52" t="s">
        <v>1092</v>
      </c>
      <c r="D4917" s="52" t="s">
        <v>1217</v>
      </c>
      <c r="E4917" s="52" t="s">
        <v>972</v>
      </c>
      <c r="F4917" s="52" t="s">
        <v>976</v>
      </c>
      <c r="G4917" s="56" t="s">
        <v>977</v>
      </c>
      <c r="H4917" s="57">
        <v>112074981</v>
      </c>
    </row>
    <row r="4918" spans="1:8">
      <c r="A4918" s="52" t="s">
        <v>506</v>
      </c>
      <c r="B4918" s="52" t="s">
        <v>671</v>
      </c>
      <c r="C4918" s="52" t="s">
        <v>1092</v>
      </c>
      <c r="D4918" s="52" t="s">
        <v>1217</v>
      </c>
      <c r="E4918" s="52" t="s">
        <v>972</v>
      </c>
      <c r="F4918" s="52" t="s">
        <v>978</v>
      </c>
      <c r="G4918" s="56" t="s">
        <v>979</v>
      </c>
      <c r="H4918" s="57">
        <v>80851408</v>
      </c>
    </row>
    <row r="4919" spans="1:8">
      <c r="A4919" s="52" t="s">
        <v>506</v>
      </c>
      <c r="B4919" s="52" t="s">
        <v>671</v>
      </c>
      <c r="C4919" s="52" t="s">
        <v>1092</v>
      </c>
      <c r="D4919" s="52" t="s">
        <v>1217</v>
      </c>
      <c r="E4919" s="52" t="s">
        <v>972</v>
      </c>
      <c r="F4919" s="52" t="s">
        <v>980</v>
      </c>
      <c r="G4919" s="56" t="s">
        <v>981</v>
      </c>
      <c r="H4919" s="57">
        <v>37358347</v>
      </c>
    </row>
    <row r="4920" spans="1:8">
      <c r="A4920" s="52" t="s">
        <v>506</v>
      </c>
      <c r="B4920" s="52" t="s">
        <v>671</v>
      </c>
      <c r="C4920" s="52" t="s">
        <v>1092</v>
      </c>
      <c r="D4920" s="52" t="s">
        <v>1217</v>
      </c>
      <c r="E4920" s="52" t="s">
        <v>986</v>
      </c>
      <c r="F4920" s="52" t="s">
        <v>201</v>
      </c>
      <c r="G4920" s="56" t="s">
        <v>987</v>
      </c>
      <c r="H4920" s="57">
        <v>275963230</v>
      </c>
    </row>
    <row r="4921" spans="1:8">
      <c r="A4921" s="52" t="s">
        <v>506</v>
      </c>
      <c r="B4921" s="52" t="s">
        <v>671</v>
      </c>
      <c r="C4921" s="52" t="s">
        <v>1092</v>
      </c>
      <c r="D4921" s="52" t="s">
        <v>1217</v>
      </c>
      <c r="E4921" s="52" t="s">
        <v>986</v>
      </c>
      <c r="F4921" s="52" t="s">
        <v>988</v>
      </c>
      <c r="G4921" s="56" t="s">
        <v>989</v>
      </c>
      <c r="H4921" s="57">
        <v>122300296</v>
      </c>
    </row>
    <row r="4922" spans="1:8">
      <c r="A4922" s="52" t="s">
        <v>506</v>
      </c>
      <c r="B4922" s="52" t="s">
        <v>671</v>
      </c>
      <c r="C4922" s="52" t="s">
        <v>1092</v>
      </c>
      <c r="D4922" s="52" t="s">
        <v>1217</v>
      </c>
      <c r="E4922" s="52" t="s">
        <v>986</v>
      </c>
      <c r="F4922" s="52" t="s">
        <v>990</v>
      </c>
      <c r="G4922" s="56" t="s">
        <v>991</v>
      </c>
      <c r="H4922" s="57">
        <v>53312467</v>
      </c>
    </row>
    <row r="4923" spans="1:8">
      <c r="A4923" s="52" t="s">
        <v>506</v>
      </c>
      <c r="B4923" s="52" t="s">
        <v>671</v>
      </c>
      <c r="C4923" s="52" t="s">
        <v>1092</v>
      </c>
      <c r="D4923" s="52" t="s">
        <v>1217</v>
      </c>
      <c r="E4923" s="52" t="s">
        <v>986</v>
      </c>
      <c r="F4923" s="52" t="s">
        <v>992</v>
      </c>
      <c r="G4923" s="56" t="s">
        <v>993</v>
      </c>
      <c r="H4923" s="57">
        <v>82517010</v>
      </c>
    </row>
    <row r="4924" spans="1:8">
      <c r="A4924" s="52" t="s">
        <v>506</v>
      </c>
      <c r="B4924" s="52" t="s">
        <v>671</v>
      </c>
      <c r="C4924" s="52" t="s">
        <v>1092</v>
      </c>
      <c r="D4924" s="52" t="s">
        <v>1217</v>
      </c>
      <c r="E4924" s="52" t="s">
        <v>986</v>
      </c>
      <c r="F4924" s="52" t="s">
        <v>994</v>
      </c>
      <c r="G4924" s="56" t="s">
        <v>995</v>
      </c>
      <c r="H4924" s="57">
        <v>17833457</v>
      </c>
    </row>
    <row r="4925" spans="1:8">
      <c r="A4925" s="52" t="s">
        <v>506</v>
      </c>
      <c r="B4925" s="52" t="s">
        <v>671</v>
      </c>
      <c r="C4925" s="52" t="s">
        <v>1092</v>
      </c>
      <c r="D4925" s="52" t="s">
        <v>1217</v>
      </c>
      <c r="E4925" s="52" t="s">
        <v>996</v>
      </c>
      <c r="F4925" s="52" t="s">
        <v>201</v>
      </c>
      <c r="G4925" s="56" t="s">
        <v>997</v>
      </c>
      <c r="H4925" s="57">
        <v>161468996</v>
      </c>
    </row>
    <row r="4926" spans="1:8">
      <c r="A4926" s="52" t="s">
        <v>506</v>
      </c>
      <c r="B4926" s="52" t="s">
        <v>671</v>
      </c>
      <c r="C4926" s="52" t="s">
        <v>1092</v>
      </c>
      <c r="D4926" s="52" t="s">
        <v>1217</v>
      </c>
      <c r="E4926" s="52" t="s">
        <v>996</v>
      </c>
      <c r="F4926" s="52" t="s">
        <v>998</v>
      </c>
      <c r="G4926" s="56" t="s">
        <v>999</v>
      </c>
      <c r="H4926" s="57">
        <v>40125000</v>
      </c>
    </row>
    <row r="4927" spans="1:8">
      <c r="A4927" s="52" t="s">
        <v>506</v>
      </c>
      <c r="B4927" s="52" t="s">
        <v>671</v>
      </c>
      <c r="C4927" s="52" t="s">
        <v>1092</v>
      </c>
      <c r="D4927" s="52" t="s">
        <v>1217</v>
      </c>
      <c r="E4927" s="52" t="s">
        <v>996</v>
      </c>
      <c r="F4927" s="52" t="s">
        <v>1000</v>
      </c>
      <c r="G4927" s="56" t="s">
        <v>1001</v>
      </c>
      <c r="H4927" s="57">
        <v>29108000</v>
      </c>
    </row>
    <row r="4928" spans="1:8">
      <c r="A4928" s="52" t="s">
        <v>506</v>
      </c>
      <c r="B4928" s="52" t="s">
        <v>671</v>
      </c>
      <c r="C4928" s="52" t="s">
        <v>1092</v>
      </c>
      <c r="D4928" s="52" t="s">
        <v>1217</v>
      </c>
      <c r="E4928" s="52" t="s">
        <v>996</v>
      </c>
      <c r="F4928" s="52" t="s">
        <v>1004</v>
      </c>
      <c r="G4928" s="56" t="s">
        <v>1005</v>
      </c>
      <c r="H4928" s="57">
        <v>92235996</v>
      </c>
    </row>
    <row r="4929" spans="1:8">
      <c r="A4929" s="52" t="s">
        <v>506</v>
      </c>
      <c r="B4929" s="52" t="s">
        <v>671</v>
      </c>
      <c r="C4929" s="52" t="s">
        <v>1092</v>
      </c>
      <c r="D4929" s="52" t="s">
        <v>1217</v>
      </c>
      <c r="E4929" s="52" t="s">
        <v>1006</v>
      </c>
      <c r="F4929" s="52" t="s">
        <v>201</v>
      </c>
      <c r="G4929" s="56" t="s">
        <v>1007</v>
      </c>
      <c r="H4929" s="57">
        <v>138662766</v>
      </c>
    </row>
    <row r="4930" spans="1:8" ht="38.25">
      <c r="A4930" s="52" t="s">
        <v>506</v>
      </c>
      <c r="B4930" s="52" t="s">
        <v>671</v>
      </c>
      <c r="C4930" s="52" t="s">
        <v>1092</v>
      </c>
      <c r="D4930" s="52" t="s">
        <v>1217</v>
      </c>
      <c r="E4930" s="52" t="s">
        <v>1006</v>
      </c>
      <c r="F4930" s="52" t="s">
        <v>1008</v>
      </c>
      <c r="G4930" s="56" t="s">
        <v>1009</v>
      </c>
      <c r="H4930" s="57">
        <v>4032000</v>
      </c>
    </row>
    <row r="4931" spans="1:8">
      <c r="A4931" s="52" t="s">
        <v>506</v>
      </c>
      <c r="B4931" s="52" t="s">
        <v>671</v>
      </c>
      <c r="C4931" s="52" t="s">
        <v>1092</v>
      </c>
      <c r="D4931" s="52" t="s">
        <v>1217</v>
      </c>
      <c r="E4931" s="52" t="s">
        <v>1006</v>
      </c>
      <c r="F4931" s="52" t="s">
        <v>1010</v>
      </c>
      <c r="G4931" s="56" t="s">
        <v>1011</v>
      </c>
      <c r="H4931" s="57">
        <v>13178372</v>
      </c>
    </row>
    <row r="4932" spans="1:8" ht="38.25">
      <c r="A4932" s="52" t="s">
        <v>506</v>
      </c>
      <c r="B4932" s="52" t="s">
        <v>671</v>
      </c>
      <c r="C4932" s="52" t="s">
        <v>1092</v>
      </c>
      <c r="D4932" s="52" t="s">
        <v>1217</v>
      </c>
      <c r="E4932" s="52" t="s">
        <v>1006</v>
      </c>
      <c r="F4932" s="52" t="s">
        <v>1012</v>
      </c>
      <c r="G4932" s="56" t="s">
        <v>1013</v>
      </c>
      <c r="H4932" s="57">
        <v>56526194</v>
      </c>
    </row>
    <row r="4933" spans="1:8" ht="25.5">
      <c r="A4933" s="52" t="s">
        <v>506</v>
      </c>
      <c r="B4933" s="52" t="s">
        <v>671</v>
      </c>
      <c r="C4933" s="52" t="s">
        <v>1092</v>
      </c>
      <c r="D4933" s="52" t="s">
        <v>1217</v>
      </c>
      <c r="E4933" s="52" t="s">
        <v>1006</v>
      </c>
      <c r="F4933" s="52" t="s">
        <v>1016</v>
      </c>
      <c r="G4933" s="56" t="s">
        <v>1017</v>
      </c>
      <c r="H4933" s="57">
        <v>63331200</v>
      </c>
    </row>
    <row r="4934" spans="1:8">
      <c r="A4934" s="52" t="s">
        <v>506</v>
      </c>
      <c r="B4934" s="52" t="s">
        <v>671</v>
      </c>
      <c r="C4934" s="52" t="s">
        <v>1092</v>
      </c>
      <c r="D4934" s="52" t="s">
        <v>1217</v>
      </c>
      <c r="E4934" s="52" t="s">
        <v>1006</v>
      </c>
      <c r="F4934" s="52" t="s">
        <v>1020</v>
      </c>
      <c r="G4934" s="56" t="s">
        <v>511</v>
      </c>
      <c r="H4934" s="57">
        <v>1595000</v>
      </c>
    </row>
    <row r="4935" spans="1:8">
      <c r="A4935" s="52" t="s">
        <v>506</v>
      </c>
      <c r="B4935" s="52" t="s">
        <v>671</v>
      </c>
      <c r="C4935" s="52" t="s">
        <v>1092</v>
      </c>
      <c r="D4935" s="52" t="s">
        <v>1217</v>
      </c>
      <c r="E4935" s="52" t="s">
        <v>1021</v>
      </c>
      <c r="F4935" s="52" t="s">
        <v>201</v>
      </c>
      <c r="G4935" s="56" t="s">
        <v>1022</v>
      </c>
      <c r="H4935" s="57">
        <v>430912000</v>
      </c>
    </row>
    <row r="4936" spans="1:8">
      <c r="A4936" s="52" t="s">
        <v>506</v>
      </c>
      <c r="B4936" s="52" t="s">
        <v>671</v>
      </c>
      <c r="C4936" s="52" t="s">
        <v>1092</v>
      </c>
      <c r="D4936" s="52" t="s">
        <v>1217</v>
      </c>
      <c r="E4936" s="52" t="s">
        <v>1021</v>
      </c>
      <c r="F4936" s="52" t="s">
        <v>1023</v>
      </c>
      <c r="G4936" s="56" t="s">
        <v>1024</v>
      </c>
      <c r="H4936" s="57">
        <v>70140000</v>
      </c>
    </row>
    <row r="4937" spans="1:8">
      <c r="A4937" s="52" t="s">
        <v>506</v>
      </c>
      <c r="B4937" s="52" t="s">
        <v>671</v>
      </c>
      <c r="C4937" s="52" t="s">
        <v>1092</v>
      </c>
      <c r="D4937" s="52" t="s">
        <v>1217</v>
      </c>
      <c r="E4937" s="52" t="s">
        <v>1021</v>
      </c>
      <c r="F4937" s="52" t="s">
        <v>1025</v>
      </c>
      <c r="G4937" s="56" t="s">
        <v>1026</v>
      </c>
      <c r="H4937" s="57">
        <v>56100000</v>
      </c>
    </row>
    <row r="4938" spans="1:8">
      <c r="A4938" s="52" t="s">
        <v>506</v>
      </c>
      <c r="B4938" s="52" t="s">
        <v>671</v>
      </c>
      <c r="C4938" s="52" t="s">
        <v>1092</v>
      </c>
      <c r="D4938" s="52" t="s">
        <v>1217</v>
      </c>
      <c r="E4938" s="52" t="s">
        <v>1021</v>
      </c>
      <c r="F4938" s="52" t="s">
        <v>1268</v>
      </c>
      <c r="G4938" s="56" t="s">
        <v>1269</v>
      </c>
      <c r="H4938" s="57">
        <v>91499000</v>
      </c>
    </row>
    <row r="4939" spans="1:8">
      <c r="A4939" s="52" t="s">
        <v>506</v>
      </c>
      <c r="B4939" s="52" t="s">
        <v>671</v>
      </c>
      <c r="C4939" s="52" t="s">
        <v>1092</v>
      </c>
      <c r="D4939" s="52" t="s">
        <v>1217</v>
      </c>
      <c r="E4939" s="52" t="s">
        <v>1021</v>
      </c>
      <c r="F4939" s="52" t="s">
        <v>1027</v>
      </c>
      <c r="G4939" s="56" t="s">
        <v>1028</v>
      </c>
      <c r="H4939" s="57">
        <v>14240000</v>
      </c>
    </row>
    <row r="4940" spans="1:8">
      <c r="A4940" s="52" t="s">
        <v>506</v>
      </c>
      <c r="B4940" s="52" t="s">
        <v>671</v>
      </c>
      <c r="C4940" s="52" t="s">
        <v>1092</v>
      </c>
      <c r="D4940" s="52" t="s">
        <v>1217</v>
      </c>
      <c r="E4940" s="52" t="s">
        <v>1021</v>
      </c>
      <c r="F4940" s="52" t="s">
        <v>1033</v>
      </c>
      <c r="G4940" s="56" t="s">
        <v>1034</v>
      </c>
      <c r="H4940" s="57">
        <v>198933000</v>
      </c>
    </row>
    <row r="4941" spans="1:8">
      <c r="A4941" s="52" t="s">
        <v>506</v>
      </c>
      <c r="B4941" s="52" t="s">
        <v>671</v>
      </c>
      <c r="C4941" s="52" t="s">
        <v>1092</v>
      </c>
      <c r="D4941" s="52" t="s">
        <v>1217</v>
      </c>
      <c r="E4941" s="52" t="s">
        <v>1035</v>
      </c>
      <c r="F4941" s="52" t="s">
        <v>201</v>
      </c>
      <c r="G4941" s="56" t="s">
        <v>1036</v>
      </c>
      <c r="H4941" s="57">
        <v>277881500</v>
      </c>
    </row>
    <row r="4942" spans="1:8">
      <c r="A4942" s="52" t="s">
        <v>506</v>
      </c>
      <c r="B4942" s="52" t="s">
        <v>671</v>
      </c>
      <c r="C4942" s="52" t="s">
        <v>1092</v>
      </c>
      <c r="D4942" s="52" t="s">
        <v>1217</v>
      </c>
      <c r="E4942" s="52" t="s">
        <v>1035</v>
      </c>
      <c r="F4942" s="52" t="s">
        <v>1037</v>
      </c>
      <c r="G4942" s="56" t="s">
        <v>1038</v>
      </c>
      <c r="H4942" s="57">
        <v>95031500</v>
      </c>
    </row>
    <row r="4943" spans="1:8">
      <c r="A4943" s="52" t="s">
        <v>506</v>
      </c>
      <c r="B4943" s="52" t="s">
        <v>671</v>
      </c>
      <c r="C4943" s="52" t="s">
        <v>1092</v>
      </c>
      <c r="D4943" s="52" t="s">
        <v>1217</v>
      </c>
      <c r="E4943" s="52" t="s">
        <v>1035</v>
      </c>
      <c r="F4943" s="52" t="s">
        <v>1039</v>
      </c>
      <c r="G4943" s="56" t="s">
        <v>1040</v>
      </c>
      <c r="H4943" s="57">
        <v>91200000</v>
      </c>
    </row>
    <row r="4944" spans="1:8">
      <c r="A4944" s="52" t="s">
        <v>506</v>
      </c>
      <c r="B4944" s="52" t="s">
        <v>671</v>
      </c>
      <c r="C4944" s="52" t="s">
        <v>1092</v>
      </c>
      <c r="D4944" s="52" t="s">
        <v>1217</v>
      </c>
      <c r="E4944" s="52" t="s">
        <v>1035</v>
      </c>
      <c r="F4944" s="52" t="s">
        <v>1041</v>
      </c>
      <c r="G4944" s="56" t="s">
        <v>1028</v>
      </c>
      <c r="H4944" s="57">
        <v>73650000</v>
      </c>
    </row>
    <row r="4945" spans="1:8">
      <c r="A4945" s="52" t="s">
        <v>506</v>
      </c>
      <c r="B4945" s="52" t="s">
        <v>671</v>
      </c>
      <c r="C4945" s="52" t="s">
        <v>1092</v>
      </c>
      <c r="D4945" s="52" t="s">
        <v>1217</v>
      </c>
      <c r="E4945" s="52" t="s">
        <v>1035</v>
      </c>
      <c r="F4945" s="52" t="s">
        <v>1042</v>
      </c>
      <c r="G4945" s="56" t="s">
        <v>1043</v>
      </c>
      <c r="H4945" s="57">
        <v>18000000</v>
      </c>
    </row>
    <row r="4946" spans="1:8">
      <c r="A4946" s="52" t="s">
        <v>506</v>
      </c>
      <c r="B4946" s="52" t="s">
        <v>671</v>
      </c>
      <c r="C4946" s="52" t="s">
        <v>1092</v>
      </c>
      <c r="D4946" s="52" t="s">
        <v>1217</v>
      </c>
      <c r="E4946" s="52" t="s">
        <v>1044</v>
      </c>
      <c r="F4946" s="52" t="s">
        <v>201</v>
      </c>
      <c r="G4946" s="56" t="s">
        <v>1045</v>
      </c>
      <c r="H4946" s="57">
        <v>10500000</v>
      </c>
    </row>
    <row r="4947" spans="1:8">
      <c r="A4947" s="52" t="s">
        <v>506</v>
      </c>
      <c r="B4947" s="52" t="s">
        <v>671</v>
      </c>
      <c r="C4947" s="52" t="s">
        <v>1092</v>
      </c>
      <c r="D4947" s="52" t="s">
        <v>1217</v>
      </c>
      <c r="E4947" s="52" t="s">
        <v>1044</v>
      </c>
      <c r="F4947" s="52" t="s">
        <v>1046</v>
      </c>
      <c r="G4947" s="56" t="s">
        <v>1047</v>
      </c>
      <c r="H4947" s="57">
        <v>10500000</v>
      </c>
    </row>
    <row r="4948" spans="1:8" ht="25.5">
      <c r="A4948" s="52" t="s">
        <v>506</v>
      </c>
      <c r="B4948" s="52" t="s">
        <v>671</v>
      </c>
      <c r="C4948" s="52" t="s">
        <v>1092</v>
      </c>
      <c r="D4948" s="52" t="s">
        <v>1217</v>
      </c>
      <c r="E4948" s="52" t="s">
        <v>1058</v>
      </c>
      <c r="F4948" s="52" t="s">
        <v>201</v>
      </c>
      <c r="G4948" s="56" t="s">
        <v>1059</v>
      </c>
      <c r="H4948" s="57">
        <v>112882000</v>
      </c>
    </row>
    <row r="4949" spans="1:8">
      <c r="A4949" s="52" t="s">
        <v>506</v>
      </c>
      <c r="B4949" s="52" t="s">
        <v>671</v>
      </c>
      <c r="C4949" s="52" t="s">
        <v>1092</v>
      </c>
      <c r="D4949" s="52" t="s">
        <v>1217</v>
      </c>
      <c r="E4949" s="52" t="s">
        <v>1058</v>
      </c>
      <c r="F4949" s="52" t="s">
        <v>1060</v>
      </c>
      <c r="G4949" s="56" t="s">
        <v>1061</v>
      </c>
      <c r="H4949" s="57">
        <v>33675000</v>
      </c>
    </row>
    <row r="4950" spans="1:8">
      <c r="A4950" s="52" t="s">
        <v>506</v>
      </c>
      <c r="B4950" s="52" t="s">
        <v>671</v>
      </c>
      <c r="C4950" s="52" t="s">
        <v>1092</v>
      </c>
      <c r="D4950" s="52" t="s">
        <v>1217</v>
      </c>
      <c r="E4950" s="52" t="s">
        <v>1058</v>
      </c>
      <c r="F4950" s="52" t="s">
        <v>1064</v>
      </c>
      <c r="G4950" s="56" t="s">
        <v>1065</v>
      </c>
      <c r="H4950" s="57">
        <v>12387000</v>
      </c>
    </row>
    <row r="4951" spans="1:8">
      <c r="A4951" s="52" t="s">
        <v>506</v>
      </c>
      <c r="B4951" s="52" t="s">
        <v>671</v>
      </c>
      <c r="C4951" s="52" t="s">
        <v>1092</v>
      </c>
      <c r="D4951" s="52" t="s">
        <v>1217</v>
      </c>
      <c r="E4951" s="52" t="s">
        <v>1058</v>
      </c>
      <c r="F4951" s="52" t="s">
        <v>1066</v>
      </c>
      <c r="G4951" s="56" t="s">
        <v>1067</v>
      </c>
      <c r="H4951" s="57">
        <v>14660000</v>
      </c>
    </row>
    <row r="4952" spans="1:8">
      <c r="A4952" s="52" t="s">
        <v>506</v>
      </c>
      <c r="B4952" s="52" t="s">
        <v>671</v>
      </c>
      <c r="C4952" s="52" t="s">
        <v>1092</v>
      </c>
      <c r="D4952" s="52" t="s">
        <v>1217</v>
      </c>
      <c r="E4952" s="52" t="s">
        <v>1058</v>
      </c>
      <c r="F4952" s="52" t="s">
        <v>1068</v>
      </c>
      <c r="G4952" s="56" t="s">
        <v>1069</v>
      </c>
      <c r="H4952" s="57">
        <v>2760000</v>
      </c>
    </row>
    <row r="4953" spans="1:8">
      <c r="A4953" s="52" t="s">
        <v>506</v>
      </c>
      <c r="B4953" s="52" t="s">
        <v>671</v>
      </c>
      <c r="C4953" s="52" t="s">
        <v>1092</v>
      </c>
      <c r="D4953" s="52" t="s">
        <v>1217</v>
      </c>
      <c r="E4953" s="52" t="s">
        <v>1058</v>
      </c>
      <c r="F4953" s="52" t="s">
        <v>1070</v>
      </c>
      <c r="G4953" s="56" t="s">
        <v>1071</v>
      </c>
      <c r="H4953" s="57">
        <v>49400000</v>
      </c>
    </row>
    <row r="4954" spans="1:8" ht="25.5">
      <c r="A4954" s="52" t="s">
        <v>506</v>
      </c>
      <c r="B4954" s="52" t="s">
        <v>671</v>
      </c>
      <c r="C4954" s="52" t="s">
        <v>1092</v>
      </c>
      <c r="D4954" s="52" t="s">
        <v>1217</v>
      </c>
      <c r="E4954" s="52" t="s">
        <v>1072</v>
      </c>
      <c r="F4954" s="52" t="s">
        <v>201</v>
      </c>
      <c r="G4954" s="56" t="s">
        <v>1073</v>
      </c>
      <c r="H4954" s="57">
        <v>1346494540</v>
      </c>
    </row>
    <row r="4955" spans="1:8">
      <c r="A4955" s="52" t="s">
        <v>506</v>
      </c>
      <c r="B4955" s="52" t="s">
        <v>671</v>
      </c>
      <c r="C4955" s="52" t="s">
        <v>1092</v>
      </c>
      <c r="D4955" s="52" t="s">
        <v>1217</v>
      </c>
      <c r="E4955" s="52" t="s">
        <v>1072</v>
      </c>
      <c r="F4955" s="52" t="s">
        <v>1074</v>
      </c>
      <c r="G4955" s="56" t="s">
        <v>1067</v>
      </c>
      <c r="H4955" s="57">
        <v>376130000</v>
      </c>
    </row>
    <row r="4956" spans="1:8">
      <c r="A4956" s="52" t="s">
        <v>506</v>
      </c>
      <c r="B4956" s="52" t="s">
        <v>671</v>
      </c>
      <c r="C4956" s="52" t="s">
        <v>1092</v>
      </c>
      <c r="D4956" s="52" t="s">
        <v>1217</v>
      </c>
      <c r="E4956" s="52" t="s">
        <v>1072</v>
      </c>
      <c r="F4956" s="52" t="s">
        <v>1075</v>
      </c>
      <c r="G4956" s="56" t="s">
        <v>1065</v>
      </c>
      <c r="H4956" s="57">
        <v>954396540</v>
      </c>
    </row>
    <row r="4957" spans="1:8">
      <c r="A4957" s="52" t="s">
        <v>506</v>
      </c>
      <c r="B4957" s="52" t="s">
        <v>671</v>
      </c>
      <c r="C4957" s="52" t="s">
        <v>1092</v>
      </c>
      <c r="D4957" s="52" t="s">
        <v>1217</v>
      </c>
      <c r="E4957" s="52" t="s">
        <v>1072</v>
      </c>
      <c r="F4957" s="52" t="s">
        <v>1252</v>
      </c>
      <c r="G4957" s="56" t="s">
        <v>1253</v>
      </c>
      <c r="H4957" s="57">
        <v>15968000</v>
      </c>
    </row>
    <row r="4958" spans="1:8" ht="25.5">
      <c r="A4958" s="52" t="s">
        <v>506</v>
      </c>
      <c r="B4958" s="52" t="s">
        <v>671</v>
      </c>
      <c r="C4958" s="52" t="s">
        <v>1092</v>
      </c>
      <c r="D4958" s="52" t="s">
        <v>1217</v>
      </c>
      <c r="E4958" s="52" t="s">
        <v>1076</v>
      </c>
      <c r="F4958" s="52" t="s">
        <v>201</v>
      </c>
      <c r="G4958" s="56" t="s">
        <v>1077</v>
      </c>
      <c r="H4958" s="57">
        <v>1990353271</v>
      </c>
    </row>
    <row r="4959" spans="1:8">
      <c r="A4959" s="52" t="s">
        <v>506</v>
      </c>
      <c r="B4959" s="52" t="s">
        <v>671</v>
      </c>
      <c r="C4959" s="52" t="s">
        <v>1092</v>
      </c>
      <c r="D4959" s="52" t="s">
        <v>1217</v>
      </c>
      <c r="E4959" s="52" t="s">
        <v>1076</v>
      </c>
      <c r="F4959" s="52" t="s">
        <v>1112</v>
      </c>
      <c r="G4959" s="56" t="s">
        <v>1113</v>
      </c>
      <c r="H4959" s="57">
        <v>149081000</v>
      </c>
    </row>
    <row r="4960" spans="1:8">
      <c r="A4960" s="52" t="s">
        <v>506</v>
      </c>
      <c r="B4960" s="52" t="s">
        <v>671</v>
      </c>
      <c r="C4960" s="52" t="s">
        <v>1092</v>
      </c>
      <c r="D4960" s="52" t="s">
        <v>1217</v>
      </c>
      <c r="E4960" s="52" t="s">
        <v>1076</v>
      </c>
      <c r="F4960" s="52" t="s">
        <v>1080</v>
      </c>
      <c r="G4960" s="56" t="s">
        <v>1081</v>
      </c>
      <c r="H4960" s="57">
        <v>1183730000</v>
      </c>
    </row>
    <row r="4961" spans="1:8">
      <c r="A4961" s="52" t="s">
        <v>506</v>
      </c>
      <c r="B4961" s="52" t="s">
        <v>671</v>
      </c>
      <c r="C4961" s="52" t="s">
        <v>1092</v>
      </c>
      <c r="D4961" s="52" t="s">
        <v>1217</v>
      </c>
      <c r="E4961" s="52" t="s">
        <v>1076</v>
      </c>
      <c r="F4961" s="52" t="s">
        <v>1082</v>
      </c>
      <c r="G4961" s="56" t="s">
        <v>971</v>
      </c>
      <c r="H4961" s="57">
        <v>657542271</v>
      </c>
    </row>
    <row r="4962" spans="1:8">
      <c r="A4962" s="52" t="s">
        <v>506</v>
      </c>
      <c r="B4962" s="52" t="s">
        <v>671</v>
      </c>
      <c r="C4962" s="52" t="s">
        <v>1092</v>
      </c>
      <c r="D4962" s="52" t="s">
        <v>1217</v>
      </c>
      <c r="E4962" s="52" t="s">
        <v>1189</v>
      </c>
      <c r="F4962" s="52" t="s">
        <v>201</v>
      </c>
      <c r="G4962" s="56" t="s">
        <v>1190</v>
      </c>
      <c r="H4962" s="57">
        <v>3600000</v>
      </c>
    </row>
    <row r="4963" spans="1:8">
      <c r="A4963" s="52" t="s">
        <v>506</v>
      </c>
      <c r="B4963" s="52" t="s">
        <v>671</v>
      </c>
      <c r="C4963" s="52" t="s">
        <v>1092</v>
      </c>
      <c r="D4963" s="52" t="s">
        <v>1217</v>
      </c>
      <c r="E4963" s="52" t="s">
        <v>1189</v>
      </c>
      <c r="F4963" s="52" t="s">
        <v>1191</v>
      </c>
      <c r="G4963" s="56" t="s">
        <v>1192</v>
      </c>
      <c r="H4963" s="57">
        <v>3600000</v>
      </c>
    </row>
    <row r="4964" spans="1:8">
      <c r="A4964" s="52" t="s">
        <v>506</v>
      </c>
      <c r="B4964" s="52" t="s">
        <v>671</v>
      </c>
      <c r="C4964" s="52" t="s">
        <v>1092</v>
      </c>
      <c r="D4964" s="52" t="s">
        <v>1217</v>
      </c>
      <c r="E4964" s="52" t="s">
        <v>1083</v>
      </c>
      <c r="F4964" s="52" t="s">
        <v>201</v>
      </c>
      <c r="G4964" s="56" t="s">
        <v>971</v>
      </c>
      <c r="H4964" s="57">
        <v>295294859</v>
      </c>
    </row>
    <row r="4965" spans="1:8">
      <c r="A4965" s="52" t="s">
        <v>506</v>
      </c>
      <c r="B4965" s="52" t="s">
        <v>671</v>
      </c>
      <c r="C4965" s="52" t="s">
        <v>1092</v>
      </c>
      <c r="D4965" s="52" t="s">
        <v>1217</v>
      </c>
      <c r="E4965" s="52" t="s">
        <v>1083</v>
      </c>
      <c r="F4965" s="52" t="s">
        <v>1084</v>
      </c>
      <c r="G4965" s="56" t="s">
        <v>1085</v>
      </c>
      <c r="H4965" s="57">
        <v>66284659</v>
      </c>
    </row>
    <row r="4966" spans="1:8">
      <c r="A4966" s="52" t="s">
        <v>506</v>
      </c>
      <c r="B4966" s="52" t="s">
        <v>671</v>
      </c>
      <c r="C4966" s="52" t="s">
        <v>1092</v>
      </c>
      <c r="D4966" s="52" t="s">
        <v>1217</v>
      </c>
      <c r="E4966" s="52" t="s">
        <v>1083</v>
      </c>
      <c r="F4966" s="52" t="s">
        <v>1086</v>
      </c>
      <c r="G4966" s="56" t="s">
        <v>1087</v>
      </c>
      <c r="H4966" s="57">
        <v>30092200</v>
      </c>
    </row>
    <row r="4967" spans="1:8">
      <c r="A4967" s="52" t="s">
        <v>506</v>
      </c>
      <c r="B4967" s="52" t="s">
        <v>671</v>
      </c>
      <c r="C4967" s="52" t="s">
        <v>1092</v>
      </c>
      <c r="D4967" s="52" t="s">
        <v>1217</v>
      </c>
      <c r="E4967" s="52" t="s">
        <v>1083</v>
      </c>
      <c r="F4967" s="52" t="s">
        <v>1088</v>
      </c>
      <c r="G4967" s="56" t="s">
        <v>1089</v>
      </c>
      <c r="H4967" s="57">
        <v>97940000</v>
      </c>
    </row>
    <row r="4968" spans="1:8">
      <c r="A4968" s="52" t="s">
        <v>506</v>
      </c>
      <c r="B4968" s="52" t="s">
        <v>671</v>
      </c>
      <c r="C4968" s="52" t="s">
        <v>1092</v>
      </c>
      <c r="D4968" s="52" t="s">
        <v>1217</v>
      </c>
      <c r="E4968" s="52" t="s">
        <v>1083</v>
      </c>
      <c r="F4968" s="52" t="s">
        <v>1090</v>
      </c>
      <c r="G4968" s="56" t="s">
        <v>1091</v>
      </c>
      <c r="H4968" s="57">
        <v>100978000</v>
      </c>
    </row>
    <row r="4969" spans="1:8" ht="38.25">
      <c r="A4969" s="52" t="s">
        <v>506</v>
      </c>
      <c r="B4969" s="52" t="s">
        <v>671</v>
      </c>
      <c r="C4969" s="52" t="s">
        <v>1092</v>
      </c>
      <c r="D4969" s="52" t="s">
        <v>1217</v>
      </c>
      <c r="E4969" s="52" t="s">
        <v>1254</v>
      </c>
      <c r="F4969" s="52" t="s">
        <v>201</v>
      </c>
      <c r="G4969" s="56" t="s">
        <v>1255</v>
      </c>
      <c r="H4969" s="57">
        <v>1100000</v>
      </c>
    </row>
    <row r="4970" spans="1:8">
      <c r="A4970" s="52" t="s">
        <v>506</v>
      </c>
      <c r="B4970" s="52" t="s">
        <v>671</v>
      </c>
      <c r="C4970" s="52" t="s">
        <v>1092</v>
      </c>
      <c r="D4970" s="52" t="s">
        <v>1217</v>
      </c>
      <c r="E4970" s="52" t="s">
        <v>1254</v>
      </c>
      <c r="F4970" s="52" t="s">
        <v>1433</v>
      </c>
      <c r="G4970" s="56" t="s">
        <v>1434</v>
      </c>
      <c r="H4970" s="57">
        <v>1100000</v>
      </c>
    </row>
    <row r="4971" spans="1:8" ht="38.25">
      <c r="A4971" s="52" t="s">
        <v>506</v>
      </c>
      <c r="B4971" s="52" t="s">
        <v>671</v>
      </c>
      <c r="C4971" s="52" t="s">
        <v>1092</v>
      </c>
      <c r="D4971" s="52" t="s">
        <v>1217</v>
      </c>
      <c r="E4971" s="52" t="s">
        <v>1277</v>
      </c>
      <c r="F4971" s="52" t="s">
        <v>201</v>
      </c>
      <c r="G4971" s="56" t="s">
        <v>1278</v>
      </c>
      <c r="H4971" s="57">
        <v>332017277</v>
      </c>
    </row>
    <row r="4972" spans="1:8" ht="25.5">
      <c r="A4972" s="52" t="s">
        <v>506</v>
      </c>
      <c r="B4972" s="52" t="s">
        <v>671</v>
      </c>
      <c r="C4972" s="52" t="s">
        <v>1092</v>
      </c>
      <c r="D4972" s="52" t="s">
        <v>1217</v>
      </c>
      <c r="E4972" s="52" t="s">
        <v>1277</v>
      </c>
      <c r="F4972" s="52" t="s">
        <v>1279</v>
      </c>
      <c r="G4972" s="56" t="s">
        <v>1280</v>
      </c>
      <c r="H4972" s="57">
        <v>172680280</v>
      </c>
    </row>
    <row r="4973" spans="1:8">
      <c r="A4973" s="52" t="s">
        <v>506</v>
      </c>
      <c r="B4973" s="52" t="s">
        <v>671</v>
      </c>
      <c r="C4973" s="52" t="s">
        <v>1092</v>
      </c>
      <c r="D4973" s="52" t="s">
        <v>1217</v>
      </c>
      <c r="E4973" s="52" t="s">
        <v>1277</v>
      </c>
      <c r="F4973" s="52" t="s">
        <v>1281</v>
      </c>
      <c r="G4973" s="56" t="s">
        <v>1282</v>
      </c>
      <c r="H4973" s="57">
        <v>101736997</v>
      </c>
    </row>
    <row r="4974" spans="1:8">
      <c r="A4974" s="52" t="s">
        <v>506</v>
      </c>
      <c r="B4974" s="52" t="s">
        <v>671</v>
      </c>
      <c r="C4974" s="52" t="s">
        <v>1092</v>
      </c>
      <c r="D4974" s="52" t="s">
        <v>1217</v>
      </c>
      <c r="E4974" s="52" t="s">
        <v>1277</v>
      </c>
      <c r="F4974" s="52" t="s">
        <v>1283</v>
      </c>
      <c r="G4974" s="56" t="s">
        <v>1284</v>
      </c>
      <c r="H4974" s="57">
        <v>57600000</v>
      </c>
    </row>
    <row r="4975" spans="1:8" ht="25.5">
      <c r="A4975" s="52" t="s">
        <v>506</v>
      </c>
      <c r="B4975" s="52" t="s">
        <v>671</v>
      </c>
      <c r="C4975" s="52" t="s">
        <v>1092</v>
      </c>
      <c r="D4975" s="52" t="s">
        <v>1217</v>
      </c>
      <c r="E4975" s="52" t="s">
        <v>1143</v>
      </c>
      <c r="F4975" s="52" t="s">
        <v>201</v>
      </c>
      <c r="G4975" s="56" t="s">
        <v>1144</v>
      </c>
      <c r="H4975" s="57">
        <v>1014121522</v>
      </c>
    </row>
    <row r="4976" spans="1:8" ht="25.5">
      <c r="A4976" s="52" t="s">
        <v>506</v>
      </c>
      <c r="B4976" s="52" t="s">
        <v>671</v>
      </c>
      <c r="C4976" s="52" t="s">
        <v>1092</v>
      </c>
      <c r="D4976" s="52" t="s">
        <v>1217</v>
      </c>
      <c r="E4976" s="52" t="s">
        <v>1143</v>
      </c>
      <c r="F4976" s="52" t="s">
        <v>1145</v>
      </c>
      <c r="G4976" s="56" t="s">
        <v>1146</v>
      </c>
      <c r="H4976" s="57">
        <v>1014121522</v>
      </c>
    </row>
    <row r="4977" spans="1:8" ht="25.5">
      <c r="A4977" s="52" t="s">
        <v>506</v>
      </c>
      <c r="B4977" s="52" t="s">
        <v>671</v>
      </c>
      <c r="C4977" s="52" t="s">
        <v>930</v>
      </c>
      <c r="D4977" s="52" t="s">
        <v>201</v>
      </c>
      <c r="E4977" s="52" t="s">
        <v>201</v>
      </c>
      <c r="F4977" s="52" t="s">
        <v>201</v>
      </c>
      <c r="G4977" s="56" t="s">
        <v>931</v>
      </c>
      <c r="H4977" s="57">
        <v>175118097460</v>
      </c>
    </row>
    <row r="4978" spans="1:8">
      <c r="A4978" s="52" t="s">
        <v>506</v>
      </c>
      <c r="B4978" s="52" t="s">
        <v>671</v>
      </c>
      <c r="C4978" s="52" t="s">
        <v>930</v>
      </c>
      <c r="D4978" s="52" t="s">
        <v>1435</v>
      </c>
      <c r="E4978" s="52" t="s">
        <v>201</v>
      </c>
      <c r="F4978" s="52" t="s">
        <v>201</v>
      </c>
      <c r="G4978" s="56" t="s">
        <v>1436</v>
      </c>
      <c r="H4978" s="57">
        <v>175118097460</v>
      </c>
    </row>
    <row r="4979" spans="1:8">
      <c r="A4979" s="52" t="s">
        <v>506</v>
      </c>
      <c r="B4979" s="52" t="s">
        <v>671</v>
      </c>
      <c r="C4979" s="52" t="s">
        <v>930</v>
      </c>
      <c r="D4979" s="52" t="s">
        <v>1435</v>
      </c>
      <c r="E4979" s="52" t="s">
        <v>934</v>
      </c>
      <c r="F4979" s="52" t="s">
        <v>201</v>
      </c>
      <c r="G4979" s="56" t="s">
        <v>935</v>
      </c>
      <c r="H4979" s="57">
        <v>20418656000</v>
      </c>
    </row>
    <row r="4980" spans="1:8">
      <c r="A4980" s="52" t="s">
        <v>506</v>
      </c>
      <c r="B4980" s="52" t="s">
        <v>671</v>
      </c>
      <c r="C4980" s="52" t="s">
        <v>930</v>
      </c>
      <c r="D4980" s="52" t="s">
        <v>1435</v>
      </c>
      <c r="E4980" s="52" t="s">
        <v>934</v>
      </c>
      <c r="F4980" s="52" t="s">
        <v>936</v>
      </c>
      <c r="G4980" s="56" t="s">
        <v>937</v>
      </c>
      <c r="H4980" s="57">
        <v>19070656000</v>
      </c>
    </row>
    <row r="4981" spans="1:8">
      <c r="A4981" s="52" t="s">
        <v>506</v>
      </c>
      <c r="B4981" s="52" t="s">
        <v>671</v>
      </c>
      <c r="C4981" s="52" t="s">
        <v>930</v>
      </c>
      <c r="D4981" s="52" t="s">
        <v>1435</v>
      </c>
      <c r="E4981" s="52" t="s">
        <v>934</v>
      </c>
      <c r="F4981" s="52" t="s">
        <v>1359</v>
      </c>
      <c r="G4981" s="56" t="s">
        <v>1360</v>
      </c>
      <c r="H4981" s="57">
        <v>1348000000</v>
      </c>
    </row>
    <row r="4982" spans="1:8" ht="25.5">
      <c r="A4982" s="52" t="s">
        <v>506</v>
      </c>
      <c r="B4982" s="52" t="s">
        <v>671</v>
      </c>
      <c r="C4982" s="52" t="s">
        <v>930</v>
      </c>
      <c r="D4982" s="52" t="s">
        <v>1435</v>
      </c>
      <c r="E4982" s="52" t="s">
        <v>940</v>
      </c>
      <c r="F4982" s="52" t="s">
        <v>201</v>
      </c>
      <c r="G4982" s="56" t="s">
        <v>941</v>
      </c>
      <c r="H4982" s="57">
        <v>2879000000</v>
      </c>
    </row>
    <row r="4983" spans="1:8" ht="25.5">
      <c r="A4983" s="52" t="s">
        <v>506</v>
      </c>
      <c r="B4983" s="52" t="s">
        <v>671</v>
      </c>
      <c r="C4983" s="52" t="s">
        <v>930</v>
      </c>
      <c r="D4983" s="52" t="s">
        <v>1435</v>
      </c>
      <c r="E4983" s="52" t="s">
        <v>940</v>
      </c>
      <c r="F4983" s="52" t="s">
        <v>942</v>
      </c>
      <c r="G4983" s="56" t="s">
        <v>943</v>
      </c>
      <c r="H4983" s="57">
        <v>2879000000</v>
      </c>
    </row>
    <row r="4984" spans="1:8">
      <c r="A4984" s="52" t="s">
        <v>506</v>
      </c>
      <c r="B4984" s="52" t="s">
        <v>671</v>
      </c>
      <c r="C4984" s="52" t="s">
        <v>930</v>
      </c>
      <c r="D4984" s="52" t="s">
        <v>1435</v>
      </c>
      <c r="E4984" s="52" t="s">
        <v>944</v>
      </c>
      <c r="F4984" s="52" t="s">
        <v>201</v>
      </c>
      <c r="G4984" s="56" t="s">
        <v>945</v>
      </c>
      <c r="H4984" s="57">
        <v>12978380000</v>
      </c>
    </row>
    <row r="4985" spans="1:8">
      <c r="A4985" s="52" t="s">
        <v>506</v>
      </c>
      <c r="B4985" s="52" t="s">
        <v>671</v>
      </c>
      <c r="C4985" s="52" t="s">
        <v>930</v>
      </c>
      <c r="D4985" s="52" t="s">
        <v>1435</v>
      </c>
      <c r="E4985" s="52" t="s">
        <v>944</v>
      </c>
      <c r="F4985" s="52" t="s">
        <v>960</v>
      </c>
      <c r="G4985" s="56" t="s">
        <v>961</v>
      </c>
      <c r="H4985" s="57">
        <v>12978380000</v>
      </c>
    </row>
    <row r="4986" spans="1:8">
      <c r="A4986" s="52" t="s">
        <v>506</v>
      </c>
      <c r="B4986" s="52" t="s">
        <v>671</v>
      </c>
      <c r="C4986" s="52" t="s">
        <v>930</v>
      </c>
      <c r="D4986" s="52" t="s">
        <v>1435</v>
      </c>
      <c r="E4986" s="52" t="s">
        <v>972</v>
      </c>
      <c r="F4986" s="52" t="s">
        <v>201</v>
      </c>
      <c r="G4986" s="56" t="s">
        <v>973</v>
      </c>
      <c r="H4986" s="57">
        <v>4629526000</v>
      </c>
    </row>
    <row r="4987" spans="1:8">
      <c r="A4987" s="52" t="s">
        <v>506</v>
      </c>
      <c r="B4987" s="52" t="s">
        <v>671</v>
      </c>
      <c r="C4987" s="52" t="s">
        <v>930</v>
      </c>
      <c r="D4987" s="52" t="s">
        <v>1435</v>
      </c>
      <c r="E4987" s="52" t="s">
        <v>972</v>
      </c>
      <c r="F4987" s="52" t="s">
        <v>1295</v>
      </c>
      <c r="G4987" s="56" t="s">
        <v>1296</v>
      </c>
      <c r="H4987" s="57">
        <v>4629526000</v>
      </c>
    </row>
    <row r="4988" spans="1:8">
      <c r="A4988" s="52" t="s">
        <v>506</v>
      </c>
      <c r="B4988" s="52" t="s">
        <v>671</v>
      </c>
      <c r="C4988" s="52" t="s">
        <v>930</v>
      </c>
      <c r="D4988" s="52" t="s">
        <v>1435</v>
      </c>
      <c r="E4988" s="52" t="s">
        <v>1083</v>
      </c>
      <c r="F4988" s="52" t="s">
        <v>201</v>
      </c>
      <c r="G4988" s="56" t="s">
        <v>971</v>
      </c>
      <c r="H4988" s="57">
        <v>132905212800</v>
      </c>
    </row>
    <row r="4989" spans="1:8">
      <c r="A4989" s="52" t="s">
        <v>506</v>
      </c>
      <c r="B4989" s="52" t="s">
        <v>671</v>
      </c>
      <c r="C4989" s="52" t="s">
        <v>930</v>
      </c>
      <c r="D4989" s="52" t="s">
        <v>1435</v>
      </c>
      <c r="E4989" s="52" t="s">
        <v>1083</v>
      </c>
      <c r="F4989" s="52" t="s">
        <v>1090</v>
      </c>
      <c r="G4989" s="56" t="s">
        <v>1091</v>
      </c>
      <c r="H4989" s="57">
        <v>132905212800</v>
      </c>
    </row>
    <row r="4990" spans="1:8">
      <c r="A4990" s="52" t="s">
        <v>506</v>
      </c>
      <c r="B4990" s="52" t="s">
        <v>671</v>
      </c>
      <c r="C4990" s="52" t="s">
        <v>930</v>
      </c>
      <c r="D4990" s="52" t="s">
        <v>1435</v>
      </c>
      <c r="E4990" s="52" t="s">
        <v>1262</v>
      </c>
      <c r="F4990" s="52" t="s">
        <v>201</v>
      </c>
      <c r="G4990" s="56" t="s">
        <v>1263</v>
      </c>
      <c r="H4990" s="57">
        <v>971138660</v>
      </c>
    </row>
    <row r="4991" spans="1:8">
      <c r="A4991" s="52" t="s">
        <v>506</v>
      </c>
      <c r="B4991" s="52" t="s">
        <v>671</v>
      </c>
      <c r="C4991" s="52" t="s">
        <v>930</v>
      </c>
      <c r="D4991" s="52" t="s">
        <v>1435</v>
      </c>
      <c r="E4991" s="52" t="s">
        <v>1262</v>
      </c>
      <c r="F4991" s="52" t="s">
        <v>1264</v>
      </c>
      <c r="G4991" s="56" t="s">
        <v>1265</v>
      </c>
      <c r="H4991" s="57">
        <v>971138660</v>
      </c>
    </row>
    <row r="4992" spans="1:8">
      <c r="A4992" s="52" t="s">
        <v>506</v>
      </c>
      <c r="B4992" s="52" t="s">
        <v>671</v>
      </c>
      <c r="C4992" s="52" t="s">
        <v>930</v>
      </c>
      <c r="D4992" s="52" t="s">
        <v>1435</v>
      </c>
      <c r="E4992" s="52" t="s">
        <v>1116</v>
      </c>
      <c r="F4992" s="52" t="s">
        <v>201</v>
      </c>
      <c r="G4992" s="56" t="s">
        <v>1117</v>
      </c>
      <c r="H4992" s="57">
        <v>200000000</v>
      </c>
    </row>
    <row r="4993" spans="1:8">
      <c r="A4993" s="52" t="s">
        <v>506</v>
      </c>
      <c r="B4993" s="52" t="s">
        <v>671</v>
      </c>
      <c r="C4993" s="52" t="s">
        <v>930</v>
      </c>
      <c r="D4993" s="52" t="s">
        <v>1435</v>
      </c>
      <c r="E4993" s="52" t="s">
        <v>1116</v>
      </c>
      <c r="F4993" s="52" t="s">
        <v>1126</v>
      </c>
      <c r="G4993" s="56" t="s">
        <v>1127</v>
      </c>
      <c r="H4993" s="57">
        <v>200000000</v>
      </c>
    </row>
    <row r="4994" spans="1:8">
      <c r="A4994" s="52" t="s">
        <v>506</v>
      </c>
      <c r="B4994" s="52" t="s">
        <v>671</v>
      </c>
      <c r="C4994" s="52" t="s">
        <v>930</v>
      </c>
      <c r="D4994" s="52" t="s">
        <v>1435</v>
      </c>
      <c r="E4994" s="52" t="s">
        <v>1100</v>
      </c>
      <c r="F4994" s="52" t="s">
        <v>201</v>
      </c>
      <c r="G4994" s="56" t="s">
        <v>1034</v>
      </c>
      <c r="H4994" s="57">
        <v>136184000</v>
      </c>
    </row>
    <row r="4995" spans="1:8">
      <c r="A4995" s="52" t="s">
        <v>506</v>
      </c>
      <c r="B4995" s="52" t="s">
        <v>671</v>
      </c>
      <c r="C4995" s="52" t="s">
        <v>930</v>
      </c>
      <c r="D4995" s="52" t="s">
        <v>1435</v>
      </c>
      <c r="E4995" s="52" t="s">
        <v>1100</v>
      </c>
      <c r="F4995" s="52" t="s">
        <v>1101</v>
      </c>
      <c r="G4995" s="56" t="s">
        <v>1102</v>
      </c>
      <c r="H4995" s="57">
        <v>136184000</v>
      </c>
    </row>
    <row r="4996" spans="1:8">
      <c r="A4996" s="52" t="s">
        <v>506</v>
      </c>
      <c r="B4996" s="52" t="s">
        <v>1437</v>
      </c>
      <c r="C4996" s="52" t="s">
        <v>201</v>
      </c>
      <c r="D4996" s="52" t="s">
        <v>201</v>
      </c>
      <c r="E4996" s="52" t="s">
        <v>201</v>
      </c>
      <c r="F4996" s="52" t="s">
        <v>201</v>
      </c>
      <c r="G4996" s="56" t="s">
        <v>922</v>
      </c>
      <c r="H4996" s="57">
        <v>8581202379</v>
      </c>
    </row>
    <row r="4997" spans="1:8">
      <c r="A4997" s="52" t="s">
        <v>506</v>
      </c>
      <c r="B4997" s="52" t="s">
        <v>1437</v>
      </c>
      <c r="C4997" s="52" t="s">
        <v>1092</v>
      </c>
      <c r="D4997" s="52" t="s">
        <v>201</v>
      </c>
      <c r="E4997" s="52" t="s">
        <v>201</v>
      </c>
      <c r="F4997" s="52" t="s">
        <v>201</v>
      </c>
      <c r="G4997" s="56" t="s">
        <v>1093</v>
      </c>
      <c r="H4997" s="57">
        <v>36000000</v>
      </c>
    </row>
    <row r="4998" spans="1:8">
      <c r="A4998" s="52" t="s">
        <v>506</v>
      </c>
      <c r="B4998" s="52" t="s">
        <v>1437</v>
      </c>
      <c r="C4998" s="52" t="s">
        <v>1092</v>
      </c>
      <c r="D4998" s="52" t="s">
        <v>1108</v>
      </c>
      <c r="E4998" s="52" t="s">
        <v>201</v>
      </c>
      <c r="F4998" s="52" t="s">
        <v>201</v>
      </c>
      <c r="G4998" s="56" t="s">
        <v>1109</v>
      </c>
      <c r="H4998" s="57">
        <v>36000000</v>
      </c>
    </row>
    <row r="4999" spans="1:8">
      <c r="A4999" s="52" t="s">
        <v>506</v>
      </c>
      <c r="B4999" s="52" t="s">
        <v>1437</v>
      </c>
      <c r="C4999" s="52" t="s">
        <v>1092</v>
      </c>
      <c r="D4999" s="52" t="s">
        <v>1108</v>
      </c>
      <c r="E4999" s="52" t="s">
        <v>1021</v>
      </c>
      <c r="F4999" s="52" t="s">
        <v>201</v>
      </c>
      <c r="G4999" s="56" t="s">
        <v>1022</v>
      </c>
      <c r="H4999" s="57">
        <v>36000000</v>
      </c>
    </row>
    <row r="5000" spans="1:8">
      <c r="A5000" s="52" t="s">
        <v>506</v>
      </c>
      <c r="B5000" s="52" t="s">
        <v>1437</v>
      </c>
      <c r="C5000" s="52" t="s">
        <v>1092</v>
      </c>
      <c r="D5000" s="52" t="s">
        <v>1108</v>
      </c>
      <c r="E5000" s="52" t="s">
        <v>1021</v>
      </c>
      <c r="F5000" s="52" t="s">
        <v>1023</v>
      </c>
      <c r="G5000" s="56" t="s">
        <v>1024</v>
      </c>
      <c r="H5000" s="57">
        <v>7350000</v>
      </c>
    </row>
    <row r="5001" spans="1:8">
      <c r="A5001" s="52" t="s">
        <v>506</v>
      </c>
      <c r="B5001" s="52" t="s">
        <v>1437</v>
      </c>
      <c r="C5001" s="52" t="s">
        <v>1092</v>
      </c>
      <c r="D5001" s="52" t="s">
        <v>1108</v>
      </c>
      <c r="E5001" s="52" t="s">
        <v>1021</v>
      </c>
      <c r="F5001" s="52" t="s">
        <v>1025</v>
      </c>
      <c r="G5001" s="56" t="s">
        <v>1026</v>
      </c>
      <c r="H5001" s="57">
        <v>1500000</v>
      </c>
    </row>
    <row r="5002" spans="1:8">
      <c r="A5002" s="52" t="s">
        <v>506</v>
      </c>
      <c r="B5002" s="52" t="s">
        <v>1437</v>
      </c>
      <c r="C5002" s="52" t="s">
        <v>1092</v>
      </c>
      <c r="D5002" s="52" t="s">
        <v>1108</v>
      </c>
      <c r="E5002" s="52" t="s">
        <v>1021</v>
      </c>
      <c r="F5002" s="52" t="s">
        <v>1031</v>
      </c>
      <c r="G5002" s="56" t="s">
        <v>1032</v>
      </c>
      <c r="H5002" s="57">
        <v>27150000</v>
      </c>
    </row>
    <row r="5003" spans="1:8">
      <c r="A5003" s="52" t="s">
        <v>506</v>
      </c>
      <c r="B5003" s="52" t="s">
        <v>1437</v>
      </c>
      <c r="C5003" s="52" t="s">
        <v>1158</v>
      </c>
      <c r="D5003" s="52" t="s">
        <v>201</v>
      </c>
      <c r="E5003" s="52" t="s">
        <v>201</v>
      </c>
      <c r="F5003" s="52" t="s">
        <v>201</v>
      </c>
      <c r="G5003" s="56" t="s">
        <v>1159</v>
      </c>
      <c r="H5003" s="57">
        <v>969688000</v>
      </c>
    </row>
    <row r="5004" spans="1:8">
      <c r="A5004" s="52" t="s">
        <v>506</v>
      </c>
      <c r="B5004" s="52" t="s">
        <v>1437</v>
      </c>
      <c r="C5004" s="52" t="s">
        <v>1158</v>
      </c>
      <c r="D5004" s="52" t="s">
        <v>1201</v>
      </c>
      <c r="E5004" s="52" t="s">
        <v>201</v>
      </c>
      <c r="F5004" s="52" t="s">
        <v>201</v>
      </c>
      <c r="G5004" s="56" t="s">
        <v>1202</v>
      </c>
      <c r="H5004" s="57">
        <v>969688000</v>
      </c>
    </row>
    <row r="5005" spans="1:8">
      <c r="A5005" s="52" t="s">
        <v>506</v>
      </c>
      <c r="B5005" s="52" t="s">
        <v>1437</v>
      </c>
      <c r="C5005" s="52" t="s">
        <v>1158</v>
      </c>
      <c r="D5005" s="52" t="s">
        <v>1201</v>
      </c>
      <c r="E5005" s="52" t="s">
        <v>934</v>
      </c>
      <c r="F5005" s="52" t="s">
        <v>201</v>
      </c>
      <c r="G5005" s="56" t="s">
        <v>935</v>
      </c>
      <c r="H5005" s="57">
        <v>4235700</v>
      </c>
    </row>
    <row r="5006" spans="1:8">
      <c r="A5006" s="52" t="s">
        <v>506</v>
      </c>
      <c r="B5006" s="52" t="s">
        <v>1437</v>
      </c>
      <c r="C5006" s="52" t="s">
        <v>1158</v>
      </c>
      <c r="D5006" s="52" t="s">
        <v>1201</v>
      </c>
      <c r="E5006" s="52" t="s">
        <v>934</v>
      </c>
      <c r="F5006" s="52" t="s">
        <v>936</v>
      </c>
      <c r="G5006" s="56" t="s">
        <v>937</v>
      </c>
      <c r="H5006" s="57">
        <v>4235700</v>
      </c>
    </row>
    <row r="5007" spans="1:8" ht="25.5">
      <c r="A5007" s="52" t="s">
        <v>506</v>
      </c>
      <c r="B5007" s="52" t="s">
        <v>1437</v>
      </c>
      <c r="C5007" s="52" t="s">
        <v>1158</v>
      </c>
      <c r="D5007" s="52" t="s">
        <v>1201</v>
      </c>
      <c r="E5007" s="52" t="s">
        <v>940</v>
      </c>
      <c r="F5007" s="52" t="s">
        <v>201</v>
      </c>
      <c r="G5007" s="56" t="s">
        <v>941</v>
      </c>
      <c r="H5007" s="57">
        <v>310218</v>
      </c>
    </row>
    <row r="5008" spans="1:8" ht="25.5">
      <c r="A5008" s="52" t="s">
        <v>506</v>
      </c>
      <c r="B5008" s="52" t="s">
        <v>1437</v>
      </c>
      <c r="C5008" s="52" t="s">
        <v>1158</v>
      </c>
      <c r="D5008" s="52" t="s">
        <v>1201</v>
      </c>
      <c r="E5008" s="52" t="s">
        <v>940</v>
      </c>
      <c r="F5008" s="52" t="s">
        <v>942</v>
      </c>
      <c r="G5008" s="56" t="s">
        <v>943</v>
      </c>
      <c r="H5008" s="57">
        <v>310218</v>
      </c>
    </row>
    <row r="5009" spans="1:8">
      <c r="A5009" s="52" t="s">
        <v>506</v>
      </c>
      <c r="B5009" s="52" t="s">
        <v>1437</v>
      </c>
      <c r="C5009" s="52" t="s">
        <v>1158</v>
      </c>
      <c r="D5009" s="52" t="s">
        <v>1201</v>
      </c>
      <c r="E5009" s="52" t="s">
        <v>944</v>
      </c>
      <c r="F5009" s="52" t="s">
        <v>201</v>
      </c>
      <c r="G5009" s="56" t="s">
        <v>945</v>
      </c>
      <c r="H5009" s="57">
        <v>136305000</v>
      </c>
    </row>
    <row r="5010" spans="1:8">
      <c r="A5010" s="52" t="s">
        <v>506</v>
      </c>
      <c r="B5010" s="52" t="s">
        <v>1437</v>
      </c>
      <c r="C5010" s="52" t="s">
        <v>1158</v>
      </c>
      <c r="D5010" s="52" t="s">
        <v>1201</v>
      </c>
      <c r="E5010" s="52" t="s">
        <v>944</v>
      </c>
      <c r="F5010" s="52" t="s">
        <v>960</v>
      </c>
      <c r="G5010" s="56" t="s">
        <v>961</v>
      </c>
      <c r="H5010" s="57">
        <v>136305000</v>
      </c>
    </row>
    <row r="5011" spans="1:8">
      <c r="A5011" s="52" t="s">
        <v>506</v>
      </c>
      <c r="B5011" s="52" t="s">
        <v>1437</v>
      </c>
      <c r="C5011" s="52" t="s">
        <v>1158</v>
      </c>
      <c r="D5011" s="52" t="s">
        <v>1201</v>
      </c>
      <c r="E5011" s="52" t="s">
        <v>1139</v>
      </c>
      <c r="F5011" s="52" t="s">
        <v>201</v>
      </c>
      <c r="G5011" s="56" t="s">
        <v>1140</v>
      </c>
      <c r="H5011" s="57">
        <v>25045000</v>
      </c>
    </row>
    <row r="5012" spans="1:8">
      <c r="A5012" s="52" t="s">
        <v>506</v>
      </c>
      <c r="B5012" s="52" t="s">
        <v>1437</v>
      </c>
      <c r="C5012" s="52" t="s">
        <v>1158</v>
      </c>
      <c r="D5012" s="52" t="s">
        <v>1201</v>
      </c>
      <c r="E5012" s="52" t="s">
        <v>1139</v>
      </c>
      <c r="F5012" s="52" t="s">
        <v>1203</v>
      </c>
      <c r="G5012" s="56" t="s">
        <v>1204</v>
      </c>
      <c r="H5012" s="57">
        <v>22550000</v>
      </c>
    </row>
    <row r="5013" spans="1:8">
      <c r="A5013" s="52" t="s">
        <v>506</v>
      </c>
      <c r="B5013" s="52" t="s">
        <v>1437</v>
      </c>
      <c r="C5013" s="52" t="s">
        <v>1158</v>
      </c>
      <c r="D5013" s="52" t="s">
        <v>1201</v>
      </c>
      <c r="E5013" s="52" t="s">
        <v>1139</v>
      </c>
      <c r="F5013" s="52" t="s">
        <v>1266</v>
      </c>
      <c r="G5013" s="56" t="s">
        <v>1267</v>
      </c>
      <c r="H5013" s="57">
        <v>2495000</v>
      </c>
    </row>
    <row r="5014" spans="1:8">
      <c r="A5014" s="52" t="s">
        <v>506</v>
      </c>
      <c r="B5014" s="52" t="s">
        <v>1437</v>
      </c>
      <c r="C5014" s="52" t="s">
        <v>1158</v>
      </c>
      <c r="D5014" s="52" t="s">
        <v>1201</v>
      </c>
      <c r="E5014" s="52" t="s">
        <v>986</v>
      </c>
      <c r="F5014" s="52" t="s">
        <v>201</v>
      </c>
      <c r="G5014" s="56" t="s">
        <v>987</v>
      </c>
      <c r="H5014" s="57">
        <v>964000</v>
      </c>
    </row>
    <row r="5015" spans="1:8">
      <c r="A5015" s="52" t="s">
        <v>506</v>
      </c>
      <c r="B5015" s="52" t="s">
        <v>1437</v>
      </c>
      <c r="C5015" s="52" t="s">
        <v>1158</v>
      </c>
      <c r="D5015" s="52" t="s">
        <v>1201</v>
      </c>
      <c r="E5015" s="52" t="s">
        <v>986</v>
      </c>
      <c r="F5015" s="52" t="s">
        <v>992</v>
      </c>
      <c r="G5015" s="56" t="s">
        <v>993</v>
      </c>
      <c r="H5015" s="57">
        <v>964000</v>
      </c>
    </row>
    <row r="5016" spans="1:8">
      <c r="A5016" s="52" t="s">
        <v>506</v>
      </c>
      <c r="B5016" s="52" t="s">
        <v>1437</v>
      </c>
      <c r="C5016" s="52" t="s">
        <v>1158</v>
      </c>
      <c r="D5016" s="52" t="s">
        <v>1201</v>
      </c>
      <c r="E5016" s="52" t="s">
        <v>996</v>
      </c>
      <c r="F5016" s="52" t="s">
        <v>201</v>
      </c>
      <c r="G5016" s="56" t="s">
        <v>997</v>
      </c>
      <c r="H5016" s="57">
        <v>45567210</v>
      </c>
    </row>
    <row r="5017" spans="1:8">
      <c r="A5017" s="52" t="s">
        <v>506</v>
      </c>
      <c r="B5017" s="52" t="s">
        <v>1437</v>
      </c>
      <c r="C5017" s="52" t="s">
        <v>1158</v>
      </c>
      <c r="D5017" s="52" t="s">
        <v>1201</v>
      </c>
      <c r="E5017" s="52" t="s">
        <v>996</v>
      </c>
      <c r="F5017" s="52" t="s">
        <v>998</v>
      </c>
      <c r="G5017" s="56" t="s">
        <v>999</v>
      </c>
      <c r="H5017" s="57">
        <v>35427210</v>
      </c>
    </row>
    <row r="5018" spans="1:8">
      <c r="A5018" s="52" t="s">
        <v>506</v>
      </c>
      <c r="B5018" s="52" t="s">
        <v>1437</v>
      </c>
      <c r="C5018" s="52" t="s">
        <v>1158</v>
      </c>
      <c r="D5018" s="52" t="s">
        <v>1201</v>
      </c>
      <c r="E5018" s="52" t="s">
        <v>996</v>
      </c>
      <c r="F5018" s="52" t="s">
        <v>1004</v>
      </c>
      <c r="G5018" s="56" t="s">
        <v>1005</v>
      </c>
      <c r="H5018" s="57">
        <v>10140000</v>
      </c>
    </row>
    <row r="5019" spans="1:8">
      <c r="A5019" s="52" t="s">
        <v>506</v>
      </c>
      <c r="B5019" s="52" t="s">
        <v>1437</v>
      </c>
      <c r="C5019" s="52" t="s">
        <v>1158</v>
      </c>
      <c r="D5019" s="52" t="s">
        <v>1201</v>
      </c>
      <c r="E5019" s="52" t="s">
        <v>1006</v>
      </c>
      <c r="F5019" s="52" t="s">
        <v>201</v>
      </c>
      <c r="G5019" s="56" t="s">
        <v>1007</v>
      </c>
      <c r="H5019" s="57">
        <v>8249580</v>
      </c>
    </row>
    <row r="5020" spans="1:8">
      <c r="A5020" s="52" t="s">
        <v>506</v>
      </c>
      <c r="B5020" s="52" t="s">
        <v>1437</v>
      </c>
      <c r="C5020" s="52" t="s">
        <v>1158</v>
      </c>
      <c r="D5020" s="52" t="s">
        <v>1201</v>
      </c>
      <c r="E5020" s="52" t="s">
        <v>1006</v>
      </c>
      <c r="F5020" s="52" t="s">
        <v>1010</v>
      </c>
      <c r="G5020" s="56" t="s">
        <v>1011</v>
      </c>
      <c r="H5020" s="57">
        <v>2249580</v>
      </c>
    </row>
    <row r="5021" spans="1:8">
      <c r="A5021" s="52" t="s">
        <v>506</v>
      </c>
      <c r="B5021" s="52" t="s">
        <v>1437</v>
      </c>
      <c r="C5021" s="52" t="s">
        <v>1158</v>
      </c>
      <c r="D5021" s="52" t="s">
        <v>1201</v>
      </c>
      <c r="E5021" s="52" t="s">
        <v>1006</v>
      </c>
      <c r="F5021" s="52" t="s">
        <v>1014</v>
      </c>
      <c r="G5021" s="56" t="s">
        <v>1015</v>
      </c>
      <c r="H5021" s="57">
        <v>6000000</v>
      </c>
    </row>
    <row r="5022" spans="1:8">
      <c r="A5022" s="52" t="s">
        <v>506</v>
      </c>
      <c r="B5022" s="52" t="s">
        <v>1437</v>
      </c>
      <c r="C5022" s="52" t="s">
        <v>1158</v>
      </c>
      <c r="D5022" s="52" t="s">
        <v>1201</v>
      </c>
      <c r="E5022" s="52" t="s">
        <v>1021</v>
      </c>
      <c r="F5022" s="52" t="s">
        <v>201</v>
      </c>
      <c r="G5022" s="56" t="s">
        <v>1022</v>
      </c>
      <c r="H5022" s="57">
        <v>146834000</v>
      </c>
    </row>
    <row r="5023" spans="1:8">
      <c r="A5023" s="52" t="s">
        <v>506</v>
      </c>
      <c r="B5023" s="52" t="s">
        <v>1437</v>
      </c>
      <c r="C5023" s="52" t="s">
        <v>1158</v>
      </c>
      <c r="D5023" s="52" t="s">
        <v>1201</v>
      </c>
      <c r="E5023" s="52" t="s">
        <v>1021</v>
      </c>
      <c r="F5023" s="52" t="s">
        <v>1029</v>
      </c>
      <c r="G5023" s="56" t="s">
        <v>1030</v>
      </c>
      <c r="H5023" s="57">
        <v>15000000</v>
      </c>
    </row>
    <row r="5024" spans="1:8">
      <c r="A5024" s="52" t="s">
        <v>506</v>
      </c>
      <c r="B5024" s="52" t="s">
        <v>1437</v>
      </c>
      <c r="C5024" s="52" t="s">
        <v>1158</v>
      </c>
      <c r="D5024" s="52" t="s">
        <v>1201</v>
      </c>
      <c r="E5024" s="52" t="s">
        <v>1021</v>
      </c>
      <c r="F5024" s="52" t="s">
        <v>1031</v>
      </c>
      <c r="G5024" s="56" t="s">
        <v>1032</v>
      </c>
      <c r="H5024" s="57">
        <v>74250000</v>
      </c>
    </row>
    <row r="5025" spans="1:8">
      <c r="A5025" s="52" t="s">
        <v>506</v>
      </c>
      <c r="B5025" s="52" t="s">
        <v>1437</v>
      </c>
      <c r="C5025" s="52" t="s">
        <v>1158</v>
      </c>
      <c r="D5025" s="52" t="s">
        <v>1201</v>
      </c>
      <c r="E5025" s="52" t="s">
        <v>1021</v>
      </c>
      <c r="F5025" s="52" t="s">
        <v>1033</v>
      </c>
      <c r="G5025" s="56" t="s">
        <v>1034</v>
      </c>
      <c r="H5025" s="57">
        <v>57584000</v>
      </c>
    </row>
    <row r="5026" spans="1:8">
      <c r="A5026" s="52" t="s">
        <v>506</v>
      </c>
      <c r="B5026" s="52" t="s">
        <v>1437</v>
      </c>
      <c r="C5026" s="52" t="s">
        <v>1158</v>
      </c>
      <c r="D5026" s="52" t="s">
        <v>1201</v>
      </c>
      <c r="E5026" s="52" t="s">
        <v>1035</v>
      </c>
      <c r="F5026" s="52" t="s">
        <v>201</v>
      </c>
      <c r="G5026" s="56" t="s">
        <v>1036</v>
      </c>
      <c r="H5026" s="57">
        <v>106553000</v>
      </c>
    </row>
    <row r="5027" spans="1:8">
      <c r="A5027" s="52" t="s">
        <v>506</v>
      </c>
      <c r="B5027" s="52" t="s">
        <v>1437</v>
      </c>
      <c r="C5027" s="52" t="s">
        <v>1158</v>
      </c>
      <c r="D5027" s="52" t="s">
        <v>1201</v>
      </c>
      <c r="E5027" s="52" t="s">
        <v>1035</v>
      </c>
      <c r="F5027" s="52" t="s">
        <v>1037</v>
      </c>
      <c r="G5027" s="56" t="s">
        <v>1038</v>
      </c>
      <c r="H5027" s="57">
        <v>11053000</v>
      </c>
    </row>
    <row r="5028" spans="1:8">
      <c r="A5028" s="52" t="s">
        <v>506</v>
      </c>
      <c r="B5028" s="52" t="s">
        <v>1437</v>
      </c>
      <c r="C5028" s="52" t="s">
        <v>1158</v>
      </c>
      <c r="D5028" s="52" t="s">
        <v>1201</v>
      </c>
      <c r="E5028" s="52" t="s">
        <v>1035</v>
      </c>
      <c r="F5028" s="52" t="s">
        <v>1039</v>
      </c>
      <c r="G5028" s="56" t="s">
        <v>1040</v>
      </c>
      <c r="H5028" s="57">
        <v>40750000</v>
      </c>
    </row>
    <row r="5029" spans="1:8">
      <c r="A5029" s="52" t="s">
        <v>506</v>
      </c>
      <c r="B5029" s="52" t="s">
        <v>1437</v>
      </c>
      <c r="C5029" s="52" t="s">
        <v>1158</v>
      </c>
      <c r="D5029" s="52" t="s">
        <v>1201</v>
      </c>
      <c r="E5029" s="52" t="s">
        <v>1035</v>
      </c>
      <c r="F5029" s="52" t="s">
        <v>1041</v>
      </c>
      <c r="G5029" s="56" t="s">
        <v>1028</v>
      </c>
      <c r="H5029" s="57">
        <v>54750000</v>
      </c>
    </row>
    <row r="5030" spans="1:8">
      <c r="A5030" s="52" t="s">
        <v>506</v>
      </c>
      <c r="B5030" s="52" t="s">
        <v>1437</v>
      </c>
      <c r="C5030" s="52" t="s">
        <v>1158</v>
      </c>
      <c r="D5030" s="52" t="s">
        <v>1201</v>
      </c>
      <c r="E5030" s="52" t="s">
        <v>1044</v>
      </c>
      <c r="F5030" s="52" t="s">
        <v>201</v>
      </c>
      <c r="G5030" s="56" t="s">
        <v>1045</v>
      </c>
      <c r="H5030" s="57">
        <v>82600000</v>
      </c>
    </row>
    <row r="5031" spans="1:8">
      <c r="A5031" s="52" t="s">
        <v>506</v>
      </c>
      <c r="B5031" s="52" t="s">
        <v>1437</v>
      </c>
      <c r="C5031" s="52" t="s">
        <v>1158</v>
      </c>
      <c r="D5031" s="52" t="s">
        <v>1201</v>
      </c>
      <c r="E5031" s="52" t="s">
        <v>1044</v>
      </c>
      <c r="F5031" s="52" t="s">
        <v>1046</v>
      </c>
      <c r="G5031" s="56" t="s">
        <v>1047</v>
      </c>
      <c r="H5031" s="57">
        <v>47300000</v>
      </c>
    </row>
    <row r="5032" spans="1:8">
      <c r="A5032" s="52" t="s">
        <v>506</v>
      </c>
      <c r="B5032" s="52" t="s">
        <v>1437</v>
      </c>
      <c r="C5032" s="52" t="s">
        <v>1158</v>
      </c>
      <c r="D5032" s="52" t="s">
        <v>1201</v>
      </c>
      <c r="E5032" s="52" t="s">
        <v>1044</v>
      </c>
      <c r="F5032" s="52" t="s">
        <v>1048</v>
      </c>
      <c r="G5032" s="56" t="s">
        <v>1049</v>
      </c>
      <c r="H5032" s="57">
        <v>300000</v>
      </c>
    </row>
    <row r="5033" spans="1:8">
      <c r="A5033" s="52" t="s">
        <v>506</v>
      </c>
      <c r="B5033" s="52" t="s">
        <v>1437</v>
      </c>
      <c r="C5033" s="52" t="s">
        <v>1158</v>
      </c>
      <c r="D5033" s="52" t="s">
        <v>1201</v>
      </c>
      <c r="E5033" s="52" t="s">
        <v>1044</v>
      </c>
      <c r="F5033" s="52" t="s">
        <v>1050</v>
      </c>
      <c r="G5033" s="56" t="s">
        <v>1051</v>
      </c>
      <c r="H5033" s="57">
        <v>35000000</v>
      </c>
    </row>
    <row r="5034" spans="1:8" ht="25.5">
      <c r="A5034" s="52" t="s">
        <v>506</v>
      </c>
      <c r="B5034" s="52" t="s">
        <v>1437</v>
      </c>
      <c r="C5034" s="52" t="s">
        <v>1158</v>
      </c>
      <c r="D5034" s="52" t="s">
        <v>1201</v>
      </c>
      <c r="E5034" s="52" t="s">
        <v>1058</v>
      </c>
      <c r="F5034" s="52" t="s">
        <v>201</v>
      </c>
      <c r="G5034" s="56" t="s">
        <v>1059</v>
      </c>
      <c r="H5034" s="57">
        <v>1696000</v>
      </c>
    </row>
    <row r="5035" spans="1:8">
      <c r="A5035" s="52" t="s">
        <v>506</v>
      </c>
      <c r="B5035" s="52" t="s">
        <v>1437</v>
      </c>
      <c r="C5035" s="52" t="s">
        <v>1158</v>
      </c>
      <c r="D5035" s="52" t="s">
        <v>1201</v>
      </c>
      <c r="E5035" s="52" t="s">
        <v>1058</v>
      </c>
      <c r="F5035" s="52" t="s">
        <v>1064</v>
      </c>
      <c r="G5035" s="56" t="s">
        <v>1065</v>
      </c>
      <c r="H5035" s="57">
        <v>1696000</v>
      </c>
    </row>
    <row r="5036" spans="1:8">
      <c r="A5036" s="52" t="s">
        <v>506</v>
      </c>
      <c r="B5036" s="52" t="s">
        <v>1437</v>
      </c>
      <c r="C5036" s="52" t="s">
        <v>1158</v>
      </c>
      <c r="D5036" s="52" t="s">
        <v>1201</v>
      </c>
      <c r="E5036" s="52" t="s">
        <v>1083</v>
      </c>
      <c r="F5036" s="52" t="s">
        <v>201</v>
      </c>
      <c r="G5036" s="56" t="s">
        <v>971</v>
      </c>
      <c r="H5036" s="57">
        <v>411328292</v>
      </c>
    </row>
    <row r="5037" spans="1:8">
      <c r="A5037" s="52" t="s">
        <v>506</v>
      </c>
      <c r="B5037" s="52" t="s">
        <v>1437</v>
      </c>
      <c r="C5037" s="52" t="s">
        <v>1158</v>
      </c>
      <c r="D5037" s="52" t="s">
        <v>1201</v>
      </c>
      <c r="E5037" s="52" t="s">
        <v>1083</v>
      </c>
      <c r="F5037" s="52" t="s">
        <v>1088</v>
      </c>
      <c r="G5037" s="56" t="s">
        <v>1089</v>
      </c>
      <c r="H5037" s="57">
        <v>162817406</v>
      </c>
    </row>
    <row r="5038" spans="1:8">
      <c r="A5038" s="52" t="s">
        <v>506</v>
      </c>
      <c r="B5038" s="52" t="s">
        <v>1437</v>
      </c>
      <c r="C5038" s="52" t="s">
        <v>1158</v>
      </c>
      <c r="D5038" s="52" t="s">
        <v>1201</v>
      </c>
      <c r="E5038" s="52" t="s">
        <v>1083</v>
      </c>
      <c r="F5038" s="52" t="s">
        <v>1090</v>
      </c>
      <c r="G5038" s="56" t="s">
        <v>1091</v>
      </c>
      <c r="H5038" s="57">
        <v>248510886</v>
      </c>
    </row>
    <row r="5039" spans="1:8" ht="25.5">
      <c r="A5039" s="52" t="s">
        <v>506</v>
      </c>
      <c r="B5039" s="52" t="s">
        <v>1437</v>
      </c>
      <c r="C5039" s="52" t="s">
        <v>930</v>
      </c>
      <c r="D5039" s="52" t="s">
        <v>201</v>
      </c>
      <c r="E5039" s="52" t="s">
        <v>201</v>
      </c>
      <c r="F5039" s="52" t="s">
        <v>201</v>
      </c>
      <c r="G5039" s="56" t="s">
        <v>931</v>
      </c>
      <c r="H5039" s="57">
        <v>7575514379</v>
      </c>
    </row>
    <row r="5040" spans="1:8">
      <c r="A5040" s="52" t="s">
        <v>506</v>
      </c>
      <c r="B5040" s="52" t="s">
        <v>1437</v>
      </c>
      <c r="C5040" s="52" t="s">
        <v>930</v>
      </c>
      <c r="D5040" s="52" t="s">
        <v>1323</v>
      </c>
      <c r="E5040" s="52" t="s">
        <v>201</v>
      </c>
      <c r="F5040" s="52" t="s">
        <v>201</v>
      </c>
      <c r="G5040" s="56" t="s">
        <v>1324</v>
      </c>
      <c r="H5040" s="57">
        <v>7575514379</v>
      </c>
    </row>
    <row r="5041" spans="1:8">
      <c r="A5041" s="52" t="s">
        <v>506</v>
      </c>
      <c r="B5041" s="52" t="s">
        <v>1437</v>
      </c>
      <c r="C5041" s="52" t="s">
        <v>930</v>
      </c>
      <c r="D5041" s="52" t="s">
        <v>1323</v>
      </c>
      <c r="E5041" s="52" t="s">
        <v>934</v>
      </c>
      <c r="F5041" s="52" t="s">
        <v>201</v>
      </c>
      <c r="G5041" s="56" t="s">
        <v>935</v>
      </c>
      <c r="H5041" s="57">
        <v>1701115700</v>
      </c>
    </row>
    <row r="5042" spans="1:8">
      <c r="A5042" s="52" t="s">
        <v>506</v>
      </c>
      <c r="B5042" s="52" t="s">
        <v>1437</v>
      </c>
      <c r="C5042" s="52" t="s">
        <v>930</v>
      </c>
      <c r="D5042" s="52" t="s">
        <v>1323</v>
      </c>
      <c r="E5042" s="52" t="s">
        <v>934</v>
      </c>
      <c r="F5042" s="52" t="s">
        <v>936</v>
      </c>
      <c r="G5042" s="56" t="s">
        <v>937</v>
      </c>
      <c r="H5042" s="57">
        <v>1701115700</v>
      </c>
    </row>
    <row r="5043" spans="1:8" ht="25.5">
      <c r="A5043" s="52" t="s">
        <v>506</v>
      </c>
      <c r="B5043" s="52" t="s">
        <v>1437</v>
      </c>
      <c r="C5043" s="52" t="s">
        <v>930</v>
      </c>
      <c r="D5043" s="52" t="s">
        <v>1323</v>
      </c>
      <c r="E5043" s="52" t="s">
        <v>940</v>
      </c>
      <c r="F5043" s="52" t="s">
        <v>201</v>
      </c>
      <c r="G5043" s="56" t="s">
        <v>941</v>
      </c>
      <c r="H5043" s="57">
        <v>136685382</v>
      </c>
    </row>
    <row r="5044" spans="1:8" ht="25.5">
      <c r="A5044" s="52" t="s">
        <v>506</v>
      </c>
      <c r="B5044" s="52" t="s">
        <v>1437</v>
      </c>
      <c r="C5044" s="52" t="s">
        <v>930</v>
      </c>
      <c r="D5044" s="52" t="s">
        <v>1323</v>
      </c>
      <c r="E5044" s="52" t="s">
        <v>940</v>
      </c>
      <c r="F5044" s="52" t="s">
        <v>942</v>
      </c>
      <c r="G5044" s="56" t="s">
        <v>943</v>
      </c>
      <c r="H5044" s="57">
        <v>136685382</v>
      </c>
    </row>
    <row r="5045" spans="1:8">
      <c r="A5045" s="52" t="s">
        <v>506</v>
      </c>
      <c r="B5045" s="52" t="s">
        <v>1437</v>
      </c>
      <c r="C5045" s="52" t="s">
        <v>930</v>
      </c>
      <c r="D5045" s="52" t="s">
        <v>1323</v>
      </c>
      <c r="E5045" s="52" t="s">
        <v>944</v>
      </c>
      <c r="F5045" s="52" t="s">
        <v>201</v>
      </c>
      <c r="G5045" s="56" t="s">
        <v>945</v>
      </c>
      <c r="H5045" s="57">
        <v>1375370529</v>
      </c>
    </row>
    <row r="5046" spans="1:8">
      <c r="A5046" s="52" t="s">
        <v>506</v>
      </c>
      <c r="B5046" s="52" t="s">
        <v>1437</v>
      </c>
      <c r="C5046" s="52" t="s">
        <v>930</v>
      </c>
      <c r="D5046" s="52" t="s">
        <v>1323</v>
      </c>
      <c r="E5046" s="52" t="s">
        <v>944</v>
      </c>
      <c r="F5046" s="52" t="s">
        <v>946</v>
      </c>
      <c r="G5046" s="56" t="s">
        <v>947</v>
      </c>
      <c r="H5046" s="57">
        <v>126591000</v>
      </c>
    </row>
    <row r="5047" spans="1:8">
      <c r="A5047" s="52" t="s">
        <v>506</v>
      </c>
      <c r="B5047" s="52" t="s">
        <v>1437</v>
      </c>
      <c r="C5047" s="52" t="s">
        <v>930</v>
      </c>
      <c r="D5047" s="52" t="s">
        <v>1323</v>
      </c>
      <c r="E5047" s="52" t="s">
        <v>944</v>
      </c>
      <c r="F5047" s="52" t="s">
        <v>948</v>
      </c>
      <c r="G5047" s="56" t="s">
        <v>949</v>
      </c>
      <c r="H5047" s="57">
        <v>109431767</v>
      </c>
    </row>
    <row r="5048" spans="1:8" ht="25.5">
      <c r="A5048" s="52" t="s">
        <v>506</v>
      </c>
      <c r="B5048" s="52" t="s">
        <v>1437</v>
      </c>
      <c r="C5048" s="52" t="s">
        <v>930</v>
      </c>
      <c r="D5048" s="52" t="s">
        <v>1323</v>
      </c>
      <c r="E5048" s="52" t="s">
        <v>944</v>
      </c>
      <c r="F5048" s="52" t="s">
        <v>954</v>
      </c>
      <c r="G5048" s="56" t="s">
        <v>955</v>
      </c>
      <c r="H5048" s="57">
        <v>1825000</v>
      </c>
    </row>
    <row r="5049" spans="1:8" ht="25.5">
      <c r="A5049" s="52" t="s">
        <v>506</v>
      </c>
      <c r="B5049" s="52" t="s">
        <v>1437</v>
      </c>
      <c r="C5049" s="52" t="s">
        <v>930</v>
      </c>
      <c r="D5049" s="52" t="s">
        <v>1323</v>
      </c>
      <c r="E5049" s="52" t="s">
        <v>944</v>
      </c>
      <c r="F5049" s="52" t="s">
        <v>956</v>
      </c>
      <c r="G5049" s="56" t="s">
        <v>957</v>
      </c>
      <c r="H5049" s="57">
        <v>4995931</v>
      </c>
    </row>
    <row r="5050" spans="1:8" ht="25.5">
      <c r="A5050" s="52" t="s">
        <v>506</v>
      </c>
      <c r="B5050" s="52" t="s">
        <v>1437</v>
      </c>
      <c r="C5050" s="52" t="s">
        <v>930</v>
      </c>
      <c r="D5050" s="52" t="s">
        <v>1323</v>
      </c>
      <c r="E5050" s="52" t="s">
        <v>944</v>
      </c>
      <c r="F5050" s="52" t="s">
        <v>1291</v>
      </c>
      <c r="G5050" s="56" t="s">
        <v>1292</v>
      </c>
      <c r="H5050" s="57">
        <v>566145672</v>
      </c>
    </row>
    <row r="5051" spans="1:8">
      <c r="A5051" s="52" t="s">
        <v>506</v>
      </c>
      <c r="B5051" s="52" t="s">
        <v>1437</v>
      </c>
      <c r="C5051" s="52" t="s">
        <v>930</v>
      </c>
      <c r="D5051" s="52" t="s">
        <v>1323</v>
      </c>
      <c r="E5051" s="52" t="s">
        <v>944</v>
      </c>
      <c r="F5051" s="52" t="s">
        <v>958</v>
      </c>
      <c r="G5051" s="56" t="s">
        <v>959</v>
      </c>
      <c r="H5051" s="57">
        <v>472041359</v>
      </c>
    </row>
    <row r="5052" spans="1:8">
      <c r="A5052" s="52" t="s">
        <v>506</v>
      </c>
      <c r="B5052" s="52" t="s">
        <v>1437</v>
      </c>
      <c r="C5052" s="52" t="s">
        <v>930</v>
      </c>
      <c r="D5052" s="52" t="s">
        <v>1323</v>
      </c>
      <c r="E5052" s="52" t="s">
        <v>944</v>
      </c>
      <c r="F5052" s="52" t="s">
        <v>960</v>
      </c>
      <c r="G5052" s="56" t="s">
        <v>961</v>
      </c>
      <c r="H5052" s="57">
        <v>94339800</v>
      </c>
    </row>
    <row r="5053" spans="1:8">
      <c r="A5053" s="52" t="s">
        <v>506</v>
      </c>
      <c r="B5053" s="52" t="s">
        <v>1437</v>
      </c>
      <c r="C5053" s="52" t="s">
        <v>930</v>
      </c>
      <c r="D5053" s="52" t="s">
        <v>1323</v>
      </c>
      <c r="E5053" s="52" t="s">
        <v>1139</v>
      </c>
      <c r="F5053" s="52" t="s">
        <v>201</v>
      </c>
      <c r="G5053" s="56" t="s">
        <v>1140</v>
      </c>
      <c r="H5053" s="57">
        <v>328391000</v>
      </c>
    </row>
    <row r="5054" spans="1:8">
      <c r="A5054" s="52" t="s">
        <v>506</v>
      </c>
      <c r="B5054" s="52" t="s">
        <v>1437</v>
      </c>
      <c r="C5054" s="52" t="s">
        <v>930</v>
      </c>
      <c r="D5054" s="52" t="s">
        <v>1323</v>
      </c>
      <c r="E5054" s="52" t="s">
        <v>1139</v>
      </c>
      <c r="F5054" s="52" t="s">
        <v>1203</v>
      </c>
      <c r="G5054" s="56" t="s">
        <v>1204</v>
      </c>
      <c r="H5054" s="57">
        <v>310591000</v>
      </c>
    </row>
    <row r="5055" spans="1:8">
      <c r="A5055" s="52" t="s">
        <v>506</v>
      </c>
      <c r="B5055" s="52" t="s">
        <v>1437</v>
      </c>
      <c r="C5055" s="52" t="s">
        <v>930</v>
      </c>
      <c r="D5055" s="52" t="s">
        <v>1323</v>
      </c>
      <c r="E5055" s="52" t="s">
        <v>1139</v>
      </c>
      <c r="F5055" s="52" t="s">
        <v>1266</v>
      </c>
      <c r="G5055" s="56" t="s">
        <v>1267</v>
      </c>
      <c r="H5055" s="57">
        <v>17800000</v>
      </c>
    </row>
    <row r="5056" spans="1:8">
      <c r="A5056" s="52" t="s">
        <v>506</v>
      </c>
      <c r="B5056" s="52" t="s">
        <v>1437</v>
      </c>
      <c r="C5056" s="52" t="s">
        <v>930</v>
      </c>
      <c r="D5056" s="52" t="s">
        <v>1323</v>
      </c>
      <c r="E5056" s="52" t="s">
        <v>972</v>
      </c>
      <c r="F5056" s="52" t="s">
        <v>201</v>
      </c>
      <c r="G5056" s="56" t="s">
        <v>973</v>
      </c>
      <c r="H5056" s="57">
        <v>460680942</v>
      </c>
    </row>
    <row r="5057" spans="1:8">
      <c r="A5057" s="52" t="s">
        <v>506</v>
      </c>
      <c r="B5057" s="52" t="s">
        <v>1437</v>
      </c>
      <c r="C5057" s="52" t="s">
        <v>930</v>
      </c>
      <c r="D5057" s="52" t="s">
        <v>1323</v>
      </c>
      <c r="E5057" s="52" t="s">
        <v>972</v>
      </c>
      <c r="F5057" s="52" t="s">
        <v>974</v>
      </c>
      <c r="G5057" s="56" t="s">
        <v>975</v>
      </c>
      <c r="H5057" s="57">
        <v>365497485</v>
      </c>
    </row>
    <row r="5058" spans="1:8">
      <c r="A5058" s="52" t="s">
        <v>506</v>
      </c>
      <c r="B5058" s="52" t="s">
        <v>1437</v>
      </c>
      <c r="C5058" s="52" t="s">
        <v>930</v>
      </c>
      <c r="D5058" s="52" t="s">
        <v>1323</v>
      </c>
      <c r="E5058" s="52" t="s">
        <v>972</v>
      </c>
      <c r="F5058" s="52" t="s">
        <v>976</v>
      </c>
      <c r="G5058" s="56" t="s">
        <v>977</v>
      </c>
      <c r="H5058" s="57">
        <v>59218021</v>
      </c>
    </row>
    <row r="5059" spans="1:8">
      <c r="A5059" s="52" t="s">
        <v>506</v>
      </c>
      <c r="B5059" s="52" t="s">
        <v>1437</v>
      </c>
      <c r="C5059" s="52" t="s">
        <v>930</v>
      </c>
      <c r="D5059" s="52" t="s">
        <v>1323</v>
      </c>
      <c r="E5059" s="52" t="s">
        <v>972</v>
      </c>
      <c r="F5059" s="52" t="s">
        <v>978</v>
      </c>
      <c r="G5059" s="56" t="s">
        <v>979</v>
      </c>
      <c r="H5059" s="57">
        <v>35965436</v>
      </c>
    </row>
    <row r="5060" spans="1:8">
      <c r="A5060" s="52" t="s">
        <v>506</v>
      </c>
      <c r="B5060" s="52" t="s">
        <v>1437</v>
      </c>
      <c r="C5060" s="52" t="s">
        <v>930</v>
      </c>
      <c r="D5060" s="52" t="s">
        <v>1323</v>
      </c>
      <c r="E5060" s="52" t="s">
        <v>982</v>
      </c>
      <c r="F5060" s="52" t="s">
        <v>201</v>
      </c>
      <c r="G5060" s="56" t="s">
        <v>983</v>
      </c>
      <c r="H5060" s="57">
        <v>48300000</v>
      </c>
    </row>
    <row r="5061" spans="1:8">
      <c r="A5061" s="52" t="s">
        <v>506</v>
      </c>
      <c r="B5061" s="52" t="s">
        <v>1437</v>
      </c>
      <c r="C5061" s="52" t="s">
        <v>930</v>
      </c>
      <c r="D5061" s="52" t="s">
        <v>1323</v>
      </c>
      <c r="E5061" s="52" t="s">
        <v>982</v>
      </c>
      <c r="F5061" s="52" t="s">
        <v>1242</v>
      </c>
      <c r="G5061" s="56" t="s">
        <v>971</v>
      </c>
      <c r="H5061" s="57">
        <v>48300000</v>
      </c>
    </row>
    <row r="5062" spans="1:8">
      <c r="A5062" s="52" t="s">
        <v>506</v>
      </c>
      <c r="B5062" s="52" t="s">
        <v>1437</v>
      </c>
      <c r="C5062" s="52" t="s">
        <v>930</v>
      </c>
      <c r="D5062" s="52" t="s">
        <v>1323</v>
      </c>
      <c r="E5062" s="52" t="s">
        <v>986</v>
      </c>
      <c r="F5062" s="52" t="s">
        <v>201</v>
      </c>
      <c r="G5062" s="56" t="s">
        <v>987</v>
      </c>
      <c r="H5062" s="57">
        <v>356364563</v>
      </c>
    </row>
    <row r="5063" spans="1:8">
      <c r="A5063" s="52" t="s">
        <v>506</v>
      </c>
      <c r="B5063" s="52" t="s">
        <v>1437</v>
      </c>
      <c r="C5063" s="52" t="s">
        <v>930</v>
      </c>
      <c r="D5063" s="52" t="s">
        <v>1323</v>
      </c>
      <c r="E5063" s="52" t="s">
        <v>986</v>
      </c>
      <c r="F5063" s="52" t="s">
        <v>988</v>
      </c>
      <c r="G5063" s="56" t="s">
        <v>989</v>
      </c>
      <c r="H5063" s="57">
        <v>44336963</v>
      </c>
    </row>
    <row r="5064" spans="1:8">
      <c r="A5064" s="52" t="s">
        <v>506</v>
      </c>
      <c r="B5064" s="52" t="s">
        <v>1437</v>
      </c>
      <c r="C5064" s="52" t="s">
        <v>930</v>
      </c>
      <c r="D5064" s="52" t="s">
        <v>1323</v>
      </c>
      <c r="E5064" s="52" t="s">
        <v>986</v>
      </c>
      <c r="F5064" s="52" t="s">
        <v>990</v>
      </c>
      <c r="G5064" s="56" t="s">
        <v>991</v>
      </c>
      <c r="H5064" s="57">
        <v>2812133</v>
      </c>
    </row>
    <row r="5065" spans="1:8">
      <c r="A5065" s="52" t="s">
        <v>506</v>
      </c>
      <c r="B5065" s="52" t="s">
        <v>1437</v>
      </c>
      <c r="C5065" s="52" t="s">
        <v>930</v>
      </c>
      <c r="D5065" s="52" t="s">
        <v>1323</v>
      </c>
      <c r="E5065" s="52" t="s">
        <v>986</v>
      </c>
      <c r="F5065" s="52" t="s">
        <v>992</v>
      </c>
      <c r="G5065" s="56" t="s">
        <v>993</v>
      </c>
      <c r="H5065" s="57">
        <v>288711467</v>
      </c>
    </row>
    <row r="5066" spans="1:8">
      <c r="A5066" s="52" t="s">
        <v>506</v>
      </c>
      <c r="B5066" s="52" t="s">
        <v>1437</v>
      </c>
      <c r="C5066" s="52" t="s">
        <v>930</v>
      </c>
      <c r="D5066" s="52" t="s">
        <v>1323</v>
      </c>
      <c r="E5066" s="52" t="s">
        <v>986</v>
      </c>
      <c r="F5066" s="52" t="s">
        <v>994</v>
      </c>
      <c r="G5066" s="56" t="s">
        <v>995</v>
      </c>
      <c r="H5066" s="57">
        <v>20504000</v>
      </c>
    </row>
    <row r="5067" spans="1:8">
      <c r="A5067" s="52" t="s">
        <v>506</v>
      </c>
      <c r="B5067" s="52" t="s">
        <v>1437</v>
      </c>
      <c r="C5067" s="52" t="s">
        <v>930</v>
      </c>
      <c r="D5067" s="52" t="s">
        <v>1323</v>
      </c>
      <c r="E5067" s="52" t="s">
        <v>996</v>
      </c>
      <c r="F5067" s="52" t="s">
        <v>201</v>
      </c>
      <c r="G5067" s="56" t="s">
        <v>997</v>
      </c>
      <c r="H5067" s="57">
        <v>122865842</v>
      </c>
    </row>
    <row r="5068" spans="1:8">
      <c r="A5068" s="52" t="s">
        <v>506</v>
      </c>
      <c r="B5068" s="52" t="s">
        <v>1437</v>
      </c>
      <c r="C5068" s="52" t="s">
        <v>930</v>
      </c>
      <c r="D5068" s="52" t="s">
        <v>1323</v>
      </c>
      <c r="E5068" s="52" t="s">
        <v>996</v>
      </c>
      <c r="F5068" s="52" t="s">
        <v>998</v>
      </c>
      <c r="G5068" s="56" t="s">
        <v>999</v>
      </c>
      <c r="H5068" s="57">
        <v>37103160</v>
      </c>
    </row>
    <row r="5069" spans="1:8">
      <c r="A5069" s="52" t="s">
        <v>506</v>
      </c>
      <c r="B5069" s="52" t="s">
        <v>1437</v>
      </c>
      <c r="C5069" s="52" t="s">
        <v>930</v>
      </c>
      <c r="D5069" s="52" t="s">
        <v>1323</v>
      </c>
      <c r="E5069" s="52" t="s">
        <v>996</v>
      </c>
      <c r="F5069" s="52" t="s">
        <v>1004</v>
      </c>
      <c r="G5069" s="56" t="s">
        <v>1005</v>
      </c>
      <c r="H5069" s="57">
        <v>85762682</v>
      </c>
    </row>
    <row r="5070" spans="1:8">
      <c r="A5070" s="52" t="s">
        <v>506</v>
      </c>
      <c r="B5070" s="52" t="s">
        <v>1437</v>
      </c>
      <c r="C5070" s="52" t="s">
        <v>930</v>
      </c>
      <c r="D5070" s="52" t="s">
        <v>1323</v>
      </c>
      <c r="E5070" s="52" t="s">
        <v>1006</v>
      </c>
      <c r="F5070" s="52" t="s">
        <v>201</v>
      </c>
      <c r="G5070" s="56" t="s">
        <v>1007</v>
      </c>
      <c r="H5070" s="57">
        <v>88532007</v>
      </c>
    </row>
    <row r="5071" spans="1:8">
      <c r="A5071" s="52" t="s">
        <v>506</v>
      </c>
      <c r="B5071" s="52" t="s">
        <v>1437</v>
      </c>
      <c r="C5071" s="52" t="s">
        <v>930</v>
      </c>
      <c r="D5071" s="52" t="s">
        <v>1323</v>
      </c>
      <c r="E5071" s="52" t="s">
        <v>1006</v>
      </c>
      <c r="F5071" s="52" t="s">
        <v>1010</v>
      </c>
      <c r="G5071" s="56" t="s">
        <v>1011</v>
      </c>
      <c r="H5071" s="57">
        <v>6651207</v>
      </c>
    </row>
    <row r="5072" spans="1:8" ht="38.25">
      <c r="A5072" s="52" t="s">
        <v>506</v>
      </c>
      <c r="B5072" s="52" t="s">
        <v>1437</v>
      </c>
      <c r="C5072" s="52" t="s">
        <v>930</v>
      </c>
      <c r="D5072" s="52" t="s">
        <v>1323</v>
      </c>
      <c r="E5072" s="52" t="s">
        <v>1006</v>
      </c>
      <c r="F5072" s="52" t="s">
        <v>1012</v>
      </c>
      <c r="G5072" s="56" t="s">
        <v>1013</v>
      </c>
      <c r="H5072" s="57">
        <v>24594800</v>
      </c>
    </row>
    <row r="5073" spans="1:8">
      <c r="A5073" s="52" t="s">
        <v>506</v>
      </c>
      <c r="B5073" s="52" t="s">
        <v>1437</v>
      </c>
      <c r="C5073" s="52" t="s">
        <v>930</v>
      </c>
      <c r="D5073" s="52" t="s">
        <v>1323</v>
      </c>
      <c r="E5073" s="52" t="s">
        <v>1006</v>
      </c>
      <c r="F5073" s="52" t="s">
        <v>1014</v>
      </c>
      <c r="G5073" s="56" t="s">
        <v>1015</v>
      </c>
      <c r="H5073" s="57">
        <v>5000000</v>
      </c>
    </row>
    <row r="5074" spans="1:8" ht="25.5">
      <c r="A5074" s="52" t="s">
        <v>506</v>
      </c>
      <c r="B5074" s="52" t="s">
        <v>1437</v>
      </c>
      <c r="C5074" s="52" t="s">
        <v>930</v>
      </c>
      <c r="D5074" s="52" t="s">
        <v>1323</v>
      </c>
      <c r="E5074" s="52" t="s">
        <v>1006</v>
      </c>
      <c r="F5074" s="52" t="s">
        <v>1016</v>
      </c>
      <c r="G5074" s="56" t="s">
        <v>1017</v>
      </c>
      <c r="H5074" s="57">
        <v>13386000</v>
      </c>
    </row>
    <row r="5075" spans="1:8">
      <c r="A5075" s="52" t="s">
        <v>506</v>
      </c>
      <c r="B5075" s="52" t="s">
        <v>1437</v>
      </c>
      <c r="C5075" s="52" t="s">
        <v>930</v>
      </c>
      <c r="D5075" s="52" t="s">
        <v>1323</v>
      </c>
      <c r="E5075" s="52" t="s">
        <v>1006</v>
      </c>
      <c r="F5075" s="52" t="s">
        <v>1018</v>
      </c>
      <c r="G5075" s="56" t="s">
        <v>1019</v>
      </c>
      <c r="H5075" s="57">
        <v>14900000</v>
      </c>
    </row>
    <row r="5076" spans="1:8">
      <c r="A5076" s="52" t="s">
        <v>506</v>
      </c>
      <c r="B5076" s="52" t="s">
        <v>1437</v>
      </c>
      <c r="C5076" s="52" t="s">
        <v>930</v>
      </c>
      <c r="D5076" s="52" t="s">
        <v>1323</v>
      </c>
      <c r="E5076" s="52" t="s">
        <v>1006</v>
      </c>
      <c r="F5076" s="52" t="s">
        <v>1020</v>
      </c>
      <c r="G5076" s="56" t="s">
        <v>511</v>
      </c>
      <c r="H5076" s="57">
        <v>24000000</v>
      </c>
    </row>
    <row r="5077" spans="1:8">
      <c r="A5077" s="52" t="s">
        <v>506</v>
      </c>
      <c r="B5077" s="52" t="s">
        <v>1437</v>
      </c>
      <c r="C5077" s="52" t="s">
        <v>930</v>
      </c>
      <c r="D5077" s="52" t="s">
        <v>1323</v>
      </c>
      <c r="E5077" s="52" t="s">
        <v>1021</v>
      </c>
      <c r="F5077" s="52" t="s">
        <v>201</v>
      </c>
      <c r="G5077" s="56" t="s">
        <v>1022</v>
      </c>
      <c r="H5077" s="57">
        <v>488002368</v>
      </c>
    </row>
    <row r="5078" spans="1:8">
      <c r="A5078" s="52" t="s">
        <v>506</v>
      </c>
      <c r="B5078" s="52" t="s">
        <v>1437</v>
      </c>
      <c r="C5078" s="52" t="s">
        <v>930</v>
      </c>
      <c r="D5078" s="52" t="s">
        <v>1323</v>
      </c>
      <c r="E5078" s="52" t="s">
        <v>1021</v>
      </c>
      <c r="F5078" s="52" t="s">
        <v>1023</v>
      </c>
      <c r="G5078" s="56" t="s">
        <v>1024</v>
      </c>
      <c r="H5078" s="57">
        <v>13874610</v>
      </c>
    </row>
    <row r="5079" spans="1:8">
      <c r="A5079" s="52" t="s">
        <v>506</v>
      </c>
      <c r="B5079" s="52" t="s">
        <v>1437</v>
      </c>
      <c r="C5079" s="52" t="s">
        <v>930</v>
      </c>
      <c r="D5079" s="52" t="s">
        <v>1323</v>
      </c>
      <c r="E5079" s="52" t="s">
        <v>1021</v>
      </c>
      <c r="F5079" s="52" t="s">
        <v>1025</v>
      </c>
      <c r="G5079" s="56" t="s">
        <v>1026</v>
      </c>
      <c r="H5079" s="57">
        <v>7400000</v>
      </c>
    </row>
    <row r="5080" spans="1:8">
      <c r="A5080" s="52" t="s">
        <v>506</v>
      </c>
      <c r="B5080" s="52" t="s">
        <v>1437</v>
      </c>
      <c r="C5080" s="52" t="s">
        <v>930</v>
      </c>
      <c r="D5080" s="52" t="s">
        <v>1323</v>
      </c>
      <c r="E5080" s="52" t="s">
        <v>1021</v>
      </c>
      <c r="F5080" s="52" t="s">
        <v>1031</v>
      </c>
      <c r="G5080" s="56" t="s">
        <v>1032</v>
      </c>
      <c r="H5080" s="57">
        <v>387600000</v>
      </c>
    </row>
    <row r="5081" spans="1:8">
      <c r="A5081" s="52" t="s">
        <v>506</v>
      </c>
      <c r="B5081" s="52" t="s">
        <v>1437</v>
      </c>
      <c r="C5081" s="52" t="s">
        <v>930</v>
      </c>
      <c r="D5081" s="52" t="s">
        <v>1323</v>
      </c>
      <c r="E5081" s="52" t="s">
        <v>1021</v>
      </c>
      <c r="F5081" s="52" t="s">
        <v>1033</v>
      </c>
      <c r="G5081" s="56" t="s">
        <v>1034</v>
      </c>
      <c r="H5081" s="57">
        <v>79127758</v>
      </c>
    </row>
    <row r="5082" spans="1:8">
      <c r="A5082" s="52" t="s">
        <v>506</v>
      </c>
      <c r="B5082" s="52" t="s">
        <v>1437</v>
      </c>
      <c r="C5082" s="52" t="s">
        <v>930</v>
      </c>
      <c r="D5082" s="52" t="s">
        <v>1323</v>
      </c>
      <c r="E5082" s="52" t="s">
        <v>1035</v>
      </c>
      <c r="F5082" s="52" t="s">
        <v>201</v>
      </c>
      <c r="G5082" s="56" t="s">
        <v>1036</v>
      </c>
      <c r="H5082" s="57">
        <v>592657000</v>
      </c>
    </row>
    <row r="5083" spans="1:8">
      <c r="A5083" s="52" t="s">
        <v>506</v>
      </c>
      <c r="B5083" s="52" t="s">
        <v>1437</v>
      </c>
      <c r="C5083" s="52" t="s">
        <v>930</v>
      </c>
      <c r="D5083" s="52" t="s">
        <v>1323</v>
      </c>
      <c r="E5083" s="52" t="s">
        <v>1035</v>
      </c>
      <c r="F5083" s="52" t="s">
        <v>1037</v>
      </c>
      <c r="G5083" s="56" t="s">
        <v>1038</v>
      </c>
      <c r="H5083" s="57">
        <v>59057000</v>
      </c>
    </row>
    <row r="5084" spans="1:8">
      <c r="A5084" s="52" t="s">
        <v>506</v>
      </c>
      <c r="B5084" s="52" t="s">
        <v>1437</v>
      </c>
      <c r="C5084" s="52" t="s">
        <v>930</v>
      </c>
      <c r="D5084" s="52" t="s">
        <v>1323</v>
      </c>
      <c r="E5084" s="52" t="s">
        <v>1035</v>
      </c>
      <c r="F5084" s="52" t="s">
        <v>1039</v>
      </c>
      <c r="G5084" s="56" t="s">
        <v>1040</v>
      </c>
      <c r="H5084" s="57">
        <v>223650000</v>
      </c>
    </row>
    <row r="5085" spans="1:8">
      <c r="A5085" s="52" t="s">
        <v>506</v>
      </c>
      <c r="B5085" s="52" t="s">
        <v>1437</v>
      </c>
      <c r="C5085" s="52" t="s">
        <v>930</v>
      </c>
      <c r="D5085" s="52" t="s">
        <v>1323</v>
      </c>
      <c r="E5085" s="52" t="s">
        <v>1035</v>
      </c>
      <c r="F5085" s="52" t="s">
        <v>1041</v>
      </c>
      <c r="G5085" s="56" t="s">
        <v>1028</v>
      </c>
      <c r="H5085" s="57">
        <v>302400000</v>
      </c>
    </row>
    <row r="5086" spans="1:8">
      <c r="A5086" s="52" t="s">
        <v>506</v>
      </c>
      <c r="B5086" s="52" t="s">
        <v>1437</v>
      </c>
      <c r="C5086" s="52" t="s">
        <v>930</v>
      </c>
      <c r="D5086" s="52" t="s">
        <v>1323</v>
      </c>
      <c r="E5086" s="52" t="s">
        <v>1035</v>
      </c>
      <c r="F5086" s="52" t="s">
        <v>1221</v>
      </c>
      <c r="G5086" s="56" t="s">
        <v>971</v>
      </c>
      <c r="H5086" s="57">
        <v>7550000</v>
      </c>
    </row>
    <row r="5087" spans="1:8">
      <c r="A5087" s="52" t="s">
        <v>506</v>
      </c>
      <c r="B5087" s="52" t="s">
        <v>1437</v>
      </c>
      <c r="C5087" s="52" t="s">
        <v>930</v>
      </c>
      <c r="D5087" s="52" t="s">
        <v>1323</v>
      </c>
      <c r="E5087" s="52" t="s">
        <v>1044</v>
      </c>
      <c r="F5087" s="52" t="s">
        <v>201</v>
      </c>
      <c r="G5087" s="56" t="s">
        <v>1045</v>
      </c>
      <c r="H5087" s="57">
        <v>311634000</v>
      </c>
    </row>
    <row r="5088" spans="1:8">
      <c r="A5088" s="52" t="s">
        <v>506</v>
      </c>
      <c r="B5088" s="52" t="s">
        <v>1437</v>
      </c>
      <c r="C5088" s="52" t="s">
        <v>930</v>
      </c>
      <c r="D5088" s="52" t="s">
        <v>1323</v>
      </c>
      <c r="E5088" s="52" t="s">
        <v>1044</v>
      </c>
      <c r="F5088" s="52" t="s">
        <v>1046</v>
      </c>
      <c r="G5088" s="56" t="s">
        <v>1047</v>
      </c>
      <c r="H5088" s="57">
        <v>105600000</v>
      </c>
    </row>
    <row r="5089" spans="1:8">
      <c r="A5089" s="52" t="s">
        <v>506</v>
      </c>
      <c r="B5089" s="52" t="s">
        <v>1437</v>
      </c>
      <c r="C5089" s="52" t="s">
        <v>930</v>
      </c>
      <c r="D5089" s="52" t="s">
        <v>1323</v>
      </c>
      <c r="E5089" s="52" t="s">
        <v>1044</v>
      </c>
      <c r="F5089" s="52" t="s">
        <v>1048</v>
      </c>
      <c r="G5089" s="56" t="s">
        <v>1049</v>
      </c>
      <c r="H5089" s="57">
        <v>167900000</v>
      </c>
    </row>
    <row r="5090" spans="1:8">
      <c r="A5090" s="52" t="s">
        <v>506</v>
      </c>
      <c r="B5090" s="52" t="s">
        <v>1437</v>
      </c>
      <c r="C5090" s="52" t="s">
        <v>930</v>
      </c>
      <c r="D5090" s="52" t="s">
        <v>1323</v>
      </c>
      <c r="E5090" s="52" t="s">
        <v>1044</v>
      </c>
      <c r="F5090" s="52" t="s">
        <v>1050</v>
      </c>
      <c r="G5090" s="56" t="s">
        <v>1051</v>
      </c>
      <c r="H5090" s="57">
        <v>38134000</v>
      </c>
    </row>
    <row r="5091" spans="1:8">
      <c r="A5091" s="52" t="s">
        <v>506</v>
      </c>
      <c r="B5091" s="52" t="s">
        <v>1437</v>
      </c>
      <c r="C5091" s="52" t="s">
        <v>930</v>
      </c>
      <c r="D5091" s="52" t="s">
        <v>1323</v>
      </c>
      <c r="E5091" s="52" t="s">
        <v>1052</v>
      </c>
      <c r="F5091" s="52" t="s">
        <v>201</v>
      </c>
      <c r="G5091" s="56" t="s">
        <v>1053</v>
      </c>
      <c r="H5091" s="57">
        <v>346302718</v>
      </c>
    </row>
    <row r="5092" spans="1:8">
      <c r="A5092" s="52" t="s">
        <v>506</v>
      </c>
      <c r="B5092" s="52" t="s">
        <v>1437</v>
      </c>
      <c r="C5092" s="52" t="s">
        <v>930</v>
      </c>
      <c r="D5092" s="52" t="s">
        <v>1323</v>
      </c>
      <c r="E5092" s="52" t="s">
        <v>1052</v>
      </c>
      <c r="F5092" s="52" t="s">
        <v>1379</v>
      </c>
      <c r="G5092" s="56" t="s">
        <v>1232</v>
      </c>
      <c r="H5092" s="57">
        <v>31000000</v>
      </c>
    </row>
    <row r="5093" spans="1:8">
      <c r="A5093" s="52" t="s">
        <v>506</v>
      </c>
      <c r="B5093" s="52" t="s">
        <v>1437</v>
      </c>
      <c r="C5093" s="52" t="s">
        <v>930</v>
      </c>
      <c r="D5093" s="52" t="s">
        <v>1323</v>
      </c>
      <c r="E5093" s="52" t="s">
        <v>1052</v>
      </c>
      <c r="F5093" s="52" t="s">
        <v>1054</v>
      </c>
      <c r="G5093" s="56" t="s">
        <v>1055</v>
      </c>
      <c r="H5093" s="57">
        <v>171264000</v>
      </c>
    </row>
    <row r="5094" spans="1:8">
      <c r="A5094" s="52" t="s">
        <v>506</v>
      </c>
      <c r="B5094" s="52" t="s">
        <v>1437</v>
      </c>
      <c r="C5094" s="52" t="s">
        <v>930</v>
      </c>
      <c r="D5094" s="52" t="s">
        <v>1323</v>
      </c>
      <c r="E5094" s="52" t="s">
        <v>1052</v>
      </c>
      <c r="F5094" s="52" t="s">
        <v>1056</v>
      </c>
      <c r="G5094" s="56" t="s">
        <v>1028</v>
      </c>
      <c r="H5094" s="57">
        <v>21310000</v>
      </c>
    </row>
    <row r="5095" spans="1:8">
      <c r="A5095" s="52" t="s">
        <v>506</v>
      </c>
      <c r="B5095" s="52" t="s">
        <v>1437</v>
      </c>
      <c r="C5095" s="52" t="s">
        <v>930</v>
      </c>
      <c r="D5095" s="52" t="s">
        <v>1323</v>
      </c>
      <c r="E5095" s="52" t="s">
        <v>1052</v>
      </c>
      <c r="F5095" s="52" t="s">
        <v>1057</v>
      </c>
      <c r="G5095" s="56" t="s">
        <v>971</v>
      </c>
      <c r="H5095" s="57">
        <v>122728718</v>
      </c>
    </row>
    <row r="5096" spans="1:8" ht="25.5">
      <c r="A5096" s="52" t="s">
        <v>506</v>
      </c>
      <c r="B5096" s="52" t="s">
        <v>1437</v>
      </c>
      <c r="C5096" s="52" t="s">
        <v>930</v>
      </c>
      <c r="D5096" s="52" t="s">
        <v>1323</v>
      </c>
      <c r="E5096" s="52" t="s">
        <v>1058</v>
      </c>
      <c r="F5096" s="52" t="s">
        <v>201</v>
      </c>
      <c r="G5096" s="56" t="s">
        <v>1059</v>
      </c>
      <c r="H5096" s="57">
        <v>205469950</v>
      </c>
    </row>
    <row r="5097" spans="1:8">
      <c r="A5097" s="52" t="s">
        <v>506</v>
      </c>
      <c r="B5097" s="52" t="s">
        <v>1437</v>
      </c>
      <c r="C5097" s="52" t="s">
        <v>930</v>
      </c>
      <c r="D5097" s="52" t="s">
        <v>1323</v>
      </c>
      <c r="E5097" s="52" t="s">
        <v>1058</v>
      </c>
      <c r="F5097" s="52" t="s">
        <v>1060</v>
      </c>
      <c r="G5097" s="56" t="s">
        <v>1061</v>
      </c>
      <c r="H5097" s="57">
        <v>92114950</v>
      </c>
    </row>
    <row r="5098" spans="1:8">
      <c r="A5098" s="52" t="s">
        <v>506</v>
      </c>
      <c r="B5098" s="52" t="s">
        <v>1437</v>
      </c>
      <c r="C5098" s="52" t="s">
        <v>930</v>
      </c>
      <c r="D5098" s="52" t="s">
        <v>1323</v>
      </c>
      <c r="E5098" s="52" t="s">
        <v>1058</v>
      </c>
      <c r="F5098" s="52" t="s">
        <v>1062</v>
      </c>
      <c r="G5098" s="56" t="s">
        <v>1063</v>
      </c>
      <c r="H5098" s="57">
        <v>15260000</v>
      </c>
    </row>
    <row r="5099" spans="1:8">
      <c r="A5099" s="52" t="s">
        <v>506</v>
      </c>
      <c r="B5099" s="52" t="s">
        <v>1437</v>
      </c>
      <c r="C5099" s="52" t="s">
        <v>930</v>
      </c>
      <c r="D5099" s="52" t="s">
        <v>1323</v>
      </c>
      <c r="E5099" s="52" t="s">
        <v>1058</v>
      </c>
      <c r="F5099" s="52" t="s">
        <v>1064</v>
      </c>
      <c r="G5099" s="56" t="s">
        <v>1065</v>
      </c>
      <c r="H5099" s="57">
        <v>26944000</v>
      </c>
    </row>
    <row r="5100" spans="1:8">
      <c r="A5100" s="52" t="s">
        <v>506</v>
      </c>
      <c r="B5100" s="52" t="s">
        <v>1437</v>
      </c>
      <c r="C5100" s="52" t="s">
        <v>930</v>
      </c>
      <c r="D5100" s="52" t="s">
        <v>1323</v>
      </c>
      <c r="E5100" s="52" t="s">
        <v>1058</v>
      </c>
      <c r="F5100" s="52" t="s">
        <v>1066</v>
      </c>
      <c r="G5100" s="56" t="s">
        <v>1067</v>
      </c>
      <c r="H5100" s="57">
        <v>25450000</v>
      </c>
    </row>
    <row r="5101" spans="1:8">
      <c r="A5101" s="52" t="s">
        <v>506</v>
      </c>
      <c r="B5101" s="52" t="s">
        <v>1437</v>
      </c>
      <c r="C5101" s="52" t="s">
        <v>930</v>
      </c>
      <c r="D5101" s="52" t="s">
        <v>1323</v>
      </c>
      <c r="E5101" s="52" t="s">
        <v>1058</v>
      </c>
      <c r="F5101" s="52" t="s">
        <v>1068</v>
      </c>
      <c r="G5101" s="56" t="s">
        <v>1069</v>
      </c>
      <c r="H5101" s="57">
        <v>10123000</v>
      </c>
    </row>
    <row r="5102" spans="1:8">
      <c r="A5102" s="52" t="s">
        <v>506</v>
      </c>
      <c r="B5102" s="52" t="s">
        <v>1437</v>
      </c>
      <c r="C5102" s="52" t="s">
        <v>930</v>
      </c>
      <c r="D5102" s="52" t="s">
        <v>1323</v>
      </c>
      <c r="E5102" s="52" t="s">
        <v>1058</v>
      </c>
      <c r="F5102" s="52" t="s">
        <v>1070</v>
      </c>
      <c r="G5102" s="56" t="s">
        <v>1071</v>
      </c>
      <c r="H5102" s="57">
        <v>35578000</v>
      </c>
    </row>
    <row r="5103" spans="1:8" ht="25.5">
      <c r="A5103" s="52" t="s">
        <v>506</v>
      </c>
      <c r="B5103" s="52" t="s">
        <v>1437</v>
      </c>
      <c r="C5103" s="52" t="s">
        <v>930</v>
      </c>
      <c r="D5103" s="52" t="s">
        <v>1323</v>
      </c>
      <c r="E5103" s="52" t="s">
        <v>1072</v>
      </c>
      <c r="F5103" s="52" t="s">
        <v>201</v>
      </c>
      <c r="G5103" s="56" t="s">
        <v>1073</v>
      </c>
      <c r="H5103" s="57">
        <v>141400000</v>
      </c>
    </row>
    <row r="5104" spans="1:8">
      <c r="A5104" s="52" t="s">
        <v>506</v>
      </c>
      <c r="B5104" s="52" t="s">
        <v>1437</v>
      </c>
      <c r="C5104" s="52" t="s">
        <v>930</v>
      </c>
      <c r="D5104" s="52" t="s">
        <v>1323</v>
      </c>
      <c r="E5104" s="52" t="s">
        <v>1072</v>
      </c>
      <c r="F5104" s="52" t="s">
        <v>1074</v>
      </c>
      <c r="G5104" s="56" t="s">
        <v>1067</v>
      </c>
      <c r="H5104" s="57">
        <v>141400000</v>
      </c>
    </row>
    <row r="5105" spans="1:8" ht="25.5">
      <c r="A5105" s="52" t="s">
        <v>506</v>
      </c>
      <c r="B5105" s="52" t="s">
        <v>1437</v>
      </c>
      <c r="C5105" s="52" t="s">
        <v>930</v>
      </c>
      <c r="D5105" s="52" t="s">
        <v>1323</v>
      </c>
      <c r="E5105" s="52" t="s">
        <v>1076</v>
      </c>
      <c r="F5105" s="52" t="s">
        <v>201</v>
      </c>
      <c r="G5105" s="56" t="s">
        <v>1077</v>
      </c>
      <c r="H5105" s="57">
        <v>15943894</v>
      </c>
    </row>
    <row r="5106" spans="1:8">
      <c r="A5106" s="52" t="s">
        <v>506</v>
      </c>
      <c r="B5106" s="52" t="s">
        <v>1437</v>
      </c>
      <c r="C5106" s="52" t="s">
        <v>930</v>
      </c>
      <c r="D5106" s="52" t="s">
        <v>1323</v>
      </c>
      <c r="E5106" s="52" t="s">
        <v>1076</v>
      </c>
      <c r="F5106" s="52" t="s">
        <v>1112</v>
      </c>
      <c r="G5106" s="56" t="s">
        <v>1113</v>
      </c>
      <c r="H5106" s="57">
        <v>4443894</v>
      </c>
    </row>
    <row r="5107" spans="1:8">
      <c r="A5107" s="52" t="s">
        <v>506</v>
      </c>
      <c r="B5107" s="52" t="s">
        <v>1437</v>
      </c>
      <c r="C5107" s="52" t="s">
        <v>930</v>
      </c>
      <c r="D5107" s="52" t="s">
        <v>1323</v>
      </c>
      <c r="E5107" s="52" t="s">
        <v>1076</v>
      </c>
      <c r="F5107" s="52" t="s">
        <v>1082</v>
      </c>
      <c r="G5107" s="56" t="s">
        <v>971</v>
      </c>
      <c r="H5107" s="57">
        <v>11500000</v>
      </c>
    </row>
    <row r="5108" spans="1:8">
      <c r="A5108" s="52" t="s">
        <v>506</v>
      </c>
      <c r="B5108" s="52" t="s">
        <v>1437</v>
      </c>
      <c r="C5108" s="52" t="s">
        <v>930</v>
      </c>
      <c r="D5108" s="52" t="s">
        <v>1323</v>
      </c>
      <c r="E5108" s="52" t="s">
        <v>1083</v>
      </c>
      <c r="F5108" s="52" t="s">
        <v>201</v>
      </c>
      <c r="G5108" s="56" t="s">
        <v>971</v>
      </c>
      <c r="H5108" s="57">
        <v>829798484</v>
      </c>
    </row>
    <row r="5109" spans="1:8">
      <c r="A5109" s="52" t="s">
        <v>506</v>
      </c>
      <c r="B5109" s="52" t="s">
        <v>1437</v>
      </c>
      <c r="C5109" s="52" t="s">
        <v>930</v>
      </c>
      <c r="D5109" s="52" t="s">
        <v>1323</v>
      </c>
      <c r="E5109" s="52" t="s">
        <v>1083</v>
      </c>
      <c r="F5109" s="52" t="s">
        <v>1084</v>
      </c>
      <c r="G5109" s="56" t="s">
        <v>1085</v>
      </c>
      <c r="H5109" s="57">
        <v>10568000</v>
      </c>
    </row>
    <row r="5110" spans="1:8">
      <c r="A5110" s="52" t="s">
        <v>506</v>
      </c>
      <c r="B5110" s="52" t="s">
        <v>1437</v>
      </c>
      <c r="C5110" s="52" t="s">
        <v>930</v>
      </c>
      <c r="D5110" s="52" t="s">
        <v>1323</v>
      </c>
      <c r="E5110" s="52" t="s">
        <v>1083</v>
      </c>
      <c r="F5110" s="52" t="s">
        <v>1086</v>
      </c>
      <c r="G5110" s="56" t="s">
        <v>1087</v>
      </c>
      <c r="H5110" s="57">
        <v>11200000</v>
      </c>
    </row>
    <row r="5111" spans="1:8">
      <c r="A5111" s="52" t="s">
        <v>506</v>
      </c>
      <c r="B5111" s="52" t="s">
        <v>1437</v>
      </c>
      <c r="C5111" s="52" t="s">
        <v>930</v>
      </c>
      <c r="D5111" s="52" t="s">
        <v>1323</v>
      </c>
      <c r="E5111" s="52" t="s">
        <v>1083</v>
      </c>
      <c r="F5111" s="52" t="s">
        <v>1088</v>
      </c>
      <c r="G5111" s="56" t="s">
        <v>1089</v>
      </c>
      <c r="H5111" s="57">
        <v>168766650</v>
      </c>
    </row>
    <row r="5112" spans="1:8">
      <c r="A5112" s="52" t="s">
        <v>506</v>
      </c>
      <c r="B5112" s="52" t="s">
        <v>1437</v>
      </c>
      <c r="C5112" s="52" t="s">
        <v>930</v>
      </c>
      <c r="D5112" s="52" t="s">
        <v>1323</v>
      </c>
      <c r="E5112" s="52" t="s">
        <v>1083</v>
      </c>
      <c r="F5112" s="52" t="s">
        <v>1090</v>
      </c>
      <c r="G5112" s="56" t="s">
        <v>1091</v>
      </c>
      <c r="H5112" s="57">
        <v>639263834</v>
      </c>
    </row>
    <row r="5113" spans="1:8">
      <c r="A5113" s="52" t="s">
        <v>506</v>
      </c>
      <c r="B5113" s="52" t="s">
        <v>1437</v>
      </c>
      <c r="C5113" s="52" t="s">
        <v>930</v>
      </c>
      <c r="D5113" s="52" t="s">
        <v>1323</v>
      </c>
      <c r="E5113" s="52" t="s">
        <v>1100</v>
      </c>
      <c r="F5113" s="52" t="s">
        <v>201</v>
      </c>
      <c r="G5113" s="56" t="s">
        <v>1034</v>
      </c>
      <c r="H5113" s="57">
        <v>26000000</v>
      </c>
    </row>
    <row r="5114" spans="1:8">
      <c r="A5114" s="52" t="s">
        <v>506</v>
      </c>
      <c r="B5114" s="52" t="s">
        <v>1437</v>
      </c>
      <c r="C5114" s="52" t="s">
        <v>930</v>
      </c>
      <c r="D5114" s="52" t="s">
        <v>1323</v>
      </c>
      <c r="E5114" s="52" t="s">
        <v>1100</v>
      </c>
      <c r="F5114" s="52" t="s">
        <v>1101</v>
      </c>
      <c r="G5114" s="56" t="s">
        <v>1102</v>
      </c>
      <c r="H5114" s="57">
        <v>26000000</v>
      </c>
    </row>
    <row r="5115" spans="1:8">
      <c r="A5115" s="52" t="s">
        <v>506</v>
      </c>
      <c r="B5115" s="52" t="s">
        <v>673</v>
      </c>
      <c r="C5115" s="52" t="s">
        <v>201</v>
      </c>
      <c r="D5115" s="52" t="s">
        <v>201</v>
      </c>
      <c r="E5115" s="52" t="s">
        <v>201</v>
      </c>
      <c r="F5115" s="52" t="s">
        <v>201</v>
      </c>
      <c r="G5115" s="56" t="s">
        <v>674</v>
      </c>
      <c r="H5115" s="57">
        <v>26875695755</v>
      </c>
    </row>
    <row r="5116" spans="1:8">
      <c r="A5116" s="52" t="s">
        <v>506</v>
      </c>
      <c r="B5116" s="52" t="s">
        <v>673</v>
      </c>
      <c r="C5116" s="52" t="s">
        <v>1092</v>
      </c>
      <c r="D5116" s="52" t="s">
        <v>201</v>
      </c>
      <c r="E5116" s="52" t="s">
        <v>201</v>
      </c>
      <c r="F5116" s="52" t="s">
        <v>201</v>
      </c>
      <c r="G5116" s="56" t="s">
        <v>1093</v>
      </c>
      <c r="H5116" s="57">
        <v>9407510225</v>
      </c>
    </row>
    <row r="5117" spans="1:8" ht="38.25">
      <c r="A5117" s="52" t="s">
        <v>506</v>
      </c>
      <c r="B5117" s="52" t="s">
        <v>673</v>
      </c>
      <c r="C5117" s="52" t="s">
        <v>1092</v>
      </c>
      <c r="D5117" s="52" t="s">
        <v>1217</v>
      </c>
      <c r="E5117" s="52" t="s">
        <v>201</v>
      </c>
      <c r="F5117" s="52" t="s">
        <v>201</v>
      </c>
      <c r="G5117" s="56" t="s">
        <v>1218</v>
      </c>
      <c r="H5117" s="57">
        <v>126000000</v>
      </c>
    </row>
    <row r="5118" spans="1:8">
      <c r="A5118" s="52" t="s">
        <v>506</v>
      </c>
      <c r="B5118" s="52" t="s">
        <v>673</v>
      </c>
      <c r="C5118" s="52" t="s">
        <v>1092</v>
      </c>
      <c r="D5118" s="52" t="s">
        <v>1217</v>
      </c>
      <c r="E5118" s="52" t="s">
        <v>996</v>
      </c>
      <c r="F5118" s="52" t="s">
        <v>201</v>
      </c>
      <c r="G5118" s="56" t="s">
        <v>997</v>
      </c>
      <c r="H5118" s="57">
        <v>7933000</v>
      </c>
    </row>
    <row r="5119" spans="1:8">
      <c r="A5119" s="52" t="s">
        <v>506</v>
      </c>
      <c r="B5119" s="52" t="s">
        <v>673</v>
      </c>
      <c r="C5119" s="52" t="s">
        <v>1092</v>
      </c>
      <c r="D5119" s="52" t="s">
        <v>1217</v>
      </c>
      <c r="E5119" s="52" t="s">
        <v>996</v>
      </c>
      <c r="F5119" s="52" t="s">
        <v>998</v>
      </c>
      <c r="G5119" s="56" t="s">
        <v>999</v>
      </c>
      <c r="H5119" s="57">
        <v>7933000</v>
      </c>
    </row>
    <row r="5120" spans="1:8">
      <c r="A5120" s="52" t="s">
        <v>506</v>
      </c>
      <c r="B5120" s="52" t="s">
        <v>673</v>
      </c>
      <c r="C5120" s="52" t="s">
        <v>1092</v>
      </c>
      <c r="D5120" s="52" t="s">
        <v>1217</v>
      </c>
      <c r="E5120" s="52" t="s">
        <v>1021</v>
      </c>
      <c r="F5120" s="52" t="s">
        <v>201</v>
      </c>
      <c r="G5120" s="56" t="s">
        <v>1022</v>
      </c>
      <c r="H5120" s="57">
        <v>118067000</v>
      </c>
    </row>
    <row r="5121" spans="1:8">
      <c r="A5121" s="52" t="s">
        <v>506</v>
      </c>
      <c r="B5121" s="52" t="s">
        <v>673</v>
      </c>
      <c r="C5121" s="52" t="s">
        <v>1092</v>
      </c>
      <c r="D5121" s="52" t="s">
        <v>1217</v>
      </c>
      <c r="E5121" s="52" t="s">
        <v>1021</v>
      </c>
      <c r="F5121" s="52" t="s">
        <v>1023</v>
      </c>
      <c r="G5121" s="56" t="s">
        <v>1024</v>
      </c>
      <c r="H5121" s="57">
        <v>22067000</v>
      </c>
    </row>
    <row r="5122" spans="1:8">
      <c r="A5122" s="52" t="s">
        <v>506</v>
      </c>
      <c r="B5122" s="52" t="s">
        <v>673</v>
      </c>
      <c r="C5122" s="52" t="s">
        <v>1092</v>
      </c>
      <c r="D5122" s="52" t="s">
        <v>1217</v>
      </c>
      <c r="E5122" s="52" t="s">
        <v>1021</v>
      </c>
      <c r="F5122" s="52" t="s">
        <v>1025</v>
      </c>
      <c r="G5122" s="56" t="s">
        <v>1026</v>
      </c>
      <c r="H5122" s="57">
        <v>6900000</v>
      </c>
    </row>
    <row r="5123" spans="1:8">
      <c r="A5123" s="52" t="s">
        <v>506</v>
      </c>
      <c r="B5123" s="52" t="s">
        <v>673</v>
      </c>
      <c r="C5123" s="52" t="s">
        <v>1092</v>
      </c>
      <c r="D5123" s="52" t="s">
        <v>1217</v>
      </c>
      <c r="E5123" s="52" t="s">
        <v>1021</v>
      </c>
      <c r="F5123" s="52" t="s">
        <v>1268</v>
      </c>
      <c r="G5123" s="56" t="s">
        <v>1269</v>
      </c>
      <c r="H5123" s="57">
        <v>2896538</v>
      </c>
    </row>
    <row r="5124" spans="1:8">
      <c r="A5124" s="52" t="s">
        <v>506</v>
      </c>
      <c r="B5124" s="52" t="s">
        <v>673</v>
      </c>
      <c r="C5124" s="52" t="s">
        <v>1092</v>
      </c>
      <c r="D5124" s="52" t="s">
        <v>1217</v>
      </c>
      <c r="E5124" s="52" t="s">
        <v>1021</v>
      </c>
      <c r="F5124" s="52" t="s">
        <v>1029</v>
      </c>
      <c r="G5124" s="56" t="s">
        <v>1030</v>
      </c>
      <c r="H5124" s="57">
        <v>22330000</v>
      </c>
    </row>
    <row r="5125" spans="1:8">
      <c r="A5125" s="52" t="s">
        <v>506</v>
      </c>
      <c r="B5125" s="52" t="s">
        <v>673</v>
      </c>
      <c r="C5125" s="52" t="s">
        <v>1092</v>
      </c>
      <c r="D5125" s="52" t="s">
        <v>1217</v>
      </c>
      <c r="E5125" s="52" t="s">
        <v>1021</v>
      </c>
      <c r="F5125" s="52" t="s">
        <v>1243</v>
      </c>
      <c r="G5125" s="56" t="s">
        <v>1244</v>
      </c>
      <c r="H5125" s="57">
        <v>4800000</v>
      </c>
    </row>
    <row r="5126" spans="1:8">
      <c r="A5126" s="52" t="s">
        <v>506</v>
      </c>
      <c r="B5126" s="52" t="s">
        <v>673</v>
      </c>
      <c r="C5126" s="52" t="s">
        <v>1092</v>
      </c>
      <c r="D5126" s="52" t="s">
        <v>1217</v>
      </c>
      <c r="E5126" s="52" t="s">
        <v>1021</v>
      </c>
      <c r="F5126" s="52" t="s">
        <v>1031</v>
      </c>
      <c r="G5126" s="56" t="s">
        <v>1032</v>
      </c>
      <c r="H5126" s="57">
        <v>15340000</v>
      </c>
    </row>
    <row r="5127" spans="1:8">
      <c r="A5127" s="52" t="s">
        <v>506</v>
      </c>
      <c r="B5127" s="52" t="s">
        <v>673</v>
      </c>
      <c r="C5127" s="52" t="s">
        <v>1092</v>
      </c>
      <c r="D5127" s="52" t="s">
        <v>1217</v>
      </c>
      <c r="E5127" s="52" t="s">
        <v>1021</v>
      </c>
      <c r="F5127" s="52" t="s">
        <v>1033</v>
      </c>
      <c r="G5127" s="56" t="s">
        <v>1034</v>
      </c>
      <c r="H5127" s="57">
        <v>43733462</v>
      </c>
    </row>
    <row r="5128" spans="1:8">
      <c r="A5128" s="52" t="s">
        <v>506</v>
      </c>
      <c r="B5128" s="52" t="s">
        <v>673</v>
      </c>
      <c r="C5128" s="52" t="s">
        <v>1092</v>
      </c>
      <c r="D5128" s="52" t="s">
        <v>1114</v>
      </c>
      <c r="E5128" s="52" t="s">
        <v>201</v>
      </c>
      <c r="F5128" s="52" t="s">
        <v>201</v>
      </c>
      <c r="G5128" s="56" t="s">
        <v>1115</v>
      </c>
      <c r="H5128" s="57">
        <v>9281510225</v>
      </c>
    </row>
    <row r="5129" spans="1:8">
      <c r="A5129" s="52" t="s">
        <v>506</v>
      </c>
      <c r="B5129" s="52" t="s">
        <v>673</v>
      </c>
      <c r="C5129" s="52" t="s">
        <v>1092</v>
      </c>
      <c r="D5129" s="52" t="s">
        <v>1114</v>
      </c>
      <c r="E5129" s="52" t="s">
        <v>934</v>
      </c>
      <c r="F5129" s="52" t="s">
        <v>201</v>
      </c>
      <c r="G5129" s="56" t="s">
        <v>935</v>
      </c>
      <c r="H5129" s="57">
        <v>219124194</v>
      </c>
    </row>
    <row r="5130" spans="1:8">
      <c r="A5130" s="52" t="s">
        <v>506</v>
      </c>
      <c r="B5130" s="52" t="s">
        <v>673</v>
      </c>
      <c r="C5130" s="52" t="s">
        <v>1092</v>
      </c>
      <c r="D5130" s="52" t="s">
        <v>1114</v>
      </c>
      <c r="E5130" s="52" t="s">
        <v>934</v>
      </c>
      <c r="F5130" s="52" t="s">
        <v>936</v>
      </c>
      <c r="G5130" s="56" t="s">
        <v>937</v>
      </c>
      <c r="H5130" s="57">
        <v>219124194</v>
      </c>
    </row>
    <row r="5131" spans="1:8">
      <c r="A5131" s="52" t="s">
        <v>506</v>
      </c>
      <c r="B5131" s="52" t="s">
        <v>673</v>
      </c>
      <c r="C5131" s="52" t="s">
        <v>1092</v>
      </c>
      <c r="D5131" s="52" t="s">
        <v>1114</v>
      </c>
      <c r="E5131" s="52" t="s">
        <v>944</v>
      </c>
      <c r="F5131" s="52" t="s">
        <v>201</v>
      </c>
      <c r="G5131" s="56" t="s">
        <v>945</v>
      </c>
      <c r="H5131" s="57">
        <v>85096144</v>
      </c>
    </row>
    <row r="5132" spans="1:8">
      <c r="A5132" s="52" t="s">
        <v>506</v>
      </c>
      <c r="B5132" s="52" t="s">
        <v>673</v>
      </c>
      <c r="C5132" s="52" t="s">
        <v>1092</v>
      </c>
      <c r="D5132" s="52" t="s">
        <v>1114</v>
      </c>
      <c r="E5132" s="52" t="s">
        <v>944</v>
      </c>
      <c r="F5132" s="52" t="s">
        <v>946</v>
      </c>
      <c r="G5132" s="56" t="s">
        <v>947</v>
      </c>
      <c r="H5132" s="57">
        <v>19520610</v>
      </c>
    </row>
    <row r="5133" spans="1:8">
      <c r="A5133" s="52" t="s">
        <v>506</v>
      </c>
      <c r="B5133" s="52" t="s">
        <v>673</v>
      </c>
      <c r="C5133" s="52" t="s">
        <v>1092</v>
      </c>
      <c r="D5133" s="52" t="s">
        <v>1114</v>
      </c>
      <c r="E5133" s="52" t="s">
        <v>944</v>
      </c>
      <c r="F5133" s="52" t="s">
        <v>1229</v>
      </c>
      <c r="G5133" s="56" t="s">
        <v>1230</v>
      </c>
      <c r="H5133" s="57">
        <v>51769410</v>
      </c>
    </row>
    <row r="5134" spans="1:8" ht="25.5">
      <c r="A5134" s="52" t="s">
        <v>506</v>
      </c>
      <c r="B5134" s="52" t="s">
        <v>673</v>
      </c>
      <c r="C5134" s="52" t="s">
        <v>1092</v>
      </c>
      <c r="D5134" s="52" t="s">
        <v>1114</v>
      </c>
      <c r="E5134" s="52" t="s">
        <v>944</v>
      </c>
      <c r="F5134" s="52" t="s">
        <v>954</v>
      </c>
      <c r="G5134" s="56" t="s">
        <v>955</v>
      </c>
      <c r="H5134" s="57">
        <v>1974000</v>
      </c>
    </row>
    <row r="5135" spans="1:8" ht="25.5">
      <c r="A5135" s="52" t="s">
        <v>506</v>
      </c>
      <c r="B5135" s="52" t="s">
        <v>673</v>
      </c>
      <c r="C5135" s="52" t="s">
        <v>1092</v>
      </c>
      <c r="D5135" s="52" t="s">
        <v>1114</v>
      </c>
      <c r="E5135" s="52" t="s">
        <v>944</v>
      </c>
      <c r="F5135" s="52" t="s">
        <v>956</v>
      </c>
      <c r="G5135" s="56" t="s">
        <v>957</v>
      </c>
      <c r="H5135" s="57">
        <v>8166724</v>
      </c>
    </row>
    <row r="5136" spans="1:8">
      <c r="A5136" s="52" t="s">
        <v>506</v>
      </c>
      <c r="B5136" s="52" t="s">
        <v>673</v>
      </c>
      <c r="C5136" s="52" t="s">
        <v>1092</v>
      </c>
      <c r="D5136" s="52" t="s">
        <v>1114</v>
      </c>
      <c r="E5136" s="52" t="s">
        <v>944</v>
      </c>
      <c r="F5136" s="52" t="s">
        <v>958</v>
      </c>
      <c r="G5136" s="56" t="s">
        <v>959</v>
      </c>
      <c r="H5136" s="57">
        <v>3665400</v>
      </c>
    </row>
    <row r="5137" spans="1:8">
      <c r="A5137" s="52" t="s">
        <v>506</v>
      </c>
      <c r="B5137" s="52" t="s">
        <v>673</v>
      </c>
      <c r="C5137" s="52" t="s">
        <v>1092</v>
      </c>
      <c r="D5137" s="52" t="s">
        <v>1114</v>
      </c>
      <c r="E5137" s="52" t="s">
        <v>972</v>
      </c>
      <c r="F5137" s="52" t="s">
        <v>201</v>
      </c>
      <c r="G5137" s="56" t="s">
        <v>973</v>
      </c>
      <c r="H5137" s="57">
        <v>50960887</v>
      </c>
    </row>
    <row r="5138" spans="1:8">
      <c r="A5138" s="52" t="s">
        <v>506</v>
      </c>
      <c r="B5138" s="52" t="s">
        <v>673</v>
      </c>
      <c r="C5138" s="52" t="s">
        <v>1092</v>
      </c>
      <c r="D5138" s="52" t="s">
        <v>1114</v>
      </c>
      <c r="E5138" s="52" t="s">
        <v>972</v>
      </c>
      <c r="F5138" s="52" t="s">
        <v>974</v>
      </c>
      <c r="G5138" s="56" t="s">
        <v>975</v>
      </c>
      <c r="H5138" s="57">
        <v>41086807</v>
      </c>
    </row>
    <row r="5139" spans="1:8">
      <c r="A5139" s="52" t="s">
        <v>506</v>
      </c>
      <c r="B5139" s="52" t="s">
        <v>673</v>
      </c>
      <c r="C5139" s="52" t="s">
        <v>1092</v>
      </c>
      <c r="D5139" s="52" t="s">
        <v>1114</v>
      </c>
      <c r="E5139" s="52" t="s">
        <v>972</v>
      </c>
      <c r="F5139" s="52" t="s">
        <v>976</v>
      </c>
      <c r="G5139" s="56" t="s">
        <v>977</v>
      </c>
      <c r="H5139" s="57">
        <v>7245750</v>
      </c>
    </row>
    <row r="5140" spans="1:8">
      <c r="A5140" s="52" t="s">
        <v>506</v>
      </c>
      <c r="B5140" s="52" t="s">
        <v>673</v>
      </c>
      <c r="C5140" s="52" t="s">
        <v>1092</v>
      </c>
      <c r="D5140" s="52" t="s">
        <v>1114</v>
      </c>
      <c r="E5140" s="52" t="s">
        <v>972</v>
      </c>
      <c r="F5140" s="52" t="s">
        <v>980</v>
      </c>
      <c r="G5140" s="56" t="s">
        <v>981</v>
      </c>
      <c r="H5140" s="57">
        <v>1435455</v>
      </c>
    </row>
    <row r="5141" spans="1:8">
      <c r="A5141" s="52" t="s">
        <v>506</v>
      </c>
      <c r="B5141" s="52" t="s">
        <v>673</v>
      </c>
      <c r="C5141" s="52" t="s">
        <v>1092</v>
      </c>
      <c r="D5141" s="52" t="s">
        <v>1114</v>
      </c>
      <c r="E5141" s="52" t="s">
        <v>972</v>
      </c>
      <c r="F5141" s="52" t="s">
        <v>1295</v>
      </c>
      <c r="G5141" s="56" t="s">
        <v>1296</v>
      </c>
      <c r="H5141" s="57">
        <v>1192875</v>
      </c>
    </row>
    <row r="5142" spans="1:8">
      <c r="A5142" s="52" t="s">
        <v>506</v>
      </c>
      <c r="B5142" s="52" t="s">
        <v>673</v>
      </c>
      <c r="C5142" s="52" t="s">
        <v>1092</v>
      </c>
      <c r="D5142" s="52" t="s">
        <v>1114</v>
      </c>
      <c r="E5142" s="52" t="s">
        <v>1006</v>
      </c>
      <c r="F5142" s="52" t="s">
        <v>201</v>
      </c>
      <c r="G5142" s="56" t="s">
        <v>1007</v>
      </c>
      <c r="H5142" s="57">
        <v>1388000</v>
      </c>
    </row>
    <row r="5143" spans="1:8" ht="38.25">
      <c r="A5143" s="52" t="s">
        <v>506</v>
      </c>
      <c r="B5143" s="52" t="s">
        <v>673</v>
      </c>
      <c r="C5143" s="52" t="s">
        <v>1092</v>
      </c>
      <c r="D5143" s="52" t="s">
        <v>1114</v>
      </c>
      <c r="E5143" s="52" t="s">
        <v>1006</v>
      </c>
      <c r="F5143" s="52" t="s">
        <v>1008</v>
      </c>
      <c r="G5143" s="56" t="s">
        <v>1009</v>
      </c>
      <c r="H5143" s="57">
        <v>210000</v>
      </c>
    </row>
    <row r="5144" spans="1:8" ht="38.25">
      <c r="A5144" s="52" t="s">
        <v>506</v>
      </c>
      <c r="B5144" s="52" t="s">
        <v>673</v>
      </c>
      <c r="C5144" s="52" t="s">
        <v>1092</v>
      </c>
      <c r="D5144" s="52" t="s">
        <v>1114</v>
      </c>
      <c r="E5144" s="52" t="s">
        <v>1006</v>
      </c>
      <c r="F5144" s="52" t="s">
        <v>1012</v>
      </c>
      <c r="G5144" s="56" t="s">
        <v>1013</v>
      </c>
      <c r="H5144" s="57">
        <v>660000</v>
      </c>
    </row>
    <row r="5145" spans="1:8" ht="25.5">
      <c r="A5145" s="52" t="s">
        <v>506</v>
      </c>
      <c r="B5145" s="52" t="s">
        <v>673</v>
      </c>
      <c r="C5145" s="52" t="s">
        <v>1092</v>
      </c>
      <c r="D5145" s="52" t="s">
        <v>1114</v>
      </c>
      <c r="E5145" s="52" t="s">
        <v>1006</v>
      </c>
      <c r="F5145" s="52" t="s">
        <v>1016</v>
      </c>
      <c r="G5145" s="56" t="s">
        <v>1017</v>
      </c>
      <c r="H5145" s="57">
        <v>518000</v>
      </c>
    </row>
    <row r="5146" spans="1:8" ht="25.5">
      <c r="A5146" s="52" t="s">
        <v>506</v>
      </c>
      <c r="B5146" s="52" t="s">
        <v>673</v>
      </c>
      <c r="C5146" s="52" t="s">
        <v>1092</v>
      </c>
      <c r="D5146" s="52" t="s">
        <v>1114</v>
      </c>
      <c r="E5146" s="52" t="s">
        <v>1072</v>
      </c>
      <c r="F5146" s="52" t="s">
        <v>201</v>
      </c>
      <c r="G5146" s="56" t="s">
        <v>1073</v>
      </c>
      <c r="H5146" s="57">
        <v>70271000</v>
      </c>
    </row>
    <row r="5147" spans="1:8">
      <c r="A5147" s="52" t="s">
        <v>506</v>
      </c>
      <c r="B5147" s="52" t="s">
        <v>673</v>
      </c>
      <c r="C5147" s="52" t="s">
        <v>1092</v>
      </c>
      <c r="D5147" s="52" t="s">
        <v>1114</v>
      </c>
      <c r="E5147" s="52" t="s">
        <v>1072</v>
      </c>
      <c r="F5147" s="52" t="s">
        <v>1075</v>
      </c>
      <c r="G5147" s="56" t="s">
        <v>1065</v>
      </c>
      <c r="H5147" s="57">
        <v>70271000</v>
      </c>
    </row>
    <row r="5148" spans="1:8">
      <c r="A5148" s="52" t="s">
        <v>506</v>
      </c>
      <c r="B5148" s="52" t="s">
        <v>673</v>
      </c>
      <c r="C5148" s="52" t="s">
        <v>1092</v>
      </c>
      <c r="D5148" s="52" t="s">
        <v>1114</v>
      </c>
      <c r="E5148" s="52" t="s">
        <v>1083</v>
      </c>
      <c r="F5148" s="52" t="s">
        <v>201</v>
      </c>
      <c r="G5148" s="56" t="s">
        <v>971</v>
      </c>
      <c r="H5148" s="57">
        <v>8854670000</v>
      </c>
    </row>
    <row r="5149" spans="1:8" ht="25.5">
      <c r="A5149" s="52" t="s">
        <v>506</v>
      </c>
      <c r="B5149" s="52" t="s">
        <v>673</v>
      </c>
      <c r="C5149" s="52" t="s">
        <v>1092</v>
      </c>
      <c r="D5149" s="52" t="s">
        <v>1114</v>
      </c>
      <c r="E5149" s="52" t="s">
        <v>1083</v>
      </c>
      <c r="F5149" s="52" t="s">
        <v>1332</v>
      </c>
      <c r="G5149" s="56" t="s">
        <v>1333</v>
      </c>
      <c r="H5149" s="57">
        <v>8854670000</v>
      </c>
    </row>
    <row r="5150" spans="1:8">
      <c r="A5150" s="52" t="s">
        <v>506</v>
      </c>
      <c r="B5150" s="52" t="s">
        <v>673</v>
      </c>
      <c r="C5150" s="52" t="s">
        <v>480</v>
      </c>
      <c r="D5150" s="52" t="s">
        <v>201</v>
      </c>
      <c r="E5150" s="52" t="s">
        <v>201</v>
      </c>
      <c r="F5150" s="52" t="s">
        <v>201</v>
      </c>
      <c r="G5150" s="56" t="s">
        <v>1137</v>
      </c>
      <c r="H5150" s="57">
        <v>4298312000</v>
      </c>
    </row>
    <row r="5151" spans="1:8">
      <c r="A5151" s="52" t="s">
        <v>506</v>
      </c>
      <c r="B5151" s="52" t="s">
        <v>673</v>
      </c>
      <c r="C5151" s="52" t="s">
        <v>480</v>
      </c>
      <c r="D5151" s="52" t="s">
        <v>490</v>
      </c>
      <c r="E5151" s="52" t="s">
        <v>201</v>
      </c>
      <c r="F5151" s="52" t="s">
        <v>201</v>
      </c>
      <c r="G5151" s="56" t="s">
        <v>1138</v>
      </c>
      <c r="H5151" s="57">
        <v>4298312000</v>
      </c>
    </row>
    <row r="5152" spans="1:8">
      <c r="A5152" s="52" t="s">
        <v>506</v>
      </c>
      <c r="B5152" s="52" t="s">
        <v>673</v>
      </c>
      <c r="C5152" s="52" t="s">
        <v>480</v>
      </c>
      <c r="D5152" s="52" t="s">
        <v>490</v>
      </c>
      <c r="E5152" s="52" t="s">
        <v>934</v>
      </c>
      <c r="F5152" s="52" t="s">
        <v>201</v>
      </c>
      <c r="G5152" s="56" t="s">
        <v>935</v>
      </c>
      <c r="H5152" s="57">
        <v>1737888326</v>
      </c>
    </row>
    <row r="5153" spans="1:8">
      <c r="A5153" s="52" t="s">
        <v>506</v>
      </c>
      <c r="B5153" s="52" t="s">
        <v>673</v>
      </c>
      <c r="C5153" s="52" t="s">
        <v>480</v>
      </c>
      <c r="D5153" s="52" t="s">
        <v>490</v>
      </c>
      <c r="E5153" s="52" t="s">
        <v>934</v>
      </c>
      <c r="F5153" s="52" t="s">
        <v>936</v>
      </c>
      <c r="G5153" s="56" t="s">
        <v>937</v>
      </c>
      <c r="H5153" s="57">
        <v>1737230626</v>
      </c>
    </row>
    <row r="5154" spans="1:8">
      <c r="A5154" s="52" t="s">
        <v>506</v>
      </c>
      <c r="B5154" s="52" t="s">
        <v>673</v>
      </c>
      <c r="C5154" s="52" t="s">
        <v>480</v>
      </c>
      <c r="D5154" s="52" t="s">
        <v>490</v>
      </c>
      <c r="E5154" s="52" t="s">
        <v>934</v>
      </c>
      <c r="F5154" s="52" t="s">
        <v>938</v>
      </c>
      <c r="G5154" s="56" t="s">
        <v>939</v>
      </c>
      <c r="H5154" s="57">
        <v>657700</v>
      </c>
    </row>
    <row r="5155" spans="1:8" ht="25.5">
      <c r="A5155" s="52" t="s">
        <v>506</v>
      </c>
      <c r="B5155" s="52" t="s">
        <v>673</v>
      </c>
      <c r="C5155" s="52" t="s">
        <v>480</v>
      </c>
      <c r="D5155" s="52" t="s">
        <v>490</v>
      </c>
      <c r="E5155" s="52" t="s">
        <v>940</v>
      </c>
      <c r="F5155" s="52" t="s">
        <v>201</v>
      </c>
      <c r="G5155" s="56" t="s">
        <v>941</v>
      </c>
      <c r="H5155" s="57">
        <v>94582602</v>
      </c>
    </row>
    <row r="5156" spans="1:8" ht="25.5">
      <c r="A5156" s="52" t="s">
        <v>506</v>
      </c>
      <c r="B5156" s="52" t="s">
        <v>673</v>
      </c>
      <c r="C5156" s="52" t="s">
        <v>480</v>
      </c>
      <c r="D5156" s="52" t="s">
        <v>490</v>
      </c>
      <c r="E5156" s="52" t="s">
        <v>940</v>
      </c>
      <c r="F5156" s="52" t="s">
        <v>942</v>
      </c>
      <c r="G5156" s="56" t="s">
        <v>943</v>
      </c>
      <c r="H5156" s="57">
        <v>94582602</v>
      </c>
    </row>
    <row r="5157" spans="1:8">
      <c r="A5157" s="52" t="s">
        <v>506</v>
      </c>
      <c r="B5157" s="52" t="s">
        <v>673</v>
      </c>
      <c r="C5157" s="52" t="s">
        <v>480</v>
      </c>
      <c r="D5157" s="52" t="s">
        <v>490</v>
      </c>
      <c r="E5157" s="52" t="s">
        <v>944</v>
      </c>
      <c r="F5157" s="52" t="s">
        <v>201</v>
      </c>
      <c r="G5157" s="56" t="s">
        <v>945</v>
      </c>
      <c r="H5157" s="57">
        <v>274501341</v>
      </c>
    </row>
    <row r="5158" spans="1:8">
      <c r="A5158" s="52" t="s">
        <v>506</v>
      </c>
      <c r="B5158" s="52" t="s">
        <v>673</v>
      </c>
      <c r="C5158" s="52" t="s">
        <v>480</v>
      </c>
      <c r="D5158" s="52" t="s">
        <v>490</v>
      </c>
      <c r="E5158" s="52" t="s">
        <v>944</v>
      </c>
      <c r="F5158" s="52" t="s">
        <v>946</v>
      </c>
      <c r="G5158" s="56" t="s">
        <v>947</v>
      </c>
      <c r="H5158" s="57">
        <v>52192200</v>
      </c>
    </row>
    <row r="5159" spans="1:8">
      <c r="A5159" s="52" t="s">
        <v>506</v>
      </c>
      <c r="B5159" s="52" t="s">
        <v>673</v>
      </c>
      <c r="C5159" s="52" t="s">
        <v>480</v>
      </c>
      <c r="D5159" s="52" t="s">
        <v>490</v>
      </c>
      <c r="E5159" s="52" t="s">
        <v>944</v>
      </c>
      <c r="F5159" s="52" t="s">
        <v>1240</v>
      </c>
      <c r="G5159" s="56" t="s">
        <v>1241</v>
      </c>
      <c r="H5159" s="57">
        <v>25687000</v>
      </c>
    </row>
    <row r="5160" spans="1:8">
      <c r="A5160" s="52" t="s">
        <v>506</v>
      </c>
      <c r="B5160" s="52" t="s">
        <v>673</v>
      </c>
      <c r="C5160" s="52" t="s">
        <v>480</v>
      </c>
      <c r="D5160" s="52" t="s">
        <v>490</v>
      </c>
      <c r="E5160" s="52" t="s">
        <v>944</v>
      </c>
      <c r="F5160" s="52" t="s">
        <v>948</v>
      </c>
      <c r="G5160" s="56" t="s">
        <v>949</v>
      </c>
      <c r="H5160" s="57">
        <v>101087600</v>
      </c>
    </row>
    <row r="5161" spans="1:8" ht="25.5">
      <c r="A5161" s="52" t="s">
        <v>506</v>
      </c>
      <c r="B5161" s="52" t="s">
        <v>673</v>
      </c>
      <c r="C5161" s="52" t="s">
        <v>480</v>
      </c>
      <c r="D5161" s="52" t="s">
        <v>490</v>
      </c>
      <c r="E5161" s="52" t="s">
        <v>944</v>
      </c>
      <c r="F5161" s="52" t="s">
        <v>954</v>
      </c>
      <c r="G5161" s="56" t="s">
        <v>955</v>
      </c>
      <c r="H5161" s="57">
        <v>7896000</v>
      </c>
    </row>
    <row r="5162" spans="1:8" ht="25.5">
      <c r="A5162" s="52" t="s">
        <v>506</v>
      </c>
      <c r="B5162" s="52" t="s">
        <v>673</v>
      </c>
      <c r="C5162" s="52" t="s">
        <v>480</v>
      </c>
      <c r="D5162" s="52" t="s">
        <v>490</v>
      </c>
      <c r="E5162" s="52" t="s">
        <v>944</v>
      </c>
      <c r="F5162" s="52" t="s">
        <v>956</v>
      </c>
      <c r="G5162" s="56" t="s">
        <v>957</v>
      </c>
      <c r="H5162" s="57">
        <v>23012541</v>
      </c>
    </row>
    <row r="5163" spans="1:8">
      <c r="A5163" s="52" t="s">
        <v>506</v>
      </c>
      <c r="B5163" s="52" t="s">
        <v>673</v>
      </c>
      <c r="C5163" s="52" t="s">
        <v>480</v>
      </c>
      <c r="D5163" s="52" t="s">
        <v>490</v>
      </c>
      <c r="E5163" s="52" t="s">
        <v>944</v>
      </c>
      <c r="F5163" s="52" t="s">
        <v>960</v>
      </c>
      <c r="G5163" s="56" t="s">
        <v>961</v>
      </c>
      <c r="H5163" s="57">
        <v>64626000</v>
      </c>
    </row>
    <row r="5164" spans="1:8">
      <c r="A5164" s="52" t="s">
        <v>506</v>
      </c>
      <c r="B5164" s="52" t="s">
        <v>673</v>
      </c>
      <c r="C5164" s="52" t="s">
        <v>480</v>
      </c>
      <c r="D5164" s="52" t="s">
        <v>490</v>
      </c>
      <c r="E5164" s="52" t="s">
        <v>966</v>
      </c>
      <c r="F5164" s="52" t="s">
        <v>201</v>
      </c>
      <c r="G5164" s="56" t="s">
        <v>967</v>
      </c>
      <c r="H5164" s="57">
        <v>115511000</v>
      </c>
    </row>
    <row r="5165" spans="1:8">
      <c r="A5165" s="52" t="s">
        <v>506</v>
      </c>
      <c r="B5165" s="52" t="s">
        <v>673</v>
      </c>
      <c r="C5165" s="52" t="s">
        <v>480</v>
      </c>
      <c r="D5165" s="52" t="s">
        <v>490</v>
      </c>
      <c r="E5165" s="52" t="s">
        <v>966</v>
      </c>
      <c r="F5165" s="52" t="s">
        <v>1293</v>
      </c>
      <c r="G5165" s="56" t="s">
        <v>1294</v>
      </c>
      <c r="H5165" s="57">
        <v>30131000</v>
      </c>
    </row>
    <row r="5166" spans="1:8">
      <c r="A5166" s="52" t="s">
        <v>506</v>
      </c>
      <c r="B5166" s="52" t="s">
        <v>673</v>
      </c>
      <c r="C5166" s="52" t="s">
        <v>480</v>
      </c>
      <c r="D5166" s="52" t="s">
        <v>490</v>
      </c>
      <c r="E5166" s="52" t="s">
        <v>966</v>
      </c>
      <c r="F5166" s="52" t="s">
        <v>970</v>
      </c>
      <c r="G5166" s="56" t="s">
        <v>971</v>
      </c>
      <c r="H5166" s="57">
        <v>85380000</v>
      </c>
    </row>
    <row r="5167" spans="1:8">
      <c r="A5167" s="52" t="s">
        <v>506</v>
      </c>
      <c r="B5167" s="52" t="s">
        <v>673</v>
      </c>
      <c r="C5167" s="52" t="s">
        <v>480</v>
      </c>
      <c r="D5167" s="52" t="s">
        <v>490</v>
      </c>
      <c r="E5167" s="52" t="s">
        <v>972</v>
      </c>
      <c r="F5167" s="52" t="s">
        <v>201</v>
      </c>
      <c r="G5167" s="56" t="s">
        <v>973</v>
      </c>
      <c r="H5167" s="57">
        <v>451323544</v>
      </c>
    </row>
    <row r="5168" spans="1:8">
      <c r="A5168" s="52" t="s">
        <v>506</v>
      </c>
      <c r="B5168" s="52" t="s">
        <v>673</v>
      </c>
      <c r="C5168" s="52" t="s">
        <v>480</v>
      </c>
      <c r="D5168" s="52" t="s">
        <v>490</v>
      </c>
      <c r="E5168" s="52" t="s">
        <v>972</v>
      </c>
      <c r="F5168" s="52" t="s">
        <v>974</v>
      </c>
      <c r="G5168" s="56" t="s">
        <v>975</v>
      </c>
      <c r="H5168" s="57">
        <v>337405031</v>
      </c>
    </row>
    <row r="5169" spans="1:8">
      <c r="A5169" s="52" t="s">
        <v>506</v>
      </c>
      <c r="B5169" s="52" t="s">
        <v>673</v>
      </c>
      <c r="C5169" s="52" t="s">
        <v>480</v>
      </c>
      <c r="D5169" s="52" t="s">
        <v>490</v>
      </c>
      <c r="E5169" s="52" t="s">
        <v>972</v>
      </c>
      <c r="F5169" s="52" t="s">
        <v>976</v>
      </c>
      <c r="G5169" s="56" t="s">
        <v>977</v>
      </c>
      <c r="H5169" s="57">
        <v>58168883</v>
      </c>
    </row>
    <row r="5170" spans="1:8">
      <c r="A5170" s="52" t="s">
        <v>506</v>
      </c>
      <c r="B5170" s="52" t="s">
        <v>673</v>
      </c>
      <c r="C5170" s="52" t="s">
        <v>480</v>
      </c>
      <c r="D5170" s="52" t="s">
        <v>490</v>
      </c>
      <c r="E5170" s="52" t="s">
        <v>972</v>
      </c>
      <c r="F5170" s="52" t="s">
        <v>978</v>
      </c>
      <c r="G5170" s="56" t="s">
        <v>979</v>
      </c>
      <c r="H5170" s="57">
        <v>37175025</v>
      </c>
    </row>
    <row r="5171" spans="1:8">
      <c r="A5171" s="52" t="s">
        <v>506</v>
      </c>
      <c r="B5171" s="52" t="s">
        <v>673</v>
      </c>
      <c r="C5171" s="52" t="s">
        <v>480</v>
      </c>
      <c r="D5171" s="52" t="s">
        <v>490</v>
      </c>
      <c r="E5171" s="52" t="s">
        <v>972</v>
      </c>
      <c r="F5171" s="52" t="s">
        <v>980</v>
      </c>
      <c r="G5171" s="56" t="s">
        <v>981</v>
      </c>
      <c r="H5171" s="57">
        <v>18574605</v>
      </c>
    </row>
    <row r="5172" spans="1:8">
      <c r="A5172" s="52" t="s">
        <v>506</v>
      </c>
      <c r="B5172" s="52" t="s">
        <v>673</v>
      </c>
      <c r="C5172" s="52" t="s">
        <v>480</v>
      </c>
      <c r="D5172" s="52" t="s">
        <v>490</v>
      </c>
      <c r="E5172" s="52" t="s">
        <v>986</v>
      </c>
      <c r="F5172" s="52" t="s">
        <v>201</v>
      </c>
      <c r="G5172" s="56" t="s">
        <v>987</v>
      </c>
      <c r="H5172" s="57">
        <v>284240298</v>
      </c>
    </row>
    <row r="5173" spans="1:8">
      <c r="A5173" s="52" t="s">
        <v>506</v>
      </c>
      <c r="B5173" s="52" t="s">
        <v>673</v>
      </c>
      <c r="C5173" s="52" t="s">
        <v>480</v>
      </c>
      <c r="D5173" s="52" t="s">
        <v>490</v>
      </c>
      <c r="E5173" s="52" t="s">
        <v>986</v>
      </c>
      <c r="F5173" s="52" t="s">
        <v>988</v>
      </c>
      <c r="G5173" s="56" t="s">
        <v>989</v>
      </c>
      <c r="H5173" s="57">
        <v>195031386</v>
      </c>
    </row>
    <row r="5174" spans="1:8">
      <c r="A5174" s="52" t="s">
        <v>506</v>
      </c>
      <c r="B5174" s="52" t="s">
        <v>673</v>
      </c>
      <c r="C5174" s="52" t="s">
        <v>480</v>
      </c>
      <c r="D5174" s="52" t="s">
        <v>490</v>
      </c>
      <c r="E5174" s="52" t="s">
        <v>986</v>
      </c>
      <c r="F5174" s="52" t="s">
        <v>990</v>
      </c>
      <c r="G5174" s="56" t="s">
        <v>991</v>
      </c>
      <c r="H5174" s="57">
        <v>4057199</v>
      </c>
    </row>
    <row r="5175" spans="1:8">
      <c r="A5175" s="52" t="s">
        <v>506</v>
      </c>
      <c r="B5175" s="52" t="s">
        <v>673</v>
      </c>
      <c r="C5175" s="52" t="s">
        <v>480</v>
      </c>
      <c r="D5175" s="52" t="s">
        <v>490</v>
      </c>
      <c r="E5175" s="52" t="s">
        <v>986</v>
      </c>
      <c r="F5175" s="52" t="s">
        <v>992</v>
      </c>
      <c r="G5175" s="56" t="s">
        <v>993</v>
      </c>
      <c r="H5175" s="57">
        <v>45602904</v>
      </c>
    </row>
    <row r="5176" spans="1:8">
      <c r="A5176" s="52" t="s">
        <v>506</v>
      </c>
      <c r="B5176" s="52" t="s">
        <v>673</v>
      </c>
      <c r="C5176" s="52" t="s">
        <v>480</v>
      </c>
      <c r="D5176" s="52" t="s">
        <v>490</v>
      </c>
      <c r="E5176" s="52" t="s">
        <v>986</v>
      </c>
      <c r="F5176" s="52" t="s">
        <v>994</v>
      </c>
      <c r="G5176" s="56" t="s">
        <v>995</v>
      </c>
      <c r="H5176" s="57">
        <v>39548809</v>
      </c>
    </row>
    <row r="5177" spans="1:8">
      <c r="A5177" s="52" t="s">
        <v>506</v>
      </c>
      <c r="B5177" s="52" t="s">
        <v>673</v>
      </c>
      <c r="C5177" s="52" t="s">
        <v>480</v>
      </c>
      <c r="D5177" s="52" t="s">
        <v>490</v>
      </c>
      <c r="E5177" s="52" t="s">
        <v>996</v>
      </c>
      <c r="F5177" s="52" t="s">
        <v>201</v>
      </c>
      <c r="G5177" s="56" t="s">
        <v>997</v>
      </c>
      <c r="H5177" s="57">
        <v>80425384</v>
      </c>
    </row>
    <row r="5178" spans="1:8">
      <c r="A5178" s="52" t="s">
        <v>506</v>
      </c>
      <c r="B5178" s="52" t="s">
        <v>673</v>
      </c>
      <c r="C5178" s="52" t="s">
        <v>480</v>
      </c>
      <c r="D5178" s="52" t="s">
        <v>490</v>
      </c>
      <c r="E5178" s="52" t="s">
        <v>996</v>
      </c>
      <c r="F5178" s="52" t="s">
        <v>998</v>
      </c>
      <c r="G5178" s="56" t="s">
        <v>999</v>
      </c>
      <c r="H5178" s="57">
        <v>19280400</v>
      </c>
    </row>
    <row r="5179" spans="1:8">
      <c r="A5179" s="52" t="s">
        <v>506</v>
      </c>
      <c r="B5179" s="52" t="s">
        <v>673</v>
      </c>
      <c r="C5179" s="52" t="s">
        <v>480</v>
      </c>
      <c r="D5179" s="52" t="s">
        <v>490</v>
      </c>
      <c r="E5179" s="52" t="s">
        <v>996</v>
      </c>
      <c r="F5179" s="52" t="s">
        <v>1000</v>
      </c>
      <c r="G5179" s="56" t="s">
        <v>1001</v>
      </c>
      <c r="H5179" s="57">
        <v>3700000</v>
      </c>
    </row>
    <row r="5180" spans="1:8">
      <c r="A5180" s="52" t="s">
        <v>506</v>
      </c>
      <c r="B5180" s="52" t="s">
        <v>673</v>
      </c>
      <c r="C5180" s="52" t="s">
        <v>480</v>
      </c>
      <c r="D5180" s="52" t="s">
        <v>490</v>
      </c>
      <c r="E5180" s="52" t="s">
        <v>996</v>
      </c>
      <c r="F5180" s="52" t="s">
        <v>1004</v>
      </c>
      <c r="G5180" s="56" t="s">
        <v>1005</v>
      </c>
      <c r="H5180" s="57">
        <v>57444984</v>
      </c>
    </row>
    <row r="5181" spans="1:8">
      <c r="A5181" s="52" t="s">
        <v>506</v>
      </c>
      <c r="B5181" s="52" t="s">
        <v>673</v>
      </c>
      <c r="C5181" s="52" t="s">
        <v>480</v>
      </c>
      <c r="D5181" s="52" t="s">
        <v>490</v>
      </c>
      <c r="E5181" s="52" t="s">
        <v>1006</v>
      </c>
      <c r="F5181" s="52" t="s">
        <v>201</v>
      </c>
      <c r="G5181" s="56" t="s">
        <v>1007</v>
      </c>
      <c r="H5181" s="57">
        <v>24368376</v>
      </c>
    </row>
    <row r="5182" spans="1:8" ht="38.25">
      <c r="A5182" s="52" t="s">
        <v>506</v>
      </c>
      <c r="B5182" s="52" t="s">
        <v>673</v>
      </c>
      <c r="C5182" s="52" t="s">
        <v>480</v>
      </c>
      <c r="D5182" s="52" t="s">
        <v>490</v>
      </c>
      <c r="E5182" s="52" t="s">
        <v>1006</v>
      </c>
      <c r="F5182" s="52" t="s">
        <v>1008</v>
      </c>
      <c r="G5182" s="56" t="s">
        <v>1009</v>
      </c>
      <c r="H5182" s="57">
        <v>4198806</v>
      </c>
    </row>
    <row r="5183" spans="1:8" ht="38.25">
      <c r="A5183" s="52" t="s">
        <v>506</v>
      </c>
      <c r="B5183" s="52" t="s">
        <v>673</v>
      </c>
      <c r="C5183" s="52" t="s">
        <v>480</v>
      </c>
      <c r="D5183" s="52" t="s">
        <v>490</v>
      </c>
      <c r="E5183" s="52" t="s">
        <v>1006</v>
      </c>
      <c r="F5183" s="52" t="s">
        <v>1012</v>
      </c>
      <c r="G5183" s="56" t="s">
        <v>1013</v>
      </c>
      <c r="H5183" s="57">
        <v>6534000</v>
      </c>
    </row>
    <row r="5184" spans="1:8">
      <c r="A5184" s="52" t="s">
        <v>506</v>
      </c>
      <c r="B5184" s="52" t="s">
        <v>673</v>
      </c>
      <c r="C5184" s="52" t="s">
        <v>480</v>
      </c>
      <c r="D5184" s="52" t="s">
        <v>490</v>
      </c>
      <c r="E5184" s="52" t="s">
        <v>1006</v>
      </c>
      <c r="F5184" s="52" t="s">
        <v>1014</v>
      </c>
      <c r="G5184" s="56" t="s">
        <v>1015</v>
      </c>
      <c r="H5184" s="57">
        <v>5000000</v>
      </c>
    </row>
    <row r="5185" spans="1:8" ht="25.5">
      <c r="A5185" s="52" t="s">
        <v>506</v>
      </c>
      <c r="B5185" s="52" t="s">
        <v>673</v>
      </c>
      <c r="C5185" s="52" t="s">
        <v>480</v>
      </c>
      <c r="D5185" s="52" t="s">
        <v>490</v>
      </c>
      <c r="E5185" s="52" t="s">
        <v>1006</v>
      </c>
      <c r="F5185" s="52" t="s">
        <v>1016</v>
      </c>
      <c r="G5185" s="56" t="s">
        <v>1017</v>
      </c>
      <c r="H5185" s="57">
        <v>3635570</v>
      </c>
    </row>
    <row r="5186" spans="1:8">
      <c r="A5186" s="52" t="s">
        <v>506</v>
      </c>
      <c r="B5186" s="52" t="s">
        <v>673</v>
      </c>
      <c r="C5186" s="52" t="s">
        <v>480</v>
      </c>
      <c r="D5186" s="52" t="s">
        <v>490</v>
      </c>
      <c r="E5186" s="52" t="s">
        <v>1006</v>
      </c>
      <c r="F5186" s="52" t="s">
        <v>1020</v>
      </c>
      <c r="G5186" s="56" t="s">
        <v>511</v>
      </c>
      <c r="H5186" s="57">
        <v>5000000</v>
      </c>
    </row>
    <row r="5187" spans="1:8">
      <c r="A5187" s="52" t="s">
        <v>506</v>
      </c>
      <c r="B5187" s="52" t="s">
        <v>673</v>
      </c>
      <c r="C5187" s="52" t="s">
        <v>480</v>
      </c>
      <c r="D5187" s="52" t="s">
        <v>490</v>
      </c>
      <c r="E5187" s="52" t="s">
        <v>1035</v>
      </c>
      <c r="F5187" s="52" t="s">
        <v>201</v>
      </c>
      <c r="G5187" s="56" t="s">
        <v>1036</v>
      </c>
      <c r="H5187" s="57">
        <v>75410000</v>
      </c>
    </row>
    <row r="5188" spans="1:8">
      <c r="A5188" s="52" t="s">
        <v>506</v>
      </c>
      <c r="B5188" s="52" t="s">
        <v>673</v>
      </c>
      <c r="C5188" s="52" t="s">
        <v>480</v>
      </c>
      <c r="D5188" s="52" t="s">
        <v>490</v>
      </c>
      <c r="E5188" s="52" t="s">
        <v>1035</v>
      </c>
      <c r="F5188" s="52" t="s">
        <v>1037</v>
      </c>
      <c r="G5188" s="56" t="s">
        <v>1038</v>
      </c>
      <c r="H5188" s="57">
        <v>8010000</v>
      </c>
    </row>
    <row r="5189" spans="1:8">
      <c r="A5189" s="52" t="s">
        <v>506</v>
      </c>
      <c r="B5189" s="52" t="s">
        <v>673</v>
      </c>
      <c r="C5189" s="52" t="s">
        <v>480</v>
      </c>
      <c r="D5189" s="52" t="s">
        <v>490</v>
      </c>
      <c r="E5189" s="52" t="s">
        <v>1035</v>
      </c>
      <c r="F5189" s="52" t="s">
        <v>1039</v>
      </c>
      <c r="G5189" s="56" t="s">
        <v>1040</v>
      </c>
      <c r="H5189" s="57">
        <v>22800000</v>
      </c>
    </row>
    <row r="5190" spans="1:8">
      <c r="A5190" s="52" t="s">
        <v>506</v>
      </c>
      <c r="B5190" s="52" t="s">
        <v>673</v>
      </c>
      <c r="C5190" s="52" t="s">
        <v>480</v>
      </c>
      <c r="D5190" s="52" t="s">
        <v>490</v>
      </c>
      <c r="E5190" s="52" t="s">
        <v>1035</v>
      </c>
      <c r="F5190" s="52" t="s">
        <v>1041</v>
      </c>
      <c r="G5190" s="56" t="s">
        <v>1028</v>
      </c>
      <c r="H5190" s="57">
        <v>35300000</v>
      </c>
    </row>
    <row r="5191" spans="1:8">
      <c r="A5191" s="52" t="s">
        <v>506</v>
      </c>
      <c r="B5191" s="52" t="s">
        <v>673</v>
      </c>
      <c r="C5191" s="52" t="s">
        <v>480</v>
      </c>
      <c r="D5191" s="52" t="s">
        <v>490</v>
      </c>
      <c r="E5191" s="52" t="s">
        <v>1035</v>
      </c>
      <c r="F5191" s="52" t="s">
        <v>1042</v>
      </c>
      <c r="G5191" s="56" t="s">
        <v>1043</v>
      </c>
      <c r="H5191" s="57">
        <v>9300000</v>
      </c>
    </row>
    <row r="5192" spans="1:8">
      <c r="A5192" s="52" t="s">
        <v>506</v>
      </c>
      <c r="B5192" s="52" t="s">
        <v>673</v>
      </c>
      <c r="C5192" s="52" t="s">
        <v>480</v>
      </c>
      <c r="D5192" s="52" t="s">
        <v>490</v>
      </c>
      <c r="E5192" s="52" t="s">
        <v>1044</v>
      </c>
      <c r="F5192" s="52" t="s">
        <v>201</v>
      </c>
      <c r="G5192" s="56" t="s">
        <v>1045</v>
      </c>
      <c r="H5192" s="57">
        <v>292299500</v>
      </c>
    </row>
    <row r="5193" spans="1:8">
      <c r="A5193" s="52" t="s">
        <v>506</v>
      </c>
      <c r="B5193" s="52" t="s">
        <v>673</v>
      </c>
      <c r="C5193" s="52" t="s">
        <v>480</v>
      </c>
      <c r="D5193" s="52" t="s">
        <v>490</v>
      </c>
      <c r="E5193" s="52" t="s">
        <v>1044</v>
      </c>
      <c r="F5193" s="52" t="s">
        <v>1046</v>
      </c>
      <c r="G5193" s="56" t="s">
        <v>1047</v>
      </c>
      <c r="H5193" s="57">
        <v>68500000</v>
      </c>
    </row>
    <row r="5194" spans="1:8">
      <c r="A5194" s="52" t="s">
        <v>506</v>
      </c>
      <c r="B5194" s="52" t="s">
        <v>673</v>
      </c>
      <c r="C5194" s="52" t="s">
        <v>480</v>
      </c>
      <c r="D5194" s="52" t="s">
        <v>490</v>
      </c>
      <c r="E5194" s="52" t="s">
        <v>1044</v>
      </c>
      <c r="F5194" s="52" t="s">
        <v>1048</v>
      </c>
      <c r="G5194" s="56" t="s">
        <v>1049</v>
      </c>
      <c r="H5194" s="57">
        <v>91646000</v>
      </c>
    </row>
    <row r="5195" spans="1:8">
      <c r="A5195" s="52" t="s">
        <v>506</v>
      </c>
      <c r="B5195" s="52" t="s">
        <v>673</v>
      </c>
      <c r="C5195" s="52" t="s">
        <v>480</v>
      </c>
      <c r="D5195" s="52" t="s">
        <v>490</v>
      </c>
      <c r="E5195" s="52" t="s">
        <v>1044</v>
      </c>
      <c r="F5195" s="52" t="s">
        <v>1050</v>
      </c>
      <c r="G5195" s="56" t="s">
        <v>1051</v>
      </c>
      <c r="H5195" s="57">
        <v>132153500</v>
      </c>
    </row>
    <row r="5196" spans="1:8" ht="25.5">
      <c r="A5196" s="52" t="s">
        <v>506</v>
      </c>
      <c r="B5196" s="52" t="s">
        <v>673</v>
      </c>
      <c r="C5196" s="52" t="s">
        <v>480</v>
      </c>
      <c r="D5196" s="52" t="s">
        <v>490</v>
      </c>
      <c r="E5196" s="52" t="s">
        <v>1058</v>
      </c>
      <c r="F5196" s="52" t="s">
        <v>201</v>
      </c>
      <c r="G5196" s="56" t="s">
        <v>1059</v>
      </c>
      <c r="H5196" s="57">
        <v>52198000</v>
      </c>
    </row>
    <row r="5197" spans="1:8">
      <c r="A5197" s="52" t="s">
        <v>506</v>
      </c>
      <c r="B5197" s="52" t="s">
        <v>673</v>
      </c>
      <c r="C5197" s="52" t="s">
        <v>480</v>
      </c>
      <c r="D5197" s="52" t="s">
        <v>490</v>
      </c>
      <c r="E5197" s="52" t="s">
        <v>1058</v>
      </c>
      <c r="F5197" s="52" t="s">
        <v>1060</v>
      </c>
      <c r="G5197" s="56" t="s">
        <v>1061</v>
      </c>
      <c r="H5197" s="57">
        <v>9995000</v>
      </c>
    </row>
    <row r="5198" spans="1:8">
      <c r="A5198" s="52" t="s">
        <v>506</v>
      </c>
      <c r="B5198" s="52" t="s">
        <v>673</v>
      </c>
      <c r="C5198" s="52" t="s">
        <v>480</v>
      </c>
      <c r="D5198" s="52" t="s">
        <v>490</v>
      </c>
      <c r="E5198" s="52" t="s">
        <v>1058</v>
      </c>
      <c r="F5198" s="52" t="s">
        <v>1064</v>
      </c>
      <c r="G5198" s="56" t="s">
        <v>1065</v>
      </c>
      <c r="H5198" s="57">
        <v>16803000</v>
      </c>
    </row>
    <row r="5199" spans="1:8">
      <c r="A5199" s="52" t="s">
        <v>506</v>
      </c>
      <c r="B5199" s="52" t="s">
        <v>673</v>
      </c>
      <c r="C5199" s="52" t="s">
        <v>480</v>
      </c>
      <c r="D5199" s="52" t="s">
        <v>490</v>
      </c>
      <c r="E5199" s="52" t="s">
        <v>1058</v>
      </c>
      <c r="F5199" s="52" t="s">
        <v>1068</v>
      </c>
      <c r="G5199" s="56" t="s">
        <v>1069</v>
      </c>
      <c r="H5199" s="57">
        <v>25400000</v>
      </c>
    </row>
    <row r="5200" spans="1:8" ht="25.5">
      <c r="A5200" s="52" t="s">
        <v>506</v>
      </c>
      <c r="B5200" s="52" t="s">
        <v>673</v>
      </c>
      <c r="C5200" s="52" t="s">
        <v>480</v>
      </c>
      <c r="D5200" s="52" t="s">
        <v>490</v>
      </c>
      <c r="E5200" s="52" t="s">
        <v>1072</v>
      </c>
      <c r="F5200" s="52" t="s">
        <v>201</v>
      </c>
      <c r="G5200" s="56" t="s">
        <v>1073</v>
      </c>
      <c r="H5200" s="57">
        <v>102120000</v>
      </c>
    </row>
    <row r="5201" spans="1:8">
      <c r="A5201" s="52" t="s">
        <v>506</v>
      </c>
      <c r="B5201" s="52" t="s">
        <v>673</v>
      </c>
      <c r="C5201" s="52" t="s">
        <v>480</v>
      </c>
      <c r="D5201" s="52" t="s">
        <v>490</v>
      </c>
      <c r="E5201" s="52" t="s">
        <v>1072</v>
      </c>
      <c r="F5201" s="52" t="s">
        <v>1074</v>
      </c>
      <c r="G5201" s="56" t="s">
        <v>1067</v>
      </c>
      <c r="H5201" s="57">
        <v>11590000</v>
      </c>
    </row>
    <row r="5202" spans="1:8">
      <c r="A5202" s="52" t="s">
        <v>506</v>
      </c>
      <c r="B5202" s="52" t="s">
        <v>673</v>
      </c>
      <c r="C5202" s="52" t="s">
        <v>480</v>
      </c>
      <c r="D5202" s="52" t="s">
        <v>490</v>
      </c>
      <c r="E5202" s="52" t="s">
        <v>1072</v>
      </c>
      <c r="F5202" s="52" t="s">
        <v>1075</v>
      </c>
      <c r="G5202" s="56" t="s">
        <v>1065</v>
      </c>
      <c r="H5202" s="57">
        <v>70880000</v>
      </c>
    </row>
    <row r="5203" spans="1:8">
      <c r="A5203" s="52" t="s">
        <v>506</v>
      </c>
      <c r="B5203" s="52" t="s">
        <v>673</v>
      </c>
      <c r="C5203" s="52" t="s">
        <v>480</v>
      </c>
      <c r="D5203" s="52" t="s">
        <v>490</v>
      </c>
      <c r="E5203" s="52" t="s">
        <v>1072</v>
      </c>
      <c r="F5203" s="52" t="s">
        <v>1252</v>
      </c>
      <c r="G5203" s="56" t="s">
        <v>1253</v>
      </c>
      <c r="H5203" s="57">
        <v>19650000</v>
      </c>
    </row>
    <row r="5204" spans="1:8" ht="25.5">
      <c r="A5204" s="52" t="s">
        <v>506</v>
      </c>
      <c r="B5204" s="52" t="s">
        <v>673</v>
      </c>
      <c r="C5204" s="52" t="s">
        <v>480</v>
      </c>
      <c r="D5204" s="52" t="s">
        <v>490</v>
      </c>
      <c r="E5204" s="52" t="s">
        <v>1076</v>
      </c>
      <c r="F5204" s="52" t="s">
        <v>201</v>
      </c>
      <c r="G5204" s="56" t="s">
        <v>1077</v>
      </c>
      <c r="H5204" s="57">
        <v>282891511</v>
      </c>
    </row>
    <row r="5205" spans="1:8">
      <c r="A5205" s="52" t="s">
        <v>506</v>
      </c>
      <c r="B5205" s="52" t="s">
        <v>673</v>
      </c>
      <c r="C5205" s="52" t="s">
        <v>480</v>
      </c>
      <c r="D5205" s="52" t="s">
        <v>490</v>
      </c>
      <c r="E5205" s="52" t="s">
        <v>1076</v>
      </c>
      <c r="F5205" s="52" t="s">
        <v>1112</v>
      </c>
      <c r="G5205" s="56" t="s">
        <v>1113</v>
      </c>
      <c r="H5205" s="57">
        <v>146863893</v>
      </c>
    </row>
    <row r="5206" spans="1:8">
      <c r="A5206" s="52" t="s">
        <v>506</v>
      </c>
      <c r="B5206" s="52" t="s">
        <v>673</v>
      </c>
      <c r="C5206" s="52" t="s">
        <v>480</v>
      </c>
      <c r="D5206" s="52" t="s">
        <v>490</v>
      </c>
      <c r="E5206" s="52" t="s">
        <v>1076</v>
      </c>
      <c r="F5206" s="52" t="s">
        <v>1078</v>
      </c>
      <c r="G5206" s="56" t="s">
        <v>1079</v>
      </c>
      <c r="H5206" s="57">
        <v>30800000</v>
      </c>
    </row>
    <row r="5207" spans="1:8">
      <c r="A5207" s="52" t="s">
        <v>506</v>
      </c>
      <c r="B5207" s="52" t="s">
        <v>673</v>
      </c>
      <c r="C5207" s="52" t="s">
        <v>480</v>
      </c>
      <c r="D5207" s="52" t="s">
        <v>490</v>
      </c>
      <c r="E5207" s="52" t="s">
        <v>1076</v>
      </c>
      <c r="F5207" s="52" t="s">
        <v>1082</v>
      </c>
      <c r="G5207" s="56" t="s">
        <v>971</v>
      </c>
      <c r="H5207" s="57">
        <v>105227618</v>
      </c>
    </row>
    <row r="5208" spans="1:8">
      <c r="A5208" s="52" t="s">
        <v>506</v>
      </c>
      <c r="B5208" s="52" t="s">
        <v>673</v>
      </c>
      <c r="C5208" s="52" t="s">
        <v>480</v>
      </c>
      <c r="D5208" s="52" t="s">
        <v>490</v>
      </c>
      <c r="E5208" s="52" t="s">
        <v>1083</v>
      </c>
      <c r="F5208" s="52" t="s">
        <v>201</v>
      </c>
      <c r="G5208" s="56" t="s">
        <v>971</v>
      </c>
      <c r="H5208" s="57">
        <v>430552118</v>
      </c>
    </row>
    <row r="5209" spans="1:8">
      <c r="A5209" s="52" t="s">
        <v>506</v>
      </c>
      <c r="B5209" s="52" t="s">
        <v>673</v>
      </c>
      <c r="C5209" s="52" t="s">
        <v>480</v>
      </c>
      <c r="D5209" s="52" t="s">
        <v>490</v>
      </c>
      <c r="E5209" s="52" t="s">
        <v>1083</v>
      </c>
      <c r="F5209" s="52" t="s">
        <v>1088</v>
      </c>
      <c r="G5209" s="56" t="s">
        <v>1089</v>
      </c>
      <c r="H5209" s="57">
        <v>32362000</v>
      </c>
    </row>
    <row r="5210" spans="1:8">
      <c r="A5210" s="52" t="s">
        <v>506</v>
      </c>
      <c r="B5210" s="52" t="s">
        <v>673</v>
      </c>
      <c r="C5210" s="52" t="s">
        <v>480</v>
      </c>
      <c r="D5210" s="52" t="s">
        <v>490</v>
      </c>
      <c r="E5210" s="52" t="s">
        <v>1083</v>
      </c>
      <c r="F5210" s="52" t="s">
        <v>1090</v>
      </c>
      <c r="G5210" s="56" t="s">
        <v>1091</v>
      </c>
      <c r="H5210" s="57">
        <v>398190118</v>
      </c>
    </row>
    <row r="5211" spans="1:8">
      <c r="A5211" s="52" t="s">
        <v>506</v>
      </c>
      <c r="B5211" s="52" t="s">
        <v>673</v>
      </c>
      <c r="C5211" s="52" t="s">
        <v>1158</v>
      </c>
      <c r="D5211" s="52" t="s">
        <v>201</v>
      </c>
      <c r="E5211" s="52" t="s">
        <v>201</v>
      </c>
      <c r="F5211" s="52" t="s">
        <v>201</v>
      </c>
      <c r="G5211" s="56" t="s">
        <v>1159</v>
      </c>
      <c r="H5211" s="57">
        <v>1647584530</v>
      </c>
    </row>
    <row r="5212" spans="1:8">
      <c r="A5212" s="52" t="s">
        <v>506</v>
      </c>
      <c r="B5212" s="52" t="s">
        <v>673</v>
      </c>
      <c r="C5212" s="52" t="s">
        <v>1158</v>
      </c>
      <c r="D5212" s="52" t="s">
        <v>1173</v>
      </c>
      <c r="E5212" s="52" t="s">
        <v>201</v>
      </c>
      <c r="F5212" s="52" t="s">
        <v>201</v>
      </c>
      <c r="G5212" s="56" t="s">
        <v>1174</v>
      </c>
      <c r="H5212" s="57">
        <v>249351000</v>
      </c>
    </row>
    <row r="5213" spans="1:8">
      <c r="A5213" s="52" t="s">
        <v>506</v>
      </c>
      <c r="B5213" s="52" t="s">
        <v>673</v>
      </c>
      <c r="C5213" s="52" t="s">
        <v>1158</v>
      </c>
      <c r="D5213" s="52" t="s">
        <v>1173</v>
      </c>
      <c r="E5213" s="52" t="s">
        <v>934</v>
      </c>
      <c r="F5213" s="52" t="s">
        <v>201</v>
      </c>
      <c r="G5213" s="56" t="s">
        <v>935</v>
      </c>
      <c r="H5213" s="57">
        <v>78762600</v>
      </c>
    </row>
    <row r="5214" spans="1:8">
      <c r="A5214" s="52" t="s">
        <v>506</v>
      </c>
      <c r="B5214" s="52" t="s">
        <v>673</v>
      </c>
      <c r="C5214" s="52" t="s">
        <v>1158</v>
      </c>
      <c r="D5214" s="52" t="s">
        <v>1173</v>
      </c>
      <c r="E5214" s="52" t="s">
        <v>934</v>
      </c>
      <c r="F5214" s="52" t="s">
        <v>936</v>
      </c>
      <c r="G5214" s="56" t="s">
        <v>937</v>
      </c>
      <c r="H5214" s="57">
        <v>78762600</v>
      </c>
    </row>
    <row r="5215" spans="1:8">
      <c r="A5215" s="52" t="s">
        <v>506</v>
      </c>
      <c r="B5215" s="52" t="s">
        <v>673</v>
      </c>
      <c r="C5215" s="52" t="s">
        <v>1158</v>
      </c>
      <c r="D5215" s="52" t="s">
        <v>1173</v>
      </c>
      <c r="E5215" s="52" t="s">
        <v>944</v>
      </c>
      <c r="F5215" s="52" t="s">
        <v>201</v>
      </c>
      <c r="G5215" s="56" t="s">
        <v>945</v>
      </c>
      <c r="H5215" s="57">
        <v>14201940</v>
      </c>
    </row>
    <row r="5216" spans="1:8" ht="25.5">
      <c r="A5216" s="52" t="s">
        <v>506</v>
      </c>
      <c r="B5216" s="52" t="s">
        <v>673</v>
      </c>
      <c r="C5216" s="52" t="s">
        <v>1158</v>
      </c>
      <c r="D5216" s="52" t="s">
        <v>1173</v>
      </c>
      <c r="E5216" s="52" t="s">
        <v>944</v>
      </c>
      <c r="F5216" s="52" t="s">
        <v>954</v>
      </c>
      <c r="G5216" s="56" t="s">
        <v>955</v>
      </c>
      <c r="H5216" s="57">
        <v>2874000</v>
      </c>
    </row>
    <row r="5217" spans="1:8">
      <c r="A5217" s="52" t="s">
        <v>506</v>
      </c>
      <c r="B5217" s="52" t="s">
        <v>673</v>
      </c>
      <c r="C5217" s="52" t="s">
        <v>1158</v>
      </c>
      <c r="D5217" s="52" t="s">
        <v>1173</v>
      </c>
      <c r="E5217" s="52" t="s">
        <v>944</v>
      </c>
      <c r="F5217" s="52" t="s">
        <v>960</v>
      </c>
      <c r="G5217" s="56" t="s">
        <v>961</v>
      </c>
      <c r="H5217" s="57">
        <v>11327940</v>
      </c>
    </row>
    <row r="5218" spans="1:8">
      <c r="A5218" s="52" t="s">
        <v>506</v>
      </c>
      <c r="B5218" s="52" t="s">
        <v>673</v>
      </c>
      <c r="C5218" s="52" t="s">
        <v>1158</v>
      </c>
      <c r="D5218" s="52" t="s">
        <v>1173</v>
      </c>
      <c r="E5218" s="52" t="s">
        <v>966</v>
      </c>
      <c r="F5218" s="52" t="s">
        <v>201</v>
      </c>
      <c r="G5218" s="56" t="s">
        <v>967</v>
      </c>
      <c r="H5218" s="57">
        <v>35600000</v>
      </c>
    </row>
    <row r="5219" spans="1:8">
      <c r="A5219" s="52" t="s">
        <v>506</v>
      </c>
      <c r="B5219" s="52" t="s">
        <v>673</v>
      </c>
      <c r="C5219" s="52" t="s">
        <v>1158</v>
      </c>
      <c r="D5219" s="52" t="s">
        <v>1173</v>
      </c>
      <c r="E5219" s="52" t="s">
        <v>966</v>
      </c>
      <c r="F5219" s="52" t="s">
        <v>970</v>
      </c>
      <c r="G5219" s="56" t="s">
        <v>971</v>
      </c>
      <c r="H5219" s="57">
        <v>35600000</v>
      </c>
    </row>
    <row r="5220" spans="1:8">
      <c r="A5220" s="52" t="s">
        <v>506</v>
      </c>
      <c r="B5220" s="52" t="s">
        <v>673</v>
      </c>
      <c r="C5220" s="52" t="s">
        <v>1158</v>
      </c>
      <c r="D5220" s="52" t="s">
        <v>1173</v>
      </c>
      <c r="E5220" s="52" t="s">
        <v>972</v>
      </c>
      <c r="F5220" s="52" t="s">
        <v>201</v>
      </c>
      <c r="G5220" s="56" t="s">
        <v>973</v>
      </c>
      <c r="H5220" s="57">
        <v>18509214</v>
      </c>
    </row>
    <row r="5221" spans="1:8">
      <c r="A5221" s="52" t="s">
        <v>506</v>
      </c>
      <c r="B5221" s="52" t="s">
        <v>673</v>
      </c>
      <c r="C5221" s="52" t="s">
        <v>1158</v>
      </c>
      <c r="D5221" s="52" t="s">
        <v>1173</v>
      </c>
      <c r="E5221" s="52" t="s">
        <v>972</v>
      </c>
      <c r="F5221" s="52" t="s">
        <v>974</v>
      </c>
      <c r="G5221" s="56" t="s">
        <v>975</v>
      </c>
      <c r="H5221" s="57">
        <v>13783458</v>
      </c>
    </row>
    <row r="5222" spans="1:8">
      <c r="A5222" s="52" t="s">
        <v>506</v>
      </c>
      <c r="B5222" s="52" t="s">
        <v>673</v>
      </c>
      <c r="C5222" s="52" t="s">
        <v>1158</v>
      </c>
      <c r="D5222" s="52" t="s">
        <v>1173</v>
      </c>
      <c r="E5222" s="52" t="s">
        <v>972</v>
      </c>
      <c r="F5222" s="52" t="s">
        <v>976</v>
      </c>
      <c r="G5222" s="56" t="s">
        <v>977</v>
      </c>
      <c r="H5222" s="57">
        <v>2362878</v>
      </c>
    </row>
    <row r="5223" spans="1:8">
      <c r="A5223" s="52" t="s">
        <v>506</v>
      </c>
      <c r="B5223" s="52" t="s">
        <v>673</v>
      </c>
      <c r="C5223" s="52" t="s">
        <v>1158</v>
      </c>
      <c r="D5223" s="52" t="s">
        <v>1173</v>
      </c>
      <c r="E5223" s="52" t="s">
        <v>972</v>
      </c>
      <c r="F5223" s="52" t="s">
        <v>978</v>
      </c>
      <c r="G5223" s="56" t="s">
        <v>979</v>
      </c>
      <c r="H5223" s="57">
        <v>1575252</v>
      </c>
    </row>
    <row r="5224" spans="1:8">
      <c r="A5224" s="52" t="s">
        <v>506</v>
      </c>
      <c r="B5224" s="52" t="s">
        <v>673</v>
      </c>
      <c r="C5224" s="52" t="s">
        <v>1158</v>
      </c>
      <c r="D5224" s="52" t="s">
        <v>1173</v>
      </c>
      <c r="E5224" s="52" t="s">
        <v>972</v>
      </c>
      <c r="F5224" s="52" t="s">
        <v>980</v>
      </c>
      <c r="G5224" s="56" t="s">
        <v>981</v>
      </c>
      <c r="H5224" s="57">
        <v>787626</v>
      </c>
    </row>
    <row r="5225" spans="1:8">
      <c r="A5225" s="52" t="s">
        <v>506</v>
      </c>
      <c r="B5225" s="52" t="s">
        <v>673</v>
      </c>
      <c r="C5225" s="52" t="s">
        <v>1158</v>
      </c>
      <c r="D5225" s="52" t="s">
        <v>1173</v>
      </c>
      <c r="E5225" s="52" t="s">
        <v>986</v>
      </c>
      <c r="F5225" s="52" t="s">
        <v>201</v>
      </c>
      <c r="G5225" s="56" t="s">
        <v>987</v>
      </c>
      <c r="H5225" s="57">
        <v>7647350</v>
      </c>
    </row>
    <row r="5226" spans="1:8">
      <c r="A5226" s="52" t="s">
        <v>506</v>
      </c>
      <c r="B5226" s="52" t="s">
        <v>673</v>
      </c>
      <c r="C5226" s="52" t="s">
        <v>1158</v>
      </c>
      <c r="D5226" s="52" t="s">
        <v>1173</v>
      </c>
      <c r="E5226" s="52" t="s">
        <v>986</v>
      </c>
      <c r="F5226" s="52" t="s">
        <v>988</v>
      </c>
      <c r="G5226" s="56" t="s">
        <v>989</v>
      </c>
      <c r="H5226" s="57">
        <v>5606655</v>
      </c>
    </row>
    <row r="5227" spans="1:8">
      <c r="A5227" s="52" t="s">
        <v>506</v>
      </c>
      <c r="B5227" s="52" t="s">
        <v>673</v>
      </c>
      <c r="C5227" s="52" t="s">
        <v>1158</v>
      </c>
      <c r="D5227" s="52" t="s">
        <v>1173</v>
      </c>
      <c r="E5227" s="52" t="s">
        <v>986</v>
      </c>
      <c r="F5227" s="52" t="s">
        <v>990</v>
      </c>
      <c r="G5227" s="56" t="s">
        <v>991</v>
      </c>
      <c r="H5227" s="57">
        <v>1040695</v>
      </c>
    </row>
    <row r="5228" spans="1:8">
      <c r="A5228" s="52" t="s">
        <v>506</v>
      </c>
      <c r="B5228" s="52" t="s">
        <v>673</v>
      </c>
      <c r="C5228" s="52" t="s">
        <v>1158</v>
      </c>
      <c r="D5228" s="52" t="s">
        <v>1173</v>
      </c>
      <c r="E5228" s="52" t="s">
        <v>986</v>
      </c>
      <c r="F5228" s="52" t="s">
        <v>994</v>
      </c>
      <c r="G5228" s="56" t="s">
        <v>995</v>
      </c>
      <c r="H5228" s="57">
        <v>1000000</v>
      </c>
    </row>
    <row r="5229" spans="1:8">
      <c r="A5229" s="52" t="s">
        <v>506</v>
      </c>
      <c r="B5229" s="52" t="s">
        <v>673</v>
      </c>
      <c r="C5229" s="52" t="s">
        <v>1158</v>
      </c>
      <c r="D5229" s="52" t="s">
        <v>1173</v>
      </c>
      <c r="E5229" s="52" t="s">
        <v>1006</v>
      </c>
      <c r="F5229" s="52" t="s">
        <v>201</v>
      </c>
      <c r="G5229" s="56" t="s">
        <v>1007</v>
      </c>
      <c r="H5229" s="57">
        <v>1894934</v>
      </c>
    </row>
    <row r="5230" spans="1:8" ht="38.25">
      <c r="A5230" s="52" t="s">
        <v>506</v>
      </c>
      <c r="B5230" s="52" t="s">
        <v>673</v>
      </c>
      <c r="C5230" s="52" t="s">
        <v>1158</v>
      </c>
      <c r="D5230" s="52" t="s">
        <v>1173</v>
      </c>
      <c r="E5230" s="52" t="s">
        <v>1006</v>
      </c>
      <c r="F5230" s="52" t="s">
        <v>1008</v>
      </c>
      <c r="G5230" s="56" t="s">
        <v>1009</v>
      </c>
      <c r="H5230" s="57">
        <v>145934</v>
      </c>
    </row>
    <row r="5231" spans="1:8" ht="38.25">
      <c r="A5231" s="52" t="s">
        <v>506</v>
      </c>
      <c r="B5231" s="52" t="s">
        <v>673</v>
      </c>
      <c r="C5231" s="52" t="s">
        <v>1158</v>
      </c>
      <c r="D5231" s="52" t="s">
        <v>1173</v>
      </c>
      <c r="E5231" s="52" t="s">
        <v>1006</v>
      </c>
      <c r="F5231" s="52" t="s">
        <v>1012</v>
      </c>
      <c r="G5231" s="56" t="s">
        <v>1013</v>
      </c>
      <c r="H5231" s="57">
        <v>1749000</v>
      </c>
    </row>
    <row r="5232" spans="1:8">
      <c r="A5232" s="52" t="s">
        <v>506</v>
      </c>
      <c r="B5232" s="52" t="s">
        <v>673</v>
      </c>
      <c r="C5232" s="52" t="s">
        <v>1158</v>
      </c>
      <c r="D5232" s="52" t="s">
        <v>1173</v>
      </c>
      <c r="E5232" s="52" t="s">
        <v>1035</v>
      </c>
      <c r="F5232" s="52" t="s">
        <v>201</v>
      </c>
      <c r="G5232" s="56" t="s">
        <v>1036</v>
      </c>
      <c r="H5232" s="57">
        <v>5400000</v>
      </c>
    </row>
    <row r="5233" spans="1:8">
      <c r="A5233" s="52" t="s">
        <v>506</v>
      </c>
      <c r="B5233" s="52" t="s">
        <v>673</v>
      </c>
      <c r="C5233" s="52" t="s">
        <v>1158</v>
      </c>
      <c r="D5233" s="52" t="s">
        <v>1173</v>
      </c>
      <c r="E5233" s="52" t="s">
        <v>1035</v>
      </c>
      <c r="F5233" s="52" t="s">
        <v>1042</v>
      </c>
      <c r="G5233" s="56" t="s">
        <v>1043</v>
      </c>
      <c r="H5233" s="57">
        <v>5400000</v>
      </c>
    </row>
    <row r="5234" spans="1:8">
      <c r="A5234" s="52" t="s">
        <v>506</v>
      </c>
      <c r="B5234" s="52" t="s">
        <v>673</v>
      </c>
      <c r="C5234" s="52" t="s">
        <v>1158</v>
      </c>
      <c r="D5234" s="52" t="s">
        <v>1173</v>
      </c>
      <c r="E5234" s="52" t="s">
        <v>1044</v>
      </c>
      <c r="F5234" s="52" t="s">
        <v>201</v>
      </c>
      <c r="G5234" s="56" t="s">
        <v>1045</v>
      </c>
      <c r="H5234" s="57">
        <v>83462574</v>
      </c>
    </row>
    <row r="5235" spans="1:8">
      <c r="A5235" s="52" t="s">
        <v>506</v>
      </c>
      <c r="B5235" s="52" t="s">
        <v>673</v>
      </c>
      <c r="C5235" s="52" t="s">
        <v>1158</v>
      </c>
      <c r="D5235" s="52" t="s">
        <v>1173</v>
      </c>
      <c r="E5235" s="52" t="s">
        <v>1044</v>
      </c>
      <c r="F5235" s="52" t="s">
        <v>1222</v>
      </c>
      <c r="G5235" s="56" t="s">
        <v>1223</v>
      </c>
      <c r="H5235" s="57">
        <v>29462574</v>
      </c>
    </row>
    <row r="5236" spans="1:8">
      <c r="A5236" s="52" t="s">
        <v>506</v>
      </c>
      <c r="B5236" s="52" t="s">
        <v>673</v>
      </c>
      <c r="C5236" s="52" t="s">
        <v>1158</v>
      </c>
      <c r="D5236" s="52" t="s">
        <v>1173</v>
      </c>
      <c r="E5236" s="52" t="s">
        <v>1044</v>
      </c>
      <c r="F5236" s="52" t="s">
        <v>1048</v>
      </c>
      <c r="G5236" s="56" t="s">
        <v>1049</v>
      </c>
      <c r="H5236" s="57">
        <v>54000000</v>
      </c>
    </row>
    <row r="5237" spans="1:8" ht="25.5">
      <c r="A5237" s="52" t="s">
        <v>506</v>
      </c>
      <c r="B5237" s="52" t="s">
        <v>673</v>
      </c>
      <c r="C5237" s="52" t="s">
        <v>1158</v>
      </c>
      <c r="D5237" s="52" t="s">
        <v>1173</v>
      </c>
      <c r="E5237" s="52" t="s">
        <v>1058</v>
      </c>
      <c r="F5237" s="52" t="s">
        <v>201</v>
      </c>
      <c r="G5237" s="56" t="s">
        <v>1059</v>
      </c>
      <c r="H5237" s="57">
        <v>299000</v>
      </c>
    </row>
    <row r="5238" spans="1:8">
      <c r="A5238" s="52" t="s">
        <v>506</v>
      </c>
      <c r="B5238" s="52" t="s">
        <v>673</v>
      </c>
      <c r="C5238" s="52" t="s">
        <v>1158</v>
      </c>
      <c r="D5238" s="52" t="s">
        <v>1173</v>
      </c>
      <c r="E5238" s="52" t="s">
        <v>1058</v>
      </c>
      <c r="F5238" s="52" t="s">
        <v>1064</v>
      </c>
      <c r="G5238" s="56" t="s">
        <v>1065</v>
      </c>
      <c r="H5238" s="57">
        <v>299000</v>
      </c>
    </row>
    <row r="5239" spans="1:8">
      <c r="A5239" s="52" t="s">
        <v>506</v>
      </c>
      <c r="B5239" s="52" t="s">
        <v>673</v>
      </c>
      <c r="C5239" s="52" t="s">
        <v>1158</v>
      </c>
      <c r="D5239" s="52" t="s">
        <v>1173</v>
      </c>
      <c r="E5239" s="52" t="s">
        <v>1083</v>
      </c>
      <c r="F5239" s="52" t="s">
        <v>201</v>
      </c>
      <c r="G5239" s="56" t="s">
        <v>971</v>
      </c>
      <c r="H5239" s="57">
        <v>3573388</v>
      </c>
    </row>
    <row r="5240" spans="1:8">
      <c r="A5240" s="52" t="s">
        <v>506</v>
      </c>
      <c r="B5240" s="52" t="s">
        <v>673</v>
      </c>
      <c r="C5240" s="52" t="s">
        <v>1158</v>
      </c>
      <c r="D5240" s="52" t="s">
        <v>1173</v>
      </c>
      <c r="E5240" s="52" t="s">
        <v>1083</v>
      </c>
      <c r="F5240" s="52" t="s">
        <v>1090</v>
      </c>
      <c r="G5240" s="56" t="s">
        <v>1091</v>
      </c>
      <c r="H5240" s="57">
        <v>3573388</v>
      </c>
    </row>
    <row r="5241" spans="1:8">
      <c r="A5241" s="52" t="s">
        <v>506</v>
      </c>
      <c r="B5241" s="52" t="s">
        <v>673</v>
      </c>
      <c r="C5241" s="52" t="s">
        <v>1158</v>
      </c>
      <c r="D5241" s="52" t="s">
        <v>1412</v>
      </c>
      <c r="E5241" s="52" t="s">
        <v>201</v>
      </c>
      <c r="F5241" s="52" t="s">
        <v>201</v>
      </c>
      <c r="G5241" s="56" t="s">
        <v>1413</v>
      </c>
      <c r="H5241" s="57">
        <v>1398233530</v>
      </c>
    </row>
    <row r="5242" spans="1:8">
      <c r="A5242" s="52" t="s">
        <v>506</v>
      </c>
      <c r="B5242" s="52" t="s">
        <v>673</v>
      </c>
      <c r="C5242" s="52" t="s">
        <v>1158</v>
      </c>
      <c r="D5242" s="52" t="s">
        <v>1412</v>
      </c>
      <c r="E5242" s="52" t="s">
        <v>934</v>
      </c>
      <c r="F5242" s="52" t="s">
        <v>201</v>
      </c>
      <c r="G5242" s="56" t="s">
        <v>935</v>
      </c>
      <c r="H5242" s="57">
        <v>313013656</v>
      </c>
    </row>
    <row r="5243" spans="1:8">
      <c r="A5243" s="52" t="s">
        <v>506</v>
      </c>
      <c r="B5243" s="52" t="s">
        <v>673</v>
      </c>
      <c r="C5243" s="52" t="s">
        <v>1158</v>
      </c>
      <c r="D5243" s="52" t="s">
        <v>1412</v>
      </c>
      <c r="E5243" s="52" t="s">
        <v>934</v>
      </c>
      <c r="F5243" s="52" t="s">
        <v>936</v>
      </c>
      <c r="G5243" s="56" t="s">
        <v>937</v>
      </c>
      <c r="H5243" s="57">
        <v>307860256</v>
      </c>
    </row>
    <row r="5244" spans="1:8">
      <c r="A5244" s="52" t="s">
        <v>506</v>
      </c>
      <c r="B5244" s="52" t="s">
        <v>673</v>
      </c>
      <c r="C5244" s="52" t="s">
        <v>1158</v>
      </c>
      <c r="D5244" s="52" t="s">
        <v>1412</v>
      </c>
      <c r="E5244" s="52" t="s">
        <v>934</v>
      </c>
      <c r="F5244" s="52" t="s">
        <v>938</v>
      </c>
      <c r="G5244" s="56" t="s">
        <v>939</v>
      </c>
      <c r="H5244" s="57">
        <v>5153400</v>
      </c>
    </row>
    <row r="5245" spans="1:8">
      <c r="A5245" s="52" t="s">
        <v>506</v>
      </c>
      <c r="B5245" s="52" t="s">
        <v>673</v>
      </c>
      <c r="C5245" s="52" t="s">
        <v>1158</v>
      </c>
      <c r="D5245" s="52" t="s">
        <v>1412</v>
      </c>
      <c r="E5245" s="52" t="s">
        <v>944</v>
      </c>
      <c r="F5245" s="52" t="s">
        <v>201</v>
      </c>
      <c r="G5245" s="56" t="s">
        <v>945</v>
      </c>
      <c r="H5245" s="57">
        <v>127817161</v>
      </c>
    </row>
    <row r="5246" spans="1:8">
      <c r="A5246" s="52" t="s">
        <v>506</v>
      </c>
      <c r="B5246" s="52" t="s">
        <v>673</v>
      </c>
      <c r="C5246" s="52" t="s">
        <v>1158</v>
      </c>
      <c r="D5246" s="52" t="s">
        <v>1412</v>
      </c>
      <c r="E5246" s="52" t="s">
        <v>944</v>
      </c>
      <c r="F5246" s="52" t="s">
        <v>946</v>
      </c>
      <c r="G5246" s="56" t="s">
        <v>947</v>
      </c>
      <c r="H5246" s="57">
        <v>25687476</v>
      </c>
    </row>
    <row r="5247" spans="1:8">
      <c r="A5247" s="52" t="s">
        <v>506</v>
      </c>
      <c r="B5247" s="52" t="s">
        <v>673</v>
      </c>
      <c r="C5247" s="52" t="s">
        <v>1158</v>
      </c>
      <c r="D5247" s="52" t="s">
        <v>1412</v>
      </c>
      <c r="E5247" s="52" t="s">
        <v>944</v>
      </c>
      <c r="F5247" s="52" t="s">
        <v>1240</v>
      </c>
      <c r="G5247" s="56" t="s">
        <v>1241</v>
      </c>
      <c r="H5247" s="57">
        <v>34154000</v>
      </c>
    </row>
    <row r="5248" spans="1:8">
      <c r="A5248" s="52" t="s">
        <v>506</v>
      </c>
      <c r="B5248" s="52" t="s">
        <v>673</v>
      </c>
      <c r="C5248" s="52" t="s">
        <v>1158</v>
      </c>
      <c r="D5248" s="52" t="s">
        <v>1412</v>
      </c>
      <c r="E5248" s="52" t="s">
        <v>944</v>
      </c>
      <c r="F5248" s="52" t="s">
        <v>948</v>
      </c>
      <c r="G5248" s="56" t="s">
        <v>949</v>
      </c>
      <c r="H5248" s="57">
        <v>61346085</v>
      </c>
    </row>
    <row r="5249" spans="1:8" ht="25.5">
      <c r="A5249" s="52" t="s">
        <v>506</v>
      </c>
      <c r="B5249" s="52" t="s">
        <v>673</v>
      </c>
      <c r="C5249" s="52" t="s">
        <v>1158</v>
      </c>
      <c r="D5249" s="52" t="s">
        <v>1412</v>
      </c>
      <c r="E5249" s="52" t="s">
        <v>944</v>
      </c>
      <c r="F5249" s="52" t="s">
        <v>954</v>
      </c>
      <c r="G5249" s="56" t="s">
        <v>955</v>
      </c>
      <c r="H5249" s="57">
        <v>596000</v>
      </c>
    </row>
    <row r="5250" spans="1:8">
      <c r="A5250" s="52" t="s">
        <v>506</v>
      </c>
      <c r="B5250" s="52" t="s">
        <v>673</v>
      </c>
      <c r="C5250" s="52" t="s">
        <v>1158</v>
      </c>
      <c r="D5250" s="52" t="s">
        <v>1412</v>
      </c>
      <c r="E5250" s="52" t="s">
        <v>944</v>
      </c>
      <c r="F5250" s="52" t="s">
        <v>960</v>
      </c>
      <c r="G5250" s="56" t="s">
        <v>961</v>
      </c>
      <c r="H5250" s="57">
        <v>6033600</v>
      </c>
    </row>
    <row r="5251" spans="1:8">
      <c r="A5251" s="52" t="s">
        <v>506</v>
      </c>
      <c r="B5251" s="52" t="s">
        <v>673</v>
      </c>
      <c r="C5251" s="52" t="s">
        <v>1158</v>
      </c>
      <c r="D5251" s="52" t="s">
        <v>1412</v>
      </c>
      <c r="E5251" s="52" t="s">
        <v>966</v>
      </c>
      <c r="F5251" s="52" t="s">
        <v>201</v>
      </c>
      <c r="G5251" s="56" t="s">
        <v>967</v>
      </c>
      <c r="H5251" s="57">
        <v>63597126</v>
      </c>
    </row>
    <row r="5252" spans="1:8">
      <c r="A5252" s="52" t="s">
        <v>506</v>
      </c>
      <c r="B5252" s="52" t="s">
        <v>673</v>
      </c>
      <c r="C5252" s="52" t="s">
        <v>1158</v>
      </c>
      <c r="D5252" s="52" t="s">
        <v>1412</v>
      </c>
      <c r="E5252" s="52" t="s">
        <v>966</v>
      </c>
      <c r="F5252" s="52" t="s">
        <v>970</v>
      </c>
      <c r="G5252" s="56" t="s">
        <v>971</v>
      </c>
      <c r="H5252" s="57">
        <v>63597126</v>
      </c>
    </row>
    <row r="5253" spans="1:8">
      <c r="A5253" s="52" t="s">
        <v>506</v>
      </c>
      <c r="B5253" s="52" t="s">
        <v>673</v>
      </c>
      <c r="C5253" s="52" t="s">
        <v>1158</v>
      </c>
      <c r="D5253" s="52" t="s">
        <v>1412</v>
      </c>
      <c r="E5253" s="52" t="s">
        <v>972</v>
      </c>
      <c r="F5253" s="52" t="s">
        <v>201</v>
      </c>
      <c r="G5253" s="56" t="s">
        <v>973</v>
      </c>
      <c r="H5253" s="57">
        <v>87235284</v>
      </c>
    </row>
    <row r="5254" spans="1:8">
      <c r="A5254" s="52" t="s">
        <v>506</v>
      </c>
      <c r="B5254" s="52" t="s">
        <v>673</v>
      </c>
      <c r="C5254" s="52" t="s">
        <v>1158</v>
      </c>
      <c r="D5254" s="52" t="s">
        <v>1412</v>
      </c>
      <c r="E5254" s="52" t="s">
        <v>972</v>
      </c>
      <c r="F5254" s="52" t="s">
        <v>974</v>
      </c>
      <c r="G5254" s="56" t="s">
        <v>975</v>
      </c>
      <c r="H5254" s="57">
        <v>66409199</v>
      </c>
    </row>
    <row r="5255" spans="1:8">
      <c r="A5255" s="52" t="s">
        <v>506</v>
      </c>
      <c r="B5255" s="52" t="s">
        <v>673</v>
      </c>
      <c r="C5255" s="52" t="s">
        <v>1158</v>
      </c>
      <c r="D5255" s="52" t="s">
        <v>1412</v>
      </c>
      <c r="E5255" s="52" t="s">
        <v>972</v>
      </c>
      <c r="F5255" s="52" t="s">
        <v>976</v>
      </c>
      <c r="G5255" s="56" t="s">
        <v>977</v>
      </c>
      <c r="H5255" s="57">
        <v>11168487</v>
      </c>
    </row>
    <row r="5256" spans="1:8">
      <c r="A5256" s="52" t="s">
        <v>506</v>
      </c>
      <c r="B5256" s="52" t="s">
        <v>673</v>
      </c>
      <c r="C5256" s="52" t="s">
        <v>1158</v>
      </c>
      <c r="D5256" s="52" t="s">
        <v>1412</v>
      </c>
      <c r="E5256" s="52" t="s">
        <v>972</v>
      </c>
      <c r="F5256" s="52" t="s">
        <v>978</v>
      </c>
      <c r="G5256" s="56" t="s">
        <v>979</v>
      </c>
      <c r="H5256" s="57">
        <v>7638462</v>
      </c>
    </row>
    <row r="5257" spans="1:8">
      <c r="A5257" s="52" t="s">
        <v>506</v>
      </c>
      <c r="B5257" s="52" t="s">
        <v>673</v>
      </c>
      <c r="C5257" s="52" t="s">
        <v>1158</v>
      </c>
      <c r="D5257" s="52" t="s">
        <v>1412</v>
      </c>
      <c r="E5257" s="52" t="s">
        <v>972</v>
      </c>
      <c r="F5257" s="52" t="s">
        <v>980</v>
      </c>
      <c r="G5257" s="56" t="s">
        <v>981</v>
      </c>
      <c r="H5257" s="57">
        <v>2019136</v>
      </c>
    </row>
    <row r="5258" spans="1:8">
      <c r="A5258" s="52" t="s">
        <v>506</v>
      </c>
      <c r="B5258" s="52" t="s">
        <v>673</v>
      </c>
      <c r="C5258" s="52" t="s">
        <v>1158</v>
      </c>
      <c r="D5258" s="52" t="s">
        <v>1412</v>
      </c>
      <c r="E5258" s="52" t="s">
        <v>982</v>
      </c>
      <c r="F5258" s="52" t="s">
        <v>201</v>
      </c>
      <c r="G5258" s="56" t="s">
        <v>983</v>
      </c>
      <c r="H5258" s="57">
        <v>14063539</v>
      </c>
    </row>
    <row r="5259" spans="1:8">
      <c r="A5259" s="52" t="s">
        <v>506</v>
      </c>
      <c r="B5259" s="52" t="s">
        <v>673</v>
      </c>
      <c r="C5259" s="52" t="s">
        <v>1158</v>
      </c>
      <c r="D5259" s="52" t="s">
        <v>1412</v>
      </c>
      <c r="E5259" s="52" t="s">
        <v>982</v>
      </c>
      <c r="F5259" s="52" t="s">
        <v>1242</v>
      </c>
      <c r="G5259" s="56" t="s">
        <v>971</v>
      </c>
      <c r="H5259" s="57">
        <v>14063539</v>
      </c>
    </row>
    <row r="5260" spans="1:8">
      <c r="A5260" s="52" t="s">
        <v>506</v>
      </c>
      <c r="B5260" s="52" t="s">
        <v>673</v>
      </c>
      <c r="C5260" s="52" t="s">
        <v>1158</v>
      </c>
      <c r="D5260" s="52" t="s">
        <v>1412</v>
      </c>
      <c r="E5260" s="52" t="s">
        <v>986</v>
      </c>
      <c r="F5260" s="52" t="s">
        <v>201</v>
      </c>
      <c r="G5260" s="56" t="s">
        <v>987</v>
      </c>
      <c r="H5260" s="57">
        <v>30116393</v>
      </c>
    </row>
    <row r="5261" spans="1:8">
      <c r="A5261" s="52" t="s">
        <v>506</v>
      </c>
      <c r="B5261" s="52" t="s">
        <v>673</v>
      </c>
      <c r="C5261" s="52" t="s">
        <v>1158</v>
      </c>
      <c r="D5261" s="52" t="s">
        <v>1412</v>
      </c>
      <c r="E5261" s="52" t="s">
        <v>986</v>
      </c>
      <c r="F5261" s="52" t="s">
        <v>988</v>
      </c>
      <c r="G5261" s="56" t="s">
        <v>989</v>
      </c>
      <c r="H5261" s="57">
        <v>5804073</v>
      </c>
    </row>
    <row r="5262" spans="1:8">
      <c r="A5262" s="52" t="s">
        <v>506</v>
      </c>
      <c r="B5262" s="52" t="s">
        <v>673</v>
      </c>
      <c r="C5262" s="52" t="s">
        <v>1158</v>
      </c>
      <c r="D5262" s="52" t="s">
        <v>1412</v>
      </c>
      <c r="E5262" s="52" t="s">
        <v>986</v>
      </c>
      <c r="F5262" s="52" t="s">
        <v>992</v>
      </c>
      <c r="G5262" s="56" t="s">
        <v>993</v>
      </c>
      <c r="H5262" s="57">
        <v>24312320</v>
      </c>
    </row>
    <row r="5263" spans="1:8">
      <c r="A5263" s="52" t="s">
        <v>506</v>
      </c>
      <c r="B5263" s="52" t="s">
        <v>673</v>
      </c>
      <c r="C5263" s="52" t="s">
        <v>1158</v>
      </c>
      <c r="D5263" s="52" t="s">
        <v>1412</v>
      </c>
      <c r="E5263" s="52" t="s">
        <v>996</v>
      </c>
      <c r="F5263" s="52" t="s">
        <v>201</v>
      </c>
      <c r="G5263" s="56" t="s">
        <v>997</v>
      </c>
      <c r="H5263" s="57">
        <v>36594800</v>
      </c>
    </row>
    <row r="5264" spans="1:8">
      <c r="A5264" s="52" t="s">
        <v>506</v>
      </c>
      <c r="B5264" s="52" t="s">
        <v>673</v>
      </c>
      <c r="C5264" s="52" t="s">
        <v>1158</v>
      </c>
      <c r="D5264" s="52" t="s">
        <v>1412</v>
      </c>
      <c r="E5264" s="52" t="s">
        <v>996</v>
      </c>
      <c r="F5264" s="52" t="s">
        <v>998</v>
      </c>
      <c r="G5264" s="56" t="s">
        <v>999</v>
      </c>
      <c r="H5264" s="57">
        <v>11718000</v>
      </c>
    </row>
    <row r="5265" spans="1:8">
      <c r="A5265" s="52" t="s">
        <v>506</v>
      </c>
      <c r="B5265" s="52" t="s">
        <v>673</v>
      </c>
      <c r="C5265" s="52" t="s">
        <v>1158</v>
      </c>
      <c r="D5265" s="52" t="s">
        <v>1412</v>
      </c>
      <c r="E5265" s="52" t="s">
        <v>996</v>
      </c>
      <c r="F5265" s="52" t="s">
        <v>1000</v>
      </c>
      <c r="G5265" s="56" t="s">
        <v>1001</v>
      </c>
      <c r="H5265" s="57">
        <v>11590000</v>
      </c>
    </row>
    <row r="5266" spans="1:8">
      <c r="A5266" s="52" t="s">
        <v>506</v>
      </c>
      <c r="B5266" s="52" t="s">
        <v>673</v>
      </c>
      <c r="C5266" s="52" t="s">
        <v>1158</v>
      </c>
      <c r="D5266" s="52" t="s">
        <v>1412</v>
      </c>
      <c r="E5266" s="52" t="s">
        <v>996</v>
      </c>
      <c r="F5266" s="52" t="s">
        <v>1004</v>
      </c>
      <c r="G5266" s="56" t="s">
        <v>1005</v>
      </c>
      <c r="H5266" s="57">
        <v>13286800</v>
      </c>
    </row>
    <row r="5267" spans="1:8">
      <c r="A5267" s="52" t="s">
        <v>506</v>
      </c>
      <c r="B5267" s="52" t="s">
        <v>673</v>
      </c>
      <c r="C5267" s="52" t="s">
        <v>1158</v>
      </c>
      <c r="D5267" s="52" t="s">
        <v>1412</v>
      </c>
      <c r="E5267" s="52" t="s">
        <v>1006</v>
      </c>
      <c r="F5267" s="52" t="s">
        <v>201</v>
      </c>
      <c r="G5267" s="56" t="s">
        <v>1007</v>
      </c>
      <c r="H5267" s="57">
        <v>8549986</v>
      </c>
    </row>
    <row r="5268" spans="1:8" ht="38.25">
      <c r="A5268" s="52" t="s">
        <v>506</v>
      </c>
      <c r="B5268" s="52" t="s">
        <v>673</v>
      </c>
      <c r="C5268" s="52" t="s">
        <v>1158</v>
      </c>
      <c r="D5268" s="52" t="s">
        <v>1412</v>
      </c>
      <c r="E5268" s="52" t="s">
        <v>1006</v>
      </c>
      <c r="F5268" s="52" t="s">
        <v>1012</v>
      </c>
      <c r="G5268" s="56" t="s">
        <v>1013</v>
      </c>
      <c r="H5268" s="57">
        <v>3549986</v>
      </c>
    </row>
    <row r="5269" spans="1:8">
      <c r="A5269" s="52" t="s">
        <v>506</v>
      </c>
      <c r="B5269" s="52" t="s">
        <v>673</v>
      </c>
      <c r="C5269" s="52" t="s">
        <v>1158</v>
      </c>
      <c r="D5269" s="52" t="s">
        <v>1412</v>
      </c>
      <c r="E5269" s="52" t="s">
        <v>1006</v>
      </c>
      <c r="F5269" s="52" t="s">
        <v>1020</v>
      </c>
      <c r="G5269" s="56" t="s">
        <v>511</v>
      </c>
      <c r="H5269" s="57">
        <v>5000000</v>
      </c>
    </row>
    <row r="5270" spans="1:8">
      <c r="A5270" s="52" t="s">
        <v>506</v>
      </c>
      <c r="B5270" s="52" t="s">
        <v>673</v>
      </c>
      <c r="C5270" s="52" t="s">
        <v>1158</v>
      </c>
      <c r="D5270" s="52" t="s">
        <v>1412</v>
      </c>
      <c r="E5270" s="52" t="s">
        <v>1021</v>
      </c>
      <c r="F5270" s="52" t="s">
        <v>201</v>
      </c>
      <c r="G5270" s="56" t="s">
        <v>1022</v>
      </c>
      <c r="H5270" s="57">
        <v>12249500</v>
      </c>
    </row>
    <row r="5271" spans="1:8">
      <c r="A5271" s="52" t="s">
        <v>506</v>
      </c>
      <c r="B5271" s="52" t="s">
        <v>673</v>
      </c>
      <c r="C5271" s="52" t="s">
        <v>1158</v>
      </c>
      <c r="D5271" s="52" t="s">
        <v>1412</v>
      </c>
      <c r="E5271" s="52" t="s">
        <v>1021</v>
      </c>
      <c r="F5271" s="52" t="s">
        <v>1023</v>
      </c>
      <c r="G5271" s="56" t="s">
        <v>1024</v>
      </c>
      <c r="H5271" s="57">
        <v>249500</v>
      </c>
    </row>
    <row r="5272" spans="1:8">
      <c r="A5272" s="52" t="s">
        <v>506</v>
      </c>
      <c r="B5272" s="52" t="s">
        <v>673</v>
      </c>
      <c r="C5272" s="52" t="s">
        <v>1158</v>
      </c>
      <c r="D5272" s="52" t="s">
        <v>1412</v>
      </c>
      <c r="E5272" s="52" t="s">
        <v>1021</v>
      </c>
      <c r="F5272" s="52" t="s">
        <v>1033</v>
      </c>
      <c r="G5272" s="56" t="s">
        <v>1034</v>
      </c>
      <c r="H5272" s="57">
        <v>12000000</v>
      </c>
    </row>
    <row r="5273" spans="1:8">
      <c r="A5273" s="52" t="s">
        <v>506</v>
      </c>
      <c r="B5273" s="52" t="s">
        <v>673</v>
      </c>
      <c r="C5273" s="52" t="s">
        <v>1158</v>
      </c>
      <c r="D5273" s="52" t="s">
        <v>1412</v>
      </c>
      <c r="E5273" s="52" t="s">
        <v>1035</v>
      </c>
      <c r="F5273" s="52" t="s">
        <v>201</v>
      </c>
      <c r="G5273" s="56" t="s">
        <v>1036</v>
      </c>
      <c r="H5273" s="57">
        <v>36600000</v>
      </c>
    </row>
    <row r="5274" spans="1:8">
      <c r="A5274" s="52" t="s">
        <v>506</v>
      </c>
      <c r="B5274" s="52" t="s">
        <v>673</v>
      </c>
      <c r="C5274" s="52" t="s">
        <v>1158</v>
      </c>
      <c r="D5274" s="52" t="s">
        <v>1412</v>
      </c>
      <c r="E5274" s="52" t="s">
        <v>1035</v>
      </c>
      <c r="F5274" s="52" t="s">
        <v>1037</v>
      </c>
      <c r="G5274" s="56" t="s">
        <v>1038</v>
      </c>
      <c r="H5274" s="57">
        <v>3200000</v>
      </c>
    </row>
    <row r="5275" spans="1:8">
      <c r="A5275" s="52" t="s">
        <v>506</v>
      </c>
      <c r="B5275" s="52" t="s">
        <v>673</v>
      </c>
      <c r="C5275" s="52" t="s">
        <v>1158</v>
      </c>
      <c r="D5275" s="52" t="s">
        <v>1412</v>
      </c>
      <c r="E5275" s="52" t="s">
        <v>1035</v>
      </c>
      <c r="F5275" s="52" t="s">
        <v>1039</v>
      </c>
      <c r="G5275" s="56" t="s">
        <v>1040</v>
      </c>
      <c r="H5275" s="57">
        <v>6400000</v>
      </c>
    </row>
    <row r="5276" spans="1:8">
      <c r="A5276" s="52" t="s">
        <v>506</v>
      </c>
      <c r="B5276" s="52" t="s">
        <v>673</v>
      </c>
      <c r="C5276" s="52" t="s">
        <v>1158</v>
      </c>
      <c r="D5276" s="52" t="s">
        <v>1412</v>
      </c>
      <c r="E5276" s="52" t="s">
        <v>1035</v>
      </c>
      <c r="F5276" s="52" t="s">
        <v>1042</v>
      </c>
      <c r="G5276" s="56" t="s">
        <v>1043</v>
      </c>
      <c r="H5276" s="57">
        <v>27000000</v>
      </c>
    </row>
    <row r="5277" spans="1:8">
      <c r="A5277" s="52" t="s">
        <v>506</v>
      </c>
      <c r="B5277" s="52" t="s">
        <v>673</v>
      </c>
      <c r="C5277" s="52" t="s">
        <v>1158</v>
      </c>
      <c r="D5277" s="52" t="s">
        <v>1412</v>
      </c>
      <c r="E5277" s="52" t="s">
        <v>1044</v>
      </c>
      <c r="F5277" s="52" t="s">
        <v>201</v>
      </c>
      <c r="G5277" s="56" t="s">
        <v>1045</v>
      </c>
      <c r="H5277" s="57">
        <v>326450135</v>
      </c>
    </row>
    <row r="5278" spans="1:8">
      <c r="A5278" s="52" t="s">
        <v>506</v>
      </c>
      <c r="B5278" s="52" t="s">
        <v>673</v>
      </c>
      <c r="C5278" s="52" t="s">
        <v>1158</v>
      </c>
      <c r="D5278" s="52" t="s">
        <v>1412</v>
      </c>
      <c r="E5278" s="52" t="s">
        <v>1044</v>
      </c>
      <c r="F5278" s="52" t="s">
        <v>1046</v>
      </c>
      <c r="G5278" s="56" t="s">
        <v>1047</v>
      </c>
      <c r="H5278" s="57">
        <v>9600000</v>
      </c>
    </row>
    <row r="5279" spans="1:8">
      <c r="A5279" s="52" t="s">
        <v>506</v>
      </c>
      <c r="B5279" s="52" t="s">
        <v>673</v>
      </c>
      <c r="C5279" s="52" t="s">
        <v>1158</v>
      </c>
      <c r="D5279" s="52" t="s">
        <v>1412</v>
      </c>
      <c r="E5279" s="52" t="s">
        <v>1044</v>
      </c>
      <c r="F5279" s="52" t="s">
        <v>1048</v>
      </c>
      <c r="G5279" s="56" t="s">
        <v>1049</v>
      </c>
      <c r="H5279" s="57">
        <v>313350135</v>
      </c>
    </row>
    <row r="5280" spans="1:8">
      <c r="A5280" s="52" t="s">
        <v>506</v>
      </c>
      <c r="B5280" s="52" t="s">
        <v>673</v>
      </c>
      <c r="C5280" s="52" t="s">
        <v>1158</v>
      </c>
      <c r="D5280" s="52" t="s">
        <v>1412</v>
      </c>
      <c r="E5280" s="52" t="s">
        <v>1044</v>
      </c>
      <c r="F5280" s="52" t="s">
        <v>1050</v>
      </c>
      <c r="G5280" s="56" t="s">
        <v>1051</v>
      </c>
      <c r="H5280" s="57">
        <v>3500000</v>
      </c>
    </row>
    <row r="5281" spans="1:8" ht="25.5">
      <c r="A5281" s="52" t="s">
        <v>506</v>
      </c>
      <c r="B5281" s="52" t="s">
        <v>673</v>
      </c>
      <c r="C5281" s="52" t="s">
        <v>1158</v>
      </c>
      <c r="D5281" s="52" t="s">
        <v>1412</v>
      </c>
      <c r="E5281" s="52" t="s">
        <v>1058</v>
      </c>
      <c r="F5281" s="52" t="s">
        <v>201</v>
      </c>
      <c r="G5281" s="56" t="s">
        <v>1059</v>
      </c>
      <c r="H5281" s="57">
        <v>10234000</v>
      </c>
    </row>
    <row r="5282" spans="1:8">
      <c r="A5282" s="52" t="s">
        <v>506</v>
      </c>
      <c r="B5282" s="52" t="s">
        <v>673</v>
      </c>
      <c r="C5282" s="52" t="s">
        <v>1158</v>
      </c>
      <c r="D5282" s="52" t="s">
        <v>1412</v>
      </c>
      <c r="E5282" s="52" t="s">
        <v>1058</v>
      </c>
      <c r="F5282" s="52" t="s">
        <v>1060</v>
      </c>
      <c r="G5282" s="56" t="s">
        <v>1061</v>
      </c>
      <c r="H5282" s="57">
        <v>804000</v>
      </c>
    </row>
    <row r="5283" spans="1:8">
      <c r="A5283" s="52" t="s">
        <v>506</v>
      </c>
      <c r="B5283" s="52" t="s">
        <v>673</v>
      </c>
      <c r="C5283" s="52" t="s">
        <v>1158</v>
      </c>
      <c r="D5283" s="52" t="s">
        <v>1412</v>
      </c>
      <c r="E5283" s="52" t="s">
        <v>1058</v>
      </c>
      <c r="F5283" s="52" t="s">
        <v>1064</v>
      </c>
      <c r="G5283" s="56" t="s">
        <v>1065</v>
      </c>
      <c r="H5283" s="57">
        <v>9430000</v>
      </c>
    </row>
    <row r="5284" spans="1:8" ht="25.5">
      <c r="A5284" s="52" t="s">
        <v>506</v>
      </c>
      <c r="B5284" s="52" t="s">
        <v>673</v>
      </c>
      <c r="C5284" s="52" t="s">
        <v>1158</v>
      </c>
      <c r="D5284" s="52" t="s">
        <v>1412</v>
      </c>
      <c r="E5284" s="52" t="s">
        <v>1072</v>
      </c>
      <c r="F5284" s="52" t="s">
        <v>201</v>
      </c>
      <c r="G5284" s="56" t="s">
        <v>1073</v>
      </c>
      <c r="H5284" s="57">
        <v>15000000</v>
      </c>
    </row>
    <row r="5285" spans="1:8">
      <c r="A5285" s="52" t="s">
        <v>506</v>
      </c>
      <c r="B5285" s="52" t="s">
        <v>673</v>
      </c>
      <c r="C5285" s="52" t="s">
        <v>1158</v>
      </c>
      <c r="D5285" s="52" t="s">
        <v>1412</v>
      </c>
      <c r="E5285" s="52" t="s">
        <v>1072</v>
      </c>
      <c r="F5285" s="52" t="s">
        <v>1075</v>
      </c>
      <c r="G5285" s="56" t="s">
        <v>1065</v>
      </c>
      <c r="H5285" s="57">
        <v>15000000</v>
      </c>
    </row>
    <row r="5286" spans="1:8" ht="25.5">
      <c r="A5286" s="52" t="s">
        <v>506</v>
      </c>
      <c r="B5286" s="52" t="s">
        <v>673</v>
      </c>
      <c r="C5286" s="52" t="s">
        <v>1158</v>
      </c>
      <c r="D5286" s="52" t="s">
        <v>1412</v>
      </c>
      <c r="E5286" s="52" t="s">
        <v>1076</v>
      </c>
      <c r="F5286" s="52" t="s">
        <v>201</v>
      </c>
      <c r="G5286" s="56" t="s">
        <v>1077</v>
      </c>
      <c r="H5286" s="57">
        <v>45580250</v>
      </c>
    </row>
    <row r="5287" spans="1:8">
      <c r="A5287" s="52" t="s">
        <v>506</v>
      </c>
      <c r="B5287" s="52" t="s">
        <v>673</v>
      </c>
      <c r="C5287" s="52" t="s">
        <v>1158</v>
      </c>
      <c r="D5287" s="52" t="s">
        <v>1412</v>
      </c>
      <c r="E5287" s="52" t="s">
        <v>1076</v>
      </c>
      <c r="F5287" s="52" t="s">
        <v>1112</v>
      </c>
      <c r="G5287" s="56" t="s">
        <v>1113</v>
      </c>
      <c r="H5287" s="57">
        <v>16022450</v>
      </c>
    </row>
    <row r="5288" spans="1:8">
      <c r="A5288" s="52" t="s">
        <v>506</v>
      </c>
      <c r="B5288" s="52" t="s">
        <v>673</v>
      </c>
      <c r="C5288" s="52" t="s">
        <v>1158</v>
      </c>
      <c r="D5288" s="52" t="s">
        <v>1412</v>
      </c>
      <c r="E5288" s="52" t="s">
        <v>1076</v>
      </c>
      <c r="F5288" s="52" t="s">
        <v>1078</v>
      </c>
      <c r="G5288" s="56" t="s">
        <v>1079</v>
      </c>
      <c r="H5288" s="57">
        <v>29557800</v>
      </c>
    </row>
    <row r="5289" spans="1:8">
      <c r="A5289" s="52" t="s">
        <v>506</v>
      </c>
      <c r="B5289" s="52" t="s">
        <v>673</v>
      </c>
      <c r="C5289" s="52" t="s">
        <v>1158</v>
      </c>
      <c r="D5289" s="52" t="s">
        <v>1412</v>
      </c>
      <c r="E5289" s="52" t="s">
        <v>1083</v>
      </c>
      <c r="F5289" s="52" t="s">
        <v>201</v>
      </c>
      <c r="G5289" s="56" t="s">
        <v>971</v>
      </c>
      <c r="H5289" s="57">
        <v>271131700</v>
      </c>
    </row>
    <row r="5290" spans="1:8">
      <c r="A5290" s="52" t="s">
        <v>506</v>
      </c>
      <c r="B5290" s="52" t="s">
        <v>673</v>
      </c>
      <c r="C5290" s="52" t="s">
        <v>1158</v>
      </c>
      <c r="D5290" s="52" t="s">
        <v>1412</v>
      </c>
      <c r="E5290" s="52" t="s">
        <v>1083</v>
      </c>
      <c r="F5290" s="52" t="s">
        <v>1088</v>
      </c>
      <c r="G5290" s="56" t="s">
        <v>1089</v>
      </c>
      <c r="H5290" s="57">
        <v>7000000</v>
      </c>
    </row>
    <row r="5291" spans="1:8">
      <c r="A5291" s="52" t="s">
        <v>506</v>
      </c>
      <c r="B5291" s="52" t="s">
        <v>673</v>
      </c>
      <c r="C5291" s="52" t="s">
        <v>1158</v>
      </c>
      <c r="D5291" s="52" t="s">
        <v>1412</v>
      </c>
      <c r="E5291" s="52" t="s">
        <v>1083</v>
      </c>
      <c r="F5291" s="52" t="s">
        <v>1090</v>
      </c>
      <c r="G5291" s="56" t="s">
        <v>1091</v>
      </c>
      <c r="H5291" s="57">
        <v>264131700</v>
      </c>
    </row>
    <row r="5292" spans="1:8" ht="25.5">
      <c r="A5292" s="52" t="s">
        <v>506</v>
      </c>
      <c r="B5292" s="52" t="s">
        <v>673</v>
      </c>
      <c r="C5292" s="52" t="s">
        <v>930</v>
      </c>
      <c r="D5292" s="52" t="s">
        <v>201</v>
      </c>
      <c r="E5292" s="52" t="s">
        <v>201</v>
      </c>
      <c r="F5292" s="52" t="s">
        <v>201</v>
      </c>
      <c r="G5292" s="56" t="s">
        <v>931</v>
      </c>
      <c r="H5292" s="57">
        <v>11522289000</v>
      </c>
    </row>
    <row r="5293" spans="1:8">
      <c r="A5293" s="52" t="s">
        <v>506</v>
      </c>
      <c r="B5293" s="52" t="s">
        <v>673</v>
      </c>
      <c r="C5293" s="52" t="s">
        <v>930</v>
      </c>
      <c r="D5293" s="52" t="s">
        <v>1323</v>
      </c>
      <c r="E5293" s="52" t="s">
        <v>201</v>
      </c>
      <c r="F5293" s="52" t="s">
        <v>201</v>
      </c>
      <c r="G5293" s="56" t="s">
        <v>1324</v>
      </c>
      <c r="H5293" s="57">
        <v>11522289000</v>
      </c>
    </row>
    <row r="5294" spans="1:8">
      <c r="A5294" s="52" t="s">
        <v>506</v>
      </c>
      <c r="B5294" s="52" t="s">
        <v>673</v>
      </c>
      <c r="C5294" s="52" t="s">
        <v>930</v>
      </c>
      <c r="D5294" s="52" t="s">
        <v>1323</v>
      </c>
      <c r="E5294" s="52" t="s">
        <v>934</v>
      </c>
      <c r="F5294" s="52" t="s">
        <v>201</v>
      </c>
      <c r="G5294" s="56" t="s">
        <v>935</v>
      </c>
      <c r="H5294" s="57">
        <v>1545216540</v>
      </c>
    </row>
    <row r="5295" spans="1:8">
      <c r="A5295" s="52" t="s">
        <v>506</v>
      </c>
      <c r="B5295" s="52" t="s">
        <v>673</v>
      </c>
      <c r="C5295" s="52" t="s">
        <v>930</v>
      </c>
      <c r="D5295" s="52" t="s">
        <v>1323</v>
      </c>
      <c r="E5295" s="52" t="s">
        <v>934</v>
      </c>
      <c r="F5295" s="52" t="s">
        <v>936</v>
      </c>
      <c r="G5295" s="56" t="s">
        <v>937</v>
      </c>
      <c r="H5295" s="57">
        <v>1545216540</v>
      </c>
    </row>
    <row r="5296" spans="1:8">
      <c r="A5296" s="52" t="s">
        <v>506</v>
      </c>
      <c r="B5296" s="52" t="s">
        <v>673</v>
      </c>
      <c r="C5296" s="52" t="s">
        <v>930</v>
      </c>
      <c r="D5296" s="52" t="s">
        <v>1323</v>
      </c>
      <c r="E5296" s="52" t="s">
        <v>944</v>
      </c>
      <c r="F5296" s="52" t="s">
        <v>201</v>
      </c>
      <c r="G5296" s="56" t="s">
        <v>945</v>
      </c>
      <c r="H5296" s="57">
        <v>1200195991</v>
      </c>
    </row>
    <row r="5297" spans="1:8">
      <c r="A5297" s="52" t="s">
        <v>506</v>
      </c>
      <c r="B5297" s="52" t="s">
        <v>673</v>
      </c>
      <c r="C5297" s="52" t="s">
        <v>930</v>
      </c>
      <c r="D5297" s="52" t="s">
        <v>1323</v>
      </c>
      <c r="E5297" s="52" t="s">
        <v>944</v>
      </c>
      <c r="F5297" s="52" t="s">
        <v>946</v>
      </c>
      <c r="G5297" s="56" t="s">
        <v>947</v>
      </c>
      <c r="H5297" s="57">
        <v>122425000</v>
      </c>
    </row>
    <row r="5298" spans="1:8">
      <c r="A5298" s="52" t="s">
        <v>506</v>
      </c>
      <c r="B5298" s="52" t="s">
        <v>673</v>
      </c>
      <c r="C5298" s="52" t="s">
        <v>930</v>
      </c>
      <c r="D5298" s="52" t="s">
        <v>1323</v>
      </c>
      <c r="E5298" s="52" t="s">
        <v>944</v>
      </c>
      <c r="F5298" s="52" t="s">
        <v>1272</v>
      </c>
      <c r="G5298" s="56" t="s">
        <v>1273</v>
      </c>
      <c r="H5298" s="57">
        <v>142786800</v>
      </c>
    </row>
    <row r="5299" spans="1:8">
      <c r="A5299" s="52" t="s">
        <v>506</v>
      </c>
      <c r="B5299" s="52" t="s">
        <v>673</v>
      </c>
      <c r="C5299" s="52" t="s">
        <v>930</v>
      </c>
      <c r="D5299" s="52" t="s">
        <v>1323</v>
      </c>
      <c r="E5299" s="52" t="s">
        <v>944</v>
      </c>
      <c r="F5299" s="52" t="s">
        <v>950</v>
      </c>
      <c r="G5299" s="56" t="s">
        <v>951</v>
      </c>
      <c r="H5299" s="57">
        <v>700000</v>
      </c>
    </row>
    <row r="5300" spans="1:8" ht="25.5">
      <c r="A5300" s="52" t="s">
        <v>506</v>
      </c>
      <c r="B5300" s="52" t="s">
        <v>673</v>
      </c>
      <c r="C5300" s="52" t="s">
        <v>930</v>
      </c>
      <c r="D5300" s="52" t="s">
        <v>1323</v>
      </c>
      <c r="E5300" s="52" t="s">
        <v>944</v>
      </c>
      <c r="F5300" s="52" t="s">
        <v>954</v>
      </c>
      <c r="G5300" s="56" t="s">
        <v>955</v>
      </c>
      <c r="H5300" s="57">
        <v>3948000</v>
      </c>
    </row>
    <row r="5301" spans="1:8" ht="25.5">
      <c r="A5301" s="52" t="s">
        <v>506</v>
      </c>
      <c r="B5301" s="52" t="s">
        <v>673</v>
      </c>
      <c r="C5301" s="52" t="s">
        <v>930</v>
      </c>
      <c r="D5301" s="52" t="s">
        <v>1323</v>
      </c>
      <c r="E5301" s="52" t="s">
        <v>944</v>
      </c>
      <c r="F5301" s="52" t="s">
        <v>956</v>
      </c>
      <c r="G5301" s="56" t="s">
        <v>957</v>
      </c>
      <c r="H5301" s="57">
        <v>6215048</v>
      </c>
    </row>
    <row r="5302" spans="1:8" ht="25.5">
      <c r="A5302" s="52" t="s">
        <v>506</v>
      </c>
      <c r="B5302" s="52" t="s">
        <v>673</v>
      </c>
      <c r="C5302" s="52" t="s">
        <v>930</v>
      </c>
      <c r="D5302" s="52" t="s">
        <v>1323</v>
      </c>
      <c r="E5302" s="52" t="s">
        <v>944</v>
      </c>
      <c r="F5302" s="52" t="s">
        <v>1291</v>
      </c>
      <c r="G5302" s="56" t="s">
        <v>1292</v>
      </c>
      <c r="H5302" s="57">
        <v>502156976</v>
      </c>
    </row>
    <row r="5303" spans="1:8">
      <c r="A5303" s="52" t="s">
        <v>506</v>
      </c>
      <c r="B5303" s="52" t="s">
        <v>673</v>
      </c>
      <c r="C5303" s="52" t="s">
        <v>930</v>
      </c>
      <c r="D5303" s="52" t="s">
        <v>1323</v>
      </c>
      <c r="E5303" s="52" t="s">
        <v>944</v>
      </c>
      <c r="F5303" s="52" t="s">
        <v>958</v>
      </c>
      <c r="G5303" s="56" t="s">
        <v>959</v>
      </c>
      <c r="H5303" s="57">
        <v>418464167</v>
      </c>
    </row>
    <row r="5304" spans="1:8">
      <c r="A5304" s="52" t="s">
        <v>506</v>
      </c>
      <c r="B5304" s="52" t="s">
        <v>673</v>
      </c>
      <c r="C5304" s="52" t="s">
        <v>930</v>
      </c>
      <c r="D5304" s="52" t="s">
        <v>1323</v>
      </c>
      <c r="E5304" s="52" t="s">
        <v>944</v>
      </c>
      <c r="F5304" s="52" t="s">
        <v>960</v>
      </c>
      <c r="G5304" s="56" t="s">
        <v>961</v>
      </c>
      <c r="H5304" s="57">
        <v>3500000</v>
      </c>
    </row>
    <row r="5305" spans="1:8">
      <c r="A5305" s="52" t="s">
        <v>506</v>
      </c>
      <c r="B5305" s="52" t="s">
        <v>673</v>
      </c>
      <c r="C5305" s="52" t="s">
        <v>930</v>
      </c>
      <c r="D5305" s="52" t="s">
        <v>1323</v>
      </c>
      <c r="E5305" s="52" t="s">
        <v>1139</v>
      </c>
      <c r="F5305" s="52" t="s">
        <v>201</v>
      </c>
      <c r="G5305" s="56" t="s">
        <v>1140</v>
      </c>
      <c r="H5305" s="57">
        <v>114718360</v>
      </c>
    </row>
    <row r="5306" spans="1:8">
      <c r="A5306" s="52" t="s">
        <v>506</v>
      </c>
      <c r="B5306" s="52" t="s">
        <v>673</v>
      </c>
      <c r="C5306" s="52" t="s">
        <v>930</v>
      </c>
      <c r="D5306" s="52" t="s">
        <v>1323</v>
      </c>
      <c r="E5306" s="52" t="s">
        <v>1139</v>
      </c>
      <c r="F5306" s="52" t="s">
        <v>1203</v>
      </c>
      <c r="G5306" s="56" t="s">
        <v>1204</v>
      </c>
      <c r="H5306" s="57">
        <v>70000000</v>
      </c>
    </row>
    <row r="5307" spans="1:8">
      <c r="A5307" s="52" t="s">
        <v>506</v>
      </c>
      <c r="B5307" s="52" t="s">
        <v>673</v>
      </c>
      <c r="C5307" s="52" t="s">
        <v>930</v>
      </c>
      <c r="D5307" s="52" t="s">
        <v>1323</v>
      </c>
      <c r="E5307" s="52" t="s">
        <v>1139</v>
      </c>
      <c r="F5307" s="52" t="s">
        <v>1141</v>
      </c>
      <c r="G5307" s="56" t="s">
        <v>1142</v>
      </c>
      <c r="H5307" s="57">
        <v>16900000</v>
      </c>
    </row>
    <row r="5308" spans="1:8">
      <c r="A5308" s="52" t="s">
        <v>506</v>
      </c>
      <c r="B5308" s="52" t="s">
        <v>673</v>
      </c>
      <c r="C5308" s="52" t="s">
        <v>930</v>
      </c>
      <c r="D5308" s="52" t="s">
        <v>1323</v>
      </c>
      <c r="E5308" s="52" t="s">
        <v>1139</v>
      </c>
      <c r="F5308" s="52" t="s">
        <v>1266</v>
      </c>
      <c r="G5308" s="56" t="s">
        <v>1267</v>
      </c>
      <c r="H5308" s="57">
        <v>27818360</v>
      </c>
    </row>
    <row r="5309" spans="1:8">
      <c r="A5309" s="52" t="s">
        <v>506</v>
      </c>
      <c r="B5309" s="52" t="s">
        <v>673</v>
      </c>
      <c r="C5309" s="52" t="s">
        <v>930</v>
      </c>
      <c r="D5309" s="52" t="s">
        <v>1323</v>
      </c>
      <c r="E5309" s="52" t="s">
        <v>966</v>
      </c>
      <c r="F5309" s="52" t="s">
        <v>201</v>
      </c>
      <c r="G5309" s="56" t="s">
        <v>967</v>
      </c>
      <c r="H5309" s="57">
        <v>12727000</v>
      </c>
    </row>
    <row r="5310" spans="1:8">
      <c r="A5310" s="52" t="s">
        <v>506</v>
      </c>
      <c r="B5310" s="52" t="s">
        <v>673</v>
      </c>
      <c r="C5310" s="52" t="s">
        <v>930</v>
      </c>
      <c r="D5310" s="52" t="s">
        <v>1323</v>
      </c>
      <c r="E5310" s="52" t="s">
        <v>966</v>
      </c>
      <c r="F5310" s="52" t="s">
        <v>970</v>
      </c>
      <c r="G5310" s="56" t="s">
        <v>971</v>
      </c>
      <c r="H5310" s="57">
        <v>12727000</v>
      </c>
    </row>
    <row r="5311" spans="1:8">
      <c r="A5311" s="52" t="s">
        <v>506</v>
      </c>
      <c r="B5311" s="52" t="s">
        <v>673</v>
      </c>
      <c r="C5311" s="52" t="s">
        <v>930</v>
      </c>
      <c r="D5311" s="52" t="s">
        <v>1323</v>
      </c>
      <c r="E5311" s="52" t="s">
        <v>972</v>
      </c>
      <c r="F5311" s="52" t="s">
        <v>201</v>
      </c>
      <c r="G5311" s="56" t="s">
        <v>973</v>
      </c>
      <c r="H5311" s="57">
        <v>376617771</v>
      </c>
    </row>
    <row r="5312" spans="1:8">
      <c r="A5312" s="52" t="s">
        <v>506</v>
      </c>
      <c r="B5312" s="52" t="s">
        <v>673</v>
      </c>
      <c r="C5312" s="52" t="s">
        <v>930</v>
      </c>
      <c r="D5312" s="52" t="s">
        <v>1323</v>
      </c>
      <c r="E5312" s="52" t="s">
        <v>972</v>
      </c>
      <c r="F5312" s="52" t="s">
        <v>974</v>
      </c>
      <c r="G5312" s="56" t="s">
        <v>975</v>
      </c>
      <c r="H5312" s="57">
        <v>292924956</v>
      </c>
    </row>
    <row r="5313" spans="1:8">
      <c r="A5313" s="52" t="s">
        <v>506</v>
      </c>
      <c r="B5313" s="52" t="s">
        <v>673</v>
      </c>
      <c r="C5313" s="52" t="s">
        <v>930</v>
      </c>
      <c r="D5313" s="52" t="s">
        <v>1323</v>
      </c>
      <c r="E5313" s="52" t="s">
        <v>972</v>
      </c>
      <c r="F5313" s="52" t="s">
        <v>976</v>
      </c>
      <c r="G5313" s="56" t="s">
        <v>977</v>
      </c>
      <c r="H5313" s="57">
        <v>50215691</v>
      </c>
    </row>
    <row r="5314" spans="1:8">
      <c r="A5314" s="52" t="s">
        <v>506</v>
      </c>
      <c r="B5314" s="52" t="s">
        <v>673</v>
      </c>
      <c r="C5314" s="52" t="s">
        <v>930</v>
      </c>
      <c r="D5314" s="52" t="s">
        <v>1323</v>
      </c>
      <c r="E5314" s="52" t="s">
        <v>972</v>
      </c>
      <c r="F5314" s="52" t="s">
        <v>978</v>
      </c>
      <c r="G5314" s="56" t="s">
        <v>979</v>
      </c>
      <c r="H5314" s="57">
        <v>33477124</v>
      </c>
    </row>
    <row r="5315" spans="1:8">
      <c r="A5315" s="52" t="s">
        <v>506</v>
      </c>
      <c r="B5315" s="52" t="s">
        <v>673</v>
      </c>
      <c r="C5315" s="52" t="s">
        <v>930</v>
      </c>
      <c r="D5315" s="52" t="s">
        <v>1323</v>
      </c>
      <c r="E5315" s="52" t="s">
        <v>986</v>
      </c>
      <c r="F5315" s="52" t="s">
        <v>201</v>
      </c>
      <c r="G5315" s="56" t="s">
        <v>987</v>
      </c>
      <c r="H5315" s="57">
        <v>125233535</v>
      </c>
    </row>
    <row r="5316" spans="1:8">
      <c r="A5316" s="52" t="s">
        <v>506</v>
      </c>
      <c r="B5316" s="52" t="s">
        <v>673</v>
      </c>
      <c r="C5316" s="52" t="s">
        <v>930</v>
      </c>
      <c r="D5316" s="52" t="s">
        <v>1323</v>
      </c>
      <c r="E5316" s="52" t="s">
        <v>986</v>
      </c>
      <c r="F5316" s="52" t="s">
        <v>988</v>
      </c>
      <c r="G5316" s="56" t="s">
        <v>989</v>
      </c>
      <c r="H5316" s="57">
        <v>41868286</v>
      </c>
    </row>
    <row r="5317" spans="1:8">
      <c r="A5317" s="52" t="s">
        <v>506</v>
      </c>
      <c r="B5317" s="52" t="s">
        <v>673</v>
      </c>
      <c r="C5317" s="52" t="s">
        <v>930</v>
      </c>
      <c r="D5317" s="52" t="s">
        <v>1323</v>
      </c>
      <c r="E5317" s="52" t="s">
        <v>986</v>
      </c>
      <c r="F5317" s="52" t="s">
        <v>990</v>
      </c>
      <c r="G5317" s="56" t="s">
        <v>991</v>
      </c>
      <c r="H5317" s="57">
        <v>7223534</v>
      </c>
    </row>
    <row r="5318" spans="1:8">
      <c r="A5318" s="52" t="s">
        <v>506</v>
      </c>
      <c r="B5318" s="52" t="s">
        <v>673</v>
      </c>
      <c r="C5318" s="52" t="s">
        <v>930</v>
      </c>
      <c r="D5318" s="52" t="s">
        <v>1323</v>
      </c>
      <c r="E5318" s="52" t="s">
        <v>986</v>
      </c>
      <c r="F5318" s="52" t="s">
        <v>992</v>
      </c>
      <c r="G5318" s="56" t="s">
        <v>993</v>
      </c>
      <c r="H5318" s="57">
        <v>71137715</v>
      </c>
    </row>
    <row r="5319" spans="1:8">
      <c r="A5319" s="52" t="s">
        <v>506</v>
      </c>
      <c r="B5319" s="52" t="s">
        <v>673</v>
      </c>
      <c r="C5319" s="52" t="s">
        <v>930</v>
      </c>
      <c r="D5319" s="52" t="s">
        <v>1323</v>
      </c>
      <c r="E5319" s="52" t="s">
        <v>986</v>
      </c>
      <c r="F5319" s="52" t="s">
        <v>994</v>
      </c>
      <c r="G5319" s="56" t="s">
        <v>995</v>
      </c>
      <c r="H5319" s="57">
        <v>5004000</v>
      </c>
    </row>
    <row r="5320" spans="1:8">
      <c r="A5320" s="52" t="s">
        <v>506</v>
      </c>
      <c r="B5320" s="52" t="s">
        <v>673</v>
      </c>
      <c r="C5320" s="52" t="s">
        <v>930</v>
      </c>
      <c r="D5320" s="52" t="s">
        <v>1323</v>
      </c>
      <c r="E5320" s="52" t="s">
        <v>996</v>
      </c>
      <c r="F5320" s="52" t="s">
        <v>201</v>
      </c>
      <c r="G5320" s="56" t="s">
        <v>997</v>
      </c>
      <c r="H5320" s="57">
        <v>131438053</v>
      </c>
    </row>
    <row r="5321" spans="1:8">
      <c r="A5321" s="52" t="s">
        <v>506</v>
      </c>
      <c r="B5321" s="52" t="s">
        <v>673</v>
      </c>
      <c r="C5321" s="52" t="s">
        <v>930</v>
      </c>
      <c r="D5321" s="52" t="s">
        <v>1323</v>
      </c>
      <c r="E5321" s="52" t="s">
        <v>996</v>
      </c>
      <c r="F5321" s="52" t="s">
        <v>998</v>
      </c>
      <c r="G5321" s="56" t="s">
        <v>999</v>
      </c>
      <c r="H5321" s="57">
        <v>56492120</v>
      </c>
    </row>
    <row r="5322" spans="1:8">
      <c r="A5322" s="52" t="s">
        <v>506</v>
      </c>
      <c r="B5322" s="52" t="s">
        <v>673</v>
      </c>
      <c r="C5322" s="52" t="s">
        <v>930</v>
      </c>
      <c r="D5322" s="52" t="s">
        <v>1323</v>
      </c>
      <c r="E5322" s="52" t="s">
        <v>996</v>
      </c>
      <c r="F5322" s="52" t="s">
        <v>1000</v>
      </c>
      <c r="G5322" s="56" t="s">
        <v>1001</v>
      </c>
      <c r="H5322" s="57">
        <v>16110700</v>
      </c>
    </row>
    <row r="5323" spans="1:8">
      <c r="A5323" s="52" t="s">
        <v>506</v>
      </c>
      <c r="B5323" s="52" t="s">
        <v>673</v>
      </c>
      <c r="C5323" s="52" t="s">
        <v>930</v>
      </c>
      <c r="D5323" s="52" t="s">
        <v>1323</v>
      </c>
      <c r="E5323" s="52" t="s">
        <v>996</v>
      </c>
      <c r="F5323" s="52" t="s">
        <v>1004</v>
      </c>
      <c r="G5323" s="56" t="s">
        <v>1005</v>
      </c>
      <c r="H5323" s="57">
        <v>58835233</v>
      </c>
    </row>
    <row r="5324" spans="1:8">
      <c r="A5324" s="52" t="s">
        <v>506</v>
      </c>
      <c r="B5324" s="52" t="s">
        <v>673</v>
      </c>
      <c r="C5324" s="52" t="s">
        <v>930</v>
      </c>
      <c r="D5324" s="52" t="s">
        <v>1323</v>
      </c>
      <c r="E5324" s="52" t="s">
        <v>1006</v>
      </c>
      <c r="F5324" s="52" t="s">
        <v>201</v>
      </c>
      <c r="G5324" s="56" t="s">
        <v>1007</v>
      </c>
      <c r="H5324" s="57">
        <v>145319609</v>
      </c>
    </row>
    <row r="5325" spans="1:8" ht="38.25">
      <c r="A5325" s="52" t="s">
        <v>506</v>
      </c>
      <c r="B5325" s="52" t="s">
        <v>673</v>
      </c>
      <c r="C5325" s="52" t="s">
        <v>930</v>
      </c>
      <c r="D5325" s="52" t="s">
        <v>1323</v>
      </c>
      <c r="E5325" s="52" t="s">
        <v>1006</v>
      </c>
      <c r="F5325" s="52" t="s">
        <v>1008</v>
      </c>
      <c r="G5325" s="56" t="s">
        <v>1009</v>
      </c>
      <c r="H5325" s="57">
        <v>16161692</v>
      </c>
    </row>
    <row r="5326" spans="1:8">
      <c r="A5326" s="52" t="s">
        <v>506</v>
      </c>
      <c r="B5326" s="52" t="s">
        <v>673</v>
      </c>
      <c r="C5326" s="52" t="s">
        <v>930</v>
      </c>
      <c r="D5326" s="52" t="s">
        <v>1323</v>
      </c>
      <c r="E5326" s="52" t="s">
        <v>1006</v>
      </c>
      <c r="F5326" s="52" t="s">
        <v>1010</v>
      </c>
      <c r="G5326" s="56" t="s">
        <v>1011</v>
      </c>
      <c r="H5326" s="57">
        <v>14224522</v>
      </c>
    </row>
    <row r="5327" spans="1:8" ht="38.25">
      <c r="A5327" s="52" t="s">
        <v>506</v>
      </c>
      <c r="B5327" s="52" t="s">
        <v>673</v>
      </c>
      <c r="C5327" s="52" t="s">
        <v>930</v>
      </c>
      <c r="D5327" s="52" t="s">
        <v>1323</v>
      </c>
      <c r="E5327" s="52" t="s">
        <v>1006</v>
      </c>
      <c r="F5327" s="52" t="s">
        <v>1012</v>
      </c>
      <c r="G5327" s="56" t="s">
        <v>1013</v>
      </c>
      <c r="H5327" s="57">
        <v>8499995</v>
      </c>
    </row>
    <row r="5328" spans="1:8">
      <c r="A5328" s="52" t="s">
        <v>506</v>
      </c>
      <c r="B5328" s="52" t="s">
        <v>673</v>
      </c>
      <c r="C5328" s="52" t="s">
        <v>930</v>
      </c>
      <c r="D5328" s="52" t="s">
        <v>1323</v>
      </c>
      <c r="E5328" s="52" t="s">
        <v>1006</v>
      </c>
      <c r="F5328" s="52" t="s">
        <v>1014</v>
      </c>
      <c r="G5328" s="56" t="s">
        <v>1015</v>
      </c>
      <c r="H5328" s="57">
        <v>91500000</v>
      </c>
    </row>
    <row r="5329" spans="1:8" ht="25.5">
      <c r="A5329" s="52" t="s">
        <v>506</v>
      </c>
      <c r="B5329" s="52" t="s">
        <v>673</v>
      </c>
      <c r="C5329" s="52" t="s">
        <v>930</v>
      </c>
      <c r="D5329" s="52" t="s">
        <v>1323</v>
      </c>
      <c r="E5329" s="52" t="s">
        <v>1006</v>
      </c>
      <c r="F5329" s="52" t="s">
        <v>1016</v>
      </c>
      <c r="G5329" s="56" t="s">
        <v>1017</v>
      </c>
      <c r="H5329" s="57">
        <v>8333400</v>
      </c>
    </row>
    <row r="5330" spans="1:8">
      <c r="A5330" s="52" t="s">
        <v>506</v>
      </c>
      <c r="B5330" s="52" t="s">
        <v>673</v>
      </c>
      <c r="C5330" s="52" t="s">
        <v>930</v>
      </c>
      <c r="D5330" s="52" t="s">
        <v>1323</v>
      </c>
      <c r="E5330" s="52" t="s">
        <v>1006</v>
      </c>
      <c r="F5330" s="52" t="s">
        <v>1018</v>
      </c>
      <c r="G5330" s="56" t="s">
        <v>1019</v>
      </c>
      <c r="H5330" s="57">
        <v>6600000</v>
      </c>
    </row>
    <row r="5331" spans="1:8">
      <c r="A5331" s="52" t="s">
        <v>506</v>
      </c>
      <c r="B5331" s="52" t="s">
        <v>673</v>
      </c>
      <c r="C5331" s="52" t="s">
        <v>930</v>
      </c>
      <c r="D5331" s="52" t="s">
        <v>1323</v>
      </c>
      <c r="E5331" s="52" t="s">
        <v>1021</v>
      </c>
      <c r="F5331" s="52" t="s">
        <v>201</v>
      </c>
      <c r="G5331" s="56" t="s">
        <v>1022</v>
      </c>
      <c r="H5331" s="57">
        <v>259188638</v>
      </c>
    </row>
    <row r="5332" spans="1:8">
      <c r="A5332" s="52" t="s">
        <v>506</v>
      </c>
      <c r="B5332" s="52" t="s">
        <v>673</v>
      </c>
      <c r="C5332" s="52" t="s">
        <v>930</v>
      </c>
      <c r="D5332" s="52" t="s">
        <v>1323</v>
      </c>
      <c r="E5332" s="52" t="s">
        <v>1021</v>
      </c>
      <c r="F5332" s="52" t="s">
        <v>1023</v>
      </c>
      <c r="G5332" s="56" t="s">
        <v>1024</v>
      </c>
      <c r="H5332" s="57">
        <v>39723950</v>
      </c>
    </row>
    <row r="5333" spans="1:8">
      <c r="A5333" s="52" t="s">
        <v>506</v>
      </c>
      <c r="B5333" s="52" t="s">
        <v>673</v>
      </c>
      <c r="C5333" s="52" t="s">
        <v>930</v>
      </c>
      <c r="D5333" s="52" t="s">
        <v>1323</v>
      </c>
      <c r="E5333" s="52" t="s">
        <v>1021</v>
      </c>
      <c r="F5333" s="52" t="s">
        <v>1025</v>
      </c>
      <c r="G5333" s="56" t="s">
        <v>1026</v>
      </c>
      <c r="H5333" s="57">
        <v>6600000</v>
      </c>
    </row>
    <row r="5334" spans="1:8">
      <c r="A5334" s="52" t="s">
        <v>506</v>
      </c>
      <c r="B5334" s="52" t="s">
        <v>673</v>
      </c>
      <c r="C5334" s="52" t="s">
        <v>930</v>
      </c>
      <c r="D5334" s="52" t="s">
        <v>1323</v>
      </c>
      <c r="E5334" s="52" t="s">
        <v>1021</v>
      </c>
      <c r="F5334" s="52" t="s">
        <v>1268</v>
      </c>
      <c r="G5334" s="56" t="s">
        <v>1269</v>
      </c>
      <c r="H5334" s="57">
        <v>3321462</v>
      </c>
    </row>
    <row r="5335" spans="1:8">
      <c r="A5335" s="52" t="s">
        <v>506</v>
      </c>
      <c r="B5335" s="52" t="s">
        <v>673</v>
      </c>
      <c r="C5335" s="52" t="s">
        <v>930</v>
      </c>
      <c r="D5335" s="52" t="s">
        <v>1323</v>
      </c>
      <c r="E5335" s="52" t="s">
        <v>1021</v>
      </c>
      <c r="F5335" s="52" t="s">
        <v>1029</v>
      </c>
      <c r="G5335" s="56" t="s">
        <v>1030</v>
      </c>
      <c r="H5335" s="57">
        <v>30400000</v>
      </c>
    </row>
    <row r="5336" spans="1:8">
      <c r="A5336" s="52" t="s">
        <v>506</v>
      </c>
      <c r="B5336" s="52" t="s">
        <v>673</v>
      </c>
      <c r="C5336" s="52" t="s">
        <v>930</v>
      </c>
      <c r="D5336" s="52" t="s">
        <v>1323</v>
      </c>
      <c r="E5336" s="52" t="s">
        <v>1021</v>
      </c>
      <c r="F5336" s="52" t="s">
        <v>1031</v>
      </c>
      <c r="G5336" s="56" t="s">
        <v>1032</v>
      </c>
      <c r="H5336" s="57">
        <v>143072400</v>
      </c>
    </row>
    <row r="5337" spans="1:8">
      <c r="A5337" s="52" t="s">
        <v>506</v>
      </c>
      <c r="B5337" s="52" t="s">
        <v>673</v>
      </c>
      <c r="C5337" s="52" t="s">
        <v>930</v>
      </c>
      <c r="D5337" s="52" t="s">
        <v>1323</v>
      </c>
      <c r="E5337" s="52" t="s">
        <v>1021</v>
      </c>
      <c r="F5337" s="52" t="s">
        <v>1033</v>
      </c>
      <c r="G5337" s="56" t="s">
        <v>1034</v>
      </c>
      <c r="H5337" s="57">
        <v>36070826</v>
      </c>
    </row>
    <row r="5338" spans="1:8">
      <c r="A5338" s="52" t="s">
        <v>506</v>
      </c>
      <c r="B5338" s="52" t="s">
        <v>673</v>
      </c>
      <c r="C5338" s="52" t="s">
        <v>930</v>
      </c>
      <c r="D5338" s="52" t="s">
        <v>1323</v>
      </c>
      <c r="E5338" s="52" t="s">
        <v>1035</v>
      </c>
      <c r="F5338" s="52" t="s">
        <v>201</v>
      </c>
      <c r="G5338" s="56" t="s">
        <v>1036</v>
      </c>
      <c r="H5338" s="57">
        <v>764036800</v>
      </c>
    </row>
    <row r="5339" spans="1:8">
      <c r="A5339" s="52" t="s">
        <v>506</v>
      </c>
      <c r="B5339" s="52" t="s">
        <v>673</v>
      </c>
      <c r="C5339" s="52" t="s">
        <v>930</v>
      </c>
      <c r="D5339" s="52" t="s">
        <v>1323</v>
      </c>
      <c r="E5339" s="52" t="s">
        <v>1035</v>
      </c>
      <c r="F5339" s="52" t="s">
        <v>1037</v>
      </c>
      <c r="G5339" s="56" t="s">
        <v>1038</v>
      </c>
      <c r="H5339" s="57">
        <v>232779800</v>
      </c>
    </row>
    <row r="5340" spans="1:8">
      <c r="A5340" s="52" t="s">
        <v>506</v>
      </c>
      <c r="B5340" s="52" t="s">
        <v>673</v>
      </c>
      <c r="C5340" s="52" t="s">
        <v>930</v>
      </c>
      <c r="D5340" s="52" t="s">
        <v>1323</v>
      </c>
      <c r="E5340" s="52" t="s">
        <v>1035</v>
      </c>
      <c r="F5340" s="52" t="s">
        <v>1039</v>
      </c>
      <c r="G5340" s="56" t="s">
        <v>1040</v>
      </c>
      <c r="H5340" s="57">
        <v>221980000</v>
      </c>
    </row>
    <row r="5341" spans="1:8">
      <c r="A5341" s="52" t="s">
        <v>506</v>
      </c>
      <c r="B5341" s="52" t="s">
        <v>673</v>
      </c>
      <c r="C5341" s="52" t="s">
        <v>930</v>
      </c>
      <c r="D5341" s="52" t="s">
        <v>1323</v>
      </c>
      <c r="E5341" s="52" t="s">
        <v>1035</v>
      </c>
      <c r="F5341" s="52" t="s">
        <v>1041</v>
      </c>
      <c r="G5341" s="56" t="s">
        <v>1028</v>
      </c>
      <c r="H5341" s="57">
        <v>308000000</v>
      </c>
    </row>
    <row r="5342" spans="1:8">
      <c r="A5342" s="52" t="s">
        <v>506</v>
      </c>
      <c r="B5342" s="52" t="s">
        <v>673</v>
      </c>
      <c r="C5342" s="52" t="s">
        <v>930</v>
      </c>
      <c r="D5342" s="52" t="s">
        <v>1323</v>
      </c>
      <c r="E5342" s="52" t="s">
        <v>1035</v>
      </c>
      <c r="F5342" s="52" t="s">
        <v>1221</v>
      </c>
      <c r="G5342" s="56" t="s">
        <v>971</v>
      </c>
      <c r="H5342" s="57">
        <v>1277000</v>
      </c>
    </row>
    <row r="5343" spans="1:8">
      <c r="A5343" s="52" t="s">
        <v>506</v>
      </c>
      <c r="B5343" s="52" t="s">
        <v>673</v>
      </c>
      <c r="C5343" s="52" t="s">
        <v>930</v>
      </c>
      <c r="D5343" s="52" t="s">
        <v>1323</v>
      </c>
      <c r="E5343" s="52" t="s">
        <v>1044</v>
      </c>
      <c r="F5343" s="52" t="s">
        <v>201</v>
      </c>
      <c r="G5343" s="56" t="s">
        <v>1045</v>
      </c>
      <c r="H5343" s="57">
        <v>1305553294</v>
      </c>
    </row>
    <row r="5344" spans="1:8">
      <c r="A5344" s="52" t="s">
        <v>506</v>
      </c>
      <c r="B5344" s="52" t="s">
        <v>673</v>
      </c>
      <c r="C5344" s="52" t="s">
        <v>930</v>
      </c>
      <c r="D5344" s="52" t="s">
        <v>1323</v>
      </c>
      <c r="E5344" s="52" t="s">
        <v>1044</v>
      </c>
      <c r="F5344" s="52" t="s">
        <v>1046</v>
      </c>
      <c r="G5344" s="56" t="s">
        <v>1047</v>
      </c>
      <c r="H5344" s="57">
        <v>268700000</v>
      </c>
    </row>
    <row r="5345" spans="1:8">
      <c r="A5345" s="52" t="s">
        <v>506</v>
      </c>
      <c r="B5345" s="52" t="s">
        <v>673</v>
      </c>
      <c r="C5345" s="52" t="s">
        <v>930</v>
      </c>
      <c r="D5345" s="52" t="s">
        <v>1323</v>
      </c>
      <c r="E5345" s="52" t="s">
        <v>1044</v>
      </c>
      <c r="F5345" s="52" t="s">
        <v>1048</v>
      </c>
      <c r="G5345" s="56" t="s">
        <v>1049</v>
      </c>
      <c r="H5345" s="57">
        <v>72106898</v>
      </c>
    </row>
    <row r="5346" spans="1:8">
      <c r="A5346" s="52" t="s">
        <v>506</v>
      </c>
      <c r="B5346" s="52" t="s">
        <v>673</v>
      </c>
      <c r="C5346" s="52" t="s">
        <v>930</v>
      </c>
      <c r="D5346" s="52" t="s">
        <v>1323</v>
      </c>
      <c r="E5346" s="52" t="s">
        <v>1044</v>
      </c>
      <c r="F5346" s="52" t="s">
        <v>1050</v>
      </c>
      <c r="G5346" s="56" t="s">
        <v>1051</v>
      </c>
      <c r="H5346" s="57">
        <v>964746396</v>
      </c>
    </row>
    <row r="5347" spans="1:8">
      <c r="A5347" s="52" t="s">
        <v>506</v>
      </c>
      <c r="B5347" s="52" t="s">
        <v>673</v>
      </c>
      <c r="C5347" s="52" t="s">
        <v>930</v>
      </c>
      <c r="D5347" s="52" t="s">
        <v>1323</v>
      </c>
      <c r="E5347" s="52" t="s">
        <v>1226</v>
      </c>
      <c r="F5347" s="52" t="s">
        <v>201</v>
      </c>
      <c r="G5347" s="56" t="s">
        <v>1227</v>
      </c>
      <c r="H5347" s="57">
        <v>194858000</v>
      </c>
    </row>
    <row r="5348" spans="1:8">
      <c r="A5348" s="52" t="s">
        <v>506</v>
      </c>
      <c r="B5348" s="52" t="s">
        <v>673</v>
      </c>
      <c r="C5348" s="52" t="s">
        <v>930</v>
      </c>
      <c r="D5348" s="52" t="s">
        <v>1323</v>
      </c>
      <c r="E5348" s="52" t="s">
        <v>1226</v>
      </c>
      <c r="F5348" s="52" t="s">
        <v>1231</v>
      </c>
      <c r="G5348" s="56" t="s">
        <v>1232</v>
      </c>
      <c r="H5348" s="57">
        <v>37260000</v>
      </c>
    </row>
    <row r="5349" spans="1:8">
      <c r="A5349" s="52" t="s">
        <v>506</v>
      </c>
      <c r="B5349" s="52" t="s">
        <v>673</v>
      </c>
      <c r="C5349" s="52" t="s">
        <v>930</v>
      </c>
      <c r="D5349" s="52" t="s">
        <v>1323</v>
      </c>
      <c r="E5349" s="52" t="s">
        <v>1226</v>
      </c>
      <c r="F5349" s="52" t="s">
        <v>1233</v>
      </c>
      <c r="G5349" s="56" t="s">
        <v>1055</v>
      </c>
      <c r="H5349" s="57">
        <v>76140000</v>
      </c>
    </row>
    <row r="5350" spans="1:8">
      <c r="A5350" s="52" t="s">
        <v>506</v>
      </c>
      <c r="B5350" s="52" t="s">
        <v>673</v>
      </c>
      <c r="C5350" s="52" t="s">
        <v>930</v>
      </c>
      <c r="D5350" s="52" t="s">
        <v>1323</v>
      </c>
      <c r="E5350" s="52" t="s">
        <v>1226</v>
      </c>
      <c r="F5350" s="52" t="s">
        <v>1234</v>
      </c>
      <c r="G5350" s="56" t="s">
        <v>1028</v>
      </c>
      <c r="H5350" s="57">
        <v>42300000</v>
      </c>
    </row>
    <row r="5351" spans="1:8">
      <c r="A5351" s="52" t="s">
        <v>506</v>
      </c>
      <c r="B5351" s="52" t="s">
        <v>673</v>
      </c>
      <c r="C5351" s="52" t="s">
        <v>930</v>
      </c>
      <c r="D5351" s="52" t="s">
        <v>1323</v>
      </c>
      <c r="E5351" s="52" t="s">
        <v>1226</v>
      </c>
      <c r="F5351" s="52" t="s">
        <v>1235</v>
      </c>
      <c r="G5351" s="56" t="s">
        <v>971</v>
      </c>
      <c r="H5351" s="57">
        <v>39158000</v>
      </c>
    </row>
    <row r="5352" spans="1:8" ht="25.5">
      <c r="A5352" s="52" t="s">
        <v>506</v>
      </c>
      <c r="B5352" s="52" t="s">
        <v>673</v>
      </c>
      <c r="C5352" s="52" t="s">
        <v>930</v>
      </c>
      <c r="D5352" s="52" t="s">
        <v>1323</v>
      </c>
      <c r="E5352" s="52" t="s">
        <v>1058</v>
      </c>
      <c r="F5352" s="52" t="s">
        <v>201</v>
      </c>
      <c r="G5352" s="56" t="s">
        <v>1059</v>
      </c>
      <c r="H5352" s="57">
        <v>71419629</v>
      </c>
    </row>
    <row r="5353" spans="1:8">
      <c r="A5353" s="52" t="s">
        <v>506</v>
      </c>
      <c r="B5353" s="52" t="s">
        <v>673</v>
      </c>
      <c r="C5353" s="52" t="s">
        <v>930</v>
      </c>
      <c r="D5353" s="52" t="s">
        <v>1323</v>
      </c>
      <c r="E5353" s="52" t="s">
        <v>1058</v>
      </c>
      <c r="F5353" s="52" t="s">
        <v>1060</v>
      </c>
      <c r="G5353" s="56" t="s">
        <v>1061</v>
      </c>
      <c r="H5353" s="57">
        <v>10009629</v>
      </c>
    </row>
    <row r="5354" spans="1:8">
      <c r="A5354" s="52" t="s">
        <v>506</v>
      </c>
      <c r="B5354" s="52" t="s">
        <v>673</v>
      </c>
      <c r="C5354" s="52" t="s">
        <v>930</v>
      </c>
      <c r="D5354" s="52" t="s">
        <v>1323</v>
      </c>
      <c r="E5354" s="52" t="s">
        <v>1058</v>
      </c>
      <c r="F5354" s="52" t="s">
        <v>1064</v>
      </c>
      <c r="G5354" s="56" t="s">
        <v>1065</v>
      </c>
      <c r="H5354" s="57">
        <v>44890000</v>
      </c>
    </row>
    <row r="5355" spans="1:8">
      <c r="A5355" s="52" t="s">
        <v>506</v>
      </c>
      <c r="B5355" s="52" t="s">
        <v>673</v>
      </c>
      <c r="C5355" s="52" t="s">
        <v>930</v>
      </c>
      <c r="D5355" s="52" t="s">
        <v>1323</v>
      </c>
      <c r="E5355" s="52" t="s">
        <v>1058</v>
      </c>
      <c r="F5355" s="52" t="s">
        <v>1066</v>
      </c>
      <c r="G5355" s="56" t="s">
        <v>1067</v>
      </c>
      <c r="H5355" s="57">
        <v>10580000</v>
      </c>
    </row>
    <row r="5356" spans="1:8">
      <c r="A5356" s="52" t="s">
        <v>506</v>
      </c>
      <c r="B5356" s="52" t="s">
        <v>673</v>
      </c>
      <c r="C5356" s="52" t="s">
        <v>930</v>
      </c>
      <c r="D5356" s="52" t="s">
        <v>1323</v>
      </c>
      <c r="E5356" s="52" t="s">
        <v>1058</v>
      </c>
      <c r="F5356" s="52" t="s">
        <v>1070</v>
      </c>
      <c r="G5356" s="56" t="s">
        <v>1071</v>
      </c>
      <c r="H5356" s="57">
        <v>5940000</v>
      </c>
    </row>
    <row r="5357" spans="1:8" ht="25.5">
      <c r="A5357" s="52" t="s">
        <v>506</v>
      </c>
      <c r="B5357" s="52" t="s">
        <v>673</v>
      </c>
      <c r="C5357" s="52" t="s">
        <v>930</v>
      </c>
      <c r="D5357" s="52" t="s">
        <v>1323</v>
      </c>
      <c r="E5357" s="52" t="s">
        <v>1072</v>
      </c>
      <c r="F5357" s="52" t="s">
        <v>201</v>
      </c>
      <c r="G5357" s="56" t="s">
        <v>1073</v>
      </c>
      <c r="H5357" s="57">
        <v>277800000</v>
      </c>
    </row>
    <row r="5358" spans="1:8">
      <c r="A5358" s="52" t="s">
        <v>506</v>
      </c>
      <c r="B5358" s="52" t="s">
        <v>673</v>
      </c>
      <c r="C5358" s="52" t="s">
        <v>930</v>
      </c>
      <c r="D5358" s="52" t="s">
        <v>1323</v>
      </c>
      <c r="E5358" s="52" t="s">
        <v>1072</v>
      </c>
      <c r="F5358" s="52" t="s">
        <v>1074</v>
      </c>
      <c r="G5358" s="56" t="s">
        <v>1067</v>
      </c>
      <c r="H5358" s="57">
        <v>248800000</v>
      </c>
    </row>
    <row r="5359" spans="1:8">
      <c r="A5359" s="52" t="s">
        <v>506</v>
      </c>
      <c r="B5359" s="52" t="s">
        <v>673</v>
      </c>
      <c r="C5359" s="52" t="s">
        <v>930</v>
      </c>
      <c r="D5359" s="52" t="s">
        <v>1323</v>
      </c>
      <c r="E5359" s="52" t="s">
        <v>1072</v>
      </c>
      <c r="F5359" s="52" t="s">
        <v>1252</v>
      </c>
      <c r="G5359" s="56" t="s">
        <v>1253</v>
      </c>
      <c r="H5359" s="57">
        <v>29000000</v>
      </c>
    </row>
    <row r="5360" spans="1:8" ht="25.5">
      <c r="A5360" s="52" t="s">
        <v>506</v>
      </c>
      <c r="B5360" s="52" t="s">
        <v>673</v>
      </c>
      <c r="C5360" s="52" t="s">
        <v>930</v>
      </c>
      <c r="D5360" s="52" t="s">
        <v>1323</v>
      </c>
      <c r="E5360" s="52" t="s">
        <v>1076</v>
      </c>
      <c r="F5360" s="52" t="s">
        <v>201</v>
      </c>
      <c r="G5360" s="56" t="s">
        <v>1077</v>
      </c>
      <c r="H5360" s="57">
        <v>2497088485</v>
      </c>
    </row>
    <row r="5361" spans="1:8">
      <c r="A5361" s="52" t="s">
        <v>506</v>
      </c>
      <c r="B5361" s="52" t="s">
        <v>673</v>
      </c>
      <c r="C5361" s="52" t="s">
        <v>930</v>
      </c>
      <c r="D5361" s="52" t="s">
        <v>1323</v>
      </c>
      <c r="E5361" s="52" t="s">
        <v>1076</v>
      </c>
      <c r="F5361" s="52" t="s">
        <v>1112</v>
      </c>
      <c r="G5361" s="56" t="s">
        <v>1113</v>
      </c>
      <c r="H5361" s="57">
        <v>130066076</v>
      </c>
    </row>
    <row r="5362" spans="1:8">
      <c r="A5362" s="52" t="s">
        <v>506</v>
      </c>
      <c r="B5362" s="52" t="s">
        <v>673</v>
      </c>
      <c r="C5362" s="52" t="s">
        <v>930</v>
      </c>
      <c r="D5362" s="52" t="s">
        <v>1323</v>
      </c>
      <c r="E5362" s="52" t="s">
        <v>1076</v>
      </c>
      <c r="F5362" s="52" t="s">
        <v>1078</v>
      </c>
      <c r="G5362" s="56" t="s">
        <v>1079</v>
      </c>
      <c r="H5362" s="57">
        <v>18240000</v>
      </c>
    </row>
    <row r="5363" spans="1:8">
      <c r="A5363" s="52" t="s">
        <v>506</v>
      </c>
      <c r="B5363" s="52" t="s">
        <v>673</v>
      </c>
      <c r="C5363" s="52" t="s">
        <v>930</v>
      </c>
      <c r="D5363" s="52" t="s">
        <v>1323</v>
      </c>
      <c r="E5363" s="52" t="s">
        <v>1076</v>
      </c>
      <c r="F5363" s="52" t="s">
        <v>1082</v>
      </c>
      <c r="G5363" s="56" t="s">
        <v>971</v>
      </c>
      <c r="H5363" s="57">
        <v>2348782409</v>
      </c>
    </row>
    <row r="5364" spans="1:8">
      <c r="A5364" s="52" t="s">
        <v>506</v>
      </c>
      <c r="B5364" s="52" t="s">
        <v>673</v>
      </c>
      <c r="C5364" s="52" t="s">
        <v>930</v>
      </c>
      <c r="D5364" s="52" t="s">
        <v>1323</v>
      </c>
      <c r="E5364" s="52" t="s">
        <v>1083</v>
      </c>
      <c r="F5364" s="52" t="s">
        <v>201</v>
      </c>
      <c r="G5364" s="56" t="s">
        <v>971</v>
      </c>
      <c r="H5364" s="57">
        <v>2500877295</v>
      </c>
    </row>
    <row r="5365" spans="1:8">
      <c r="A5365" s="52" t="s">
        <v>506</v>
      </c>
      <c r="B5365" s="52" t="s">
        <v>673</v>
      </c>
      <c r="C5365" s="52" t="s">
        <v>930</v>
      </c>
      <c r="D5365" s="52" t="s">
        <v>1323</v>
      </c>
      <c r="E5365" s="52" t="s">
        <v>1083</v>
      </c>
      <c r="F5365" s="52" t="s">
        <v>1084</v>
      </c>
      <c r="G5365" s="56" t="s">
        <v>1085</v>
      </c>
      <c r="H5365" s="57">
        <v>381000</v>
      </c>
    </row>
    <row r="5366" spans="1:8">
      <c r="A5366" s="52" t="s">
        <v>506</v>
      </c>
      <c r="B5366" s="52" t="s">
        <v>673</v>
      </c>
      <c r="C5366" s="52" t="s">
        <v>930</v>
      </c>
      <c r="D5366" s="52" t="s">
        <v>1323</v>
      </c>
      <c r="E5366" s="52" t="s">
        <v>1083</v>
      </c>
      <c r="F5366" s="52" t="s">
        <v>1088</v>
      </c>
      <c r="G5366" s="56" t="s">
        <v>1089</v>
      </c>
      <c r="H5366" s="57">
        <v>472845830</v>
      </c>
    </row>
    <row r="5367" spans="1:8">
      <c r="A5367" s="52" t="s">
        <v>506</v>
      </c>
      <c r="B5367" s="52" t="s">
        <v>673</v>
      </c>
      <c r="C5367" s="52" t="s">
        <v>930</v>
      </c>
      <c r="D5367" s="52" t="s">
        <v>1323</v>
      </c>
      <c r="E5367" s="52" t="s">
        <v>1083</v>
      </c>
      <c r="F5367" s="52" t="s">
        <v>1090</v>
      </c>
      <c r="G5367" s="56" t="s">
        <v>1091</v>
      </c>
      <c r="H5367" s="57">
        <v>2027650465</v>
      </c>
    </row>
    <row r="5368" spans="1:8">
      <c r="A5368" s="52" t="s">
        <v>506</v>
      </c>
      <c r="B5368" s="52" t="s">
        <v>1438</v>
      </c>
      <c r="C5368" s="52" t="s">
        <v>201</v>
      </c>
      <c r="D5368" s="52" t="s">
        <v>201</v>
      </c>
      <c r="E5368" s="52" t="s">
        <v>201</v>
      </c>
      <c r="F5368" s="52" t="s">
        <v>201</v>
      </c>
      <c r="G5368" s="56" t="s">
        <v>1439</v>
      </c>
      <c r="H5368" s="57">
        <v>9090378791</v>
      </c>
    </row>
    <row r="5369" spans="1:8">
      <c r="A5369" s="52" t="s">
        <v>506</v>
      </c>
      <c r="B5369" s="52" t="s">
        <v>1438</v>
      </c>
      <c r="C5369" s="52" t="s">
        <v>1092</v>
      </c>
      <c r="D5369" s="52" t="s">
        <v>201</v>
      </c>
      <c r="E5369" s="52" t="s">
        <v>201</v>
      </c>
      <c r="F5369" s="52" t="s">
        <v>201</v>
      </c>
      <c r="G5369" s="56" t="s">
        <v>1093</v>
      </c>
      <c r="H5369" s="57">
        <v>180000000</v>
      </c>
    </row>
    <row r="5370" spans="1:8">
      <c r="A5370" s="52" t="s">
        <v>506</v>
      </c>
      <c r="B5370" s="52" t="s">
        <v>1438</v>
      </c>
      <c r="C5370" s="52" t="s">
        <v>1092</v>
      </c>
      <c r="D5370" s="52" t="s">
        <v>1108</v>
      </c>
      <c r="E5370" s="52" t="s">
        <v>201</v>
      </c>
      <c r="F5370" s="52" t="s">
        <v>201</v>
      </c>
      <c r="G5370" s="56" t="s">
        <v>1109</v>
      </c>
      <c r="H5370" s="57">
        <v>0</v>
      </c>
    </row>
    <row r="5371" spans="1:8" ht="38.25">
      <c r="A5371" s="52" t="s">
        <v>506</v>
      </c>
      <c r="B5371" s="52" t="s">
        <v>1438</v>
      </c>
      <c r="C5371" s="52" t="s">
        <v>1092</v>
      </c>
      <c r="D5371" s="52" t="s">
        <v>1217</v>
      </c>
      <c r="E5371" s="52" t="s">
        <v>201</v>
      </c>
      <c r="F5371" s="52" t="s">
        <v>201</v>
      </c>
      <c r="G5371" s="56" t="s">
        <v>1218</v>
      </c>
      <c r="H5371" s="57">
        <v>180000000</v>
      </c>
    </row>
    <row r="5372" spans="1:8">
      <c r="A5372" s="52" t="s">
        <v>506</v>
      </c>
      <c r="B5372" s="52" t="s">
        <v>1438</v>
      </c>
      <c r="C5372" s="52" t="s">
        <v>1092</v>
      </c>
      <c r="D5372" s="52" t="s">
        <v>1217</v>
      </c>
      <c r="E5372" s="52" t="s">
        <v>1021</v>
      </c>
      <c r="F5372" s="52" t="s">
        <v>201</v>
      </c>
      <c r="G5372" s="56" t="s">
        <v>1022</v>
      </c>
      <c r="H5372" s="57">
        <v>174000000</v>
      </c>
    </row>
    <row r="5373" spans="1:8">
      <c r="A5373" s="52" t="s">
        <v>506</v>
      </c>
      <c r="B5373" s="52" t="s">
        <v>1438</v>
      </c>
      <c r="C5373" s="52" t="s">
        <v>1092</v>
      </c>
      <c r="D5373" s="52" t="s">
        <v>1217</v>
      </c>
      <c r="E5373" s="52" t="s">
        <v>1021</v>
      </c>
      <c r="F5373" s="52" t="s">
        <v>1023</v>
      </c>
      <c r="G5373" s="56" t="s">
        <v>1024</v>
      </c>
      <c r="H5373" s="57">
        <v>2830000</v>
      </c>
    </row>
    <row r="5374" spans="1:8">
      <c r="A5374" s="52" t="s">
        <v>506</v>
      </c>
      <c r="B5374" s="52" t="s">
        <v>1438</v>
      </c>
      <c r="C5374" s="52" t="s">
        <v>1092</v>
      </c>
      <c r="D5374" s="52" t="s">
        <v>1217</v>
      </c>
      <c r="E5374" s="52" t="s">
        <v>1021</v>
      </c>
      <c r="F5374" s="52" t="s">
        <v>1025</v>
      </c>
      <c r="G5374" s="56" t="s">
        <v>1026</v>
      </c>
      <c r="H5374" s="57">
        <v>4500000</v>
      </c>
    </row>
    <row r="5375" spans="1:8">
      <c r="A5375" s="52" t="s">
        <v>506</v>
      </c>
      <c r="B5375" s="52" t="s">
        <v>1438</v>
      </c>
      <c r="C5375" s="52" t="s">
        <v>1092</v>
      </c>
      <c r="D5375" s="52" t="s">
        <v>1217</v>
      </c>
      <c r="E5375" s="52" t="s">
        <v>1021</v>
      </c>
      <c r="F5375" s="52" t="s">
        <v>1268</v>
      </c>
      <c r="G5375" s="56" t="s">
        <v>1269</v>
      </c>
      <c r="H5375" s="57">
        <v>22300000</v>
      </c>
    </row>
    <row r="5376" spans="1:8">
      <c r="A5376" s="52" t="s">
        <v>506</v>
      </c>
      <c r="B5376" s="52" t="s">
        <v>1438</v>
      </c>
      <c r="C5376" s="52" t="s">
        <v>1092</v>
      </c>
      <c r="D5376" s="52" t="s">
        <v>1217</v>
      </c>
      <c r="E5376" s="52" t="s">
        <v>1021</v>
      </c>
      <c r="F5376" s="52" t="s">
        <v>1027</v>
      </c>
      <c r="G5376" s="56" t="s">
        <v>1028</v>
      </c>
      <c r="H5376" s="57">
        <v>21150000</v>
      </c>
    </row>
    <row r="5377" spans="1:8">
      <c r="A5377" s="52" t="s">
        <v>506</v>
      </c>
      <c r="B5377" s="52" t="s">
        <v>1438</v>
      </c>
      <c r="C5377" s="52" t="s">
        <v>1092</v>
      </c>
      <c r="D5377" s="52" t="s">
        <v>1217</v>
      </c>
      <c r="E5377" s="52" t="s">
        <v>1021</v>
      </c>
      <c r="F5377" s="52" t="s">
        <v>1029</v>
      </c>
      <c r="G5377" s="56" t="s">
        <v>1030</v>
      </c>
      <c r="H5377" s="57">
        <v>21000000</v>
      </c>
    </row>
    <row r="5378" spans="1:8">
      <c r="A5378" s="52" t="s">
        <v>506</v>
      </c>
      <c r="B5378" s="52" t="s">
        <v>1438</v>
      </c>
      <c r="C5378" s="52" t="s">
        <v>1092</v>
      </c>
      <c r="D5378" s="52" t="s">
        <v>1217</v>
      </c>
      <c r="E5378" s="52" t="s">
        <v>1021</v>
      </c>
      <c r="F5378" s="52" t="s">
        <v>1031</v>
      </c>
      <c r="G5378" s="56" t="s">
        <v>1032</v>
      </c>
      <c r="H5378" s="57">
        <v>97200000</v>
      </c>
    </row>
    <row r="5379" spans="1:8">
      <c r="A5379" s="52" t="s">
        <v>506</v>
      </c>
      <c r="B5379" s="52" t="s">
        <v>1438</v>
      </c>
      <c r="C5379" s="52" t="s">
        <v>1092</v>
      </c>
      <c r="D5379" s="52" t="s">
        <v>1217</v>
      </c>
      <c r="E5379" s="52" t="s">
        <v>1021</v>
      </c>
      <c r="F5379" s="52" t="s">
        <v>1033</v>
      </c>
      <c r="G5379" s="56" t="s">
        <v>1034</v>
      </c>
      <c r="H5379" s="57">
        <v>5020000</v>
      </c>
    </row>
    <row r="5380" spans="1:8">
      <c r="A5380" s="52" t="s">
        <v>506</v>
      </c>
      <c r="B5380" s="52" t="s">
        <v>1438</v>
      </c>
      <c r="C5380" s="52" t="s">
        <v>1092</v>
      </c>
      <c r="D5380" s="52" t="s">
        <v>1217</v>
      </c>
      <c r="E5380" s="52" t="s">
        <v>1044</v>
      </c>
      <c r="F5380" s="52" t="s">
        <v>201</v>
      </c>
      <c r="G5380" s="56" t="s">
        <v>1045</v>
      </c>
      <c r="H5380" s="57">
        <v>6000000</v>
      </c>
    </row>
    <row r="5381" spans="1:8">
      <c r="A5381" s="52" t="s">
        <v>506</v>
      </c>
      <c r="B5381" s="52" t="s">
        <v>1438</v>
      </c>
      <c r="C5381" s="52" t="s">
        <v>1092</v>
      </c>
      <c r="D5381" s="52" t="s">
        <v>1217</v>
      </c>
      <c r="E5381" s="52" t="s">
        <v>1044</v>
      </c>
      <c r="F5381" s="52" t="s">
        <v>1310</v>
      </c>
      <c r="G5381" s="56" t="s">
        <v>1311</v>
      </c>
      <c r="H5381" s="57">
        <v>6000000</v>
      </c>
    </row>
    <row r="5382" spans="1:8">
      <c r="A5382" s="52" t="s">
        <v>506</v>
      </c>
      <c r="B5382" s="52" t="s">
        <v>1438</v>
      </c>
      <c r="C5382" s="52" t="s">
        <v>1158</v>
      </c>
      <c r="D5382" s="52" t="s">
        <v>201</v>
      </c>
      <c r="E5382" s="52" t="s">
        <v>201</v>
      </c>
      <c r="F5382" s="52" t="s">
        <v>201</v>
      </c>
      <c r="G5382" s="56" t="s">
        <v>1159</v>
      </c>
      <c r="H5382" s="57">
        <v>230165000</v>
      </c>
    </row>
    <row r="5383" spans="1:8">
      <c r="A5383" s="52" t="s">
        <v>506</v>
      </c>
      <c r="B5383" s="52" t="s">
        <v>1438</v>
      </c>
      <c r="C5383" s="52" t="s">
        <v>1158</v>
      </c>
      <c r="D5383" s="52" t="s">
        <v>1201</v>
      </c>
      <c r="E5383" s="52" t="s">
        <v>201</v>
      </c>
      <c r="F5383" s="52" t="s">
        <v>201</v>
      </c>
      <c r="G5383" s="56" t="s">
        <v>1202</v>
      </c>
      <c r="H5383" s="57">
        <v>230165000</v>
      </c>
    </row>
    <row r="5384" spans="1:8">
      <c r="A5384" s="52" t="s">
        <v>506</v>
      </c>
      <c r="B5384" s="52" t="s">
        <v>1438</v>
      </c>
      <c r="C5384" s="52" t="s">
        <v>1158</v>
      </c>
      <c r="D5384" s="52" t="s">
        <v>1201</v>
      </c>
      <c r="E5384" s="52" t="s">
        <v>934</v>
      </c>
      <c r="F5384" s="52" t="s">
        <v>201</v>
      </c>
      <c r="G5384" s="56" t="s">
        <v>935</v>
      </c>
      <c r="H5384" s="57">
        <v>73030000</v>
      </c>
    </row>
    <row r="5385" spans="1:8">
      <c r="A5385" s="52" t="s">
        <v>506</v>
      </c>
      <c r="B5385" s="52" t="s">
        <v>1438</v>
      </c>
      <c r="C5385" s="52" t="s">
        <v>1158</v>
      </c>
      <c r="D5385" s="52" t="s">
        <v>1201</v>
      </c>
      <c r="E5385" s="52" t="s">
        <v>934</v>
      </c>
      <c r="F5385" s="52" t="s">
        <v>936</v>
      </c>
      <c r="G5385" s="56" t="s">
        <v>937</v>
      </c>
      <c r="H5385" s="57">
        <v>73030000</v>
      </c>
    </row>
    <row r="5386" spans="1:8" ht="25.5">
      <c r="A5386" s="52" t="s">
        <v>506</v>
      </c>
      <c r="B5386" s="52" t="s">
        <v>1438</v>
      </c>
      <c r="C5386" s="52" t="s">
        <v>1158</v>
      </c>
      <c r="D5386" s="52" t="s">
        <v>1201</v>
      </c>
      <c r="E5386" s="52" t="s">
        <v>940</v>
      </c>
      <c r="F5386" s="52" t="s">
        <v>201</v>
      </c>
      <c r="G5386" s="56" t="s">
        <v>941</v>
      </c>
      <c r="H5386" s="57">
        <v>60000000</v>
      </c>
    </row>
    <row r="5387" spans="1:8">
      <c r="A5387" s="52" t="s">
        <v>506</v>
      </c>
      <c r="B5387" s="52" t="s">
        <v>1438</v>
      </c>
      <c r="C5387" s="52" t="s">
        <v>1158</v>
      </c>
      <c r="D5387" s="52" t="s">
        <v>1201</v>
      </c>
      <c r="E5387" s="52" t="s">
        <v>940</v>
      </c>
      <c r="F5387" s="52" t="s">
        <v>1308</v>
      </c>
      <c r="G5387" s="56" t="s">
        <v>1309</v>
      </c>
      <c r="H5387" s="57">
        <v>60000000</v>
      </c>
    </row>
    <row r="5388" spans="1:8">
      <c r="A5388" s="52" t="s">
        <v>506</v>
      </c>
      <c r="B5388" s="52" t="s">
        <v>1438</v>
      </c>
      <c r="C5388" s="52" t="s">
        <v>1158</v>
      </c>
      <c r="D5388" s="52" t="s">
        <v>1201</v>
      </c>
      <c r="E5388" s="52" t="s">
        <v>972</v>
      </c>
      <c r="F5388" s="52" t="s">
        <v>201</v>
      </c>
      <c r="G5388" s="56" t="s">
        <v>973</v>
      </c>
      <c r="H5388" s="57">
        <v>201000</v>
      </c>
    </row>
    <row r="5389" spans="1:8">
      <c r="A5389" s="52" t="s">
        <v>506</v>
      </c>
      <c r="B5389" s="52" t="s">
        <v>1438</v>
      </c>
      <c r="C5389" s="52" t="s">
        <v>1158</v>
      </c>
      <c r="D5389" s="52" t="s">
        <v>1201</v>
      </c>
      <c r="E5389" s="52" t="s">
        <v>972</v>
      </c>
      <c r="F5389" s="52" t="s">
        <v>974</v>
      </c>
      <c r="G5389" s="56" t="s">
        <v>975</v>
      </c>
      <c r="H5389" s="57">
        <v>201000</v>
      </c>
    </row>
    <row r="5390" spans="1:8">
      <c r="A5390" s="52" t="s">
        <v>506</v>
      </c>
      <c r="B5390" s="52" t="s">
        <v>1438</v>
      </c>
      <c r="C5390" s="52" t="s">
        <v>1158</v>
      </c>
      <c r="D5390" s="52" t="s">
        <v>1201</v>
      </c>
      <c r="E5390" s="52" t="s">
        <v>986</v>
      </c>
      <c r="F5390" s="52" t="s">
        <v>201</v>
      </c>
      <c r="G5390" s="56" t="s">
        <v>987</v>
      </c>
      <c r="H5390" s="57">
        <v>14934000</v>
      </c>
    </row>
    <row r="5391" spans="1:8">
      <c r="A5391" s="52" t="s">
        <v>506</v>
      </c>
      <c r="B5391" s="52" t="s">
        <v>1438</v>
      </c>
      <c r="C5391" s="52" t="s">
        <v>1158</v>
      </c>
      <c r="D5391" s="52" t="s">
        <v>1201</v>
      </c>
      <c r="E5391" s="52" t="s">
        <v>986</v>
      </c>
      <c r="F5391" s="52" t="s">
        <v>988</v>
      </c>
      <c r="G5391" s="56" t="s">
        <v>989</v>
      </c>
      <c r="H5391" s="57">
        <v>13960000</v>
      </c>
    </row>
    <row r="5392" spans="1:8">
      <c r="A5392" s="52" t="s">
        <v>506</v>
      </c>
      <c r="B5392" s="52" t="s">
        <v>1438</v>
      </c>
      <c r="C5392" s="52" t="s">
        <v>1158</v>
      </c>
      <c r="D5392" s="52" t="s">
        <v>1201</v>
      </c>
      <c r="E5392" s="52" t="s">
        <v>986</v>
      </c>
      <c r="F5392" s="52" t="s">
        <v>990</v>
      </c>
      <c r="G5392" s="56" t="s">
        <v>991</v>
      </c>
      <c r="H5392" s="57">
        <v>955000</v>
      </c>
    </row>
    <row r="5393" spans="1:8">
      <c r="A5393" s="52" t="s">
        <v>506</v>
      </c>
      <c r="B5393" s="52" t="s">
        <v>1438</v>
      </c>
      <c r="C5393" s="52" t="s">
        <v>1158</v>
      </c>
      <c r="D5393" s="52" t="s">
        <v>1201</v>
      </c>
      <c r="E5393" s="52" t="s">
        <v>986</v>
      </c>
      <c r="F5393" s="52" t="s">
        <v>992</v>
      </c>
      <c r="G5393" s="56" t="s">
        <v>993</v>
      </c>
      <c r="H5393" s="57">
        <v>19000</v>
      </c>
    </row>
    <row r="5394" spans="1:8">
      <c r="A5394" s="52" t="s">
        <v>506</v>
      </c>
      <c r="B5394" s="52" t="s">
        <v>1438</v>
      </c>
      <c r="C5394" s="52" t="s">
        <v>1158</v>
      </c>
      <c r="D5394" s="52" t="s">
        <v>1201</v>
      </c>
      <c r="E5394" s="52" t="s">
        <v>1021</v>
      </c>
      <c r="F5394" s="52" t="s">
        <v>201</v>
      </c>
      <c r="G5394" s="56" t="s">
        <v>1022</v>
      </c>
      <c r="H5394" s="57">
        <v>2000000</v>
      </c>
    </row>
    <row r="5395" spans="1:8">
      <c r="A5395" s="52" t="s">
        <v>506</v>
      </c>
      <c r="B5395" s="52" t="s">
        <v>1438</v>
      </c>
      <c r="C5395" s="52" t="s">
        <v>1158</v>
      </c>
      <c r="D5395" s="52" t="s">
        <v>1201</v>
      </c>
      <c r="E5395" s="52" t="s">
        <v>1021</v>
      </c>
      <c r="F5395" s="52" t="s">
        <v>1025</v>
      </c>
      <c r="G5395" s="56" t="s">
        <v>1026</v>
      </c>
      <c r="H5395" s="57">
        <v>2000000</v>
      </c>
    </row>
    <row r="5396" spans="1:8">
      <c r="A5396" s="52" t="s">
        <v>506</v>
      </c>
      <c r="B5396" s="52" t="s">
        <v>1438</v>
      </c>
      <c r="C5396" s="52" t="s">
        <v>1158</v>
      </c>
      <c r="D5396" s="52" t="s">
        <v>1201</v>
      </c>
      <c r="E5396" s="52" t="s">
        <v>1044</v>
      </c>
      <c r="F5396" s="52" t="s">
        <v>201</v>
      </c>
      <c r="G5396" s="56" t="s">
        <v>1045</v>
      </c>
      <c r="H5396" s="57">
        <v>80000000</v>
      </c>
    </row>
    <row r="5397" spans="1:8">
      <c r="A5397" s="52" t="s">
        <v>506</v>
      </c>
      <c r="B5397" s="52" t="s">
        <v>1438</v>
      </c>
      <c r="C5397" s="52" t="s">
        <v>1158</v>
      </c>
      <c r="D5397" s="52" t="s">
        <v>1201</v>
      </c>
      <c r="E5397" s="52" t="s">
        <v>1044</v>
      </c>
      <c r="F5397" s="52" t="s">
        <v>1048</v>
      </c>
      <c r="G5397" s="56" t="s">
        <v>1049</v>
      </c>
      <c r="H5397" s="57">
        <v>14000000</v>
      </c>
    </row>
    <row r="5398" spans="1:8">
      <c r="A5398" s="52" t="s">
        <v>506</v>
      </c>
      <c r="B5398" s="52" t="s">
        <v>1438</v>
      </c>
      <c r="C5398" s="52" t="s">
        <v>1158</v>
      </c>
      <c r="D5398" s="52" t="s">
        <v>1201</v>
      </c>
      <c r="E5398" s="52" t="s">
        <v>1044</v>
      </c>
      <c r="F5398" s="52" t="s">
        <v>1050</v>
      </c>
      <c r="G5398" s="56" t="s">
        <v>1051</v>
      </c>
      <c r="H5398" s="57">
        <v>66000000</v>
      </c>
    </row>
    <row r="5399" spans="1:8" ht="25.5">
      <c r="A5399" s="52" t="s">
        <v>506</v>
      </c>
      <c r="B5399" s="52" t="s">
        <v>1438</v>
      </c>
      <c r="C5399" s="52" t="s">
        <v>930</v>
      </c>
      <c r="D5399" s="52" t="s">
        <v>201</v>
      </c>
      <c r="E5399" s="52" t="s">
        <v>201</v>
      </c>
      <c r="F5399" s="52" t="s">
        <v>201</v>
      </c>
      <c r="G5399" s="56" t="s">
        <v>931</v>
      </c>
      <c r="H5399" s="57">
        <v>8680213791</v>
      </c>
    </row>
    <row r="5400" spans="1:8">
      <c r="A5400" s="52" t="s">
        <v>506</v>
      </c>
      <c r="B5400" s="52" t="s">
        <v>1438</v>
      </c>
      <c r="C5400" s="52" t="s">
        <v>930</v>
      </c>
      <c r="D5400" s="52" t="s">
        <v>1323</v>
      </c>
      <c r="E5400" s="52" t="s">
        <v>201</v>
      </c>
      <c r="F5400" s="52" t="s">
        <v>201</v>
      </c>
      <c r="G5400" s="56" t="s">
        <v>1324</v>
      </c>
      <c r="H5400" s="57">
        <v>8680213791</v>
      </c>
    </row>
    <row r="5401" spans="1:8">
      <c r="A5401" s="52" t="s">
        <v>506</v>
      </c>
      <c r="B5401" s="52" t="s">
        <v>1438</v>
      </c>
      <c r="C5401" s="52" t="s">
        <v>930</v>
      </c>
      <c r="D5401" s="52" t="s">
        <v>1323</v>
      </c>
      <c r="E5401" s="52" t="s">
        <v>934</v>
      </c>
      <c r="F5401" s="52" t="s">
        <v>201</v>
      </c>
      <c r="G5401" s="56" t="s">
        <v>935</v>
      </c>
      <c r="H5401" s="57">
        <v>1566877900</v>
      </c>
    </row>
    <row r="5402" spans="1:8">
      <c r="A5402" s="52" t="s">
        <v>506</v>
      </c>
      <c r="B5402" s="52" t="s">
        <v>1438</v>
      </c>
      <c r="C5402" s="52" t="s">
        <v>930</v>
      </c>
      <c r="D5402" s="52" t="s">
        <v>1323</v>
      </c>
      <c r="E5402" s="52" t="s">
        <v>934</v>
      </c>
      <c r="F5402" s="52" t="s">
        <v>936</v>
      </c>
      <c r="G5402" s="56" t="s">
        <v>937</v>
      </c>
      <c r="H5402" s="57">
        <v>1566877900</v>
      </c>
    </row>
    <row r="5403" spans="1:8" ht="25.5">
      <c r="A5403" s="52" t="s">
        <v>506</v>
      </c>
      <c r="B5403" s="52" t="s">
        <v>1438</v>
      </c>
      <c r="C5403" s="52" t="s">
        <v>930</v>
      </c>
      <c r="D5403" s="52" t="s">
        <v>1323</v>
      </c>
      <c r="E5403" s="52" t="s">
        <v>940</v>
      </c>
      <c r="F5403" s="52" t="s">
        <v>201</v>
      </c>
      <c r="G5403" s="56" t="s">
        <v>941</v>
      </c>
      <c r="H5403" s="57">
        <v>116239100</v>
      </c>
    </row>
    <row r="5404" spans="1:8" ht="25.5">
      <c r="A5404" s="52" t="s">
        <v>506</v>
      </c>
      <c r="B5404" s="52" t="s">
        <v>1438</v>
      </c>
      <c r="C5404" s="52" t="s">
        <v>930</v>
      </c>
      <c r="D5404" s="52" t="s">
        <v>1323</v>
      </c>
      <c r="E5404" s="52" t="s">
        <v>940</v>
      </c>
      <c r="F5404" s="52" t="s">
        <v>942</v>
      </c>
      <c r="G5404" s="56" t="s">
        <v>943</v>
      </c>
      <c r="H5404" s="57">
        <v>116239100</v>
      </c>
    </row>
    <row r="5405" spans="1:8">
      <c r="A5405" s="52" t="s">
        <v>506</v>
      </c>
      <c r="B5405" s="52" t="s">
        <v>1438</v>
      </c>
      <c r="C5405" s="52" t="s">
        <v>930</v>
      </c>
      <c r="D5405" s="52" t="s">
        <v>1323</v>
      </c>
      <c r="E5405" s="52" t="s">
        <v>944</v>
      </c>
      <c r="F5405" s="52" t="s">
        <v>201</v>
      </c>
      <c r="G5405" s="56" t="s">
        <v>945</v>
      </c>
      <c r="H5405" s="57">
        <v>1288351000</v>
      </c>
    </row>
    <row r="5406" spans="1:8">
      <c r="A5406" s="52" t="s">
        <v>506</v>
      </c>
      <c r="B5406" s="52" t="s">
        <v>1438</v>
      </c>
      <c r="C5406" s="52" t="s">
        <v>930</v>
      </c>
      <c r="D5406" s="52" t="s">
        <v>1323</v>
      </c>
      <c r="E5406" s="52" t="s">
        <v>944</v>
      </c>
      <c r="F5406" s="52" t="s">
        <v>946</v>
      </c>
      <c r="G5406" s="56" t="s">
        <v>947</v>
      </c>
      <c r="H5406" s="57">
        <v>129222000</v>
      </c>
    </row>
    <row r="5407" spans="1:8">
      <c r="A5407" s="52" t="s">
        <v>506</v>
      </c>
      <c r="B5407" s="52" t="s">
        <v>1438</v>
      </c>
      <c r="C5407" s="52" t="s">
        <v>930</v>
      </c>
      <c r="D5407" s="52" t="s">
        <v>1323</v>
      </c>
      <c r="E5407" s="52" t="s">
        <v>944</v>
      </c>
      <c r="F5407" s="52" t="s">
        <v>948</v>
      </c>
      <c r="G5407" s="56" t="s">
        <v>949</v>
      </c>
      <c r="H5407" s="57">
        <v>154941000</v>
      </c>
    </row>
    <row r="5408" spans="1:8" ht="25.5">
      <c r="A5408" s="52" t="s">
        <v>506</v>
      </c>
      <c r="B5408" s="52" t="s">
        <v>1438</v>
      </c>
      <c r="C5408" s="52" t="s">
        <v>930</v>
      </c>
      <c r="D5408" s="52" t="s">
        <v>1323</v>
      </c>
      <c r="E5408" s="52" t="s">
        <v>944</v>
      </c>
      <c r="F5408" s="52" t="s">
        <v>954</v>
      </c>
      <c r="G5408" s="56" t="s">
        <v>955</v>
      </c>
      <c r="H5408" s="57">
        <v>4730000</v>
      </c>
    </row>
    <row r="5409" spans="1:8" ht="25.5">
      <c r="A5409" s="52" t="s">
        <v>506</v>
      </c>
      <c r="B5409" s="52" t="s">
        <v>1438</v>
      </c>
      <c r="C5409" s="52" t="s">
        <v>930</v>
      </c>
      <c r="D5409" s="52" t="s">
        <v>1323</v>
      </c>
      <c r="E5409" s="52" t="s">
        <v>944</v>
      </c>
      <c r="F5409" s="52" t="s">
        <v>956</v>
      </c>
      <c r="G5409" s="56" t="s">
        <v>957</v>
      </c>
      <c r="H5409" s="57">
        <v>3136000</v>
      </c>
    </row>
    <row r="5410" spans="1:8" ht="25.5">
      <c r="A5410" s="52" t="s">
        <v>506</v>
      </c>
      <c r="B5410" s="52" t="s">
        <v>1438</v>
      </c>
      <c r="C5410" s="52" t="s">
        <v>930</v>
      </c>
      <c r="D5410" s="52" t="s">
        <v>1323</v>
      </c>
      <c r="E5410" s="52" t="s">
        <v>944</v>
      </c>
      <c r="F5410" s="52" t="s">
        <v>1291</v>
      </c>
      <c r="G5410" s="56" t="s">
        <v>1292</v>
      </c>
      <c r="H5410" s="57">
        <v>534875000</v>
      </c>
    </row>
    <row r="5411" spans="1:8">
      <c r="A5411" s="52" t="s">
        <v>506</v>
      </c>
      <c r="B5411" s="52" t="s">
        <v>1438</v>
      </c>
      <c r="C5411" s="52" t="s">
        <v>930</v>
      </c>
      <c r="D5411" s="52" t="s">
        <v>1323</v>
      </c>
      <c r="E5411" s="52" t="s">
        <v>944</v>
      </c>
      <c r="F5411" s="52" t="s">
        <v>958</v>
      </c>
      <c r="G5411" s="56" t="s">
        <v>959</v>
      </c>
      <c r="H5411" s="57">
        <v>461447000</v>
      </c>
    </row>
    <row r="5412" spans="1:8">
      <c r="A5412" s="52" t="s">
        <v>506</v>
      </c>
      <c r="B5412" s="52" t="s">
        <v>1438</v>
      </c>
      <c r="C5412" s="52" t="s">
        <v>930</v>
      </c>
      <c r="D5412" s="52" t="s">
        <v>1323</v>
      </c>
      <c r="E5412" s="52" t="s">
        <v>1139</v>
      </c>
      <c r="F5412" s="52" t="s">
        <v>201</v>
      </c>
      <c r="G5412" s="56" t="s">
        <v>1140</v>
      </c>
      <c r="H5412" s="57">
        <v>291687000</v>
      </c>
    </row>
    <row r="5413" spans="1:8">
      <c r="A5413" s="52" t="s">
        <v>506</v>
      </c>
      <c r="B5413" s="52" t="s">
        <v>1438</v>
      </c>
      <c r="C5413" s="52" t="s">
        <v>930</v>
      </c>
      <c r="D5413" s="52" t="s">
        <v>1323</v>
      </c>
      <c r="E5413" s="52" t="s">
        <v>1139</v>
      </c>
      <c r="F5413" s="52" t="s">
        <v>1203</v>
      </c>
      <c r="G5413" s="56" t="s">
        <v>1204</v>
      </c>
      <c r="H5413" s="57">
        <v>143000000</v>
      </c>
    </row>
    <row r="5414" spans="1:8">
      <c r="A5414" s="52" t="s">
        <v>506</v>
      </c>
      <c r="B5414" s="52" t="s">
        <v>1438</v>
      </c>
      <c r="C5414" s="52" t="s">
        <v>930</v>
      </c>
      <c r="D5414" s="52" t="s">
        <v>1323</v>
      </c>
      <c r="E5414" s="52" t="s">
        <v>1139</v>
      </c>
      <c r="F5414" s="52" t="s">
        <v>1141</v>
      </c>
      <c r="G5414" s="56" t="s">
        <v>1142</v>
      </c>
      <c r="H5414" s="57">
        <v>95000000</v>
      </c>
    </row>
    <row r="5415" spans="1:8">
      <c r="A5415" s="52" t="s">
        <v>506</v>
      </c>
      <c r="B5415" s="52" t="s">
        <v>1438</v>
      </c>
      <c r="C5415" s="52" t="s">
        <v>930</v>
      </c>
      <c r="D5415" s="52" t="s">
        <v>1323</v>
      </c>
      <c r="E5415" s="52" t="s">
        <v>1139</v>
      </c>
      <c r="F5415" s="52" t="s">
        <v>1266</v>
      </c>
      <c r="G5415" s="56" t="s">
        <v>1267</v>
      </c>
      <c r="H5415" s="57">
        <v>53687000</v>
      </c>
    </row>
    <row r="5416" spans="1:8">
      <c r="A5416" s="52" t="s">
        <v>506</v>
      </c>
      <c r="B5416" s="52" t="s">
        <v>1438</v>
      </c>
      <c r="C5416" s="52" t="s">
        <v>930</v>
      </c>
      <c r="D5416" s="52" t="s">
        <v>1323</v>
      </c>
      <c r="E5416" s="52" t="s">
        <v>972</v>
      </c>
      <c r="F5416" s="52" t="s">
        <v>201</v>
      </c>
      <c r="G5416" s="56" t="s">
        <v>973</v>
      </c>
      <c r="H5416" s="57">
        <v>422777000</v>
      </c>
    </row>
    <row r="5417" spans="1:8">
      <c r="A5417" s="52" t="s">
        <v>506</v>
      </c>
      <c r="B5417" s="52" t="s">
        <v>1438</v>
      </c>
      <c r="C5417" s="52" t="s">
        <v>930</v>
      </c>
      <c r="D5417" s="52" t="s">
        <v>1323</v>
      </c>
      <c r="E5417" s="52" t="s">
        <v>972</v>
      </c>
      <c r="F5417" s="52" t="s">
        <v>974</v>
      </c>
      <c r="G5417" s="56" t="s">
        <v>975</v>
      </c>
      <c r="H5417" s="57">
        <v>329101000</v>
      </c>
    </row>
    <row r="5418" spans="1:8">
      <c r="A5418" s="52" t="s">
        <v>506</v>
      </c>
      <c r="B5418" s="52" t="s">
        <v>1438</v>
      </c>
      <c r="C5418" s="52" t="s">
        <v>930</v>
      </c>
      <c r="D5418" s="52" t="s">
        <v>1323</v>
      </c>
      <c r="E5418" s="52" t="s">
        <v>972</v>
      </c>
      <c r="F5418" s="52" t="s">
        <v>976</v>
      </c>
      <c r="G5418" s="56" t="s">
        <v>977</v>
      </c>
      <c r="H5418" s="57">
        <v>56596000</v>
      </c>
    </row>
    <row r="5419" spans="1:8">
      <c r="A5419" s="52" t="s">
        <v>506</v>
      </c>
      <c r="B5419" s="52" t="s">
        <v>1438</v>
      </c>
      <c r="C5419" s="52" t="s">
        <v>930</v>
      </c>
      <c r="D5419" s="52" t="s">
        <v>1323</v>
      </c>
      <c r="E5419" s="52" t="s">
        <v>972</v>
      </c>
      <c r="F5419" s="52" t="s">
        <v>978</v>
      </c>
      <c r="G5419" s="56" t="s">
        <v>979</v>
      </c>
      <c r="H5419" s="57">
        <v>35106000</v>
      </c>
    </row>
    <row r="5420" spans="1:8">
      <c r="A5420" s="52" t="s">
        <v>506</v>
      </c>
      <c r="B5420" s="52" t="s">
        <v>1438</v>
      </c>
      <c r="C5420" s="52" t="s">
        <v>930</v>
      </c>
      <c r="D5420" s="52" t="s">
        <v>1323</v>
      </c>
      <c r="E5420" s="52" t="s">
        <v>972</v>
      </c>
      <c r="F5420" s="52" t="s">
        <v>980</v>
      </c>
      <c r="G5420" s="56" t="s">
        <v>981</v>
      </c>
      <c r="H5420" s="57">
        <v>1974000</v>
      </c>
    </row>
    <row r="5421" spans="1:8">
      <c r="A5421" s="52" t="s">
        <v>506</v>
      </c>
      <c r="B5421" s="52" t="s">
        <v>1438</v>
      </c>
      <c r="C5421" s="52" t="s">
        <v>930</v>
      </c>
      <c r="D5421" s="52" t="s">
        <v>1323</v>
      </c>
      <c r="E5421" s="52" t="s">
        <v>986</v>
      </c>
      <c r="F5421" s="52" t="s">
        <v>201</v>
      </c>
      <c r="G5421" s="56" t="s">
        <v>987</v>
      </c>
      <c r="H5421" s="57">
        <v>184974191</v>
      </c>
    </row>
    <row r="5422" spans="1:8">
      <c r="A5422" s="52" t="s">
        <v>506</v>
      </c>
      <c r="B5422" s="52" t="s">
        <v>1438</v>
      </c>
      <c r="C5422" s="52" t="s">
        <v>930</v>
      </c>
      <c r="D5422" s="52" t="s">
        <v>1323</v>
      </c>
      <c r="E5422" s="52" t="s">
        <v>986</v>
      </c>
      <c r="F5422" s="52" t="s">
        <v>988</v>
      </c>
      <c r="G5422" s="56" t="s">
        <v>989</v>
      </c>
      <c r="H5422" s="57">
        <v>58514058</v>
      </c>
    </row>
    <row r="5423" spans="1:8">
      <c r="A5423" s="52" t="s">
        <v>506</v>
      </c>
      <c r="B5423" s="52" t="s">
        <v>1438</v>
      </c>
      <c r="C5423" s="52" t="s">
        <v>930</v>
      </c>
      <c r="D5423" s="52" t="s">
        <v>1323</v>
      </c>
      <c r="E5423" s="52" t="s">
        <v>986</v>
      </c>
      <c r="F5423" s="52" t="s">
        <v>990</v>
      </c>
      <c r="G5423" s="56" t="s">
        <v>991</v>
      </c>
      <c r="H5423" s="57">
        <v>18496133</v>
      </c>
    </row>
    <row r="5424" spans="1:8">
      <c r="A5424" s="52" t="s">
        <v>506</v>
      </c>
      <c r="B5424" s="52" t="s">
        <v>1438</v>
      </c>
      <c r="C5424" s="52" t="s">
        <v>930</v>
      </c>
      <c r="D5424" s="52" t="s">
        <v>1323</v>
      </c>
      <c r="E5424" s="52" t="s">
        <v>986</v>
      </c>
      <c r="F5424" s="52" t="s">
        <v>992</v>
      </c>
      <c r="G5424" s="56" t="s">
        <v>993</v>
      </c>
      <c r="H5424" s="57">
        <v>102960000</v>
      </c>
    </row>
    <row r="5425" spans="1:8">
      <c r="A5425" s="52" t="s">
        <v>506</v>
      </c>
      <c r="B5425" s="52" t="s">
        <v>1438</v>
      </c>
      <c r="C5425" s="52" t="s">
        <v>930</v>
      </c>
      <c r="D5425" s="52" t="s">
        <v>1323</v>
      </c>
      <c r="E5425" s="52" t="s">
        <v>986</v>
      </c>
      <c r="F5425" s="52" t="s">
        <v>994</v>
      </c>
      <c r="G5425" s="56" t="s">
        <v>995</v>
      </c>
      <c r="H5425" s="57">
        <v>5004000</v>
      </c>
    </row>
    <row r="5426" spans="1:8">
      <c r="A5426" s="52" t="s">
        <v>506</v>
      </c>
      <c r="B5426" s="52" t="s">
        <v>1438</v>
      </c>
      <c r="C5426" s="52" t="s">
        <v>930</v>
      </c>
      <c r="D5426" s="52" t="s">
        <v>1323</v>
      </c>
      <c r="E5426" s="52" t="s">
        <v>996</v>
      </c>
      <c r="F5426" s="52" t="s">
        <v>201</v>
      </c>
      <c r="G5426" s="56" t="s">
        <v>997</v>
      </c>
      <c r="H5426" s="57">
        <v>62015000</v>
      </c>
    </row>
    <row r="5427" spans="1:8">
      <c r="A5427" s="52" t="s">
        <v>506</v>
      </c>
      <c r="B5427" s="52" t="s">
        <v>1438</v>
      </c>
      <c r="C5427" s="52" t="s">
        <v>930</v>
      </c>
      <c r="D5427" s="52" t="s">
        <v>1323</v>
      </c>
      <c r="E5427" s="52" t="s">
        <v>996</v>
      </c>
      <c r="F5427" s="52" t="s">
        <v>998</v>
      </c>
      <c r="G5427" s="56" t="s">
        <v>999</v>
      </c>
      <c r="H5427" s="57">
        <v>9425000</v>
      </c>
    </row>
    <row r="5428" spans="1:8">
      <c r="A5428" s="52" t="s">
        <v>506</v>
      </c>
      <c r="B5428" s="52" t="s">
        <v>1438</v>
      </c>
      <c r="C5428" s="52" t="s">
        <v>930</v>
      </c>
      <c r="D5428" s="52" t="s">
        <v>1323</v>
      </c>
      <c r="E5428" s="52" t="s">
        <v>996</v>
      </c>
      <c r="F5428" s="52" t="s">
        <v>1002</v>
      </c>
      <c r="G5428" s="56" t="s">
        <v>1003</v>
      </c>
      <c r="H5428" s="57">
        <v>9900000</v>
      </c>
    </row>
    <row r="5429" spans="1:8">
      <c r="A5429" s="52" t="s">
        <v>506</v>
      </c>
      <c r="B5429" s="52" t="s">
        <v>1438</v>
      </c>
      <c r="C5429" s="52" t="s">
        <v>930</v>
      </c>
      <c r="D5429" s="52" t="s">
        <v>1323</v>
      </c>
      <c r="E5429" s="52" t="s">
        <v>996</v>
      </c>
      <c r="F5429" s="52" t="s">
        <v>1004</v>
      </c>
      <c r="G5429" s="56" t="s">
        <v>1005</v>
      </c>
      <c r="H5429" s="57">
        <v>42690000</v>
      </c>
    </row>
    <row r="5430" spans="1:8">
      <c r="A5430" s="52" t="s">
        <v>506</v>
      </c>
      <c r="B5430" s="52" t="s">
        <v>1438</v>
      </c>
      <c r="C5430" s="52" t="s">
        <v>930</v>
      </c>
      <c r="D5430" s="52" t="s">
        <v>1323</v>
      </c>
      <c r="E5430" s="52" t="s">
        <v>1006</v>
      </c>
      <c r="F5430" s="52" t="s">
        <v>201</v>
      </c>
      <c r="G5430" s="56" t="s">
        <v>1007</v>
      </c>
      <c r="H5430" s="57">
        <v>82270000</v>
      </c>
    </row>
    <row r="5431" spans="1:8" ht="38.25">
      <c r="A5431" s="52" t="s">
        <v>506</v>
      </c>
      <c r="B5431" s="52" t="s">
        <v>1438</v>
      </c>
      <c r="C5431" s="52" t="s">
        <v>930</v>
      </c>
      <c r="D5431" s="52" t="s">
        <v>1323</v>
      </c>
      <c r="E5431" s="52" t="s">
        <v>1006</v>
      </c>
      <c r="F5431" s="52" t="s">
        <v>1008</v>
      </c>
      <c r="G5431" s="56" t="s">
        <v>1009</v>
      </c>
      <c r="H5431" s="57">
        <v>1325000</v>
      </c>
    </row>
    <row r="5432" spans="1:8">
      <c r="A5432" s="52" t="s">
        <v>506</v>
      </c>
      <c r="B5432" s="52" t="s">
        <v>1438</v>
      </c>
      <c r="C5432" s="52" t="s">
        <v>930</v>
      </c>
      <c r="D5432" s="52" t="s">
        <v>1323</v>
      </c>
      <c r="E5432" s="52" t="s">
        <v>1006</v>
      </c>
      <c r="F5432" s="52" t="s">
        <v>1010</v>
      </c>
      <c r="G5432" s="56" t="s">
        <v>1011</v>
      </c>
      <c r="H5432" s="57">
        <v>6689000</v>
      </c>
    </row>
    <row r="5433" spans="1:8" ht="38.25">
      <c r="A5433" s="52" t="s">
        <v>506</v>
      </c>
      <c r="B5433" s="52" t="s">
        <v>1438</v>
      </c>
      <c r="C5433" s="52" t="s">
        <v>930</v>
      </c>
      <c r="D5433" s="52" t="s">
        <v>1323</v>
      </c>
      <c r="E5433" s="52" t="s">
        <v>1006</v>
      </c>
      <c r="F5433" s="52" t="s">
        <v>1012</v>
      </c>
      <c r="G5433" s="56" t="s">
        <v>1013</v>
      </c>
      <c r="H5433" s="57">
        <v>5220000</v>
      </c>
    </row>
    <row r="5434" spans="1:8">
      <c r="A5434" s="52" t="s">
        <v>506</v>
      </c>
      <c r="B5434" s="52" t="s">
        <v>1438</v>
      </c>
      <c r="C5434" s="52" t="s">
        <v>930</v>
      </c>
      <c r="D5434" s="52" t="s">
        <v>1323</v>
      </c>
      <c r="E5434" s="52" t="s">
        <v>1006</v>
      </c>
      <c r="F5434" s="52" t="s">
        <v>1014</v>
      </c>
      <c r="G5434" s="56" t="s">
        <v>1015</v>
      </c>
      <c r="H5434" s="57">
        <v>57128000</v>
      </c>
    </row>
    <row r="5435" spans="1:8" ht="25.5">
      <c r="A5435" s="52" t="s">
        <v>506</v>
      </c>
      <c r="B5435" s="52" t="s">
        <v>1438</v>
      </c>
      <c r="C5435" s="52" t="s">
        <v>930</v>
      </c>
      <c r="D5435" s="52" t="s">
        <v>1323</v>
      </c>
      <c r="E5435" s="52" t="s">
        <v>1006</v>
      </c>
      <c r="F5435" s="52" t="s">
        <v>1016</v>
      </c>
      <c r="G5435" s="56" t="s">
        <v>1017</v>
      </c>
      <c r="H5435" s="57">
        <v>6696000</v>
      </c>
    </row>
    <row r="5436" spans="1:8">
      <c r="A5436" s="52" t="s">
        <v>506</v>
      </c>
      <c r="B5436" s="52" t="s">
        <v>1438</v>
      </c>
      <c r="C5436" s="52" t="s">
        <v>930</v>
      </c>
      <c r="D5436" s="52" t="s">
        <v>1323</v>
      </c>
      <c r="E5436" s="52" t="s">
        <v>1006</v>
      </c>
      <c r="F5436" s="52" t="s">
        <v>1018</v>
      </c>
      <c r="G5436" s="56" t="s">
        <v>1019</v>
      </c>
      <c r="H5436" s="57">
        <v>1750000</v>
      </c>
    </row>
    <row r="5437" spans="1:8">
      <c r="A5437" s="52" t="s">
        <v>506</v>
      </c>
      <c r="B5437" s="52" t="s">
        <v>1438</v>
      </c>
      <c r="C5437" s="52" t="s">
        <v>930</v>
      </c>
      <c r="D5437" s="52" t="s">
        <v>1323</v>
      </c>
      <c r="E5437" s="52" t="s">
        <v>1006</v>
      </c>
      <c r="F5437" s="52" t="s">
        <v>1020</v>
      </c>
      <c r="G5437" s="56" t="s">
        <v>511</v>
      </c>
      <c r="H5437" s="57">
        <v>3462000</v>
      </c>
    </row>
    <row r="5438" spans="1:8">
      <c r="A5438" s="52" t="s">
        <v>506</v>
      </c>
      <c r="B5438" s="52" t="s">
        <v>1438</v>
      </c>
      <c r="C5438" s="52" t="s">
        <v>930</v>
      </c>
      <c r="D5438" s="52" t="s">
        <v>1323</v>
      </c>
      <c r="E5438" s="52" t="s">
        <v>1021</v>
      </c>
      <c r="F5438" s="52" t="s">
        <v>201</v>
      </c>
      <c r="G5438" s="56" t="s">
        <v>1022</v>
      </c>
      <c r="H5438" s="57">
        <v>1634123700</v>
      </c>
    </row>
    <row r="5439" spans="1:8">
      <c r="A5439" s="52" t="s">
        <v>506</v>
      </c>
      <c r="B5439" s="52" t="s">
        <v>1438</v>
      </c>
      <c r="C5439" s="52" t="s">
        <v>930</v>
      </c>
      <c r="D5439" s="52" t="s">
        <v>1323</v>
      </c>
      <c r="E5439" s="52" t="s">
        <v>1021</v>
      </c>
      <c r="F5439" s="52" t="s">
        <v>1023</v>
      </c>
      <c r="G5439" s="56" t="s">
        <v>1024</v>
      </c>
      <c r="H5439" s="57">
        <v>111962200</v>
      </c>
    </row>
    <row r="5440" spans="1:8">
      <c r="A5440" s="52" t="s">
        <v>506</v>
      </c>
      <c r="B5440" s="52" t="s">
        <v>1438</v>
      </c>
      <c r="C5440" s="52" t="s">
        <v>930</v>
      </c>
      <c r="D5440" s="52" t="s">
        <v>1323</v>
      </c>
      <c r="E5440" s="52" t="s">
        <v>1021</v>
      </c>
      <c r="F5440" s="52" t="s">
        <v>1025</v>
      </c>
      <c r="G5440" s="56" t="s">
        <v>1026</v>
      </c>
      <c r="H5440" s="57">
        <v>76700000</v>
      </c>
    </row>
    <row r="5441" spans="1:8">
      <c r="A5441" s="52" t="s">
        <v>506</v>
      </c>
      <c r="B5441" s="52" t="s">
        <v>1438</v>
      </c>
      <c r="C5441" s="52" t="s">
        <v>930</v>
      </c>
      <c r="D5441" s="52" t="s">
        <v>1323</v>
      </c>
      <c r="E5441" s="52" t="s">
        <v>1021</v>
      </c>
      <c r="F5441" s="52" t="s">
        <v>1268</v>
      </c>
      <c r="G5441" s="56" t="s">
        <v>1269</v>
      </c>
      <c r="H5441" s="57">
        <v>83874000</v>
      </c>
    </row>
    <row r="5442" spans="1:8">
      <c r="A5442" s="52" t="s">
        <v>506</v>
      </c>
      <c r="B5442" s="52" t="s">
        <v>1438</v>
      </c>
      <c r="C5442" s="52" t="s">
        <v>930</v>
      </c>
      <c r="D5442" s="52" t="s">
        <v>1323</v>
      </c>
      <c r="E5442" s="52" t="s">
        <v>1021</v>
      </c>
      <c r="F5442" s="52" t="s">
        <v>1027</v>
      </c>
      <c r="G5442" s="56" t="s">
        <v>1028</v>
      </c>
      <c r="H5442" s="57">
        <v>116265000</v>
      </c>
    </row>
    <row r="5443" spans="1:8">
      <c r="A5443" s="52" t="s">
        <v>506</v>
      </c>
      <c r="B5443" s="52" t="s">
        <v>1438</v>
      </c>
      <c r="C5443" s="52" t="s">
        <v>930</v>
      </c>
      <c r="D5443" s="52" t="s">
        <v>1323</v>
      </c>
      <c r="E5443" s="52" t="s">
        <v>1021</v>
      </c>
      <c r="F5443" s="52" t="s">
        <v>1029</v>
      </c>
      <c r="G5443" s="56" t="s">
        <v>1030</v>
      </c>
      <c r="H5443" s="57">
        <v>182000000</v>
      </c>
    </row>
    <row r="5444" spans="1:8">
      <c r="A5444" s="52" t="s">
        <v>506</v>
      </c>
      <c r="B5444" s="52" t="s">
        <v>1438</v>
      </c>
      <c r="C5444" s="52" t="s">
        <v>930</v>
      </c>
      <c r="D5444" s="52" t="s">
        <v>1323</v>
      </c>
      <c r="E5444" s="52" t="s">
        <v>1021</v>
      </c>
      <c r="F5444" s="52" t="s">
        <v>1243</v>
      </c>
      <c r="G5444" s="56" t="s">
        <v>1244</v>
      </c>
      <c r="H5444" s="57">
        <v>2000000</v>
      </c>
    </row>
    <row r="5445" spans="1:8">
      <c r="A5445" s="52" t="s">
        <v>506</v>
      </c>
      <c r="B5445" s="52" t="s">
        <v>1438</v>
      </c>
      <c r="C5445" s="52" t="s">
        <v>930</v>
      </c>
      <c r="D5445" s="52" t="s">
        <v>1323</v>
      </c>
      <c r="E5445" s="52" t="s">
        <v>1021</v>
      </c>
      <c r="F5445" s="52" t="s">
        <v>1031</v>
      </c>
      <c r="G5445" s="56" t="s">
        <v>1032</v>
      </c>
      <c r="H5445" s="57">
        <v>680000000</v>
      </c>
    </row>
    <row r="5446" spans="1:8">
      <c r="A5446" s="52" t="s">
        <v>506</v>
      </c>
      <c r="B5446" s="52" t="s">
        <v>1438</v>
      </c>
      <c r="C5446" s="52" t="s">
        <v>930</v>
      </c>
      <c r="D5446" s="52" t="s">
        <v>1323</v>
      </c>
      <c r="E5446" s="52" t="s">
        <v>1021</v>
      </c>
      <c r="F5446" s="52" t="s">
        <v>1033</v>
      </c>
      <c r="G5446" s="56" t="s">
        <v>1034</v>
      </c>
      <c r="H5446" s="57">
        <v>381322500</v>
      </c>
    </row>
    <row r="5447" spans="1:8">
      <c r="A5447" s="52" t="s">
        <v>506</v>
      </c>
      <c r="B5447" s="52" t="s">
        <v>1438</v>
      </c>
      <c r="C5447" s="52" t="s">
        <v>930</v>
      </c>
      <c r="D5447" s="52" t="s">
        <v>1323</v>
      </c>
      <c r="E5447" s="52" t="s">
        <v>1035</v>
      </c>
      <c r="F5447" s="52" t="s">
        <v>201</v>
      </c>
      <c r="G5447" s="56" t="s">
        <v>1036</v>
      </c>
      <c r="H5447" s="57">
        <v>297193000</v>
      </c>
    </row>
    <row r="5448" spans="1:8">
      <c r="A5448" s="52" t="s">
        <v>506</v>
      </c>
      <c r="B5448" s="52" t="s">
        <v>1438</v>
      </c>
      <c r="C5448" s="52" t="s">
        <v>930</v>
      </c>
      <c r="D5448" s="52" t="s">
        <v>1323</v>
      </c>
      <c r="E5448" s="52" t="s">
        <v>1035</v>
      </c>
      <c r="F5448" s="52" t="s">
        <v>1037</v>
      </c>
      <c r="G5448" s="56" t="s">
        <v>1038</v>
      </c>
      <c r="H5448" s="57">
        <v>58318000</v>
      </c>
    </row>
    <row r="5449" spans="1:8">
      <c r="A5449" s="52" t="s">
        <v>506</v>
      </c>
      <c r="B5449" s="52" t="s">
        <v>1438</v>
      </c>
      <c r="C5449" s="52" t="s">
        <v>930</v>
      </c>
      <c r="D5449" s="52" t="s">
        <v>1323</v>
      </c>
      <c r="E5449" s="52" t="s">
        <v>1035</v>
      </c>
      <c r="F5449" s="52" t="s">
        <v>1039</v>
      </c>
      <c r="G5449" s="56" t="s">
        <v>1040</v>
      </c>
      <c r="H5449" s="57">
        <v>85250000</v>
      </c>
    </row>
    <row r="5450" spans="1:8">
      <c r="A5450" s="52" t="s">
        <v>506</v>
      </c>
      <c r="B5450" s="52" t="s">
        <v>1438</v>
      </c>
      <c r="C5450" s="52" t="s">
        <v>930</v>
      </c>
      <c r="D5450" s="52" t="s">
        <v>1323</v>
      </c>
      <c r="E5450" s="52" t="s">
        <v>1035</v>
      </c>
      <c r="F5450" s="52" t="s">
        <v>1041</v>
      </c>
      <c r="G5450" s="56" t="s">
        <v>1028</v>
      </c>
      <c r="H5450" s="57">
        <v>92625000</v>
      </c>
    </row>
    <row r="5451" spans="1:8">
      <c r="A5451" s="52" t="s">
        <v>506</v>
      </c>
      <c r="B5451" s="52" t="s">
        <v>1438</v>
      </c>
      <c r="C5451" s="52" t="s">
        <v>930</v>
      </c>
      <c r="D5451" s="52" t="s">
        <v>1323</v>
      </c>
      <c r="E5451" s="52" t="s">
        <v>1035</v>
      </c>
      <c r="F5451" s="52" t="s">
        <v>1042</v>
      </c>
      <c r="G5451" s="56" t="s">
        <v>1043</v>
      </c>
      <c r="H5451" s="57">
        <v>61000000</v>
      </c>
    </row>
    <row r="5452" spans="1:8">
      <c r="A5452" s="52" t="s">
        <v>506</v>
      </c>
      <c r="B5452" s="52" t="s">
        <v>1438</v>
      </c>
      <c r="C5452" s="52" t="s">
        <v>930</v>
      </c>
      <c r="D5452" s="52" t="s">
        <v>1323</v>
      </c>
      <c r="E5452" s="52" t="s">
        <v>1044</v>
      </c>
      <c r="F5452" s="52" t="s">
        <v>201</v>
      </c>
      <c r="G5452" s="56" t="s">
        <v>1045</v>
      </c>
      <c r="H5452" s="57">
        <v>1250314500</v>
      </c>
    </row>
    <row r="5453" spans="1:8">
      <c r="A5453" s="52" t="s">
        <v>506</v>
      </c>
      <c r="B5453" s="52" t="s">
        <v>1438</v>
      </c>
      <c r="C5453" s="52" t="s">
        <v>930</v>
      </c>
      <c r="D5453" s="52" t="s">
        <v>1323</v>
      </c>
      <c r="E5453" s="52" t="s">
        <v>1044</v>
      </c>
      <c r="F5453" s="52" t="s">
        <v>1046</v>
      </c>
      <c r="G5453" s="56" t="s">
        <v>1047</v>
      </c>
      <c r="H5453" s="57">
        <v>158600000</v>
      </c>
    </row>
    <row r="5454" spans="1:8">
      <c r="A5454" s="52" t="s">
        <v>506</v>
      </c>
      <c r="B5454" s="52" t="s">
        <v>1438</v>
      </c>
      <c r="C5454" s="52" t="s">
        <v>930</v>
      </c>
      <c r="D5454" s="52" t="s">
        <v>1323</v>
      </c>
      <c r="E5454" s="52" t="s">
        <v>1044</v>
      </c>
      <c r="F5454" s="52" t="s">
        <v>1205</v>
      </c>
      <c r="G5454" s="56" t="s">
        <v>1206</v>
      </c>
      <c r="H5454" s="57">
        <v>405773500</v>
      </c>
    </row>
    <row r="5455" spans="1:8">
      <c r="A5455" s="52" t="s">
        <v>506</v>
      </c>
      <c r="B5455" s="52" t="s">
        <v>1438</v>
      </c>
      <c r="C5455" s="52" t="s">
        <v>930</v>
      </c>
      <c r="D5455" s="52" t="s">
        <v>1323</v>
      </c>
      <c r="E5455" s="52" t="s">
        <v>1044</v>
      </c>
      <c r="F5455" s="52" t="s">
        <v>1310</v>
      </c>
      <c r="G5455" s="56" t="s">
        <v>1311</v>
      </c>
      <c r="H5455" s="57">
        <v>6000000</v>
      </c>
    </row>
    <row r="5456" spans="1:8">
      <c r="A5456" s="52" t="s">
        <v>506</v>
      </c>
      <c r="B5456" s="52" t="s">
        <v>1438</v>
      </c>
      <c r="C5456" s="52" t="s">
        <v>930</v>
      </c>
      <c r="D5456" s="52" t="s">
        <v>1323</v>
      </c>
      <c r="E5456" s="52" t="s">
        <v>1044</v>
      </c>
      <c r="F5456" s="52" t="s">
        <v>1048</v>
      </c>
      <c r="G5456" s="56" t="s">
        <v>1049</v>
      </c>
      <c r="H5456" s="57">
        <v>23500000</v>
      </c>
    </row>
    <row r="5457" spans="1:8">
      <c r="A5457" s="52" t="s">
        <v>506</v>
      </c>
      <c r="B5457" s="52" t="s">
        <v>1438</v>
      </c>
      <c r="C5457" s="52" t="s">
        <v>930</v>
      </c>
      <c r="D5457" s="52" t="s">
        <v>1323</v>
      </c>
      <c r="E5457" s="52" t="s">
        <v>1044</v>
      </c>
      <c r="F5457" s="52" t="s">
        <v>1050</v>
      </c>
      <c r="G5457" s="56" t="s">
        <v>1051</v>
      </c>
      <c r="H5457" s="57">
        <v>656441000</v>
      </c>
    </row>
    <row r="5458" spans="1:8">
      <c r="A5458" s="52" t="s">
        <v>506</v>
      </c>
      <c r="B5458" s="52" t="s">
        <v>1438</v>
      </c>
      <c r="C5458" s="52" t="s">
        <v>930</v>
      </c>
      <c r="D5458" s="52" t="s">
        <v>1323</v>
      </c>
      <c r="E5458" s="52" t="s">
        <v>1226</v>
      </c>
      <c r="F5458" s="52" t="s">
        <v>201</v>
      </c>
      <c r="G5458" s="56" t="s">
        <v>1227</v>
      </c>
      <c r="H5458" s="57">
        <v>56924000</v>
      </c>
    </row>
    <row r="5459" spans="1:8">
      <c r="A5459" s="52" t="s">
        <v>506</v>
      </c>
      <c r="B5459" s="52" t="s">
        <v>1438</v>
      </c>
      <c r="C5459" s="52" t="s">
        <v>930</v>
      </c>
      <c r="D5459" s="52" t="s">
        <v>1323</v>
      </c>
      <c r="E5459" s="52" t="s">
        <v>1226</v>
      </c>
      <c r="F5459" s="52" t="s">
        <v>1231</v>
      </c>
      <c r="G5459" s="56" t="s">
        <v>1232</v>
      </c>
      <c r="H5459" s="57">
        <v>4804000</v>
      </c>
    </row>
    <row r="5460" spans="1:8">
      <c r="A5460" s="52" t="s">
        <v>506</v>
      </c>
      <c r="B5460" s="52" t="s">
        <v>1438</v>
      </c>
      <c r="C5460" s="52" t="s">
        <v>930</v>
      </c>
      <c r="D5460" s="52" t="s">
        <v>1323</v>
      </c>
      <c r="E5460" s="52" t="s">
        <v>1226</v>
      </c>
      <c r="F5460" s="52" t="s">
        <v>1233</v>
      </c>
      <c r="G5460" s="56" t="s">
        <v>1055</v>
      </c>
      <c r="H5460" s="57">
        <v>4600000</v>
      </c>
    </row>
    <row r="5461" spans="1:8">
      <c r="A5461" s="52" t="s">
        <v>506</v>
      </c>
      <c r="B5461" s="52" t="s">
        <v>1438</v>
      </c>
      <c r="C5461" s="52" t="s">
        <v>930</v>
      </c>
      <c r="D5461" s="52" t="s">
        <v>1323</v>
      </c>
      <c r="E5461" s="52" t="s">
        <v>1226</v>
      </c>
      <c r="F5461" s="52" t="s">
        <v>1234</v>
      </c>
      <c r="G5461" s="56" t="s">
        <v>1028</v>
      </c>
      <c r="H5461" s="57">
        <v>5520000</v>
      </c>
    </row>
    <row r="5462" spans="1:8">
      <c r="A5462" s="52" t="s">
        <v>506</v>
      </c>
      <c r="B5462" s="52" t="s">
        <v>1438</v>
      </c>
      <c r="C5462" s="52" t="s">
        <v>930</v>
      </c>
      <c r="D5462" s="52" t="s">
        <v>1323</v>
      </c>
      <c r="E5462" s="52" t="s">
        <v>1226</v>
      </c>
      <c r="F5462" s="52" t="s">
        <v>1235</v>
      </c>
      <c r="G5462" s="56" t="s">
        <v>971</v>
      </c>
      <c r="H5462" s="57">
        <v>42000000</v>
      </c>
    </row>
    <row r="5463" spans="1:8" ht="25.5">
      <c r="A5463" s="52" t="s">
        <v>506</v>
      </c>
      <c r="B5463" s="52" t="s">
        <v>1438</v>
      </c>
      <c r="C5463" s="52" t="s">
        <v>930</v>
      </c>
      <c r="D5463" s="52" t="s">
        <v>1323</v>
      </c>
      <c r="E5463" s="52" t="s">
        <v>1058</v>
      </c>
      <c r="F5463" s="52" t="s">
        <v>201</v>
      </c>
      <c r="G5463" s="56" t="s">
        <v>1059</v>
      </c>
      <c r="H5463" s="57">
        <v>26547000</v>
      </c>
    </row>
    <row r="5464" spans="1:8">
      <c r="A5464" s="52" t="s">
        <v>506</v>
      </c>
      <c r="B5464" s="52" t="s">
        <v>1438</v>
      </c>
      <c r="C5464" s="52" t="s">
        <v>930</v>
      </c>
      <c r="D5464" s="52" t="s">
        <v>1323</v>
      </c>
      <c r="E5464" s="52" t="s">
        <v>1058</v>
      </c>
      <c r="F5464" s="52" t="s">
        <v>1060</v>
      </c>
      <c r="G5464" s="56" t="s">
        <v>1061</v>
      </c>
      <c r="H5464" s="57">
        <v>8327000</v>
      </c>
    </row>
    <row r="5465" spans="1:8">
      <c r="A5465" s="52" t="s">
        <v>506</v>
      </c>
      <c r="B5465" s="52" t="s">
        <v>1438</v>
      </c>
      <c r="C5465" s="52" t="s">
        <v>930</v>
      </c>
      <c r="D5465" s="52" t="s">
        <v>1323</v>
      </c>
      <c r="E5465" s="52" t="s">
        <v>1058</v>
      </c>
      <c r="F5465" s="52" t="s">
        <v>1064</v>
      </c>
      <c r="G5465" s="56" t="s">
        <v>1065</v>
      </c>
      <c r="H5465" s="57">
        <v>700000</v>
      </c>
    </row>
    <row r="5466" spans="1:8">
      <c r="A5466" s="52" t="s">
        <v>506</v>
      </c>
      <c r="B5466" s="52" t="s">
        <v>1438</v>
      </c>
      <c r="C5466" s="52" t="s">
        <v>930</v>
      </c>
      <c r="D5466" s="52" t="s">
        <v>1323</v>
      </c>
      <c r="E5466" s="52" t="s">
        <v>1058</v>
      </c>
      <c r="F5466" s="52" t="s">
        <v>1066</v>
      </c>
      <c r="G5466" s="56" t="s">
        <v>1067</v>
      </c>
      <c r="H5466" s="57">
        <v>9470000</v>
      </c>
    </row>
    <row r="5467" spans="1:8">
      <c r="A5467" s="52" t="s">
        <v>506</v>
      </c>
      <c r="B5467" s="52" t="s">
        <v>1438</v>
      </c>
      <c r="C5467" s="52" t="s">
        <v>930</v>
      </c>
      <c r="D5467" s="52" t="s">
        <v>1323</v>
      </c>
      <c r="E5467" s="52" t="s">
        <v>1058</v>
      </c>
      <c r="F5467" s="52" t="s">
        <v>1070</v>
      </c>
      <c r="G5467" s="56" t="s">
        <v>1071</v>
      </c>
      <c r="H5467" s="57">
        <v>8050000</v>
      </c>
    </row>
    <row r="5468" spans="1:8" ht="25.5">
      <c r="A5468" s="52" t="s">
        <v>506</v>
      </c>
      <c r="B5468" s="52" t="s">
        <v>1438</v>
      </c>
      <c r="C5468" s="52" t="s">
        <v>930</v>
      </c>
      <c r="D5468" s="52" t="s">
        <v>1323</v>
      </c>
      <c r="E5468" s="52" t="s">
        <v>1072</v>
      </c>
      <c r="F5468" s="52" t="s">
        <v>201</v>
      </c>
      <c r="G5468" s="56" t="s">
        <v>1073</v>
      </c>
      <c r="H5468" s="57">
        <v>25528000</v>
      </c>
    </row>
    <row r="5469" spans="1:8">
      <c r="A5469" s="52" t="s">
        <v>506</v>
      </c>
      <c r="B5469" s="52" t="s">
        <v>1438</v>
      </c>
      <c r="C5469" s="52" t="s">
        <v>930</v>
      </c>
      <c r="D5469" s="52" t="s">
        <v>1323</v>
      </c>
      <c r="E5469" s="52" t="s">
        <v>1072</v>
      </c>
      <c r="F5469" s="52" t="s">
        <v>1074</v>
      </c>
      <c r="G5469" s="56" t="s">
        <v>1067</v>
      </c>
      <c r="H5469" s="57">
        <v>12280000</v>
      </c>
    </row>
    <row r="5470" spans="1:8">
      <c r="A5470" s="52" t="s">
        <v>506</v>
      </c>
      <c r="B5470" s="52" t="s">
        <v>1438</v>
      </c>
      <c r="C5470" s="52" t="s">
        <v>930</v>
      </c>
      <c r="D5470" s="52" t="s">
        <v>1323</v>
      </c>
      <c r="E5470" s="52" t="s">
        <v>1072</v>
      </c>
      <c r="F5470" s="52" t="s">
        <v>1252</v>
      </c>
      <c r="G5470" s="56" t="s">
        <v>1253</v>
      </c>
      <c r="H5470" s="57">
        <v>13248000</v>
      </c>
    </row>
    <row r="5471" spans="1:8" ht="25.5">
      <c r="A5471" s="52" t="s">
        <v>506</v>
      </c>
      <c r="B5471" s="52" t="s">
        <v>1438</v>
      </c>
      <c r="C5471" s="52" t="s">
        <v>930</v>
      </c>
      <c r="D5471" s="52" t="s">
        <v>1323</v>
      </c>
      <c r="E5471" s="52" t="s">
        <v>1076</v>
      </c>
      <c r="F5471" s="52" t="s">
        <v>201</v>
      </c>
      <c r="G5471" s="56" t="s">
        <v>1077</v>
      </c>
      <c r="H5471" s="57">
        <v>106125000</v>
      </c>
    </row>
    <row r="5472" spans="1:8">
      <c r="A5472" s="52" t="s">
        <v>506</v>
      </c>
      <c r="B5472" s="52" t="s">
        <v>1438</v>
      </c>
      <c r="C5472" s="52" t="s">
        <v>930</v>
      </c>
      <c r="D5472" s="52" t="s">
        <v>1323</v>
      </c>
      <c r="E5472" s="52" t="s">
        <v>1076</v>
      </c>
      <c r="F5472" s="52" t="s">
        <v>1080</v>
      </c>
      <c r="G5472" s="56" t="s">
        <v>1081</v>
      </c>
      <c r="H5472" s="57">
        <v>11537000</v>
      </c>
    </row>
    <row r="5473" spans="1:8">
      <c r="A5473" s="52" t="s">
        <v>506</v>
      </c>
      <c r="B5473" s="52" t="s">
        <v>1438</v>
      </c>
      <c r="C5473" s="52" t="s">
        <v>930</v>
      </c>
      <c r="D5473" s="52" t="s">
        <v>1323</v>
      </c>
      <c r="E5473" s="52" t="s">
        <v>1076</v>
      </c>
      <c r="F5473" s="52" t="s">
        <v>1082</v>
      </c>
      <c r="G5473" s="56" t="s">
        <v>971</v>
      </c>
      <c r="H5473" s="57">
        <v>94588000</v>
      </c>
    </row>
    <row r="5474" spans="1:8">
      <c r="A5474" s="52" t="s">
        <v>506</v>
      </c>
      <c r="B5474" s="52" t="s">
        <v>1438</v>
      </c>
      <c r="C5474" s="52" t="s">
        <v>930</v>
      </c>
      <c r="D5474" s="52" t="s">
        <v>1323</v>
      </c>
      <c r="E5474" s="52" t="s">
        <v>1083</v>
      </c>
      <c r="F5474" s="52" t="s">
        <v>201</v>
      </c>
      <c r="G5474" s="56" t="s">
        <v>971</v>
      </c>
      <c r="H5474" s="57">
        <v>1268267400</v>
      </c>
    </row>
    <row r="5475" spans="1:8">
      <c r="A5475" s="52" t="s">
        <v>506</v>
      </c>
      <c r="B5475" s="52" t="s">
        <v>1438</v>
      </c>
      <c r="C5475" s="52" t="s">
        <v>930</v>
      </c>
      <c r="D5475" s="52" t="s">
        <v>1323</v>
      </c>
      <c r="E5475" s="52" t="s">
        <v>1083</v>
      </c>
      <c r="F5475" s="52" t="s">
        <v>1084</v>
      </c>
      <c r="G5475" s="56" t="s">
        <v>1085</v>
      </c>
      <c r="H5475" s="57">
        <v>8900000</v>
      </c>
    </row>
    <row r="5476" spans="1:8">
      <c r="A5476" s="52" t="s">
        <v>506</v>
      </c>
      <c r="B5476" s="52" t="s">
        <v>1438</v>
      </c>
      <c r="C5476" s="52" t="s">
        <v>930</v>
      </c>
      <c r="D5476" s="52" t="s">
        <v>1323</v>
      </c>
      <c r="E5476" s="52" t="s">
        <v>1083</v>
      </c>
      <c r="F5476" s="52" t="s">
        <v>1086</v>
      </c>
      <c r="G5476" s="56" t="s">
        <v>1087</v>
      </c>
      <c r="H5476" s="57">
        <v>11788000</v>
      </c>
    </row>
    <row r="5477" spans="1:8">
      <c r="A5477" s="52" t="s">
        <v>506</v>
      </c>
      <c r="B5477" s="52" t="s">
        <v>1438</v>
      </c>
      <c r="C5477" s="52" t="s">
        <v>930</v>
      </c>
      <c r="D5477" s="52" t="s">
        <v>1323</v>
      </c>
      <c r="E5477" s="52" t="s">
        <v>1083</v>
      </c>
      <c r="F5477" s="52" t="s">
        <v>1088</v>
      </c>
      <c r="G5477" s="56" t="s">
        <v>1089</v>
      </c>
      <c r="H5477" s="57">
        <v>211650000</v>
      </c>
    </row>
    <row r="5478" spans="1:8">
      <c r="A5478" s="52" t="s">
        <v>506</v>
      </c>
      <c r="B5478" s="52" t="s">
        <v>1438</v>
      </c>
      <c r="C5478" s="52" t="s">
        <v>930</v>
      </c>
      <c r="D5478" s="52" t="s">
        <v>1323</v>
      </c>
      <c r="E5478" s="52" t="s">
        <v>1083</v>
      </c>
      <c r="F5478" s="52" t="s">
        <v>1090</v>
      </c>
      <c r="G5478" s="56" t="s">
        <v>1091</v>
      </c>
      <c r="H5478" s="57">
        <v>1035929400</v>
      </c>
    </row>
    <row r="5479" spans="1:8">
      <c r="A5479" s="52" t="s">
        <v>506</v>
      </c>
      <c r="B5479" s="52" t="s">
        <v>675</v>
      </c>
      <c r="C5479" s="52" t="s">
        <v>201</v>
      </c>
      <c r="D5479" s="52" t="s">
        <v>201</v>
      </c>
      <c r="E5479" s="52" t="s">
        <v>201</v>
      </c>
      <c r="F5479" s="52" t="s">
        <v>201</v>
      </c>
      <c r="G5479" s="56" t="s">
        <v>676</v>
      </c>
      <c r="H5479" s="57">
        <v>11415135000</v>
      </c>
    </row>
    <row r="5480" spans="1:8">
      <c r="A5480" s="52" t="s">
        <v>506</v>
      </c>
      <c r="B5480" s="52" t="s">
        <v>675</v>
      </c>
      <c r="C5480" s="52" t="s">
        <v>1092</v>
      </c>
      <c r="D5480" s="52" t="s">
        <v>201</v>
      </c>
      <c r="E5480" s="52" t="s">
        <v>201</v>
      </c>
      <c r="F5480" s="52" t="s">
        <v>201</v>
      </c>
      <c r="G5480" s="56" t="s">
        <v>1093</v>
      </c>
      <c r="H5480" s="57">
        <v>90000000</v>
      </c>
    </row>
    <row r="5481" spans="1:8">
      <c r="A5481" s="52" t="s">
        <v>506</v>
      </c>
      <c r="B5481" s="52" t="s">
        <v>675</v>
      </c>
      <c r="C5481" s="52" t="s">
        <v>1092</v>
      </c>
      <c r="D5481" s="52" t="s">
        <v>1108</v>
      </c>
      <c r="E5481" s="52" t="s">
        <v>201</v>
      </c>
      <c r="F5481" s="52" t="s">
        <v>201</v>
      </c>
      <c r="G5481" s="56" t="s">
        <v>1109</v>
      </c>
      <c r="H5481" s="57">
        <v>90000000</v>
      </c>
    </row>
    <row r="5482" spans="1:8" ht="25.5">
      <c r="A5482" s="52" t="s">
        <v>506</v>
      </c>
      <c r="B5482" s="52" t="s">
        <v>675</v>
      </c>
      <c r="C5482" s="52" t="s">
        <v>1092</v>
      </c>
      <c r="D5482" s="52" t="s">
        <v>1108</v>
      </c>
      <c r="E5482" s="52" t="s">
        <v>962</v>
      </c>
      <c r="F5482" s="52" t="s">
        <v>201</v>
      </c>
      <c r="G5482" s="56" t="s">
        <v>963</v>
      </c>
      <c r="H5482" s="57">
        <v>2000000</v>
      </c>
    </row>
    <row r="5483" spans="1:8">
      <c r="A5483" s="52" t="s">
        <v>506</v>
      </c>
      <c r="B5483" s="52" t="s">
        <v>675</v>
      </c>
      <c r="C5483" s="52" t="s">
        <v>1092</v>
      </c>
      <c r="D5483" s="52" t="s">
        <v>1108</v>
      </c>
      <c r="E5483" s="52" t="s">
        <v>962</v>
      </c>
      <c r="F5483" s="52" t="s">
        <v>964</v>
      </c>
      <c r="G5483" s="56" t="s">
        <v>965</v>
      </c>
      <c r="H5483" s="57">
        <v>2000000</v>
      </c>
    </row>
    <row r="5484" spans="1:8">
      <c r="A5484" s="52" t="s">
        <v>506</v>
      </c>
      <c r="B5484" s="52" t="s">
        <v>675</v>
      </c>
      <c r="C5484" s="52" t="s">
        <v>1092</v>
      </c>
      <c r="D5484" s="52" t="s">
        <v>1108</v>
      </c>
      <c r="E5484" s="52" t="s">
        <v>1021</v>
      </c>
      <c r="F5484" s="52" t="s">
        <v>201</v>
      </c>
      <c r="G5484" s="56" t="s">
        <v>1022</v>
      </c>
      <c r="H5484" s="57">
        <v>84130000</v>
      </c>
    </row>
    <row r="5485" spans="1:8">
      <c r="A5485" s="52" t="s">
        <v>506</v>
      </c>
      <c r="B5485" s="52" t="s">
        <v>675</v>
      </c>
      <c r="C5485" s="52" t="s">
        <v>1092</v>
      </c>
      <c r="D5485" s="52" t="s">
        <v>1108</v>
      </c>
      <c r="E5485" s="52" t="s">
        <v>1021</v>
      </c>
      <c r="F5485" s="52" t="s">
        <v>1023</v>
      </c>
      <c r="G5485" s="56" t="s">
        <v>1024</v>
      </c>
      <c r="H5485" s="57">
        <v>11150000</v>
      </c>
    </row>
    <row r="5486" spans="1:8">
      <c r="A5486" s="52" t="s">
        <v>506</v>
      </c>
      <c r="B5486" s="52" t="s">
        <v>675</v>
      </c>
      <c r="C5486" s="52" t="s">
        <v>1092</v>
      </c>
      <c r="D5486" s="52" t="s">
        <v>1108</v>
      </c>
      <c r="E5486" s="52" t="s">
        <v>1021</v>
      </c>
      <c r="F5486" s="52" t="s">
        <v>1025</v>
      </c>
      <c r="G5486" s="56" t="s">
        <v>1026</v>
      </c>
      <c r="H5486" s="57">
        <v>2000000</v>
      </c>
    </row>
    <row r="5487" spans="1:8">
      <c r="A5487" s="52" t="s">
        <v>506</v>
      </c>
      <c r="B5487" s="52" t="s">
        <v>675</v>
      </c>
      <c r="C5487" s="52" t="s">
        <v>1092</v>
      </c>
      <c r="D5487" s="52" t="s">
        <v>1108</v>
      </c>
      <c r="E5487" s="52" t="s">
        <v>1021</v>
      </c>
      <c r="F5487" s="52" t="s">
        <v>1029</v>
      </c>
      <c r="G5487" s="56" t="s">
        <v>1030</v>
      </c>
      <c r="H5487" s="57">
        <v>5000000</v>
      </c>
    </row>
    <row r="5488" spans="1:8">
      <c r="A5488" s="52" t="s">
        <v>506</v>
      </c>
      <c r="B5488" s="52" t="s">
        <v>675</v>
      </c>
      <c r="C5488" s="52" t="s">
        <v>1092</v>
      </c>
      <c r="D5488" s="52" t="s">
        <v>1108</v>
      </c>
      <c r="E5488" s="52" t="s">
        <v>1021</v>
      </c>
      <c r="F5488" s="52" t="s">
        <v>1031</v>
      </c>
      <c r="G5488" s="56" t="s">
        <v>1032</v>
      </c>
      <c r="H5488" s="57">
        <v>45800000</v>
      </c>
    </row>
    <row r="5489" spans="1:8">
      <c r="A5489" s="52" t="s">
        <v>506</v>
      </c>
      <c r="B5489" s="52" t="s">
        <v>675</v>
      </c>
      <c r="C5489" s="52" t="s">
        <v>1092</v>
      </c>
      <c r="D5489" s="52" t="s">
        <v>1108</v>
      </c>
      <c r="E5489" s="52" t="s">
        <v>1021</v>
      </c>
      <c r="F5489" s="52" t="s">
        <v>1033</v>
      </c>
      <c r="G5489" s="56" t="s">
        <v>1034</v>
      </c>
      <c r="H5489" s="57">
        <v>20180000</v>
      </c>
    </row>
    <row r="5490" spans="1:8">
      <c r="A5490" s="52" t="s">
        <v>506</v>
      </c>
      <c r="B5490" s="52" t="s">
        <v>675</v>
      </c>
      <c r="C5490" s="52" t="s">
        <v>1092</v>
      </c>
      <c r="D5490" s="52" t="s">
        <v>1108</v>
      </c>
      <c r="E5490" s="52" t="s">
        <v>1083</v>
      </c>
      <c r="F5490" s="52" t="s">
        <v>201</v>
      </c>
      <c r="G5490" s="56" t="s">
        <v>971</v>
      </c>
      <c r="H5490" s="57">
        <v>3870000</v>
      </c>
    </row>
    <row r="5491" spans="1:8">
      <c r="A5491" s="52" t="s">
        <v>506</v>
      </c>
      <c r="B5491" s="52" t="s">
        <v>675</v>
      </c>
      <c r="C5491" s="52" t="s">
        <v>1092</v>
      </c>
      <c r="D5491" s="52" t="s">
        <v>1108</v>
      </c>
      <c r="E5491" s="52" t="s">
        <v>1083</v>
      </c>
      <c r="F5491" s="52" t="s">
        <v>1090</v>
      </c>
      <c r="G5491" s="56" t="s">
        <v>1091</v>
      </c>
      <c r="H5491" s="57">
        <v>3870000</v>
      </c>
    </row>
    <row r="5492" spans="1:8">
      <c r="A5492" s="52" t="s">
        <v>506</v>
      </c>
      <c r="B5492" s="52" t="s">
        <v>675</v>
      </c>
      <c r="C5492" s="52" t="s">
        <v>1158</v>
      </c>
      <c r="D5492" s="52" t="s">
        <v>201</v>
      </c>
      <c r="E5492" s="52" t="s">
        <v>201</v>
      </c>
      <c r="F5492" s="52" t="s">
        <v>201</v>
      </c>
      <c r="G5492" s="56" t="s">
        <v>1159</v>
      </c>
      <c r="H5492" s="57">
        <v>1242000000</v>
      </c>
    </row>
    <row r="5493" spans="1:8">
      <c r="A5493" s="52" t="s">
        <v>506</v>
      </c>
      <c r="B5493" s="52" t="s">
        <v>675</v>
      </c>
      <c r="C5493" s="52" t="s">
        <v>1158</v>
      </c>
      <c r="D5493" s="52" t="s">
        <v>1201</v>
      </c>
      <c r="E5493" s="52" t="s">
        <v>201</v>
      </c>
      <c r="F5493" s="52" t="s">
        <v>201</v>
      </c>
      <c r="G5493" s="56" t="s">
        <v>1202</v>
      </c>
      <c r="H5493" s="57">
        <v>1242000000</v>
      </c>
    </row>
    <row r="5494" spans="1:8">
      <c r="A5494" s="52" t="s">
        <v>506</v>
      </c>
      <c r="B5494" s="52" t="s">
        <v>675</v>
      </c>
      <c r="C5494" s="52" t="s">
        <v>1158</v>
      </c>
      <c r="D5494" s="52" t="s">
        <v>1201</v>
      </c>
      <c r="E5494" s="52" t="s">
        <v>934</v>
      </c>
      <c r="F5494" s="52" t="s">
        <v>201</v>
      </c>
      <c r="G5494" s="56" t="s">
        <v>935</v>
      </c>
      <c r="H5494" s="57">
        <v>753714600</v>
      </c>
    </row>
    <row r="5495" spans="1:8">
      <c r="A5495" s="52" t="s">
        <v>506</v>
      </c>
      <c r="B5495" s="52" t="s">
        <v>675</v>
      </c>
      <c r="C5495" s="52" t="s">
        <v>1158</v>
      </c>
      <c r="D5495" s="52" t="s">
        <v>1201</v>
      </c>
      <c r="E5495" s="52" t="s">
        <v>934</v>
      </c>
      <c r="F5495" s="52" t="s">
        <v>936</v>
      </c>
      <c r="G5495" s="56" t="s">
        <v>937</v>
      </c>
      <c r="H5495" s="57">
        <v>753714600</v>
      </c>
    </row>
    <row r="5496" spans="1:8">
      <c r="A5496" s="52" t="s">
        <v>506</v>
      </c>
      <c r="B5496" s="52" t="s">
        <v>675</v>
      </c>
      <c r="C5496" s="52" t="s">
        <v>1158</v>
      </c>
      <c r="D5496" s="52" t="s">
        <v>1201</v>
      </c>
      <c r="E5496" s="52" t="s">
        <v>944</v>
      </c>
      <c r="F5496" s="52" t="s">
        <v>201</v>
      </c>
      <c r="G5496" s="56" t="s">
        <v>945</v>
      </c>
      <c r="H5496" s="57">
        <v>51220980</v>
      </c>
    </row>
    <row r="5497" spans="1:8">
      <c r="A5497" s="52" t="s">
        <v>506</v>
      </c>
      <c r="B5497" s="52" t="s">
        <v>675</v>
      </c>
      <c r="C5497" s="52" t="s">
        <v>1158</v>
      </c>
      <c r="D5497" s="52" t="s">
        <v>1201</v>
      </c>
      <c r="E5497" s="52" t="s">
        <v>944</v>
      </c>
      <c r="F5497" s="52" t="s">
        <v>946</v>
      </c>
      <c r="G5497" s="56" t="s">
        <v>947</v>
      </c>
      <c r="H5497" s="57">
        <v>27897000</v>
      </c>
    </row>
    <row r="5498" spans="1:8">
      <c r="A5498" s="52" t="s">
        <v>506</v>
      </c>
      <c r="B5498" s="52" t="s">
        <v>675</v>
      </c>
      <c r="C5498" s="52" t="s">
        <v>1158</v>
      </c>
      <c r="D5498" s="52" t="s">
        <v>1201</v>
      </c>
      <c r="E5498" s="52" t="s">
        <v>944</v>
      </c>
      <c r="F5498" s="52" t="s">
        <v>948</v>
      </c>
      <c r="G5498" s="56" t="s">
        <v>949</v>
      </c>
      <c r="H5498" s="57">
        <v>19375980</v>
      </c>
    </row>
    <row r="5499" spans="1:8" ht="25.5">
      <c r="A5499" s="52" t="s">
        <v>506</v>
      </c>
      <c r="B5499" s="52" t="s">
        <v>675</v>
      </c>
      <c r="C5499" s="52" t="s">
        <v>1158</v>
      </c>
      <c r="D5499" s="52" t="s">
        <v>1201</v>
      </c>
      <c r="E5499" s="52" t="s">
        <v>944</v>
      </c>
      <c r="F5499" s="52" t="s">
        <v>954</v>
      </c>
      <c r="G5499" s="56" t="s">
        <v>955</v>
      </c>
      <c r="H5499" s="57">
        <v>3948000</v>
      </c>
    </row>
    <row r="5500" spans="1:8">
      <c r="A5500" s="52" t="s">
        <v>506</v>
      </c>
      <c r="B5500" s="52" t="s">
        <v>675</v>
      </c>
      <c r="C5500" s="52" t="s">
        <v>1158</v>
      </c>
      <c r="D5500" s="52" t="s">
        <v>1201</v>
      </c>
      <c r="E5500" s="52" t="s">
        <v>966</v>
      </c>
      <c r="F5500" s="52" t="s">
        <v>201</v>
      </c>
      <c r="G5500" s="56" t="s">
        <v>967</v>
      </c>
      <c r="H5500" s="57">
        <v>48437612</v>
      </c>
    </row>
    <row r="5501" spans="1:8">
      <c r="A5501" s="52" t="s">
        <v>506</v>
      </c>
      <c r="B5501" s="52" t="s">
        <v>675</v>
      </c>
      <c r="C5501" s="52" t="s">
        <v>1158</v>
      </c>
      <c r="D5501" s="52" t="s">
        <v>1201</v>
      </c>
      <c r="E5501" s="52" t="s">
        <v>966</v>
      </c>
      <c r="F5501" s="52" t="s">
        <v>970</v>
      </c>
      <c r="G5501" s="56" t="s">
        <v>971</v>
      </c>
      <c r="H5501" s="57">
        <v>48437612</v>
      </c>
    </row>
    <row r="5502" spans="1:8">
      <c r="A5502" s="52" t="s">
        <v>506</v>
      </c>
      <c r="B5502" s="52" t="s">
        <v>675</v>
      </c>
      <c r="C5502" s="52" t="s">
        <v>1158</v>
      </c>
      <c r="D5502" s="52" t="s">
        <v>1201</v>
      </c>
      <c r="E5502" s="52" t="s">
        <v>972</v>
      </c>
      <c r="F5502" s="52" t="s">
        <v>201</v>
      </c>
      <c r="G5502" s="56" t="s">
        <v>973</v>
      </c>
      <c r="H5502" s="57">
        <v>183194207</v>
      </c>
    </row>
    <row r="5503" spans="1:8">
      <c r="A5503" s="52" t="s">
        <v>506</v>
      </c>
      <c r="B5503" s="52" t="s">
        <v>675</v>
      </c>
      <c r="C5503" s="52" t="s">
        <v>1158</v>
      </c>
      <c r="D5503" s="52" t="s">
        <v>1201</v>
      </c>
      <c r="E5503" s="52" t="s">
        <v>972</v>
      </c>
      <c r="F5503" s="52" t="s">
        <v>974</v>
      </c>
      <c r="G5503" s="56" t="s">
        <v>975</v>
      </c>
      <c r="H5503" s="57">
        <v>136782059</v>
      </c>
    </row>
    <row r="5504" spans="1:8">
      <c r="A5504" s="52" t="s">
        <v>506</v>
      </c>
      <c r="B5504" s="52" t="s">
        <v>675</v>
      </c>
      <c r="C5504" s="52" t="s">
        <v>1158</v>
      </c>
      <c r="D5504" s="52" t="s">
        <v>1201</v>
      </c>
      <c r="E5504" s="52" t="s">
        <v>972</v>
      </c>
      <c r="F5504" s="52" t="s">
        <v>976</v>
      </c>
      <c r="G5504" s="56" t="s">
        <v>977</v>
      </c>
      <c r="H5504" s="57">
        <v>23448348</v>
      </c>
    </row>
    <row r="5505" spans="1:8">
      <c r="A5505" s="52" t="s">
        <v>506</v>
      </c>
      <c r="B5505" s="52" t="s">
        <v>675</v>
      </c>
      <c r="C5505" s="52" t="s">
        <v>1158</v>
      </c>
      <c r="D5505" s="52" t="s">
        <v>1201</v>
      </c>
      <c r="E5505" s="52" t="s">
        <v>972</v>
      </c>
      <c r="F5505" s="52" t="s">
        <v>978</v>
      </c>
      <c r="G5505" s="56" t="s">
        <v>979</v>
      </c>
      <c r="H5505" s="57">
        <v>15632232</v>
      </c>
    </row>
    <row r="5506" spans="1:8">
      <c r="A5506" s="52" t="s">
        <v>506</v>
      </c>
      <c r="B5506" s="52" t="s">
        <v>675</v>
      </c>
      <c r="C5506" s="52" t="s">
        <v>1158</v>
      </c>
      <c r="D5506" s="52" t="s">
        <v>1201</v>
      </c>
      <c r="E5506" s="52" t="s">
        <v>972</v>
      </c>
      <c r="F5506" s="52" t="s">
        <v>980</v>
      </c>
      <c r="G5506" s="56" t="s">
        <v>981</v>
      </c>
      <c r="H5506" s="57">
        <v>7331568</v>
      </c>
    </row>
    <row r="5507" spans="1:8">
      <c r="A5507" s="52" t="s">
        <v>506</v>
      </c>
      <c r="B5507" s="52" t="s">
        <v>675</v>
      </c>
      <c r="C5507" s="52" t="s">
        <v>1158</v>
      </c>
      <c r="D5507" s="52" t="s">
        <v>1201</v>
      </c>
      <c r="E5507" s="52" t="s">
        <v>986</v>
      </c>
      <c r="F5507" s="52" t="s">
        <v>201</v>
      </c>
      <c r="G5507" s="56" t="s">
        <v>987</v>
      </c>
      <c r="H5507" s="57">
        <v>18865823</v>
      </c>
    </row>
    <row r="5508" spans="1:8">
      <c r="A5508" s="52" t="s">
        <v>506</v>
      </c>
      <c r="B5508" s="52" t="s">
        <v>675</v>
      </c>
      <c r="C5508" s="52" t="s">
        <v>1158</v>
      </c>
      <c r="D5508" s="52" t="s">
        <v>1201</v>
      </c>
      <c r="E5508" s="52" t="s">
        <v>986</v>
      </c>
      <c r="F5508" s="52" t="s">
        <v>988</v>
      </c>
      <c r="G5508" s="56" t="s">
        <v>989</v>
      </c>
      <c r="H5508" s="57">
        <v>13830826</v>
      </c>
    </row>
    <row r="5509" spans="1:8">
      <c r="A5509" s="52" t="s">
        <v>506</v>
      </c>
      <c r="B5509" s="52" t="s">
        <v>675</v>
      </c>
      <c r="C5509" s="52" t="s">
        <v>1158</v>
      </c>
      <c r="D5509" s="52" t="s">
        <v>1201</v>
      </c>
      <c r="E5509" s="52" t="s">
        <v>986</v>
      </c>
      <c r="F5509" s="52" t="s">
        <v>990</v>
      </c>
      <c r="G5509" s="56" t="s">
        <v>991</v>
      </c>
      <c r="H5509" s="57">
        <v>3370267</v>
      </c>
    </row>
    <row r="5510" spans="1:8">
      <c r="A5510" s="52" t="s">
        <v>506</v>
      </c>
      <c r="B5510" s="52" t="s">
        <v>675</v>
      </c>
      <c r="C5510" s="52" t="s">
        <v>1158</v>
      </c>
      <c r="D5510" s="52" t="s">
        <v>1201</v>
      </c>
      <c r="E5510" s="52" t="s">
        <v>986</v>
      </c>
      <c r="F5510" s="52" t="s">
        <v>994</v>
      </c>
      <c r="G5510" s="56" t="s">
        <v>995</v>
      </c>
      <c r="H5510" s="57">
        <v>1664730</v>
      </c>
    </row>
    <row r="5511" spans="1:8">
      <c r="A5511" s="52" t="s">
        <v>506</v>
      </c>
      <c r="B5511" s="52" t="s">
        <v>675</v>
      </c>
      <c r="C5511" s="52" t="s">
        <v>1158</v>
      </c>
      <c r="D5511" s="52" t="s">
        <v>1201</v>
      </c>
      <c r="E5511" s="52" t="s">
        <v>996</v>
      </c>
      <c r="F5511" s="52" t="s">
        <v>201</v>
      </c>
      <c r="G5511" s="56" t="s">
        <v>997</v>
      </c>
      <c r="H5511" s="57">
        <v>60212240</v>
      </c>
    </row>
    <row r="5512" spans="1:8">
      <c r="A5512" s="52" t="s">
        <v>506</v>
      </c>
      <c r="B5512" s="52" t="s">
        <v>675</v>
      </c>
      <c r="C5512" s="52" t="s">
        <v>1158</v>
      </c>
      <c r="D5512" s="52" t="s">
        <v>1201</v>
      </c>
      <c r="E5512" s="52" t="s">
        <v>996</v>
      </c>
      <c r="F5512" s="52" t="s">
        <v>998</v>
      </c>
      <c r="G5512" s="56" t="s">
        <v>999</v>
      </c>
      <c r="H5512" s="57">
        <v>20608000</v>
      </c>
    </row>
    <row r="5513" spans="1:8">
      <c r="A5513" s="52" t="s">
        <v>506</v>
      </c>
      <c r="B5513" s="52" t="s">
        <v>675</v>
      </c>
      <c r="C5513" s="52" t="s">
        <v>1158</v>
      </c>
      <c r="D5513" s="52" t="s">
        <v>1201</v>
      </c>
      <c r="E5513" s="52" t="s">
        <v>996</v>
      </c>
      <c r="F5513" s="52" t="s">
        <v>1000</v>
      </c>
      <c r="G5513" s="56" t="s">
        <v>1001</v>
      </c>
      <c r="H5513" s="57">
        <v>2640000</v>
      </c>
    </row>
    <row r="5514" spans="1:8">
      <c r="A5514" s="52" t="s">
        <v>506</v>
      </c>
      <c r="B5514" s="52" t="s">
        <v>675</v>
      </c>
      <c r="C5514" s="52" t="s">
        <v>1158</v>
      </c>
      <c r="D5514" s="52" t="s">
        <v>1201</v>
      </c>
      <c r="E5514" s="52" t="s">
        <v>996</v>
      </c>
      <c r="F5514" s="52" t="s">
        <v>1004</v>
      </c>
      <c r="G5514" s="56" t="s">
        <v>1005</v>
      </c>
      <c r="H5514" s="57">
        <v>36964240</v>
      </c>
    </row>
    <row r="5515" spans="1:8">
      <c r="A5515" s="52" t="s">
        <v>506</v>
      </c>
      <c r="B5515" s="52" t="s">
        <v>675</v>
      </c>
      <c r="C5515" s="52" t="s">
        <v>1158</v>
      </c>
      <c r="D5515" s="52" t="s">
        <v>1201</v>
      </c>
      <c r="E5515" s="52" t="s">
        <v>1006</v>
      </c>
      <c r="F5515" s="52" t="s">
        <v>201</v>
      </c>
      <c r="G5515" s="56" t="s">
        <v>1007</v>
      </c>
      <c r="H5515" s="57">
        <v>7799000</v>
      </c>
    </row>
    <row r="5516" spans="1:8" ht="38.25">
      <c r="A5516" s="52" t="s">
        <v>506</v>
      </c>
      <c r="B5516" s="52" t="s">
        <v>675</v>
      </c>
      <c r="C5516" s="52" t="s">
        <v>1158</v>
      </c>
      <c r="D5516" s="52" t="s">
        <v>1201</v>
      </c>
      <c r="E5516" s="52" t="s">
        <v>1006</v>
      </c>
      <c r="F5516" s="52" t="s">
        <v>1008</v>
      </c>
      <c r="G5516" s="56" t="s">
        <v>1009</v>
      </c>
      <c r="H5516" s="57">
        <v>1661000</v>
      </c>
    </row>
    <row r="5517" spans="1:8" ht="38.25">
      <c r="A5517" s="52" t="s">
        <v>506</v>
      </c>
      <c r="B5517" s="52" t="s">
        <v>675</v>
      </c>
      <c r="C5517" s="52" t="s">
        <v>1158</v>
      </c>
      <c r="D5517" s="52" t="s">
        <v>1201</v>
      </c>
      <c r="E5517" s="52" t="s">
        <v>1006</v>
      </c>
      <c r="F5517" s="52" t="s">
        <v>1012</v>
      </c>
      <c r="G5517" s="56" t="s">
        <v>1013</v>
      </c>
      <c r="H5517" s="57">
        <v>4543000</v>
      </c>
    </row>
    <row r="5518" spans="1:8">
      <c r="A5518" s="52" t="s">
        <v>506</v>
      </c>
      <c r="B5518" s="52" t="s">
        <v>675</v>
      </c>
      <c r="C5518" s="52" t="s">
        <v>1158</v>
      </c>
      <c r="D5518" s="52" t="s">
        <v>1201</v>
      </c>
      <c r="E5518" s="52" t="s">
        <v>1006</v>
      </c>
      <c r="F5518" s="52" t="s">
        <v>1020</v>
      </c>
      <c r="G5518" s="56" t="s">
        <v>511</v>
      </c>
      <c r="H5518" s="57">
        <v>1595000</v>
      </c>
    </row>
    <row r="5519" spans="1:8">
      <c r="A5519" s="52" t="s">
        <v>506</v>
      </c>
      <c r="B5519" s="52" t="s">
        <v>675</v>
      </c>
      <c r="C5519" s="52" t="s">
        <v>1158</v>
      </c>
      <c r="D5519" s="52" t="s">
        <v>1201</v>
      </c>
      <c r="E5519" s="52" t="s">
        <v>1035</v>
      </c>
      <c r="F5519" s="52" t="s">
        <v>201</v>
      </c>
      <c r="G5519" s="56" t="s">
        <v>1036</v>
      </c>
      <c r="H5519" s="57">
        <v>41400000</v>
      </c>
    </row>
    <row r="5520" spans="1:8">
      <c r="A5520" s="52" t="s">
        <v>506</v>
      </c>
      <c r="B5520" s="52" t="s">
        <v>675</v>
      </c>
      <c r="C5520" s="52" t="s">
        <v>1158</v>
      </c>
      <c r="D5520" s="52" t="s">
        <v>1201</v>
      </c>
      <c r="E5520" s="52" t="s">
        <v>1035</v>
      </c>
      <c r="F5520" s="52" t="s">
        <v>1042</v>
      </c>
      <c r="G5520" s="56" t="s">
        <v>1043</v>
      </c>
      <c r="H5520" s="57">
        <v>41400000</v>
      </c>
    </row>
    <row r="5521" spans="1:8">
      <c r="A5521" s="52" t="s">
        <v>506</v>
      </c>
      <c r="B5521" s="52" t="s">
        <v>675</v>
      </c>
      <c r="C5521" s="52" t="s">
        <v>1158</v>
      </c>
      <c r="D5521" s="52" t="s">
        <v>1201</v>
      </c>
      <c r="E5521" s="52" t="s">
        <v>1044</v>
      </c>
      <c r="F5521" s="52" t="s">
        <v>201</v>
      </c>
      <c r="G5521" s="56" t="s">
        <v>1045</v>
      </c>
      <c r="H5521" s="57">
        <v>6500000</v>
      </c>
    </row>
    <row r="5522" spans="1:8">
      <c r="A5522" s="52" t="s">
        <v>506</v>
      </c>
      <c r="B5522" s="52" t="s">
        <v>675</v>
      </c>
      <c r="C5522" s="52" t="s">
        <v>1158</v>
      </c>
      <c r="D5522" s="52" t="s">
        <v>1201</v>
      </c>
      <c r="E5522" s="52" t="s">
        <v>1044</v>
      </c>
      <c r="F5522" s="52" t="s">
        <v>1046</v>
      </c>
      <c r="G5522" s="56" t="s">
        <v>1047</v>
      </c>
      <c r="H5522" s="57">
        <v>6500000</v>
      </c>
    </row>
    <row r="5523" spans="1:8" ht="25.5">
      <c r="A5523" s="52" t="s">
        <v>506</v>
      </c>
      <c r="B5523" s="52" t="s">
        <v>675</v>
      </c>
      <c r="C5523" s="52" t="s">
        <v>1158</v>
      </c>
      <c r="D5523" s="52" t="s">
        <v>1201</v>
      </c>
      <c r="E5523" s="52" t="s">
        <v>1058</v>
      </c>
      <c r="F5523" s="52" t="s">
        <v>201</v>
      </c>
      <c r="G5523" s="56" t="s">
        <v>1059</v>
      </c>
      <c r="H5523" s="57">
        <v>23100000</v>
      </c>
    </row>
    <row r="5524" spans="1:8">
      <c r="A5524" s="52" t="s">
        <v>506</v>
      </c>
      <c r="B5524" s="52" t="s">
        <v>675</v>
      </c>
      <c r="C5524" s="52" t="s">
        <v>1158</v>
      </c>
      <c r="D5524" s="52" t="s">
        <v>1201</v>
      </c>
      <c r="E5524" s="52" t="s">
        <v>1058</v>
      </c>
      <c r="F5524" s="52" t="s">
        <v>1064</v>
      </c>
      <c r="G5524" s="56" t="s">
        <v>1065</v>
      </c>
      <c r="H5524" s="57">
        <v>14090000</v>
      </c>
    </row>
    <row r="5525" spans="1:8">
      <c r="A5525" s="52" t="s">
        <v>506</v>
      </c>
      <c r="B5525" s="52" t="s">
        <v>675</v>
      </c>
      <c r="C5525" s="52" t="s">
        <v>1158</v>
      </c>
      <c r="D5525" s="52" t="s">
        <v>1201</v>
      </c>
      <c r="E5525" s="52" t="s">
        <v>1058</v>
      </c>
      <c r="F5525" s="52" t="s">
        <v>1066</v>
      </c>
      <c r="G5525" s="56" t="s">
        <v>1067</v>
      </c>
      <c r="H5525" s="57">
        <v>9010000</v>
      </c>
    </row>
    <row r="5526" spans="1:8">
      <c r="A5526" s="52" t="s">
        <v>506</v>
      </c>
      <c r="B5526" s="52" t="s">
        <v>675</v>
      </c>
      <c r="C5526" s="52" t="s">
        <v>1158</v>
      </c>
      <c r="D5526" s="52" t="s">
        <v>1201</v>
      </c>
      <c r="E5526" s="52" t="s">
        <v>1083</v>
      </c>
      <c r="F5526" s="52" t="s">
        <v>201</v>
      </c>
      <c r="G5526" s="56" t="s">
        <v>971</v>
      </c>
      <c r="H5526" s="57">
        <v>47555538</v>
      </c>
    </row>
    <row r="5527" spans="1:8">
      <c r="A5527" s="52" t="s">
        <v>506</v>
      </c>
      <c r="B5527" s="52" t="s">
        <v>675</v>
      </c>
      <c r="C5527" s="52" t="s">
        <v>1158</v>
      </c>
      <c r="D5527" s="52" t="s">
        <v>1201</v>
      </c>
      <c r="E5527" s="52" t="s">
        <v>1083</v>
      </c>
      <c r="F5527" s="52" t="s">
        <v>1088</v>
      </c>
      <c r="G5527" s="56" t="s">
        <v>1089</v>
      </c>
      <c r="H5527" s="57">
        <v>31491938</v>
      </c>
    </row>
    <row r="5528" spans="1:8">
      <c r="A5528" s="52" t="s">
        <v>506</v>
      </c>
      <c r="B5528" s="52" t="s">
        <v>675</v>
      </c>
      <c r="C5528" s="52" t="s">
        <v>1158</v>
      </c>
      <c r="D5528" s="52" t="s">
        <v>1201</v>
      </c>
      <c r="E5528" s="52" t="s">
        <v>1083</v>
      </c>
      <c r="F5528" s="52" t="s">
        <v>1090</v>
      </c>
      <c r="G5528" s="56" t="s">
        <v>1091</v>
      </c>
      <c r="H5528" s="57">
        <v>16063600</v>
      </c>
    </row>
    <row r="5529" spans="1:8" ht="25.5">
      <c r="A5529" s="52" t="s">
        <v>506</v>
      </c>
      <c r="B5529" s="52" t="s">
        <v>675</v>
      </c>
      <c r="C5529" s="52" t="s">
        <v>930</v>
      </c>
      <c r="D5529" s="52" t="s">
        <v>201</v>
      </c>
      <c r="E5529" s="52" t="s">
        <v>201</v>
      </c>
      <c r="F5529" s="52" t="s">
        <v>201</v>
      </c>
      <c r="G5529" s="56" t="s">
        <v>931</v>
      </c>
      <c r="H5529" s="57">
        <v>8083135000</v>
      </c>
    </row>
    <row r="5530" spans="1:8">
      <c r="A5530" s="52" t="s">
        <v>506</v>
      </c>
      <c r="B5530" s="52" t="s">
        <v>675</v>
      </c>
      <c r="C5530" s="52" t="s">
        <v>930</v>
      </c>
      <c r="D5530" s="52" t="s">
        <v>1323</v>
      </c>
      <c r="E5530" s="52" t="s">
        <v>201</v>
      </c>
      <c r="F5530" s="52" t="s">
        <v>201</v>
      </c>
      <c r="G5530" s="56" t="s">
        <v>1324</v>
      </c>
      <c r="H5530" s="57">
        <v>8083135000</v>
      </c>
    </row>
    <row r="5531" spans="1:8">
      <c r="A5531" s="52" t="s">
        <v>506</v>
      </c>
      <c r="B5531" s="52" t="s">
        <v>675</v>
      </c>
      <c r="C5531" s="52" t="s">
        <v>930</v>
      </c>
      <c r="D5531" s="52" t="s">
        <v>1323</v>
      </c>
      <c r="E5531" s="52" t="s">
        <v>934</v>
      </c>
      <c r="F5531" s="52" t="s">
        <v>201</v>
      </c>
      <c r="G5531" s="56" t="s">
        <v>935</v>
      </c>
      <c r="H5531" s="57">
        <v>1612692000</v>
      </c>
    </row>
    <row r="5532" spans="1:8">
      <c r="A5532" s="52" t="s">
        <v>506</v>
      </c>
      <c r="B5532" s="52" t="s">
        <v>675</v>
      </c>
      <c r="C5532" s="52" t="s">
        <v>930</v>
      </c>
      <c r="D5532" s="52" t="s">
        <v>1323</v>
      </c>
      <c r="E5532" s="52" t="s">
        <v>934</v>
      </c>
      <c r="F5532" s="52" t="s">
        <v>936</v>
      </c>
      <c r="G5532" s="56" t="s">
        <v>937</v>
      </c>
      <c r="H5532" s="57">
        <v>1612692000</v>
      </c>
    </row>
    <row r="5533" spans="1:8" ht="25.5">
      <c r="A5533" s="52" t="s">
        <v>506</v>
      </c>
      <c r="B5533" s="52" t="s">
        <v>675</v>
      </c>
      <c r="C5533" s="52" t="s">
        <v>930</v>
      </c>
      <c r="D5533" s="52" t="s">
        <v>1323</v>
      </c>
      <c r="E5533" s="52" t="s">
        <v>940</v>
      </c>
      <c r="F5533" s="52" t="s">
        <v>201</v>
      </c>
      <c r="G5533" s="56" t="s">
        <v>941</v>
      </c>
      <c r="H5533" s="57">
        <v>72197000</v>
      </c>
    </row>
    <row r="5534" spans="1:8" ht="25.5">
      <c r="A5534" s="52" t="s">
        <v>506</v>
      </c>
      <c r="B5534" s="52" t="s">
        <v>675</v>
      </c>
      <c r="C5534" s="52" t="s">
        <v>930</v>
      </c>
      <c r="D5534" s="52" t="s">
        <v>1323</v>
      </c>
      <c r="E5534" s="52" t="s">
        <v>940</v>
      </c>
      <c r="F5534" s="52" t="s">
        <v>942</v>
      </c>
      <c r="G5534" s="56" t="s">
        <v>943</v>
      </c>
      <c r="H5534" s="57">
        <v>72197000</v>
      </c>
    </row>
    <row r="5535" spans="1:8">
      <c r="A5535" s="52" t="s">
        <v>506</v>
      </c>
      <c r="B5535" s="52" t="s">
        <v>675</v>
      </c>
      <c r="C5535" s="52" t="s">
        <v>930</v>
      </c>
      <c r="D5535" s="52" t="s">
        <v>1323</v>
      </c>
      <c r="E5535" s="52" t="s">
        <v>944</v>
      </c>
      <c r="F5535" s="52" t="s">
        <v>201</v>
      </c>
      <c r="G5535" s="56" t="s">
        <v>945</v>
      </c>
      <c r="H5535" s="57">
        <v>1151487000</v>
      </c>
    </row>
    <row r="5536" spans="1:8">
      <c r="A5536" s="52" t="s">
        <v>506</v>
      </c>
      <c r="B5536" s="52" t="s">
        <v>675</v>
      </c>
      <c r="C5536" s="52" t="s">
        <v>930</v>
      </c>
      <c r="D5536" s="52" t="s">
        <v>1323</v>
      </c>
      <c r="E5536" s="52" t="s">
        <v>944</v>
      </c>
      <c r="F5536" s="52" t="s">
        <v>946</v>
      </c>
      <c r="G5536" s="56" t="s">
        <v>947</v>
      </c>
      <c r="H5536" s="57">
        <v>106422000</v>
      </c>
    </row>
    <row r="5537" spans="1:8">
      <c r="A5537" s="52" t="s">
        <v>506</v>
      </c>
      <c r="B5537" s="52" t="s">
        <v>675</v>
      </c>
      <c r="C5537" s="52" t="s">
        <v>930</v>
      </c>
      <c r="D5537" s="52" t="s">
        <v>1323</v>
      </c>
      <c r="E5537" s="52" t="s">
        <v>944</v>
      </c>
      <c r="F5537" s="52" t="s">
        <v>948</v>
      </c>
      <c r="G5537" s="56" t="s">
        <v>949</v>
      </c>
      <c r="H5537" s="57">
        <v>51116000</v>
      </c>
    </row>
    <row r="5538" spans="1:8" ht="25.5">
      <c r="A5538" s="52" t="s">
        <v>506</v>
      </c>
      <c r="B5538" s="52" t="s">
        <v>675</v>
      </c>
      <c r="C5538" s="52" t="s">
        <v>930</v>
      </c>
      <c r="D5538" s="52" t="s">
        <v>1323</v>
      </c>
      <c r="E5538" s="52" t="s">
        <v>944</v>
      </c>
      <c r="F5538" s="52" t="s">
        <v>954</v>
      </c>
      <c r="G5538" s="56" t="s">
        <v>955</v>
      </c>
      <c r="H5538" s="57">
        <v>2148000</v>
      </c>
    </row>
    <row r="5539" spans="1:8" ht="25.5">
      <c r="A5539" s="52" t="s">
        <v>506</v>
      </c>
      <c r="B5539" s="52" t="s">
        <v>675</v>
      </c>
      <c r="C5539" s="52" t="s">
        <v>930</v>
      </c>
      <c r="D5539" s="52" t="s">
        <v>1323</v>
      </c>
      <c r="E5539" s="52" t="s">
        <v>944</v>
      </c>
      <c r="F5539" s="52" t="s">
        <v>956</v>
      </c>
      <c r="G5539" s="56" t="s">
        <v>957</v>
      </c>
      <c r="H5539" s="57">
        <v>17840000</v>
      </c>
    </row>
    <row r="5540" spans="1:8" ht="25.5">
      <c r="A5540" s="52" t="s">
        <v>506</v>
      </c>
      <c r="B5540" s="52" t="s">
        <v>675</v>
      </c>
      <c r="C5540" s="52" t="s">
        <v>930</v>
      </c>
      <c r="D5540" s="52" t="s">
        <v>1323</v>
      </c>
      <c r="E5540" s="52" t="s">
        <v>944</v>
      </c>
      <c r="F5540" s="52" t="s">
        <v>1291</v>
      </c>
      <c r="G5540" s="56" t="s">
        <v>1292</v>
      </c>
      <c r="H5540" s="57">
        <v>523594000</v>
      </c>
    </row>
    <row r="5541" spans="1:8">
      <c r="A5541" s="52" t="s">
        <v>506</v>
      </c>
      <c r="B5541" s="52" t="s">
        <v>675</v>
      </c>
      <c r="C5541" s="52" t="s">
        <v>930</v>
      </c>
      <c r="D5541" s="52" t="s">
        <v>1323</v>
      </c>
      <c r="E5541" s="52" t="s">
        <v>944</v>
      </c>
      <c r="F5541" s="52" t="s">
        <v>958</v>
      </c>
      <c r="G5541" s="56" t="s">
        <v>959</v>
      </c>
      <c r="H5541" s="57">
        <v>436364000</v>
      </c>
    </row>
    <row r="5542" spans="1:8">
      <c r="A5542" s="52" t="s">
        <v>506</v>
      </c>
      <c r="B5542" s="52" t="s">
        <v>675</v>
      </c>
      <c r="C5542" s="52" t="s">
        <v>930</v>
      </c>
      <c r="D5542" s="52" t="s">
        <v>1323</v>
      </c>
      <c r="E5542" s="52" t="s">
        <v>944</v>
      </c>
      <c r="F5542" s="52" t="s">
        <v>960</v>
      </c>
      <c r="G5542" s="56" t="s">
        <v>961</v>
      </c>
      <c r="H5542" s="57">
        <v>14003000</v>
      </c>
    </row>
    <row r="5543" spans="1:8">
      <c r="A5543" s="52" t="s">
        <v>506</v>
      </c>
      <c r="B5543" s="52" t="s">
        <v>675</v>
      </c>
      <c r="C5543" s="52" t="s">
        <v>930</v>
      </c>
      <c r="D5543" s="52" t="s">
        <v>1323</v>
      </c>
      <c r="E5543" s="52" t="s">
        <v>1139</v>
      </c>
      <c r="F5543" s="52" t="s">
        <v>201</v>
      </c>
      <c r="G5543" s="56" t="s">
        <v>1140</v>
      </c>
      <c r="H5543" s="57">
        <v>50066000</v>
      </c>
    </row>
    <row r="5544" spans="1:8">
      <c r="A5544" s="52" t="s">
        <v>506</v>
      </c>
      <c r="B5544" s="52" t="s">
        <v>675</v>
      </c>
      <c r="C5544" s="52" t="s">
        <v>930</v>
      </c>
      <c r="D5544" s="52" t="s">
        <v>1323</v>
      </c>
      <c r="E5544" s="52" t="s">
        <v>1139</v>
      </c>
      <c r="F5544" s="52" t="s">
        <v>1266</v>
      </c>
      <c r="G5544" s="56" t="s">
        <v>1267</v>
      </c>
      <c r="H5544" s="57">
        <v>50066000</v>
      </c>
    </row>
    <row r="5545" spans="1:8">
      <c r="A5545" s="52" t="s">
        <v>506</v>
      </c>
      <c r="B5545" s="52" t="s">
        <v>675</v>
      </c>
      <c r="C5545" s="52" t="s">
        <v>930</v>
      </c>
      <c r="D5545" s="52" t="s">
        <v>1323</v>
      </c>
      <c r="E5545" s="52" t="s">
        <v>972</v>
      </c>
      <c r="F5545" s="52" t="s">
        <v>201</v>
      </c>
      <c r="G5545" s="56" t="s">
        <v>973</v>
      </c>
      <c r="H5545" s="57">
        <v>394033000</v>
      </c>
    </row>
    <row r="5546" spans="1:8">
      <c r="A5546" s="52" t="s">
        <v>506</v>
      </c>
      <c r="B5546" s="52" t="s">
        <v>675</v>
      </c>
      <c r="C5546" s="52" t="s">
        <v>930</v>
      </c>
      <c r="D5546" s="52" t="s">
        <v>1323</v>
      </c>
      <c r="E5546" s="52" t="s">
        <v>972</v>
      </c>
      <c r="F5546" s="52" t="s">
        <v>974</v>
      </c>
      <c r="G5546" s="56" t="s">
        <v>975</v>
      </c>
      <c r="H5546" s="57">
        <v>305779000</v>
      </c>
    </row>
    <row r="5547" spans="1:8">
      <c r="A5547" s="52" t="s">
        <v>506</v>
      </c>
      <c r="B5547" s="52" t="s">
        <v>675</v>
      </c>
      <c r="C5547" s="52" t="s">
        <v>930</v>
      </c>
      <c r="D5547" s="52" t="s">
        <v>1323</v>
      </c>
      <c r="E5547" s="52" t="s">
        <v>972</v>
      </c>
      <c r="F5547" s="52" t="s">
        <v>976</v>
      </c>
      <c r="G5547" s="56" t="s">
        <v>977</v>
      </c>
      <c r="H5547" s="57">
        <v>52414000</v>
      </c>
    </row>
    <row r="5548" spans="1:8">
      <c r="A5548" s="52" t="s">
        <v>506</v>
      </c>
      <c r="B5548" s="52" t="s">
        <v>675</v>
      </c>
      <c r="C5548" s="52" t="s">
        <v>930</v>
      </c>
      <c r="D5548" s="52" t="s">
        <v>1323</v>
      </c>
      <c r="E5548" s="52" t="s">
        <v>972</v>
      </c>
      <c r="F5548" s="52" t="s">
        <v>978</v>
      </c>
      <c r="G5548" s="56" t="s">
        <v>979</v>
      </c>
      <c r="H5548" s="57">
        <v>35044000</v>
      </c>
    </row>
    <row r="5549" spans="1:8">
      <c r="A5549" s="52" t="s">
        <v>506</v>
      </c>
      <c r="B5549" s="52" t="s">
        <v>675</v>
      </c>
      <c r="C5549" s="52" t="s">
        <v>930</v>
      </c>
      <c r="D5549" s="52" t="s">
        <v>1323</v>
      </c>
      <c r="E5549" s="52" t="s">
        <v>972</v>
      </c>
      <c r="F5549" s="52" t="s">
        <v>980</v>
      </c>
      <c r="G5549" s="56" t="s">
        <v>981</v>
      </c>
      <c r="H5549" s="57">
        <v>796000</v>
      </c>
    </row>
    <row r="5550" spans="1:8">
      <c r="A5550" s="52" t="s">
        <v>506</v>
      </c>
      <c r="B5550" s="52" t="s">
        <v>675</v>
      </c>
      <c r="C5550" s="52" t="s">
        <v>930</v>
      </c>
      <c r="D5550" s="52" t="s">
        <v>1323</v>
      </c>
      <c r="E5550" s="52" t="s">
        <v>986</v>
      </c>
      <c r="F5550" s="52" t="s">
        <v>201</v>
      </c>
      <c r="G5550" s="56" t="s">
        <v>987</v>
      </c>
      <c r="H5550" s="57">
        <v>260933177</v>
      </c>
    </row>
    <row r="5551" spans="1:8">
      <c r="A5551" s="52" t="s">
        <v>506</v>
      </c>
      <c r="B5551" s="52" t="s">
        <v>675</v>
      </c>
      <c r="C5551" s="52" t="s">
        <v>930</v>
      </c>
      <c r="D5551" s="52" t="s">
        <v>1323</v>
      </c>
      <c r="E5551" s="52" t="s">
        <v>986</v>
      </c>
      <c r="F5551" s="52" t="s">
        <v>988</v>
      </c>
      <c r="G5551" s="56" t="s">
        <v>989</v>
      </c>
      <c r="H5551" s="57">
        <v>49066843</v>
      </c>
    </row>
    <row r="5552" spans="1:8">
      <c r="A5552" s="52" t="s">
        <v>506</v>
      </c>
      <c r="B5552" s="52" t="s">
        <v>675</v>
      </c>
      <c r="C5552" s="52" t="s">
        <v>930</v>
      </c>
      <c r="D5552" s="52" t="s">
        <v>1323</v>
      </c>
      <c r="E5552" s="52" t="s">
        <v>986</v>
      </c>
      <c r="F5552" s="52" t="s">
        <v>990</v>
      </c>
      <c r="G5552" s="56" t="s">
        <v>991</v>
      </c>
      <c r="H5552" s="57">
        <v>5784334</v>
      </c>
    </row>
    <row r="5553" spans="1:8">
      <c r="A5553" s="52" t="s">
        <v>506</v>
      </c>
      <c r="B5553" s="52" t="s">
        <v>675</v>
      </c>
      <c r="C5553" s="52" t="s">
        <v>930</v>
      </c>
      <c r="D5553" s="52" t="s">
        <v>1323</v>
      </c>
      <c r="E5553" s="52" t="s">
        <v>986</v>
      </c>
      <c r="F5553" s="52" t="s">
        <v>992</v>
      </c>
      <c r="G5553" s="56" t="s">
        <v>993</v>
      </c>
      <c r="H5553" s="57">
        <v>201078000</v>
      </c>
    </row>
    <row r="5554" spans="1:8">
      <c r="A5554" s="52" t="s">
        <v>506</v>
      </c>
      <c r="B5554" s="52" t="s">
        <v>675</v>
      </c>
      <c r="C5554" s="52" t="s">
        <v>930</v>
      </c>
      <c r="D5554" s="52" t="s">
        <v>1323</v>
      </c>
      <c r="E5554" s="52" t="s">
        <v>986</v>
      </c>
      <c r="F5554" s="52" t="s">
        <v>994</v>
      </c>
      <c r="G5554" s="56" t="s">
        <v>995</v>
      </c>
      <c r="H5554" s="57">
        <v>5004000</v>
      </c>
    </row>
    <row r="5555" spans="1:8">
      <c r="A5555" s="52" t="s">
        <v>506</v>
      </c>
      <c r="B5555" s="52" t="s">
        <v>675</v>
      </c>
      <c r="C5555" s="52" t="s">
        <v>930</v>
      </c>
      <c r="D5555" s="52" t="s">
        <v>1323</v>
      </c>
      <c r="E5555" s="52" t="s">
        <v>996</v>
      </c>
      <c r="F5555" s="52" t="s">
        <v>201</v>
      </c>
      <c r="G5555" s="56" t="s">
        <v>997</v>
      </c>
      <c r="H5555" s="57">
        <v>84607000</v>
      </c>
    </row>
    <row r="5556" spans="1:8">
      <c r="A5556" s="52" t="s">
        <v>506</v>
      </c>
      <c r="B5556" s="52" t="s">
        <v>675</v>
      </c>
      <c r="C5556" s="52" t="s">
        <v>930</v>
      </c>
      <c r="D5556" s="52" t="s">
        <v>1323</v>
      </c>
      <c r="E5556" s="52" t="s">
        <v>996</v>
      </c>
      <c r="F5556" s="52" t="s">
        <v>998</v>
      </c>
      <c r="G5556" s="56" t="s">
        <v>999</v>
      </c>
      <c r="H5556" s="57">
        <v>25451000</v>
      </c>
    </row>
    <row r="5557" spans="1:8">
      <c r="A5557" s="52" t="s">
        <v>506</v>
      </c>
      <c r="B5557" s="52" t="s">
        <v>675</v>
      </c>
      <c r="C5557" s="52" t="s">
        <v>930</v>
      </c>
      <c r="D5557" s="52" t="s">
        <v>1323</v>
      </c>
      <c r="E5557" s="52" t="s">
        <v>996</v>
      </c>
      <c r="F5557" s="52" t="s">
        <v>1004</v>
      </c>
      <c r="G5557" s="56" t="s">
        <v>1005</v>
      </c>
      <c r="H5557" s="57">
        <v>59156000</v>
      </c>
    </row>
    <row r="5558" spans="1:8">
      <c r="A5558" s="52" t="s">
        <v>506</v>
      </c>
      <c r="B5558" s="52" t="s">
        <v>675</v>
      </c>
      <c r="C5558" s="52" t="s">
        <v>930</v>
      </c>
      <c r="D5558" s="52" t="s">
        <v>1323</v>
      </c>
      <c r="E5558" s="52" t="s">
        <v>1006</v>
      </c>
      <c r="F5558" s="52" t="s">
        <v>201</v>
      </c>
      <c r="G5558" s="56" t="s">
        <v>1007</v>
      </c>
      <c r="H5558" s="57">
        <v>55253434</v>
      </c>
    </row>
    <row r="5559" spans="1:8" ht="38.25">
      <c r="A5559" s="52" t="s">
        <v>506</v>
      </c>
      <c r="B5559" s="52" t="s">
        <v>675</v>
      </c>
      <c r="C5559" s="52" t="s">
        <v>930</v>
      </c>
      <c r="D5559" s="52" t="s">
        <v>1323</v>
      </c>
      <c r="E5559" s="52" t="s">
        <v>1006</v>
      </c>
      <c r="F5559" s="52" t="s">
        <v>1008</v>
      </c>
      <c r="G5559" s="56" t="s">
        <v>1009</v>
      </c>
      <c r="H5559" s="57">
        <v>291434</v>
      </c>
    </row>
    <row r="5560" spans="1:8">
      <c r="A5560" s="52" t="s">
        <v>506</v>
      </c>
      <c r="B5560" s="52" t="s">
        <v>675</v>
      </c>
      <c r="C5560" s="52" t="s">
        <v>930</v>
      </c>
      <c r="D5560" s="52" t="s">
        <v>1323</v>
      </c>
      <c r="E5560" s="52" t="s">
        <v>1006</v>
      </c>
      <c r="F5560" s="52" t="s">
        <v>1010</v>
      </c>
      <c r="G5560" s="56" t="s">
        <v>1011</v>
      </c>
      <c r="H5560" s="57">
        <v>4827000</v>
      </c>
    </row>
    <row r="5561" spans="1:8" ht="38.25">
      <c r="A5561" s="52" t="s">
        <v>506</v>
      </c>
      <c r="B5561" s="52" t="s">
        <v>675</v>
      </c>
      <c r="C5561" s="52" t="s">
        <v>930</v>
      </c>
      <c r="D5561" s="52" t="s">
        <v>1323</v>
      </c>
      <c r="E5561" s="52" t="s">
        <v>1006</v>
      </c>
      <c r="F5561" s="52" t="s">
        <v>1012</v>
      </c>
      <c r="G5561" s="56" t="s">
        <v>1013</v>
      </c>
      <c r="H5561" s="57">
        <v>15365000</v>
      </c>
    </row>
    <row r="5562" spans="1:8">
      <c r="A5562" s="52" t="s">
        <v>506</v>
      </c>
      <c r="B5562" s="52" t="s">
        <v>675</v>
      </c>
      <c r="C5562" s="52" t="s">
        <v>930</v>
      </c>
      <c r="D5562" s="52" t="s">
        <v>1323</v>
      </c>
      <c r="E5562" s="52" t="s">
        <v>1006</v>
      </c>
      <c r="F5562" s="52" t="s">
        <v>1014</v>
      </c>
      <c r="G5562" s="56" t="s">
        <v>1015</v>
      </c>
      <c r="H5562" s="57">
        <v>24173000</v>
      </c>
    </row>
    <row r="5563" spans="1:8" ht="25.5">
      <c r="A5563" s="52" t="s">
        <v>506</v>
      </c>
      <c r="B5563" s="52" t="s">
        <v>675</v>
      </c>
      <c r="C5563" s="52" t="s">
        <v>930</v>
      </c>
      <c r="D5563" s="52" t="s">
        <v>1323</v>
      </c>
      <c r="E5563" s="52" t="s">
        <v>1006</v>
      </c>
      <c r="F5563" s="52" t="s">
        <v>1016</v>
      </c>
      <c r="G5563" s="56" t="s">
        <v>1017</v>
      </c>
      <c r="H5563" s="57">
        <v>10597000</v>
      </c>
    </row>
    <row r="5564" spans="1:8">
      <c r="A5564" s="52" t="s">
        <v>506</v>
      </c>
      <c r="B5564" s="52" t="s">
        <v>675</v>
      </c>
      <c r="C5564" s="52" t="s">
        <v>930</v>
      </c>
      <c r="D5564" s="52" t="s">
        <v>1323</v>
      </c>
      <c r="E5564" s="52" t="s">
        <v>1021</v>
      </c>
      <c r="F5564" s="52" t="s">
        <v>201</v>
      </c>
      <c r="G5564" s="56" t="s">
        <v>1022</v>
      </c>
      <c r="H5564" s="57">
        <v>1544810389</v>
      </c>
    </row>
    <row r="5565" spans="1:8">
      <c r="A5565" s="52" t="s">
        <v>506</v>
      </c>
      <c r="B5565" s="52" t="s">
        <v>675</v>
      </c>
      <c r="C5565" s="52" t="s">
        <v>930</v>
      </c>
      <c r="D5565" s="52" t="s">
        <v>1323</v>
      </c>
      <c r="E5565" s="52" t="s">
        <v>1021</v>
      </c>
      <c r="F5565" s="52" t="s">
        <v>1023</v>
      </c>
      <c r="G5565" s="56" t="s">
        <v>1024</v>
      </c>
      <c r="H5565" s="57">
        <v>69028989</v>
      </c>
    </row>
    <row r="5566" spans="1:8">
      <c r="A5566" s="52" t="s">
        <v>506</v>
      </c>
      <c r="B5566" s="52" t="s">
        <v>675</v>
      </c>
      <c r="C5566" s="52" t="s">
        <v>930</v>
      </c>
      <c r="D5566" s="52" t="s">
        <v>1323</v>
      </c>
      <c r="E5566" s="52" t="s">
        <v>1021</v>
      </c>
      <c r="F5566" s="52" t="s">
        <v>1025</v>
      </c>
      <c r="G5566" s="56" t="s">
        <v>1026</v>
      </c>
      <c r="H5566" s="57">
        <v>28000000</v>
      </c>
    </row>
    <row r="5567" spans="1:8">
      <c r="A5567" s="52" t="s">
        <v>506</v>
      </c>
      <c r="B5567" s="52" t="s">
        <v>675</v>
      </c>
      <c r="C5567" s="52" t="s">
        <v>930</v>
      </c>
      <c r="D5567" s="52" t="s">
        <v>1323</v>
      </c>
      <c r="E5567" s="52" t="s">
        <v>1021</v>
      </c>
      <c r="F5567" s="52" t="s">
        <v>1268</v>
      </c>
      <c r="G5567" s="56" t="s">
        <v>1269</v>
      </c>
      <c r="H5567" s="57">
        <v>136600000</v>
      </c>
    </row>
    <row r="5568" spans="1:8">
      <c r="A5568" s="52" t="s">
        <v>506</v>
      </c>
      <c r="B5568" s="52" t="s">
        <v>675</v>
      </c>
      <c r="C5568" s="52" t="s">
        <v>930</v>
      </c>
      <c r="D5568" s="52" t="s">
        <v>1323</v>
      </c>
      <c r="E5568" s="52" t="s">
        <v>1021</v>
      </c>
      <c r="F5568" s="52" t="s">
        <v>1029</v>
      </c>
      <c r="G5568" s="56" t="s">
        <v>1030</v>
      </c>
      <c r="H5568" s="57">
        <v>130128400</v>
      </c>
    </row>
    <row r="5569" spans="1:8">
      <c r="A5569" s="52" t="s">
        <v>506</v>
      </c>
      <c r="B5569" s="52" t="s">
        <v>675</v>
      </c>
      <c r="C5569" s="52" t="s">
        <v>930</v>
      </c>
      <c r="D5569" s="52" t="s">
        <v>1323</v>
      </c>
      <c r="E5569" s="52" t="s">
        <v>1021</v>
      </c>
      <c r="F5569" s="52" t="s">
        <v>1031</v>
      </c>
      <c r="G5569" s="56" t="s">
        <v>1032</v>
      </c>
      <c r="H5569" s="57">
        <v>539200000</v>
      </c>
    </row>
    <row r="5570" spans="1:8">
      <c r="A5570" s="52" t="s">
        <v>506</v>
      </c>
      <c r="B5570" s="52" t="s">
        <v>675</v>
      </c>
      <c r="C5570" s="52" t="s">
        <v>930</v>
      </c>
      <c r="D5570" s="52" t="s">
        <v>1323</v>
      </c>
      <c r="E5570" s="52" t="s">
        <v>1021</v>
      </c>
      <c r="F5570" s="52" t="s">
        <v>1033</v>
      </c>
      <c r="G5570" s="56" t="s">
        <v>1034</v>
      </c>
      <c r="H5570" s="57">
        <v>641853000</v>
      </c>
    </row>
    <row r="5571" spans="1:8">
      <c r="A5571" s="52" t="s">
        <v>506</v>
      </c>
      <c r="B5571" s="52" t="s">
        <v>675</v>
      </c>
      <c r="C5571" s="52" t="s">
        <v>930</v>
      </c>
      <c r="D5571" s="52" t="s">
        <v>1323</v>
      </c>
      <c r="E5571" s="52" t="s">
        <v>1035</v>
      </c>
      <c r="F5571" s="52" t="s">
        <v>201</v>
      </c>
      <c r="G5571" s="56" t="s">
        <v>1036</v>
      </c>
      <c r="H5571" s="57">
        <v>38571000</v>
      </c>
    </row>
    <row r="5572" spans="1:8">
      <c r="A5572" s="52" t="s">
        <v>506</v>
      </c>
      <c r="B5572" s="52" t="s">
        <v>675</v>
      </c>
      <c r="C5572" s="52" t="s">
        <v>930</v>
      </c>
      <c r="D5572" s="52" t="s">
        <v>1323</v>
      </c>
      <c r="E5572" s="52" t="s">
        <v>1035</v>
      </c>
      <c r="F5572" s="52" t="s">
        <v>1037</v>
      </c>
      <c r="G5572" s="56" t="s">
        <v>1038</v>
      </c>
      <c r="H5572" s="57">
        <v>12601000</v>
      </c>
    </row>
    <row r="5573" spans="1:8">
      <c r="A5573" s="52" t="s">
        <v>506</v>
      </c>
      <c r="B5573" s="52" t="s">
        <v>675</v>
      </c>
      <c r="C5573" s="52" t="s">
        <v>930</v>
      </c>
      <c r="D5573" s="52" t="s">
        <v>1323</v>
      </c>
      <c r="E5573" s="52" t="s">
        <v>1035</v>
      </c>
      <c r="F5573" s="52" t="s">
        <v>1039</v>
      </c>
      <c r="G5573" s="56" t="s">
        <v>1040</v>
      </c>
      <c r="H5573" s="57">
        <v>12900000</v>
      </c>
    </row>
    <row r="5574" spans="1:8">
      <c r="A5574" s="52" t="s">
        <v>506</v>
      </c>
      <c r="B5574" s="52" t="s">
        <v>675</v>
      </c>
      <c r="C5574" s="52" t="s">
        <v>930</v>
      </c>
      <c r="D5574" s="52" t="s">
        <v>1323</v>
      </c>
      <c r="E5574" s="52" t="s">
        <v>1035</v>
      </c>
      <c r="F5574" s="52" t="s">
        <v>1041</v>
      </c>
      <c r="G5574" s="56" t="s">
        <v>1028</v>
      </c>
      <c r="H5574" s="57">
        <v>12650000</v>
      </c>
    </row>
    <row r="5575" spans="1:8">
      <c r="A5575" s="52" t="s">
        <v>506</v>
      </c>
      <c r="B5575" s="52" t="s">
        <v>675</v>
      </c>
      <c r="C5575" s="52" t="s">
        <v>930</v>
      </c>
      <c r="D5575" s="52" t="s">
        <v>1323</v>
      </c>
      <c r="E5575" s="52" t="s">
        <v>1035</v>
      </c>
      <c r="F5575" s="52" t="s">
        <v>1221</v>
      </c>
      <c r="G5575" s="56" t="s">
        <v>971</v>
      </c>
      <c r="H5575" s="57">
        <v>420000</v>
      </c>
    </row>
    <row r="5576" spans="1:8">
      <c r="A5576" s="52" t="s">
        <v>506</v>
      </c>
      <c r="B5576" s="52" t="s">
        <v>675</v>
      </c>
      <c r="C5576" s="52" t="s">
        <v>930</v>
      </c>
      <c r="D5576" s="52" t="s">
        <v>1323</v>
      </c>
      <c r="E5576" s="52" t="s">
        <v>1044</v>
      </c>
      <c r="F5576" s="52" t="s">
        <v>201</v>
      </c>
      <c r="G5576" s="56" t="s">
        <v>1045</v>
      </c>
      <c r="H5576" s="57">
        <v>124276000</v>
      </c>
    </row>
    <row r="5577" spans="1:8">
      <c r="A5577" s="52" t="s">
        <v>506</v>
      </c>
      <c r="B5577" s="52" t="s">
        <v>675</v>
      </c>
      <c r="C5577" s="52" t="s">
        <v>930</v>
      </c>
      <c r="D5577" s="52" t="s">
        <v>1323</v>
      </c>
      <c r="E5577" s="52" t="s">
        <v>1044</v>
      </c>
      <c r="F5577" s="52" t="s">
        <v>1046</v>
      </c>
      <c r="G5577" s="56" t="s">
        <v>1047</v>
      </c>
      <c r="H5577" s="57">
        <v>17730000</v>
      </c>
    </row>
    <row r="5578" spans="1:8">
      <c r="A5578" s="52" t="s">
        <v>506</v>
      </c>
      <c r="B5578" s="52" t="s">
        <v>675</v>
      </c>
      <c r="C5578" s="52" t="s">
        <v>930</v>
      </c>
      <c r="D5578" s="52" t="s">
        <v>1323</v>
      </c>
      <c r="E5578" s="52" t="s">
        <v>1044</v>
      </c>
      <c r="F5578" s="52" t="s">
        <v>1048</v>
      </c>
      <c r="G5578" s="56" t="s">
        <v>1049</v>
      </c>
      <c r="H5578" s="57">
        <v>76546000</v>
      </c>
    </row>
    <row r="5579" spans="1:8">
      <c r="A5579" s="52" t="s">
        <v>506</v>
      </c>
      <c r="B5579" s="52" t="s">
        <v>675</v>
      </c>
      <c r="C5579" s="52" t="s">
        <v>930</v>
      </c>
      <c r="D5579" s="52" t="s">
        <v>1323</v>
      </c>
      <c r="E5579" s="52" t="s">
        <v>1044</v>
      </c>
      <c r="F5579" s="52" t="s">
        <v>1050</v>
      </c>
      <c r="G5579" s="56" t="s">
        <v>1051</v>
      </c>
      <c r="H5579" s="57">
        <v>30000000</v>
      </c>
    </row>
    <row r="5580" spans="1:8" ht="25.5">
      <c r="A5580" s="52" t="s">
        <v>506</v>
      </c>
      <c r="B5580" s="52" t="s">
        <v>675</v>
      </c>
      <c r="C5580" s="52" t="s">
        <v>930</v>
      </c>
      <c r="D5580" s="52" t="s">
        <v>1323</v>
      </c>
      <c r="E5580" s="52" t="s">
        <v>1058</v>
      </c>
      <c r="F5580" s="52" t="s">
        <v>201</v>
      </c>
      <c r="G5580" s="56" t="s">
        <v>1059</v>
      </c>
      <c r="H5580" s="57">
        <v>96333000</v>
      </c>
    </row>
    <row r="5581" spans="1:8">
      <c r="A5581" s="52" t="s">
        <v>506</v>
      </c>
      <c r="B5581" s="52" t="s">
        <v>675</v>
      </c>
      <c r="C5581" s="52" t="s">
        <v>930</v>
      </c>
      <c r="D5581" s="52" t="s">
        <v>1323</v>
      </c>
      <c r="E5581" s="52" t="s">
        <v>1058</v>
      </c>
      <c r="F5581" s="52" t="s">
        <v>1060</v>
      </c>
      <c r="G5581" s="56" t="s">
        <v>1061</v>
      </c>
      <c r="H5581" s="57">
        <v>36517000</v>
      </c>
    </row>
    <row r="5582" spans="1:8">
      <c r="A5582" s="52" t="s">
        <v>506</v>
      </c>
      <c r="B5582" s="52" t="s">
        <v>675</v>
      </c>
      <c r="C5582" s="52" t="s">
        <v>930</v>
      </c>
      <c r="D5582" s="52" t="s">
        <v>1323</v>
      </c>
      <c r="E5582" s="52" t="s">
        <v>1058</v>
      </c>
      <c r="F5582" s="52" t="s">
        <v>1064</v>
      </c>
      <c r="G5582" s="56" t="s">
        <v>1065</v>
      </c>
      <c r="H5582" s="57">
        <v>32316000</v>
      </c>
    </row>
    <row r="5583" spans="1:8">
      <c r="A5583" s="52" t="s">
        <v>506</v>
      </c>
      <c r="B5583" s="52" t="s">
        <v>675</v>
      </c>
      <c r="C5583" s="52" t="s">
        <v>930</v>
      </c>
      <c r="D5583" s="52" t="s">
        <v>1323</v>
      </c>
      <c r="E5583" s="52" t="s">
        <v>1058</v>
      </c>
      <c r="F5583" s="52" t="s">
        <v>1068</v>
      </c>
      <c r="G5583" s="56" t="s">
        <v>1069</v>
      </c>
      <c r="H5583" s="57">
        <v>27500000</v>
      </c>
    </row>
    <row r="5584" spans="1:8" ht="25.5">
      <c r="A5584" s="52" t="s">
        <v>506</v>
      </c>
      <c r="B5584" s="52" t="s">
        <v>675</v>
      </c>
      <c r="C5584" s="52" t="s">
        <v>930</v>
      </c>
      <c r="D5584" s="52" t="s">
        <v>1323</v>
      </c>
      <c r="E5584" s="52" t="s">
        <v>1072</v>
      </c>
      <c r="F5584" s="52" t="s">
        <v>201</v>
      </c>
      <c r="G5584" s="56" t="s">
        <v>1073</v>
      </c>
      <c r="H5584" s="57">
        <v>812231000</v>
      </c>
    </row>
    <row r="5585" spans="1:8">
      <c r="A5585" s="52" t="s">
        <v>506</v>
      </c>
      <c r="B5585" s="52" t="s">
        <v>675</v>
      </c>
      <c r="C5585" s="52" t="s">
        <v>930</v>
      </c>
      <c r="D5585" s="52" t="s">
        <v>1323</v>
      </c>
      <c r="E5585" s="52" t="s">
        <v>1072</v>
      </c>
      <c r="F5585" s="52" t="s">
        <v>1361</v>
      </c>
      <c r="G5585" s="56" t="s">
        <v>1061</v>
      </c>
      <c r="H5585" s="57">
        <v>802800000</v>
      </c>
    </row>
    <row r="5586" spans="1:8">
      <c r="A5586" s="52" t="s">
        <v>506</v>
      </c>
      <c r="B5586" s="52" t="s">
        <v>675</v>
      </c>
      <c r="C5586" s="52" t="s">
        <v>930</v>
      </c>
      <c r="D5586" s="52" t="s">
        <v>1323</v>
      </c>
      <c r="E5586" s="52" t="s">
        <v>1072</v>
      </c>
      <c r="F5586" s="52" t="s">
        <v>1074</v>
      </c>
      <c r="G5586" s="56" t="s">
        <v>1067</v>
      </c>
      <c r="H5586" s="57">
        <v>9431000</v>
      </c>
    </row>
    <row r="5587" spans="1:8" ht="25.5">
      <c r="A5587" s="52" t="s">
        <v>506</v>
      </c>
      <c r="B5587" s="52" t="s">
        <v>675</v>
      </c>
      <c r="C5587" s="52" t="s">
        <v>930</v>
      </c>
      <c r="D5587" s="52" t="s">
        <v>1323</v>
      </c>
      <c r="E5587" s="52" t="s">
        <v>1076</v>
      </c>
      <c r="F5587" s="52" t="s">
        <v>201</v>
      </c>
      <c r="G5587" s="56" t="s">
        <v>1077</v>
      </c>
      <c r="H5587" s="57">
        <v>271205000</v>
      </c>
    </row>
    <row r="5588" spans="1:8">
      <c r="A5588" s="52" t="s">
        <v>506</v>
      </c>
      <c r="B5588" s="52" t="s">
        <v>675</v>
      </c>
      <c r="C5588" s="52" t="s">
        <v>930</v>
      </c>
      <c r="D5588" s="52" t="s">
        <v>1323</v>
      </c>
      <c r="E5588" s="52" t="s">
        <v>1076</v>
      </c>
      <c r="F5588" s="52" t="s">
        <v>1080</v>
      </c>
      <c r="G5588" s="56" t="s">
        <v>1081</v>
      </c>
      <c r="H5588" s="57">
        <v>122780000</v>
      </c>
    </row>
    <row r="5589" spans="1:8">
      <c r="A5589" s="52" t="s">
        <v>506</v>
      </c>
      <c r="B5589" s="52" t="s">
        <v>675</v>
      </c>
      <c r="C5589" s="52" t="s">
        <v>930</v>
      </c>
      <c r="D5589" s="52" t="s">
        <v>1323</v>
      </c>
      <c r="E5589" s="52" t="s">
        <v>1076</v>
      </c>
      <c r="F5589" s="52" t="s">
        <v>1082</v>
      </c>
      <c r="G5589" s="56" t="s">
        <v>971</v>
      </c>
      <c r="H5589" s="57">
        <v>148425000</v>
      </c>
    </row>
    <row r="5590" spans="1:8">
      <c r="A5590" s="52" t="s">
        <v>506</v>
      </c>
      <c r="B5590" s="52" t="s">
        <v>675</v>
      </c>
      <c r="C5590" s="52" t="s">
        <v>930</v>
      </c>
      <c r="D5590" s="52" t="s">
        <v>1323</v>
      </c>
      <c r="E5590" s="52" t="s">
        <v>1189</v>
      </c>
      <c r="F5590" s="52" t="s">
        <v>201</v>
      </c>
      <c r="G5590" s="56" t="s">
        <v>1190</v>
      </c>
      <c r="H5590" s="57">
        <v>3600000</v>
      </c>
    </row>
    <row r="5591" spans="1:8">
      <c r="A5591" s="52" t="s">
        <v>506</v>
      </c>
      <c r="B5591" s="52" t="s">
        <v>675</v>
      </c>
      <c r="C5591" s="52" t="s">
        <v>930</v>
      </c>
      <c r="D5591" s="52" t="s">
        <v>1323</v>
      </c>
      <c r="E5591" s="52" t="s">
        <v>1189</v>
      </c>
      <c r="F5591" s="52" t="s">
        <v>1191</v>
      </c>
      <c r="G5591" s="56" t="s">
        <v>1192</v>
      </c>
      <c r="H5591" s="57">
        <v>3600000</v>
      </c>
    </row>
    <row r="5592" spans="1:8">
      <c r="A5592" s="52" t="s">
        <v>506</v>
      </c>
      <c r="B5592" s="52" t="s">
        <v>675</v>
      </c>
      <c r="C5592" s="52" t="s">
        <v>930</v>
      </c>
      <c r="D5592" s="52" t="s">
        <v>1323</v>
      </c>
      <c r="E5592" s="52" t="s">
        <v>1083</v>
      </c>
      <c r="F5592" s="52" t="s">
        <v>201</v>
      </c>
      <c r="G5592" s="56" t="s">
        <v>971</v>
      </c>
      <c r="H5592" s="57">
        <v>1510840000</v>
      </c>
    </row>
    <row r="5593" spans="1:8">
      <c r="A5593" s="52" t="s">
        <v>506</v>
      </c>
      <c r="B5593" s="52" t="s">
        <v>675</v>
      </c>
      <c r="C5593" s="52" t="s">
        <v>930</v>
      </c>
      <c r="D5593" s="52" t="s">
        <v>1323</v>
      </c>
      <c r="E5593" s="52" t="s">
        <v>1083</v>
      </c>
      <c r="F5593" s="52" t="s">
        <v>1084</v>
      </c>
      <c r="G5593" s="56" t="s">
        <v>1085</v>
      </c>
      <c r="H5593" s="57">
        <v>1953000</v>
      </c>
    </row>
    <row r="5594" spans="1:8">
      <c r="A5594" s="52" t="s">
        <v>506</v>
      </c>
      <c r="B5594" s="52" t="s">
        <v>675</v>
      </c>
      <c r="C5594" s="52" t="s">
        <v>930</v>
      </c>
      <c r="D5594" s="52" t="s">
        <v>1323</v>
      </c>
      <c r="E5594" s="52" t="s">
        <v>1083</v>
      </c>
      <c r="F5594" s="52" t="s">
        <v>1088</v>
      </c>
      <c r="G5594" s="56" t="s">
        <v>1089</v>
      </c>
      <c r="H5594" s="57">
        <v>610028000</v>
      </c>
    </row>
    <row r="5595" spans="1:8">
      <c r="A5595" s="52" t="s">
        <v>506</v>
      </c>
      <c r="B5595" s="52" t="s">
        <v>675</v>
      </c>
      <c r="C5595" s="52" t="s">
        <v>930</v>
      </c>
      <c r="D5595" s="52" t="s">
        <v>1323</v>
      </c>
      <c r="E5595" s="52" t="s">
        <v>1083</v>
      </c>
      <c r="F5595" s="52" t="s">
        <v>1090</v>
      </c>
      <c r="G5595" s="56" t="s">
        <v>1091</v>
      </c>
      <c r="H5595" s="57">
        <v>898859000</v>
      </c>
    </row>
    <row r="5596" spans="1:8">
      <c r="A5596" s="52" t="s">
        <v>506</v>
      </c>
      <c r="B5596" s="52" t="s">
        <v>675</v>
      </c>
      <c r="C5596" s="52" t="s">
        <v>1213</v>
      </c>
      <c r="D5596" s="52" t="s">
        <v>201</v>
      </c>
      <c r="E5596" s="52" t="s">
        <v>201</v>
      </c>
      <c r="F5596" s="52" t="s">
        <v>201</v>
      </c>
      <c r="G5596" s="56" t="s">
        <v>1214</v>
      </c>
      <c r="H5596" s="57">
        <v>2000000000</v>
      </c>
    </row>
    <row r="5597" spans="1:8" ht="25.5">
      <c r="A5597" s="52" t="s">
        <v>506</v>
      </c>
      <c r="B5597" s="52" t="s">
        <v>675</v>
      </c>
      <c r="C5597" s="52" t="s">
        <v>1213</v>
      </c>
      <c r="D5597" s="52" t="s">
        <v>1440</v>
      </c>
      <c r="E5597" s="52" t="s">
        <v>201</v>
      </c>
      <c r="F5597" s="52" t="s">
        <v>201</v>
      </c>
      <c r="G5597" s="56" t="s">
        <v>1441</v>
      </c>
      <c r="H5597" s="57">
        <v>2000000000</v>
      </c>
    </row>
    <row r="5598" spans="1:8">
      <c r="A5598" s="52" t="s">
        <v>506</v>
      </c>
      <c r="B5598" s="52" t="s">
        <v>675</v>
      </c>
      <c r="C5598" s="52" t="s">
        <v>1213</v>
      </c>
      <c r="D5598" s="52" t="s">
        <v>1440</v>
      </c>
      <c r="E5598" s="52" t="s">
        <v>1442</v>
      </c>
      <c r="F5598" s="52" t="s">
        <v>201</v>
      </c>
      <c r="G5598" s="56" t="s">
        <v>1443</v>
      </c>
      <c r="H5598" s="57">
        <v>2000000000</v>
      </c>
    </row>
    <row r="5599" spans="1:8" ht="25.5">
      <c r="A5599" s="52" t="s">
        <v>506</v>
      </c>
      <c r="B5599" s="52" t="s">
        <v>675</v>
      </c>
      <c r="C5599" s="52" t="s">
        <v>1213</v>
      </c>
      <c r="D5599" s="52" t="s">
        <v>1440</v>
      </c>
      <c r="E5599" s="52" t="s">
        <v>1442</v>
      </c>
      <c r="F5599" s="52" t="s">
        <v>1444</v>
      </c>
      <c r="G5599" s="56" t="s">
        <v>1445</v>
      </c>
      <c r="H5599" s="57">
        <v>2000000000</v>
      </c>
    </row>
    <row r="5600" spans="1:8">
      <c r="A5600" s="52" t="s">
        <v>506</v>
      </c>
      <c r="B5600" s="52" t="s">
        <v>1446</v>
      </c>
      <c r="C5600" s="52" t="s">
        <v>201</v>
      </c>
      <c r="D5600" s="52" t="s">
        <v>201</v>
      </c>
      <c r="E5600" s="52" t="s">
        <v>201</v>
      </c>
      <c r="F5600" s="52" t="s">
        <v>201</v>
      </c>
      <c r="G5600" s="56" t="s">
        <v>1447</v>
      </c>
      <c r="H5600" s="57">
        <v>3544771000</v>
      </c>
    </row>
    <row r="5601" spans="1:8">
      <c r="A5601" s="52" t="s">
        <v>506</v>
      </c>
      <c r="B5601" s="52" t="s">
        <v>1446</v>
      </c>
      <c r="C5601" s="52" t="s">
        <v>1092</v>
      </c>
      <c r="D5601" s="52" t="s">
        <v>201</v>
      </c>
      <c r="E5601" s="52" t="s">
        <v>201</v>
      </c>
      <c r="F5601" s="52" t="s">
        <v>201</v>
      </c>
      <c r="G5601" s="56" t="s">
        <v>1093</v>
      </c>
      <c r="H5601" s="57">
        <v>36000000</v>
      </c>
    </row>
    <row r="5602" spans="1:8">
      <c r="A5602" s="52" t="s">
        <v>506</v>
      </c>
      <c r="B5602" s="52" t="s">
        <v>1446</v>
      </c>
      <c r="C5602" s="52" t="s">
        <v>1092</v>
      </c>
      <c r="D5602" s="52" t="s">
        <v>1108</v>
      </c>
      <c r="E5602" s="52" t="s">
        <v>201</v>
      </c>
      <c r="F5602" s="52" t="s">
        <v>201</v>
      </c>
      <c r="G5602" s="56" t="s">
        <v>1109</v>
      </c>
      <c r="H5602" s="57">
        <v>36000000</v>
      </c>
    </row>
    <row r="5603" spans="1:8">
      <c r="A5603" s="52" t="s">
        <v>506</v>
      </c>
      <c r="B5603" s="52" t="s">
        <v>1446</v>
      </c>
      <c r="C5603" s="52" t="s">
        <v>1092</v>
      </c>
      <c r="D5603" s="52" t="s">
        <v>1108</v>
      </c>
      <c r="E5603" s="52" t="s">
        <v>1021</v>
      </c>
      <c r="F5603" s="52" t="s">
        <v>201</v>
      </c>
      <c r="G5603" s="56" t="s">
        <v>1022</v>
      </c>
      <c r="H5603" s="57">
        <v>36000000</v>
      </c>
    </row>
    <row r="5604" spans="1:8">
      <c r="A5604" s="52" t="s">
        <v>506</v>
      </c>
      <c r="B5604" s="52" t="s">
        <v>1446</v>
      </c>
      <c r="C5604" s="52" t="s">
        <v>1092</v>
      </c>
      <c r="D5604" s="52" t="s">
        <v>1108</v>
      </c>
      <c r="E5604" s="52" t="s">
        <v>1021</v>
      </c>
      <c r="F5604" s="52" t="s">
        <v>1023</v>
      </c>
      <c r="G5604" s="56" t="s">
        <v>1024</v>
      </c>
      <c r="H5604" s="57">
        <v>8775000</v>
      </c>
    </row>
    <row r="5605" spans="1:8">
      <c r="A5605" s="52" t="s">
        <v>506</v>
      </c>
      <c r="B5605" s="52" t="s">
        <v>1446</v>
      </c>
      <c r="C5605" s="52" t="s">
        <v>1092</v>
      </c>
      <c r="D5605" s="52" t="s">
        <v>1108</v>
      </c>
      <c r="E5605" s="52" t="s">
        <v>1021</v>
      </c>
      <c r="F5605" s="52" t="s">
        <v>1029</v>
      </c>
      <c r="G5605" s="56" t="s">
        <v>1030</v>
      </c>
      <c r="H5605" s="57">
        <v>4500000</v>
      </c>
    </row>
    <row r="5606" spans="1:8">
      <c r="A5606" s="52" t="s">
        <v>506</v>
      </c>
      <c r="B5606" s="52" t="s">
        <v>1446</v>
      </c>
      <c r="C5606" s="52" t="s">
        <v>1092</v>
      </c>
      <c r="D5606" s="52" t="s">
        <v>1108</v>
      </c>
      <c r="E5606" s="52" t="s">
        <v>1021</v>
      </c>
      <c r="F5606" s="52" t="s">
        <v>1031</v>
      </c>
      <c r="G5606" s="56" t="s">
        <v>1032</v>
      </c>
      <c r="H5606" s="57">
        <v>20250000</v>
      </c>
    </row>
    <row r="5607" spans="1:8">
      <c r="A5607" s="52" t="s">
        <v>506</v>
      </c>
      <c r="B5607" s="52" t="s">
        <v>1446</v>
      </c>
      <c r="C5607" s="52" t="s">
        <v>1092</v>
      </c>
      <c r="D5607" s="52" t="s">
        <v>1108</v>
      </c>
      <c r="E5607" s="52" t="s">
        <v>1021</v>
      </c>
      <c r="F5607" s="52" t="s">
        <v>1033</v>
      </c>
      <c r="G5607" s="56" t="s">
        <v>1034</v>
      </c>
      <c r="H5607" s="57">
        <v>2475000</v>
      </c>
    </row>
    <row r="5608" spans="1:8" ht="25.5">
      <c r="A5608" s="52" t="s">
        <v>506</v>
      </c>
      <c r="B5608" s="52" t="s">
        <v>1446</v>
      </c>
      <c r="C5608" s="52" t="s">
        <v>930</v>
      </c>
      <c r="D5608" s="52" t="s">
        <v>201</v>
      </c>
      <c r="E5608" s="52" t="s">
        <v>201</v>
      </c>
      <c r="F5608" s="52" t="s">
        <v>201</v>
      </c>
      <c r="G5608" s="56" t="s">
        <v>931</v>
      </c>
      <c r="H5608" s="57">
        <v>3508771000</v>
      </c>
    </row>
    <row r="5609" spans="1:8">
      <c r="A5609" s="52" t="s">
        <v>506</v>
      </c>
      <c r="B5609" s="52" t="s">
        <v>1446</v>
      </c>
      <c r="C5609" s="52" t="s">
        <v>930</v>
      </c>
      <c r="D5609" s="52" t="s">
        <v>1323</v>
      </c>
      <c r="E5609" s="52" t="s">
        <v>201</v>
      </c>
      <c r="F5609" s="52" t="s">
        <v>201</v>
      </c>
      <c r="G5609" s="56" t="s">
        <v>1324</v>
      </c>
      <c r="H5609" s="57">
        <v>3508771000</v>
      </c>
    </row>
    <row r="5610" spans="1:8">
      <c r="A5610" s="52" t="s">
        <v>506</v>
      </c>
      <c r="B5610" s="52" t="s">
        <v>1446</v>
      </c>
      <c r="C5610" s="52" t="s">
        <v>930</v>
      </c>
      <c r="D5610" s="52" t="s">
        <v>1323</v>
      </c>
      <c r="E5610" s="52" t="s">
        <v>934</v>
      </c>
      <c r="F5610" s="52" t="s">
        <v>201</v>
      </c>
      <c r="G5610" s="56" t="s">
        <v>935</v>
      </c>
      <c r="H5610" s="57">
        <v>759990600</v>
      </c>
    </row>
    <row r="5611" spans="1:8">
      <c r="A5611" s="52" t="s">
        <v>506</v>
      </c>
      <c r="B5611" s="52" t="s">
        <v>1446</v>
      </c>
      <c r="C5611" s="52" t="s">
        <v>930</v>
      </c>
      <c r="D5611" s="52" t="s">
        <v>1323</v>
      </c>
      <c r="E5611" s="52" t="s">
        <v>934</v>
      </c>
      <c r="F5611" s="52" t="s">
        <v>936</v>
      </c>
      <c r="G5611" s="56" t="s">
        <v>937</v>
      </c>
      <c r="H5611" s="57">
        <v>759990600</v>
      </c>
    </row>
    <row r="5612" spans="1:8" ht="25.5">
      <c r="A5612" s="52" t="s">
        <v>506</v>
      </c>
      <c r="B5612" s="52" t="s">
        <v>1446</v>
      </c>
      <c r="C5612" s="52" t="s">
        <v>930</v>
      </c>
      <c r="D5612" s="52" t="s">
        <v>1323</v>
      </c>
      <c r="E5612" s="52" t="s">
        <v>940</v>
      </c>
      <c r="F5612" s="52" t="s">
        <v>201</v>
      </c>
      <c r="G5612" s="56" t="s">
        <v>941</v>
      </c>
      <c r="H5612" s="57">
        <v>24359500</v>
      </c>
    </row>
    <row r="5613" spans="1:8" ht="25.5">
      <c r="A5613" s="52" t="s">
        <v>506</v>
      </c>
      <c r="B5613" s="52" t="s">
        <v>1446</v>
      </c>
      <c r="C5613" s="52" t="s">
        <v>930</v>
      </c>
      <c r="D5613" s="52" t="s">
        <v>1323</v>
      </c>
      <c r="E5613" s="52" t="s">
        <v>940</v>
      </c>
      <c r="F5613" s="52" t="s">
        <v>942</v>
      </c>
      <c r="G5613" s="56" t="s">
        <v>943</v>
      </c>
      <c r="H5613" s="57">
        <v>24359500</v>
      </c>
    </row>
    <row r="5614" spans="1:8">
      <c r="A5614" s="52" t="s">
        <v>506</v>
      </c>
      <c r="B5614" s="52" t="s">
        <v>1446</v>
      </c>
      <c r="C5614" s="52" t="s">
        <v>930</v>
      </c>
      <c r="D5614" s="52" t="s">
        <v>1323</v>
      </c>
      <c r="E5614" s="52" t="s">
        <v>944</v>
      </c>
      <c r="F5614" s="52" t="s">
        <v>201</v>
      </c>
      <c r="G5614" s="56" t="s">
        <v>945</v>
      </c>
      <c r="H5614" s="57">
        <v>556962700</v>
      </c>
    </row>
    <row r="5615" spans="1:8">
      <c r="A5615" s="52" t="s">
        <v>506</v>
      </c>
      <c r="B5615" s="52" t="s">
        <v>1446</v>
      </c>
      <c r="C5615" s="52" t="s">
        <v>930</v>
      </c>
      <c r="D5615" s="52" t="s">
        <v>1323</v>
      </c>
      <c r="E5615" s="52" t="s">
        <v>944</v>
      </c>
      <c r="F5615" s="52" t="s">
        <v>946</v>
      </c>
      <c r="G5615" s="56" t="s">
        <v>947</v>
      </c>
      <c r="H5615" s="57">
        <v>82908000</v>
      </c>
    </row>
    <row r="5616" spans="1:8" ht="25.5">
      <c r="A5616" s="52" t="s">
        <v>506</v>
      </c>
      <c r="B5616" s="52" t="s">
        <v>1446</v>
      </c>
      <c r="C5616" s="52" t="s">
        <v>930</v>
      </c>
      <c r="D5616" s="52" t="s">
        <v>1323</v>
      </c>
      <c r="E5616" s="52" t="s">
        <v>944</v>
      </c>
      <c r="F5616" s="52" t="s">
        <v>954</v>
      </c>
      <c r="G5616" s="56" t="s">
        <v>955</v>
      </c>
      <c r="H5616" s="57">
        <v>5922000</v>
      </c>
    </row>
    <row r="5617" spans="1:8" ht="25.5">
      <c r="A5617" s="52" t="s">
        <v>506</v>
      </c>
      <c r="B5617" s="52" t="s">
        <v>1446</v>
      </c>
      <c r="C5617" s="52" t="s">
        <v>930</v>
      </c>
      <c r="D5617" s="52" t="s">
        <v>1323</v>
      </c>
      <c r="E5617" s="52" t="s">
        <v>944</v>
      </c>
      <c r="F5617" s="52" t="s">
        <v>1291</v>
      </c>
      <c r="G5617" s="56" t="s">
        <v>1292</v>
      </c>
      <c r="H5617" s="57">
        <v>255344300</v>
      </c>
    </row>
    <row r="5618" spans="1:8">
      <c r="A5618" s="52" t="s">
        <v>506</v>
      </c>
      <c r="B5618" s="52" t="s">
        <v>1446</v>
      </c>
      <c r="C5618" s="52" t="s">
        <v>930</v>
      </c>
      <c r="D5618" s="52" t="s">
        <v>1323</v>
      </c>
      <c r="E5618" s="52" t="s">
        <v>944</v>
      </c>
      <c r="F5618" s="52" t="s">
        <v>958</v>
      </c>
      <c r="G5618" s="56" t="s">
        <v>959</v>
      </c>
      <c r="H5618" s="57">
        <v>212788400</v>
      </c>
    </row>
    <row r="5619" spans="1:8">
      <c r="A5619" s="52" t="s">
        <v>506</v>
      </c>
      <c r="B5619" s="52" t="s">
        <v>1446</v>
      </c>
      <c r="C5619" s="52" t="s">
        <v>930</v>
      </c>
      <c r="D5619" s="52" t="s">
        <v>1323</v>
      </c>
      <c r="E5619" s="52" t="s">
        <v>1139</v>
      </c>
      <c r="F5619" s="52" t="s">
        <v>201</v>
      </c>
      <c r="G5619" s="56" t="s">
        <v>1140</v>
      </c>
      <c r="H5619" s="57">
        <v>75046600</v>
      </c>
    </row>
    <row r="5620" spans="1:8">
      <c r="A5620" s="52" t="s">
        <v>506</v>
      </c>
      <c r="B5620" s="52" t="s">
        <v>1446</v>
      </c>
      <c r="C5620" s="52" t="s">
        <v>930</v>
      </c>
      <c r="D5620" s="52" t="s">
        <v>1323</v>
      </c>
      <c r="E5620" s="52" t="s">
        <v>1139</v>
      </c>
      <c r="F5620" s="52" t="s">
        <v>1203</v>
      </c>
      <c r="G5620" s="56" t="s">
        <v>1204</v>
      </c>
      <c r="H5620" s="57">
        <v>70000000</v>
      </c>
    </row>
    <row r="5621" spans="1:8">
      <c r="A5621" s="52" t="s">
        <v>506</v>
      </c>
      <c r="B5621" s="52" t="s">
        <v>1446</v>
      </c>
      <c r="C5621" s="52" t="s">
        <v>930</v>
      </c>
      <c r="D5621" s="52" t="s">
        <v>1323</v>
      </c>
      <c r="E5621" s="52" t="s">
        <v>1139</v>
      </c>
      <c r="F5621" s="52" t="s">
        <v>1266</v>
      </c>
      <c r="G5621" s="56" t="s">
        <v>1267</v>
      </c>
      <c r="H5621" s="57">
        <v>5046600</v>
      </c>
    </row>
    <row r="5622" spans="1:8">
      <c r="A5622" s="52" t="s">
        <v>506</v>
      </c>
      <c r="B5622" s="52" t="s">
        <v>1446</v>
      </c>
      <c r="C5622" s="52" t="s">
        <v>930</v>
      </c>
      <c r="D5622" s="52" t="s">
        <v>1323</v>
      </c>
      <c r="E5622" s="52" t="s">
        <v>972</v>
      </c>
      <c r="F5622" s="52" t="s">
        <v>201</v>
      </c>
      <c r="G5622" s="56" t="s">
        <v>973</v>
      </c>
      <c r="H5622" s="57">
        <v>47926000</v>
      </c>
    </row>
    <row r="5623" spans="1:8">
      <c r="A5623" s="52" t="s">
        <v>506</v>
      </c>
      <c r="B5623" s="52" t="s">
        <v>1446</v>
      </c>
      <c r="C5623" s="52" t="s">
        <v>930</v>
      </c>
      <c r="D5623" s="52" t="s">
        <v>1323</v>
      </c>
      <c r="E5623" s="52" t="s">
        <v>972</v>
      </c>
      <c r="F5623" s="52" t="s">
        <v>974</v>
      </c>
      <c r="G5623" s="56" t="s">
        <v>975</v>
      </c>
      <c r="H5623" s="57">
        <v>26473600</v>
      </c>
    </row>
    <row r="5624" spans="1:8">
      <c r="A5624" s="52" t="s">
        <v>506</v>
      </c>
      <c r="B5624" s="52" t="s">
        <v>1446</v>
      </c>
      <c r="C5624" s="52" t="s">
        <v>930</v>
      </c>
      <c r="D5624" s="52" t="s">
        <v>1323</v>
      </c>
      <c r="E5624" s="52" t="s">
        <v>972</v>
      </c>
      <c r="F5624" s="52" t="s">
        <v>976</v>
      </c>
      <c r="G5624" s="56" t="s">
        <v>977</v>
      </c>
      <c r="H5624" s="57">
        <v>4538500</v>
      </c>
    </row>
    <row r="5625" spans="1:8">
      <c r="A5625" s="52" t="s">
        <v>506</v>
      </c>
      <c r="B5625" s="52" t="s">
        <v>1446</v>
      </c>
      <c r="C5625" s="52" t="s">
        <v>930</v>
      </c>
      <c r="D5625" s="52" t="s">
        <v>1323</v>
      </c>
      <c r="E5625" s="52" t="s">
        <v>972</v>
      </c>
      <c r="F5625" s="52" t="s">
        <v>978</v>
      </c>
      <c r="G5625" s="56" t="s">
        <v>979</v>
      </c>
      <c r="H5625" s="57">
        <v>16831300</v>
      </c>
    </row>
    <row r="5626" spans="1:8">
      <c r="A5626" s="52" t="s">
        <v>506</v>
      </c>
      <c r="B5626" s="52" t="s">
        <v>1446</v>
      </c>
      <c r="C5626" s="52" t="s">
        <v>930</v>
      </c>
      <c r="D5626" s="52" t="s">
        <v>1323</v>
      </c>
      <c r="E5626" s="52" t="s">
        <v>972</v>
      </c>
      <c r="F5626" s="52" t="s">
        <v>980</v>
      </c>
      <c r="G5626" s="56" t="s">
        <v>981</v>
      </c>
      <c r="H5626" s="57">
        <v>82600</v>
      </c>
    </row>
    <row r="5627" spans="1:8">
      <c r="A5627" s="52" t="s">
        <v>506</v>
      </c>
      <c r="B5627" s="52" t="s">
        <v>1446</v>
      </c>
      <c r="C5627" s="52" t="s">
        <v>930</v>
      </c>
      <c r="D5627" s="52" t="s">
        <v>1323</v>
      </c>
      <c r="E5627" s="52" t="s">
        <v>986</v>
      </c>
      <c r="F5627" s="52" t="s">
        <v>201</v>
      </c>
      <c r="G5627" s="56" t="s">
        <v>987</v>
      </c>
      <c r="H5627" s="57">
        <v>146421950</v>
      </c>
    </row>
    <row r="5628" spans="1:8">
      <c r="A5628" s="52" t="s">
        <v>506</v>
      </c>
      <c r="B5628" s="52" t="s">
        <v>1446</v>
      </c>
      <c r="C5628" s="52" t="s">
        <v>930</v>
      </c>
      <c r="D5628" s="52" t="s">
        <v>1323</v>
      </c>
      <c r="E5628" s="52" t="s">
        <v>986</v>
      </c>
      <c r="F5628" s="52" t="s">
        <v>988</v>
      </c>
      <c r="G5628" s="56" t="s">
        <v>989</v>
      </c>
      <c r="H5628" s="57">
        <v>19572700</v>
      </c>
    </row>
    <row r="5629" spans="1:8">
      <c r="A5629" s="52" t="s">
        <v>506</v>
      </c>
      <c r="B5629" s="52" t="s">
        <v>1446</v>
      </c>
      <c r="C5629" s="52" t="s">
        <v>930</v>
      </c>
      <c r="D5629" s="52" t="s">
        <v>1323</v>
      </c>
      <c r="E5629" s="52" t="s">
        <v>986</v>
      </c>
      <c r="F5629" s="52" t="s">
        <v>990</v>
      </c>
      <c r="G5629" s="56" t="s">
        <v>991</v>
      </c>
      <c r="H5629" s="57">
        <v>9348500</v>
      </c>
    </row>
    <row r="5630" spans="1:8">
      <c r="A5630" s="52" t="s">
        <v>506</v>
      </c>
      <c r="B5630" s="52" t="s">
        <v>1446</v>
      </c>
      <c r="C5630" s="52" t="s">
        <v>930</v>
      </c>
      <c r="D5630" s="52" t="s">
        <v>1323</v>
      </c>
      <c r="E5630" s="52" t="s">
        <v>986</v>
      </c>
      <c r="F5630" s="52" t="s">
        <v>992</v>
      </c>
      <c r="G5630" s="56" t="s">
        <v>993</v>
      </c>
      <c r="H5630" s="57">
        <v>117500750</v>
      </c>
    </row>
    <row r="5631" spans="1:8">
      <c r="A5631" s="52" t="s">
        <v>506</v>
      </c>
      <c r="B5631" s="52" t="s">
        <v>1446</v>
      </c>
      <c r="C5631" s="52" t="s">
        <v>930</v>
      </c>
      <c r="D5631" s="52" t="s">
        <v>1323</v>
      </c>
      <c r="E5631" s="52" t="s">
        <v>996</v>
      </c>
      <c r="F5631" s="52" t="s">
        <v>201</v>
      </c>
      <c r="G5631" s="56" t="s">
        <v>997</v>
      </c>
      <c r="H5631" s="57">
        <v>43621550</v>
      </c>
    </row>
    <row r="5632" spans="1:8">
      <c r="A5632" s="52" t="s">
        <v>506</v>
      </c>
      <c r="B5632" s="52" t="s">
        <v>1446</v>
      </c>
      <c r="C5632" s="52" t="s">
        <v>930</v>
      </c>
      <c r="D5632" s="52" t="s">
        <v>1323</v>
      </c>
      <c r="E5632" s="52" t="s">
        <v>996</v>
      </c>
      <c r="F5632" s="52" t="s">
        <v>998</v>
      </c>
      <c r="G5632" s="56" t="s">
        <v>999</v>
      </c>
      <c r="H5632" s="57">
        <v>12568550</v>
      </c>
    </row>
    <row r="5633" spans="1:8">
      <c r="A5633" s="52" t="s">
        <v>506</v>
      </c>
      <c r="B5633" s="52" t="s">
        <v>1446</v>
      </c>
      <c r="C5633" s="52" t="s">
        <v>930</v>
      </c>
      <c r="D5633" s="52" t="s">
        <v>1323</v>
      </c>
      <c r="E5633" s="52" t="s">
        <v>996</v>
      </c>
      <c r="F5633" s="52" t="s">
        <v>1000</v>
      </c>
      <c r="G5633" s="56" t="s">
        <v>1001</v>
      </c>
      <c r="H5633" s="57">
        <v>1997000</v>
      </c>
    </row>
    <row r="5634" spans="1:8">
      <c r="A5634" s="52" t="s">
        <v>506</v>
      </c>
      <c r="B5634" s="52" t="s">
        <v>1446</v>
      </c>
      <c r="C5634" s="52" t="s">
        <v>930</v>
      </c>
      <c r="D5634" s="52" t="s">
        <v>1323</v>
      </c>
      <c r="E5634" s="52" t="s">
        <v>996</v>
      </c>
      <c r="F5634" s="52" t="s">
        <v>1004</v>
      </c>
      <c r="G5634" s="56" t="s">
        <v>1005</v>
      </c>
      <c r="H5634" s="57">
        <v>29056000</v>
      </c>
    </row>
    <row r="5635" spans="1:8">
      <c r="A5635" s="52" t="s">
        <v>506</v>
      </c>
      <c r="B5635" s="52" t="s">
        <v>1446</v>
      </c>
      <c r="C5635" s="52" t="s">
        <v>930</v>
      </c>
      <c r="D5635" s="52" t="s">
        <v>1323</v>
      </c>
      <c r="E5635" s="52" t="s">
        <v>1006</v>
      </c>
      <c r="F5635" s="52" t="s">
        <v>201</v>
      </c>
      <c r="G5635" s="56" t="s">
        <v>1007</v>
      </c>
      <c r="H5635" s="57">
        <v>14361700</v>
      </c>
    </row>
    <row r="5636" spans="1:8" ht="38.25">
      <c r="A5636" s="52" t="s">
        <v>506</v>
      </c>
      <c r="B5636" s="52" t="s">
        <v>1446</v>
      </c>
      <c r="C5636" s="52" t="s">
        <v>930</v>
      </c>
      <c r="D5636" s="52" t="s">
        <v>1323</v>
      </c>
      <c r="E5636" s="52" t="s">
        <v>1006</v>
      </c>
      <c r="F5636" s="52" t="s">
        <v>1008</v>
      </c>
      <c r="G5636" s="56" t="s">
        <v>1009</v>
      </c>
      <c r="H5636" s="57">
        <v>485400</v>
      </c>
    </row>
    <row r="5637" spans="1:8">
      <c r="A5637" s="52" t="s">
        <v>506</v>
      </c>
      <c r="B5637" s="52" t="s">
        <v>1446</v>
      </c>
      <c r="C5637" s="52" t="s">
        <v>930</v>
      </c>
      <c r="D5637" s="52" t="s">
        <v>1323</v>
      </c>
      <c r="E5637" s="52" t="s">
        <v>1006</v>
      </c>
      <c r="F5637" s="52" t="s">
        <v>1010</v>
      </c>
      <c r="G5637" s="56" t="s">
        <v>1011</v>
      </c>
      <c r="H5637" s="57">
        <v>1681000</v>
      </c>
    </row>
    <row r="5638" spans="1:8" ht="38.25">
      <c r="A5638" s="52" t="s">
        <v>506</v>
      </c>
      <c r="B5638" s="52" t="s">
        <v>1446</v>
      </c>
      <c r="C5638" s="52" t="s">
        <v>930</v>
      </c>
      <c r="D5638" s="52" t="s">
        <v>1323</v>
      </c>
      <c r="E5638" s="52" t="s">
        <v>1006</v>
      </c>
      <c r="F5638" s="52" t="s">
        <v>1012</v>
      </c>
      <c r="G5638" s="56" t="s">
        <v>1013</v>
      </c>
      <c r="H5638" s="57">
        <v>4235000</v>
      </c>
    </row>
    <row r="5639" spans="1:8">
      <c r="A5639" s="52" t="s">
        <v>506</v>
      </c>
      <c r="B5639" s="52" t="s">
        <v>1446</v>
      </c>
      <c r="C5639" s="52" t="s">
        <v>930</v>
      </c>
      <c r="D5639" s="52" t="s">
        <v>1323</v>
      </c>
      <c r="E5639" s="52" t="s">
        <v>1006</v>
      </c>
      <c r="F5639" s="52" t="s">
        <v>1014</v>
      </c>
      <c r="G5639" s="56" t="s">
        <v>1015</v>
      </c>
      <c r="H5639" s="57">
        <v>3000000</v>
      </c>
    </row>
    <row r="5640" spans="1:8" ht="25.5">
      <c r="A5640" s="52" t="s">
        <v>506</v>
      </c>
      <c r="B5640" s="52" t="s">
        <v>1446</v>
      </c>
      <c r="C5640" s="52" t="s">
        <v>930</v>
      </c>
      <c r="D5640" s="52" t="s">
        <v>1323</v>
      </c>
      <c r="E5640" s="52" t="s">
        <v>1006</v>
      </c>
      <c r="F5640" s="52" t="s">
        <v>1016</v>
      </c>
      <c r="G5640" s="56" t="s">
        <v>1017</v>
      </c>
      <c r="H5640" s="57">
        <v>4060300</v>
      </c>
    </row>
    <row r="5641" spans="1:8">
      <c r="A5641" s="52" t="s">
        <v>506</v>
      </c>
      <c r="B5641" s="52" t="s">
        <v>1446</v>
      </c>
      <c r="C5641" s="52" t="s">
        <v>930</v>
      </c>
      <c r="D5641" s="52" t="s">
        <v>1323</v>
      </c>
      <c r="E5641" s="52" t="s">
        <v>1006</v>
      </c>
      <c r="F5641" s="52" t="s">
        <v>1018</v>
      </c>
      <c r="G5641" s="56" t="s">
        <v>1019</v>
      </c>
      <c r="H5641" s="57">
        <v>900000</v>
      </c>
    </row>
    <row r="5642" spans="1:8">
      <c r="A5642" s="52" t="s">
        <v>506</v>
      </c>
      <c r="B5642" s="52" t="s">
        <v>1446</v>
      </c>
      <c r="C5642" s="52" t="s">
        <v>930</v>
      </c>
      <c r="D5642" s="52" t="s">
        <v>1323</v>
      </c>
      <c r="E5642" s="52" t="s">
        <v>1021</v>
      </c>
      <c r="F5642" s="52" t="s">
        <v>201</v>
      </c>
      <c r="G5642" s="56" t="s">
        <v>1022</v>
      </c>
      <c r="H5642" s="57">
        <v>269181000</v>
      </c>
    </row>
    <row r="5643" spans="1:8">
      <c r="A5643" s="52" t="s">
        <v>506</v>
      </c>
      <c r="B5643" s="52" t="s">
        <v>1446</v>
      </c>
      <c r="C5643" s="52" t="s">
        <v>930</v>
      </c>
      <c r="D5643" s="52" t="s">
        <v>1323</v>
      </c>
      <c r="E5643" s="52" t="s">
        <v>1021</v>
      </c>
      <c r="F5643" s="52" t="s">
        <v>1023</v>
      </c>
      <c r="G5643" s="56" t="s">
        <v>1024</v>
      </c>
      <c r="H5643" s="57">
        <v>31511000</v>
      </c>
    </row>
    <row r="5644" spans="1:8">
      <c r="A5644" s="52" t="s">
        <v>506</v>
      </c>
      <c r="B5644" s="52" t="s">
        <v>1446</v>
      </c>
      <c r="C5644" s="52" t="s">
        <v>930</v>
      </c>
      <c r="D5644" s="52" t="s">
        <v>1323</v>
      </c>
      <c r="E5644" s="52" t="s">
        <v>1021</v>
      </c>
      <c r="F5644" s="52" t="s">
        <v>1025</v>
      </c>
      <c r="G5644" s="56" t="s">
        <v>1026</v>
      </c>
      <c r="H5644" s="57">
        <v>1000000</v>
      </c>
    </row>
    <row r="5645" spans="1:8">
      <c r="A5645" s="52" t="s">
        <v>506</v>
      </c>
      <c r="B5645" s="52" t="s">
        <v>1446</v>
      </c>
      <c r="C5645" s="52" t="s">
        <v>930</v>
      </c>
      <c r="D5645" s="52" t="s">
        <v>1323</v>
      </c>
      <c r="E5645" s="52" t="s">
        <v>1021</v>
      </c>
      <c r="F5645" s="52" t="s">
        <v>1027</v>
      </c>
      <c r="G5645" s="56" t="s">
        <v>1028</v>
      </c>
      <c r="H5645" s="57">
        <v>34700000</v>
      </c>
    </row>
    <row r="5646" spans="1:8">
      <c r="A5646" s="52" t="s">
        <v>506</v>
      </c>
      <c r="B5646" s="52" t="s">
        <v>1446</v>
      </c>
      <c r="C5646" s="52" t="s">
        <v>930</v>
      </c>
      <c r="D5646" s="52" t="s">
        <v>1323</v>
      </c>
      <c r="E5646" s="52" t="s">
        <v>1021</v>
      </c>
      <c r="F5646" s="52" t="s">
        <v>1029</v>
      </c>
      <c r="G5646" s="56" t="s">
        <v>1030</v>
      </c>
      <c r="H5646" s="57">
        <v>32050000</v>
      </c>
    </row>
    <row r="5647" spans="1:8">
      <c r="A5647" s="52" t="s">
        <v>506</v>
      </c>
      <c r="B5647" s="52" t="s">
        <v>1446</v>
      </c>
      <c r="C5647" s="52" t="s">
        <v>930</v>
      </c>
      <c r="D5647" s="52" t="s">
        <v>1323</v>
      </c>
      <c r="E5647" s="52" t="s">
        <v>1021</v>
      </c>
      <c r="F5647" s="52" t="s">
        <v>1031</v>
      </c>
      <c r="G5647" s="56" t="s">
        <v>1032</v>
      </c>
      <c r="H5647" s="57">
        <v>160200000</v>
      </c>
    </row>
    <row r="5648" spans="1:8">
      <c r="A5648" s="52" t="s">
        <v>506</v>
      </c>
      <c r="B5648" s="52" t="s">
        <v>1446</v>
      </c>
      <c r="C5648" s="52" t="s">
        <v>930</v>
      </c>
      <c r="D5648" s="52" t="s">
        <v>1323</v>
      </c>
      <c r="E5648" s="52" t="s">
        <v>1021</v>
      </c>
      <c r="F5648" s="52" t="s">
        <v>1033</v>
      </c>
      <c r="G5648" s="56" t="s">
        <v>1034</v>
      </c>
      <c r="H5648" s="57">
        <v>9720000</v>
      </c>
    </row>
    <row r="5649" spans="1:8">
      <c r="A5649" s="52" t="s">
        <v>506</v>
      </c>
      <c r="B5649" s="52" t="s">
        <v>1446</v>
      </c>
      <c r="C5649" s="52" t="s">
        <v>930</v>
      </c>
      <c r="D5649" s="52" t="s">
        <v>1323</v>
      </c>
      <c r="E5649" s="52" t="s">
        <v>1035</v>
      </c>
      <c r="F5649" s="52" t="s">
        <v>201</v>
      </c>
      <c r="G5649" s="56" t="s">
        <v>1036</v>
      </c>
      <c r="H5649" s="57">
        <v>92978000</v>
      </c>
    </row>
    <row r="5650" spans="1:8">
      <c r="A5650" s="52" t="s">
        <v>506</v>
      </c>
      <c r="B5650" s="52" t="s">
        <v>1446</v>
      </c>
      <c r="C5650" s="52" t="s">
        <v>930</v>
      </c>
      <c r="D5650" s="52" t="s">
        <v>1323</v>
      </c>
      <c r="E5650" s="52" t="s">
        <v>1035</v>
      </c>
      <c r="F5650" s="52" t="s">
        <v>1037</v>
      </c>
      <c r="G5650" s="56" t="s">
        <v>1038</v>
      </c>
      <c r="H5650" s="57">
        <v>8728000</v>
      </c>
    </row>
    <row r="5651" spans="1:8">
      <c r="A5651" s="52" t="s">
        <v>506</v>
      </c>
      <c r="B5651" s="52" t="s">
        <v>1446</v>
      </c>
      <c r="C5651" s="52" t="s">
        <v>930</v>
      </c>
      <c r="D5651" s="52" t="s">
        <v>1323</v>
      </c>
      <c r="E5651" s="52" t="s">
        <v>1035</v>
      </c>
      <c r="F5651" s="52" t="s">
        <v>1039</v>
      </c>
      <c r="G5651" s="56" t="s">
        <v>1040</v>
      </c>
      <c r="H5651" s="57">
        <v>49000000</v>
      </c>
    </row>
    <row r="5652" spans="1:8">
      <c r="A5652" s="52" t="s">
        <v>506</v>
      </c>
      <c r="B5652" s="52" t="s">
        <v>1446</v>
      </c>
      <c r="C5652" s="52" t="s">
        <v>930</v>
      </c>
      <c r="D5652" s="52" t="s">
        <v>1323</v>
      </c>
      <c r="E5652" s="52" t="s">
        <v>1035</v>
      </c>
      <c r="F5652" s="52" t="s">
        <v>1041</v>
      </c>
      <c r="G5652" s="56" t="s">
        <v>1028</v>
      </c>
      <c r="H5652" s="57">
        <v>31250000</v>
      </c>
    </row>
    <row r="5653" spans="1:8">
      <c r="A5653" s="52" t="s">
        <v>506</v>
      </c>
      <c r="B5653" s="52" t="s">
        <v>1446</v>
      </c>
      <c r="C5653" s="52" t="s">
        <v>930</v>
      </c>
      <c r="D5653" s="52" t="s">
        <v>1323</v>
      </c>
      <c r="E5653" s="52" t="s">
        <v>1035</v>
      </c>
      <c r="F5653" s="52" t="s">
        <v>1221</v>
      </c>
      <c r="G5653" s="56" t="s">
        <v>971</v>
      </c>
      <c r="H5653" s="57">
        <v>4000000</v>
      </c>
    </row>
    <row r="5654" spans="1:8">
      <c r="A5654" s="52" t="s">
        <v>506</v>
      </c>
      <c r="B5654" s="52" t="s">
        <v>1446</v>
      </c>
      <c r="C5654" s="52" t="s">
        <v>930</v>
      </c>
      <c r="D5654" s="52" t="s">
        <v>1323</v>
      </c>
      <c r="E5654" s="52" t="s">
        <v>1044</v>
      </c>
      <c r="F5654" s="52" t="s">
        <v>201</v>
      </c>
      <c r="G5654" s="56" t="s">
        <v>1045</v>
      </c>
      <c r="H5654" s="57">
        <v>145339700</v>
      </c>
    </row>
    <row r="5655" spans="1:8">
      <c r="A5655" s="52" t="s">
        <v>506</v>
      </c>
      <c r="B5655" s="52" t="s">
        <v>1446</v>
      </c>
      <c r="C5655" s="52" t="s">
        <v>930</v>
      </c>
      <c r="D5655" s="52" t="s">
        <v>1323</v>
      </c>
      <c r="E5655" s="52" t="s">
        <v>1044</v>
      </c>
      <c r="F5655" s="52" t="s">
        <v>1046</v>
      </c>
      <c r="G5655" s="56" t="s">
        <v>1047</v>
      </c>
      <c r="H5655" s="57">
        <v>68600000</v>
      </c>
    </row>
    <row r="5656" spans="1:8">
      <c r="A5656" s="52" t="s">
        <v>506</v>
      </c>
      <c r="B5656" s="52" t="s">
        <v>1446</v>
      </c>
      <c r="C5656" s="52" t="s">
        <v>930</v>
      </c>
      <c r="D5656" s="52" t="s">
        <v>1323</v>
      </c>
      <c r="E5656" s="52" t="s">
        <v>1044</v>
      </c>
      <c r="F5656" s="52" t="s">
        <v>1048</v>
      </c>
      <c r="G5656" s="56" t="s">
        <v>1049</v>
      </c>
      <c r="H5656" s="57">
        <v>75859700</v>
      </c>
    </row>
    <row r="5657" spans="1:8">
      <c r="A5657" s="52" t="s">
        <v>506</v>
      </c>
      <c r="B5657" s="52" t="s">
        <v>1446</v>
      </c>
      <c r="C5657" s="52" t="s">
        <v>930</v>
      </c>
      <c r="D5657" s="52" t="s">
        <v>1323</v>
      </c>
      <c r="E5657" s="52" t="s">
        <v>1044</v>
      </c>
      <c r="F5657" s="52" t="s">
        <v>1367</v>
      </c>
      <c r="G5657" s="56" t="s">
        <v>1220</v>
      </c>
      <c r="H5657" s="57">
        <v>880000</v>
      </c>
    </row>
    <row r="5658" spans="1:8">
      <c r="A5658" s="52" t="s">
        <v>506</v>
      </c>
      <c r="B5658" s="52" t="s">
        <v>1446</v>
      </c>
      <c r="C5658" s="52" t="s">
        <v>930</v>
      </c>
      <c r="D5658" s="52" t="s">
        <v>1323</v>
      </c>
      <c r="E5658" s="52" t="s">
        <v>1226</v>
      </c>
      <c r="F5658" s="52" t="s">
        <v>201</v>
      </c>
      <c r="G5658" s="56" t="s">
        <v>1227</v>
      </c>
      <c r="H5658" s="57">
        <v>200000000</v>
      </c>
    </row>
    <row r="5659" spans="1:8">
      <c r="A5659" s="52" t="s">
        <v>506</v>
      </c>
      <c r="B5659" s="52" t="s">
        <v>1446</v>
      </c>
      <c r="C5659" s="52" t="s">
        <v>930</v>
      </c>
      <c r="D5659" s="52" t="s">
        <v>1323</v>
      </c>
      <c r="E5659" s="52" t="s">
        <v>1226</v>
      </c>
      <c r="F5659" s="52" t="s">
        <v>1231</v>
      </c>
      <c r="G5659" s="56" t="s">
        <v>1232</v>
      </c>
      <c r="H5659" s="57">
        <v>35000000</v>
      </c>
    </row>
    <row r="5660" spans="1:8">
      <c r="A5660" s="52" t="s">
        <v>506</v>
      </c>
      <c r="B5660" s="52" t="s">
        <v>1446</v>
      </c>
      <c r="C5660" s="52" t="s">
        <v>930</v>
      </c>
      <c r="D5660" s="52" t="s">
        <v>1323</v>
      </c>
      <c r="E5660" s="52" t="s">
        <v>1226</v>
      </c>
      <c r="F5660" s="52" t="s">
        <v>1233</v>
      </c>
      <c r="G5660" s="56" t="s">
        <v>1055</v>
      </c>
      <c r="H5660" s="57">
        <v>72000000</v>
      </c>
    </row>
    <row r="5661" spans="1:8">
      <c r="A5661" s="52" t="s">
        <v>506</v>
      </c>
      <c r="B5661" s="52" t="s">
        <v>1446</v>
      </c>
      <c r="C5661" s="52" t="s">
        <v>930</v>
      </c>
      <c r="D5661" s="52" t="s">
        <v>1323</v>
      </c>
      <c r="E5661" s="52" t="s">
        <v>1226</v>
      </c>
      <c r="F5661" s="52" t="s">
        <v>1234</v>
      </c>
      <c r="G5661" s="56" t="s">
        <v>1028</v>
      </c>
      <c r="H5661" s="57">
        <v>86400000</v>
      </c>
    </row>
    <row r="5662" spans="1:8">
      <c r="A5662" s="52" t="s">
        <v>506</v>
      </c>
      <c r="B5662" s="52" t="s">
        <v>1446</v>
      </c>
      <c r="C5662" s="52" t="s">
        <v>930</v>
      </c>
      <c r="D5662" s="52" t="s">
        <v>1323</v>
      </c>
      <c r="E5662" s="52" t="s">
        <v>1226</v>
      </c>
      <c r="F5662" s="52" t="s">
        <v>1235</v>
      </c>
      <c r="G5662" s="56" t="s">
        <v>971</v>
      </c>
      <c r="H5662" s="57">
        <v>6600000</v>
      </c>
    </row>
    <row r="5663" spans="1:8" ht="25.5">
      <c r="A5663" s="52" t="s">
        <v>506</v>
      </c>
      <c r="B5663" s="52" t="s">
        <v>1446</v>
      </c>
      <c r="C5663" s="52" t="s">
        <v>930</v>
      </c>
      <c r="D5663" s="52" t="s">
        <v>1323</v>
      </c>
      <c r="E5663" s="52" t="s">
        <v>1058</v>
      </c>
      <c r="F5663" s="52" t="s">
        <v>201</v>
      </c>
      <c r="G5663" s="56" t="s">
        <v>1059</v>
      </c>
      <c r="H5663" s="57">
        <v>55365000</v>
      </c>
    </row>
    <row r="5664" spans="1:8">
      <c r="A5664" s="52" t="s">
        <v>506</v>
      </c>
      <c r="B5664" s="52" t="s">
        <v>1446</v>
      </c>
      <c r="C5664" s="52" t="s">
        <v>930</v>
      </c>
      <c r="D5664" s="52" t="s">
        <v>1323</v>
      </c>
      <c r="E5664" s="52" t="s">
        <v>1058</v>
      </c>
      <c r="F5664" s="52" t="s">
        <v>1060</v>
      </c>
      <c r="G5664" s="56" t="s">
        <v>1061</v>
      </c>
      <c r="H5664" s="57">
        <v>45600000</v>
      </c>
    </row>
    <row r="5665" spans="1:8">
      <c r="A5665" s="52" t="s">
        <v>506</v>
      </c>
      <c r="B5665" s="52" t="s">
        <v>1446</v>
      </c>
      <c r="C5665" s="52" t="s">
        <v>930</v>
      </c>
      <c r="D5665" s="52" t="s">
        <v>1323</v>
      </c>
      <c r="E5665" s="52" t="s">
        <v>1058</v>
      </c>
      <c r="F5665" s="52" t="s">
        <v>1064</v>
      </c>
      <c r="G5665" s="56" t="s">
        <v>1065</v>
      </c>
      <c r="H5665" s="57">
        <v>6265000</v>
      </c>
    </row>
    <row r="5666" spans="1:8">
      <c r="A5666" s="52" t="s">
        <v>506</v>
      </c>
      <c r="B5666" s="52" t="s">
        <v>1446</v>
      </c>
      <c r="C5666" s="52" t="s">
        <v>930</v>
      </c>
      <c r="D5666" s="52" t="s">
        <v>1323</v>
      </c>
      <c r="E5666" s="52" t="s">
        <v>1058</v>
      </c>
      <c r="F5666" s="52" t="s">
        <v>1070</v>
      </c>
      <c r="G5666" s="56" t="s">
        <v>1071</v>
      </c>
      <c r="H5666" s="57">
        <v>3500000</v>
      </c>
    </row>
    <row r="5667" spans="1:8" ht="25.5">
      <c r="A5667" s="52" t="s">
        <v>506</v>
      </c>
      <c r="B5667" s="52" t="s">
        <v>1446</v>
      </c>
      <c r="C5667" s="52" t="s">
        <v>930</v>
      </c>
      <c r="D5667" s="52" t="s">
        <v>1323</v>
      </c>
      <c r="E5667" s="52" t="s">
        <v>1072</v>
      </c>
      <c r="F5667" s="52" t="s">
        <v>201</v>
      </c>
      <c r="G5667" s="56" t="s">
        <v>1073</v>
      </c>
      <c r="H5667" s="57">
        <v>10400000</v>
      </c>
    </row>
    <row r="5668" spans="1:8">
      <c r="A5668" s="52" t="s">
        <v>506</v>
      </c>
      <c r="B5668" s="52" t="s">
        <v>1446</v>
      </c>
      <c r="C5668" s="52" t="s">
        <v>930</v>
      </c>
      <c r="D5668" s="52" t="s">
        <v>1323</v>
      </c>
      <c r="E5668" s="52" t="s">
        <v>1072</v>
      </c>
      <c r="F5668" s="52" t="s">
        <v>1074</v>
      </c>
      <c r="G5668" s="56" t="s">
        <v>1067</v>
      </c>
      <c r="H5668" s="57">
        <v>10400000</v>
      </c>
    </row>
    <row r="5669" spans="1:8" ht="25.5">
      <c r="A5669" s="52" t="s">
        <v>506</v>
      </c>
      <c r="B5669" s="52" t="s">
        <v>1446</v>
      </c>
      <c r="C5669" s="52" t="s">
        <v>930</v>
      </c>
      <c r="D5669" s="52" t="s">
        <v>1323</v>
      </c>
      <c r="E5669" s="52" t="s">
        <v>1076</v>
      </c>
      <c r="F5669" s="52" t="s">
        <v>201</v>
      </c>
      <c r="G5669" s="56" t="s">
        <v>1077</v>
      </c>
      <c r="H5669" s="57">
        <v>23403000</v>
      </c>
    </row>
    <row r="5670" spans="1:8">
      <c r="A5670" s="52" t="s">
        <v>506</v>
      </c>
      <c r="B5670" s="52" t="s">
        <v>1446</v>
      </c>
      <c r="C5670" s="52" t="s">
        <v>930</v>
      </c>
      <c r="D5670" s="52" t="s">
        <v>1323</v>
      </c>
      <c r="E5670" s="52" t="s">
        <v>1076</v>
      </c>
      <c r="F5670" s="52" t="s">
        <v>1112</v>
      </c>
      <c r="G5670" s="56" t="s">
        <v>1113</v>
      </c>
      <c r="H5670" s="57">
        <v>395000</v>
      </c>
    </row>
    <row r="5671" spans="1:8">
      <c r="A5671" s="52" t="s">
        <v>506</v>
      </c>
      <c r="B5671" s="52" t="s">
        <v>1446</v>
      </c>
      <c r="C5671" s="52" t="s">
        <v>930</v>
      </c>
      <c r="D5671" s="52" t="s">
        <v>1323</v>
      </c>
      <c r="E5671" s="52" t="s">
        <v>1076</v>
      </c>
      <c r="F5671" s="52" t="s">
        <v>1078</v>
      </c>
      <c r="G5671" s="56" t="s">
        <v>1079</v>
      </c>
      <c r="H5671" s="57">
        <v>9940000</v>
      </c>
    </row>
    <row r="5672" spans="1:8">
      <c r="A5672" s="52" t="s">
        <v>506</v>
      </c>
      <c r="B5672" s="52" t="s">
        <v>1446</v>
      </c>
      <c r="C5672" s="52" t="s">
        <v>930</v>
      </c>
      <c r="D5672" s="52" t="s">
        <v>1323</v>
      </c>
      <c r="E5672" s="52" t="s">
        <v>1076</v>
      </c>
      <c r="F5672" s="52" t="s">
        <v>1082</v>
      </c>
      <c r="G5672" s="56" t="s">
        <v>971</v>
      </c>
      <c r="H5672" s="57">
        <v>13068000</v>
      </c>
    </row>
    <row r="5673" spans="1:8" ht="25.5">
      <c r="A5673" s="52" t="s">
        <v>506</v>
      </c>
      <c r="B5673" s="52" t="s">
        <v>1446</v>
      </c>
      <c r="C5673" s="52" t="s">
        <v>930</v>
      </c>
      <c r="D5673" s="52" t="s">
        <v>1323</v>
      </c>
      <c r="E5673" s="52" t="s">
        <v>1346</v>
      </c>
      <c r="F5673" s="52" t="s">
        <v>201</v>
      </c>
      <c r="G5673" s="56" t="s">
        <v>1347</v>
      </c>
      <c r="H5673" s="57">
        <v>658900000</v>
      </c>
    </row>
    <row r="5674" spans="1:8">
      <c r="A5674" s="52" t="s">
        <v>506</v>
      </c>
      <c r="B5674" s="52" t="s">
        <v>1446</v>
      </c>
      <c r="C5674" s="52" t="s">
        <v>930</v>
      </c>
      <c r="D5674" s="52" t="s">
        <v>1323</v>
      </c>
      <c r="E5674" s="52" t="s">
        <v>1346</v>
      </c>
      <c r="F5674" s="52" t="s">
        <v>1383</v>
      </c>
      <c r="G5674" s="56" t="s">
        <v>1384</v>
      </c>
      <c r="H5674" s="57">
        <v>658900000</v>
      </c>
    </row>
    <row r="5675" spans="1:8">
      <c r="A5675" s="52" t="s">
        <v>506</v>
      </c>
      <c r="B5675" s="52" t="s">
        <v>1446</v>
      </c>
      <c r="C5675" s="52" t="s">
        <v>930</v>
      </c>
      <c r="D5675" s="52" t="s">
        <v>1323</v>
      </c>
      <c r="E5675" s="52" t="s">
        <v>1083</v>
      </c>
      <c r="F5675" s="52" t="s">
        <v>201</v>
      </c>
      <c r="G5675" s="56" t="s">
        <v>971</v>
      </c>
      <c r="H5675" s="57">
        <v>384513700</v>
      </c>
    </row>
    <row r="5676" spans="1:8">
      <c r="A5676" s="52" t="s">
        <v>506</v>
      </c>
      <c r="B5676" s="52" t="s">
        <v>1446</v>
      </c>
      <c r="C5676" s="52" t="s">
        <v>930</v>
      </c>
      <c r="D5676" s="52" t="s">
        <v>1323</v>
      </c>
      <c r="E5676" s="52" t="s">
        <v>1083</v>
      </c>
      <c r="F5676" s="52" t="s">
        <v>1084</v>
      </c>
      <c r="G5676" s="56" t="s">
        <v>1085</v>
      </c>
      <c r="H5676" s="57">
        <v>3000000</v>
      </c>
    </row>
    <row r="5677" spans="1:8">
      <c r="A5677" s="52" t="s">
        <v>506</v>
      </c>
      <c r="B5677" s="52" t="s">
        <v>1446</v>
      </c>
      <c r="C5677" s="52" t="s">
        <v>930</v>
      </c>
      <c r="D5677" s="52" t="s">
        <v>1323</v>
      </c>
      <c r="E5677" s="52" t="s">
        <v>1083</v>
      </c>
      <c r="F5677" s="52" t="s">
        <v>1086</v>
      </c>
      <c r="G5677" s="56" t="s">
        <v>1087</v>
      </c>
      <c r="H5677" s="57">
        <v>9982700</v>
      </c>
    </row>
    <row r="5678" spans="1:8">
      <c r="A5678" s="52" t="s">
        <v>506</v>
      </c>
      <c r="B5678" s="52" t="s">
        <v>1446</v>
      </c>
      <c r="C5678" s="52" t="s">
        <v>930</v>
      </c>
      <c r="D5678" s="52" t="s">
        <v>1323</v>
      </c>
      <c r="E5678" s="52" t="s">
        <v>1083</v>
      </c>
      <c r="F5678" s="52" t="s">
        <v>1088</v>
      </c>
      <c r="G5678" s="56" t="s">
        <v>1089</v>
      </c>
      <c r="H5678" s="57">
        <v>70897000</v>
      </c>
    </row>
    <row r="5679" spans="1:8">
      <c r="A5679" s="52" t="s">
        <v>506</v>
      </c>
      <c r="B5679" s="52" t="s">
        <v>1446</v>
      </c>
      <c r="C5679" s="52" t="s">
        <v>930</v>
      </c>
      <c r="D5679" s="52" t="s">
        <v>1323</v>
      </c>
      <c r="E5679" s="52" t="s">
        <v>1083</v>
      </c>
      <c r="F5679" s="52" t="s">
        <v>1090</v>
      </c>
      <c r="G5679" s="56" t="s">
        <v>1091</v>
      </c>
      <c r="H5679" s="57">
        <v>300634000</v>
      </c>
    </row>
    <row r="5680" spans="1:8">
      <c r="A5680" s="52" t="s">
        <v>506</v>
      </c>
      <c r="B5680" s="52" t="s">
        <v>1448</v>
      </c>
      <c r="C5680" s="52" t="s">
        <v>201</v>
      </c>
      <c r="D5680" s="52" t="s">
        <v>201</v>
      </c>
      <c r="E5680" s="52" t="s">
        <v>201</v>
      </c>
      <c r="F5680" s="52" t="s">
        <v>201</v>
      </c>
      <c r="G5680" s="56" t="s">
        <v>1449</v>
      </c>
      <c r="H5680" s="57">
        <v>450000000</v>
      </c>
    </row>
    <row r="5681" spans="1:8">
      <c r="A5681" s="52" t="s">
        <v>506</v>
      </c>
      <c r="B5681" s="52" t="s">
        <v>1448</v>
      </c>
      <c r="C5681" s="52" t="s">
        <v>1213</v>
      </c>
      <c r="D5681" s="52" t="s">
        <v>201</v>
      </c>
      <c r="E5681" s="52" t="s">
        <v>201</v>
      </c>
      <c r="F5681" s="52" t="s">
        <v>201</v>
      </c>
      <c r="G5681" s="56" t="s">
        <v>1214</v>
      </c>
      <c r="H5681" s="57">
        <v>450000000</v>
      </c>
    </row>
    <row r="5682" spans="1:8">
      <c r="A5682" s="52" t="s">
        <v>506</v>
      </c>
      <c r="B5682" s="52" t="s">
        <v>1448</v>
      </c>
      <c r="C5682" s="52" t="s">
        <v>1213</v>
      </c>
      <c r="D5682" s="52" t="s">
        <v>514</v>
      </c>
      <c r="E5682" s="52" t="s">
        <v>201</v>
      </c>
      <c r="F5682" s="52" t="s">
        <v>201</v>
      </c>
      <c r="G5682" s="56" t="s">
        <v>1450</v>
      </c>
      <c r="H5682" s="57">
        <v>300000000</v>
      </c>
    </row>
    <row r="5683" spans="1:8">
      <c r="A5683" s="52" t="s">
        <v>506</v>
      </c>
      <c r="B5683" s="52" t="s">
        <v>1448</v>
      </c>
      <c r="C5683" s="52" t="s">
        <v>1213</v>
      </c>
      <c r="D5683" s="52" t="s">
        <v>514</v>
      </c>
      <c r="E5683" s="52" t="s">
        <v>1083</v>
      </c>
      <c r="F5683" s="52" t="s">
        <v>201</v>
      </c>
      <c r="G5683" s="56" t="s">
        <v>971</v>
      </c>
      <c r="H5683" s="57">
        <v>300000000</v>
      </c>
    </row>
    <row r="5684" spans="1:8">
      <c r="A5684" s="52" t="s">
        <v>506</v>
      </c>
      <c r="B5684" s="52" t="s">
        <v>1448</v>
      </c>
      <c r="C5684" s="52" t="s">
        <v>1213</v>
      </c>
      <c r="D5684" s="52" t="s">
        <v>514</v>
      </c>
      <c r="E5684" s="52" t="s">
        <v>1083</v>
      </c>
      <c r="F5684" s="52" t="s">
        <v>1090</v>
      </c>
      <c r="G5684" s="56" t="s">
        <v>1091</v>
      </c>
      <c r="H5684" s="57">
        <v>300000000</v>
      </c>
    </row>
    <row r="5685" spans="1:8">
      <c r="A5685" s="52" t="s">
        <v>506</v>
      </c>
      <c r="B5685" s="52" t="s">
        <v>1448</v>
      </c>
      <c r="C5685" s="52" t="s">
        <v>1213</v>
      </c>
      <c r="D5685" s="52" t="s">
        <v>1215</v>
      </c>
      <c r="E5685" s="52" t="s">
        <v>201</v>
      </c>
      <c r="F5685" s="52" t="s">
        <v>201</v>
      </c>
      <c r="G5685" s="56" t="s">
        <v>1216</v>
      </c>
      <c r="H5685" s="57">
        <v>150000000</v>
      </c>
    </row>
    <row r="5686" spans="1:8">
      <c r="A5686" s="52" t="s">
        <v>506</v>
      </c>
      <c r="B5686" s="52" t="s">
        <v>1448</v>
      </c>
      <c r="C5686" s="52" t="s">
        <v>1213</v>
      </c>
      <c r="D5686" s="52" t="s">
        <v>1215</v>
      </c>
      <c r="E5686" s="52" t="s">
        <v>1083</v>
      </c>
      <c r="F5686" s="52" t="s">
        <v>201</v>
      </c>
      <c r="G5686" s="56" t="s">
        <v>971</v>
      </c>
      <c r="H5686" s="57">
        <v>150000000</v>
      </c>
    </row>
    <row r="5687" spans="1:8">
      <c r="A5687" s="52" t="s">
        <v>506</v>
      </c>
      <c r="B5687" s="52" t="s">
        <v>1448</v>
      </c>
      <c r="C5687" s="52" t="s">
        <v>1213</v>
      </c>
      <c r="D5687" s="52" t="s">
        <v>1215</v>
      </c>
      <c r="E5687" s="52" t="s">
        <v>1083</v>
      </c>
      <c r="F5687" s="52" t="s">
        <v>1090</v>
      </c>
      <c r="G5687" s="56" t="s">
        <v>1091</v>
      </c>
      <c r="H5687" s="57">
        <v>150000000</v>
      </c>
    </row>
    <row r="5688" spans="1:8">
      <c r="A5688" s="52" t="s">
        <v>506</v>
      </c>
      <c r="B5688" s="52" t="s">
        <v>1451</v>
      </c>
      <c r="C5688" s="52" t="s">
        <v>201</v>
      </c>
      <c r="D5688" s="52" t="s">
        <v>201</v>
      </c>
      <c r="E5688" s="52" t="s">
        <v>201</v>
      </c>
      <c r="F5688" s="52" t="s">
        <v>201</v>
      </c>
      <c r="G5688" s="56" t="s">
        <v>1452</v>
      </c>
      <c r="H5688" s="57">
        <v>1843438120</v>
      </c>
    </row>
    <row r="5689" spans="1:8" ht="25.5">
      <c r="A5689" s="52" t="s">
        <v>506</v>
      </c>
      <c r="B5689" s="52" t="s">
        <v>1451</v>
      </c>
      <c r="C5689" s="52" t="s">
        <v>930</v>
      </c>
      <c r="D5689" s="52" t="s">
        <v>201</v>
      </c>
      <c r="E5689" s="52" t="s">
        <v>201</v>
      </c>
      <c r="F5689" s="52" t="s">
        <v>201</v>
      </c>
      <c r="G5689" s="56" t="s">
        <v>931</v>
      </c>
      <c r="H5689" s="57">
        <v>1843438120</v>
      </c>
    </row>
    <row r="5690" spans="1:8" ht="38.25">
      <c r="A5690" s="52" t="s">
        <v>506</v>
      </c>
      <c r="B5690" s="52" t="s">
        <v>1451</v>
      </c>
      <c r="C5690" s="52" t="s">
        <v>930</v>
      </c>
      <c r="D5690" s="52" t="s">
        <v>1428</v>
      </c>
      <c r="E5690" s="52" t="s">
        <v>201</v>
      </c>
      <c r="F5690" s="52" t="s">
        <v>201</v>
      </c>
      <c r="G5690" s="56" t="s">
        <v>1429</v>
      </c>
      <c r="H5690" s="57">
        <v>1843438120</v>
      </c>
    </row>
    <row r="5691" spans="1:8">
      <c r="A5691" s="52" t="s">
        <v>506</v>
      </c>
      <c r="B5691" s="52" t="s">
        <v>1451</v>
      </c>
      <c r="C5691" s="52" t="s">
        <v>930</v>
      </c>
      <c r="D5691" s="52" t="s">
        <v>1428</v>
      </c>
      <c r="E5691" s="52" t="s">
        <v>934</v>
      </c>
      <c r="F5691" s="52" t="s">
        <v>201</v>
      </c>
      <c r="G5691" s="56" t="s">
        <v>935</v>
      </c>
      <c r="H5691" s="57">
        <v>516258000</v>
      </c>
    </row>
    <row r="5692" spans="1:8">
      <c r="A5692" s="52" t="s">
        <v>506</v>
      </c>
      <c r="B5692" s="52" t="s">
        <v>1451</v>
      </c>
      <c r="C5692" s="52" t="s">
        <v>930</v>
      </c>
      <c r="D5692" s="52" t="s">
        <v>1428</v>
      </c>
      <c r="E5692" s="52" t="s">
        <v>934</v>
      </c>
      <c r="F5692" s="52" t="s">
        <v>936</v>
      </c>
      <c r="G5692" s="56" t="s">
        <v>937</v>
      </c>
      <c r="H5692" s="57">
        <v>516258000</v>
      </c>
    </row>
    <row r="5693" spans="1:8" ht="25.5">
      <c r="A5693" s="52" t="s">
        <v>506</v>
      </c>
      <c r="B5693" s="52" t="s">
        <v>1451</v>
      </c>
      <c r="C5693" s="52" t="s">
        <v>930</v>
      </c>
      <c r="D5693" s="52" t="s">
        <v>1428</v>
      </c>
      <c r="E5693" s="52" t="s">
        <v>940</v>
      </c>
      <c r="F5693" s="52" t="s">
        <v>201</v>
      </c>
      <c r="G5693" s="56" t="s">
        <v>941</v>
      </c>
      <c r="H5693" s="57">
        <v>82867457</v>
      </c>
    </row>
    <row r="5694" spans="1:8" ht="25.5">
      <c r="A5694" s="52" t="s">
        <v>506</v>
      </c>
      <c r="B5694" s="52" t="s">
        <v>1451</v>
      </c>
      <c r="C5694" s="52" t="s">
        <v>930</v>
      </c>
      <c r="D5694" s="52" t="s">
        <v>1428</v>
      </c>
      <c r="E5694" s="52" t="s">
        <v>940</v>
      </c>
      <c r="F5694" s="52" t="s">
        <v>942</v>
      </c>
      <c r="G5694" s="56" t="s">
        <v>943</v>
      </c>
      <c r="H5694" s="57">
        <v>75528164</v>
      </c>
    </row>
    <row r="5695" spans="1:8">
      <c r="A5695" s="52" t="s">
        <v>506</v>
      </c>
      <c r="B5695" s="52" t="s">
        <v>1451</v>
      </c>
      <c r="C5695" s="52" t="s">
        <v>930</v>
      </c>
      <c r="D5695" s="52" t="s">
        <v>1428</v>
      </c>
      <c r="E5695" s="52" t="s">
        <v>940</v>
      </c>
      <c r="F5695" s="52" t="s">
        <v>1308</v>
      </c>
      <c r="G5695" s="56" t="s">
        <v>1309</v>
      </c>
      <c r="H5695" s="57">
        <v>7339293</v>
      </c>
    </row>
    <row r="5696" spans="1:8">
      <c r="A5696" s="52" t="s">
        <v>506</v>
      </c>
      <c r="B5696" s="52" t="s">
        <v>1451</v>
      </c>
      <c r="C5696" s="52" t="s">
        <v>930</v>
      </c>
      <c r="D5696" s="52" t="s">
        <v>1428</v>
      </c>
      <c r="E5696" s="52" t="s">
        <v>944</v>
      </c>
      <c r="F5696" s="52" t="s">
        <v>201</v>
      </c>
      <c r="G5696" s="56" t="s">
        <v>945</v>
      </c>
      <c r="H5696" s="57">
        <v>134033000</v>
      </c>
    </row>
    <row r="5697" spans="1:8">
      <c r="A5697" s="52" t="s">
        <v>506</v>
      </c>
      <c r="B5697" s="52" t="s">
        <v>1451</v>
      </c>
      <c r="C5697" s="52" t="s">
        <v>930</v>
      </c>
      <c r="D5697" s="52" t="s">
        <v>1428</v>
      </c>
      <c r="E5697" s="52" t="s">
        <v>944</v>
      </c>
      <c r="F5697" s="52" t="s">
        <v>946</v>
      </c>
      <c r="G5697" s="56" t="s">
        <v>947</v>
      </c>
      <c r="H5697" s="57">
        <v>45402000</v>
      </c>
    </row>
    <row r="5698" spans="1:8">
      <c r="A5698" s="52" t="s">
        <v>506</v>
      </c>
      <c r="B5698" s="52" t="s">
        <v>1451</v>
      </c>
      <c r="C5698" s="52" t="s">
        <v>930</v>
      </c>
      <c r="D5698" s="52" t="s">
        <v>1428</v>
      </c>
      <c r="E5698" s="52" t="s">
        <v>944</v>
      </c>
      <c r="F5698" s="52" t="s">
        <v>948</v>
      </c>
      <c r="G5698" s="56" t="s">
        <v>949</v>
      </c>
      <c r="H5698" s="57">
        <v>17567000</v>
      </c>
    </row>
    <row r="5699" spans="1:8" ht="25.5">
      <c r="A5699" s="52" t="s">
        <v>506</v>
      </c>
      <c r="B5699" s="52" t="s">
        <v>1451</v>
      </c>
      <c r="C5699" s="52" t="s">
        <v>930</v>
      </c>
      <c r="D5699" s="52" t="s">
        <v>1428</v>
      </c>
      <c r="E5699" s="52" t="s">
        <v>944</v>
      </c>
      <c r="F5699" s="52" t="s">
        <v>954</v>
      </c>
      <c r="G5699" s="56" t="s">
        <v>955</v>
      </c>
      <c r="H5699" s="57">
        <v>1974000</v>
      </c>
    </row>
    <row r="5700" spans="1:8">
      <c r="A5700" s="52" t="s">
        <v>506</v>
      </c>
      <c r="B5700" s="52" t="s">
        <v>1451</v>
      </c>
      <c r="C5700" s="52" t="s">
        <v>930</v>
      </c>
      <c r="D5700" s="52" t="s">
        <v>1428</v>
      </c>
      <c r="E5700" s="52" t="s">
        <v>944</v>
      </c>
      <c r="F5700" s="52" t="s">
        <v>960</v>
      </c>
      <c r="G5700" s="56" t="s">
        <v>961</v>
      </c>
      <c r="H5700" s="57">
        <v>69090000</v>
      </c>
    </row>
    <row r="5701" spans="1:8">
      <c r="A5701" s="52" t="s">
        <v>506</v>
      </c>
      <c r="B5701" s="52" t="s">
        <v>1451</v>
      </c>
      <c r="C5701" s="52" t="s">
        <v>930</v>
      </c>
      <c r="D5701" s="52" t="s">
        <v>1428</v>
      </c>
      <c r="E5701" s="52" t="s">
        <v>1139</v>
      </c>
      <c r="F5701" s="52" t="s">
        <v>201</v>
      </c>
      <c r="G5701" s="56" t="s">
        <v>1140</v>
      </c>
      <c r="H5701" s="57">
        <v>19519000</v>
      </c>
    </row>
    <row r="5702" spans="1:8">
      <c r="A5702" s="52" t="s">
        <v>506</v>
      </c>
      <c r="B5702" s="52" t="s">
        <v>1451</v>
      </c>
      <c r="C5702" s="52" t="s">
        <v>930</v>
      </c>
      <c r="D5702" s="52" t="s">
        <v>1428</v>
      </c>
      <c r="E5702" s="52" t="s">
        <v>1139</v>
      </c>
      <c r="F5702" s="52" t="s">
        <v>1266</v>
      </c>
      <c r="G5702" s="56" t="s">
        <v>1267</v>
      </c>
      <c r="H5702" s="57">
        <v>19519000</v>
      </c>
    </row>
    <row r="5703" spans="1:8">
      <c r="A5703" s="52" t="s">
        <v>506</v>
      </c>
      <c r="B5703" s="52" t="s">
        <v>1451</v>
      </c>
      <c r="C5703" s="52" t="s">
        <v>930</v>
      </c>
      <c r="D5703" s="52" t="s">
        <v>1428</v>
      </c>
      <c r="E5703" s="52" t="s">
        <v>972</v>
      </c>
      <c r="F5703" s="52" t="s">
        <v>201</v>
      </c>
      <c r="G5703" s="56" t="s">
        <v>973</v>
      </c>
      <c r="H5703" s="57">
        <v>162779286</v>
      </c>
    </row>
    <row r="5704" spans="1:8">
      <c r="A5704" s="52" t="s">
        <v>506</v>
      </c>
      <c r="B5704" s="52" t="s">
        <v>1451</v>
      </c>
      <c r="C5704" s="52" t="s">
        <v>930</v>
      </c>
      <c r="D5704" s="52" t="s">
        <v>1428</v>
      </c>
      <c r="E5704" s="52" t="s">
        <v>972</v>
      </c>
      <c r="F5704" s="52" t="s">
        <v>974</v>
      </c>
      <c r="G5704" s="56" t="s">
        <v>975</v>
      </c>
      <c r="H5704" s="57">
        <v>120673674</v>
      </c>
    </row>
    <row r="5705" spans="1:8">
      <c r="A5705" s="52" t="s">
        <v>506</v>
      </c>
      <c r="B5705" s="52" t="s">
        <v>1451</v>
      </c>
      <c r="C5705" s="52" t="s">
        <v>930</v>
      </c>
      <c r="D5705" s="52" t="s">
        <v>1428</v>
      </c>
      <c r="E5705" s="52" t="s">
        <v>972</v>
      </c>
      <c r="F5705" s="52" t="s">
        <v>976</v>
      </c>
      <c r="G5705" s="56" t="s">
        <v>977</v>
      </c>
      <c r="H5705" s="57">
        <v>20686914</v>
      </c>
    </row>
    <row r="5706" spans="1:8">
      <c r="A5706" s="52" t="s">
        <v>506</v>
      </c>
      <c r="B5706" s="52" t="s">
        <v>1451</v>
      </c>
      <c r="C5706" s="52" t="s">
        <v>930</v>
      </c>
      <c r="D5706" s="52" t="s">
        <v>1428</v>
      </c>
      <c r="E5706" s="52" t="s">
        <v>972</v>
      </c>
      <c r="F5706" s="52" t="s">
        <v>978</v>
      </c>
      <c r="G5706" s="56" t="s">
        <v>979</v>
      </c>
      <c r="H5706" s="57">
        <v>13791276</v>
      </c>
    </row>
    <row r="5707" spans="1:8">
      <c r="A5707" s="52" t="s">
        <v>506</v>
      </c>
      <c r="B5707" s="52" t="s">
        <v>1451</v>
      </c>
      <c r="C5707" s="52" t="s">
        <v>930</v>
      </c>
      <c r="D5707" s="52" t="s">
        <v>1428</v>
      </c>
      <c r="E5707" s="52" t="s">
        <v>972</v>
      </c>
      <c r="F5707" s="52" t="s">
        <v>980</v>
      </c>
      <c r="G5707" s="56" t="s">
        <v>981</v>
      </c>
      <c r="H5707" s="57">
        <v>7627422</v>
      </c>
    </row>
    <row r="5708" spans="1:8">
      <c r="A5708" s="52" t="s">
        <v>506</v>
      </c>
      <c r="B5708" s="52" t="s">
        <v>1451</v>
      </c>
      <c r="C5708" s="52" t="s">
        <v>930</v>
      </c>
      <c r="D5708" s="52" t="s">
        <v>1428</v>
      </c>
      <c r="E5708" s="52" t="s">
        <v>986</v>
      </c>
      <c r="F5708" s="52" t="s">
        <v>201</v>
      </c>
      <c r="G5708" s="56" t="s">
        <v>987</v>
      </c>
      <c r="H5708" s="57">
        <v>19744661</v>
      </c>
    </row>
    <row r="5709" spans="1:8">
      <c r="A5709" s="52" t="s">
        <v>506</v>
      </c>
      <c r="B5709" s="52" t="s">
        <v>1451</v>
      </c>
      <c r="C5709" s="52" t="s">
        <v>930</v>
      </c>
      <c r="D5709" s="52" t="s">
        <v>1428</v>
      </c>
      <c r="E5709" s="52" t="s">
        <v>986</v>
      </c>
      <c r="F5709" s="52" t="s">
        <v>988</v>
      </c>
      <c r="G5709" s="56" t="s">
        <v>989</v>
      </c>
      <c r="H5709" s="57">
        <v>14786661</v>
      </c>
    </row>
    <row r="5710" spans="1:8">
      <c r="A5710" s="52" t="s">
        <v>506</v>
      </c>
      <c r="B5710" s="52" t="s">
        <v>1451</v>
      </c>
      <c r="C5710" s="52" t="s">
        <v>930</v>
      </c>
      <c r="D5710" s="52" t="s">
        <v>1428</v>
      </c>
      <c r="E5710" s="52" t="s">
        <v>986</v>
      </c>
      <c r="F5710" s="52" t="s">
        <v>994</v>
      </c>
      <c r="G5710" s="56" t="s">
        <v>995</v>
      </c>
      <c r="H5710" s="57">
        <v>4958000</v>
      </c>
    </row>
    <row r="5711" spans="1:8">
      <c r="A5711" s="52" t="s">
        <v>506</v>
      </c>
      <c r="B5711" s="52" t="s">
        <v>1451</v>
      </c>
      <c r="C5711" s="52" t="s">
        <v>930</v>
      </c>
      <c r="D5711" s="52" t="s">
        <v>1428</v>
      </c>
      <c r="E5711" s="52" t="s">
        <v>996</v>
      </c>
      <c r="F5711" s="52" t="s">
        <v>201</v>
      </c>
      <c r="G5711" s="56" t="s">
        <v>997</v>
      </c>
      <c r="H5711" s="57">
        <v>56080000</v>
      </c>
    </row>
    <row r="5712" spans="1:8">
      <c r="A5712" s="52" t="s">
        <v>506</v>
      </c>
      <c r="B5712" s="52" t="s">
        <v>1451</v>
      </c>
      <c r="C5712" s="52" t="s">
        <v>930</v>
      </c>
      <c r="D5712" s="52" t="s">
        <v>1428</v>
      </c>
      <c r="E5712" s="52" t="s">
        <v>996</v>
      </c>
      <c r="F5712" s="52" t="s">
        <v>998</v>
      </c>
      <c r="G5712" s="56" t="s">
        <v>999</v>
      </c>
      <c r="H5712" s="57">
        <v>29505000</v>
      </c>
    </row>
    <row r="5713" spans="1:8">
      <c r="A5713" s="52" t="s">
        <v>506</v>
      </c>
      <c r="B5713" s="52" t="s">
        <v>1451</v>
      </c>
      <c r="C5713" s="52" t="s">
        <v>930</v>
      </c>
      <c r="D5713" s="52" t="s">
        <v>1428</v>
      </c>
      <c r="E5713" s="52" t="s">
        <v>996</v>
      </c>
      <c r="F5713" s="52" t="s">
        <v>1004</v>
      </c>
      <c r="G5713" s="56" t="s">
        <v>1005</v>
      </c>
      <c r="H5713" s="57">
        <v>26575000</v>
      </c>
    </row>
    <row r="5714" spans="1:8">
      <c r="A5714" s="52" t="s">
        <v>506</v>
      </c>
      <c r="B5714" s="52" t="s">
        <v>1451</v>
      </c>
      <c r="C5714" s="52" t="s">
        <v>930</v>
      </c>
      <c r="D5714" s="52" t="s">
        <v>1428</v>
      </c>
      <c r="E5714" s="52" t="s">
        <v>1006</v>
      </c>
      <c r="F5714" s="52" t="s">
        <v>201</v>
      </c>
      <c r="G5714" s="56" t="s">
        <v>1007</v>
      </c>
      <c r="H5714" s="57">
        <v>12737900</v>
      </c>
    </row>
    <row r="5715" spans="1:8" ht="38.25">
      <c r="A5715" s="52" t="s">
        <v>506</v>
      </c>
      <c r="B5715" s="52" t="s">
        <v>1451</v>
      </c>
      <c r="C5715" s="52" t="s">
        <v>930</v>
      </c>
      <c r="D5715" s="52" t="s">
        <v>1428</v>
      </c>
      <c r="E5715" s="52" t="s">
        <v>1006</v>
      </c>
      <c r="F5715" s="52" t="s">
        <v>1008</v>
      </c>
      <c r="G5715" s="56" t="s">
        <v>1009</v>
      </c>
      <c r="H5715" s="57">
        <v>3746300</v>
      </c>
    </row>
    <row r="5716" spans="1:8">
      <c r="A5716" s="52" t="s">
        <v>506</v>
      </c>
      <c r="B5716" s="52" t="s">
        <v>1451</v>
      </c>
      <c r="C5716" s="52" t="s">
        <v>930</v>
      </c>
      <c r="D5716" s="52" t="s">
        <v>1428</v>
      </c>
      <c r="E5716" s="52" t="s">
        <v>1006</v>
      </c>
      <c r="F5716" s="52" t="s">
        <v>1010</v>
      </c>
      <c r="G5716" s="56" t="s">
        <v>1011</v>
      </c>
      <c r="H5716" s="57">
        <v>4662000</v>
      </c>
    </row>
    <row r="5717" spans="1:8" ht="38.25">
      <c r="A5717" s="52" t="s">
        <v>506</v>
      </c>
      <c r="B5717" s="52" t="s">
        <v>1451</v>
      </c>
      <c r="C5717" s="52" t="s">
        <v>930</v>
      </c>
      <c r="D5717" s="52" t="s">
        <v>1428</v>
      </c>
      <c r="E5717" s="52" t="s">
        <v>1006</v>
      </c>
      <c r="F5717" s="52" t="s">
        <v>1012</v>
      </c>
      <c r="G5717" s="56" t="s">
        <v>1013</v>
      </c>
      <c r="H5717" s="57">
        <v>4329600</v>
      </c>
    </row>
    <row r="5718" spans="1:8">
      <c r="A5718" s="52" t="s">
        <v>506</v>
      </c>
      <c r="B5718" s="52" t="s">
        <v>1451</v>
      </c>
      <c r="C5718" s="52" t="s">
        <v>930</v>
      </c>
      <c r="D5718" s="52" t="s">
        <v>1428</v>
      </c>
      <c r="E5718" s="52" t="s">
        <v>1021</v>
      </c>
      <c r="F5718" s="52" t="s">
        <v>201</v>
      </c>
      <c r="G5718" s="56" t="s">
        <v>1022</v>
      </c>
      <c r="H5718" s="57">
        <v>22094000</v>
      </c>
    </row>
    <row r="5719" spans="1:8">
      <c r="A5719" s="52" t="s">
        <v>506</v>
      </c>
      <c r="B5719" s="52" t="s">
        <v>1451</v>
      </c>
      <c r="C5719" s="52" t="s">
        <v>930</v>
      </c>
      <c r="D5719" s="52" t="s">
        <v>1428</v>
      </c>
      <c r="E5719" s="52" t="s">
        <v>1021</v>
      </c>
      <c r="F5719" s="52" t="s">
        <v>1023</v>
      </c>
      <c r="G5719" s="56" t="s">
        <v>1024</v>
      </c>
      <c r="H5719" s="57">
        <v>4554000</v>
      </c>
    </row>
    <row r="5720" spans="1:8">
      <c r="A5720" s="52" t="s">
        <v>506</v>
      </c>
      <c r="B5720" s="52" t="s">
        <v>1451</v>
      </c>
      <c r="C5720" s="52" t="s">
        <v>930</v>
      </c>
      <c r="D5720" s="52" t="s">
        <v>1428</v>
      </c>
      <c r="E5720" s="52" t="s">
        <v>1021</v>
      </c>
      <c r="F5720" s="52" t="s">
        <v>1029</v>
      </c>
      <c r="G5720" s="56" t="s">
        <v>1030</v>
      </c>
      <c r="H5720" s="57">
        <v>11000000</v>
      </c>
    </row>
    <row r="5721" spans="1:8">
      <c r="A5721" s="52" t="s">
        <v>506</v>
      </c>
      <c r="B5721" s="52" t="s">
        <v>1451</v>
      </c>
      <c r="C5721" s="52" t="s">
        <v>930</v>
      </c>
      <c r="D5721" s="52" t="s">
        <v>1428</v>
      </c>
      <c r="E5721" s="52" t="s">
        <v>1021</v>
      </c>
      <c r="F5721" s="52" t="s">
        <v>1033</v>
      </c>
      <c r="G5721" s="56" t="s">
        <v>1034</v>
      </c>
      <c r="H5721" s="57">
        <v>6540000</v>
      </c>
    </row>
    <row r="5722" spans="1:8">
      <c r="A5722" s="52" t="s">
        <v>506</v>
      </c>
      <c r="B5722" s="52" t="s">
        <v>1451</v>
      </c>
      <c r="C5722" s="52" t="s">
        <v>930</v>
      </c>
      <c r="D5722" s="52" t="s">
        <v>1428</v>
      </c>
      <c r="E5722" s="52" t="s">
        <v>1035</v>
      </c>
      <c r="F5722" s="52" t="s">
        <v>201</v>
      </c>
      <c r="G5722" s="56" t="s">
        <v>1036</v>
      </c>
      <c r="H5722" s="57">
        <v>96795580</v>
      </c>
    </row>
    <row r="5723" spans="1:8">
      <c r="A5723" s="52" t="s">
        <v>506</v>
      </c>
      <c r="B5723" s="52" t="s">
        <v>1451</v>
      </c>
      <c r="C5723" s="52" t="s">
        <v>930</v>
      </c>
      <c r="D5723" s="52" t="s">
        <v>1428</v>
      </c>
      <c r="E5723" s="52" t="s">
        <v>1035</v>
      </c>
      <c r="F5723" s="52" t="s">
        <v>1037</v>
      </c>
      <c r="G5723" s="56" t="s">
        <v>1038</v>
      </c>
      <c r="H5723" s="57">
        <v>33295580</v>
      </c>
    </row>
    <row r="5724" spans="1:8">
      <c r="A5724" s="52" t="s">
        <v>506</v>
      </c>
      <c r="B5724" s="52" t="s">
        <v>1451</v>
      </c>
      <c r="C5724" s="52" t="s">
        <v>930</v>
      </c>
      <c r="D5724" s="52" t="s">
        <v>1428</v>
      </c>
      <c r="E5724" s="52" t="s">
        <v>1035</v>
      </c>
      <c r="F5724" s="52" t="s">
        <v>1039</v>
      </c>
      <c r="G5724" s="56" t="s">
        <v>1040</v>
      </c>
      <c r="H5724" s="57">
        <v>29400000</v>
      </c>
    </row>
    <row r="5725" spans="1:8">
      <c r="A5725" s="52" t="s">
        <v>506</v>
      </c>
      <c r="B5725" s="52" t="s">
        <v>1451</v>
      </c>
      <c r="C5725" s="52" t="s">
        <v>930</v>
      </c>
      <c r="D5725" s="52" t="s">
        <v>1428</v>
      </c>
      <c r="E5725" s="52" t="s">
        <v>1035</v>
      </c>
      <c r="F5725" s="52" t="s">
        <v>1041</v>
      </c>
      <c r="G5725" s="56" t="s">
        <v>1028</v>
      </c>
      <c r="H5725" s="57">
        <v>34100000</v>
      </c>
    </row>
    <row r="5726" spans="1:8">
      <c r="A5726" s="52" t="s">
        <v>506</v>
      </c>
      <c r="B5726" s="52" t="s">
        <v>1451</v>
      </c>
      <c r="C5726" s="52" t="s">
        <v>930</v>
      </c>
      <c r="D5726" s="52" t="s">
        <v>1428</v>
      </c>
      <c r="E5726" s="52" t="s">
        <v>1044</v>
      </c>
      <c r="F5726" s="52" t="s">
        <v>201</v>
      </c>
      <c r="G5726" s="56" t="s">
        <v>1045</v>
      </c>
      <c r="H5726" s="57">
        <v>177519343</v>
      </c>
    </row>
    <row r="5727" spans="1:8">
      <c r="A5727" s="52" t="s">
        <v>506</v>
      </c>
      <c r="B5727" s="52" t="s">
        <v>1451</v>
      </c>
      <c r="C5727" s="52" t="s">
        <v>930</v>
      </c>
      <c r="D5727" s="52" t="s">
        <v>1428</v>
      </c>
      <c r="E5727" s="52" t="s">
        <v>1044</v>
      </c>
      <c r="F5727" s="52" t="s">
        <v>1046</v>
      </c>
      <c r="G5727" s="56" t="s">
        <v>1047</v>
      </c>
      <c r="H5727" s="57">
        <v>91000000</v>
      </c>
    </row>
    <row r="5728" spans="1:8">
      <c r="A5728" s="52" t="s">
        <v>506</v>
      </c>
      <c r="B5728" s="52" t="s">
        <v>1451</v>
      </c>
      <c r="C5728" s="52" t="s">
        <v>930</v>
      </c>
      <c r="D5728" s="52" t="s">
        <v>1428</v>
      </c>
      <c r="E5728" s="52" t="s">
        <v>1044</v>
      </c>
      <c r="F5728" s="52" t="s">
        <v>1048</v>
      </c>
      <c r="G5728" s="56" t="s">
        <v>1049</v>
      </c>
      <c r="H5728" s="57">
        <v>86519343</v>
      </c>
    </row>
    <row r="5729" spans="1:8" ht="25.5">
      <c r="A5729" s="52" t="s">
        <v>506</v>
      </c>
      <c r="B5729" s="52" t="s">
        <v>1451</v>
      </c>
      <c r="C5729" s="52" t="s">
        <v>930</v>
      </c>
      <c r="D5729" s="52" t="s">
        <v>1428</v>
      </c>
      <c r="E5729" s="52" t="s">
        <v>1058</v>
      </c>
      <c r="F5729" s="52" t="s">
        <v>201</v>
      </c>
      <c r="G5729" s="56" t="s">
        <v>1059</v>
      </c>
      <c r="H5729" s="57">
        <v>11620000</v>
      </c>
    </row>
    <row r="5730" spans="1:8">
      <c r="A5730" s="52" t="s">
        <v>506</v>
      </c>
      <c r="B5730" s="52" t="s">
        <v>1451</v>
      </c>
      <c r="C5730" s="52" t="s">
        <v>930</v>
      </c>
      <c r="D5730" s="52" t="s">
        <v>1428</v>
      </c>
      <c r="E5730" s="52" t="s">
        <v>1058</v>
      </c>
      <c r="F5730" s="52" t="s">
        <v>1064</v>
      </c>
      <c r="G5730" s="56" t="s">
        <v>1065</v>
      </c>
      <c r="H5730" s="57">
        <v>550000</v>
      </c>
    </row>
    <row r="5731" spans="1:8">
      <c r="A5731" s="52" t="s">
        <v>506</v>
      </c>
      <c r="B5731" s="52" t="s">
        <v>1451</v>
      </c>
      <c r="C5731" s="52" t="s">
        <v>930</v>
      </c>
      <c r="D5731" s="52" t="s">
        <v>1428</v>
      </c>
      <c r="E5731" s="52" t="s">
        <v>1058</v>
      </c>
      <c r="F5731" s="52" t="s">
        <v>1066</v>
      </c>
      <c r="G5731" s="56" t="s">
        <v>1067</v>
      </c>
      <c r="H5731" s="57">
        <v>11070000</v>
      </c>
    </row>
    <row r="5732" spans="1:8" ht="25.5">
      <c r="A5732" s="52" t="s">
        <v>506</v>
      </c>
      <c r="B5732" s="52" t="s">
        <v>1451</v>
      </c>
      <c r="C5732" s="52" t="s">
        <v>930</v>
      </c>
      <c r="D5732" s="52" t="s">
        <v>1428</v>
      </c>
      <c r="E5732" s="52" t="s">
        <v>1072</v>
      </c>
      <c r="F5732" s="52" t="s">
        <v>201</v>
      </c>
      <c r="G5732" s="56" t="s">
        <v>1073</v>
      </c>
      <c r="H5732" s="57">
        <v>30640000</v>
      </c>
    </row>
    <row r="5733" spans="1:8">
      <c r="A5733" s="52" t="s">
        <v>506</v>
      </c>
      <c r="B5733" s="52" t="s">
        <v>1451</v>
      </c>
      <c r="C5733" s="52" t="s">
        <v>930</v>
      </c>
      <c r="D5733" s="52" t="s">
        <v>1428</v>
      </c>
      <c r="E5733" s="52" t="s">
        <v>1072</v>
      </c>
      <c r="F5733" s="52" t="s">
        <v>1074</v>
      </c>
      <c r="G5733" s="56" t="s">
        <v>1067</v>
      </c>
      <c r="H5733" s="57">
        <v>30640000</v>
      </c>
    </row>
    <row r="5734" spans="1:8" ht="25.5">
      <c r="A5734" s="52" t="s">
        <v>506</v>
      </c>
      <c r="B5734" s="52" t="s">
        <v>1451</v>
      </c>
      <c r="C5734" s="52" t="s">
        <v>930</v>
      </c>
      <c r="D5734" s="52" t="s">
        <v>1428</v>
      </c>
      <c r="E5734" s="52" t="s">
        <v>1076</v>
      </c>
      <c r="F5734" s="52" t="s">
        <v>201</v>
      </c>
      <c r="G5734" s="56" t="s">
        <v>1077</v>
      </c>
      <c r="H5734" s="57">
        <v>118774693</v>
      </c>
    </row>
    <row r="5735" spans="1:8">
      <c r="A5735" s="52" t="s">
        <v>506</v>
      </c>
      <c r="B5735" s="52" t="s">
        <v>1451</v>
      </c>
      <c r="C5735" s="52" t="s">
        <v>930</v>
      </c>
      <c r="D5735" s="52" t="s">
        <v>1428</v>
      </c>
      <c r="E5735" s="52" t="s">
        <v>1076</v>
      </c>
      <c r="F5735" s="52" t="s">
        <v>1112</v>
      </c>
      <c r="G5735" s="56" t="s">
        <v>1113</v>
      </c>
      <c r="H5735" s="57">
        <v>6800000</v>
      </c>
    </row>
    <row r="5736" spans="1:8">
      <c r="A5736" s="52" t="s">
        <v>506</v>
      </c>
      <c r="B5736" s="52" t="s">
        <v>1451</v>
      </c>
      <c r="C5736" s="52" t="s">
        <v>930</v>
      </c>
      <c r="D5736" s="52" t="s">
        <v>1428</v>
      </c>
      <c r="E5736" s="52" t="s">
        <v>1076</v>
      </c>
      <c r="F5736" s="52" t="s">
        <v>1082</v>
      </c>
      <c r="G5736" s="56" t="s">
        <v>971</v>
      </c>
      <c r="H5736" s="57">
        <v>111974693</v>
      </c>
    </row>
    <row r="5737" spans="1:8">
      <c r="A5737" s="52" t="s">
        <v>506</v>
      </c>
      <c r="B5737" s="52" t="s">
        <v>1451</v>
      </c>
      <c r="C5737" s="52" t="s">
        <v>930</v>
      </c>
      <c r="D5737" s="52" t="s">
        <v>1428</v>
      </c>
      <c r="E5737" s="52" t="s">
        <v>1189</v>
      </c>
      <c r="F5737" s="52" t="s">
        <v>201</v>
      </c>
      <c r="G5737" s="56" t="s">
        <v>1190</v>
      </c>
      <c r="H5737" s="57">
        <v>9671000</v>
      </c>
    </row>
    <row r="5738" spans="1:8">
      <c r="A5738" s="52" t="s">
        <v>506</v>
      </c>
      <c r="B5738" s="52" t="s">
        <v>1451</v>
      </c>
      <c r="C5738" s="52" t="s">
        <v>930</v>
      </c>
      <c r="D5738" s="52" t="s">
        <v>1428</v>
      </c>
      <c r="E5738" s="52" t="s">
        <v>1189</v>
      </c>
      <c r="F5738" s="52" t="s">
        <v>1191</v>
      </c>
      <c r="G5738" s="56" t="s">
        <v>1192</v>
      </c>
      <c r="H5738" s="57">
        <v>9671000</v>
      </c>
    </row>
    <row r="5739" spans="1:8">
      <c r="A5739" s="52" t="s">
        <v>506</v>
      </c>
      <c r="B5739" s="52" t="s">
        <v>1451</v>
      </c>
      <c r="C5739" s="52" t="s">
        <v>930</v>
      </c>
      <c r="D5739" s="52" t="s">
        <v>1428</v>
      </c>
      <c r="E5739" s="52" t="s">
        <v>1083</v>
      </c>
      <c r="F5739" s="52" t="s">
        <v>201</v>
      </c>
      <c r="G5739" s="56" t="s">
        <v>971</v>
      </c>
      <c r="H5739" s="57">
        <v>372304200</v>
      </c>
    </row>
    <row r="5740" spans="1:8">
      <c r="A5740" s="52" t="s">
        <v>506</v>
      </c>
      <c r="B5740" s="52" t="s">
        <v>1451</v>
      </c>
      <c r="C5740" s="52" t="s">
        <v>930</v>
      </c>
      <c r="D5740" s="52" t="s">
        <v>1428</v>
      </c>
      <c r="E5740" s="52" t="s">
        <v>1083</v>
      </c>
      <c r="F5740" s="52" t="s">
        <v>1088</v>
      </c>
      <c r="G5740" s="56" t="s">
        <v>1089</v>
      </c>
      <c r="H5740" s="57">
        <v>184131000</v>
      </c>
    </row>
    <row r="5741" spans="1:8">
      <c r="A5741" s="52" t="s">
        <v>506</v>
      </c>
      <c r="B5741" s="52" t="s">
        <v>1451</v>
      </c>
      <c r="C5741" s="52" t="s">
        <v>930</v>
      </c>
      <c r="D5741" s="52" t="s">
        <v>1428</v>
      </c>
      <c r="E5741" s="52" t="s">
        <v>1083</v>
      </c>
      <c r="F5741" s="52" t="s">
        <v>1090</v>
      </c>
      <c r="G5741" s="56" t="s">
        <v>1091</v>
      </c>
      <c r="H5741" s="57">
        <v>188173200</v>
      </c>
    </row>
    <row r="5742" spans="1:8">
      <c r="A5742" s="52" t="s">
        <v>506</v>
      </c>
      <c r="B5742" s="52" t="s">
        <v>1453</v>
      </c>
      <c r="C5742" s="52" t="s">
        <v>201</v>
      </c>
      <c r="D5742" s="52" t="s">
        <v>201</v>
      </c>
      <c r="E5742" s="52" t="s">
        <v>201</v>
      </c>
      <c r="F5742" s="52" t="s">
        <v>201</v>
      </c>
      <c r="G5742" s="56" t="s">
        <v>1454</v>
      </c>
      <c r="H5742" s="57">
        <v>521894000</v>
      </c>
    </row>
    <row r="5743" spans="1:8" ht="25.5">
      <c r="A5743" s="52" t="s">
        <v>506</v>
      </c>
      <c r="B5743" s="52" t="s">
        <v>1453</v>
      </c>
      <c r="C5743" s="52" t="s">
        <v>930</v>
      </c>
      <c r="D5743" s="52" t="s">
        <v>201</v>
      </c>
      <c r="E5743" s="52" t="s">
        <v>201</v>
      </c>
      <c r="F5743" s="52" t="s">
        <v>201</v>
      </c>
      <c r="G5743" s="56" t="s">
        <v>931</v>
      </c>
      <c r="H5743" s="57">
        <v>521894000</v>
      </c>
    </row>
    <row r="5744" spans="1:8" ht="38.25">
      <c r="A5744" s="52" t="s">
        <v>506</v>
      </c>
      <c r="B5744" s="52" t="s">
        <v>1453</v>
      </c>
      <c r="C5744" s="52" t="s">
        <v>930</v>
      </c>
      <c r="D5744" s="52" t="s">
        <v>1428</v>
      </c>
      <c r="E5744" s="52" t="s">
        <v>201</v>
      </c>
      <c r="F5744" s="52" t="s">
        <v>201</v>
      </c>
      <c r="G5744" s="56" t="s">
        <v>1429</v>
      </c>
      <c r="H5744" s="57">
        <v>521894000</v>
      </c>
    </row>
    <row r="5745" spans="1:8">
      <c r="A5745" s="52" t="s">
        <v>506</v>
      </c>
      <c r="B5745" s="52" t="s">
        <v>1453</v>
      </c>
      <c r="C5745" s="52" t="s">
        <v>930</v>
      </c>
      <c r="D5745" s="52" t="s">
        <v>1428</v>
      </c>
      <c r="E5745" s="52" t="s">
        <v>934</v>
      </c>
      <c r="F5745" s="52" t="s">
        <v>201</v>
      </c>
      <c r="G5745" s="56" t="s">
        <v>935</v>
      </c>
      <c r="H5745" s="57">
        <v>87186600</v>
      </c>
    </row>
    <row r="5746" spans="1:8">
      <c r="A5746" s="52" t="s">
        <v>506</v>
      </c>
      <c r="B5746" s="52" t="s">
        <v>1453</v>
      </c>
      <c r="C5746" s="52" t="s">
        <v>930</v>
      </c>
      <c r="D5746" s="52" t="s">
        <v>1428</v>
      </c>
      <c r="E5746" s="52" t="s">
        <v>934</v>
      </c>
      <c r="F5746" s="52" t="s">
        <v>936</v>
      </c>
      <c r="G5746" s="56" t="s">
        <v>937</v>
      </c>
      <c r="H5746" s="57">
        <v>87186600</v>
      </c>
    </row>
    <row r="5747" spans="1:8">
      <c r="A5747" s="52" t="s">
        <v>506</v>
      </c>
      <c r="B5747" s="52" t="s">
        <v>1453</v>
      </c>
      <c r="C5747" s="52" t="s">
        <v>930</v>
      </c>
      <c r="D5747" s="52" t="s">
        <v>1428</v>
      </c>
      <c r="E5747" s="52" t="s">
        <v>944</v>
      </c>
      <c r="F5747" s="52" t="s">
        <v>201</v>
      </c>
      <c r="G5747" s="56" t="s">
        <v>945</v>
      </c>
      <c r="H5747" s="57">
        <v>69450000</v>
      </c>
    </row>
    <row r="5748" spans="1:8">
      <c r="A5748" s="52" t="s">
        <v>506</v>
      </c>
      <c r="B5748" s="52" t="s">
        <v>1453</v>
      </c>
      <c r="C5748" s="52" t="s">
        <v>930</v>
      </c>
      <c r="D5748" s="52" t="s">
        <v>1428</v>
      </c>
      <c r="E5748" s="52" t="s">
        <v>944</v>
      </c>
      <c r="F5748" s="52" t="s">
        <v>946</v>
      </c>
      <c r="G5748" s="56" t="s">
        <v>947</v>
      </c>
      <c r="H5748" s="57">
        <v>69090000</v>
      </c>
    </row>
    <row r="5749" spans="1:8" ht="25.5">
      <c r="A5749" s="52" t="s">
        <v>506</v>
      </c>
      <c r="B5749" s="52" t="s">
        <v>1453</v>
      </c>
      <c r="C5749" s="52" t="s">
        <v>930</v>
      </c>
      <c r="D5749" s="52" t="s">
        <v>1428</v>
      </c>
      <c r="E5749" s="52" t="s">
        <v>944</v>
      </c>
      <c r="F5749" s="52" t="s">
        <v>954</v>
      </c>
      <c r="G5749" s="56" t="s">
        <v>955</v>
      </c>
      <c r="H5749" s="57">
        <v>360000</v>
      </c>
    </row>
    <row r="5750" spans="1:8">
      <c r="A5750" s="52" t="s">
        <v>506</v>
      </c>
      <c r="B5750" s="52" t="s">
        <v>1453</v>
      </c>
      <c r="C5750" s="52" t="s">
        <v>930</v>
      </c>
      <c r="D5750" s="52" t="s">
        <v>1428</v>
      </c>
      <c r="E5750" s="52" t="s">
        <v>972</v>
      </c>
      <c r="F5750" s="52" t="s">
        <v>201</v>
      </c>
      <c r="G5750" s="56" t="s">
        <v>973</v>
      </c>
      <c r="H5750" s="57">
        <v>31569203</v>
      </c>
    </row>
    <row r="5751" spans="1:8">
      <c r="A5751" s="52" t="s">
        <v>506</v>
      </c>
      <c r="B5751" s="52" t="s">
        <v>1453</v>
      </c>
      <c r="C5751" s="52" t="s">
        <v>930</v>
      </c>
      <c r="D5751" s="52" t="s">
        <v>1428</v>
      </c>
      <c r="E5751" s="52" t="s">
        <v>972</v>
      </c>
      <c r="F5751" s="52" t="s">
        <v>974</v>
      </c>
      <c r="G5751" s="56" t="s">
        <v>975</v>
      </c>
      <c r="H5751" s="57">
        <v>23692085</v>
      </c>
    </row>
    <row r="5752" spans="1:8">
      <c r="A5752" s="52" t="s">
        <v>506</v>
      </c>
      <c r="B5752" s="52" t="s">
        <v>1453</v>
      </c>
      <c r="C5752" s="52" t="s">
        <v>930</v>
      </c>
      <c r="D5752" s="52" t="s">
        <v>1428</v>
      </c>
      <c r="E5752" s="52" t="s">
        <v>972</v>
      </c>
      <c r="F5752" s="52" t="s">
        <v>976</v>
      </c>
      <c r="G5752" s="56" t="s">
        <v>977</v>
      </c>
      <c r="H5752" s="57">
        <v>4061499</v>
      </c>
    </row>
    <row r="5753" spans="1:8">
      <c r="A5753" s="52" t="s">
        <v>506</v>
      </c>
      <c r="B5753" s="52" t="s">
        <v>1453</v>
      </c>
      <c r="C5753" s="52" t="s">
        <v>930</v>
      </c>
      <c r="D5753" s="52" t="s">
        <v>1428</v>
      </c>
      <c r="E5753" s="52" t="s">
        <v>972</v>
      </c>
      <c r="F5753" s="52" t="s">
        <v>978</v>
      </c>
      <c r="G5753" s="56" t="s">
        <v>979</v>
      </c>
      <c r="H5753" s="57">
        <v>2461786</v>
      </c>
    </row>
    <row r="5754" spans="1:8">
      <c r="A5754" s="52" t="s">
        <v>506</v>
      </c>
      <c r="B5754" s="52" t="s">
        <v>1453</v>
      </c>
      <c r="C5754" s="52" t="s">
        <v>930</v>
      </c>
      <c r="D5754" s="52" t="s">
        <v>1428</v>
      </c>
      <c r="E5754" s="52" t="s">
        <v>972</v>
      </c>
      <c r="F5754" s="52" t="s">
        <v>980</v>
      </c>
      <c r="G5754" s="56" t="s">
        <v>981</v>
      </c>
      <c r="H5754" s="57">
        <v>1353833</v>
      </c>
    </row>
    <row r="5755" spans="1:8">
      <c r="A5755" s="52" t="s">
        <v>506</v>
      </c>
      <c r="B5755" s="52" t="s">
        <v>1453</v>
      </c>
      <c r="C5755" s="52" t="s">
        <v>930</v>
      </c>
      <c r="D5755" s="52" t="s">
        <v>1428</v>
      </c>
      <c r="E5755" s="52" t="s">
        <v>986</v>
      </c>
      <c r="F5755" s="52" t="s">
        <v>201</v>
      </c>
      <c r="G5755" s="56" t="s">
        <v>987</v>
      </c>
      <c r="H5755" s="57">
        <v>2631975</v>
      </c>
    </row>
    <row r="5756" spans="1:8">
      <c r="A5756" s="52" t="s">
        <v>506</v>
      </c>
      <c r="B5756" s="52" t="s">
        <v>1453</v>
      </c>
      <c r="C5756" s="52" t="s">
        <v>930</v>
      </c>
      <c r="D5756" s="52" t="s">
        <v>1428</v>
      </c>
      <c r="E5756" s="52" t="s">
        <v>986</v>
      </c>
      <c r="F5756" s="52" t="s">
        <v>988</v>
      </c>
      <c r="G5756" s="56" t="s">
        <v>989</v>
      </c>
      <c r="H5756" s="57">
        <v>2385108</v>
      </c>
    </row>
    <row r="5757" spans="1:8">
      <c r="A5757" s="52" t="s">
        <v>506</v>
      </c>
      <c r="B5757" s="52" t="s">
        <v>1453</v>
      </c>
      <c r="C5757" s="52" t="s">
        <v>930</v>
      </c>
      <c r="D5757" s="52" t="s">
        <v>1428</v>
      </c>
      <c r="E5757" s="52" t="s">
        <v>986</v>
      </c>
      <c r="F5757" s="52" t="s">
        <v>990</v>
      </c>
      <c r="G5757" s="56" t="s">
        <v>991</v>
      </c>
      <c r="H5757" s="57">
        <v>246867</v>
      </c>
    </row>
    <row r="5758" spans="1:8">
      <c r="A5758" s="52" t="s">
        <v>506</v>
      </c>
      <c r="B5758" s="52" t="s">
        <v>1453</v>
      </c>
      <c r="C5758" s="52" t="s">
        <v>930</v>
      </c>
      <c r="D5758" s="52" t="s">
        <v>1428</v>
      </c>
      <c r="E5758" s="52" t="s">
        <v>996</v>
      </c>
      <c r="F5758" s="52" t="s">
        <v>201</v>
      </c>
      <c r="G5758" s="56" t="s">
        <v>997</v>
      </c>
      <c r="H5758" s="57">
        <v>20828171</v>
      </c>
    </row>
    <row r="5759" spans="1:8">
      <c r="A5759" s="52" t="s">
        <v>506</v>
      </c>
      <c r="B5759" s="52" t="s">
        <v>1453</v>
      </c>
      <c r="C5759" s="52" t="s">
        <v>930</v>
      </c>
      <c r="D5759" s="52" t="s">
        <v>1428</v>
      </c>
      <c r="E5759" s="52" t="s">
        <v>996</v>
      </c>
      <c r="F5759" s="52" t="s">
        <v>998</v>
      </c>
      <c r="G5759" s="56" t="s">
        <v>999</v>
      </c>
      <c r="H5759" s="57">
        <v>16199771</v>
      </c>
    </row>
    <row r="5760" spans="1:8">
      <c r="A5760" s="52" t="s">
        <v>506</v>
      </c>
      <c r="B5760" s="52" t="s">
        <v>1453</v>
      </c>
      <c r="C5760" s="52" t="s">
        <v>930</v>
      </c>
      <c r="D5760" s="52" t="s">
        <v>1428</v>
      </c>
      <c r="E5760" s="52" t="s">
        <v>996</v>
      </c>
      <c r="F5760" s="52" t="s">
        <v>1004</v>
      </c>
      <c r="G5760" s="56" t="s">
        <v>1005</v>
      </c>
      <c r="H5760" s="57">
        <v>4628400</v>
      </c>
    </row>
    <row r="5761" spans="1:8">
      <c r="A5761" s="52" t="s">
        <v>506</v>
      </c>
      <c r="B5761" s="52" t="s">
        <v>1453</v>
      </c>
      <c r="C5761" s="52" t="s">
        <v>930</v>
      </c>
      <c r="D5761" s="52" t="s">
        <v>1428</v>
      </c>
      <c r="E5761" s="52" t="s">
        <v>1006</v>
      </c>
      <c r="F5761" s="52" t="s">
        <v>201</v>
      </c>
      <c r="G5761" s="56" t="s">
        <v>1007</v>
      </c>
      <c r="H5761" s="57">
        <v>1701351</v>
      </c>
    </row>
    <row r="5762" spans="1:8" ht="38.25">
      <c r="A5762" s="52" t="s">
        <v>506</v>
      </c>
      <c r="B5762" s="52" t="s">
        <v>1453</v>
      </c>
      <c r="C5762" s="52" t="s">
        <v>930</v>
      </c>
      <c r="D5762" s="52" t="s">
        <v>1428</v>
      </c>
      <c r="E5762" s="52" t="s">
        <v>1006</v>
      </c>
      <c r="F5762" s="52" t="s">
        <v>1008</v>
      </c>
      <c r="G5762" s="56" t="s">
        <v>1009</v>
      </c>
      <c r="H5762" s="57">
        <v>201351</v>
      </c>
    </row>
    <row r="5763" spans="1:8">
      <c r="A5763" s="52" t="s">
        <v>506</v>
      </c>
      <c r="B5763" s="52" t="s">
        <v>1453</v>
      </c>
      <c r="C5763" s="52" t="s">
        <v>930</v>
      </c>
      <c r="D5763" s="52" t="s">
        <v>1428</v>
      </c>
      <c r="E5763" s="52" t="s">
        <v>1006</v>
      </c>
      <c r="F5763" s="52" t="s">
        <v>1014</v>
      </c>
      <c r="G5763" s="56" t="s">
        <v>1015</v>
      </c>
      <c r="H5763" s="57">
        <v>1500000</v>
      </c>
    </row>
    <row r="5764" spans="1:8">
      <c r="A5764" s="52" t="s">
        <v>506</v>
      </c>
      <c r="B5764" s="52" t="s">
        <v>1453</v>
      </c>
      <c r="C5764" s="52" t="s">
        <v>930</v>
      </c>
      <c r="D5764" s="52" t="s">
        <v>1428</v>
      </c>
      <c r="E5764" s="52" t="s">
        <v>1021</v>
      </c>
      <c r="F5764" s="52" t="s">
        <v>201</v>
      </c>
      <c r="G5764" s="56" t="s">
        <v>1022</v>
      </c>
      <c r="H5764" s="57">
        <v>174663000</v>
      </c>
    </row>
    <row r="5765" spans="1:8">
      <c r="A5765" s="52" t="s">
        <v>506</v>
      </c>
      <c r="B5765" s="52" t="s">
        <v>1453</v>
      </c>
      <c r="C5765" s="52" t="s">
        <v>930</v>
      </c>
      <c r="D5765" s="52" t="s">
        <v>1428</v>
      </c>
      <c r="E5765" s="52" t="s">
        <v>1021</v>
      </c>
      <c r="F5765" s="52" t="s">
        <v>1023</v>
      </c>
      <c r="G5765" s="56" t="s">
        <v>1024</v>
      </c>
      <c r="H5765" s="57">
        <v>12000000</v>
      </c>
    </row>
    <row r="5766" spans="1:8">
      <c r="A5766" s="52" t="s">
        <v>506</v>
      </c>
      <c r="B5766" s="52" t="s">
        <v>1453</v>
      </c>
      <c r="C5766" s="52" t="s">
        <v>930</v>
      </c>
      <c r="D5766" s="52" t="s">
        <v>1428</v>
      </c>
      <c r="E5766" s="52" t="s">
        <v>1021</v>
      </c>
      <c r="F5766" s="52" t="s">
        <v>1268</v>
      </c>
      <c r="G5766" s="56" t="s">
        <v>1269</v>
      </c>
      <c r="H5766" s="57">
        <v>963000</v>
      </c>
    </row>
    <row r="5767" spans="1:8">
      <c r="A5767" s="52" t="s">
        <v>506</v>
      </c>
      <c r="B5767" s="52" t="s">
        <v>1453</v>
      </c>
      <c r="C5767" s="52" t="s">
        <v>930</v>
      </c>
      <c r="D5767" s="52" t="s">
        <v>1428</v>
      </c>
      <c r="E5767" s="52" t="s">
        <v>1021</v>
      </c>
      <c r="F5767" s="52" t="s">
        <v>1027</v>
      </c>
      <c r="G5767" s="56" t="s">
        <v>1028</v>
      </c>
      <c r="H5767" s="57">
        <v>8400000</v>
      </c>
    </row>
    <row r="5768" spans="1:8">
      <c r="A5768" s="52" t="s">
        <v>506</v>
      </c>
      <c r="B5768" s="52" t="s">
        <v>1453</v>
      </c>
      <c r="C5768" s="52" t="s">
        <v>930</v>
      </c>
      <c r="D5768" s="52" t="s">
        <v>1428</v>
      </c>
      <c r="E5768" s="52" t="s">
        <v>1021</v>
      </c>
      <c r="F5768" s="52" t="s">
        <v>1029</v>
      </c>
      <c r="G5768" s="56" t="s">
        <v>1030</v>
      </c>
      <c r="H5768" s="57">
        <v>10000000</v>
      </c>
    </row>
    <row r="5769" spans="1:8">
      <c r="A5769" s="52" t="s">
        <v>506</v>
      </c>
      <c r="B5769" s="52" t="s">
        <v>1453</v>
      </c>
      <c r="C5769" s="52" t="s">
        <v>930</v>
      </c>
      <c r="D5769" s="52" t="s">
        <v>1428</v>
      </c>
      <c r="E5769" s="52" t="s">
        <v>1021</v>
      </c>
      <c r="F5769" s="52" t="s">
        <v>1031</v>
      </c>
      <c r="G5769" s="56" t="s">
        <v>1032</v>
      </c>
      <c r="H5769" s="57">
        <v>44849954</v>
      </c>
    </row>
    <row r="5770" spans="1:8">
      <c r="A5770" s="52" t="s">
        <v>506</v>
      </c>
      <c r="B5770" s="52" t="s">
        <v>1453</v>
      </c>
      <c r="C5770" s="52" t="s">
        <v>930</v>
      </c>
      <c r="D5770" s="52" t="s">
        <v>1428</v>
      </c>
      <c r="E5770" s="52" t="s">
        <v>1021</v>
      </c>
      <c r="F5770" s="52" t="s">
        <v>1033</v>
      </c>
      <c r="G5770" s="56" t="s">
        <v>1034</v>
      </c>
      <c r="H5770" s="57">
        <v>98450046</v>
      </c>
    </row>
    <row r="5771" spans="1:8">
      <c r="A5771" s="52" t="s">
        <v>506</v>
      </c>
      <c r="B5771" s="52" t="s">
        <v>1453</v>
      </c>
      <c r="C5771" s="52" t="s">
        <v>930</v>
      </c>
      <c r="D5771" s="52" t="s">
        <v>1428</v>
      </c>
      <c r="E5771" s="52" t="s">
        <v>1035</v>
      </c>
      <c r="F5771" s="52" t="s">
        <v>201</v>
      </c>
      <c r="G5771" s="56" t="s">
        <v>1036</v>
      </c>
      <c r="H5771" s="57">
        <v>26179000</v>
      </c>
    </row>
    <row r="5772" spans="1:8">
      <c r="A5772" s="52" t="s">
        <v>506</v>
      </c>
      <c r="B5772" s="52" t="s">
        <v>1453</v>
      </c>
      <c r="C5772" s="52" t="s">
        <v>930</v>
      </c>
      <c r="D5772" s="52" t="s">
        <v>1428</v>
      </c>
      <c r="E5772" s="52" t="s">
        <v>1035</v>
      </c>
      <c r="F5772" s="52" t="s">
        <v>1037</v>
      </c>
      <c r="G5772" s="56" t="s">
        <v>1038</v>
      </c>
      <c r="H5772" s="57">
        <v>11379000</v>
      </c>
    </row>
    <row r="5773" spans="1:8">
      <c r="A5773" s="52" t="s">
        <v>506</v>
      </c>
      <c r="B5773" s="52" t="s">
        <v>1453</v>
      </c>
      <c r="C5773" s="52" t="s">
        <v>930</v>
      </c>
      <c r="D5773" s="52" t="s">
        <v>1428</v>
      </c>
      <c r="E5773" s="52" t="s">
        <v>1035</v>
      </c>
      <c r="F5773" s="52" t="s">
        <v>1039</v>
      </c>
      <c r="G5773" s="56" t="s">
        <v>1040</v>
      </c>
      <c r="H5773" s="57">
        <v>6400000</v>
      </c>
    </row>
    <row r="5774" spans="1:8">
      <c r="A5774" s="52" t="s">
        <v>506</v>
      </c>
      <c r="B5774" s="52" t="s">
        <v>1453</v>
      </c>
      <c r="C5774" s="52" t="s">
        <v>930</v>
      </c>
      <c r="D5774" s="52" t="s">
        <v>1428</v>
      </c>
      <c r="E5774" s="52" t="s">
        <v>1035</v>
      </c>
      <c r="F5774" s="52" t="s">
        <v>1041</v>
      </c>
      <c r="G5774" s="56" t="s">
        <v>1028</v>
      </c>
      <c r="H5774" s="57">
        <v>8400000</v>
      </c>
    </row>
    <row r="5775" spans="1:8">
      <c r="A5775" s="52" t="s">
        <v>506</v>
      </c>
      <c r="B5775" s="52" t="s">
        <v>1453</v>
      </c>
      <c r="C5775" s="52" t="s">
        <v>930</v>
      </c>
      <c r="D5775" s="52" t="s">
        <v>1428</v>
      </c>
      <c r="E5775" s="52" t="s">
        <v>1044</v>
      </c>
      <c r="F5775" s="52" t="s">
        <v>201</v>
      </c>
      <c r="G5775" s="56" t="s">
        <v>1045</v>
      </c>
      <c r="H5775" s="57">
        <v>59076700</v>
      </c>
    </row>
    <row r="5776" spans="1:8">
      <c r="A5776" s="52" t="s">
        <v>506</v>
      </c>
      <c r="B5776" s="52" t="s">
        <v>1453</v>
      </c>
      <c r="C5776" s="52" t="s">
        <v>930</v>
      </c>
      <c r="D5776" s="52" t="s">
        <v>1428</v>
      </c>
      <c r="E5776" s="52" t="s">
        <v>1044</v>
      </c>
      <c r="F5776" s="52" t="s">
        <v>1046</v>
      </c>
      <c r="G5776" s="56" t="s">
        <v>1047</v>
      </c>
      <c r="H5776" s="57">
        <v>19250000</v>
      </c>
    </row>
    <row r="5777" spans="1:8">
      <c r="A5777" s="52" t="s">
        <v>506</v>
      </c>
      <c r="B5777" s="52" t="s">
        <v>1453</v>
      </c>
      <c r="C5777" s="52" t="s">
        <v>930</v>
      </c>
      <c r="D5777" s="52" t="s">
        <v>1428</v>
      </c>
      <c r="E5777" s="52" t="s">
        <v>1044</v>
      </c>
      <c r="F5777" s="52" t="s">
        <v>1048</v>
      </c>
      <c r="G5777" s="56" t="s">
        <v>1049</v>
      </c>
      <c r="H5777" s="57">
        <v>39826700</v>
      </c>
    </row>
    <row r="5778" spans="1:8">
      <c r="A5778" s="52" t="s">
        <v>506</v>
      </c>
      <c r="B5778" s="52" t="s">
        <v>1453</v>
      </c>
      <c r="C5778" s="52" t="s">
        <v>930</v>
      </c>
      <c r="D5778" s="52" t="s">
        <v>1428</v>
      </c>
      <c r="E5778" s="52" t="s">
        <v>1189</v>
      </c>
      <c r="F5778" s="52" t="s">
        <v>201</v>
      </c>
      <c r="G5778" s="56" t="s">
        <v>1190</v>
      </c>
      <c r="H5778" s="57">
        <v>1595000</v>
      </c>
    </row>
    <row r="5779" spans="1:8">
      <c r="A5779" s="52" t="s">
        <v>506</v>
      </c>
      <c r="B5779" s="52" t="s">
        <v>1453</v>
      </c>
      <c r="C5779" s="52" t="s">
        <v>930</v>
      </c>
      <c r="D5779" s="52" t="s">
        <v>1428</v>
      </c>
      <c r="E5779" s="52" t="s">
        <v>1189</v>
      </c>
      <c r="F5779" s="52" t="s">
        <v>1191</v>
      </c>
      <c r="G5779" s="56" t="s">
        <v>1192</v>
      </c>
      <c r="H5779" s="57">
        <v>1595000</v>
      </c>
    </row>
    <row r="5780" spans="1:8">
      <c r="A5780" s="52" t="s">
        <v>506</v>
      </c>
      <c r="B5780" s="52" t="s">
        <v>1453</v>
      </c>
      <c r="C5780" s="52" t="s">
        <v>930</v>
      </c>
      <c r="D5780" s="52" t="s">
        <v>1428</v>
      </c>
      <c r="E5780" s="52" t="s">
        <v>1083</v>
      </c>
      <c r="F5780" s="52" t="s">
        <v>201</v>
      </c>
      <c r="G5780" s="56" t="s">
        <v>971</v>
      </c>
      <c r="H5780" s="57">
        <v>47013000</v>
      </c>
    </row>
    <row r="5781" spans="1:8">
      <c r="A5781" s="52" t="s">
        <v>506</v>
      </c>
      <c r="B5781" s="52" t="s">
        <v>1453</v>
      </c>
      <c r="C5781" s="52" t="s">
        <v>930</v>
      </c>
      <c r="D5781" s="52" t="s">
        <v>1428</v>
      </c>
      <c r="E5781" s="52" t="s">
        <v>1083</v>
      </c>
      <c r="F5781" s="52" t="s">
        <v>1088</v>
      </c>
      <c r="G5781" s="56" t="s">
        <v>1089</v>
      </c>
      <c r="H5781" s="57">
        <v>34243000</v>
      </c>
    </row>
    <row r="5782" spans="1:8">
      <c r="A5782" s="52" t="s">
        <v>506</v>
      </c>
      <c r="B5782" s="52" t="s">
        <v>1453</v>
      </c>
      <c r="C5782" s="52" t="s">
        <v>930</v>
      </c>
      <c r="D5782" s="52" t="s">
        <v>1428</v>
      </c>
      <c r="E5782" s="52" t="s">
        <v>1083</v>
      </c>
      <c r="F5782" s="52" t="s">
        <v>1090</v>
      </c>
      <c r="G5782" s="56" t="s">
        <v>1091</v>
      </c>
      <c r="H5782" s="57">
        <v>12770000</v>
      </c>
    </row>
    <row r="5783" spans="1:8">
      <c r="A5783" s="52" t="s">
        <v>506</v>
      </c>
      <c r="B5783" s="52" t="s">
        <v>1455</v>
      </c>
      <c r="C5783" s="52" t="s">
        <v>201</v>
      </c>
      <c r="D5783" s="52" t="s">
        <v>201</v>
      </c>
      <c r="E5783" s="52" t="s">
        <v>201</v>
      </c>
      <c r="F5783" s="52" t="s">
        <v>201</v>
      </c>
      <c r="G5783" s="56" t="s">
        <v>1456</v>
      </c>
      <c r="H5783" s="57">
        <v>4118895000</v>
      </c>
    </row>
    <row r="5784" spans="1:8">
      <c r="A5784" s="52" t="s">
        <v>506</v>
      </c>
      <c r="B5784" s="52" t="s">
        <v>1455</v>
      </c>
      <c r="C5784" s="52" t="s">
        <v>1092</v>
      </c>
      <c r="D5784" s="52" t="s">
        <v>201</v>
      </c>
      <c r="E5784" s="52" t="s">
        <v>201</v>
      </c>
      <c r="F5784" s="52" t="s">
        <v>201</v>
      </c>
      <c r="G5784" s="56" t="s">
        <v>1093</v>
      </c>
      <c r="H5784" s="57">
        <v>36000000</v>
      </c>
    </row>
    <row r="5785" spans="1:8" ht="38.25">
      <c r="A5785" s="52" t="s">
        <v>506</v>
      </c>
      <c r="B5785" s="52" t="s">
        <v>1455</v>
      </c>
      <c r="C5785" s="52" t="s">
        <v>1092</v>
      </c>
      <c r="D5785" s="52" t="s">
        <v>1217</v>
      </c>
      <c r="E5785" s="52" t="s">
        <v>201</v>
      </c>
      <c r="F5785" s="52" t="s">
        <v>201</v>
      </c>
      <c r="G5785" s="56" t="s">
        <v>1218</v>
      </c>
      <c r="H5785" s="57">
        <v>36000000</v>
      </c>
    </row>
    <row r="5786" spans="1:8">
      <c r="A5786" s="52" t="s">
        <v>506</v>
      </c>
      <c r="B5786" s="52" t="s">
        <v>1455</v>
      </c>
      <c r="C5786" s="52" t="s">
        <v>1092</v>
      </c>
      <c r="D5786" s="52" t="s">
        <v>1217</v>
      </c>
      <c r="E5786" s="52" t="s">
        <v>944</v>
      </c>
      <c r="F5786" s="52" t="s">
        <v>201</v>
      </c>
      <c r="G5786" s="56" t="s">
        <v>945</v>
      </c>
      <c r="H5786" s="57">
        <v>7700000</v>
      </c>
    </row>
    <row r="5787" spans="1:8">
      <c r="A5787" s="52" t="s">
        <v>506</v>
      </c>
      <c r="B5787" s="52" t="s">
        <v>1455</v>
      </c>
      <c r="C5787" s="52" t="s">
        <v>1092</v>
      </c>
      <c r="D5787" s="52" t="s">
        <v>1217</v>
      </c>
      <c r="E5787" s="52" t="s">
        <v>944</v>
      </c>
      <c r="F5787" s="52" t="s">
        <v>948</v>
      </c>
      <c r="G5787" s="56" t="s">
        <v>949</v>
      </c>
      <c r="H5787" s="57">
        <v>7700000</v>
      </c>
    </row>
    <row r="5788" spans="1:8">
      <c r="A5788" s="52" t="s">
        <v>506</v>
      </c>
      <c r="B5788" s="52" t="s">
        <v>1455</v>
      </c>
      <c r="C5788" s="52" t="s">
        <v>1092</v>
      </c>
      <c r="D5788" s="52" t="s">
        <v>1217</v>
      </c>
      <c r="E5788" s="52" t="s">
        <v>1021</v>
      </c>
      <c r="F5788" s="52" t="s">
        <v>201</v>
      </c>
      <c r="G5788" s="56" t="s">
        <v>1022</v>
      </c>
      <c r="H5788" s="57">
        <v>21232000</v>
      </c>
    </row>
    <row r="5789" spans="1:8">
      <c r="A5789" s="52" t="s">
        <v>506</v>
      </c>
      <c r="B5789" s="52" t="s">
        <v>1455</v>
      </c>
      <c r="C5789" s="52" t="s">
        <v>1092</v>
      </c>
      <c r="D5789" s="52" t="s">
        <v>1217</v>
      </c>
      <c r="E5789" s="52" t="s">
        <v>1021</v>
      </c>
      <c r="F5789" s="52" t="s">
        <v>1029</v>
      </c>
      <c r="G5789" s="56" t="s">
        <v>1030</v>
      </c>
      <c r="H5789" s="57">
        <v>3752000</v>
      </c>
    </row>
    <row r="5790" spans="1:8">
      <c r="A5790" s="52" t="s">
        <v>506</v>
      </c>
      <c r="B5790" s="52" t="s">
        <v>1455</v>
      </c>
      <c r="C5790" s="52" t="s">
        <v>1092</v>
      </c>
      <c r="D5790" s="52" t="s">
        <v>1217</v>
      </c>
      <c r="E5790" s="52" t="s">
        <v>1021</v>
      </c>
      <c r="F5790" s="52" t="s">
        <v>1031</v>
      </c>
      <c r="G5790" s="56" t="s">
        <v>1032</v>
      </c>
      <c r="H5790" s="57">
        <v>11400000</v>
      </c>
    </row>
    <row r="5791" spans="1:8">
      <c r="A5791" s="52" t="s">
        <v>506</v>
      </c>
      <c r="B5791" s="52" t="s">
        <v>1455</v>
      </c>
      <c r="C5791" s="52" t="s">
        <v>1092</v>
      </c>
      <c r="D5791" s="52" t="s">
        <v>1217</v>
      </c>
      <c r="E5791" s="52" t="s">
        <v>1021</v>
      </c>
      <c r="F5791" s="52" t="s">
        <v>1033</v>
      </c>
      <c r="G5791" s="56" t="s">
        <v>1034</v>
      </c>
      <c r="H5791" s="57">
        <v>6080000</v>
      </c>
    </row>
    <row r="5792" spans="1:8">
      <c r="A5792" s="52" t="s">
        <v>506</v>
      </c>
      <c r="B5792" s="52" t="s">
        <v>1455</v>
      </c>
      <c r="C5792" s="52" t="s">
        <v>1092</v>
      </c>
      <c r="D5792" s="52" t="s">
        <v>1217</v>
      </c>
      <c r="E5792" s="52" t="s">
        <v>1035</v>
      </c>
      <c r="F5792" s="52" t="s">
        <v>201</v>
      </c>
      <c r="G5792" s="56" t="s">
        <v>1036</v>
      </c>
      <c r="H5792" s="57">
        <v>7068000</v>
      </c>
    </row>
    <row r="5793" spans="1:8">
      <c r="A5793" s="52" t="s">
        <v>506</v>
      </c>
      <c r="B5793" s="52" t="s">
        <v>1455</v>
      </c>
      <c r="C5793" s="52" t="s">
        <v>1092</v>
      </c>
      <c r="D5793" s="52" t="s">
        <v>1217</v>
      </c>
      <c r="E5793" s="52" t="s">
        <v>1035</v>
      </c>
      <c r="F5793" s="52" t="s">
        <v>1037</v>
      </c>
      <c r="G5793" s="56" t="s">
        <v>1038</v>
      </c>
      <c r="H5793" s="57">
        <v>7068000</v>
      </c>
    </row>
    <row r="5794" spans="1:8">
      <c r="A5794" s="52" t="s">
        <v>506</v>
      </c>
      <c r="B5794" s="52" t="s">
        <v>1455</v>
      </c>
      <c r="C5794" s="52" t="s">
        <v>480</v>
      </c>
      <c r="D5794" s="52" t="s">
        <v>201</v>
      </c>
      <c r="E5794" s="52" t="s">
        <v>201</v>
      </c>
      <c r="F5794" s="52" t="s">
        <v>201</v>
      </c>
      <c r="G5794" s="56" t="s">
        <v>1137</v>
      </c>
      <c r="H5794" s="57">
        <v>950000000</v>
      </c>
    </row>
    <row r="5795" spans="1:8">
      <c r="A5795" s="52" t="s">
        <v>506</v>
      </c>
      <c r="B5795" s="52" t="s">
        <v>1455</v>
      </c>
      <c r="C5795" s="52" t="s">
        <v>480</v>
      </c>
      <c r="D5795" s="52" t="s">
        <v>490</v>
      </c>
      <c r="E5795" s="52" t="s">
        <v>201</v>
      </c>
      <c r="F5795" s="52" t="s">
        <v>201</v>
      </c>
      <c r="G5795" s="56" t="s">
        <v>1138</v>
      </c>
      <c r="H5795" s="57">
        <v>950000000</v>
      </c>
    </row>
    <row r="5796" spans="1:8">
      <c r="A5796" s="52" t="s">
        <v>506</v>
      </c>
      <c r="B5796" s="52" t="s">
        <v>1455</v>
      </c>
      <c r="C5796" s="52" t="s">
        <v>480</v>
      </c>
      <c r="D5796" s="52" t="s">
        <v>490</v>
      </c>
      <c r="E5796" s="52" t="s">
        <v>944</v>
      </c>
      <c r="F5796" s="52" t="s">
        <v>201</v>
      </c>
      <c r="G5796" s="56" t="s">
        <v>945</v>
      </c>
      <c r="H5796" s="57">
        <v>4700000</v>
      </c>
    </row>
    <row r="5797" spans="1:8">
      <c r="A5797" s="52" t="s">
        <v>506</v>
      </c>
      <c r="B5797" s="52" t="s">
        <v>1455</v>
      </c>
      <c r="C5797" s="52" t="s">
        <v>480</v>
      </c>
      <c r="D5797" s="52" t="s">
        <v>490</v>
      </c>
      <c r="E5797" s="52" t="s">
        <v>944</v>
      </c>
      <c r="F5797" s="52" t="s">
        <v>948</v>
      </c>
      <c r="G5797" s="56" t="s">
        <v>949</v>
      </c>
      <c r="H5797" s="57">
        <v>4700000</v>
      </c>
    </row>
    <row r="5798" spans="1:8">
      <c r="A5798" s="52" t="s">
        <v>506</v>
      </c>
      <c r="B5798" s="52" t="s">
        <v>1455</v>
      </c>
      <c r="C5798" s="52" t="s">
        <v>480</v>
      </c>
      <c r="D5798" s="52" t="s">
        <v>490</v>
      </c>
      <c r="E5798" s="52" t="s">
        <v>996</v>
      </c>
      <c r="F5798" s="52" t="s">
        <v>201</v>
      </c>
      <c r="G5798" s="56" t="s">
        <v>997</v>
      </c>
      <c r="H5798" s="57">
        <v>2193600</v>
      </c>
    </row>
    <row r="5799" spans="1:8">
      <c r="A5799" s="52" t="s">
        <v>506</v>
      </c>
      <c r="B5799" s="52" t="s">
        <v>1455</v>
      </c>
      <c r="C5799" s="52" t="s">
        <v>480</v>
      </c>
      <c r="D5799" s="52" t="s">
        <v>490</v>
      </c>
      <c r="E5799" s="52" t="s">
        <v>996</v>
      </c>
      <c r="F5799" s="52" t="s">
        <v>998</v>
      </c>
      <c r="G5799" s="56" t="s">
        <v>999</v>
      </c>
      <c r="H5799" s="57">
        <v>1193600</v>
      </c>
    </row>
    <row r="5800" spans="1:8">
      <c r="A5800" s="52" t="s">
        <v>506</v>
      </c>
      <c r="B5800" s="52" t="s">
        <v>1455</v>
      </c>
      <c r="C5800" s="52" t="s">
        <v>480</v>
      </c>
      <c r="D5800" s="52" t="s">
        <v>490</v>
      </c>
      <c r="E5800" s="52" t="s">
        <v>996</v>
      </c>
      <c r="F5800" s="52" t="s">
        <v>1004</v>
      </c>
      <c r="G5800" s="56" t="s">
        <v>1005</v>
      </c>
      <c r="H5800" s="57">
        <v>1000000</v>
      </c>
    </row>
    <row r="5801" spans="1:8">
      <c r="A5801" s="52" t="s">
        <v>506</v>
      </c>
      <c r="B5801" s="52" t="s">
        <v>1455</v>
      </c>
      <c r="C5801" s="52" t="s">
        <v>480</v>
      </c>
      <c r="D5801" s="52" t="s">
        <v>490</v>
      </c>
      <c r="E5801" s="52" t="s">
        <v>1006</v>
      </c>
      <c r="F5801" s="52" t="s">
        <v>201</v>
      </c>
      <c r="G5801" s="56" t="s">
        <v>1007</v>
      </c>
      <c r="H5801" s="57">
        <v>8923500</v>
      </c>
    </row>
    <row r="5802" spans="1:8">
      <c r="A5802" s="52" t="s">
        <v>506</v>
      </c>
      <c r="B5802" s="52" t="s">
        <v>1455</v>
      </c>
      <c r="C5802" s="52" t="s">
        <v>480</v>
      </c>
      <c r="D5802" s="52" t="s">
        <v>490</v>
      </c>
      <c r="E5802" s="52" t="s">
        <v>1006</v>
      </c>
      <c r="F5802" s="52" t="s">
        <v>1010</v>
      </c>
      <c r="G5802" s="56" t="s">
        <v>1011</v>
      </c>
      <c r="H5802" s="57">
        <v>4332700</v>
      </c>
    </row>
    <row r="5803" spans="1:8" ht="25.5">
      <c r="A5803" s="52" t="s">
        <v>506</v>
      </c>
      <c r="B5803" s="52" t="s">
        <v>1455</v>
      </c>
      <c r="C5803" s="52" t="s">
        <v>480</v>
      </c>
      <c r="D5803" s="52" t="s">
        <v>490</v>
      </c>
      <c r="E5803" s="52" t="s">
        <v>1006</v>
      </c>
      <c r="F5803" s="52" t="s">
        <v>1016</v>
      </c>
      <c r="G5803" s="56" t="s">
        <v>1017</v>
      </c>
      <c r="H5803" s="57">
        <v>4590800</v>
      </c>
    </row>
    <row r="5804" spans="1:8">
      <c r="A5804" s="52" t="s">
        <v>506</v>
      </c>
      <c r="B5804" s="52" t="s">
        <v>1455</v>
      </c>
      <c r="C5804" s="52" t="s">
        <v>480</v>
      </c>
      <c r="D5804" s="52" t="s">
        <v>490</v>
      </c>
      <c r="E5804" s="52" t="s">
        <v>1021</v>
      </c>
      <c r="F5804" s="52" t="s">
        <v>201</v>
      </c>
      <c r="G5804" s="56" t="s">
        <v>1022</v>
      </c>
      <c r="H5804" s="57">
        <v>139796700</v>
      </c>
    </row>
    <row r="5805" spans="1:8">
      <c r="A5805" s="52" t="s">
        <v>506</v>
      </c>
      <c r="B5805" s="52" t="s">
        <v>1455</v>
      </c>
      <c r="C5805" s="52" t="s">
        <v>480</v>
      </c>
      <c r="D5805" s="52" t="s">
        <v>490</v>
      </c>
      <c r="E5805" s="52" t="s">
        <v>1021</v>
      </c>
      <c r="F5805" s="52" t="s">
        <v>1025</v>
      </c>
      <c r="G5805" s="56" t="s">
        <v>1026</v>
      </c>
      <c r="H5805" s="57">
        <v>18200000</v>
      </c>
    </row>
    <row r="5806" spans="1:8">
      <c r="A5806" s="52" t="s">
        <v>506</v>
      </c>
      <c r="B5806" s="52" t="s">
        <v>1455</v>
      </c>
      <c r="C5806" s="52" t="s">
        <v>480</v>
      </c>
      <c r="D5806" s="52" t="s">
        <v>490</v>
      </c>
      <c r="E5806" s="52" t="s">
        <v>1021</v>
      </c>
      <c r="F5806" s="52" t="s">
        <v>1268</v>
      </c>
      <c r="G5806" s="56" t="s">
        <v>1269</v>
      </c>
      <c r="H5806" s="57">
        <v>1900000</v>
      </c>
    </row>
    <row r="5807" spans="1:8">
      <c r="A5807" s="52" t="s">
        <v>506</v>
      </c>
      <c r="B5807" s="52" t="s">
        <v>1455</v>
      </c>
      <c r="C5807" s="52" t="s">
        <v>480</v>
      </c>
      <c r="D5807" s="52" t="s">
        <v>490</v>
      </c>
      <c r="E5807" s="52" t="s">
        <v>1021</v>
      </c>
      <c r="F5807" s="52" t="s">
        <v>1027</v>
      </c>
      <c r="G5807" s="56" t="s">
        <v>1028</v>
      </c>
      <c r="H5807" s="57">
        <v>3850000</v>
      </c>
    </row>
    <row r="5808" spans="1:8">
      <c r="A5808" s="52" t="s">
        <v>506</v>
      </c>
      <c r="B5808" s="52" t="s">
        <v>1455</v>
      </c>
      <c r="C5808" s="52" t="s">
        <v>480</v>
      </c>
      <c r="D5808" s="52" t="s">
        <v>490</v>
      </c>
      <c r="E5808" s="52" t="s">
        <v>1021</v>
      </c>
      <c r="F5808" s="52" t="s">
        <v>1029</v>
      </c>
      <c r="G5808" s="56" t="s">
        <v>1030</v>
      </c>
      <c r="H5808" s="57">
        <v>40748000</v>
      </c>
    </row>
    <row r="5809" spans="1:8">
      <c r="A5809" s="52" t="s">
        <v>506</v>
      </c>
      <c r="B5809" s="52" t="s">
        <v>1455</v>
      </c>
      <c r="C5809" s="52" t="s">
        <v>480</v>
      </c>
      <c r="D5809" s="52" t="s">
        <v>490</v>
      </c>
      <c r="E5809" s="52" t="s">
        <v>1021</v>
      </c>
      <c r="F5809" s="52" t="s">
        <v>1031</v>
      </c>
      <c r="G5809" s="56" t="s">
        <v>1032</v>
      </c>
      <c r="H5809" s="57">
        <v>57578700</v>
      </c>
    </row>
    <row r="5810" spans="1:8">
      <c r="A5810" s="52" t="s">
        <v>506</v>
      </c>
      <c r="B5810" s="52" t="s">
        <v>1455</v>
      </c>
      <c r="C5810" s="52" t="s">
        <v>480</v>
      </c>
      <c r="D5810" s="52" t="s">
        <v>490</v>
      </c>
      <c r="E5810" s="52" t="s">
        <v>1021</v>
      </c>
      <c r="F5810" s="52" t="s">
        <v>1033</v>
      </c>
      <c r="G5810" s="56" t="s">
        <v>1034</v>
      </c>
      <c r="H5810" s="57">
        <v>17520000</v>
      </c>
    </row>
    <row r="5811" spans="1:8">
      <c r="A5811" s="52" t="s">
        <v>506</v>
      </c>
      <c r="B5811" s="52" t="s">
        <v>1455</v>
      </c>
      <c r="C5811" s="52" t="s">
        <v>480</v>
      </c>
      <c r="D5811" s="52" t="s">
        <v>490</v>
      </c>
      <c r="E5811" s="52" t="s">
        <v>1035</v>
      </c>
      <c r="F5811" s="52" t="s">
        <v>201</v>
      </c>
      <c r="G5811" s="56" t="s">
        <v>1036</v>
      </c>
      <c r="H5811" s="57">
        <v>305268000</v>
      </c>
    </row>
    <row r="5812" spans="1:8">
      <c r="A5812" s="52" t="s">
        <v>506</v>
      </c>
      <c r="B5812" s="52" t="s">
        <v>1455</v>
      </c>
      <c r="C5812" s="52" t="s">
        <v>480</v>
      </c>
      <c r="D5812" s="52" t="s">
        <v>490</v>
      </c>
      <c r="E5812" s="52" t="s">
        <v>1035</v>
      </c>
      <c r="F5812" s="52" t="s">
        <v>1037</v>
      </c>
      <c r="G5812" s="56" t="s">
        <v>1038</v>
      </c>
      <c r="H5812" s="57">
        <v>6912000</v>
      </c>
    </row>
    <row r="5813" spans="1:8">
      <c r="A5813" s="52" t="s">
        <v>506</v>
      </c>
      <c r="B5813" s="52" t="s">
        <v>1455</v>
      </c>
      <c r="C5813" s="52" t="s">
        <v>480</v>
      </c>
      <c r="D5813" s="52" t="s">
        <v>490</v>
      </c>
      <c r="E5813" s="52" t="s">
        <v>1035</v>
      </c>
      <c r="F5813" s="52" t="s">
        <v>1039</v>
      </c>
      <c r="G5813" s="56" t="s">
        <v>1040</v>
      </c>
      <c r="H5813" s="57">
        <v>145600000</v>
      </c>
    </row>
    <row r="5814" spans="1:8">
      <c r="A5814" s="52" t="s">
        <v>506</v>
      </c>
      <c r="B5814" s="52" t="s">
        <v>1455</v>
      </c>
      <c r="C5814" s="52" t="s">
        <v>480</v>
      </c>
      <c r="D5814" s="52" t="s">
        <v>490</v>
      </c>
      <c r="E5814" s="52" t="s">
        <v>1035</v>
      </c>
      <c r="F5814" s="52" t="s">
        <v>1041</v>
      </c>
      <c r="G5814" s="56" t="s">
        <v>1028</v>
      </c>
      <c r="H5814" s="57">
        <v>152756000</v>
      </c>
    </row>
    <row r="5815" spans="1:8">
      <c r="A5815" s="52" t="s">
        <v>506</v>
      </c>
      <c r="B5815" s="52" t="s">
        <v>1455</v>
      </c>
      <c r="C5815" s="52" t="s">
        <v>480</v>
      </c>
      <c r="D5815" s="52" t="s">
        <v>490</v>
      </c>
      <c r="E5815" s="52" t="s">
        <v>1044</v>
      </c>
      <c r="F5815" s="52" t="s">
        <v>201</v>
      </c>
      <c r="G5815" s="56" t="s">
        <v>1045</v>
      </c>
      <c r="H5815" s="57">
        <v>102150000</v>
      </c>
    </row>
    <row r="5816" spans="1:8">
      <c r="A5816" s="52" t="s">
        <v>506</v>
      </c>
      <c r="B5816" s="52" t="s">
        <v>1455</v>
      </c>
      <c r="C5816" s="52" t="s">
        <v>480</v>
      </c>
      <c r="D5816" s="52" t="s">
        <v>490</v>
      </c>
      <c r="E5816" s="52" t="s">
        <v>1044</v>
      </c>
      <c r="F5816" s="52" t="s">
        <v>1046</v>
      </c>
      <c r="G5816" s="56" t="s">
        <v>1047</v>
      </c>
      <c r="H5816" s="57">
        <v>100000000</v>
      </c>
    </row>
    <row r="5817" spans="1:8">
      <c r="A5817" s="52" t="s">
        <v>506</v>
      </c>
      <c r="B5817" s="52" t="s">
        <v>1455</v>
      </c>
      <c r="C5817" s="52" t="s">
        <v>480</v>
      </c>
      <c r="D5817" s="52" t="s">
        <v>490</v>
      </c>
      <c r="E5817" s="52" t="s">
        <v>1044</v>
      </c>
      <c r="F5817" s="52" t="s">
        <v>1050</v>
      </c>
      <c r="G5817" s="56" t="s">
        <v>1051</v>
      </c>
      <c r="H5817" s="57">
        <v>2150000</v>
      </c>
    </row>
    <row r="5818" spans="1:8" ht="25.5">
      <c r="A5818" s="52" t="s">
        <v>506</v>
      </c>
      <c r="B5818" s="52" t="s">
        <v>1455</v>
      </c>
      <c r="C5818" s="52" t="s">
        <v>480</v>
      </c>
      <c r="D5818" s="52" t="s">
        <v>490</v>
      </c>
      <c r="E5818" s="52" t="s">
        <v>1058</v>
      </c>
      <c r="F5818" s="52" t="s">
        <v>201</v>
      </c>
      <c r="G5818" s="56" t="s">
        <v>1059</v>
      </c>
      <c r="H5818" s="57">
        <v>4735000</v>
      </c>
    </row>
    <row r="5819" spans="1:8">
      <c r="A5819" s="52" t="s">
        <v>506</v>
      </c>
      <c r="B5819" s="52" t="s">
        <v>1455</v>
      </c>
      <c r="C5819" s="52" t="s">
        <v>480</v>
      </c>
      <c r="D5819" s="52" t="s">
        <v>490</v>
      </c>
      <c r="E5819" s="52" t="s">
        <v>1058</v>
      </c>
      <c r="F5819" s="52" t="s">
        <v>1068</v>
      </c>
      <c r="G5819" s="56" t="s">
        <v>1069</v>
      </c>
      <c r="H5819" s="57">
        <v>4735000</v>
      </c>
    </row>
    <row r="5820" spans="1:8" ht="25.5">
      <c r="A5820" s="52" t="s">
        <v>506</v>
      </c>
      <c r="B5820" s="52" t="s">
        <v>1455</v>
      </c>
      <c r="C5820" s="52" t="s">
        <v>480</v>
      </c>
      <c r="D5820" s="52" t="s">
        <v>490</v>
      </c>
      <c r="E5820" s="52" t="s">
        <v>1076</v>
      </c>
      <c r="F5820" s="52" t="s">
        <v>201</v>
      </c>
      <c r="G5820" s="56" t="s">
        <v>1077</v>
      </c>
      <c r="H5820" s="57">
        <v>117023200</v>
      </c>
    </row>
    <row r="5821" spans="1:8">
      <c r="A5821" s="52" t="s">
        <v>506</v>
      </c>
      <c r="B5821" s="52" t="s">
        <v>1455</v>
      </c>
      <c r="C5821" s="52" t="s">
        <v>480</v>
      </c>
      <c r="D5821" s="52" t="s">
        <v>490</v>
      </c>
      <c r="E5821" s="52" t="s">
        <v>1076</v>
      </c>
      <c r="F5821" s="52" t="s">
        <v>1080</v>
      </c>
      <c r="G5821" s="56" t="s">
        <v>1081</v>
      </c>
      <c r="H5821" s="57">
        <v>55087000</v>
      </c>
    </row>
    <row r="5822" spans="1:8">
      <c r="A5822" s="52" t="s">
        <v>506</v>
      </c>
      <c r="B5822" s="52" t="s">
        <v>1455</v>
      </c>
      <c r="C5822" s="52" t="s">
        <v>480</v>
      </c>
      <c r="D5822" s="52" t="s">
        <v>490</v>
      </c>
      <c r="E5822" s="52" t="s">
        <v>1076</v>
      </c>
      <c r="F5822" s="52" t="s">
        <v>1082</v>
      </c>
      <c r="G5822" s="56" t="s">
        <v>971</v>
      </c>
      <c r="H5822" s="57">
        <v>61936200</v>
      </c>
    </row>
    <row r="5823" spans="1:8">
      <c r="A5823" s="52" t="s">
        <v>506</v>
      </c>
      <c r="B5823" s="52" t="s">
        <v>1455</v>
      </c>
      <c r="C5823" s="52" t="s">
        <v>480</v>
      </c>
      <c r="D5823" s="52" t="s">
        <v>490</v>
      </c>
      <c r="E5823" s="52" t="s">
        <v>1083</v>
      </c>
      <c r="F5823" s="52" t="s">
        <v>201</v>
      </c>
      <c r="G5823" s="56" t="s">
        <v>971</v>
      </c>
      <c r="H5823" s="57">
        <v>265210000</v>
      </c>
    </row>
    <row r="5824" spans="1:8">
      <c r="A5824" s="52" t="s">
        <v>506</v>
      </c>
      <c r="B5824" s="52" t="s">
        <v>1455</v>
      </c>
      <c r="C5824" s="52" t="s">
        <v>480</v>
      </c>
      <c r="D5824" s="52" t="s">
        <v>490</v>
      </c>
      <c r="E5824" s="52" t="s">
        <v>1083</v>
      </c>
      <c r="F5824" s="52" t="s">
        <v>1090</v>
      </c>
      <c r="G5824" s="56" t="s">
        <v>1091</v>
      </c>
      <c r="H5824" s="57">
        <v>265210000</v>
      </c>
    </row>
    <row r="5825" spans="1:8" ht="25.5">
      <c r="A5825" s="52" t="s">
        <v>506</v>
      </c>
      <c r="B5825" s="52" t="s">
        <v>1455</v>
      </c>
      <c r="C5825" s="52" t="s">
        <v>930</v>
      </c>
      <c r="D5825" s="52" t="s">
        <v>201</v>
      </c>
      <c r="E5825" s="52" t="s">
        <v>201</v>
      </c>
      <c r="F5825" s="52" t="s">
        <v>201</v>
      </c>
      <c r="G5825" s="56" t="s">
        <v>931</v>
      </c>
      <c r="H5825" s="57">
        <v>3132895000</v>
      </c>
    </row>
    <row r="5826" spans="1:8" ht="38.25">
      <c r="A5826" s="52" t="s">
        <v>506</v>
      </c>
      <c r="B5826" s="52" t="s">
        <v>1455</v>
      </c>
      <c r="C5826" s="52" t="s">
        <v>930</v>
      </c>
      <c r="D5826" s="52" t="s">
        <v>1428</v>
      </c>
      <c r="E5826" s="52" t="s">
        <v>201</v>
      </c>
      <c r="F5826" s="52" t="s">
        <v>201</v>
      </c>
      <c r="G5826" s="56" t="s">
        <v>1429</v>
      </c>
      <c r="H5826" s="57">
        <v>3132895000</v>
      </c>
    </row>
    <row r="5827" spans="1:8">
      <c r="A5827" s="52" t="s">
        <v>506</v>
      </c>
      <c r="B5827" s="52" t="s">
        <v>1455</v>
      </c>
      <c r="C5827" s="52" t="s">
        <v>930</v>
      </c>
      <c r="D5827" s="52" t="s">
        <v>1428</v>
      </c>
      <c r="E5827" s="52" t="s">
        <v>934</v>
      </c>
      <c r="F5827" s="52" t="s">
        <v>201</v>
      </c>
      <c r="G5827" s="56" t="s">
        <v>935</v>
      </c>
      <c r="H5827" s="57">
        <v>912139020</v>
      </c>
    </row>
    <row r="5828" spans="1:8">
      <c r="A5828" s="52" t="s">
        <v>506</v>
      </c>
      <c r="B5828" s="52" t="s">
        <v>1455</v>
      </c>
      <c r="C5828" s="52" t="s">
        <v>930</v>
      </c>
      <c r="D5828" s="52" t="s">
        <v>1428</v>
      </c>
      <c r="E5828" s="52" t="s">
        <v>934</v>
      </c>
      <c r="F5828" s="52" t="s">
        <v>936</v>
      </c>
      <c r="G5828" s="56" t="s">
        <v>937</v>
      </c>
      <c r="H5828" s="57">
        <v>912139020</v>
      </c>
    </row>
    <row r="5829" spans="1:8">
      <c r="A5829" s="52" t="s">
        <v>506</v>
      </c>
      <c r="B5829" s="52" t="s">
        <v>1455</v>
      </c>
      <c r="C5829" s="52" t="s">
        <v>930</v>
      </c>
      <c r="D5829" s="52" t="s">
        <v>1428</v>
      </c>
      <c r="E5829" s="52" t="s">
        <v>944</v>
      </c>
      <c r="F5829" s="52" t="s">
        <v>201</v>
      </c>
      <c r="G5829" s="56" t="s">
        <v>945</v>
      </c>
      <c r="H5829" s="57">
        <v>124179740</v>
      </c>
    </row>
    <row r="5830" spans="1:8">
      <c r="A5830" s="52" t="s">
        <v>506</v>
      </c>
      <c r="B5830" s="52" t="s">
        <v>1455</v>
      </c>
      <c r="C5830" s="52" t="s">
        <v>930</v>
      </c>
      <c r="D5830" s="52" t="s">
        <v>1428</v>
      </c>
      <c r="E5830" s="52" t="s">
        <v>944</v>
      </c>
      <c r="F5830" s="52" t="s">
        <v>946</v>
      </c>
      <c r="G5830" s="56" t="s">
        <v>947</v>
      </c>
      <c r="H5830" s="57">
        <v>41454000</v>
      </c>
    </row>
    <row r="5831" spans="1:8">
      <c r="A5831" s="52" t="s">
        <v>506</v>
      </c>
      <c r="B5831" s="52" t="s">
        <v>1455</v>
      </c>
      <c r="C5831" s="52" t="s">
        <v>930</v>
      </c>
      <c r="D5831" s="52" t="s">
        <v>1428</v>
      </c>
      <c r="E5831" s="52" t="s">
        <v>944</v>
      </c>
      <c r="F5831" s="52" t="s">
        <v>948</v>
      </c>
      <c r="G5831" s="56" t="s">
        <v>949</v>
      </c>
      <c r="H5831" s="57">
        <v>12800000</v>
      </c>
    </row>
    <row r="5832" spans="1:8" ht="25.5">
      <c r="A5832" s="52" t="s">
        <v>506</v>
      </c>
      <c r="B5832" s="52" t="s">
        <v>1455</v>
      </c>
      <c r="C5832" s="52" t="s">
        <v>930</v>
      </c>
      <c r="D5832" s="52" t="s">
        <v>1428</v>
      </c>
      <c r="E5832" s="52" t="s">
        <v>944</v>
      </c>
      <c r="F5832" s="52" t="s">
        <v>954</v>
      </c>
      <c r="G5832" s="56" t="s">
        <v>955</v>
      </c>
      <c r="H5832" s="57">
        <v>3948000</v>
      </c>
    </row>
    <row r="5833" spans="1:8" ht="25.5">
      <c r="A5833" s="52" t="s">
        <v>506</v>
      </c>
      <c r="B5833" s="52" t="s">
        <v>1455</v>
      </c>
      <c r="C5833" s="52" t="s">
        <v>930</v>
      </c>
      <c r="D5833" s="52" t="s">
        <v>1428</v>
      </c>
      <c r="E5833" s="52" t="s">
        <v>944</v>
      </c>
      <c r="F5833" s="52" t="s">
        <v>956</v>
      </c>
      <c r="G5833" s="56" t="s">
        <v>957</v>
      </c>
      <c r="H5833" s="57">
        <v>10554840</v>
      </c>
    </row>
    <row r="5834" spans="1:8">
      <c r="A5834" s="52" t="s">
        <v>506</v>
      </c>
      <c r="B5834" s="52" t="s">
        <v>1455</v>
      </c>
      <c r="C5834" s="52" t="s">
        <v>930</v>
      </c>
      <c r="D5834" s="52" t="s">
        <v>1428</v>
      </c>
      <c r="E5834" s="52" t="s">
        <v>944</v>
      </c>
      <c r="F5834" s="52" t="s">
        <v>958</v>
      </c>
      <c r="G5834" s="56" t="s">
        <v>959</v>
      </c>
      <c r="H5834" s="57">
        <v>36222900</v>
      </c>
    </row>
    <row r="5835" spans="1:8">
      <c r="A5835" s="52" t="s">
        <v>506</v>
      </c>
      <c r="B5835" s="52" t="s">
        <v>1455</v>
      </c>
      <c r="C5835" s="52" t="s">
        <v>930</v>
      </c>
      <c r="D5835" s="52" t="s">
        <v>1428</v>
      </c>
      <c r="E5835" s="52" t="s">
        <v>944</v>
      </c>
      <c r="F5835" s="52" t="s">
        <v>960</v>
      </c>
      <c r="G5835" s="56" t="s">
        <v>961</v>
      </c>
      <c r="H5835" s="57">
        <v>19200000</v>
      </c>
    </row>
    <row r="5836" spans="1:8" ht="25.5">
      <c r="A5836" s="52" t="s">
        <v>506</v>
      </c>
      <c r="B5836" s="52" t="s">
        <v>1455</v>
      </c>
      <c r="C5836" s="52" t="s">
        <v>930</v>
      </c>
      <c r="D5836" s="52" t="s">
        <v>1428</v>
      </c>
      <c r="E5836" s="52" t="s">
        <v>962</v>
      </c>
      <c r="F5836" s="52" t="s">
        <v>201</v>
      </c>
      <c r="G5836" s="56" t="s">
        <v>963</v>
      </c>
      <c r="H5836" s="57">
        <v>7600000</v>
      </c>
    </row>
    <row r="5837" spans="1:8">
      <c r="A5837" s="52" t="s">
        <v>506</v>
      </c>
      <c r="B5837" s="52" t="s">
        <v>1455</v>
      </c>
      <c r="C5837" s="52" t="s">
        <v>930</v>
      </c>
      <c r="D5837" s="52" t="s">
        <v>1428</v>
      </c>
      <c r="E5837" s="52" t="s">
        <v>962</v>
      </c>
      <c r="F5837" s="52" t="s">
        <v>964</v>
      </c>
      <c r="G5837" s="56" t="s">
        <v>965</v>
      </c>
      <c r="H5837" s="57">
        <v>7600000</v>
      </c>
    </row>
    <row r="5838" spans="1:8">
      <c r="A5838" s="52" t="s">
        <v>506</v>
      </c>
      <c r="B5838" s="52" t="s">
        <v>1455</v>
      </c>
      <c r="C5838" s="52" t="s">
        <v>930</v>
      </c>
      <c r="D5838" s="52" t="s">
        <v>1428</v>
      </c>
      <c r="E5838" s="52" t="s">
        <v>1139</v>
      </c>
      <c r="F5838" s="52" t="s">
        <v>201</v>
      </c>
      <c r="G5838" s="56" t="s">
        <v>1140</v>
      </c>
      <c r="H5838" s="57">
        <v>83187000</v>
      </c>
    </row>
    <row r="5839" spans="1:8">
      <c r="A5839" s="52" t="s">
        <v>506</v>
      </c>
      <c r="B5839" s="52" t="s">
        <v>1455</v>
      </c>
      <c r="C5839" s="52" t="s">
        <v>930</v>
      </c>
      <c r="D5839" s="52" t="s">
        <v>1428</v>
      </c>
      <c r="E5839" s="52" t="s">
        <v>1139</v>
      </c>
      <c r="F5839" s="52" t="s">
        <v>1141</v>
      </c>
      <c r="G5839" s="56" t="s">
        <v>1142</v>
      </c>
      <c r="H5839" s="57">
        <v>72000000</v>
      </c>
    </row>
    <row r="5840" spans="1:8">
      <c r="A5840" s="52" t="s">
        <v>506</v>
      </c>
      <c r="B5840" s="52" t="s">
        <v>1455</v>
      </c>
      <c r="C5840" s="52" t="s">
        <v>930</v>
      </c>
      <c r="D5840" s="52" t="s">
        <v>1428</v>
      </c>
      <c r="E5840" s="52" t="s">
        <v>1139</v>
      </c>
      <c r="F5840" s="52" t="s">
        <v>1266</v>
      </c>
      <c r="G5840" s="56" t="s">
        <v>1267</v>
      </c>
      <c r="H5840" s="57">
        <v>11187000</v>
      </c>
    </row>
    <row r="5841" spans="1:8">
      <c r="A5841" s="52" t="s">
        <v>506</v>
      </c>
      <c r="B5841" s="52" t="s">
        <v>1455</v>
      </c>
      <c r="C5841" s="52" t="s">
        <v>930</v>
      </c>
      <c r="D5841" s="52" t="s">
        <v>1428</v>
      </c>
      <c r="E5841" s="52" t="s">
        <v>972</v>
      </c>
      <c r="F5841" s="52" t="s">
        <v>201</v>
      </c>
      <c r="G5841" s="56" t="s">
        <v>973</v>
      </c>
      <c r="H5841" s="57">
        <v>225125851</v>
      </c>
    </row>
    <row r="5842" spans="1:8">
      <c r="A5842" s="52" t="s">
        <v>506</v>
      </c>
      <c r="B5842" s="52" t="s">
        <v>1455</v>
      </c>
      <c r="C5842" s="52" t="s">
        <v>930</v>
      </c>
      <c r="D5842" s="52" t="s">
        <v>1428</v>
      </c>
      <c r="E5842" s="52" t="s">
        <v>972</v>
      </c>
      <c r="F5842" s="52" t="s">
        <v>974</v>
      </c>
      <c r="G5842" s="56" t="s">
        <v>975</v>
      </c>
      <c r="H5842" s="57">
        <v>168725897</v>
      </c>
    </row>
    <row r="5843" spans="1:8">
      <c r="A5843" s="52" t="s">
        <v>506</v>
      </c>
      <c r="B5843" s="52" t="s">
        <v>1455</v>
      </c>
      <c r="C5843" s="52" t="s">
        <v>930</v>
      </c>
      <c r="D5843" s="52" t="s">
        <v>1428</v>
      </c>
      <c r="E5843" s="52" t="s">
        <v>972</v>
      </c>
      <c r="F5843" s="52" t="s">
        <v>976</v>
      </c>
      <c r="G5843" s="56" t="s">
        <v>977</v>
      </c>
      <c r="H5843" s="57">
        <v>28924432</v>
      </c>
    </row>
    <row r="5844" spans="1:8">
      <c r="A5844" s="52" t="s">
        <v>506</v>
      </c>
      <c r="B5844" s="52" t="s">
        <v>1455</v>
      </c>
      <c r="C5844" s="52" t="s">
        <v>930</v>
      </c>
      <c r="D5844" s="52" t="s">
        <v>1428</v>
      </c>
      <c r="E5844" s="52" t="s">
        <v>972</v>
      </c>
      <c r="F5844" s="52" t="s">
        <v>978</v>
      </c>
      <c r="G5844" s="56" t="s">
        <v>979</v>
      </c>
      <c r="H5844" s="57">
        <v>19282960</v>
      </c>
    </row>
    <row r="5845" spans="1:8">
      <c r="A5845" s="52" t="s">
        <v>506</v>
      </c>
      <c r="B5845" s="52" t="s">
        <v>1455</v>
      </c>
      <c r="C5845" s="52" t="s">
        <v>930</v>
      </c>
      <c r="D5845" s="52" t="s">
        <v>1428</v>
      </c>
      <c r="E5845" s="52" t="s">
        <v>972</v>
      </c>
      <c r="F5845" s="52" t="s">
        <v>980</v>
      </c>
      <c r="G5845" s="56" t="s">
        <v>981</v>
      </c>
      <c r="H5845" s="57">
        <v>8192562</v>
      </c>
    </row>
    <row r="5846" spans="1:8">
      <c r="A5846" s="52" t="s">
        <v>506</v>
      </c>
      <c r="B5846" s="52" t="s">
        <v>1455</v>
      </c>
      <c r="C5846" s="52" t="s">
        <v>930</v>
      </c>
      <c r="D5846" s="52" t="s">
        <v>1428</v>
      </c>
      <c r="E5846" s="52" t="s">
        <v>986</v>
      </c>
      <c r="F5846" s="52" t="s">
        <v>201</v>
      </c>
      <c r="G5846" s="56" t="s">
        <v>987</v>
      </c>
      <c r="H5846" s="57">
        <v>43800589</v>
      </c>
    </row>
    <row r="5847" spans="1:8">
      <c r="A5847" s="52" t="s">
        <v>506</v>
      </c>
      <c r="B5847" s="52" t="s">
        <v>1455</v>
      </c>
      <c r="C5847" s="52" t="s">
        <v>930</v>
      </c>
      <c r="D5847" s="52" t="s">
        <v>1428</v>
      </c>
      <c r="E5847" s="52" t="s">
        <v>986</v>
      </c>
      <c r="F5847" s="52" t="s">
        <v>988</v>
      </c>
      <c r="G5847" s="56" t="s">
        <v>989</v>
      </c>
      <c r="H5847" s="57">
        <v>15752189</v>
      </c>
    </row>
    <row r="5848" spans="1:8">
      <c r="A5848" s="52" t="s">
        <v>506</v>
      </c>
      <c r="B5848" s="52" t="s">
        <v>1455</v>
      </c>
      <c r="C5848" s="52" t="s">
        <v>930</v>
      </c>
      <c r="D5848" s="52" t="s">
        <v>1428</v>
      </c>
      <c r="E5848" s="52" t="s">
        <v>986</v>
      </c>
      <c r="F5848" s="52" t="s">
        <v>990</v>
      </c>
      <c r="G5848" s="56" t="s">
        <v>991</v>
      </c>
      <c r="H5848" s="57">
        <v>8060700</v>
      </c>
    </row>
    <row r="5849" spans="1:8">
      <c r="A5849" s="52" t="s">
        <v>506</v>
      </c>
      <c r="B5849" s="52" t="s">
        <v>1455</v>
      </c>
      <c r="C5849" s="52" t="s">
        <v>930</v>
      </c>
      <c r="D5849" s="52" t="s">
        <v>1428</v>
      </c>
      <c r="E5849" s="52" t="s">
        <v>986</v>
      </c>
      <c r="F5849" s="52" t="s">
        <v>992</v>
      </c>
      <c r="G5849" s="56" t="s">
        <v>993</v>
      </c>
      <c r="H5849" s="57">
        <v>19987700</v>
      </c>
    </row>
    <row r="5850" spans="1:8">
      <c r="A5850" s="52" t="s">
        <v>506</v>
      </c>
      <c r="B5850" s="52" t="s">
        <v>1455</v>
      </c>
      <c r="C5850" s="52" t="s">
        <v>930</v>
      </c>
      <c r="D5850" s="52" t="s">
        <v>1428</v>
      </c>
      <c r="E5850" s="52" t="s">
        <v>996</v>
      </c>
      <c r="F5850" s="52" t="s">
        <v>201</v>
      </c>
      <c r="G5850" s="56" t="s">
        <v>997</v>
      </c>
      <c r="H5850" s="57">
        <v>30868600</v>
      </c>
    </row>
    <row r="5851" spans="1:8">
      <c r="A5851" s="52" t="s">
        <v>506</v>
      </c>
      <c r="B5851" s="52" t="s">
        <v>1455</v>
      </c>
      <c r="C5851" s="52" t="s">
        <v>930</v>
      </c>
      <c r="D5851" s="52" t="s">
        <v>1428</v>
      </c>
      <c r="E5851" s="52" t="s">
        <v>996</v>
      </c>
      <c r="F5851" s="52" t="s">
        <v>998</v>
      </c>
      <c r="G5851" s="56" t="s">
        <v>999</v>
      </c>
      <c r="H5851" s="57">
        <v>15052600</v>
      </c>
    </row>
    <row r="5852" spans="1:8">
      <c r="A5852" s="52" t="s">
        <v>506</v>
      </c>
      <c r="B5852" s="52" t="s">
        <v>1455</v>
      </c>
      <c r="C5852" s="52" t="s">
        <v>930</v>
      </c>
      <c r="D5852" s="52" t="s">
        <v>1428</v>
      </c>
      <c r="E5852" s="52" t="s">
        <v>996</v>
      </c>
      <c r="F5852" s="52" t="s">
        <v>1004</v>
      </c>
      <c r="G5852" s="56" t="s">
        <v>1005</v>
      </c>
      <c r="H5852" s="57">
        <v>15816000</v>
      </c>
    </row>
    <row r="5853" spans="1:8">
      <c r="A5853" s="52" t="s">
        <v>506</v>
      </c>
      <c r="B5853" s="52" t="s">
        <v>1455</v>
      </c>
      <c r="C5853" s="52" t="s">
        <v>930</v>
      </c>
      <c r="D5853" s="52" t="s">
        <v>1428</v>
      </c>
      <c r="E5853" s="52" t="s">
        <v>1006</v>
      </c>
      <c r="F5853" s="52" t="s">
        <v>201</v>
      </c>
      <c r="G5853" s="56" t="s">
        <v>1007</v>
      </c>
      <c r="H5853" s="57">
        <v>71368000</v>
      </c>
    </row>
    <row r="5854" spans="1:8" ht="38.25">
      <c r="A5854" s="52" t="s">
        <v>506</v>
      </c>
      <c r="B5854" s="52" t="s">
        <v>1455</v>
      </c>
      <c r="C5854" s="52" t="s">
        <v>930</v>
      </c>
      <c r="D5854" s="52" t="s">
        <v>1428</v>
      </c>
      <c r="E5854" s="52" t="s">
        <v>1006</v>
      </c>
      <c r="F5854" s="52" t="s">
        <v>1008</v>
      </c>
      <c r="G5854" s="56" t="s">
        <v>1009</v>
      </c>
      <c r="H5854" s="57">
        <v>536600</v>
      </c>
    </row>
    <row r="5855" spans="1:8">
      <c r="A5855" s="52" t="s">
        <v>506</v>
      </c>
      <c r="B5855" s="52" t="s">
        <v>1455</v>
      </c>
      <c r="C5855" s="52" t="s">
        <v>930</v>
      </c>
      <c r="D5855" s="52" t="s">
        <v>1428</v>
      </c>
      <c r="E5855" s="52" t="s">
        <v>1006</v>
      </c>
      <c r="F5855" s="52" t="s">
        <v>1010</v>
      </c>
      <c r="G5855" s="56" t="s">
        <v>1011</v>
      </c>
      <c r="H5855" s="57">
        <v>32928600</v>
      </c>
    </row>
    <row r="5856" spans="1:8" ht="38.25">
      <c r="A5856" s="52" t="s">
        <v>506</v>
      </c>
      <c r="B5856" s="52" t="s">
        <v>1455</v>
      </c>
      <c r="C5856" s="52" t="s">
        <v>930</v>
      </c>
      <c r="D5856" s="52" t="s">
        <v>1428</v>
      </c>
      <c r="E5856" s="52" t="s">
        <v>1006</v>
      </c>
      <c r="F5856" s="52" t="s">
        <v>1012</v>
      </c>
      <c r="G5856" s="56" t="s">
        <v>1013</v>
      </c>
      <c r="H5856" s="57">
        <v>5280000</v>
      </c>
    </row>
    <row r="5857" spans="1:8" ht="25.5">
      <c r="A5857" s="52" t="s">
        <v>506</v>
      </c>
      <c r="B5857" s="52" t="s">
        <v>1455</v>
      </c>
      <c r="C5857" s="52" t="s">
        <v>930</v>
      </c>
      <c r="D5857" s="52" t="s">
        <v>1428</v>
      </c>
      <c r="E5857" s="52" t="s">
        <v>1006</v>
      </c>
      <c r="F5857" s="52" t="s">
        <v>1016</v>
      </c>
      <c r="G5857" s="56" t="s">
        <v>1017</v>
      </c>
      <c r="H5857" s="57">
        <v>13922800</v>
      </c>
    </row>
    <row r="5858" spans="1:8">
      <c r="A5858" s="52" t="s">
        <v>506</v>
      </c>
      <c r="B5858" s="52" t="s">
        <v>1455</v>
      </c>
      <c r="C5858" s="52" t="s">
        <v>930</v>
      </c>
      <c r="D5858" s="52" t="s">
        <v>1428</v>
      </c>
      <c r="E5858" s="52" t="s">
        <v>1006</v>
      </c>
      <c r="F5858" s="52" t="s">
        <v>1020</v>
      </c>
      <c r="G5858" s="56" t="s">
        <v>511</v>
      </c>
      <c r="H5858" s="57">
        <v>18700000</v>
      </c>
    </row>
    <row r="5859" spans="1:8">
      <c r="A5859" s="52" t="s">
        <v>506</v>
      </c>
      <c r="B5859" s="52" t="s">
        <v>1455</v>
      </c>
      <c r="C5859" s="52" t="s">
        <v>930</v>
      </c>
      <c r="D5859" s="52" t="s">
        <v>1428</v>
      </c>
      <c r="E5859" s="52" t="s">
        <v>1021</v>
      </c>
      <c r="F5859" s="52" t="s">
        <v>201</v>
      </c>
      <c r="G5859" s="56" t="s">
        <v>1022</v>
      </c>
      <c r="H5859" s="57">
        <v>94878400</v>
      </c>
    </row>
    <row r="5860" spans="1:8">
      <c r="A5860" s="52" t="s">
        <v>506</v>
      </c>
      <c r="B5860" s="52" t="s">
        <v>1455</v>
      </c>
      <c r="C5860" s="52" t="s">
        <v>930</v>
      </c>
      <c r="D5860" s="52" t="s">
        <v>1428</v>
      </c>
      <c r="E5860" s="52" t="s">
        <v>1021</v>
      </c>
      <c r="F5860" s="52" t="s">
        <v>1268</v>
      </c>
      <c r="G5860" s="56" t="s">
        <v>1269</v>
      </c>
      <c r="H5860" s="57">
        <v>2500000</v>
      </c>
    </row>
    <row r="5861" spans="1:8">
      <c r="A5861" s="52" t="s">
        <v>506</v>
      </c>
      <c r="B5861" s="52" t="s">
        <v>1455</v>
      </c>
      <c r="C5861" s="52" t="s">
        <v>930</v>
      </c>
      <c r="D5861" s="52" t="s">
        <v>1428</v>
      </c>
      <c r="E5861" s="52" t="s">
        <v>1021</v>
      </c>
      <c r="F5861" s="52" t="s">
        <v>1029</v>
      </c>
      <c r="G5861" s="56" t="s">
        <v>1030</v>
      </c>
      <c r="H5861" s="57">
        <v>9000000</v>
      </c>
    </row>
    <row r="5862" spans="1:8">
      <c r="A5862" s="52" t="s">
        <v>506</v>
      </c>
      <c r="B5862" s="52" t="s">
        <v>1455</v>
      </c>
      <c r="C5862" s="52" t="s">
        <v>930</v>
      </c>
      <c r="D5862" s="52" t="s">
        <v>1428</v>
      </c>
      <c r="E5862" s="52" t="s">
        <v>1021</v>
      </c>
      <c r="F5862" s="52" t="s">
        <v>1031</v>
      </c>
      <c r="G5862" s="56" t="s">
        <v>1032</v>
      </c>
      <c r="H5862" s="57">
        <v>62700000</v>
      </c>
    </row>
    <row r="5863" spans="1:8">
      <c r="A5863" s="52" t="s">
        <v>506</v>
      </c>
      <c r="B5863" s="52" t="s">
        <v>1455</v>
      </c>
      <c r="C5863" s="52" t="s">
        <v>930</v>
      </c>
      <c r="D5863" s="52" t="s">
        <v>1428</v>
      </c>
      <c r="E5863" s="52" t="s">
        <v>1021</v>
      </c>
      <c r="F5863" s="52" t="s">
        <v>1033</v>
      </c>
      <c r="G5863" s="56" t="s">
        <v>1034</v>
      </c>
      <c r="H5863" s="57">
        <v>20678400</v>
      </c>
    </row>
    <row r="5864" spans="1:8">
      <c r="A5864" s="52" t="s">
        <v>506</v>
      </c>
      <c r="B5864" s="52" t="s">
        <v>1455</v>
      </c>
      <c r="C5864" s="52" t="s">
        <v>930</v>
      </c>
      <c r="D5864" s="52" t="s">
        <v>1428</v>
      </c>
      <c r="E5864" s="52" t="s">
        <v>1035</v>
      </c>
      <c r="F5864" s="52" t="s">
        <v>201</v>
      </c>
      <c r="G5864" s="56" t="s">
        <v>1036</v>
      </c>
      <c r="H5864" s="57">
        <v>19038000</v>
      </c>
    </row>
    <row r="5865" spans="1:8">
      <c r="A5865" s="52" t="s">
        <v>506</v>
      </c>
      <c r="B5865" s="52" t="s">
        <v>1455</v>
      </c>
      <c r="C5865" s="52" t="s">
        <v>930</v>
      </c>
      <c r="D5865" s="52" t="s">
        <v>1428</v>
      </c>
      <c r="E5865" s="52" t="s">
        <v>1035</v>
      </c>
      <c r="F5865" s="52" t="s">
        <v>1037</v>
      </c>
      <c r="G5865" s="56" t="s">
        <v>1038</v>
      </c>
      <c r="H5865" s="57">
        <v>1000000</v>
      </c>
    </row>
    <row r="5866" spans="1:8">
      <c r="A5866" s="52" t="s">
        <v>506</v>
      </c>
      <c r="B5866" s="52" t="s">
        <v>1455</v>
      </c>
      <c r="C5866" s="52" t="s">
        <v>930</v>
      </c>
      <c r="D5866" s="52" t="s">
        <v>1428</v>
      </c>
      <c r="E5866" s="52" t="s">
        <v>1035</v>
      </c>
      <c r="F5866" s="52" t="s">
        <v>1039</v>
      </c>
      <c r="G5866" s="56" t="s">
        <v>1040</v>
      </c>
      <c r="H5866" s="57">
        <v>14150000</v>
      </c>
    </row>
    <row r="5867" spans="1:8">
      <c r="A5867" s="52" t="s">
        <v>506</v>
      </c>
      <c r="B5867" s="52" t="s">
        <v>1455</v>
      </c>
      <c r="C5867" s="52" t="s">
        <v>930</v>
      </c>
      <c r="D5867" s="52" t="s">
        <v>1428</v>
      </c>
      <c r="E5867" s="52" t="s">
        <v>1035</v>
      </c>
      <c r="F5867" s="52" t="s">
        <v>1041</v>
      </c>
      <c r="G5867" s="56" t="s">
        <v>1028</v>
      </c>
      <c r="H5867" s="57">
        <v>3600000</v>
      </c>
    </row>
    <row r="5868" spans="1:8">
      <c r="A5868" s="52" t="s">
        <v>506</v>
      </c>
      <c r="B5868" s="52" t="s">
        <v>1455</v>
      </c>
      <c r="C5868" s="52" t="s">
        <v>930</v>
      </c>
      <c r="D5868" s="52" t="s">
        <v>1428</v>
      </c>
      <c r="E5868" s="52" t="s">
        <v>1035</v>
      </c>
      <c r="F5868" s="52" t="s">
        <v>1221</v>
      </c>
      <c r="G5868" s="56" t="s">
        <v>971</v>
      </c>
      <c r="H5868" s="57">
        <v>288000</v>
      </c>
    </row>
    <row r="5869" spans="1:8">
      <c r="A5869" s="52" t="s">
        <v>506</v>
      </c>
      <c r="B5869" s="52" t="s">
        <v>1455</v>
      </c>
      <c r="C5869" s="52" t="s">
        <v>930</v>
      </c>
      <c r="D5869" s="52" t="s">
        <v>1428</v>
      </c>
      <c r="E5869" s="52" t="s">
        <v>1044</v>
      </c>
      <c r="F5869" s="52" t="s">
        <v>201</v>
      </c>
      <c r="G5869" s="56" t="s">
        <v>1045</v>
      </c>
      <c r="H5869" s="57">
        <v>12550000</v>
      </c>
    </row>
    <row r="5870" spans="1:8">
      <c r="A5870" s="52" t="s">
        <v>506</v>
      </c>
      <c r="B5870" s="52" t="s">
        <v>1455</v>
      </c>
      <c r="C5870" s="52" t="s">
        <v>930</v>
      </c>
      <c r="D5870" s="52" t="s">
        <v>1428</v>
      </c>
      <c r="E5870" s="52" t="s">
        <v>1044</v>
      </c>
      <c r="F5870" s="52" t="s">
        <v>1046</v>
      </c>
      <c r="G5870" s="56" t="s">
        <v>1047</v>
      </c>
      <c r="H5870" s="57">
        <v>12000000</v>
      </c>
    </row>
    <row r="5871" spans="1:8">
      <c r="A5871" s="52" t="s">
        <v>506</v>
      </c>
      <c r="B5871" s="52" t="s">
        <v>1455</v>
      </c>
      <c r="C5871" s="52" t="s">
        <v>930</v>
      </c>
      <c r="D5871" s="52" t="s">
        <v>1428</v>
      </c>
      <c r="E5871" s="52" t="s">
        <v>1044</v>
      </c>
      <c r="F5871" s="52" t="s">
        <v>1050</v>
      </c>
      <c r="G5871" s="56" t="s">
        <v>1051</v>
      </c>
      <c r="H5871" s="57">
        <v>550000</v>
      </c>
    </row>
    <row r="5872" spans="1:8" ht="25.5">
      <c r="A5872" s="52" t="s">
        <v>506</v>
      </c>
      <c r="B5872" s="52" t="s">
        <v>1455</v>
      </c>
      <c r="C5872" s="52" t="s">
        <v>930</v>
      </c>
      <c r="D5872" s="52" t="s">
        <v>1428</v>
      </c>
      <c r="E5872" s="52" t="s">
        <v>1058</v>
      </c>
      <c r="F5872" s="52" t="s">
        <v>201</v>
      </c>
      <c r="G5872" s="56" t="s">
        <v>1059</v>
      </c>
      <c r="H5872" s="57">
        <v>60891000</v>
      </c>
    </row>
    <row r="5873" spans="1:8">
      <c r="A5873" s="52" t="s">
        <v>506</v>
      </c>
      <c r="B5873" s="52" t="s">
        <v>1455</v>
      </c>
      <c r="C5873" s="52" t="s">
        <v>930</v>
      </c>
      <c r="D5873" s="52" t="s">
        <v>1428</v>
      </c>
      <c r="E5873" s="52" t="s">
        <v>1058</v>
      </c>
      <c r="F5873" s="52" t="s">
        <v>1060</v>
      </c>
      <c r="G5873" s="56" t="s">
        <v>1061</v>
      </c>
      <c r="H5873" s="57">
        <v>51422000</v>
      </c>
    </row>
    <row r="5874" spans="1:8">
      <c r="A5874" s="52" t="s">
        <v>506</v>
      </c>
      <c r="B5874" s="52" t="s">
        <v>1455</v>
      </c>
      <c r="C5874" s="52" t="s">
        <v>930</v>
      </c>
      <c r="D5874" s="52" t="s">
        <v>1428</v>
      </c>
      <c r="E5874" s="52" t="s">
        <v>1058</v>
      </c>
      <c r="F5874" s="52" t="s">
        <v>1064</v>
      </c>
      <c r="G5874" s="56" t="s">
        <v>1065</v>
      </c>
      <c r="H5874" s="57">
        <v>9199000</v>
      </c>
    </row>
    <row r="5875" spans="1:8">
      <c r="A5875" s="52" t="s">
        <v>506</v>
      </c>
      <c r="B5875" s="52" t="s">
        <v>1455</v>
      </c>
      <c r="C5875" s="52" t="s">
        <v>930</v>
      </c>
      <c r="D5875" s="52" t="s">
        <v>1428</v>
      </c>
      <c r="E5875" s="52" t="s">
        <v>1058</v>
      </c>
      <c r="F5875" s="52" t="s">
        <v>1068</v>
      </c>
      <c r="G5875" s="56" t="s">
        <v>1069</v>
      </c>
      <c r="H5875" s="57">
        <v>270000</v>
      </c>
    </row>
    <row r="5876" spans="1:8" ht="25.5">
      <c r="A5876" s="52" t="s">
        <v>506</v>
      </c>
      <c r="B5876" s="52" t="s">
        <v>1455</v>
      </c>
      <c r="C5876" s="52" t="s">
        <v>930</v>
      </c>
      <c r="D5876" s="52" t="s">
        <v>1428</v>
      </c>
      <c r="E5876" s="52" t="s">
        <v>1072</v>
      </c>
      <c r="F5876" s="52" t="s">
        <v>201</v>
      </c>
      <c r="G5876" s="56" t="s">
        <v>1073</v>
      </c>
      <c r="H5876" s="57">
        <v>31348800</v>
      </c>
    </row>
    <row r="5877" spans="1:8">
      <c r="A5877" s="52" t="s">
        <v>506</v>
      </c>
      <c r="B5877" s="52" t="s">
        <v>1455</v>
      </c>
      <c r="C5877" s="52" t="s">
        <v>930</v>
      </c>
      <c r="D5877" s="52" t="s">
        <v>1428</v>
      </c>
      <c r="E5877" s="52" t="s">
        <v>1072</v>
      </c>
      <c r="F5877" s="52" t="s">
        <v>1361</v>
      </c>
      <c r="G5877" s="56" t="s">
        <v>1061</v>
      </c>
      <c r="H5877" s="57">
        <v>4913800</v>
      </c>
    </row>
    <row r="5878" spans="1:8">
      <c r="A5878" s="52" t="s">
        <v>506</v>
      </c>
      <c r="B5878" s="52" t="s">
        <v>1455</v>
      </c>
      <c r="C5878" s="52" t="s">
        <v>930</v>
      </c>
      <c r="D5878" s="52" t="s">
        <v>1428</v>
      </c>
      <c r="E5878" s="52" t="s">
        <v>1072</v>
      </c>
      <c r="F5878" s="52" t="s">
        <v>1075</v>
      </c>
      <c r="G5878" s="56" t="s">
        <v>1065</v>
      </c>
      <c r="H5878" s="57">
        <v>26435000</v>
      </c>
    </row>
    <row r="5879" spans="1:8" ht="25.5">
      <c r="A5879" s="52" t="s">
        <v>506</v>
      </c>
      <c r="B5879" s="52" t="s">
        <v>1455</v>
      </c>
      <c r="C5879" s="52" t="s">
        <v>930</v>
      </c>
      <c r="D5879" s="52" t="s">
        <v>1428</v>
      </c>
      <c r="E5879" s="52" t="s">
        <v>1076</v>
      </c>
      <c r="F5879" s="52" t="s">
        <v>201</v>
      </c>
      <c r="G5879" s="56" t="s">
        <v>1077</v>
      </c>
      <c r="H5879" s="57">
        <v>1145729400</v>
      </c>
    </row>
    <row r="5880" spans="1:8">
      <c r="A5880" s="52" t="s">
        <v>506</v>
      </c>
      <c r="B5880" s="52" t="s">
        <v>1455</v>
      </c>
      <c r="C5880" s="52" t="s">
        <v>930</v>
      </c>
      <c r="D5880" s="52" t="s">
        <v>1428</v>
      </c>
      <c r="E5880" s="52" t="s">
        <v>1076</v>
      </c>
      <c r="F5880" s="52" t="s">
        <v>1112</v>
      </c>
      <c r="G5880" s="56" t="s">
        <v>1113</v>
      </c>
      <c r="H5880" s="57">
        <v>2930000</v>
      </c>
    </row>
    <row r="5881" spans="1:8">
      <c r="A5881" s="52" t="s">
        <v>506</v>
      </c>
      <c r="B5881" s="52" t="s">
        <v>1455</v>
      </c>
      <c r="C5881" s="52" t="s">
        <v>930</v>
      </c>
      <c r="D5881" s="52" t="s">
        <v>1428</v>
      </c>
      <c r="E5881" s="52" t="s">
        <v>1076</v>
      </c>
      <c r="F5881" s="52" t="s">
        <v>1080</v>
      </c>
      <c r="G5881" s="56" t="s">
        <v>1081</v>
      </c>
      <c r="H5881" s="57">
        <v>1024009400</v>
      </c>
    </row>
    <row r="5882" spans="1:8">
      <c r="A5882" s="52" t="s">
        <v>506</v>
      </c>
      <c r="B5882" s="52" t="s">
        <v>1455</v>
      </c>
      <c r="C5882" s="52" t="s">
        <v>930</v>
      </c>
      <c r="D5882" s="52" t="s">
        <v>1428</v>
      </c>
      <c r="E5882" s="52" t="s">
        <v>1076</v>
      </c>
      <c r="F5882" s="52" t="s">
        <v>1082</v>
      </c>
      <c r="G5882" s="56" t="s">
        <v>971</v>
      </c>
      <c r="H5882" s="57">
        <v>118790000</v>
      </c>
    </row>
    <row r="5883" spans="1:8">
      <c r="A5883" s="52" t="s">
        <v>506</v>
      </c>
      <c r="B5883" s="52" t="s">
        <v>1455</v>
      </c>
      <c r="C5883" s="52" t="s">
        <v>930</v>
      </c>
      <c r="D5883" s="52" t="s">
        <v>1428</v>
      </c>
      <c r="E5883" s="52" t="s">
        <v>1189</v>
      </c>
      <c r="F5883" s="52" t="s">
        <v>201</v>
      </c>
      <c r="G5883" s="56" t="s">
        <v>1190</v>
      </c>
      <c r="H5883" s="57">
        <v>5000000</v>
      </c>
    </row>
    <row r="5884" spans="1:8">
      <c r="A5884" s="52" t="s">
        <v>506</v>
      </c>
      <c r="B5884" s="52" t="s">
        <v>1455</v>
      </c>
      <c r="C5884" s="52" t="s">
        <v>930</v>
      </c>
      <c r="D5884" s="52" t="s">
        <v>1428</v>
      </c>
      <c r="E5884" s="52" t="s">
        <v>1189</v>
      </c>
      <c r="F5884" s="52" t="s">
        <v>1191</v>
      </c>
      <c r="G5884" s="56" t="s">
        <v>1192</v>
      </c>
      <c r="H5884" s="57">
        <v>5000000</v>
      </c>
    </row>
    <row r="5885" spans="1:8">
      <c r="A5885" s="52" t="s">
        <v>506</v>
      </c>
      <c r="B5885" s="52" t="s">
        <v>1455</v>
      </c>
      <c r="C5885" s="52" t="s">
        <v>930</v>
      </c>
      <c r="D5885" s="52" t="s">
        <v>1428</v>
      </c>
      <c r="E5885" s="52" t="s">
        <v>1083</v>
      </c>
      <c r="F5885" s="52" t="s">
        <v>201</v>
      </c>
      <c r="G5885" s="56" t="s">
        <v>971</v>
      </c>
      <c r="H5885" s="57">
        <v>265190600</v>
      </c>
    </row>
    <row r="5886" spans="1:8">
      <c r="A5886" s="52" t="s">
        <v>506</v>
      </c>
      <c r="B5886" s="52" t="s">
        <v>1455</v>
      </c>
      <c r="C5886" s="52" t="s">
        <v>930</v>
      </c>
      <c r="D5886" s="52" t="s">
        <v>1428</v>
      </c>
      <c r="E5886" s="52" t="s">
        <v>1083</v>
      </c>
      <c r="F5886" s="52" t="s">
        <v>1084</v>
      </c>
      <c r="G5886" s="56" t="s">
        <v>1085</v>
      </c>
      <c r="H5886" s="57">
        <v>9068400</v>
      </c>
    </row>
    <row r="5887" spans="1:8">
      <c r="A5887" s="52" t="s">
        <v>506</v>
      </c>
      <c r="B5887" s="52" t="s">
        <v>1455</v>
      </c>
      <c r="C5887" s="52" t="s">
        <v>930</v>
      </c>
      <c r="D5887" s="52" t="s">
        <v>1428</v>
      </c>
      <c r="E5887" s="52" t="s">
        <v>1083</v>
      </c>
      <c r="F5887" s="52" t="s">
        <v>1086</v>
      </c>
      <c r="G5887" s="56" t="s">
        <v>1087</v>
      </c>
      <c r="H5887" s="57">
        <v>480700</v>
      </c>
    </row>
    <row r="5888" spans="1:8">
      <c r="A5888" s="52" t="s">
        <v>506</v>
      </c>
      <c r="B5888" s="52" t="s">
        <v>1455</v>
      </c>
      <c r="C5888" s="52" t="s">
        <v>930</v>
      </c>
      <c r="D5888" s="52" t="s">
        <v>1428</v>
      </c>
      <c r="E5888" s="52" t="s">
        <v>1083</v>
      </c>
      <c r="F5888" s="52" t="s">
        <v>1088</v>
      </c>
      <c r="G5888" s="56" t="s">
        <v>1089</v>
      </c>
      <c r="H5888" s="57">
        <v>6015000</v>
      </c>
    </row>
    <row r="5889" spans="1:8">
      <c r="A5889" s="52" t="s">
        <v>506</v>
      </c>
      <c r="B5889" s="52" t="s">
        <v>1455</v>
      </c>
      <c r="C5889" s="52" t="s">
        <v>930</v>
      </c>
      <c r="D5889" s="52" t="s">
        <v>1428</v>
      </c>
      <c r="E5889" s="52" t="s">
        <v>1083</v>
      </c>
      <c r="F5889" s="52" t="s">
        <v>1090</v>
      </c>
      <c r="G5889" s="56" t="s">
        <v>1091</v>
      </c>
      <c r="H5889" s="57">
        <v>249626500</v>
      </c>
    </row>
    <row r="5890" spans="1:8">
      <c r="A5890" s="52" t="s">
        <v>506</v>
      </c>
      <c r="B5890" s="52" t="s">
        <v>1457</v>
      </c>
      <c r="C5890" s="52" t="s">
        <v>201</v>
      </c>
      <c r="D5890" s="52" t="s">
        <v>201</v>
      </c>
      <c r="E5890" s="52" t="s">
        <v>201</v>
      </c>
      <c r="F5890" s="52" t="s">
        <v>201</v>
      </c>
      <c r="G5890" s="56" t="s">
        <v>1458</v>
      </c>
      <c r="H5890" s="57">
        <v>20000000</v>
      </c>
    </row>
    <row r="5891" spans="1:8" ht="25.5">
      <c r="A5891" s="52" t="s">
        <v>506</v>
      </c>
      <c r="B5891" s="52" t="s">
        <v>1457</v>
      </c>
      <c r="C5891" s="52" t="s">
        <v>930</v>
      </c>
      <c r="D5891" s="52" t="s">
        <v>201</v>
      </c>
      <c r="E5891" s="52" t="s">
        <v>201</v>
      </c>
      <c r="F5891" s="52" t="s">
        <v>201</v>
      </c>
      <c r="G5891" s="56" t="s">
        <v>931</v>
      </c>
      <c r="H5891" s="57">
        <v>20000000</v>
      </c>
    </row>
    <row r="5892" spans="1:8" ht="38.25">
      <c r="A5892" s="52" t="s">
        <v>506</v>
      </c>
      <c r="B5892" s="52" t="s">
        <v>1457</v>
      </c>
      <c r="C5892" s="52" t="s">
        <v>930</v>
      </c>
      <c r="D5892" s="52" t="s">
        <v>1428</v>
      </c>
      <c r="E5892" s="52" t="s">
        <v>201</v>
      </c>
      <c r="F5892" s="52" t="s">
        <v>201</v>
      </c>
      <c r="G5892" s="56" t="s">
        <v>1429</v>
      </c>
      <c r="H5892" s="57">
        <v>20000000</v>
      </c>
    </row>
    <row r="5893" spans="1:8">
      <c r="A5893" s="52" t="s">
        <v>506</v>
      </c>
      <c r="B5893" s="52" t="s">
        <v>1457</v>
      </c>
      <c r="C5893" s="52" t="s">
        <v>930</v>
      </c>
      <c r="D5893" s="52" t="s">
        <v>1428</v>
      </c>
      <c r="E5893" s="52" t="s">
        <v>1083</v>
      </c>
      <c r="F5893" s="52" t="s">
        <v>201</v>
      </c>
      <c r="G5893" s="56" t="s">
        <v>971</v>
      </c>
      <c r="H5893" s="57">
        <v>20000000</v>
      </c>
    </row>
    <row r="5894" spans="1:8">
      <c r="A5894" s="52" t="s">
        <v>506</v>
      </c>
      <c r="B5894" s="52" t="s">
        <v>1457</v>
      </c>
      <c r="C5894" s="52" t="s">
        <v>930</v>
      </c>
      <c r="D5894" s="52" t="s">
        <v>1428</v>
      </c>
      <c r="E5894" s="52" t="s">
        <v>1083</v>
      </c>
      <c r="F5894" s="52" t="s">
        <v>1090</v>
      </c>
      <c r="G5894" s="56" t="s">
        <v>1091</v>
      </c>
      <c r="H5894" s="57">
        <v>20000000</v>
      </c>
    </row>
    <row r="5895" spans="1:8">
      <c r="A5895" s="52" t="s">
        <v>506</v>
      </c>
      <c r="B5895" s="52" t="s">
        <v>1459</v>
      </c>
      <c r="C5895" s="52" t="s">
        <v>201</v>
      </c>
      <c r="D5895" s="52" t="s">
        <v>201</v>
      </c>
      <c r="E5895" s="52" t="s">
        <v>201</v>
      </c>
      <c r="F5895" s="52" t="s">
        <v>201</v>
      </c>
      <c r="G5895" s="56" t="s">
        <v>1460</v>
      </c>
      <c r="H5895" s="57">
        <v>1862603000</v>
      </c>
    </row>
    <row r="5896" spans="1:8">
      <c r="A5896" s="52" t="s">
        <v>506</v>
      </c>
      <c r="B5896" s="52" t="s">
        <v>1459</v>
      </c>
      <c r="C5896" s="52" t="s">
        <v>1092</v>
      </c>
      <c r="D5896" s="52" t="s">
        <v>201</v>
      </c>
      <c r="E5896" s="52" t="s">
        <v>201</v>
      </c>
      <c r="F5896" s="52" t="s">
        <v>201</v>
      </c>
      <c r="G5896" s="56" t="s">
        <v>1093</v>
      </c>
      <c r="H5896" s="57">
        <v>36000000</v>
      </c>
    </row>
    <row r="5897" spans="1:8" ht="38.25">
      <c r="A5897" s="52" t="s">
        <v>506</v>
      </c>
      <c r="B5897" s="52" t="s">
        <v>1459</v>
      </c>
      <c r="C5897" s="52" t="s">
        <v>1092</v>
      </c>
      <c r="D5897" s="52" t="s">
        <v>1217</v>
      </c>
      <c r="E5897" s="52" t="s">
        <v>201</v>
      </c>
      <c r="F5897" s="52" t="s">
        <v>201</v>
      </c>
      <c r="G5897" s="56" t="s">
        <v>1218</v>
      </c>
      <c r="H5897" s="57">
        <v>36000000</v>
      </c>
    </row>
    <row r="5898" spans="1:8">
      <c r="A5898" s="52" t="s">
        <v>506</v>
      </c>
      <c r="B5898" s="52" t="s">
        <v>1459</v>
      </c>
      <c r="C5898" s="52" t="s">
        <v>1092</v>
      </c>
      <c r="D5898" s="52" t="s">
        <v>1217</v>
      </c>
      <c r="E5898" s="52" t="s">
        <v>996</v>
      </c>
      <c r="F5898" s="52" t="s">
        <v>201</v>
      </c>
      <c r="G5898" s="56" t="s">
        <v>997</v>
      </c>
      <c r="H5898" s="57">
        <v>2397300</v>
      </c>
    </row>
    <row r="5899" spans="1:8">
      <c r="A5899" s="52" t="s">
        <v>506</v>
      </c>
      <c r="B5899" s="52" t="s">
        <v>1459</v>
      </c>
      <c r="C5899" s="52" t="s">
        <v>1092</v>
      </c>
      <c r="D5899" s="52" t="s">
        <v>1217</v>
      </c>
      <c r="E5899" s="52" t="s">
        <v>996</v>
      </c>
      <c r="F5899" s="52" t="s">
        <v>998</v>
      </c>
      <c r="G5899" s="56" t="s">
        <v>999</v>
      </c>
      <c r="H5899" s="57">
        <v>2397300</v>
      </c>
    </row>
    <row r="5900" spans="1:8">
      <c r="A5900" s="52" t="s">
        <v>506</v>
      </c>
      <c r="B5900" s="52" t="s">
        <v>1459</v>
      </c>
      <c r="C5900" s="52" t="s">
        <v>1092</v>
      </c>
      <c r="D5900" s="52" t="s">
        <v>1217</v>
      </c>
      <c r="E5900" s="52" t="s">
        <v>1006</v>
      </c>
      <c r="F5900" s="52" t="s">
        <v>201</v>
      </c>
      <c r="G5900" s="56" t="s">
        <v>1007</v>
      </c>
      <c r="H5900" s="57">
        <v>265700</v>
      </c>
    </row>
    <row r="5901" spans="1:8">
      <c r="A5901" s="52" t="s">
        <v>506</v>
      </c>
      <c r="B5901" s="52" t="s">
        <v>1459</v>
      </c>
      <c r="C5901" s="52" t="s">
        <v>1092</v>
      </c>
      <c r="D5901" s="52" t="s">
        <v>1217</v>
      </c>
      <c r="E5901" s="52" t="s">
        <v>1006</v>
      </c>
      <c r="F5901" s="52" t="s">
        <v>1010</v>
      </c>
      <c r="G5901" s="56" t="s">
        <v>1011</v>
      </c>
      <c r="H5901" s="57">
        <v>265700</v>
      </c>
    </row>
    <row r="5902" spans="1:8">
      <c r="A5902" s="52" t="s">
        <v>506</v>
      </c>
      <c r="B5902" s="52" t="s">
        <v>1459</v>
      </c>
      <c r="C5902" s="52" t="s">
        <v>1092</v>
      </c>
      <c r="D5902" s="52" t="s">
        <v>1217</v>
      </c>
      <c r="E5902" s="52" t="s">
        <v>1021</v>
      </c>
      <c r="F5902" s="52" t="s">
        <v>201</v>
      </c>
      <c r="G5902" s="56" t="s">
        <v>1022</v>
      </c>
      <c r="H5902" s="57">
        <v>20650000</v>
      </c>
    </row>
    <row r="5903" spans="1:8">
      <c r="A5903" s="52" t="s">
        <v>506</v>
      </c>
      <c r="B5903" s="52" t="s">
        <v>1459</v>
      </c>
      <c r="C5903" s="52" t="s">
        <v>1092</v>
      </c>
      <c r="D5903" s="52" t="s">
        <v>1217</v>
      </c>
      <c r="E5903" s="52" t="s">
        <v>1021</v>
      </c>
      <c r="F5903" s="52" t="s">
        <v>1025</v>
      </c>
      <c r="G5903" s="56" t="s">
        <v>1026</v>
      </c>
      <c r="H5903" s="57">
        <v>6000000</v>
      </c>
    </row>
    <row r="5904" spans="1:8">
      <c r="A5904" s="52" t="s">
        <v>506</v>
      </c>
      <c r="B5904" s="52" t="s">
        <v>1459</v>
      </c>
      <c r="C5904" s="52" t="s">
        <v>1092</v>
      </c>
      <c r="D5904" s="52" t="s">
        <v>1217</v>
      </c>
      <c r="E5904" s="52" t="s">
        <v>1021</v>
      </c>
      <c r="F5904" s="52" t="s">
        <v>1027</v>
      </c>
      <c r="G5904" s="56" t="s">
        <v>1028</v>
      </c>
      <c r="H5904" s="57">
        <v>2850000</v>
      </c>
    </row>
    <row r="5905" spans="1:8">
      <c r="A5905" s="52" t="s">
        <v>506</v>
      </c>
      <c r="B5905" s="52" t="s">
        <v>1459</v>
      </c>
      <c r="C5905" s="52" t="s">
        <v>1092</v>
      </c>
      <c r="D5905" s="52" t="s">
        <v>1217</v>
      </c>
      <c r="E5905" s="52" t="s">
        <v>1021</v>
      </c>
      <c r="F5905" s="52" t="s">
        <v>1029</v>
      </c>
      <c r="G5905" s="56" t="s">
        <v>1030</v>
      </c>
      <c r="H5905" s="57">
        <v>6000000</v>
      </c>
    </row>
    <row r="5906" spans="1:8">
      <c r="A5906" s="52" t="s">
        <v>506</v>
      </c>
      <c r="B5906" s="52" t="s">
        <v>1459</v>
      </c>
      <c r="C5906" s="52" t="s">
        <v>1092</v>
      </c>
      <c r="D5906" s="52" t="s">
        <v>1217</v>
      </c>
      <c r="E5906" s="52" t="s">
        <v>1021</v>
      </c>
      <c r="F5906" s="52" t="s">
        <v>1033</v>
      </c>
      <c r="G5906" s="56" t="s">
        <v>1034</v>
      </c>
      <c r="H5906" s="57">
        <v>5800000</v>
      </c>
    </row>
    <row r="5907" spans="1:8">
      <c r="A5907" s="52" t="s">
        <v>506</v>
      </c>
      <c r="B5907" s="52" t="s">
        <v>1459</v>
      </c>
      <c r="C5907" s="52" t="s">
        <v>1092</v>
      </c>
      <c r="D5907" s="52" t="s">
        <v>1217</v>
      </c>
      <c r="E5907" s="52" t="s">
        <v>1035</v>
      </c>
      <c r="F5907" s="52" t="s">
        <v>201</v>
      </c>
      <c r="G5907" s="56" t="s">
        <v>1036</v>
      </c>
      <c r="H5907" s="57">
        <v>1600000</v>
      </c>
    </row>
    <row r="5908" spans="1:8">
      <c r="A5908" s="52" t="s">
        <v>506</v>
      </c>
      <c r="B5908" s="52" t="s">
        <v>1459</v>
      </c>
      <c r="C5908" s="52" t="s">
        <v>1092</v>
      </c>
      <c r="D5908" s="52" t="s">
        <v>1217</v>
      </c>
      <c r="E5908" s="52" t="s">
        <v>1035</v>
      </c>
      <c r="F5908" s="52" t="s">
        <v>1037</v>
      </c>
      <c r="G5908" s="56" t="s">
        <v>1038</v>
      </c>
      <c r="H5908" s="57">
        <v>1000000</v>
      </c>
    </row>
    <row r="5909" spans="1:8">
      <c r="A5909" s="52" t="s">
        <v>506</v>
      </c>
      <c r="B5909" s="52" t="s">
        <v>1459</v>
      </c>
      <c r="C5909" s="52" t="s">
        <v>1092</v>
      </c>
      <c r="D5909" s="52" t="s">
        <v>1217</v>
      </c>
      <c r="E5909" s="52" t="s">
        <v>1035</v>
      </c>
      <c r="F5909" s="52" t="s">
        <v>1039</v>
      </c>
      <c r="G5909" s="56" t="s">
        <v>1040</v>
      </c>
      <c r="H5909" s="57">
        <v>600000</v>
      </c>
    </row>
    <row r="5910" spans="1:8">
      <c r="A5910" s="52" t="s">
        <v>506</v>
      </c>
      <c r="B5910" s="52" t="s">
        <v>1459</v>
      </c>
      <c r="C5910" s="52" t="s">
        <v>1092</v>
      </c>
      <c r="D5910" s="52" t="s">
        <v>1217</v>
      </c>
      <c r="E5910" s="52" t="s">
        <v>1083</v>
      </c>
      <c r="F5910" s="52" t="s">
        <v>201</v>
      </c>
      <c r="G5910" s="56" t="s">
        <v>971</v>
      </c>
      <c r="H5910" s="57">
        <v>11087000</v>
      </c>
    </row>
    <row r="5911" spans="1:8">
      <c r="A5911" s="52" t="s">
        <v>506</v>
      </c>
      <c r="B5911" s="52" t="s">
        <v>1459</v>
      </c>
      <c r="C5911" s="52" t="s">
        <v>1092</v>
      </c>
      <c r="D5911" s="52" t="s">
        <v>1217</v>
      </c>
      <c r="E5911" s="52" t="s">
        <v>1083</v>
      </c>
      <c r="F5911" s="52" t="s">
        <v>1088</v>
      </c>
      <c r="G5911" s="56" t="s">
        <v>1089</v>
      </c>
      <c r="H5911" s="57">
        <v>5087000</v>
      </c>
    </row>
    <row r="5912" spans="1:8">
      <c r="A5912" s="52" t="s">
        <v>506</v>
      </c>
      <c r="B5912" s="52" t="s">
        <v>1459</v>
      </c>
      <c r="C5912" s="52" t="s">
        <v>1092</v>
      </c>
      <c r="D5912" s="52" t="s">
        <v>1217</v>
      </c>
      <c r="E5912" s="52" t="s">
        <v>1083</v>
      </c>
      <c r="F5912" s="52" t="s">
        <v>1090</v>
      </c>
      <c r="G5912" s="56" t="s">
        <v>1091</v>
      </c>
      <c r="H5912" s="57">
        <v>6000000</v>
      </c>
    </row>
    <row r="5913" spans="1:8">
      <c r="A5913" s="52" t="s">
        <v>506</v>
      </c>
      <c r="B5913" s="52" t="s">
        <v>1459</v>
      </c>
      <c r="C5913" s="52" t="s">
        <v>480</v>
      </c>
      <c r="D5913" s="52" t="s">
        <v>201</v>
      </c>
      <c r="E5913" s="52" t="s">
        <v>201</v>
      </c>
      <c r="F5913" s="52" t="s">
        <v>201</v>
      </c>
      <c r="G5913" s="56" t="s">
        <v>1137</v>
      </c>
      <c r="H5913" s="57">
        <v>400000000</v>
      </c>
    </row>
    <row r="5914" spans="1:8">
      <c r="A5914" s="52" t="s">
        <v>506</v>
      </c>
      <c r="B5914" s="52" t="s">
        <v>1459</v>
      </c>
      <c r="C5914" s="52" t="s">
        <v>480</v>
      </c>
      <c r="D5914" s="52" t="s">
        <v>490</v>
      </c>
      <c r="E5914" s="52" t="s">
        <v>201</v>
      </c>
      <c r="F5914" s="52" t="s">
        <v>201</v>
      </c>
      <c r="G5914" s="56" t="s">
        <v>1138</v>
      </c>
      <c r="H5914" s="57">
        <v>400000000</v>
      </c>
    </row>
    <row r="5915" spans="1:8">
      <c r="A5915" s="52" t="s">
        <v>506</v>
      </c>
      <c r="B5915" s="52" t="s">
        <v>1459</v>
      </c>
      <c r="C5915" s="52" t="s">
        <v>480</v>
      </c>
      <c r="D5915" s="52" t="s">
        <v>490</v>
      </c>
      <c r="E5915" s="52" t="s">
        <v>1139</v>
      </c>
      <c r="F5915" s="52" t="s">
        <v>201</v>
      </c>
      <c r="G5915" s="56" t="s">
        <v>1140</v>
      </c>
      <c r="H5915" s="57">
        <v>240000000</v>
      </c>
    </row>
    <row r="5916" spans="1:8">
      <c r="A5916" s="52" t="s">
        <v>506</v>
      </c>
      <c r="B5916" s="52" t="s">
        <v>1459</v>
      </c>
      <c r="C5916" s="52" t="s">
        <v>480</v>
      </c>
      <c r="D5916" s="52" t="s">
        <v>490</v>
      </c>
      <c r="E5916" s="52" t="s">
        <v>1139</v>
      </c>
      <c r="F5916" s="52" t="s">
        <v>1141</v>
      </c>
      <c r="G5916" s="56" t="s">
        <v>1142</v>
      </c>
      <c r="H5916" s="57">
        <v>240000000</v>
      </c>
    </row>
    <row r="5917" spans="1:8">
      <c r="A5917" s="52" t="s">
        <v>506</v>
      </c>
      <c r="B5917" s="52" t="s">
        <v>1459</v>
      </c>
      <c r="C5917" s="52" t="s">
        <v>480</v>
      </c>
      <c r="D5917" s="52" t="s">
        <v>490</v>
      </c>
      <c r="E5917" s="52" t="s">
        <v>986</v>
      </c>
      <c r="F5917" s="52" t="s">
        <v>201</v>
      </c>
      <c r="G5917" s="56" t="s">
        <v>987</v>
      </c>
      <c r="H5917" s="57">
        <v>1414000</v>
      </c>
    </row>
    <row r="5918" spans="1:8">
      <c r="A5918" s="52" t="s">
        <v>506</v>
      </c>
      <c r="B5918" s="52" t="s">
        <v>1459</v>
      </c>
      <c r="C5918" s="52" t="s">
        <v>480</v>
      </c>
      <c r="D5918" s="52" t="s">
        <v>490</v>
      </c>
      <c r="E5918" s="52" t="s">
        <v>986</v>
      </c>
      <c r="F5918" s="52" t="s">
        <v>992</v>
      </c>
      <c r="G5918" s="56" t="s">
        <v>993</v>
      </c>
      <c r="H5918" s="57">
        <v>1414000</v>
      </c>
    </row>
    <row r="5919" spans="1:8">
      <c r="A5919" s="52" t="s">
        <v>506</v>
      </c>
      <c r="B5919" s="52" t="s">
        <v>1459</v>
      </c>
      <c r="C5919" s="52" t="s">
        <v>480</v>
      </c>
      <c r="D5919" s="52" t="s">
        <v>490</v>
      </c>
      <c r="E5919" s="52" t="s">
        <v>996</v>
      </c>
      <c r="F5919" s="52" t="s">
        <v>201</v>
      </c>
      <c r="G5919" s="56" t="s">
        <v>997</v>
      </c>
      <c r="H5919" s="57">
        <v>4317200</v>
      </c>
    </row>
    <row r="5920" spans="1:8">
      <c r="A5920" s="52" t="s">
        <v>506</v>
      </c>
      <c r="B5920" s="52" t="s">
        <v>1459</v>
      </c>
      <c r="C5920" s="52" t="s">
        <v>480</v>
      </c>
      <c r="D5920" s="52" t="s">
        <v>490</v>
      </c>
      <c r="E5920" s="52" t="s">
        <v>996</v>
      </c>
      <c r="F5920" s="52" t="s">
        <v>998</v>
      </c>
      <c r="G5920" s="56" t="s">
        <v>999</v>
      </c>
      <c r="H5920" s="57">
        <v>4317200</v>
      </c>
    </row>
    <row r="5921" spans="1:8">
      <c r="A5921" s="52" t="s">
        <v>506</v>
      </c>
      <c r="B5921" s="52" t="s">
        <v>1459</v>
      </c>
      <c r="C5921" s="52" t="s">
        <v>480</v>
      </c>
      <c r="D5921" s="52" t="s">
        <v>490</v>
      </c>
      <c r="E5921" s="52" t="s">
        <v>1006</v>
      </c>
      <c r="F5921" s="52" t="s">
        <v>201</v>
      </c>
      <c r="G5921" s="56" t="s">
        <v>1007</v>
      </c>
      <c r="H5921" s="57">
        <v>4294800</v>
      </c>
    </row>
    <row r="5922" spans="1:8">
      <c r="A5922" s="52" t="s">
        <v>506</v>
      </c>
      <c r="B5922" s="52" t="s">
        <v>1459</v>
      </c>
      <c r="C5922" s="52" t="s">
        <v>480</v>
      </c>
      <c r="D5922" s="52" t="s">
        <v>490</v>
      </c>
      <c r="E5922" s="52" t="s">
        <v>1006</v>
      </c>
      <c r="F5922" s="52" t="s">
        <v>1010</v>
      </c>
      <c r="G5922" s="56" t="s">
        <v>1011</v>
      </c>
      <c r="H5922" s="57">
        <v>277600</v>
      </c>
    </row>
    <row r="5923" spans="1:8" ht="25.5">
      <c r="A5923" s="52" t="s">
        <v>506</v>
      </c>
      <c r="B5923" s="52" t="s">
        <v>1459</v>
      </c>
      <c r="C5923" s="52" t="s">
        <v>480</v>
      </c>
      <c r="D5923" s="52" t="s">
        <v>490</v>
      </c>
      <c r="E5923" s="52" t="s">
        <v>1006</v>
      </c>
      <c r="F5923" s="52" t="s">
        <v>1016</v>
      </c>
      <c r="G5923" s="56" t="s">
        <v>1017</v>
      </c>
      <c r="H5923" s="57">
        <v>4017200</v>
      </c>
    </row>
    <row r="5924" spans="1:8">
      <c r="A5924" s="52" t="s">
        <v>506</v>
      </c>
      <c r="B5924" s="52" t="s">
        <v>1459</v>
      </c>
      <c r="C5924" s="52" t="s">
        <v>480</v>
      </c>
      <c r="D5924" s="52" t="s">
        <v>490</v>
      </c>
      <c r="E5924" s="52" t="s">
        <v>1021</v>
      </c>
      <c r="F5924" s="52" t="s">
        <v>201</v>
      </c>
      <c r="G5924" s="56" t="s">
        <v>1022</v>
      </c>
      <c r="H5924" s="57">
        <v>52369000</v>
      </c>
    </row>
    <row r="5925" spans="1:8">
      <c r="A5925" s="52" t="s">
        <v>506</v>
      </c>
      <c r="B5925" s="52" t="s">
        <v>1459</v>
      </c>
      <c r="C5925" s="52" t="s">
        <v>480</v>
      </c>
      <c r="D5925" s="52" t="s">
        <v>490</v>
      </c>
      <c r="E5925" s="52" t="s">
        <v>1021</v>
      </c>
      <c r="F5925" s="52" t="s">
        <v>1025</v>
      </c>
      <c r="G5925" s="56" t="s">
        <v>1026</v>
      </c>
      <c r="H5925" s="57">
        <v>13600000</v>
      </c>
    </row>
    <row r="5926" spans="1:8">
      <c r="A5926" s="52" t="s">
        <v>506</v>
      </c>
      <c r="B5926" s="52" t="s">
        <v>1459</v>
      </c>
      <c r="C5926" s="52" t="s">
        <v>480</v>
      </c>
      <c r="D5926" s="52" t="s">
        <v>490</v>
      </c>
      <c r="E5926" s="52" t="s">
        <v>1021</v>
      </c>
      <c r="F5926" s="52" t="s">
        <v>1268</v>
      </c>
      <c r="G5926" s="56" t="s">
        <v>1269</v>
      </c>
      <c r="H5926" s="57">
        <v>3200000</v>
      </c>
    </row>
    <row r="5927" spans="1:8">
      <c r="A5927" s="52" t="s">
        <v>506</v>
      </c>
      <c r="B5927" s="52" t="s">
        <v>1459</v>
      </c>
      <c r="C5927" s="52" t="s">
        <v>480</v>
      </c>
      <c r="D5927" s="52" t="s">
        <v>490</v>
      </c>
      <c r="E5927" s="52" t="s">
        <v>1021</v>
      </c>
      <c r="F5927" s="52" t="s">
        <v>1027</v>
      </c>
      <c r="G5927" s="56" t="s">
        <v>1028</v>
      </c>
      <c r="H5927" s="57">
        <v>2400000</v>
      </c>
    </row>
    <row r="5928" spans="1:8">
      <c r="A5928" s="52" t="s">
        <v>506</v>
      </c>
      <c r="B5928" s="52" t="s">
        <v>1459</v>
      </c>
      <c r="C5928" s="52" t="s">
        <v>480</v>
      </c>
      <c r="D5928" s="52" t="s">
        <v>490</v>
      </c>
      <c r="E5928" s="52" t="s">
        <v>1021</v>
      </c>
      <c r="F5928" s="52" t="s">
        <v>1029</v>
      </c>
      <c r="G5928" s="56" t="s">
        <v>1030</v>
      </c>
      <c r="H5928" s="57">
        <v>14000000</v>
      </c>
    </row>
    <row r="5929" spans="1:8">
      <c r="A5929" s="52" t="s">
        <v>506</v>
      </c>
      <c r="B5929" s="52" t="s">
        <v>1459</v>
      </c>
      <c r="C5929" s="52" t="s">
        <v>480</v>
      </c>
      <c r="D5929" s="52" t="s">
        <v>490</v>
      </c>
      <c r="E5929" s="52" t="s">
        <v>1021</v>
      </c>
      <c r="F5929" s="52" t="s">
        <v>1031</v>
      </c>
      <c r="G5929" s="56" t="s">
        <v>1032</v>
      </c>
      <c r="H5929" s="57">
        <v>3000000</v>
      </c>
    </row>
    <row r="5930" spans="1:8">
      <c r="A5930" s="52" t="s">
        <v>506</v>
      </c>
      <c r="B5930" s="52" t="s">
        <v>1459</v>
      </c>
      <c r="C5930" s="52" t="s">
        <v>480</v>
      </c>
      <c r="D5930" s="52" t="s">
        <v>490</v>
      </c>
      <c r="E5930" s="52" t="s">
        <v>1021</v>
      </c>
      <c r="F5930" s="52" t="s">
        <v>1033</v>
      </c>
      <c r="G5930" s="56" t="s">
        <v>1034</v>
      </c>
      <c r="H5930" s="57">
        <v>16169000</v>
      </c>
    </row>
    <row r="5931" spans="1:8">
      <c r="A5931" s="52" t="s">
        <v>506</v>
      </c>
      <c r="B5931" s="52" t="s">
        <v>1459</v>
      </c>
      <c r="C5931" s="52" t="s">
        <v>480</v>
      </c>
      <c r="D5931" s="52" t="s">
        <v>490</v>
      </c>
      <c r="E5931" s="52" t="s">
        <v>1035</v>
      </c>
      <c r="F5931" s="52" t="s">
        <v>201</v>
      </c>
      <c r="G5931" s="56" t="s">
        <v>1036</v>
      </c>
      <c r="H5931" s="57">
        <v>19350000</v>
      </c>
    </row>
    <row r="5932" spans="1:8">
      <c r="A5932" s="52" t="s">
        <v>506</v>
      </c>
      <c r="B5932" s="52" t="s">
        <v>1459</v>
      </c>
      <c r="C5932" s="52" t="s">
        <v>480</v>
      </c>
      <c r="D5932" s="52" t="s">
        <v>490</v>
      </c>
      <c r="E5932" s="52" t="s">
        <v>1035</v>
      </c>
      <c r="F5932" s="52" t="s">
        <v>1037</v>
      </c>
      <c r="G5932" s="56" t="s">
        <v>1038</v>
      </c>
      <c r="H5932" s="57">
        <v>9450000</v>
      </c>
    </row>
    <row r="5933" spans="1:8">
      <c r="A5933" s="52" t="s">
        <v>506</v>
      </c>
      <c r="B5933" s="52" t="s">
        <v>1459</v>
      </c>
      <c r="C5933" s="52" t="s">
        <v>480</v>
      </c>
      <c r="D5933" s="52" t="s">
        <v>490</v>
      </c>
      <c r="E5933" s="52" t="s">
        <v>1035</v>
      </c>
      <c r="F5933" s="52" t="s">
        <v>1039</v>
      </c>
      <c r="G5933" s="56" t="s">
        <v>1040</v>
      </c>
      <c r="H5933" s="57">
        <v>5800000</v>
      </c>
    </row>
    <row r="5934" spans="1:8">
      <c r="A5934" s="52" t="s">
        <v>506</v>
      </c>
      <c r="B5934" s="52" t="s">
        <v>1459</v>
      </c>
      <c r="C5934" s="52" t="s">
        <v>480</v>
      </c>
      <c r="D5934" s="52" t="s">
        <v>490</v>
      </c>
      <c r="E5934" s="52" t="s">
        <v>1035</v>
      </c>
      <c r="F5934" s="52" t="s">
        <v>1041</v>
      </c>
      <c r="G5934" s="56" t="s">
        <v>1028</v>
      </c>
      <c r="H5934" s="57">
        <v>4100000</v>
      </c>
    </row>
    <row r="5935" spans="1:8">
      <c r="A5935" s="52" t="s">
        <v>506</v>
      </c>
      <c r="B5935" s="52" t="s">
        <v>1459</v>
      </c>
      <c r="C5935" s="52" t="s">
        <v>480</v>
      </c>
      <c r="D5935" s="52" t="s">
        <v>490</v>
      </c>
      <c r="E5935" s="52" t="s">
        <v>1044</v>
      </c>
      <c r="F5935" s="52" t="s">
        <v>201</v>
      </c>
      <c r="G5935" s="56" t="s">
        <v>1045</v>
      </c>
      <c r="H5935" s="57">
        <v>26000000</v>
      </c>
    </row>
    <row r="5936" spans="1:8">
      <c r="A5936" s="52" t="s">
        <v>506</v>
      </c>
      <c r="B5936" s="52" t="s">
        <v>1459</v>
      </c>
      <c r="C5936" s="52" t="s">
        <v>480</v>
      </c>
      <c r="D5936" s="52" t="s">
        <v>490</v>
      </c>
      <c r="E5936" s="52" t="s">
        <v>1044</v>
      </c>
      <c r="F5936" s="52" t="s">
        <v>1046</v>
      </c>
      <c r="G5936" s="56" t="s">
        <v>1047</v>
      </c>
      <c r="H5936" s="57">
        <v>26000000</v>
      </c>
    </row>
    <row r="5937" spans="1:8" ht="25.5">
      <c r="A5937" s="52" t="s">
        <v>506</v>
      </c>
      <c r="B5937" s="52" t="s">
        <v>1459</v>
      </c>
      <c r="C5937" s="52" t="s">
        <v>480</v>
      </c>
      <c r="D5937" s="52" t="s">
        <v>490</v>
      </c>
      <c r="E5937" s="52" t="s">
        <v>1076</v>
      </c>
      <c r="F5937" s="52" t="s">
        <v>201</v>
      </c>
      <c r="G5937" s="56" t="s">
        <v>1077</v>
      </c>
      <c r="H5937" s="57">
        <v>25255000</v>
      </c>
    </row>
    <row r="5938" spans="1:8">
      <c r="A5938" s="52" t="s">
        <v>506</v>
      </c>
      <c r="B5938" s="52" t="s">
        <v>1459</v>
      </c>
      <c r="C5938" s="52" t="s">
        <v>480</v>
      </c>
      <c r="D5938" s="52" t="s">
        <v>490</v>
      </c>
      <c r="E5938" s="52" t="s">
        <v>1076</v>
      </c>
      <c r="F5938" s="52" t="s">
        <v>1080</v>
      </c>
      <c r="G5938" s="56" t="s">
        <v>1081</v>
      </c>
      <c r="H5938" s="57">
        <v>25255000</v>
      </c>
    </row>
    <row r="5939" spans="1:8">
      <c r="A5939" s="52" t="s">
        <v>506</v>
      </c>
      <c r="B5939" s="52" t="s">
        <v>1459</v>
      </c>
      <c r="C5939" s="52" t="s">
        <v>480</v>
      </c>
      <c r="D5939" s="52" t="s">
        <v>490</v>
      </c>
      <c r="E5939" s="52" t="s">
        <v>1083</v>
      </c>
      <c r="F5939" s="52" t="s">
        <v>201</v>
      </c>
      <c r="G5939" s="56" t="s">
        <v>971</v>
      </c>
      <c r="H5939" s="57">
        <v>27000000</v>
      </c>
    </row>
    <row r="5940" spans="1:8">
      <c r="A5940" s="52" t="s">
        <v>506</v>
      </c>
      <c r="B5940" s="52" t="s">
        <v>1459</v>
      </c>
      <c r="C5940" s="52" t="s">
        <v>480</v>
      </c>
      <c r="D5940" s="52" t="s">
        <v>490</v>
      </c>
      <c r="E5940" s="52" t="s">
        <v>1083</v>
      </c>
      <c r="F5940" s="52" t="s">
        <v>1090</v>
      </c>
      <c r="G5940" s="56" t="s">
        <v>1091</v>
      </c>
      <c r="H5940" s="57">
        <v>27000000</v>
      </c>
    </row>
    <row r="5941" spans="1:8" ht="25.5">
      <c r="A5941" s="52" t="s">
        <v>506</v>
      </c>
      <c r="B5941" s="52" t="s">
        <v>1459</v>
      </c>
      <c r="C5941" s="52" t="s">
        <v>930</v>
      </c>
      <c r="D5941" s="52" t="s">
        <v>201</v>
      </c>
      <c r="E5941" s="52" t="s">
        <v>201</v>
      </c>
      <c r="F5941" s="52" t="s">
        <v>201</v>
      </c>
      <c r="G5941" s="56" t="s">
        <v>931</v>
      </c>
      <c r="H5941" s="57">
        <v>1426603000</v>
      </c>
    </row>
    <row r="5942" spans="1:8" ht="38.25">
      <c r="A5942" s="52" t="s">
        <v>506</v>
      </c>
      <c r="B5942" s="52" t="s">
        <v>1459</v>
      </c>
      <c r="C5942" s="52" t="s">
        <v>930</v>
      </c>
      <c r="D5942" s="52" t="s">
        <v>1428</v>
      </c>
      <c r="E5942" s="52" t="s">
        <v>201</v>
      </c>
      <c r="F5942" s="52" t="s">
        <v>201</v>
      </c>
      <c r="G5942" s="56" t="s">
        <v>1429</v>
      </c>
      <c r="H5942" s="57">
        <v>1426603000</v>
      </c>
    </row>
    <row r="5943" spans="1:8">
      <c r="A5943" s="52" t="s">
        <v>506</v>
      </c>
      <c r="B5943" s="52" t="s">
        <v>1459</v>
      </c>
      <c r="C5943" s="52" t="s">
        <v>930</v>
      </c>
      <c r="D5943" s="52" t="s">
        <v>1428</v>
      </c>
      <c r="E5943" s="52" t="s">
        <v>934</v>
      </c>
      <c r="F5943" s="52" t="s">
        <v>201</v>
      </c>
      <c r="G5943" s="56" t="s">
        <v>935</v>
      </c>
      <c r="H5943" s="57">
        <v>297968600</v>
      </c>
    </row>
    <row r="5944" spans="1:8">
      <c r="A5944" s="52" t="s">
        <v>506</v>
      </c>
      <c r="B5944" s="52" t="s">
        <v>1459</v>
      </c>
      <c r="C5944" s="52" t="s">
        <v>930</v>
      </c>
      <c r="D5944" s="52" t="s">
        <v>1428</v>
      </c>
      <c r="E5944" s="52" t="s">
        <v>934</v>
      </c>
      <c r="F5944" s="52" t="s">
        <v>936</v>
      </c>
      <c r="G5944" s="56" t="s">
        <v>937</v>
      </c>
      <c r="H5944" s="57">
        <v>297968600</v>
      </c>
    </row>
    <row r="5945" spans="1:8" ht="25.5">
      <c r="A5945" s="52" t="s">
        <v>506</v>
      </c>
      <c r="B5945" s="52" t="s">
        <v>1459</v>
      </c>
      <c r="C5945" s="52" t="s">
        <v>930</v>
      </c>
      <c r="D5945" s="52" t="s">
        <v>1428</v>
      </c>
      <c r="E5945" s="52" t="s">
        <v>940</v>
      </c>
      <c r="F5945" s="52" t="s">
        <v>201</v>
      </c>
      <c r="G5945" s="56" t="s">
        <v>941</v>
      </c>
      <c r="H5945" s="57">
        <v>79552200</v>
      </c>
    </row>
    <row r="5946" spans="1:8" ht="25.5">
      <c r="A5946" s="52" t="s">
        <v>506</v>
      </c>
      <c r="B5946" s="52" t="s">
        <v>1459</v>
      </c>
      <c r="C5946" s="52" t="s">
        <v>930</v>
      </c>
      <c r="D5946" s="52" t="s">
        <v>1428</v>
      </c>
      <c r="E5946" s="52" t="s">
        <v>940</v>
      </c>
      <c r="F5946" s="52" t="s">
        <v>942</v>
      </c>
      <c r="G5946" s="56" t="s">
        <v>943</v>
      </c>
      <c r="H5946" s="57">
        <v>79552200</v>
      </c>
    </row>
    <row r="5947" spans="1:8">
      <c r="A5947" s="52" t="s">
        <v>506</v>
      </c>
      <c r="B5947" s="52" t="s">
        <v>1459</v>
      </c>
      <c r="C5947" s="52" t="s">
        <v>930</v>
      </c>
      <c r="D5947" s="52" t="s">
        <v>1428</v>
      </c>
      <c r="E5947" s="52" t="s">
        <v>944</v>
      </c>
      <c r="F5947" s="52" t="s">
        <v>201</v>
      </c>
      <c r="G5947" s="56" t="s">
        <v>945</v>
      </c>
      <c r="H5947" s="57">
        <v>92469748</v>
      </c>
    </row>
    <row r="5948" spans="1:8">
      <c r="A5948" s="52" t="s">
        <v>506</v>
      </c>
      <c r="B5948" s="52" t="s">
        <v>1459</v>
      </c>
      <c r="C5948" s="52" t="s">
        <v>930</v>
      </c>
      <c r="D5948" s="52" t="s">
        <v>1428</v>
      </c>
      <c r="E5948" s="52" t="s">
        <v>944</v>
      </c>
      <c r="F5948" s="52" t="s">
        <v>946</v>
      </c>
      <c r="G5948" s="56" t="s">
        <v>947</v>
      </c>
      <c r="H5948" s="57">
        <v>8603000</v>
      </c>
    </row>
    <row r="5949" spans="1:8">
      <c r="A5949" s="52" t="s">
        <v>506</v>
      </c>
      <c r="B5949" s="52" t="s">
        <v>1459</v>
      </c>
      <c r="C5949" s="52" t="s">
        <v>930</v>
      </c>
      <c r="D5949" s="52" t="s">
        <v>1428</v>
      </c>
      <c r="E5949" s="52" t="s">
        <v>944</v>
      </c>
      <c r="F5949" s="52" t="s">
        <v>948</v>
      </c>
      <c r="G5949" s="56" t="s">
        <v>949</v>
      </c>
      <c r="H5949" s="57">
        <v>38597400</v>
      </c>
    </row>
    <row r="5950" spans="1:8" ht="25.5">
      <c r="A5950" s="52" t="s">
        <v>506</v>
      </c>
      <c r="B5950" s="52" t="s">
        <v>1459</v>
      </c>
      <c r="C5950" s="52" t="s">
        <v>930</v>
      </c>
      <c r="D5950" s="52" t="s">
        <v>1428</v>
      </c>
      <c r="E5950" s="52" t="s">
        <v>944</v>
      </c>
      <c r="F5950" s="52" t="s">
        <v>954</v>
      </c>
      <c r="G5950" s="56" t="s">
        <v>955</v>
      </c>
      <c r="H5950" s="57">
        <v>11174000</v>
      </c>
    </row>
    <row r="5951" spans="1:8" ht="25.5">
      <c r="A5951" s="52" t="s">
        <v>506</v>
      </c>
      <c r="B5951" s="52" t="s">
        <v>1459</v>
      </c>
      <c r="C5951" s="52" t="s">
        <v>930</v>
      </c>
      <c r="D5951" s="52" t="s">
        <v>1428</v>
      </c>
      <c r="E5951" s="52" t="s">
        <v>944</v>
      </c>
      <c r="F5951" s="52" t="s">
        <v>956</v>
      </c>
      <c r="G5951" s="56" t="s">
        <v>957</v>
      </c>
      <c r="H5951" s="57">
        <v>10575348</v>
      </c>
    </row>
    <row r="5952" spans="1:8">
      <c r="A5952" s="52" t="s">
        <v>506</v>
      </c>
      <c r="B5952" s="52" t="s">
        <v>1459</v>
      </c>
      <c r="C5952" s="52" t="s">
        <v>930</v>
      </c>
      <c r="D5952" s="52" t="s">
        <v>1428</v>
      </c>
      <c r="E5952" s="52" t="s">
        <v>944</v>
      </c>
      <c r="F5952" s="52" t="s">
        <v>960</v>
      </c>
      <c r="G5952" s="56" t="s">
        <v>961</v>
      </c>
      <c r="H5952" s="57">
        <v>23520000</v>
      </c>
    </row>
    <row r="5953" spans="1:8">
      <c r="A5953" s="52" t="s">
        <v>506</v>
      </c>
      <c r="B5953" s="52" t="s">
        <v>1459</v>
      </c>
      <c r="C5953" s="52" t="s">
        <v>930</v>
      </c>
      <c r="D5953" s="52" t="s">
        <v>1428</v>
      </c>
      <c r="E5953" s="52" t="s">
        <v>1139</v>
      </c>
      <c r="F5953" s="52" t="s">
        <v>201</v>
      </c>
      <c r="G5953" s="56" t="s">
        <v>1140</v>
      </c>
      <c r="H5953" s="57">
        <v>131810000</v>
      </c>
    </row>
    <row r="5954" spans="1:8">
      <c r="A5954" s="52" t="s">
        <v>506</v>
      </c>
      <c r="B5954" s="52" t="s">
        <v>1459</v>
      </c>
      <c r="C5954" s="52" t="s">
        <v>930</v>
      </c>
      <c r="D5954" s="52" t="s">
        <v>1428</v>
      </c>
      <c r="E5954" s="52" t="s">
        <v>1139</v>
      </c>
      <c r="F5954" s="52" t="s">
        <v>1141</v>
      </c>
      <c r="G5954" s="56" t="s">
        <v>1142</v>
      </c>
      <c r="H5954" s="57">
        <v>131810000</v>
      </c>
    </row>
    <row r="5955" spans="1:8">
      <c r="A5955" s="52" t="s">
        <v>506</v>
      </c>
      <c r="B5955" s="52" t="s">
        <v>1459</v>
      </c>
      <c r="C5955" s="52" t="s">
        <v>930</v>
      </c>
      <c r="D5955" s="52" t="s">
        <v>1428</v>
      </c>
      <c r="E5955" s="52" t="s">
        <v>972</v>
      </c>
      <c r="F5955" s="52" t="s">
        <v>201</v>
      </c>
      <c r="G5955" s="56" t="s">
        <v>973</v>
      </c>
      <c r="H5955" s="57">
        <v>93224307</v>
      </c>
    </row>
    <row r="5956" spans="1:8">
      <c r="A5956" s="52" t="s">
        <v>506</v>
      </c>
      <c r="B5956" s="52" t="s">
        <v>1459</v>
      </c>
      <c r="C5956" s="52" t="s">
        <v>930</v>
      </c>
      <c r="D5956" s="52" t="s">
        <v>1428</v>
      </c>
      <c r="E5956" s="52" t="s">
        <v>972</v>
      </c>
      <c r="F5956" s="52" t="s">
        <v>974</v>
      </c>
      <c r="G5956" s="56" t="s">
        <v>975</v>
      </c>
      <c r="H5956" s="57">
        <v>69422358</v>
      </c>
    </row>
    <row r="5957" spans="1:8">
      <c r="A5957" s="52" t="s">
        <v>506</v>
      </c>
      <c r="B5957" s="52" t="s">
        <v>1459</v>
      </c>
      <c r="C5957" s="52" t="s">
        <v>930</v>
      </c>
      <c r="D5957" s="52" t="s">
        <v>1428</v>
      </c>
      <c r="E5957" s="52" t="s">
        <v>972</v>
      </c>
      <c r="F5957" s="52" t="s">
        <v>976</v>
      </c>
      <c r="G5957" s="56" t="s">
        <v>977</v>
      </c>
      <c r="H5957" s="57">
        <v>11900973</v>
      </c>
    </row>
    <row r="5958" spans="1:8">
      <c r="A5958" s="52" t="s">
        <v>506</v>
      </c>
      <c r="B5958" s="52" t="s">
        <v>1459</v>
      </c>
      <c r="C5958" s="52" t="s">
        <v>930</v>
      </c>
      <c r="D5958" s="52" t="s">
        <v>1428</v>
      </c>
      <c r="E5958" s="52" t="s">
        <v>972</v>
      </c>
      <c r="F5958" s="52" t="s">
        <v>978</v>
      </c>
      <c r="G5958" s="56" t="s">
        <v>979</v>
      </c>
      <c r="H5958" s="57">
        <v>7933985</v>
      </c>
    </row>
    <row r="5959" spans="1:8">
      <c r="A5959" s="52" t="s">
        <v>506</v>
      </c>
      <c r="B5959" s="52" t="s">
        <v>1459</v>
      </c>
      <c r="C5959" s="52" t="s">
        <v>930</v>
      </c>
      <c r="D5959" s="52" t="s">
        <v>1428</v>
      </c>
      <c r="E5959" s="52" t="s">
        <v>972</v>
      </c>
      <c r="F5959" s="52" t="s">
        <v>980</v>
      </c>
      <c r="G5959" s="56" t="s">
        <v>981</v>
      </c>
      <c r="H5959" s="57">
        <v>3966991</v>
      </c>
    </row>
    <row r="5960" spans="1:8">
      <c r="A5960" s="52" t="s">
        <v>506</v>
      </c>
      <c r="B5960" s="52" t="s">
        <v>1459</v>
      </c>
      <c r="C5960" s="52" t="s">
        <v>930</v>
      </c>
      <c r="D5960" s="52" t="s">
        <v>1428</v>
      </c>
      <c r="E5960" s="52" t="s">
        <v>986</v>
      </c>
      <c r="F5960" s="52" t="s">
        <v>201</v>
      </c>
      <c r="G5960" s="56" t="s">
        <v>987</v>
      </c>
      <c r="H5960" s="57">
        <v>42498644</v>
      </c>
    </row>
    <row r="5961" spans="1:8">
      <c r="A5961" s="52" t="s">
        <v>506</v>
      </c>
      <c r="B5961" s="52" t="s">
        <v>1459</v>
      </c>
      <c r="C5961" s="52" t="s">
        <v>930</v>
      </c>
      <c r="D5961" s="52" t="s">
        <v>1428</v>
      </c>
      <c r="E5961" s="52" t="s">
        <v>986</v>
      </c>
      <c r="F5961" s="52" t="s">
        <v>988</v>
      </c>
      <c r="G5961" s="56" t="s">
        <v>989</v>
      </c>
      <c r="H5961" s="57">
        <v>8982544</v>
      </c>
    </row>
    <row r="5962" spans="1:8">
      <c r="A5962" s="52" t="s">
        <v>506</v>
      </c>
      <c r="B5962" s="52" t="s">
        <v>1459</v>
      </c>
      <c r="C5962" s="52" t="s">
        <v>930</v>
      </c>
      <c r="D5962" s="52" t="s">
        <v>1428</v>
      </c>
      <c r="E5962" s="52" t="s">
        <v>986</v>
      </c>
      <c r="F5962" s="52" t="s">
        <v>990</v>
      </c>
      <c r="G5962" s="56" t="s">
        <v>991</v>
      </c>
      <c r="H5962" s="57">
        <v>1900000</v>
      </c>
    </row>
    <row r="5963" spans="1:8">
      <c r="A5963" s="52" t="s">
        <v>506</v>
      </c>
      <c r="B5963" s="52" t="s">
        <v>1459</v>
      </c>
      <c r="C5963" s="52" t="s">
        <v>930</v>
      </c>
      <c r="D5963" s="52" t="s">
        <v>1428</v>
      </c>
      <c r="E5963" s="52" t="s">
        <v>986</v>
      </c>
      <c r="F5963" s="52" t="s">
        <v>992</v>
      </c>
      <c r="G5963" s="56" t="s">
        <v>993</v>
      </c>
      <c r="H5963" s="57">
        <v>30886100</v>
      </c>
    </row>
    <row r="5964" spans="1:8">
      <c r="A5964" s="52" t="s">
        <v>506</v>
      </c>
      <c r="B5964" s="52" t="s">
        <v>1459</v>
      </c>
      <c r="C5964" s="52" t="s">
        <v>930</v>
      </c>
      <c r="D5964" s="52" t="s">
        <v>1428</v>
      </c>
      <c r="E5964" s="52" t="s">
        <v>986</v>
      </c>
      <c r="F5964" s="52" t="s">
        <v>1297</v>
      </c>
      <c r="G5964" s="56" t="s">
        <v>971</v>
      </c>
      <c r="H5964" s="57">
        <v>730000</v>
      </c>
    </row>
    <row r="5965" spans="1:8">
      <c r="A5965" s="52" t="s">
        <v>506</v>
      </c>
      <c r="B5965" s="52" t="s">
        <v>1459</v>
      </c>
      <c r="C5965" s="52" t="s">
        <v>930</v>
      </c>
      <c r="D5965" s="52" t="s">
        <v>1428</v>
      </c>
      <c r="E5965" s="52" t="s">
        <v>996</v>
      </c>
      <c r="F5965" s="52" t="s">
        <v>201</v>
      </c>
      <c r="G5965" s="56" t="s">
        <v>997</v>
      </c>
      <c r="H5965" s="57">
        <v>22576300</v>
      </c>
    </row>
    <row r="5966" spans="1:8">
      <c r="A5966" s="52" t="s">
        <v>506</v>
      </c>
      <c r="B5966" s="52" t="s">
        <v>1459</v>
      </c>
      <c r="C5966" s="52" t="s">
        <v>930</v>
      </c>
      <c r="D5966" s="52" t="s">
        <v>1428</v>
      </c>
      <c r="E5966" s="52" t="s">
        <v>996</v>
      </c>
      <c r="F5966" s="52" t="s">
        <v>1000</v>
      </c>
      <c r="G5966" s="56" t="s">
        <v>1001</v>
      </c>
      <c r="H5966" s="57">
        <v>3099500</v>
      </c>
    </row>
    <row r="5967" spans="1:8">
      <c r="A5967" s="52" t="s">
        <v>506</v>
      </c>
      <c r="B5967" s="52" t="s">
        <v>1459</v>
      </c>
      <c r="C5967" s="52" t="s">
        <v>930</v>
      </c>
      <c r="D5967" s="52" t="s">
        <v>1428</v>
      </c>
      <c r="E5967" s="52" t="s">
        <v>996</v>
      </c>
      <c r="F5967" s="52" t="s">
        <v>1004</v>
      </c>
      <c r="G5967" s="56" t="s">
        <v>1005</v>
      </c>
      <c r="H5967" s="57">
        <v>19476800</v>
      </c>
    </row>
    <row r="5968" spans="1:8">
      <c r="A5968" s="52" t="s">
        <v>506</v>
      </c>
      <c r="B5968" s="52" t="s">
        <v>1459</v>
      </c>
      <c r="C5968" s="52" t="s">
        <v>930</v>
      </c>
      <c r="D5968" s="52" t="s">
        <v>1428</v>
      </c>
      <c r="E5968" s="52" t="s">
        <v>1006</v>
      </c>
      <c r="F5968" s="52" t="s">
        <v>201</v>
      </c>
      <c r="G5968" s="56" t="s">
        <v>1007</v>
      </c>
      <c r="H5968" s="57">
        <v>21093711</v>
      </c>
    </row>
    <row r="5969" spans="1:8" ht="38.25">
      <c r="A5969" s="52" t="s">
        <v>506</v>
      </c>
      <c r="B5969" s="52" t="s">
        <v>1459</v>
      </c>
      <c r="C5969" s="52" t="s">
        <v>930</v>
      </c>
      <c r="D5969" s="52" t="s">
        <v>1428</v>
      </c>
      <c r="E5969" s="52" t="s">
        <v>1006</v>
      </c>
      <c r="F5969" s="52" t="s">
        <v>1008</v>
      </c>
      <c r="G5969" s="56" t="s">
        <v>1009</v>
      </c>
      <c r="H5969" s="57">
        <v>815592</v>
      </c>
    </row>
    <row r="5970" spans="1:8">
      <c r="A5970" s="52" t="s">
        <v>506</v>
      </c>
      <c r="B5970" s="52" t="s">
        <v>1459</v>
      </c>
      <c r="C5970" s="52" t="s">
        <v>930</v>
      </c>
      <c r="D5970" s="52" t="s">
        <v>1428</v>
      </c>
      <c r="E5970" s="52" t="s">
        <v>1006</v>
      </c>
      <c r="F5970" s="52" t="s">
        <v>1010</v>
      </c>
      <c r="G5970" s="56" t="s">
        <v>1011</v>
      </c>
      <c r="H5970" s="57">
        <v>3130119</v>
      </c>
    </row>
    <row r="5971" spans="1:8" ht="38.25">
      <c r="A5971" s="52" t="s">
        <v>506</v>
      </c>
      <c r="B5971" s="52" t="s">
        <v>1459</v>
      </c>
      <c r="C5971" s="52" t="s">
        <v>930</v>
      </c>
      <c r="D5971" s="52" t="s">
        <v>1428</v>
      </c>
      <c r="E5971" s="52" t="s">
        <v>1006</v>
      </c>
      <c r="F5971" s="52" t="s">
        <v>1012</v>
      </c>
      <c r="G5971" s="56" t="s">
        <v>1013</v>
      </c>
      <c r="H5971" s="57">
        <v>6600000</v>
      </c>
    </row>
    <row r="5972" spans="1:8" ht="25.5">
      <c r="A5972" s="52" t="s">
        <v>506</v>
      </c>
      <c r="B5972" s="52" t="s">
        <v>1459</v>
      </c>
      <c r="C5972" s="52" t="s">
        <v>930</v>
      </c>
      <c r="D5972" s="52" t="s">
        <v>1428</v>
      </c>
      <c r="E5972" s="52" t="s">
        <v>1006</v>
      </c>
      <c r="F5972" s="52" t="s">
        <v>1016</v>
      </c>
      <c r="G5972" s="56" t="s">
        <v>1017</v>
      </c>
      <c r="H5972" s="57">
        <v>10548000</v>
      </c>
    </row>
    <row r="5973" spans="1:8">
      <c r="A5973" s="52" t="s">
        <v>506</v>
      </c>
      <c r="B5973" s="52" t="s">
        <v>1459</v>
      </c>
      <c r="C5973" s="52" t="s">
        <v>930</v>
      </c>
      <c r="D5973" s="52" t="s">
        <v>1428</v>
      </c>
      <c r="E5973" s="52" t="s">
        <v>1021</v>
      </c>
      <c r="F5973" s="52" t="s">
        <v>201</v>
      </c>
      <c r="G5973" s="56" t="s">
        <v>1022</v>
      </c>
      <c r="H5973" s="57">
        <v>113525500</v>
      </c>
    </row>
    <row r="5974" spans="1:8">
      <c r="A5974" s="52" t="s">
        <v>506</v>
      </c>
      <c r="B5974" s="52" t="s">
        <v>1459</v>
      </c>
      <c r="C5974" s="52" t="s">
        <v>930</v>
      </c>
      <c r="D5974" s="52" t="s">
        <v>1428</v>
      </c>
      <c r="E5974" s="52" t="s">
        <v>1021</v>
      </c>
      <c r="F5974" s="52" t="s">
        <v>1023</v>
      </c>
      <c r="G5974" s="56" t="s">
        <v>1024</v>
      </c>
      <c r="H5974" s="57">
        <v>3684900</v>
      </c>
    </row>
    <row r="5975" spans="1:8">
      <c r="A5975" s="52" t="s">
        <v>506</v>
      </c>
      <c r="B5975" s="52" t="s">
        <v>1459</v>
      </c>
      <c r="C5975" s="52" t="s">
        <v>930</v>
      </c>
      <c r="D5975" s="52" t="s">
        <v>1428</v>
      </c>
      <c r="E5975" s="52" t="s">
        <v>1021</v>
      </c>
      <c r="F5975" s="52" t="s">
        <v>1027</v>
      </c>
      <c r="G5975" s="56" t="s">
        <v>1028</v>
      </c>
      <c r="H5975" s="57">
        <v>2000000</v>
      </c>
    </row>
    <row r="5976" spans="1:8">
      <c r="A5976" s="52" t="s">
        <v>506</v>
      </c>
      <c r="B5976" s="52" t="s">
        <v>1459</v>
      </c>
      <c r="C5976" s="52" t="s">
        <v>930</v>
      </c>
      <c r="D5976" s="52" t="s">
        <v>1428</v>
      </c>
      <c r="E5976" s="52" t="s">
        <v>1021</v>
      </c>
      <c r="F5976" s="52" t="s">
        <v>1029</v>
      </c>
      <c r="G5976" s="56" t="s">
        <v>1030</v>
      </c>
      <c r="H5976" s="57">
        <v>14000000</v>
      </c>
    </row>
    <row r="5977" spans="1:8">
      <c r="A5977" s="52" t="s">
        <v>506</v>
      </c>
      <c r="B5977" s="52" t="s">
        <v>1459</v>
      </c>
      <c r="C5977" s="52" t="s">
        <v>930</v>
      </c>
      <c r="D5977" s="52" t="s">
        <v>1428</v>
      </c>
      <c r="E5977" s="52" t="s">
        <v>1021</v>
      </c>
      <c r="F5977" s="52" t="s">
        <v>1243</v>
      </c>
      <c r="G5977" s="56" t="s">
        <v>1244</v>
      </c>
      <c r="H5977" s="57">
        <v>13000000</v>
      </c>
    </row>
    <row r="5978" spans="1:8">
      <c r="A5978" s="52" t="s">
        <v>506</v>
      </c>
      <c r="B5978" s="52" t="s">
        <v>1459</v>
      </c>
      <c r="C5978" s="52" t="s">
        <v>930</v>
      </c>
      <c r="D5978" s="52" t="s">
        <v>1428</v>
      </c>
      <c r="E5978" s="52" t="s">
        <v>1021</v>
      </c>
      <c r="F5978" s="52" t="s">
        <v>1031</v>
      </c>
      <c r="G5978" s="56" t="s">
        <v>1032</v>
      </c>
      <c r="H5978" s="57">
        <v>9000000</v>
      </c>
    </row>
    <row r="5979" spans="1:8">
      <c r="A5979" s="52" t="s">
        <v>506</v>
      </c>
      <c r="B5979" s="52" t="s">
        <v>1459</v>
      </c>
      <c r="C5979" s="52" t="s">
        <v>930</v>
      </c>
      <c r="D5979" s="52" t="s">
        <v>1428</v>
      </c>
      <c r="E5979" s="52" t="s">
        <v>1021</v>
      </c>
      <c r="F5979" s="52" t="s">
        <v>1033</v>
      </c>
      <c r="G5979" s="56" t="s">
        <v>1034</v>
      </c>
      <c r="H5979" s="57">
        <v>71840600</v>
      </c>
    </row>
    <row r="5980" spans="1:8">
      <c r="A5980" s="52" t="s">
        <v>506</v>
      </c>
      <c r="B5980" s="52" t="s">
        <v>1459</v>
      </c>
      <c r="C5980" s="52" t="s">
        <v>930</v>
      </c>
      <c r="D5980" s="52" t="s">
        <v>1428</v>
      </c>
      <c r="E5980" s="52" t="s">
        <v>1035</v>
      </c>
      <c r="F5980" s="52" t="s">
        <v>201</v>
      </c>
      <c r="G5980" s="56" t="s">
        <v>1036</v>
      </c>
      <c r="H5980" s="57">
        <v>85700000</v>
      </c>
    </row>
    <row r="5981" spans="1:8">
      <c r="A5981" s="52" t="s">
        <v>506</v>
      </c>
      <c r="B5981" s="52" t="s">
        <v>1459</v>
      </c>
      <c r="C5981" s="52" t="s">
        <v>930</v>
      </c>
      <c r="D5981" s="52" t="s">
        <v>1428</v>
      </c>
      <c r="E5981" s="52" t="s">
        <v>1035</v>
      </c>
      <c r="F5981" s="52" t="s">
        <v>1037</v>
      </c>
      <c r="G5981" s="56" t="s">
        <v>1038</v>
      </c>
      <c r="H5981" s="57">
        <v>10000000</v>
      </c>
    </row>
    <row r="5982" spans="1:8">
      <c r="A5982" s="52" t="s">
        <v>506</v>
      </c>
      <c r="B5982" s="52" t="s">
        <v>1459</v>
      </c>
      <c r="C5982" s="52" t="s">
        <v>930</v>
      </c>
      <c r="D5982" s="52" t="s">
        <v>1428</v>
      </c>
      <c r="E5982" s="52" t="s">
        <v>1035</v>
      </c>
      <c r="F5982" s="52" t="s">
        <v>1039</v>
      </c>
      <c r="G5982" s="56" t="s">
        <v>1040</v>
      </c>
      <c r="H5982" s="57">
        <v>43550000</v>
      </c>
    </row>
    <row r="5983" spans="1:8">
      <c r="A5983" s="52" t="s">
        <v>506</v>
      </c>
      <c r="B5983" s="52" t="s">
        <v>1459</v>
      </c>
      <c r="C5983" s="52" t="s">
        <v>930</v>
      </c>
      <c r="D5983" s="52" t="s">
        <v>1428</v>
      </c>
      <c r="E5983" s="52" t="s">
        <v>1035</v>
      </c>
      <c r="F5983" s="52" t="s">
        <v>1041</v>
      </c>
      <c r="G5983" s="56" t="s">
        <v>1028</v>
      </c>
      <c r="H5983" s="57">
        <v>32150000</v>
      </c>
    </row>
    <row r="5984" spans="1:8">
      <c r="A5984" s="52" t="s">
        <v>506</v>
      </c>
      <c r="B5984" s="52" t="s">
        <v>1459</v>
      </c>
      <c r="C5984" s="52" t="s">
        <v>930</v>
      </c>
      <c r="D5984" s="52" t="s">
        <v>1428</v>
      </c>
      <c r="E5984" s="52" t="s">
        <v>1044</v>
      </c>
      <c r="F5984" s="52" t="s">
        <v>201</v>
      </c>
      <c r="G5984" s="56" t="s">
        <v>1045</v>
      </c>
      <c r="H5984" s="57">
        <v>23000000</v>
      </c>
    </row>
    <row r="5985" spans="1:8">
      <c r="A5985" s="52" t="s">
        <v>506</v>
      </c>
      <c r="B5985" s="52" t="s">
        <v>1459</v>
      </c>
      <c r="C5985" s="52" t="s">
        <v>930</v>
      </c>
      <c r="D5985" s="52" t="s">
        <v>1428</v>
      </c>
      <c r="E5985" s="52" t="s">
        <v>1044</v>
      </c>
      <c r="F5985" s="52" t="s">
        <v>1046</v>
      </c>
      <c r="G5985" s="56" t="s">
        <v>1047</v>
      </c>
      <c r="H5985" s="57">
        <v>23000000</v>
      </c>
    </row>
    <row r="5986" spans="1:8" ht="25.5">
      <c r="A5986" s="52" t="s">
        <v>506</v>
      </c>
      <c r="B5986" s="52" t="s">
        <v>1459</v>
      </c>
      <c r="C5986" s="52" t="s">
        <v>930</v>
      </c>
      <c r="D5986" s="52" t="s">
        <v>1428</v>
      </c>
      <c r="E5986" s="52" t="s">
        <v>1058</v>
      </c>
      <c r="F5986" s="52" t="s">
        <v>201</v>
      </c>
      <c r="G5986" s="56" t="s">
        <v>1059</v>
      </c>
      <c r="H5986" s="57">
        <v>46087500</v>
      </c>
    </row>
    <row r="5987" spans="1:8">
      <c r="A5987" s="52" t="s">
        <v>506</v>
      </c>
      <c r="B5987" s="52" t="s">
        <v>1459</v>
      </c>
      <c r="C5987" s="52" t="s">
        <v>930</v>
      </c>
      <c r="D5987" s="52" t="s">
        <v>1428</v>
      </c>
      <c r="E5987" s="52" t="s">
        <v>1058</v>
      </c>
      <c r="F5987" s="52" t="s">
        <v>1060</v>
      </c>
      <c r="G5987" s="56" t="s">
        <v>1061</v>
      </c>
      <c r="H5987" s="57">
        <v>32642500</v>
      </c>
    </row>
    <row r="5988" spans="1:8">
      <c r="A5988" s="52" t="s">
        <v>506</v>
      </c>
      <c r="B5988" s="52" t="s">
        <v>1459</v>
      </c>
      <c r="C5988" s="52" t="s">
        <v>930</v>
      </c>
      <c r="D5988" s="52" t="s">
        <v>1428</v>
      </c>
      <c r="E5988" s="52" t="s">
        <v>1058</v>
      </c>
      <c r="F5988" s="52" t="s">
        <v>1064</v>
      </c>
      <c r="G5988" s="56" t="s">
        <v>1065</v>
      </c>
      <c r="H5988" s="57">
        <v>11945000</v>
      </c>
    </row>
    <row r="5989" spans="1:8">
      <c r="A5989" s="52" t="s">
        <v>506</v>
      </c>
      <c r="B5989" s="52" t="s">
        <v>1459</v>
      </c>
      <c r="C5989" s="52" t="s">
        <v>930</v>
      </c>
      <c r="D5989" s="52" t="s">
        <v>1428</v>
      </c>
      <c r="E5989" s="52" t="s">
        <v>1058</v>
      </c>
      <c r="F5989" s="52" t="s">
        <v>1066</v>
      </c>
      <c r="G5989" s="56" t="s">
        <v>1067</v>
      </c>
      <c r="H5989" s="57">
        <v>1500000</v>
      </c>
    </row>
    <row r="5990" spans="1:8" ht="25.5">
      <c r="A5990" s="52" t="s">
        <v>506</v>
      </c>
      <c r="B5990" s="52" t="s">
        <v>1459</v>
      </c>
      <c r="C5990" s="52" t="s">
        <v>930</v>
      </c>
      <c r="D5990" s="52" t="s">
        <v>1428</v>
      </c>
      <c r="E5990" s="52" t="s">
        <v>1072</v>
      </c>
      <c r="F5990" s="52" t="s">
        <v>201</v>
      </c>
      <c r="G5990" s="56" t="s">
        <v>1073</v>
      </c>
      <c r="H5990" s="57">
        <v>15000000</v>
      </c>
    </row>
    <row r="5991" spans="1:8">
      <c r="A5991" s="52" t="s">
        <v>506</v>
      </c>
      <c r="B5991" s="52" t="s">
        <v>1459</v>
      </c>
      <c r="C5991" s="52" t="s">
        <v>930</v>
      </c>
      <c r="D5991" s="52" t="s">
        <v>1428</v>
      </c>
      <c r="E5991" s="52" t="s">
        <v>1072</v>
      </c>
      <c r="F5991" s="52" t="s">
        <v>1075</v>
      </c>
      <c r="G5991" s="56" t="s">
        <v>1065</v>
      </c>
      <c r="H5991" s="57">
        <v>15000000</v>
      </c>
    </row>
    <row r="5992" spans="1:8" ht="25.5">
      <c r="A5992" s="52" t="s">
        <v>506</v>
      </c>
      <c r="B5992" s="52" t="s">
        <v>1459</v>
      </c>
      <c r="C5992" s="52" t="s">
        <v>930</v>
      </c>
      <c r="D5992" s="52" t="s">
        <v>1428</v>
      </c>
      <c r="E5992" s="52" t="s">
        <v>1076</v>
      </c>
      <c r="F5992" s="52" t="s">
        <v>201</v>
      </c>
      <c r="G5992" s="56" t="s">
        <v>1077</v>
      </c>
      <c r="H5992" s="57">
        <v>45711230</v>
      </c>
    </row>
    <row r="5993" spans="1:8">
      <c r="A5993" s="52" t="s">
        <v>506</v>
      </c>
      <c r="B5993" s="52" t="s">
        <v>1459</v>
      </c>
      <c r="C5993" s="52" t="s">
        <v>930</v>
      </c>
      <c r="D5993" s="52" t="s">
        <v>1428</v>
      </c>
      <c r="E5993" s="52" t="s">
        <v>1076</v>
      </c>
      <c r="F5993" s="52" t="s">
        <v>1080</v>
      </c>
      <c r="G5993" s="56" t="s">
        <v>1081</v>
      </c>
      <c r="H5993" s="57">
        <v>45711230</v>
      </c>
    </row>
    <row r="5994" spans="1:8">
      <c r="A5994" s="52" t="s">
        <v>506</v>
      </c>
      <c r="B5994" s="52" t="s">
        <v>1459</v>
      </c>
      <c r="C5994" s="52" t="s">
        <v>930</v>
      </c>
      <c r="D5994" s="52" t="s">
        <v>1428</v>
      </c>
      <c r="E5994" s="52" t="s">
        <v>1189</v>
      </c>
      <c r="F5994" s="52" t="s">
        <v>201</v>
      </c>
      <c r="G5994" s="56" t="s">
        <v>1190</v>
      </c>
      <c r="H5994" s="57">
        <v>5000000</v>
      </c>
    </row>
    <row r="5995" spans="1:8">
      <c r="A5995" s="52" t="s">
        <v>506</v>
      </c>
      <c r="B5995" s="52" t="s">
        <v>1459</v>
      </c>
      <c r="C5995" s="52" t="s">
        <v>930</v>
      </c>
      <c r="D5995" s="52" t="s">
        <v>1428</v>
      </c>
      <c r="E5995" s="52" t="s">
        <v>1189</v>
      </c>
      <c r="F5995" s="52" t="s">
        <v>1191</v>
      </c>
      <c r="G5995" s="56" t="s">
        <v>1192</v>
      </c>
      <c r="H5995" s="57">
        <v>5000000</v>
      </c>
    </row>
    <row r="5996" spans="1:8">
      <c r="A5996" s="52" t="s">
        <v>506</v>
      </c>
      <c r="B5996" s="52" t="s">
        <v>1459</v>
      </c>
      <c r="C5996" s="52" t="s">
        <v>930</v>
      </c>
      <c r="D5996" s="52" t="s">
        <v>1428</v>
      </c>
      <c r="E5996" s="52" t="s">
        <v>1083</v>
      </c>
      <c r="F5996" s="52" t="s">
        <v>201</v>
      </c>
      <c r="G5996" s="56" t="s">
        <v>971</v>
      </c>
      <c r="H5996" s="57">
        <v>311385260</v>
      </c>
    </row>
    <row r="5997" spans="1:8">
      <c r="A5997" s="52" t="s">
        <v>506</v>
      </c>
      <c r="B5997" s="52" t="s">
        <v>1459</v>
      </c>
      <c r="C5997" s="52" t="s">
        <v>930</v>
      </c>
      <c r="D5997" s="52" t="s">
        <v>1428</v>
      </c>
      <c r="E5997" s="52" t="s">
        <v>1083</v>
      </c>
      <c r="F5997" s="52" t="s">
        <v>1084</v>
      </c>
      <c r="G5997" s="56" t="s">
        <v>1085</v>
      </c>
      <c r="H5997" s="57">
        <v>5728700</v>
      </c>
    </row>
    <row r="5998" spans="1:8">
      <c r="A5998" s="52" t="s">
        <v>506</v>
      </c>
      <c r="B5998" s="52" t="s">
        <v>1459</v>
      </c>
      <c r="C5998" s="52" t="s">
        <v>930</v>
      </c>
      <c r="D5998" s="52" t="s">
        <v>1428</v>
      </c>
      <c r="E5998" s="52" t="s">
        <v>1083</v>
      </c>
      <c r="F5998" s="52" t="s">
        <v>1088</v>
      </c>
      <c r="G5998" s="56" t="s">
        <v>1089</v>
      </c>
      <c r="H5998" s="57">
        <v>16191300</v>
      </c>
    </row>
    <row r="5999" spans="1:8">
      <c r="A5999" s="52" t="s">
        <v>506</v>
      </c>
      <c r="B5999" s="52" t="s">
        <v>1459</v>
      </c>
      <c r="C5999" s="52" t="s">
        <v>930</v>
      </c>
      <c r="D5999" s="52" t="s">
        <v>1428</v>
      </c>
      <c r="E5999" s="52" t="s">
        <v>1083</v>
      </c>
      <c r="F5999" s="52" t="s">
        <v>1090</v>
      </c>
      <c r="G5999" s="56" t="s">
        <v>1091</v>
      </c>
      <c r="H5999" s="57">
        <v>289465260</v>
      </c>
    </row>
    <row r="6000" spans="1:8">
      <c r="A6000" s="52" t="s">
        <v>506</v>
      </c>
      <c r="B6000" s="52" t="s">
        <v>1461</v>
      </c>
      <c r="C6000" s="52" t="s">
        <v>201</v>
      </c>
      <c r="D6000" s="52" t="s">
        <v>201</v>
      </c>
      <c r="E6000" s="52" t="s">
        <v>201</v>
      </c>
      <c r="F6000" s="52" t="s">
        <v>201</v>
      </c>
      <c r="G6000" s="56" t="s">
        <v>1462</v>
      </c>
      <c r="H6000" s="57">
        <v>614379000</v>
      </c>
    </row>
    <row r="6001" spans="1:8">
      <c r="A6001" s="52" t="s">
        <v>506</v>
      </c>
      <c r="B6001" s="52" t="s">
        <v>1461</v>
      </c>
      <c r="C6001" s="52" t="s">
        <v>1092</v>
      </c>
      <c r="D6001" s="52" t="s">
        <v>201</v>
      </c>
      <c r="E6001" s="52" t="s">
        <v>201</v>
      </c>
      <c r="F6001" s="52" t="s">
        <v>201</v>
      </c>
      <c r="G6001" s="56" t="s">
        <v>1093</v>
      </c>
      <c r="H6001" s="57">
        <v>27000000</v>
      </c>
    </row>
    <row r="6002" spans="1:8" ht="38.25">
      <c r="A6002" s="52" t="s">
        <v>506</v>
      </c>
      <c r="B6002" s="52" t="s">
        <v>1461</v>
      </c>
      <c r="C6002" s="52" t="s">
        <v>1092</v>
      </c>
      <c r="D6002" s="52" t="s">
        <v>1217</v>
      </c>
      <c r="E6002" s="52" t="s">
        <v>201</v>
      </c>
      <c r="F6002" s="52" t="s">
        <v>201</v>
      </c>
      <c r="G6002" s="56" t="s">
        <v>1218</v>
      </c>
      <c r="H6002" s="57">
        <v>27000000</v>
      </c>
    </row>
    <row r="6003" spans="1:8">
      <c r="A6003" s="52" t="s">
        <v>506</v>
      </c>
      <c r="B6003" s="52" t="s">
        <v>1461</v>
      </c>
      <c r="C6003" s="52" t="s">
        <v>1092</v>
      </c>
      <c r="D6003" s="52" t="s">
        <v>1217</v>
      </c>
      <c r="E6003" s="52" t="s">
        <v>996</v>
      </c>
      <c r="F6003" s="52" t="s">
        <v>201</v>
      </c>
      <c r="G6003" s="56" t="s">
        <v>997</v>
      </c>
      <c r="H6003" s="57">
        <v>6842000</v>
      </c>
    </row>
    <row r="6004" spans="1:8">
      <c r="A6004" s="52" t="s">
        <v>506</v>
      </c>
      <c r="B6004" s="52" t="s">
        <v>1461</v>
      </c>
      <c r="C6004" s="52" t="s">
        <v>1092</v>
      </c>
      <c r="D6004" s="52" t="s">
        <v>1217</v>
      </c>
      <c r="E6004" s="52" t="s">
        <v>996</v>
      </c>
      <c r="F6004" s="52" t="s">
        <v>998</v>
      </c>
      <c r="G6004" s="56" t="s">
        <v>999</v>
      </c>
      <c r="H6004" s="57">
        <v>5692000</v>
      </c>
    </row>
    <row r="6005" spans="1:8">
      <c r="A6005" s="52" t="s">
        <v>506</v>
      </c>
      <c r="B6005" s="52" t="s">
        <v>1461</v>
      </c>
      <c r="C6005" s="52" t="s">
        <v>1092</v>
      </c>
      <c r="D6005" s="52" t="s">
        <v>1217</v>
      </c>
      <c r="E6005" s="52" t="s">
        <v>996</v>
      </c>
      <c r="F6005" s="52" t="s">
        <v>1004</v>
      </c>
      <c r="G6005" s="56" t="s">
        <v>1005</v>
      </c>
      <c r="H6005" s="57">
        <v>1150000</v>
      </c>
    </row>
    <row r="6006" spans="1:8">
      <c r="A6006" s="52" t="s">
        <v>506</v>
      </c>
      <c r="B6006" s="52" t="s">
        <v>1461</v>
      </c>
      <c r="C6006" s="52" t="s">
        <v>1092</v>
      </c>
      <c r="D6006" s="52" t="s">
        <v>1217</v>
      </c>
      <c r="E6006" s="52" t="s">
        <v>1006</v>
      </c>
      <c r="F6006" s="52" t="s">
        <v>201</v>
      </c>
      <c r="G6006" s="56" t="s">
        <v>1007</v>
      </c>
      <c r="H6006" s="57">
        <v>13581000</v>
      </c>
    </row>
    <row r="6007" spans="1:8">
      <c r="A6007" s="52" t="s">
        <v>506</v>
      </c>
      <c r="B6007" s="52" t="s">
        <v>1461</v>
      </c>
      <c r="C6007" s="52" t="s">
        <v>1092</v>
      </c>
      <c r="D6007" s="52" t="s">
        <v>1217</v>
      </c>
      <c r="E6007" s="52" t="s">
        <v>1006</v>
      </c>
      <c r="F6007" s="52" t="s">
        <v>1014</v>
      </c>
      <c r="G6007" s="56" t="s">
        <v>1015</v>
      </c>
      <c r="H6007" s="57">
        <v>12600000</v>
      </c>
    </row>
    <row r="6008" spans="1:8" ht="25.5">
      <c r="A6008" s="52" t="s">
        <v>506</v>
      </c>
      <c r="B6008" s="52" t="s">
        <v>1461</v>
      </c>
      <c r="C6008" s="52" t="s">
        <v>1092</v>
      </c>
      <c r="D6008" s="52" t="s">
        <v>1217</v>
      </c>
      <c r="E6008" s="52" t="s">
        <v>1006</v>
      </c>
      <c r="F6008" s="52" t="s">
        <v>1016</v>
      </c>
      <c r="G6008" s="56" t="s">
        <v>1017</v>
      </c>
      <c r="H6008" s="57">
        <v>981000</v>
      </c>
    </row>
    <row r="6009" spans="1:8">
      <c r="A6009" s="52" t="s">
        <v>506</v>
      </c>
      <c r="B6009" s="52" t="s">
        <v>1461</v>
      </c>
      <c r="C6009" s="52" t="s">
        <v>1092</v>
      </c>
      <c r="D6009" s="52" t="s">
        <v>1217</v>
      </c>
      <c r="E6009" s="52" t="s">
        <v>1021</v>
      </c>
      <c r="F6009" s="52" t="s">
        <v>201</v>
      </c>
      <c r="G6009" s="56" t="s">
        <v>1022</v>
      </c>
      <c r="H6009" s="57">
        <v>845000</v>
      </c>
    </row>
    <row r="6010" spans="1:8">
      <c r="A6010" s="52" t="s">
        <v>506</v>
      </c>
      <c r="B6010" s="52" t="s">
        <v>1461</v>
      </c>
      <c r="C6010" s="52" t="s">
        <v>1092</v>
      </c>
      <c r="D6010" s="52" t="s">
        <v>1217</v>
      </c>
      <c r="E6010" s="52" t="s">
        <v>1021</v>
      </c>
      <c r="F6010" s="52" t="s">
        <v>1033</v>
      </c>
      <c r="G6010" s="56" t="s">
        <v>1034</v>
      </c>
      <c r="H6010" s="57">
        <v>845000</v>
      </c>
    </row>
    <row r="6011" spans="1:8">
      <c r="A6011" s="52" t="s">
        <v>506</v>
      </c>
      <c r="B6011" s="52" t="s">
        <v>1461</v>
      </c>
      <c r="C6011" s="52" t="s">
        <v>1092</v>
      </c>
      <c r="D6011" s="52" t="s">
        <v>1217</v>
      </c>
      <c r="E6011" s="52" t="s">
        <v>1035</v>
      </c>
      <c r="F6011" s="52" t="s">
        <v>201</v>
      </c>
      <c r="G6011" s="56" t="s">
        <v>1036</v>
      </c>
      <c r="H6011" s="57">
        <v>3432000</v>
      </c>
    </row>
    <row r="6012" spans="1:8">
      <c r="A6012" s="52" t="s">
        <v>506</v>
      </c>
      <c r="B6012" s="52" t="s">
        <v>1461</v>
      </c>
      <c r="C6012" s="52" t="s">
        <v>1092</v>
      </c>
      <c r="D6012" s="52" t="s">
        <v>1217</v>
      </c>
      <c r="E6012" s="52" t="s">
        <v>1035</v>
      </c>
      <c r="F6012" s="52" t="s">
        <v>1037</v>
      </c>
      <c r="G6012" s="56" t="s">
        <v>1038</v>
      </c>
      <c r="H6012" s="57">
        <v>3432000</v>
      </c>
    </row>
    <row r="6013" spans="1:8">
      <c r="A6013" s="52" t="s">
        <v>506</v>
      </c>
      <c r="B6013" s="52" t="s">
        <v>1461</v>
      </c>
      <c r="C6013" s="52" t="s">
        <v>1092</v>
      </c>
      <c r="D6013" s="52" t="s">
        <v>1217</v>
      </c>
      <c r="E6013" s="52" t="s">
        <v>1044</v>
      </c>
      <c r="F6013" s="52" t="s">
        <v>201</v>
      </c>
      <c r="G6013" s="56" t="s">
        <v>1045</v>
      </c>
      <c r="H6013" s="57">
        <v>2300000</v>
      </c>
    </row>
    <row r="6014" spans="1:8">
      <c r="A6014" s="52" t="s">
        <v>506</v>
      </c>
      <c r="B6014" s="52" t="s">
        <v>1461</v>
      </c>
      <c r="C6014" s="52" t="s">
        <v>1092</v>
      </c>
      <c r="D6014" s="52" t="s">
        <v>1217</v>
      </c>
      <c r="E6014" s="52" t="s">
        <v>1044</v>
      </c>
      <c r="F6014" s="52" t="s">
        <v>1048</v>
      </c>
      <c r="G6014" s="56" t="s">
        <v>1049</v>
      </c>
      <c r="H6014" s="57">
        <v>2300000</v>
      </c>
    </row>
    <row r="6015" spans="1:8" ht="25.5">
      <c r="A6015" s="52" t="s">
        <v>506</v>
      </c>
      <c r="B6015" s="52" t="s">
        <v>1461</v>
      </c>
      <c r="C6015" s="52" t="s">
        <v>930</v>
      </c>
      <c r="D6015" s="52" t="s">
        <v>201</v>
      </c>
      <c r="E6015" s="52" t="s">
        <v>201</v>
      </c>
      <c r="F6015" s="52" t="s">
        <v>201</v>
      </c>
      <c r="G6015" s="56" t="s">
        <v>931</v>
      </c>
      <c r="H6015" s="57">
        <v>587379000</v>
      </c>
    </row>
    <row r="6016" spans="1:8" ht="38.25">
      <c r="A6016" s="52" t="s">
        <v>506</v>
      </c>
      <c r="B6016" s="52" t="s">
        <v>1461</v>
      </c>
      <c r="C6016" s="52" t="s">
        <v>930</v>
      </c>
      <c r="D6016" s="52" t="s">
        <v>1428</v>
      </c>
      <c r="E6016" s="52" t="s">
        <v>201</v>
      </c>
      <c r="F6016" s="52" t="s">
        <v>201</v>
      </c>
      <c r="G6016" s="56" t="s">
        <v>1429</v>
      </c>
      <c r="H6016" s="57">
        <v>587379000</v>
      </c>
    </row>
    <row r="6017" spans="1:8">
      <c r="A6017" s="52" t="s">
        <v>506</v>
      </c>
      <c r="B6017" s="52" t="s">
        <v>1461</v>
      </c>
      <c r="C6017" s="52" t="s">
        <v>930</v>
      </c>
      <c r="D6017" s="52" t="s">
        <v>1428</v>
      </c>
      <c r="E6017" s="52" t="s">
        <v>934</v>
      </c>
      <c r="F6017" s="52" t="s">
        <v>201</v>
      </c>
      <c r="G6017" s="56" t="s">
        <v>935</v>
      </c>
      <c r="H6017" s="57">
        <v>156962600</v>
      </c>
    </row>
    <row r="6018" spans="1:8">
      <c r="A6018" s="52" t="s">
        <v>506</v>
      </c>
      <c r="B6018" s="52" t="s">
        <v>1461</v>
      </c>
      <c r="C6018" s="52" t="s">
        <v>930</v>
      </c>
      <c r="D6018" s="52" t="s">
        <v>1428</v>
      </c>
      <c r="E6018" s="52" t="s">
        <v>934</v>
      </c>
      <c r="F6018" s="52" t="s">
        <v>936</v>
      </c>
      <c r="G6018" s="56" t="s">
        <v>937</v>
      </c>
      <c r="H6018" s="57">
        <v>156962600</v>
      </c>
    </row>
    <row r="6019" spans="1:8">
      <c r="A6019" s="52" t="s">
        <v>506</v>
      </c>
      <c r="B6019" s="52" t="s">
        <v>1461</v>
      </c>
      <c r="C6019" s="52" t="s">
        <v>930</v>
      </c>
      <c r="D6019" s="52" t="s">
        <v>1428</v>
      </c>
      <c r="E6019" s="52" t="s">
        <v>944</v>
      </c>
      <c r="F6019" s="52" t="s">
        <v>201</v>
      </c>
      <c r="G6019" s="56" t="s">
        <v>945</v>
      </c>
      <c r="H6019" s="57">
        <v>41524000</v>
      </c>
    </row>
    <row r="6020" spans="1:8">
      <c r="A6020" s="52" t="s">
        <v>506</v>
      </c>
      <c r="B6020" s="52" t="s">
        <v>1461</v>
      </c>
      <c r="C6020" s="52" t="s">
        <v>930</v>
      </c>
      <c r="D6020" s="52" t="s">
        <v>1428</v>
      </c>
      <c r="E6020" s="52" t="s">
        <v>944</v>
      </c>
      <c r="F6020" s="52" t="s">
        <v>946</v>
      </c>
      <c r="G6020" s="56" t="s">
        <v>947</v>
      </c>
      <c r="H6020" s="57">
        <v>9750000</v>
      </c>
    </row>
    <row r="6021" spans="1:8" ht="25.5">
      <c r="A6021" s="52" t="s">
        <v>506</v>
      </c>
      <c r="B6021" s="52" t="s">
        <v>1461</v>
      </c>
      <c r="C6021" s="52" t="s">
        <v>930</v>
      </c>
      <c r="D6021" s="52" t="s">
        <v>1428</v>
      </c>
      <c r="E6021" s="52" t="s">
        <v>944</v>
      </c>
      <c r="F6021" s="52" t="s">
        <v>954</v>
      </c>
      <c r="G6021" s="56" t="s">
        <v>955</v>
      </c>
      <c r="H6021" s="57">
        <v>1974000</v>
      </c>
    </row>
    <row r="6022" spans="1:8">
      <c r="A6022" s="52" t="s">
        <v>506</v>
      </c>
      <c r="B6022" s="52" t="s">
        <v>1461</v>
      </c>
      <c r="C6022" s="52" t="s">
        <v>930</v>
      </c>
      <c r="D6022" s="52" t="s">
        <v>1428</v>
      </c>
      <c r="E6022" s="52" t="s">
        <v>944</v>
      </c>
      <c r="F6022" s="52" t="s">
        <v>960</v>
      </c>
      <c r="G6022" s="56" t="s">
        <v>961</v>
      </c>
      <c r="H6022" s="57">
        <v>29800000</v>
      </c>
    </row>
    <row r="6023" spans="1:8">
      <c r="A6023" s="52" t="s">
        <v>506</v>
      </c>
      <c r="B6023" s="52" t="s">
        <v>1461</v>
      </c>
      <c r="C6023" s="52" t="s">
        <v>930</v>
      </c>
      <c r="D6023" s="52" t="s">
        <v>1428</v>
      </c>
      <c r="E6023" s="52" t="s">
        <v>1139</v>
      </c>
      <c r="F6023" s="52" t="s">
        <v>201</v>
      </c>
      <c r="G6023" s="56" t="s">
        <v>1140</v>
      </c>
      <c r="H6023" s="57">
        <v>48830000</v>
      </c>
    </row>
    <row r="6024" spans="1:8">
      <c r="A6024" s="52" t="s">
        <v>506</v>
      </c>
      <c r="B6024" s="52" t="s">
        <v>1461</v>
      </c>
      <c r="C6024" s="52" t="s">
        <v>930</v>
      </c>
      <c r="D6024" s="52" t="s">
        <v>1428</v>
      </c>
      <c r="E6024" s="52" t="s">
        <v>1139</v>
      </c>
      <c r="F6024" s="52" t="s">
        <v>1141</v>
      </c>
      <c r="G6024" s="56" t="s">
        <v>1142</v>
      </c>
      <c r="H6024" s="57">
        <v>44800000</v>
      </c>
    </row>
    <row r="6025" spans="1:8">
      <c r="A6025" s="52" t="s">
        <v>506</v>
      </c>
      <c r="B6025" s="52" t="s">
        <v>1461</v>
      </c>
      <c r="C6025" s="52" t="s">
        <v>930</v>
      </c>
      <c r="D6025" s="52" t="s">
        <v>1428</v>
      </c>
      <c r="E6025" s="52" t="s">
        <v>1139</v>
      </c>
      <c r="F6025" s="52" t="s">
        <v>1266</v>
      </c>
      <c r="G6025" s="56" t="s">
        <v>1267</v>
      </c>
      <c r="H6025" s="57">
        <v>4030000</v>
      </c>
    </row>
    <row r="6026" spans="1:8">
      <c r="A6026" s="52" t="s">
        <v>506</v>
      </c>
      <c r="B6026" s="52" t="s">
        <v>1461</v>
      </c>
      <c r="C6026" s="52" t="s">
        <v>930</v>
      </c>
      <c r="D6026" s="52" t="s">
        <v>1428</v>
      </c>
      <c r="E6026" s="52" t="s">
        <v>972</v>
      </c>
      <c r="F6026" s="52" t="s">
        <v>201</v>
      </c>
      <c r="G6026" s="56" t="s">
        <v>973</v>
      </c>
      <c r="H6026" s="57">
        <v>36317800</v>
      </c>
    </row>
    <row r="6027" spans="1:8">
      <c r="A6027" s="52" t="s">
        <v>506</v>
      </c>
      <c r="B6027" s="52" t="s">
        <v>1461</v>
      </c>
      <c r="C6027" s="52" t="s">
        <v>930</v>
      </c>
      <c r="D6027" s="52" t="s">
        <v>1428</v>
      </c>
      <c r="E6027" s="52" t="s">
        <v>972</v>
      </c>
      <c r="F6027" s="52" t="s">
        <v>974</v>
      </c>
      <c r="G6027" s="56" t="s">
        <v>975</v>
      </c>
      <c r="H6027" s="57">
        <v>29737400</v>
      </c>
    </row>
    <row r="6028" spans="1:8">
      <c r="A6028" s="52" t="s">
        <v>506</v>
      </c>
      <c r="B6028" s="52" t="s">
        <v>1461</v>
      </c>
      <c r="C6028" s="52" t="s">
        <v>930</v>
      </c>
      <c r="D6028" s="52" t="s">
        <v>1428</v>
      </c>
      <c r="E6028" s="52" t="s">
        <v>972</v>
      </c>
      <c r="F6028" s="52" t="s">
        <v>976</v>
      </c>
      <c r="G6028" s="56" t="s">
        <v>977</v>
      </c>
      <c r="H6028" s="57">
        <v>4786200</v>
      </c>
    </row>
    <row r="6029" spans="1:8">
      <c r="A6029" s="52" t="s">
        <v>506</v>
      </c>
      <c r="B6029" s="52" t="s">
        <v>1461</v>
      </c>
      <c r="C6029" s="52" t="s">
        <v>930</v>
      </c>
      <c r="D6029" s="52" t="s">
        <v>1428</v>
      </c>
      <c r="E6029" s="52" t="s">
        <v>972</v>
      </c>
      <c r="F6029" s="52" t="s">
        <v>980</v>
      </c>
      <c r="G6029" s="56" t="s">
        <v>981</v>
      </c>
      <c r="H6029" s="57">
        <v>1794200</v>
      </c>
    </row>
    <row r="6030" spans="1:8">
      <c r="A6030" s="52" t="s">
        <v>506</v>
      </c>
      <c r="B6030" s="52" t="s">
        <v>1461</v>
      </c>
      <c r="C6030" s="52" t="s">
        <v>930</v>
      </c>
      <c r="D6030" s="52" t="s">
        <v>1428</v>
      </c>
      <c r="E6030" s="52" t="s">
        <v>982</v>
      </c>
      <c r="F6030" s="52" t="s">
        <v>201</v>
      </c>
      <c r="G6030" s="56" t="s">
        <v>983</v>
      </c>
      <c r="H6030" s="57">
        <v>167600000</v>
      </c>
    </row>
    <row r="6031" spans="1:8">
      <c r="A6031" s="52" t="s">
        <v>506</v>
      </c>
      <c r="B6031" s="52" t="s">
        <v>1461</v>
      </c>
      <c r="C6031" s="52" t="s">
        <v>930</v>
      </c>
      <c r="D6031" s="52" t="s">
        <v>1428</v>
      </c>
      <c r="E6031" s="52" t="s">
        <v>982</v>
      </c>
      <c r="F6031" s="52" t="s">
        <v>1242</v>
      </c>
      <c r="G6031" s="56" t="s">
        <v>971</v>
      </c>
      <c r="H6031" s="57">
        <v>167600000</v>
      </c>
    </row>
    <row r="6032" spans="1:8">
      <c r="A6032" s="52" t="s">
        <v>506</v>
      </c>
      <c r="B6032" s="52" t="s">
        <v>1461</v>
      </c>
      <c r="C6032" s="52" t="s">
        <v>930</v>
      </c>
      <c r="D6032" s="52" t="s">
        <v>1428</v>
      </c>
      <c r="E6032" s="52" t="s">
        <v>986</v>
      </c>
      <c r="F6032" s="52" t="s">
        <v>201</v>
      </c>
      <c r="G6032" s="56" t="s">
        <v>987</v>
      </c>
      <c r="H6032" s="57">
        <v>7933162</v>
      </c>
    </row>
    <row r="6033" spans="1:8">
      <c r="A6033" s="52" t="s">
        <v>506</v>
      </c>
      <c r="B6033" s="52" t="s">
        <v>1461</v>
      </c>
      <c r="C6033" s="52" t="s">
        <v>930</v>
      </c>
      <c r="D6033" s="52" t="s">
        <v>1428</v>
      </c>
      <c r="E6033" s="52" t="s">
        <v>986</v>
      </c>
      <c r="F6033" s="52" t="s">
        <v>988</v>
      </c>
      <c r="G6033" s="56" t="s">
        <v>989</v>
      </c>
      <c r="H6033" s="57">
        <v>3034363</v>
      </c>
    </row>
    <row r="6034" spans="1:8">
      <c r="A6034" s="52" t="s">
        <v>506</v>
      </c>
      <c r="B6034" s="52" t="s">
        <v>1461</v>
      </c>
      <c r="C6034" s="52" t="s">
        <v>930</v>
      </c>
      <c r="D6034" s="52" t="s">
        <v>1428</v>
      </c>
      <c r="E6034" s="52" t="s">
        <v>986</v>
      </c>
      <c r="F6034" s="52" t="s">
        <v>990</v>
      </c>
      <c r="G6034" s="56" t="s">
        <v>991</v>
      </c>
      <c r="H6034" s="57">
        <v>3218799</v>
      </c>
    </row>
    <row r="6035" spans="1:8">
      <c r="A6035" s="52" t="s">
        <v>506</v>
      </c>
      <c r="B6035" s="52" t="s">
        <v>1461</v>
      </c>
      <c r="C6035" s="52" t="s">
        <v>930</v>
      </c>
      <c r="D6035" s="52" t="s">
        <v>1428</v>
      </c>
      <c r="E6035" s="52" t="s">
        <v>986</v>
      </c>
      <c r="F6035" s="52" t="s">
        <v>994</v>
      </c>
      <c r="G6035" s="56" t="s">
        <v>995</v>
      </c>
      <c r="H6035" s="57">
        <v>1680000</v>
      </c>
    </row>
    <row r="6036" spans="1:8">
      <c r="A6036" s="52" t="s">
        <v>506</v>
      </c>
      <c r="B6036" s="52" t="s">
        <v>1461</v>
      </c>
      <c r="C6036" s="52" t="s">
        <v>930</v>
      </c>
      <c r="D6036" s="52" t="s">
        <v>1428</v>
      </c>
      <c r="E6036" s="52" t="s">
        <v>996</v>
      </c>
      <c r="F6036" s="52" t="s">
        <v>201</v>
      </c>
      <c r="G6036" s="56" t="s">
        <v>997</v>
      </c>
      <c r="H6036" s="57">
        <v>13846438</v>
      </c>
    </row>
    <row r="6037" spans="1:8">
      <c r="A6037" s="52" t="s">
        <v>506</v>
      </c>
      <c r="B6037" s="52" t="s">
        <v>1461</v>
      </c>
      <c r="C6037" s="52" t="s">
        <v>930</v>
      </c>
      <c r="D6037" s="52" t="s">
        <v>1428</v>
      </c>
      <c r="E6037" s="52" t="s">
        <v>996</v>
      </c>
      <c r="F6037" s="52" t="s">
        <v>998</v>
      </c>
      <c r="G6037" s="56" t="s">
        <v>999</v>
      </c>
      <c r="H6037" s="57">
        <v>13666438</v>
      </c>
    </row>
    <row r="6038" spans="1:8">
      <c r="A6038" s="52" t="s">
        <v>506</v>
      </c>
      <c r="B6038" s="52" t="s">
        <v>1461</v>
      </c>
      <c r="C6038" s="52" t="s">
        <v>930</v>
      </c>
      <c r="D6038" s="52" t="s">
        <v>1428</v>
      </c>
      <c r="E6038" s="52" t="s">
        <v>996</v>
      </c>
      <c r="F6038" s="52" t="s">
        <v>1004</v>
      </c>
      <c r="G6038" s="56" t="s">
        <v>1005</v>
      </c>
      <c r="H6038" s="57">
        <v>180000</v>
      </c>
    </row>
    <row r="6039" spans="1:8">
      <c r="A6039" s="52" t="s">
        <v>506</v>
      </c>
      <c r="B6039" s="52" t="s">
        <v>1461</v>
      </c>
      <c r="C6039" s="52" t="s">
        <v>930</v>
      </c>
      <c r="D6039" s="52" t="s">
        <v>1428</v>
      </c>
      <c r="E6039" s="52" t="s">
        <v>1006</v>
      </c>
      <c r="F6039" s="52" t="s">
        <v>201</v>
      </c>
      <c r="G6039" s="56" t="s">
        <v>1007</v>
      </c>
      <c r="H6039" s="57">
        <v>6494000</v>
      </c>
    </row>
    <row r="6040" spans="1:8" ht="38.25">
      <c r="A6040" s="52" t="s">
        <v>506</v>
      </c>
      <c r="B6040" s="52" t="s">
        <v>1461</v>
      </c>
      <c r="C6040" s="52" t="s">
        <v>930</v>
      </c>
      <c r="D6040" s="52" t="s">
        <v>1428</v>
      </c>
      <c r="E6040" s="52" t="s">
        <v>1006</v>
      </c>
      <c r="F6040" s="52" t="s">
        <v>1008</v>
      </c>
      <c r="G6040" s="56" t="s">
        <v>1009</v>
      </c>
      <c r="H6040" s="57">
        <v>1179000</v>
      </c>
    </row>
    <row r="6041" spans="1:8">
      <c r="A6041" s="52" t="s">
        <v>506</v>
      </c>
      <c r="B6041" s="52" t="s">
        <v>1461</v>
      </c>
      <c r="C6041" s="52" t="s">
        <v>930</v>
      </c>
      <c r="D6041" s="52" t="s">
        <v>1428</v>
      </c>
      <c r="E6041" s="52" t="s">
        <v>1006</v>
      </c>
      <c r="F6041" s="52" t="s">
        <v>1010</v>
      </c>
      <c r="G6041" s="56" t="s">
        <v>1011</v>
      </c>
      <c r="H6041" s="57">
        <v>1328000</v>
      </c>
    </row>
    <row r="6042" spans="1:8" ht="38.25">
      <c r="A6042" s="52" t="s">
        <v>506</v>
      </c>
      <c r="B6042" s="52" t="s">
        <v>1461</v>
      </c>
      <c r="C6042" s="52" t="s">
        <v>930</v>
      </c>
      <c r="D6042" s="52" t="s">
        <v>1428</v>
      </c>
      <c r="E6042" s="52" t="s">
        <v>1006</v>
      </c>
      <c r="F6042" s="52" t="s">
        <v>1012</v>
      </c>
      <c r="G6042" s="56" t="s">
        <v>1013</v>
      </c>
      <c r="H6042" s="57">
        <v>1155000</v>
      </c>
    </row>
    <row r="6043" spans="1:8" ht="25.5">
      <c r="A6043" s="52" t="s">
        <v>506</v>
      </c>
      <c r="B6043" s="52" t="s">
        <v>1461</v>
      </c>
      <c r="C6043" s="52" t="s">
        <v>930</v>
      </c>
      <c r="D6043" s="52" t="s">
        <v>1428</v>
      </c>
      <c r="E6043" s="52" t="s">
        <v>1006</v>
      </c>
      <c r="F6043" s="52" t="s">
        <v>1016</v>
      </c>
      <c r="G6043" s="56" t="s">
        <v>1017</v>
      </c>
      <c r="H6043" s="57">
        <v>2832000</v>
      </c>
    </row>
    <row r="6044" spans="1:8">
      <c r="A6044" s="52" t="s">
        <v>506</v>
      </c>
      <c r="B6044" s="52" t="s">
        <v>1461</v>
      </c>
      <c r="C6044" s="52" t="s">
        <v>930</v>
      </c>
      <c r="D6044" s="52" t="s">
        <v>1428</v>
      </c>
      <c r="E6044" s="52" t="s">
        <v>1021</v>
      </c>
      <c r="F6044" s="52" t="s">
        <v>201</v>
      </c>
      <c r="G6044" s="56" t="s">
        <v>1022</v>
      </c>
      <c r="H6044" s="57">
        <v>22300000</v>
      </c>
    </row>
    <row r="6045" spans="1:8">
      <c r="A6045" s="52" t="s">
        <v>506</v>
      </c>
      <c r="B6045" s="52" t="s">
        <v>1461</v>
      </c>
      <c r="C6045" s="52" t="s">
        <v>930</v>
      </c>
      <c r="D6045" s="52" t="s">
        <v>1428</v>
      </c>
      <c r="E6045" s="52" t="s">
        <v>1021</v>
      </c>
      <c r="F6045" s="52" t="s">
        <v>1023</v>
      </c>
      <c r="G6045" s="56" t="s">
        <v>1024</v>
      </c>
      <c r="H6045" s="57">
        <v>2800000</v>
      </c>
    </row>
    <row r="6046" spans="1:8">
      <c r="A6046" s="52" t="s">
        <v>506</v>
      </c>
      <c r="B6046" s="52" t="s">
        <v>1461</v>
      </c>
      <c r="C6046" s="52" t="s">
        <v>930</v>
      </c>
      <c r="D6046" s="52" t="s">
        <v>1428</v>
      </c>
      <c r="E6046" s="52" t="s">
        <v>1021</v>
      </c>
      <c r="F6046" s="52" t="s">
        <v>1025</v>
      </c>
      <c r="G6046" s="56" t="s">
        <v>1026</v>
      </c>
      <c r="H6046" s="57">
        <v>2100000</v>
      </c>
    </row>
    <row r="6047" spans="1:8">
      <c r="A6047" s="52" t="s">
        <v>506</v>
      </c>
      <c r="B6047" s="52" t="s">
        <v>1461</v>
      </c>
      <c r="C6047" s="52" t="s">
        <v>930</v>
      </c>
      <c r="D6047" s="52" t="s">
        <v>1428</v>
      </c>
      <c r="E6047" s="52" t="s">
        <v>1021</v>
      </c>
      <c r="F6047" s="52" t="s">
        <v>1031</v>
      </c>
      <c r="G6047" s="56" t="s">
        <v>1032</v>
      </c>
      <c r="H6047" s="57">
        <v>13904000</v>
      </c>
    </row>
    <row r="6048" spans="1:8">
      <c r="A6048" s="52" t="s">
        <v>506</v>
      </c>
      <c r="B6048" s="52" t="s">
        <v>1461</v>
      </c>
      <c r="C6048" s="52" t="s">
        <v>930</v>
      </c>
      <c r="D6048" s="52" t="s">
        <v>1428</v>
      </c>
      <c r="E6048" s="52" t="s">
        <v>1021</v>
      </c>
      <c r="F6048" s="52" t="s">
        <v>1033</v>
      </c>
      <c r="G6048" s="56" t="s">
        <v>1034</v>
      </c>
      <c r="H6048" s="57">
        <v>3496000</v>
      </c>
    </row>
    <row r="6049" spans="1:8">
      <c r="A6049" s="52" t="s">
        <v>506</v>
      </c>
      <c r="B6049" s="52" t="s">
        <v>1461</v>
      </c>
      <c r="C6049" s="52" t="s">
        <v>930</v>
      </c>
      <c r="D6049" s="52" t="s">
        <v>1428</v>
      </c>
      <c r="E6049" s="52" t="s">
        <v>1035</v>
      </c>
      <c r="F6049" s="52" t="s">
        <v>201</v>
      </c>
      <c r="G6049" s="56" t="s">
        <v>1036</v>
      </c>
      <c r="H6049" s="57">
        <v>6760000</v>
      </c>
    </row>
    <row r="6050" spans="1:8">
      <c r="A6050" s="52" t="s">
        <v>506</v>
      </c>
      <c r="B6050" s="52" t="s">
        <v>1461</v>
      </c>
      <c r="C6050" s="52" t="s">
        <v>930</v>
      </c>
      <c r="D6050" s="52" t="s">
        <v>1428</v>
      </c>
      <c r="E6050" s="52" t="s">
        <v>1035</v>
      </c>
      <c r="F6050" s="52" t="s">
        <v>1037</v>
      </c>
      <c r="G6050" s="56" t="s">
        <v>1038</v>
      </c>
      <c r="H6050" s="57">
        <v>3560000</v>
      </c>
    </row>
    <row r="6051" spans="1:8">
      <c r="A6051" s="52" t="s">
        <v>506</v>
      </c>
      <c r="B6051" s="52" t="s">
        <v>1461</v>
      </c>
      <c r="C6051" s="52" t="s">
        <v>930</v>
      </c>
      <c r="D6051" s="52" t="s">
        <v>1428</v>
      </c>
      <c r="E6051" s="52" t="s">
        <v>1035</v>
      </c>
      <c r="F6051" s="52" t="s">
        <v>1039</v>
      </c>
      <c r="G6051" s="56" t="s">
        <v>1040</v>
      </c>
      <c r="H6051" s="57">
        <v>3200000</v>
      </c>
    </row>
    <row r="6052" spans="1:8">
      <c r="A6052" s="52" t="s">
        <v>506</v>
      </c>
      <c r="B6052" s="52" t="s">
        <v>1461</v>
      </c>
      <c r="C6052" s="52" t="s">
        <v>930</v>
      </c>
      <c r="D6052" s="52" t="s">
        <v>1428</v>
      </c>
      <c r="E6052" s="52" t="s">
        <v>1044</v>
      </c>
      <c r="F6052" s="52" t="s">
        <v>201</v>
      </c>
      <c r="G6052" s="56" t="s">
        <v>1045</v>
      </c>
      <c r="H6052" s="57">
        <v>51800000</v>
      </c>
    </row>
    <row r="6053" spans="1:8">
      <c r="A6053" s="52" t="s">
        <v>506</v>
      </c>
      <c r="B6053" s="52" t="s">
        <v>1461</v>
      </c>
      <c r="C6053" s="52" t="s">
        <v>930</v>
      </c>
      <c r="D6053" s="52" t="s">
        <v>1428</v>
      </c>
      <c r="E6053" s="52" t="s">
        <v>1044</v>
      </c>
      <c r="F6053" s="52" t="s">
        <v>1046</v>
      </c>
      <c r="G6053" s="56" t="s">
        <v>1047</v>
      </c>
      <c r="H6053" s="57">
        <v>10500000</v>
      </c>
    </row>
    <row r="6054" spans="1:8">
      <c r="A6054" s="52" t="s">
        <v>506</v>
      </c>
      <c r="B6054" s="52" t="s">
        <v>1461</v>
      </c>
      <c r="C6054" s="52" t="s">
        <v>930</v>
      </c>
      <c r="D6054" s="52" t="s">
        <v>1428</v>
      </c>
      <c r="E6054" s="52" t="s">
        <v>1044</v>
      </c>
      <c r="F6054" s="52" t="s">
        <v>1048</v>
      </c>
      <c r="G6054" s="56" t="s">
        <v>1049</v>
      </c>
      <c r="H6054" s="57">
        <v>41300000</v>
      </c>
    </row>
    <row r="6055" spans="1:8" ht="25.5">
      <c r="A6055" s="52" t="s">
        <v>506</v>
      </c>
      <c r="B6055" s="52" t="s">
        <v>1461</v>
      </c>
      <c r="C6055" s="52" t="s">
        <v>930</v>
      </c>
      <c r="D6055" s="52" t="s">
        <v>1428</v>
      </c>
      <c r="E6055" s="52" t="s">
        <v>1058</v>
      </c>
      <c r="F6055" s="52" t="s">
        <v>201</v>
      </c>
      <c r="G6055" s="56" t="s">
        <v>1059</v>
      </c>
      <c r="H6055" s="57">
        <v>1190000</v>
      </c>
    </row>
    <row r="6056" spans="1:8">
      <c r="A6056" s="52" t="s">
        <v>506</v>
      </c>
      <c r="B6056" s="52" t="s">
        <v>1461</v>
      </c>
      <c r="C6056" s="52" t="s">
        <v>930</v>
      </c>
      <c r="D6056" s="52" t="s">
        <v>1428</v>
      </c>
      <c r="E6056" s="52" t="s">
        <v>1058</v>
      </c>
      <c r="F6056" s="52" t="s">
        <v>1064</v>
      </c>
      <c r="G6056" s="56" t="s">
        <v>1065</v>
      </c>
      <c r="H6056" s="57">
        <v>1190000</v>
      </c>
    </row>
    <row r="6057" spans="1:8" ht="25.5">
      <c r="A6057" s="52" t="s">
        <v>506</v>
      </c>
      <c r="B6057" s="52" t="s">
        <v>1461</v>
      </c>
      <c r="C6057" s="52" t="s">
        <v>930</v>
      </c>
      <c r="D6057" s="52" t="s">
        <v>1428</v>
      </c>
      <c r="E6057" s="52" t="s">
        <v>1072</v>
      </c>
      <c r="F6057" s="52" t="s">
        <v>201</v>
      </c>
      <c r="G6057" s="56" t="s">
        <v>1073</v>
      </c>
      <c r="H6057" s="57">
        <v>3750000</v>
      </c>
    </row>
    <row r="6058" spans="1:8">
      <c r="A6058" s="52" t="s">
        <v>506</v>
      </c>
      <c r="B6058" s="52" t="s">
        <v>1461</v>
      </c>
      <c r="C6058" s="52" t="s">
        <v>930</v>
      </c>
      <c r="D6058" s="52" t="s">
        <v>1428</v>
      </c>
      <c r="E6058" s="52" t="s">
        <v>1072</v>
      </c>
      <c r="F6058" s="52" t="s">
        <v>1252</v>
      </c>
      <c r="G6058" s="56" t="s">
        <v>1253</v>
      </c>
      <c r="H6058" s="57">
        <v>3750000</v>
      </c>
    </row>
    <row r="6059" spans="1:8" ht="25.5">
      <c r="A6059" s="52" t="s">
        <v>506</v>
      </c>
      <c r="B6059" s="52" t="s">
        <v>1461</v>
      </c>
      <c r="C6059" s="52" t="s">
        <v>930</v>
      </c>
      <c r="D6059" s="52" t="s">
        <v>1428</v>
      </c>
      <c r="E6059" s="52" t="s">
        <v>1076</v>
      </c>
      <c r="F6059" s="52" t="s">
        <v>201</v>
      </c>
      <c r="G6059" s="56" t="s">
        <v>1077</v>
      </c>
      <c r="H6059" s="57">
        <v>2632000</v>
      </c>
    </row>
    <row r="6060" spans="1:8">
      <c r="A6060" s="52" t="s">
        <v>506</v>
      </c>
      <c r="B6060" s="52" t="s">
        <v>1461</v>
      </c>
      <c r="C6060" s="52" t="s">
        <v>930</v>
      </c>
      <c r="D6060" s="52" t="s">
        <v>1428</v>
      </c>
      <c r="E6060" s="52" t="s">
        <v>1076</v>
      </c>
      <c r="F6060" s="52" t="s">
        <v>1080</v>
      </c>
      <c r="G6060" s="56" t="s">
        <v>1081</v>
      </c>
      <c r="H6060" s="57">
        <v>2632000</v>
      </c>
    </row>
    <row r="6061" spans="1:8">
      <c r="A6061" s="52" t="s">
        <v>506</v>
      </c>
      <c r="B6061" s="52" t="s">
        <v>1461</v>
      </c>
      <c r="C6061" s="52" t="s">
        <v>930</v>
      </c>
      <c r="D6061" s="52" t="s">
        <v>1428</v>
      </c>
      <c r="E6061" s="52" t="s">
        <v>1083</v>
      </c>
      <c r="F6061" s="52" t="s">
        <v>201</v>
      </c>
      <c r="G6061" s="56" t="s">
        <v>971</v>
      </c>
      <c r="H6061" s="57">
        <v>19439000</v>
      </c>
    </row>
    <row r="6062" spans="1:8">
      <c r="A6062" s="52" t="s">
        <v>506</v>
      </c>
      <c r="B6062" s="52" t="s">
        <v>1461</v>
      </c>
      <c r="C6062" s="52" t="s">
        <v>930</v>
      </c>
      <c r="D6062" s="52" t="s">
        <v>1428</v>
      </c>
      <c r="E6062" s="52" t="s">
        <v>1083</v>
      </c>
      <c r="F6062" s="52" t="s">
        <v>1090</v>
      </c>
      <c r="G6062" s="56" t="s">
        <v>1091</v>
      </c>
      <c r="H6062" s="57">
        <v>19439000</v>
      </c>
    </row>
    <row r="6063" spans="1:8">
      <c r="A6063" s="52" t="s">
        <v>506</v>
      </c>
      <c r="B6063" s="52" t="s">
        <v>1463</v>
      </c>
      <c r="C6063" s="52" t="s">
        <v>201</v>
      </c>
      <c r="D6063" s="52" t="s">
        <v>201</v>
      </c>
      <c r="E6063" s="52" t="s">
        <v>201</v>
      </c>
      <c r="F6063" s="52" t="s">
        <v>201</v>
      </c>
      <c r="G6063" s="56" t="s">
        <v>1464</v>
      </c>
      <c r="H6063" s="57">
        <v>1904610000</v>
      </c>
    </row>
    <row r="6064" spans="1:8" ht="25.5">
      <c r="A6064" s="52" t="s">
        <v>506</v>
      </c>
      <c r="B6064" s="52" t="s">
        <v>1463</v>
      </c>
      <c r="C6064" s="52" t="s">
        <v>930</v>
      </c>
      <c r="D6064" s="52" t="s">
        <v>201</v>
      </c>
      <c r="E6064" s="52" t="s">
        <v>201</v>
      </c>
      <c r="F6064" s="52" t="s">
        <v>201</v>
      </c>
      <c r="G6064" s="56" t="s">
        <v>931</v>
      </c>
      <c r="H6064" s="57">
        <v>1904610000</v>
      </c>
    </row>
    <row r="6065" spans="1:8" ht="38.25">
      <c r="A6065" s="52" t="s">
        <v>506</v>
      </c>
      <c r="B6065" s="52" t="s">
        <v>1463</v>
      </c>
      <c r="C6065" s="52" t="s">
        <v>930</v>
      </c>
      <c r="D6065" s="52" t="s">
        <v>1428</v>
      </c>
      <c r="E6065" s="52" t="s">
        <v>201</v>
      </c>
      <c r="F6065" s="52" t="s">
        <v>201</v>
      </c>
      <c r="G6065" s="56" t="s">
        <v>1429</v>
      </c>
      <c r="H6065" s="57">
        <v>1904610000</v>
      </c>
    </row>
    <row r="6066" spans="1:8">
      <c r="A6066" s="52" t="s">
        <v>506</v>
      </c>
      <c r="B6066" s="52" t="s">
        <v>1463</v>
      </c>
      <c r="C6066" s="52" t="s">
        <v>930</v>
      </c>
      <c r="D6066" s="52" t="s">
        <v>1428</v>
      </c>
      <c r="E6066" s="52" t="s">
        <v>934</v>
      </c>
      <c r="F6066" s="52" t="s">
        <v>201</v>
      </c>
      <c r="G6066" s="56" t="s">
        <v>935</v>
      </c>
      <c r="H6066" s="57">
        <v>614841160</v>
      </c>
    </row>
    <row r="6067" spans="1:8">
      <c r="A6067" s="52" t="s">
        <v>506</v>
      </c>
      <c r="B6067" s="52" t="s">
        <v>1463</v>
      </c>
      <c r="C6067" s="52" t="s">
        <v>930</v>
      </c>
      <c r="D6067" s="52" t="s">
        <v>1428</v>
      </c>
      <c r="E6067" s="52" t="s">
        <v>934</v>
      </c>
      <c r="F6067" s="52" t="s">
        <v>936</v>
      </c>
      <c r="G6067" s="56" t="s">
        <v>937</v>
      </c>
      <c r="H6067" s="57">
        <v>614841160</v>
      </c>
    </row>
    <row r="6068" spans="1:8" ht="25.5">
      <c r="A6068" s="52" t="s">
        <v>506</v>
      </c>
      <c r="B6068" s="52" t="s">
        <v>1463</v>
      </c>
      <c r="C6068" s="52" t="s">
        <v>930</v>
      </c>
      <c r="D6068" s="52" t="s">
        <v>1428</v>
      </c>
      <c r="E6068" s="52" t="s">
        <v>940</v>
      </c>
      <c r="F6068" s="52" t="s">
        <v>201</v>
      </c>
      <c r="G6068" s="56" t="s">
        <v>941</v>
      </c>
      <c r="H6068" s="57">
        <v>109770600</v>
      </c>
    </row>
    <row r="6069" spans="1:8" ht="25.5">
      <c r="A6069" s="52" t="s">
        <v>506</v>
      </c>
      <c r="B6069" s="52" t="s">
        <v>1463</v>
      </c>
      <c r="C6069" s="52" t="s">
        <v>930</v>
      </c>
      <c r="D6069" s="52" t="s">
        <v>1428</v>
      </c>
      <c r="E6069" s="52" t="s">
        <v>940</v>
      </c>
      <c r="F6069" s="52" t="s">
        <v>942</v>
      </c>
      <c r="G6069" s="56" t="s">
        <v>943</v>
      </c>
      <c r="H6069" s="57">
        <v>109770600</v>
      </c>
    </row>
    <row r="6070" spans="1:8">
      <c r="A6070" s="52" t="s">
        <v>506</v>
      </c>
      <c r="B6070" s="52" t="s">
        <v>1463</v>
      </c>
      <c r="C6070" s="52" t="s">
        <v>930</v>
      </c>
      <c r="D6070" s="52" t="s">
        <v>1428</v>
      </c>
      <c r="E6070" s="52" t="s">
        <v>944</v>
      </c>
      <c r="F6070" s="52" t="s">
        <v>201</v>
      </c>
      <c r="G6070" s="56" t="s">
        <v>945</v>
      </c>
      <c r="H6070" s="57">
        <v>224738250</v>
      </c>
    </row>
    <row r="6071" spans="1:8">
      <c r="A6071" s="52" t="s">
        <v>506</v>
      </c>
      <c r="B6071" s="52" t="s">
        <v>1463</v>
      </c>
      <c r="C6071" s="52" t="s">
        <v>930</v>
      </c>
      <c r="D6071" s="52" t="s">
        <v>1428</v>
      </c>
      <c r="E6071" s="52" t="s">
        <v>944</v>
      </c>
      <c r="F6071" s="52" t="s">
        <v>946</v>
      </c>
      <c r="G6071" s="56" t="s">
        <v>947</v>
      </c>
      <c r="H6071" s="57">
        <v>57246000</v>
      </c>
    </row>
    <row r="6072" spans="1:8">
      <c r="A6072" s="52" t="s">
        <v>506</v>
      </c>
      <c r="B6072" s="52" t="s">
        <v>1463</v>
      </c>
      <c r="C6072" s="52" t="s">
        <v>930</v>
      </c>
      <c r="D6072" s="52" t="s">
        <v>1428</v>
      </c>
      <c r="E6072" s="52" t="s">
        <v>944</v>
      </c>
      <c r="F6072" s="52" t="s">
        <v>948</v>
      </c>
      <c r="G6072" s="56" t="s">
        <v>949</v>
      </c>
      <c r="H6072" s="57">
        <v>102262400</v>
      </c>
    </row>
    <row r="6073" spans="1:8" ht="25.5">
      <c r="A6073" s="52" t="s">
        <v>506</v>
      </c>
      <c r="B6073" s="52" t="s">
        <v>1463</v>
      </c>
      <c r="C6073" s="52" t="s">
        <v>930</v>
      </c>
      <c r="D6073" s="52" t="s">
        <v>1428</v>
      </c>
      <c r="E6073" s="52" t="s">
        <v>944</v>
      </c>
      <c r="F6073" s="52" t="s">
        <v>954</v>
      </c>
      <c r="G6073" s="56" t="s">
        <v>955</v>
      </c>
      <c r="H6073" s="57">
        <v>3948000</v>
      </c>
    </row>
    <row r="6074" spans="1:8">
      <c r="A6074" s="52" t="s">
        <v>506</v>
      </c>
      <c r="B6074" s="52" t="s">
        <v>1463</v>
      </c>
      <c r="C6074" s="52" t="s">
        <v>930</v>
      </c>
      <c r="D6074" s="52" t="s">
        <v>1428</v>
      </c>
      <c r="E6074" s="52" t="s">
        <v>944</v>
      </c>
      <c r="F6074" s="52" t="s">
        <v>958</v>
      </c>
      <c r="G6074" s="56" t="s">
        <v>959</v>
      </c>
      <c r="H6074" s="57">
        <v>61281850</v>
      </c>
    </row>
    <row r="6075" spans="1:8">
      <c r="A6075" s="52" t="s">
        <v>506</v>
      </c>
      <c r="B6075" s="52" t="s">
        <v>1463</v>
      </c>
      <c r="C6075" s="52" t="s">
        <v>930</v>
      </c>
      <c r="D6075" s="52" t="s">
        <v>1428</v>
      </c>
      <c r="E6075" s="52" t="s">
        <v>966</v>
      </c>
      <c r="F6075" s="52" t="s">
        <v>201</v>
      </c>
      <c r="G6075" s="56" t="s">
        <v>967</v>
      </c>
      <c r="H6075" s="57">
        <v>3750000</v>
      </c>
    </row>
    <row r="6076" spans="1:8">
      <c r="A6076" s="52" t="s">
        <v>506</v>
      </c>
      <c r="B6076" s="52" t="s">
        <v>1463</v>
      </c>
      <c r="C6076" s="52" t="s">
        <v>930</v>
      </c>
      <c r="D6076" s="52" t="s">
        <v>1428</v>
      </c>
      <c r="E6076" s="52" t="s">
        <v>966</v>
      </c>
      <c r="F6076" s="52" t="s">
        <v>970</v>
      </c>
      <c r="G6076" s="56" t="s">
        <v>971</v>
      </c>
      <c r="H6076" s="57">
        <v>3750000</v>
      </c>
    </row>
    <row r="6077" spans="1:8">
      <c r="A6077" s="52" t="s">
        <v>506</v>
      </c>
      <c r="B6077" s="52" t="s">
        <v>1463</v>
      </c>
      <c r="C6077" s="52" t="s">
        <v>930</v>
      </c>
      <c r="D6077" s="52" t="s">
        <v>1428</v>
      </c>
      <c r="E6077" s="52" t="s">
        <v>972</v>
      </c>
      <c r="F6077" s="52" t="s">
        <v>201</v>
      </c>
      <c r="G6077" s="56" t="s">
        <v>973</v>
      </c>
      <c r="H6077" s="57">
        <v>181285333</v>
      </c>
    </row>
    <row r="6078" spans="1:8">
      <c r="A6078" s="52" t="s">
        <v>506</v>
      </c>
      <c r="B6078" s="52" t="s">
        <v>1463</v>
      </c>
      <c r="C6078" s="52" t="s">
        <v>930</v>
      </c>
      <c r="D6078" s="52" t="s">
        <v>1428</v>
      </c>
      <c r="E6078" s="52" t="s">
        <v>972</v>
      </c>
      <c r="F6078" s="52" t="s">
        <v>974</v>
      </c>
      <c r="G6078" s="56" t="s">
        <v>975</v>
      </c>
      <c r="H6078" s="57">
        <v>136825145</v>
      </c>
    </row>
    <row r="6079" spans="1:8">
      <c r="A6079" s="52" t="s">
        <v>506</v>
      </c>
      <c r="B6079" s="52" t="s">
        <v>1463</v>
      </c>
      <c r="C6079" s="52" t="s">
        <v>930</v>
      </c>
      <c r="D6079" s="52" t="s">
        <v>1428</v>
      </c>
      <c r="E6079" s="52" t="s">
        <v>972</v>
      </c>
      <c r="F6079" s="52" t="s">
        <v>976</v>
      </c>
      <c r="G6079" s="56" t="s">
        <v>977</v>
      </c>
      <c r="H6079" s="57">
        <v>23455731</v>
      </c>
    </row>
    <row r="6080" spans="1:8">
      <c r="A6080" s="52" t="s">
        <v>506</v>
      </c>
      <c r="B6080" s="52" t="s">
        <v>1463</v>
      </c>
      <c r="C6080" s="52" t="s">
        <v>930</v>
      </c>
      <c r="D6080" s="52" t="s">
        <v>1428</v>
      </c>
      <c r="E6080" s="52" t="s">
        <v>972</v>
      </c>
      <c r="F6080" s="52" t="s">
        <v>978</v>
      </c>
      <c r="G6080" s="56" t="s">
        <v>979</v>
      </c>
      <c r="H6080" s="57">
        <v>15637154</v>
      </c>
    </row>
    <row r="6081" spans="1:8">
      <c r="A6081" s="52" t="s">
        <v>506</v>
      </c>
      <c r="B6081" s="52" t="s">
        <v>1463</v>
      </c>
      <c r="C6081" s="52" t="s">
        <v>930</v>
      </c>
      <c r="D6081" s="52" t="s">
        <v>1428</v>
      </c>
      <c r="E6081" s="52" t="s">
        <v>972</v>
      </c>
      <c r="F6081" s="52" t="s">
        <v>980</v>
      </c>
      <c r="G6081" s="56" t="s">
        <v>981</v>
      </c>
      <c r="H6081" s="57">
        <v>5367303</v>
      </c>
    </row>
    <row r="6082" spans="1:8">
      <c r="A6082" s="52" t="s">
        <v>506</v>
      </c>
      <c r="B6082" s="52" t="s">
        <v>1463</v>
      </c>
      <c r="C6082" s="52" t="s">
        <v>930</v>
      </c>
      <c r="D6082" s="52" t="s">
        <v>1428</v>
      </c>
      <c r="E6082" s="52" t="s">
        <v>986</v>
      </c>
      <c r="F6082" s="52" t="s">
        <v>201</v>
      </c>
      <c r="G6082" s="56" t="s">
        <v>987</v>
      </c>
      <c r="H6082" s="57">
        <v>155383920</v>
      </c>
    </row>
    <row r="6083" spans="1:8">
      <c r="A6083" s="52" t="s">
        <v>506</v>
      </c>
      <c r="B6083" s="52" t="s">
        <v>1463</v>
      </c>
      <c r="C6083" s="52" t="s">
        <v>930</v>
      </c>
      <c r="D6083" s="52" t="s">
        <v>1428</v>
      </c>
      <c r="E6083" s="52" t="s">
        <v>986</v>
      </c>
      <c r="F6083" s="52" t="s">
        <v>988</v>
      </c>
      <c r="G6083" s="56" t="s">
        <v>989</v>
      </c>
      <c r="H6083" s="57">
        <v>28362069</v>
      </c>
    </row>
    <row r="6084" spans="1:8">
      <c r="A6084" s="52" t="s">
        <v>506</v>
      </c>
      <c r="B6084" s="52" t="s">
        <v>1463</v>
      </c>
      <c r="C6084" s="52" t="s">
        <v>930</v>
      </c>
      <c r="D6084" s="52" t="s">
        <v>1428</v>
      </c>
      <c r="E6084" s="52" t="s">
        <v>986</v>
      </c>
      <c r="F6084" s="52" t="s">
        <v>990</v>
      </c>
      <c r="G6084" s="56" t="s">
        <v>991</v>
      </c>
      <c r="H6084" s="57">
        <v>4035734</v>
      </c>
    </row>
    <row r="6085" spans="1:8">
      <c r="A6085" s="52" t="s">
        <v>506</v>
      </c>
      <c r="B6085" s="52" t="s">
        <v>1463</v>
      </c>
      <c r="C6085" s="52" t="s">
        <v>930</v>
      </c>
      <c r="D6085" s="52" t="s">
        <v>1428</v>
      </c>
      <c r="E6085" s="52" t="s">
        <v>986</v>
      </c>
      <c r="F6085" s="52" t="s">
        <v>992</v>
      </c>
      <c r="G6085" s="56" t="s">
        <v>993</v>
      </c>
      <c r="H6085" s="57">
        <v>117982117</v>
      </c>
    </row>
    <row r="6086" spans="1:8">
      <c r="A6086" s="52" t="s">
        <v>506</v>
      </c>
      <c r="B6086" s="52" t="s">
        <v>1463</v>
      </c>
      <c r="C6086" s="52" t="s">
        <v>930</v>
      </c>
      <c r="D6086" s="52" t="s">
        <v>1428</v>
      </c>
      <c r="E6086" s="52" t="s">
        <v>986</v>
      </c>
      <c r="F6086" s="52" t="s">
        <v>994</v>
      </c>
      <c r="G6086" s="56" t="s">
        <v>995</v>
      </c>
      <c r="H6086" s="57">
        <v>5004000</v>
      </c>
    </row>
    <row r="6087" spans="1:8">
      <c r="A6087" s="52" t="s">
        <v>506</v>
      </c>
      <c r="B6087" s="52" t="s">
        <v>1463</v>
      </c>
      <c r="C6087" s="52" t="s">
        <v>930</v>
      </c>
      <c r="D6087" s="52" t="s">
        <v>1428</v>
      </c>
      <c r="E6087" s="52" t="s">
        <v>996</v>
      </c>
      <c r="F6087" s="52" t="s">
        <v>201</v>
      </c>
      <c r="G6087" s="56" t="s">
        <v>997</v>
      </c>
      <c r="H6087" s="57">
        <v>78496950</v>
      </c>
    </row>
    <row r="6088" spans="1:8">
      <c r="A6088" s="52" t="s">
        <v>506</v>
      </c>
      <c r="B6088" s="52" t="s">
        <v>1463</v>
      </c>
      <c r="C6088" s="52" t="s">
        <v>930</v>
      </c>
      <c r="D6088" s="52" t="s">
        <v>1428</v>
      </c>
      <c r="E6088" s="52" t="s">
        <v>996</v>
      </c>
      <c r="F6088" s="52" t="s">
        <v>998</v>
      </c>
      <c r="G6088" s="56" t="s">
        <v>999</v>
      </c>
      <c r="H6088" s="57">
        <v>42425740</v>
      </c>
    </row>
    <row r="6089" spans="1:8">
      <c r="A6089" s="52" t="s">
        <v>506</v>
      </c>
      <c r="B6089" s="52" t="s">
        <v>1463</v>
      </c>
      <c r="C6089" s="52" t="s">
        <v>930</v>
      </c>
      <c r="D6089" s="52" t="s">
        <v>1428</v>
      </c>
      <c r="E6089" s="52" t="s">
        <v>996</v>
      </c>
      <c r="F6089" s="52" t="s">
        <v>1000</v>
      </c>
      <c r="G6089" s="56" t="s">
        <v>1001</v>
      </c>
      <c r="H6089" s="57">
        <v>1350000</v>
      </c>
    </row>
    <row r="6090" spans="1:8">
      <c r="A6090" s="52" t="s">
        <v>506</v>
      </c>
      <c r="B6090" s="52" t="s">
        <v>1463</v>
      </c>
      <c r="C6090" s="52" t="s">
        <v>930</v>
      </c>
      <c r="D6090" s="52" t="s">
        <v>1428</v>
      </c>
      <c r="E6090" s="52" t="s">
        <v>996</v>
      </c>
      <c r="F6090" s="52" t="s">
        <v>1004</v>
      </c>
      <c r="G6090" s="56" t="s">
        <v>1005</v>
      </c>
      <c r="H6090" s="57">
        <v>34721210</v>
      </c>
    </row>
    <row r="6091" spans="1:8">
      <c r="A6091" s="52" t="s">
        <v>506</v>
      </c>
      <c r="B6091" s="52" t="s">
        <v>1463</v>
      </c>
      <c r="C6091" s="52" t="s">
        <v>930</v>
      </c>
      <c r="D6091" s="52" t="s">
        <v>1428</v>
      </c>
      <c r="E6091" s="52" t="s">
        <v>1006</v>
      </c>
      <c r="F6091" s="52" t="s">
        <v>201</v>
      </c>
      <c r="G6091" s="56" t="s">
        <v>1007</v>
      </c>
      <c r="H6091" s="57">
        <v>43831708</v>
      </c>
    </row>
    <row r="6092" spans="1:8" ht="38.25">
      <c r="A6092" s="52" t="s">
        <v>506</v>
      </c>
      <c r="B6092" s="52" t="s">
        <v>1463</v>
      </c>
      <c r="C6092" s="52" t="s">
        <v>930</v>
      </c>
      <c r="D6092" s="52" t="s">
        <v>1428</v>
      </c>
      <c r="E6092" s="52" t="s">
        <v>1006</v>
      </c>
      <c r="F6092" s="52" t="s">
        <v>1008</v>
      </c>
      <c r="G6092" s="56" t="s">
        <v>1009</v>
      </c>
      <c r="H6092" s="57">
        <v>242000</v>
      </c>
    </row>
    <row r="6093" spans="1:8">
      <c r="A6093" s="52" t="s">
        <v>506</v>
      </c>
      <c r="B6093" s="52" t="s">
        <v>1463</v>
      </c>
      <c r="C6093" s="52" t="s">
        <v>930</v>
      </c>
      <c r="D6093" s="52" t="s">
        <v>1428</v>
      </c>
      <c r="E6093" s="52" t="s">
        <v>1006</v>
      </c>
      <c r="F6093" s="52" t="s">
        <v>1010</v>
      </c>
      <c r="G6093" s="56" t="s">
        <v>1011</v>
      </c>
      <c r="H6093" s="57">
        <v>4327223</v>
      </c>
    </row>
    <row r="6094" spans="1:8" ht="38.25">
      <c r="A6094" s="52" t="s">
        <v>506</v>
      </c>
      <c r="B6094" s="52" t="s">
        <v>1463</v>
      </c>
      <c r="C6094" s="52" t="s">
        <v>930</v>
      </c>
      <c r="D6094" s="52" t="s">
        <v>1428</v>
      </c>
      <c r="E6094" s="52" t="s">
        <v>1006</v>
      </c>
      <c r="F6094" s="52" t="s">
        <v>1012</v>
      </c>
      <c r="G6094" s="56" t="s">
        <v>1013</v>
      </c>
      <c r="H6094" s="57">
        <v>10969200</v>
      </c>
    </row>
    <row r="6095" spans="1:8">
      <c r="A6095" s="52" t="s">
        <v>506</v>
      </c>
      <c r="B6095" s="52" t="s">
        <v>1463</v>
      </c>
      <c r="C6095" s="52" t="s">
        <v>930</v>
      </c>
      <c r="D6095" s="52" t="s">
        <v>1428</v>
      </c>
      <c r="E6095" s="52" t="s">
        <v>1006</v>
      </c>
      <c r="F6095" s="52" t="s">
        <v>1014</v>
      </c>
      <c r="G6095" s="56" t="s">
        <v>1015</v>
      </c>
      <c r="H6095" s="57">
        <v>27619885</v>
      </c>
    </row>
    <row r="6096" spans="1:8" ht="25.5">
      <c r="A6096" s="52" t="s">
        <v>506</v>
      </c>
      <c r="B6096" s="52" t="s">
        <v>1463</v>
      </c>
      <c r="C6096" s="52" t="s">
        <v>930</v>
      </c>
      <c r="D6096" s="52" t="s">
        <v>1428</v>
      </c>
      <c r="E6096" s="52" t="s">
        <v>1006</v>
      </c>
      <c r="F6096" s="52" t="s">
        <v>1016</v>
      </c>
      <c r="G6096" s="56" t="s">
        <v>1017</v>
      </c>
      <c r="H6096" s="57">
        <v>673400</v>
      </c>
    </row>
    <row r="6097" spans="1:8">
      <c r="A6097" s="52" t="s">
        <v>506</v>
      </c>
      <c r="B6097" s="52" t="s">
        <v>1463</v>
      </c>
      <c r="C6097" s="52" t="s">
        <v>930</v>
      </c>
      <c r="D6097" s="52" t="s">
        <v>1428</v>
      </c>
      <c r="E6097" s="52" t="s">
        <v>1021</v>
      </c>
      <c r="F6097" s="52" t="s">
        <v>201</v>
      </c>
      <c r="G6097" s="56" t="s">
        <v>1022</v>
      </c>
      <c r="H6097" s="57">
        <v>48044000</v>
      </c>
    </row>
    <row r="6098" spans="1:8">
      <c r="A6098" s="52" t="s">
        <v>506</v>
      </c>
      <c r="B6098" s="52" t="s">
        <v>1463</v>
      </c>
      <c r="C6098" s="52" t="s">
        <v>930</v>
      </c>
      <c r="D6098" s="52" t="s">
        <v>1428</v>
      </c>
      <c r="E6098" s="52" t="s">
        <v>1021</v>
      </c>
      <c r="F6098" s="52" t="s">
        <v>1023</v>
      </c>
      <c r="G6098" s="56" t="s">
        <v>1024</v>
      </c>
      <c r="H6098" s="57">
        <v>4250000</v>
      </c>
    </row>
    <row r="6099" spans="1:8">
      <c r="A6099" s="52" t="s">
        <v>506</v>
      </c>
      <c r="B6099" s="52" t="s">
        <v>1463</v>
      </c>
      <c r="C6099" s="52" t="s">
        <v>930</v>
      </c>
      <c r="D6099" s="52" t="s">
        <v>1428</v>
      </c>
      <c r="E6099" s="52" t="s">
        <v>1021</v>
      </c>
      <c r="F6099" s="52" t="s">
        <v>1025</v>
      </c>
      <c r="G6099" s="56" t="s">
        <v>1026</v>
      </c>
      <c r="H6099" s="57">
        <v>5600000</v>
      </c>
    </row>
    <row r="6100" spans="1:8">
      <c r="A6100" s="52" t="s">
        <v>506</v>
      </c>
      <c r="B6100" s="52" t="s">
        <v>1463</v>
      </c>
      <c r="C6100" s="52" t="s">
        <v>930</v>
      </c>
      <c r="D6100" s="52" t="s">
        <v>1428</v>
      </c>
      <c r="E6100" s="52" t="s">
        <v>1021</v>
      </c>
      <c r="F6100" s="52" t="s">
        <v>1029</v>
      </c>
      <c r="G6100" s="56" t="s">
        <v>1030</v>
      </c>
      <c r="H6100" s="57">
        <v>3000000</v>
      </c>
    </row>
    <row r="6101" spans="1:8">
      <c r="A6101" s="52" t="s">
        <v>506</v>
      </c>
      <c r="B6101" s="52" t="s">
        <v>1463</v>
      </c>
      <c r="C6101" s="52" t="s">
        <v>930</v>
      </c>
      <c r="D6101" s="52" t="s">
        <v>1428</v>
      </c>
      <c r="E6101" s="52" t="s">
        <v>1021</v>
      </c>
      <c r="F6101" s="52" t="s">
        <v>1243</v>
      </c>
      <c r="G6101" s="56" t="s">
        <v>1244</v>
      </c>
      <c r="H6101" s="57">
        <v>6000000</v>
      </c>
    </row>
    <row r="6102" spans="1:8">
      <c r="A6102" s="52" t="s">
        <v>506</v>
      </c>
      <c r="B6102" s="52" t="s">
        <v>1463</v>
      </c>
      <c r="C6102" s="52" t="s">
        <v>930</v>
      </c>
      <c r="D6102" s="52" t="s">
        <v>1428</v>
      </c>
      <c r="E6102" s="52" t="s">
        <v>1021</v>
      </c>
      <c r="F6102" s="52" t="s">
        <v>1031</v>
      </c>
      <c r="G6102" s="56" t="s">
        <v>1032</v>
      </c>
      <c r="H6102" s="57">
        <v>12000000</v>
      </c>
    </row>
    <row r="6103" spans="1:8">
      <c r="A6103" s="52" t="s">
        <v>506</v>
      </c>
      <c r="B6103" s="52" t="s">
        <v>1463</v>
      </c>
      <c r="C6103" s="52" t="s">
        <v>930</v>
      </c>
      <c r="D6103" s="52" t="s">
        <v>1428</v>
      </c>
      <c r="E6103" s="52" t="s">
        <v>1021</v>
      </c>
      <c r="F6103" s="52" t="s">
        <v>1033</v>
      </c>
      <c r="G6103" s="56" t="s">
        <v>1034</v>
      </c>
      <c r="H6103" s="57">
        <v>17194000</v>
      </c>
    </row>
    <row r="6104" spans="1:8">
      <c r="A6104" s="52" t="s">
        <v>506</v>
      </c>
      <c r="B6104" s="52" t="s">
        <v>1463</v>
      </c>
      <c r="C6104" s="52" t="s">
        <v>930</v>
      </c>
      <c r="D6104" s="52" t="s">
        <v>1428</v>
      </c>
      <c r="E6104" s="52" t="s">
        <v>1035</v>
      </c>
      <c r="F6104" s="52" t="s">
        <v>201</v>
      </c>
      <c r="G6104" s="56" t="s">
        <v>1036</v>
      </c>
      <c r="H6104" s="57">
        <v>109139000</v>
      </c>
    </row>
    <row r="6105" spans="1:8">
      <c r="A6105" s="52" t="s">
        <v>506</v>
      </c>
      <c r="B6105" s="52" t="s">
        <v>1463</v>
      </c>
      <c r="C6105" s="52" t="s">
        <v>930</v>
      </c>
      <c r="D6105" s="52" t="s">
        <v>1428</v>
      </c>
      <c r="E6105" s="52" t="s">
        <v>1035</v>
      </c>
      <c r="F6105" s="52" t="s">
        <v>1037</v>
      </c>
      <c r="G6105" s="56" t="s">
        <v>1038</v>
      </c>
      <c r="H6105" s="57">
        <v>16295000</v>
      </c>
    </row>
    <row r="6106" spans="1:8">
      <c r="A6106" s="52" t="s">
        <v>506</v>
      </c>
      <c r="B6106" s="52" t="s">
        <v>1463</v>
      </c>
      <c r="C6106" s="52" t="s">
        <v>930</v>
      </c>
      <c r="D6106" s="52" t="s">
        <v>1428</v>
      </c>
      <c r="E6106" s="52" t="s">
        <v>1035</v>
      </c>
      <c r="F6106" s="52" t="s">
        <v>1039</v>
      </c>
      <c r="G6106" s="56" t="s">
        <v>1040</v>
      </c>
      <c r="H6106" s="57">
        <v>65300000</v>
      </c>
    </row>
    <row r="6107" spans="1:8">
      <c r="A6107" s="52" t="s">
        <v>506</v>
      </c>
      <c r="B6107" s="52" t="s">
        <v>1463</v>
      </c>
      <c r="C6107" s="52" t="s">
        <v>930</v>
      </c>
      <c r="D6107" s="52" t="s">
        <v>1428</v>
      </c>
      <c r="E6107" s="52" t="s">
        <v>1035</v>
      </c>
      <c r="F6107" s="52" t="s">
        <v>1041</v>
      </c>
      <c r="G6107" s="56" t="s">
        <v>1028</v>
      </c>
      <c r="H6107" s="57">
        <v>27544000</v>
      </c>
    </row>
    <row r="6108" spans="1:8">
      <c r="A6108" s="52" t="s">
        <v>506</v>
      </c>
      <c r="B6108" s="52" t="s">
        <v>1463</v>
      </c>
      <c r="C6108" s="52" t="s">
        <v>930</v>
      </c>
      <c r="D6108" s="52" t="s">
        <v>1428</v>
      </c>
      <c r="E6108" s="52" t="s">
        <v>1044</v>
      </c>
      <c r="F6108" s="52" t="s">
        <v>201</v>
      </c>
      <c r="G6108" s="56" t="s">
        <v>1045</v>
      </c>
      <c r="H6108" s="57">
        <v>32463000</v>
      </c>
    </row>
    <row r="6109" spans="1:8">
      <c r="A6109" s="52" t="s">
        <v>506</v>
      </c>
      <c r="B6109" s="52" t="s">
        <v>1463</v>
      </c>
      <c r="C6109" s="52" t="s">
        <v>930</v>
      </c>
      <c r="D6109" s="52" t="s">
        <v>1428</v>
      </c>
      <c r="E6109" s="52" t="s">
        <v>1044</v>
      </c>
      <c r="F6109" s="52" t="s">
        <v>1046</v>
      </c>
      <c r="G6109" s="56" t="s">
        <v>1047</v>
      </c>
      <c r="H6109" s="57">
        <v>23963000</v>
      </c>
    </row>
    <row r="6110" spans="1:8">
      <c r="A6110" s="52" t="s">
        <v>506</v>
      </c>
      <c r="B6110" s="52" t="s">
        <v>1463</v>
      </c>
      <c r="C6110" s="52" t="s">
        <v>930</v>
      </c>
      <c r="D6110" s="52" t="s">
        <v>1428</v>
      </c>
      <c r="E6110" s="52" t="s">
        <v>1044</v>
      </c>
      <c r="F6110" s="52" t="s">
        <v>1048</v>
      </c>
      <c r="G6110" s="56" t="s">
        <v>1049</v>
      </c>
      <c r="H6110" s="57">
        <v>8500000</v>
      </c>
    </row>
    <row r="6111" spans="1:8" ht="25.5">
      <c r="A6111" s="52" t="s">
        <v>506</v>
      </c>
      <c r="B6111" s="52" t="s">
        <v>1463</v>
      </c>
      <c r="C6111" s="52" t="s">
        <v>930</v>
      </c>
      <c r="D6111" s="52" t="s">
        <v>1428</v>
      </c>
      <c r="E6111" s="52" t="s">
        <v>1058</v>
      </c>
      <c r="F6111" s="52" t="s">
        <v>201</v>
      </c>
      <c r="G6111" s="56" t="s">
        <v>1059</v>
      </c>
      <c r="H6111" s="57">
        <v>44619200</v>
      </c>
    </row>
    <row r="6112" spans="1:8">
      <c r="A6112" s="52" t="s">
        <v>506</v>
      </c>
      <c r="B6112" s="52" t="s">
        <v>1463</v>
      </c>
      <c r="C6112" s="52" t="s">
        <v>930</v>
      </c>
      <c r="D6112" s="52" t="s">
        <v>1428</v>
      </c>
      <c r="E6112" s="52" t="s">
        <v>1058</v>
      </c>
      <c r="F6112" s="52" t="s">
        <v>1060</v>
      </c>
      <c r="G6112" s="56" t="s">
        <v>1061</v>
      </c>
      <c r="H6112" s="57">
        <v>29013200</v>
      </c>
    </row>
    <row r="6113" spans="1:8">
      <c r="A6113" s="52" t="s">
        <v>506</v>
      </c>
      <c r="B6113" s="52" t="s">
        <v>1463</v>
      </c>
      <c r="C6113" s="52" t="s">
        <v>930</v>
      </c>
      <c r="D6113" s="52" t="s">
        <v>1428</v>
      </c>
      <c r="E6113" s="52" t="s">
        <v>1058</v>
      </c>
      <c r="F6113" s="52" t="s">
        <v>1064</v>
      </c>
      <c r="G6113" s="56" t="s">
        <v>1065</v>
      </c>
      <c r="H6113" s="57">
        <v>6247000</v>
      </c>
    </row>
    <row r="6114" spans="1:8">
      <c r="A6114" s="52" t="s">
        <v>506</v>
      </c>
      <c r="B6114" s="52" t="s">
        <v>1463</v>
      </c>
      <c r="C6114" s="52" t="s">
        <v>930</v>
      </c>
      <c r="D6114" s="52" t="s">
        <v>1428</v>
      </c>
      <c r="E6114" s="52" t="s">
        <v>1058</v>
      </c>
      <c r="F6114" s="52" t="s">
        <v>1066</v>
      </c>
      <c r="G6114" s="56" t="s">
        <v>1067</v>
      </c>
      <c r="H6114" s="57">
        <v>9359000</v>
      </c>
    </row>
    <row r="6115" spans="1:8" ht="25.5">
      <c r="A6115" s="52" t="s">
        <v>506</v>
      </c>
      <c r="B6115" s="52" t="s">
        <v>1463</v>
      </c>
      <c r="C6115" s="52" t="s">
        <v>930</v>
      </c>
      <c r="D6115" s="52" t="s">
        <v>1428</v>
      </c>
      <c r="E6115" s="52" t="s">
        <v>1072</v>
      </c>
      <c r="F6115" s="52" t="s">
        <v>201</v>
      </c>
      <c r="G6115" s="56" t="s">
        <v>1073</v>
      </c>
      <c r="H6115" s="57">
        <v>7990000</v>
      </c>
    </row>
    <row r="6116" spans="1:8">
      <c r="A6116" s="52" t="s">
        <v>506</v>
      </c>
      <c r="B6116" s="52" t="s">
        <v>1463</v>
      </c>
      <c r="C6116" s="52" t="s">
        <v>930</v>
      </c>
      <c r="D6116" s="52" t="s">
        <v>1428</v>
      </c>
      <c r="E6116" s="52" t="s">
        <v>1072</v>
      </c>
      <c r="F6116" s="52" t="s">
        <v>1074</v>
      </c>
      <c r="G6116" s="56" t="s">
        <v>1067</v>
      </c>
      <c r="H6116" s="57">
        <v>7990000</v>
      </c>
    </row>
    <row r="6117" spans="1:8" ht="25.5">
      <c r="A6117" s="52" t="s">
        <v>506</v>
      </c>
      <c r="B6117" s="52" t="s">
        <v>1463</v>
      </c>
      <c r="C6117" s="52" t="s">
        <v>930</v>
      </c>
      <c r="D6117" s="52" t="s">
        <v>1428</v>
      </c>
      <c r="E6117" s="52" t="s">
        <v>1076</v>
      </c>
      <c r="F6117" s="52" t="s">
        <v>201</v>
      </c>
      <c r="G6117" s="56" t="s">
        <v>1077</v>
      </c>
      <c r="H6117" s="57">
        <v>37597200</v>
      </c>
    </row>
    <row r="6118" spans="1:8">
      <c r="A6118" s="52" t="s">
        <v>506</v>
      </c>
      <c r="B6118" s="52" t="s">
        <v>1463</v>
      </c>
      <c r="C6118" s="52" t="s">
        <v>930</v>
      </c>
      <c r="D6118" s="52" t="s">
        <v>1428</v>
      </c>
      <c r="E6118" s="52" t="s">
        <v>1076</v>
      </c>
      <c r="F6118" s="52" t="s">
        <v>1112</v>
      </c>
      <c r="G6118" s="56" t="s">
        <v>1113</v>
      </c>
      <c r="H6118" s="57">
        <v>7783000</v>
      </c>
    </row>
    <row r="6119" spans="1:8">
      <c r="A6119" s="52" t="s">
        <v>506</v>
      </c>
      <c r="B6119" s="52" t="s">
        <v>1463</v>
      </c>
      <c r="C6119" s="52" t="s">
        <v>930</v>
      </c>
      <c r="D6119" s="52" t="s">
        <v>1428</v>
      </c>
      <c r="E6119" s="52" t="s">
        <v>1076</v>
      </c>
      <c r="F6119" s="52" t="s">
        <v>1078</v>
      </c>
      <c r="G6119" s="56" t="s">
        <v>1079</v>
      </c>
      <c r="H6119" s="57">
        <v>25614200</v>
      </c>
    </row>
    <row r="6120" spans="1:8">
      <c r="A6120" s="52" t="s">
        <v>506</v>
      </c>
      <c r="B6120" s="52" t="s">
        <v>1463</v>
      </c>
      <c r="C6120" s="52" t="s">
        <v>930</v>
      </c>
      <c r="D6120" s="52" t="s">
        <v>1428</v>
      </c>
      <c r="E6120" s="52" t="s">
        <v>1076</v>
      </c>
      <c r="F6120" s="52" t="s">
        <v>1082</v>
      </c>
      <c r="G6120" s="56" t="s">
        <v>971</v>
      </c>
      <c r="H6120" s="57">
        <v>4200000</v>
      </c>
    </row>
    <row r="6121" spans="1:8">
      <c r="A6121" s="52" t="s">
        <v>506</v>
      </c>
      <c r="B6121" s="52" t="s">
        <v>1463</v>
      </c>
      <c r="C6121" s="52" t="s">
        <v>930</v>
      </c>
      <c r="D6121" s="52" t="s">
        <v>1428</v>
      </c>
      <c r="E6121" s="52" t="s">
        <v>1189</v>
      </c>
      <c r="F6121" s="52" t="s">
        <v>201</v>
      </c>
      <c r="G6121" s="56" t="s">
        <v>1190</v>
      </c>
      <c r="H6121" s="57">
        <v>5000000</v>
      </c>
    </row>
    <row r="6122" spans="1:8">
      <c r="A6122" s="52" t="s">
        <v>506</v>
      </c>
      <c r="B6122" s="52" t="s">
        <v>1463</v>
      </c>
      <c r="C6122" s="52" t="s">
        <v>930</v>
      </c>
      <c r="D6122" s="52" t="s">
        <v>1428</v>
      </c>
      <c r="E6122" s="52" t="s">
        <v>1189</v>
      </c>
      <c r="F6122" s="52" t="s">
        <v>1191</v>
      </c>
      <c r="G6122" s="56" t="s">
        <v>1192</v>
      </c>
      <c r="H6122" s="57">
        <v>5000000</v>
      </c>
    </row>
    <row r="6123" spans="1:8">
      <c r="A6123" s="52" t="s">
        <v>506</v>
      </c>
      <c r="B6123" s="52" t="s">
        <v>1463</v>
      </c>
      <c r="C6123" s="52" t="s">
        <v>930</v>
      </c>
      <c r="D6123" s="52" t="s">
        <v>1428</v>
      </c>
      <c r="E6123" s="52" t="s">
        <v>1083</v>
      </c>
      <c r="F6123" s="52" t="s">
        <v>201</v>
      </c>
      <c r="G6123" s="56" t="s">
        <v>971</v>
      </c>
      <c r="H6123" s="57">
        <v>207659679</v>
      </c>
    </row>
    <row r="6124" spans="1:8">
      <c r="A6124" s="52" t="s">
        <v>506</v>
      </c>
      <c r="B6124" s="52" t="s">
        <v>1463</v>
      </c>
      <c r="C6124" s="52" t="s">
        <v>930</v>
      </c>
      <c r="D6124" s="52" t="s">
        <v>1428</v>
      </c>
      <c r="E6124" s="52" t="s">
        <v>1083</v>
      </c>
      <c r="F6124" s="52" t="s">
        <v>1084</v>
      </c>
      <c r="G6124" s="56" t="s">
        <v>1085</v>
      </c>
      <c r="H6124" s="57">
        <v>3369000</v>
      </c>
    </row>
    <row r="6125" spans="1:8">
      <c r="A6125" s="52" t="s">
        <v>506</v>
      </c>
      <c r="B6125" s="52" t="s">
        <v>1463</v>
      </c>
      <c r="C6125" s="52" t="s">
        <v>930</v>
      </c>
      <c r="D6125" s="52" t="s">
        <v>1428</v>
      </c>
      <c r="E6125" s="52" t="s">
        <v>1083</v>
      </c>
      <c r="F6125" s="52" t="s">
        <v>1086</v>
      </c>
      <c r="G6125" s="56" t="s">
        <v>1087</v>
      </c>
      <c r="H6125" s="57">
        <v>1013400</v>
      </c>
    </row>
    <row r="6126" spans="1:8">
      <c r="A6126" s="52" t="s">
        <v>506</v>
      </c>
      <c r="B6126" s="52" t="s">
        <v>1463</v>
      </c>
      <c r="C6126" s="52" t="s">
        <v>930</v>
      </c>
      <c r="D6126" s="52" t="s">
        <v>1428</v>
      </c>
      <c r="E6126" s="52" t="s">
        <v>1083</v>
      </c>
      <c r="F6126" s="52" t="s">
        <v>1088</v>
      </c>
      <c r="G6126" s="56" t="s">
        <v>1089</v>
      </c>
      <c r="H6126" s="57">
        <v>171025279</v>
      </c>
    </row>
    <row r="6127" spans="1:8">
      <c r="A6127" s="52" t="s">
        <v>506</v>
      </c>
      <c r="B6127" s="52" t="s">
        <v>1463</v>
      </c>
      <c r="C6127" s="52" t="s">
        <v>930</v>
      </c>
      <c r="D6127" s="52" t="s">
        <v>1428</v>
      </c>
      <c r="E6127" s="52" t="s">
        <v>1083</v>
      </c>
      <c r="F6127" s="52" t="s">
        <v>1090</v>
      </c>
      <c r="G6127" s="56" t="s">
        <v>1091</v>
      </c>
      <c r="H6127" s="57">
        <v>32252000</v>
      </c>
    </row>
    <row r="6128" spans="1:8">
      <c r="A6128" s="52" t="s">
        <v>506</v>
      </c>
      <c r="B6128" s="52" t="s">
        <v>1465</v>
      </c>
      <c r="C6128" s="52" t="s">
        <v>201</v>
      </c>
      <c r="D6128" s="52" t="s">
        <v>201</v>
      </c>
      <c r="E6128" s="52" t="s">
        <v>201</v>
      </c>
      <c r="F6128" s="52" t="s">
        <v>201</v>
      </c>
      <c r="G6128" s="56" t="s">
        <v>1466</v>
      </c>
      <c r="H6128" s="57">
        <v>170000000</v>
      </c>
    </row>
    <row r="6129" spans="1:8" ht="25.5">
      <c r="A6129" s="52" t="s">
        <v>506</v>
      </c>
      <c r="B6129" s="52" t="s">
        <v>1465</v>
      </c>
      <c r="C6129" s="52" t="s">
        <v>930</v>
      </c>
      <c r="D6129" s="52" t="s">
        <v>201</v>
      </c>
      <c r="E6129" s="52" t="s">
        <v>201</v>
      </c>
      <c r="F6129" s="52" t="s">
        <v>201</v>
      </c>
      <c r="G6129" s="56" t="s">
        <v>931</v>
      </c>
      <c r="H6129" s="57">
        <v>170000000</v>
      </c>
    </row>
    <row r="6130" spans="1:8" ht="38.25">
      <c r="A6130" s="52" t="s">
        <v>506</v>
      </c>
      <c r="B6130" s="52" t="s">
        <v>1465</v>
      </c>
      <c r="C6130" s="52" t="s">
        <v>930</v>
      </c>
      <c r="D6130" s="52" t="s">
        <v>1428</v>
      </c>
      <c r="E6130" s="52" t="s">
        <v>201</v>
      </c>
      <c r="F6130" s="52" t="s">
        <v>201</v>
      </c>
      <c r="G6130" s="56" t="s">
        <v>1429</v>
      </c>
      <c r="H6130" s="57">
        <v>170000000</v>
      </c>
    </row>
    <row r="6131" spans="1:8">
      <c r="A6131" s="52" t="s">
        <v>506</v>
      </c>
      <c r="B6131" s="52" t="s">
        <v>1465</v>
      </c>
      <c r="C6131" s="52" t="s">
        <v>930</v>
      </c>
      <c r="D6131" s="52" t="s">
        <v>1428</v>
      </c>
      <c r="E6131" s="52" t="s">
        <v>944</v>
      </c>
      <c r="F6131" s="52" t="s">
        <v>201</v>
      </c>
      <c r="G6131" s="56" t="s">
        <v>945</v>
      </c>
      <c r="H6131" s="57">
        <v>88680000</v>
      </c>
    </row>
    <row r="6132" spans="1:8">
      <c r="A6132" s="52" t="s">
        <v>506</v>
      </c>
      <c r="B6132" s="52" t="s">
        <v>1465</v>
      </c>
      <c r="C6132" s="52" t="s">
        <v>930</v>
      </c>
      <c r="D6132" s="52" t="s">
        <v>1428</v>
      </c>
      <c r="E6132" s="52" t="s">
        <v>944</v>
      </c>
      <c r="F6132" s="52" t="s">
        <v>960</v>
      </c>
      <c r="G6132" s="56" t="s">
        <v>961</v>
      </c>
      <c r="H6132" s="57">
        <v>88680000</v>
      </c>
    </row>
    <row r="6133" spans="1:8">
      <c r="A6133" s="52" t="s">
        <v>506</v>
      </c>
      <c r="B6133" s="52" t="s">
        <v>1465</v>
      </c>
      <c r="C6133" s="52" t="s">
        <v>930</v>
      </c>
      <c r="D6133" s="52" t="s">
        <v>1428</v>
      </c>
      <c r="E6133" s="52" t="s">
        <v>1006</v>
      </c>
      <c r="F6133" s="52" t="s">
        <v>201</v>
      </c>
      <c r="G6133" s="56" t="s">
        <v>1007</v>
      </c>
      <c r="H6133" s="57">
        <v>1320000</v>
      </c>
    </row>
    <row r="6134" spans="1:8">
      <c r="A6134" s="52" t="s">
        <v>506</v>
      </c>
      <c r="B6134" s="52" t="s">
        <v>1465</v>
      </c>
      <c r="C6134" s="52" t="s">
        <v>930</v>
      </c>
      <c r="D6134" s="52" t="s">
        <v>1428</v>
      </c>
      <c r="E6134" s="52" t="s">
        <v>1006</v>
      </c>
      <c r="F6134" s="52" t="s">
        <v>1020</v>
      </c>
      <c r="G6134" s="56" t="s">
        <v>511</v>
      </c>
      <c r="H6134" s="57">
        <v>1320000</v>
      </c>
    </row>
    <row r="6135" spans="1:8">
      <c r="A6135" s="52" t="s">
        <v>506</v>
      </c>
      <c r="B6135" s="52" t="s">
        <v>1465</v>
      </c>
      <c r="C6135" s="52" t="s">
        <v>930</v>
      </c>
      <c r="D6135" s="52" t="s">
        <v>1428</v>
      </c>
      <c r="E6135" s="52" t="s">
        <v>1021</v>
      </c>
      <c r="F6135" s="52" t="s">
        <v>201</v>
      </c>
      <c r="G6135" s="56" t="s">
        <v>1022</v>
      </c>
      <c r="H6135" s="57">
        <v>80000000</v>
      </c>
    </row>
    <row r="6136" spans="1:8">
      <c r="A6136" s="52" t="s">
        <v>506</v>
      </c>
      <c r="B6136" s="52" t="s">
        <v>1465</v>
      </c>
      <c r="C6136" s="52" t="s">
        <v>930</v>
      </c>
      <c r="D6136" s="52" t="s">
        <v>1428</v>
      </c>
      <c r="E6136" s="52" t="s">
        <v>1021</v>
      </c>
      <c r="F6136" s="52" t="s">
        <v>1023</v>
      </c>
      <c r="G6136" s="56" t="s">
        <v>1024</v>
      </c>
      <c r="H6136" s="57">
        <v>7825000</v>
      </c>
    </row>
    <row r="6137" spans="1:8">
      <c r="A6137" s="52" t="s">
        <v>506</v>
      </c>
      <c r="B6137" s="52" t="s">
        <v>1465</v>
      </c>
      <c r="C6137" s="52" t="s">
        <v>930</v>
      </c>
      <c r="D6137" s="52" t="s">
        <v>1428</v>
      </c>
      <c r="E6137" s="52" t="s">
        <v>1021</v>
      </c>
      <c r="F6137" s="52" t="s">
        <v>1025</v>
      </c>
      <c r="G6137" s="56" t="s">
        <v>1026</v>
      </c>
      <c r="H6137" s="57">
        <v>3000000</v>
      </c>
    </row>
    <row r="6138" spans="1:8">
      <c r="A6138" s="52" t="s">
        <v>506</v>
      </c>
      <c r="B6138" s="52" t="s">
        <v>1465</v>
      </c>
      <c r="C6138" s="52" t="s">
        <v>930</v>
      </c>
      <c r="D6138" s="52" t="s">
        <v>1428</v>
      </c>
      <c r="E6138" s="52" t="s">
        <v>1021</v>
      </c>
      <c r="F6138" s="52" t="s">
        <v>1027</v>
      </c>
      <c r="G6138" s="56" t="s">
        <v>1028</v>
      </c>
      <c r="H6138" s="57">
        <v>1500000</v>
      </c>
    </row>
    <row r="6139" spans="1:8">
      <c r="A6139" s="52" t="s">
        <v>506</v>
      </c>
      <c r="B6139" s="52" t="s">
        <v>1465</v>
      </c>
      <c r="C6139" s="52" t="s">
        <v>930</v>
      </c>
      <c r="D6139" s="52" t="s">
        <v>1428</v>
      </c>
      <c r="E6139" s="52" t="s">
        <v>1021</v>
      </c>
      <c r="F6139" s="52" t="s">
        <v>1029</v>
      </c>
      <c r="G6139" s="56" t="s">
        <v>1030</v>
      </c>
      <c r="H6139" s="57">
        <v>12374000</v>
      </c>
    </row>
    <row r="6140" spans="1:8">
      <c r="A6140" s="52" t="s">
        <v>506</v>
      </c>
      <c r="B6140" s="52" t="s">
        <v>1465</v>
      </c>
      <c r="C6140" s="52" t="s">
        <v>930</v>
      </c>
      <c r="D6140" s="52" t="s">
        <v>1428</v>
      </c>
      <c r="E6140" s="52" t="s">
        <v>1021</v>
      </c>
      <c r="F6140" s="52" t="s">
        <v>1243</v>
      </c>
      <c r="G6140" s="56" t="s">
        <v>1244</v>
      </c>
      <c r="H6140" s="57">
        <v>3260000</v>
      </c>
    </row>
    <row r="6141" spans="1:8">
      <c r="A6141" s="52" t="s">
        <v>506</v>
      </c>
      <c r="B6141" s="52" t="s">
        <v>1465</v>
      </c>
      <c r="C6141" s="52" t="s">
        <v>930</v>
      </c>
      <c r="D6141" s="52" t="s">
        <v>1428</v>
      </c>
      <c r="E6141" s="52" t="s">
        <v>1021</v>
      </c>
      <c r="F6141" s="52" t="s">
        <v>1031</v>
      </c>
      <c r="G6141" s="56" t="s">
        <v>1032</v>
      </c>
      <c r="H6141" s="57">
        <v>27000000</v>
      </c>
    </row>
    <row r="6142" spans="1:8">
      <c r="A6142" s="52" t="s">
        <v>506</v>
      </c>
      <c r="B6142" s="52" t="s">
        <v>1465</v>
      </c>
      <c r="C6142" s="52" t="s">
        <v>930</v>
      </c>
      <c r="D6142" s="52" t="s">
        <v>1428</v>
      </c>
      <c r="E6142" s="52" t="s">
        <v>1021</v>
      </c>
      <c r="F6142" s="52" t="s">
        <v>1033</v>
      </c>
      <c r="G6142" s="56" t="s">
        <v>1034</v>
      </c>
      <c r="H6142" s="57">
        <v>25041000</v>
      </c>
    </row>
    <row r="6143" spans="1:8">
      <c r="A6143" s="52" t="s">
        <v>506</v>
      </c>
      <c r="B6143" s="52" t="s">
        <v>1467</v>
      </c>
      <c r="C6143" s="52" t="s">
        <v>201</v>
      </c>
      <c r="D6143" s="52" t="s">
        <v>201</v>
      </c>
      <c r="E6143" s="52" t="s">
        <v>201</v>
      </c>
      <c r="F6143" s="52" t="s">
        <v>201</v>
      </c>
      <c r="G6143" s="56" t="s">
        <v>1468</v>
      </c>
      <c r="H6143" s="57">
        <v>1098115000</v>
      </c>
    </row>
    <row r="6144" spans="1:8" ht="25.5">
      <c r="A6144" s="52" t="s">
        <v>506</v>
      </c>
      <c r="B6144" s="52" t="s">
        <v>1467</v>
      </c>
      <c r="C6144" s="52" t="s">
        <v>930</v>
      </c>
      <c r="D6144" s="52" t="s">
        <v>201</v>
      </c>
      <c r="E6144" s="52" t="s">
        <v>201</v>
      </c>
      <c r="F6144" s="52" t="s">
        <v>201</v>
      </c>
      <c r="G6144" s="56" t="s">
        <v>931</v>
      </c>
      <c r="H6144" s="57">
        <v>1098115000</v>
      </c>
    </row>
    <row r="6145" spans="1:8" ht="38.25">
      <c r="A6145" s="52" t="s">
        <v>506</v>
      </c>
      <c r="B6145" s="52" t="s">
        <v>1467</v>
      </c>
      <c r="C6145" s="52" t="s">
        <v>930</v>
      </c>
      <c r="D6145" s="52" t="s">
        <v>1428</v>
      </c>
      <c r="E6145" s="52" t="s">
        <v>201</v>
      </c>
      <c r="F6145" s="52" t="s">
        <v>201</v>
      </c>
      <c r="G6145" s="56" t="s">
        <v>1429</v>
      </c>
      <c r="H6145" s="57">
        <v>1098115000</v>
      </c>
    </row>
    <row r="6146" spans="1:8">
      <c r="A6146" s="52" t="s">
        <v>506</v>
      </c>
      <c r="B6146" s="52" t="s">
        <v>1467</v>
      </c>
      <c r="C6146" s="52" t="s">
        <v>930</v>
      </c>
      <c r="D6146" s="52" t="s">
        <v>1428</v>
      </c>
      <c r="E6146" s="52" t="s">
        <v>934</v>
      </c>
      <c r="F6146" s="52" t="s">
        <v>201</v>
      </c>
      <c r="G6146" s="56" t="s">
        <v>935</v>
      </c>
      <c r="H6146" s="57">
        <v>0</v>
      </c>
    </row>
    <row r="6147" spans="1:8">
      <c r="A6147" s="52" t="s">
        <v>506</v>
      </c>
      <c r="B6147" s="52" t="s">
        <v>1467</v>
      </c>
      <c r="C6147" s="52" t="s">
        <v>930</v>
      </c>
      <c r="D6147" s="52" t="s">
        <v>1428</v>
      </c>
      <c r="E6147" s="52" t="s">
        <v>934</v>
      </c>
      <c r="F6147" s="52" t="s">
        <v>936</v>
      </c>
      <c r="G6147" s="56" t="s">
        <v>937</v>
      </c>
      <c r="H6147" s="57">
        <v>0</v>
      </c>
    </row>
    <row r="6148" spans="1:8" ht="25.5">
      <c r="A6148" s="52" t="s">
        <v>506</v>
      </c>
      <c r="B6148" s="52" t="s">
        <v>1467</v>
      </c>
      <c r="C6148" s="52" t="s">
        <v>930</v>
      </c>
      <c r="D6148" s="52" t="s">
        <v>1428</v>
      </c>
      <c r="E6148" s="52" t="s">
        <v>940</v>
      </c>
      <c r="F6148" s="52" t="s">
        <v>201</v>
      </c>
      <c r="G6148" s="56" t="s">
        <v>941</v>
      </c>
      <c r="H6148" s="57">
        <v>43900981</v>
      </c>
    </row>
    <row r="6149" spans="1:8" ht="25.5">
      <c r="A6149" s="52" t="s">
        <v>506</v>
      </c>
      <c r="B6149" s="52" t="s">
        <v>1467</v>
      </c>
      <c r="C6149" s="52" t="s">
        <v>930</v>
      </c>
      <c r="D6149" s="52" t="s">
        <v>1428</v>
      </c>
      <c r="E6149" s="52" t="s">
        <v>940</v>
      </c>
      <c r="F6149" s="52" t="s">
        <v>942</v>
      </c>
      <c r="G6149" s="56" t="s">
        <v>943</v>
      </c>
      <c r="H6149" s="57">
        <v>43900981</v>
      </c>
    </row>
    <row r="6150" spans="1:8">
      <c r="A6150" s="52" t="s">
        <v>506</v>
      </c>
      <c r="B6150" s="52" t="s">
        <v>1467</v>
      </c>
      <c r="C6150" s="52" t="s">
        <v>930</v>
      </c>
      <c r="D6150" s="52" t="s">
        <v>1428</v>
      </c>
      <c r="E6150" s="52" t="s">
        <v>1139</v>
      </c>
      <c r="F6150" s="52" t="s">
        <v>201</v>
      </c>
      <c r="G6150" s="56" t="s">
        <v>1140</v>
      </c>
      <c r="H6150" s="57">
        <v>72895000</v>
      </c>
    </row>
    <row r="6151" spans="1:8">
      <c r="A6151" s="52" t="s">
        <v>506</v>
      </c>
      <c r="B6151" s="52" t="s">
        <v>1467</v>
      </c>
      <c r="C6151" s="52" t="s">
        <v>930</v>
      </c>
      <c r="D6151" s="52" t="s">
        <v>1428</v>
      </c>
      <c r="E6151" s="52" t="s">
        <v>1139</v>
      </c>
      <c r="F6151" s="52" t="s">
        <v>1203</v>
      </c>
      <c r="G6151" s="56" t="s">
        <v>1204</v>
      </c>
      <c r="H6151" s="57">
        <v>20650000</v>
      </c>
    </row>
    <row r="6152" spans="1:8">
      <c r="A6152" s="52" t="s">
        <v>506</v>
      </c>
      <c r="B6152" s="52" t="s">
        <v>1467</v>
      </c>
      <c r="C6152" s="52" t="s">
        <v>930</v>
      </c>
      <c r="D6152" s="52" t="s">
        <v>1428</v>
      </c>
      <c r="E6152" s="52" t="s">
        <v>1139</v>
      </c>
      <c r="F6152" s="52" t="s">
        <v>1141</v>
      </c>
      <c r="G6152" s="56" t="s">
        <v>1142</v>
      </c>
      <c r="H6152" s="57">
        <v>48780000</v>
      </c>
    </row>
    <row r="6153" spans="1:8">
      <c r="A6153" s="52" t="s">
        <v>506</v>
      </c>
      <c r="B6153" s="52" t="s">
        <v>1467</v>
      </c>
      <c r="C6153" s="52" t="s">
        <v>930</v>
      </c>
      <c r="D6153" s="52" t="s">
        <v>1428</v>
      </c>
      <c r="E6153" s="52" t="s">
        <v>1139</v>
      </c>
      <c r="F6153" s="52" t="s">
        <v>1266</v>
      </c>
      <c r="G6153" s="56" t="s">
        <v>1267</v>
      </c>
      <c r="H6153" s="57">
        <v>3465000</v>
      </c>
    </row>
    <row r="6154" spans="1:8">
      <c r="A6154" s="52" t="s">
        <v>506</v>
      </c>
      <c r="B6154" s="52" t="s">
        <v>1467</v>
      </c>
      <c r="C6154" s="52" t="s">
        <v>930</v>
      </c>
      <c r="D6154" s="52" t="s">
        <v>1428</v>
      </c>
      <c r="E6154" s="52" t="s">
        <v>972</v>
      </c>
      <c r="F6154" s="52" t="s">
        <v>201</v>
      </c>
      <c r="G6154" s="56" t="s">
        <v>973</v>
      </c>
      <c r="H6154" s="57">
        <v>24064050</v>
      </c>
    </row>
    <row r="6155" spans="1:8">
      <c r="A6155" s="52" t="s">
        <v>506</v>
      </c>
      <c r="B6155" s="52" t="s">
        <v>1467</v>
      </c>
      <c r="C6155" s="52" t="s">
        <v>930</v>
      </c>
      <c r="D6155" s="52" t="s">
        <v>1428</v>
      </c>
      <c r="E6155" s="52" t="s">
        <v>972</v>
      </c>
      <c r="F6155" s="52" t="s">
        <v>974</v>
      </c>
      <c r="G6155" s="56" t="s">
        <v>975</v>
      </c>
      <c r="H6155" s="57">
        <v>19587018</v>
      </c>
    </row>
    <row r="6156" spans="1:8">
      <c r="A6156" s="52" t="s">
        <v>506</v>
      </c>
      <c r="B6156" s="52" t="s">
        <v>1467</v>
      </c>
      <c r="C6156" s="52" t="s">
        <v>930</v>
      </c>
      <c r="D6156" s="52" t="s">
        <v>1428</v>
      </c>
      <c r="E6156" s="52" t="s">
        <v>972</v>
      </c>
      <c r="F6156" s="52" t="s">
        <v>976</v>
      </c>
      <c r="G6156" s="56" t="s">
        <v>977</v>
      </c>
      <c r="H6156" s="57">
        <v>3357774</v>
      </c>
    </row>
    <row r="6157" spans="1:8">
      <c r="A6157" s="52" t="s">
        <v>506</v>
      </c>
      <c r="B6157" s="52" t="s">
        <v>1467</v>
      </c>
      <c r="C6157" s="52" t="s">
        <v>930</v>
      </c>
      <c r="D6157" s="52" t="s">
        <v>1428</v>
      </c>
      <c r="E6157" s="52" t="s">
        <v>972</v>
      </c>
      <c r="F6157" s="52" t="s">
        <v>980</v>
      </c>
      <c r="G6157" s="56" t="s">
        <v>981</v>
      </c>
      <c r="H6157" s="57">
        <v>1119258</v>
      </c>
    </row>
    <row r="6158" spans="1:8">
      <c r="A6158" s="52" t="s">
        <v>506</v>
      </c>
      <c r="B6158" s="52" t="s">
        <v>1467</v>
      </c>
      <c r="C6158" s="52" t="s">
        <v>930</v>
      </c>
      <c r="D6158" s="52" t="s">
        <v>1428</v>
      </c>
      <c r="E6158" s="52" t="s">
        <v>982</v>
      </c>
      <c r="F6158" s="52" t="s">
        <v>201</v>
      </c>
      <c r="G6158" s="56" t="s">
        <v>983</v>
      </c>
      <c r="H6158" s="57">
        <v>143310000</v>
      </c>
    </row>
    <row r="6159" spans="1:8">
      <c r="A6159" s="52" t="s">
        <v>506</v>
      </c>
      <c r="B6159" s="52" t="s">
        <v>1467</v>
      </c>
      <c r="C6159" s="52" t="s">
        <v>930</v>
      </c>
      <c r="D6159" s="52" t="s">
        <v>1428</v>
      </c>
      <c r="E6159" s="52" t="s">
        <v>982</v>
      </c>
      <c r="F6159" s="52" t="s">
        <v>1242</v>
      </c>
      <c r="G6159" s="56" t="s">
        <v>971</v>
      </c>
      <c r="H6159" s="57">
        <v>143310000</v>
      </c>
    </row>
    <row r="6160" spans="1:8">
      <c r="A6160" s="52" t="s">
        <v>506</v>
      </c>
      <c r="B6160" s="52" t="s">
        <v>1467</v>
      </c>
      <c r="C6160" s="52" t="s">
        <v>930</v>
      </c>
      <c r="D6160" s="52" t="s">
        <v>1428</v>
      </c>
      <c r="E6160" s="52" t="s">
        <v>996</v>
      </c>
      <c r="F6160" s="52" t="s">
        <v>201</v>
      </c>
      <c r="G6160" s="56" t="s">
        <v>997</v>
      </c>
      <c r="H6160" s="57">
        <v>3881750</v>
      </c>
    </row>
    <row r="6161" spans="1:8">
      <c r="A6161" s="52" t="s">
        <v>506</v>
      </c>
      <c r="B6161" s="52" t="s">
        <v>1467</v>
      </c>
      <c r="C6161" s="52" t="s">
        <v>930</v>
      </c>
      <c r="D6161" s="52" t="s">
        <v>1428</v>
      </c>
      <c r="E6161" s="52" t="s">
        <v>996</v>
      </c>
      <c r="F6161" s="52" t="s">
        <v>998</v>
      </c>
      <c r="G6161" s="56" t="s">
        <v>999</v>
      </c>
      <c r="H6161" s="57">
        <v>3881750</v>
      </c>
    </row>
    <row r="6162" spans="1:8">
      <c r="A6162" s="52" t="s">
        <v>506</v>
      </c>
      <c r="B6162" s="52" t="s">
        <v>1467</v>
      </c>
      <c r="C6162" s="52" t="s">
        <v>930</v>
      </c>
      <c r="D6162" s="52" t="s">
        <v>1428</v>
      </c>
      <c r="E6162" s="52" t="s">
        <v>1006</v>
      </c>
      <c r="F6162" s="52" t="s">
        <v>201</v>
      </c>
      <c r="G6162" s="56" t="s">
        <v>1007</v>
      </c>
      <c r="H6162" s="57">
        <v>22367277</v>
      </c>
    </row>
    <row r="6163" spans="1:8">
      <c r="A6163" s="52" t="s">
        <v>506</v>
      </c>
      <c r="B6163" s="52" t="s">
        <v>1467</v>
      </c>
      <c r="C6163" s="52" t="s">
        <v>930</v>
      </c>
      <c r="D6163" s="52" t="s">
        <v>1428</v>
      </c>
      <c r="E6163" s="52" t="s">
        <v>1006</v>
      </c>
      <c r="F6163" s="52" t="s">
        <v>1010</v>
      </c>
      <c r="G6163" s="56" t="s">
        <v>1011</v>
      </c>
      <c r="H6163" s="57">
        <v>1148877</v>
      </c>
    </row>
    <row r="6164" spans="1:8" ht="38.25">
      <c r="A6164" s="52" t="s">
        <v>506</v>
      </c>
      <c r="B6164" s="52" t="s">
        <v>1467</v>
      </c>
      <c r="C6164" s="52" t="s">
        <v>930</v>
      </c>
      <c r="D6164" s="52" t="s">
        <v>1428</v>
      </c>
      <c r="E6164" s="52" t="s">
        <v>1006</v>
      </c>
      <c r="F6164" s="52" t="s">
        <v>1012</v>
      </c>
      <c r="G6164" s="56" t="s">
        <v>1013</v>
      </c>
      <c r="H6164" s="57">
        <v>1122000</v>
      </c>
    </row>
    <row r="6165" spans="1:8">
      <c r="A6165" s="52" t="s">
        <v>506</v>
      </c>
      <c r="B6165" s="52" t="s">
        <v>1467</v>
      </c>
      <c r="C6165" s="52" t="s">
        <v>930</v>
      </c>
      <c r="D6165" s="52" t="s">
        <v>1428</v>
      </c>
      <c r="E6165" s="52" t="s">
        <v>1006</v>
      </c>
      <c r="F6165" s="52" t="s">
        <v>1014</v>
      </c>
      <c r="G6165" s="56" t="s">
        <v>1015</v>
      </c>
      <c r="H6165" s="57">
        <v>17600000</v>
      </c>
    </row>
    <row r="6166" spans="1:8" ht="25.5">
      <c r="A6166" s="52" t="s">
        <v>506</v>
      </c>
      <c r="B6166" s="52" t="s">
        <v>1467</v>
      </c>
      <c r="C6166" s="52" t="s">
        <v>930</v>
      </c>
      <c r="D6166" s="52" t="s">
        <v>1428</v>
      </c>
      <c r="E6166" s="52" t="s">
        <v>1006</v>
      </c>
      <c r="F6166" s="52" t="s">
        <v>1016</v>
      </c>
      <c r="G6166" s="56" t="s">
        <v>1017</v>
      </c>
      <c r="H6166" s="57">
        <v>2496400</v>
      </c>
    </row>
    <row r="6167" spans="1:8">
      <c r="A6167" s="52" t="s">
        <v>506</v>
      </c>
      <c r="B6167" s="52" t="s">
        <v>1467</v>
      </c>
      <c r="C6167" s="52" t="s">
        <v>930</v>
      </c>
      <c r="D6167" s="52" t="s">
        <v>1428</v>
      </c>
      <c r="E6167" s="52" t="s">
        <v>1021</v>
      </c>
      <c r="F6167" s="52" t="s">
        <v>201</v>
      </c>
      <c r="G6167" s="56" t="s">
        <v>1022</v>
      </c>
      <c r="H6167" s="57">
        <v>236394122</v>
      </c>
    </row>
    <row r="6168" spans="1:8">
      <c r="A6168" s="52" t="s">
        <v>506</v>
      </c>
      <c r="B6168" s="52" t="s">
        <v>1467</v>
      </c>
      <c r="C6168" s="52" t="s">
        <v>930</v>
      </c>
      <c r="D6168" s="52" t="s">
        <v>1428</v>
      </c>
      <c r="E6168" s="52" t="s">
        <v>1021</v>
      </c>
      <c r="F6168" s="52" t="s">
        <v>1023</v>
      </c>
      <c r="G6168" s="56" t="s">
        <v>1024</v>
      </c>
      <c r="H6168" s="57">
        <v>10434122</v>
      </c>
    </row>
    <row r="6169" spans="1:8">
      <c r="A6169" s="52" t="s">
        <v>506</v>
      </c>
      <c r="B6169" s="52" t="s">
        <v>1467</v>
      </c>
      <c r="C6169" s="52" t="s">
        <v>930</v>
      </c>
      <c r="D6169" s="52" t="s">
        <v>1428</v>
      </c>
      <c r="E6169" s="52" t="s">
        <v>1021</v>
      </c>
      <c r="F6169" s="52" t="s">
        <v>1029</v>
      </c>
      <c r="G6169" s="56" t="s">
        <v>1030</v>
      </c>
      <c r="H6169" s="57">
        <v>78200000</v>
      </c>
    </row>
    <row r="6170" spans="1:8">
      <c r="A6170" s="52" t="s">
        <v>506</v>
      </c>
      <c r="B6170" s="52" t="s">
        <v>1467</v>
      </c>
      <c r="C6170" s="52" t="s">
        <v>930</v>
      </c>
      <c r="D6170" s="52" t="s">
        <v>1428</v>
      </c>
      <c r="E6170" s="52" t="s">
        <v>1021</v>
      </c>
      <c r="F6170" s="52" t="s">
        <v>1031</v>
      </c>
      <c r="G6170" s="56" t="s">
        <v>1032</v>
      </c>
      <c r="H6170" s="57">
        <v>98725000</v>
      </c>
    </row>
    <row r="6171" spans="1:8">
      <c r="A6171" s="52" t="s">
        <v>506</v>
      </c>
      <c r="B6171" s="52" t="s">
        <v>1467</v>
      </c>
      <c r="C6171" s="52" t="s">
        <v>930</v>
      </c>
      <c r="D6171" s="52" t="s">
        <v>1428</v>
      </c>
      <c r="E6171" s="52" t="s">
        <v>1021</v>
      </c>
      <c r="F6171" s="52" t="s">
        <v>1033</v>
      </c>
      <c r="G6171" s="56" t="s">
        <v>1034</v>
      </c>
      <c r="H6171" s="57">
        <v>49035000</v>
      </c>
    </row>
    <row r="6172" spans="1:8">
      <c r="A6172" s="52" t="s">
        <v>506</v>
      </c>
      <c r="B6172" s="52" t="s">
        <v>1467</v>
      </c>
      <c r="C6172" s="52" t="s">
        <v>930</v>
      </c>
      <c r="D6172" s="52" t="s">
        <v>1428</v>
      </c>
      <c r="E6172" s="52" t="s">
        <v>1035</v>
      </c>
      <c r="F6172" s="52" t="s">
        <v>201</v>
      </c>
      <c r="G6172" s="56" t="s">
        <v>1036</v>
      </c>
      <c r="H6172" s="57">
        <v>51990000</v>
      </c>
    </row>
    <row r="6173" spans="1:8">
      <c r="A6173" s="52" t="s">
        <v>506</v>
      </c>
      <c r="B6173" s="52" t="s">
        <v>1467</v>
      </c>
      <c r="C6173" s="52" t="s">
        <v>930</v>
      </c>
      <c r="D6173" s="52" t="s">
        <v>1428</v>
      </c>
      <c r="E6173" s="52" t="s">
        <v>1035</v>
      </c>
      <c r="F6173" s="52" t="s">
        <v>1039</v>
      </c>
      <c r="G6173" s="56" t="s">
        <v>1040</v>
      </c>
      <c r="H6173" s="57">
        <v>17190000</v>
      </c>
    </row>
    <row r="6174" spans="1:8">
      <c r="A6174" s="52" t="s">
        <v>506</v>
      </c>
      <c r="B6174" s="52" t="s">
        <v>1467</v>
      </c>
      <c r="C6174" s="52" t="s">
        <v>930</v>
      </c>
      <c r="D6174" s="52" t="s">
        <v>1428</v>
      </c>
      <c r="E6174" s="52" t="s">
        <v>1035</v>
      </c>
      <c r="F6174" s="52" t="s">
        <v>1041</v>
      </c>
      <c r="G6174" s="56" t="s">
        <v>1028</v>
      </c>
      <c r="H6174" s="57">
        <v>28800000</v>
      </c>
    </row>
    <row r="6175" spans="1:8">
      <c r="A6175" s="52" t="s">
        <v>506</v>
      </c>
      <c r="B6175" s="52" t="s">
        <v>1467</v>
      </c>
      <c r="C6175" s="52" t="s">
        <v>930</v>
      </c>
      <c r="D6175" s="52" t="s">
        <v>1428</v>
      </c>
      <c r="E6175" s="52" t="s">
        <v>1035</v>
      </c>
      <c r="F6175" s="52" t="s">
        <v>1042</v>
      </c>
      <c r="G6175" s="56" t="s">
        <v>1043</v>
      </c>
      <c r="H6175" s="57">
        <v>6000000</v>
      </c>
    </row>
    <row r="6176" spans="1:8">
      <c r="A6176" s="52" t="s">
        <v>506</v>
      </c>
      <c r="B6176" s="52" t="s">
        <v>1467</v>
      </c>
      <c r="C6176" s="52" t="s">
        <v>930</v>
      </c>
      <c r="D6176" s="52" t="s">
        <v>1428</v>
      </c>
      <c r="E6176" s="52" t="s">
        <v>1044</v>
      </c>
      <c r="F6176" s="52" t="s">
        <v>201</v>
      </c>
      <c r="G6176" s="56" t="s">
        <v>1045</v>
      </c>
      <c r="H6176" s="57">
        <v>117794820</v>
      </c>
    </row>
    <row r="6177" spans="1:8">
      <c r="A6177" s="52" t="s">
        <v>506</v>
      </c>
      <c r="B6177" s="52" t="s">
        <v>1467</v>
      </c>
      <c r="C6177" s="52" t="s">
        <v>930</v>
      </c>
      <c r="D6177" s="52" t="s">
        <v>1428</v>
      </c>
      <c r="E6177" s="52" t="s">
        <v>1044</v>
      </c>
      <c r="F6177" s="52" t="s">
        <v>1046</v>
      </c>
      <c r="G6177" s="56" t="s">
        <v>1047</v>
      </c>
      <c r="H6177" s="57">
        <v>49770000</v>
      </c>
    </row>
    <row r="6178" spans="1:8">
      <c r="A6178" s="52" t="s">
        <v>506</v>
      </c>
      <c r="B6178" s="52" t="s">
        <v>1467</v>
      </c>
      <c r="C6178" s="52" t="s">
        <v>930</v>
      </c>
      <c r="D6178" s="52" t="s">
        <v>1428</v>
      </c>
      <c r="E6178" s="52" t="s">
        <v>1044</v>
      </c>
      <c r="F6178" s="52" t="s">
        <v>1048</v>
      </c>
      <c r="G6178" s="56" t="s">
        <v>1049</v>
      </c>
      <c r="H6178" s="57">
        <v>68024820</v>
      </c>
    </row>
    <row r="6179" spans="1:8" ht="25.5">
      <c r="A6179" s="52" t="s">
        <v>506</v>
      </c>
      <c r="B6179" s="52" t="s">
        <v>1467</v>
      </c>
      <c r="C6179" s="52" t="s">
        <v>930</v>
      </c>
      <c r="D6179" s="52" t="s">
        <v>1428</v>
      </c>
      <c r="E6179" s="52" t="s">
        <v>1058</v>
      </c>
      <c r="F6179" s="52" t="s">
        <v>201</v>
      </c>
      <c r="G6179" s="56" t="s">
        <v>1059</v>
      </c>
      <c r="H6179" s="57">
        <v>700000</v>
      </c>
    </row>
    <row r="6180" spans="1:8">
      <c r="A6180" s="52" t="s">
        <v>506</v>
      </c>
      <c r="B6180" s="52" t="s">
        <v>1467</v>
      </c>
      <c r="C6180" s="52" t="s">
        <v>930</v>
      </c>
      <c r="D6180" s="52" t="s">
        <v>1428</v>
      </c>
      <c r="E6180" s="52" t="s">
        <v>1058</v>
      </c>
      <c r="F6180" s="52" t="s">
        <v>1064</v>
      </c>
      <c r="G6180" s="56" t="s">
        <v>1065</v>
      </c>
      <c r="H6180" s="57">
        <v>700000</v>
      </c>
    </row>
    <row r="6181" spans="1:8" ht="25.5">
      <c r="A6181" s="52" t="s">
        <v>506</v>
      </c>
      <c r="B6181" s="52" t="s">
        <v>1467</v>
      </c>
      <c r="C6181" s="52" t="s">
        <v>930</v>
      </c>
      <c r="D6181" s="52" t="s">
        <v>1428</v>
      </c>
      <c r="E6181" s="52" t="s">
        <v>1076</v>
      </c>
      <c r="F6181" s="52" t="s">
        <v>201</v>
      </c>
      <c r="G6181" s="56" t="s">
        <v>1077</v>
      </c>
      <c r="H6181" s="57">
        <v>317817000</v>
      </c>
    </row>
    <row r="6182" spans="1:8">
      <c r="A6182" s="52" t="s">
        <v>506</v>
      </c>
      <c r="B6182" s="52" t="s">
        <v>1467</v>
      </c>
      <c r="C6182" s="52" t="s">
        <v>930</v>
      </c>
      <c r="D6182" s="52" t="s">
        <v>1428</v>
      </c>
      <c r="E6182" s="52" t="s">
        <v>1076</v>
      </c>
      <c r="F6182" s="52" t="s">
        <v>1112</v>
      </c>
      <c r="G6182" s="56" t="s">
        <v>1113</v>
      </c>
      <c r="H6182" s="57">
        <v>2463000</v>
      </c>
    </row>
    <row r="6183" spans="1:8">
      <c r="A6183" s="52" t="s">
        <v>506</v>
      </c>
      <c r="B6183" s="52" t="s">
        <v>1467</v>
      </c>
      <c r="C6183" s="52" t="s">
        <v>930</v>
      </c>
      <c r="D6183" s="52" t="s">
        <v>1428</v>
      </c>
      <c r="E6183" s="52" t="s">
        <v>1076</v>
      </c>
      <c r="F6183" s="52" t="s">
        <v>1082</v>
      </c>
      <c r="G6183" s="56" t="s">
        <v>971</v>
      </c>
      <c r="H6183" s="57">
        <v>315354000</v>
      </c>
    </row>
    <row r="6184" spans="1:8">
      <c r="A6184" s="52" t="s">
        <v>506</v>
      </c>
      <c r="B6184" s="52" t="s">
        <v>1467</v>
      </c>
      <c r="C6184" s="52" t="s">
        <v>930</v>
      </c>
      <c r="D6184" s="52" t="s">
        <v>1428</v>
      </c>
      <c r="E6184" s="52" t="s">
        <v>1083</v>
      </c>
      <c r="F6184" s="52" t="s">
        <v>201</v>
      </c>
      <c r="G6184" s="56" t="s">
        <v>971</v>
      </c>
      <c r="H6184" s="57">
        <v>63000000</v>
      </c>
    </row>
    <row r="6185" spans="1:8">
      <c r="A6185" s="52" t="s">
        <v>506</v>
      </c>
      <c r="B6185" s="52" t="s">
        <v>1467</v>
      </c>
      <c r="C6185" s="52" t="s">
        <v>930</v>
      </c>
      <c r="D6185" s="52" t="s">
        <v>1428</v>
      </c>
      <c r="E6185" s="52" t="s">
        <v>1083</v>
      </c>
      <c r="F6185" s="52" t="s">
        <v>1090</v>
      </c>
      <c r="G6185" s="56" t="s">
        <v>1091</v>
      </c>
      <c r="H6185" s="57">
        <v>63000000</v>
      </c>
    </row>
    <row r="6186" spans="1:8">
      <c r="A6186" s="52" t="s">
        <v>506</v>
      </c>
      <c r="B6186" s="52" t="s">
        <v>1469</v>
      </c>
      <c r="C6186" s="52" t="s">
        <v>201</v>
      </c>
      <c r="D6186" s="52" t="s">
        <v>201</v>
      </c>
      <c r="E6186" s="52" t="s">
        <v>201</v>
      </c>
      <c r="F6186" s="52" t="s">
        <v>201</v>
      </c>
      <c r="G6186" s="56" t="s">
        <v>1470</v>
      </c>
      <c r="H6186" s="57">
        <v>1767745000</v>
      </c>
    </row>
    <row r="6187" spans="1:8">
      <c r="A6187" s="52" t="s">
        <v>506</v>
      </c>
      <c r="B6187" s="52" t="s">
        <v>1469</v>
      </c>
      <c r="C6187" s="52" t="s">
        <v>1092</v>
      </c>
      <c r="D6187" s="52" t="s">
        <v>201</v>
      </c>
      <c r="E6187" s="52" t="s">
        <v>201</v>
      </c>
      <c r="F6187" s="52" t="s">
        <v>201</v>
      </c>
      <c r="G6187" s="56" t="s">
        <v>1093</v>
      </c>
      <c r="H6187" s="57">
        <v>135000000</v>
      </c>
    </row>
    <row r="6188" spans="1:8">
      <c r="A6188" s="52" t="s">
        <v>506</v>
      </c>
      <c r="B6188" s="52" t="s">
        <v>1469</v>
      </c>
      <c r="C6188" s="52" t="s">
        <v>1092</v>
      </c>
      <c r="D6188" s="52" t="s">
        <v>1108</v>
      </c>
      <c r="E6188" s="52" t="s">
        <v>201</v>
      </c>
      <c r="F6188" s="52" t="s">
        <v>201</v>
      </c>
      <c r="G6188" s="56" t="s">
        <v>1109</v>
      </c>
      <c r="H6188" s="57">
        <v>135000000</v>
      </c>
    </row>
    <row r="6189" spans="1:8">
      <c r="A6189" s="52" t="s">
        <v>506</v>
      </c>
      <c r="B6189" s="52" t="s">
        <v>1469</v>
      </c>
      <c r="C6189" s="52" t="s">
        <v>1092</v>
      </c>
      <c r="D6189" s="52" t="s">
        <v>1108</v>
      </c>
      <c r="E6189" s="52" t="s">
        <v>1044</v>
      </c>
      <c r="F6189" s="52" t="s">
        <v>201</v>
      </c>
      <c r="G6189" s="56" t="s">
        <v>1045</v>
      </c>
      <c r="H6189" s="57">
        <v>23800000</v>
      </c>
    </row>
    <row r="6190" spans="1:8">
      <c r="A6190" s="52" t="s">
        <v>506</v>
      </c>
      <c r="B6190" s="52" t="s">
        <v>1469</v>
      </c>
      <c r="C6190" s="52" t="s">
        <v>1092</v>
      </c>
      <c r="D6190" s="52" t="s">
        <v>1108</v>
      </c>
      <c r="E6190" s="52" t="s">
        <v>1044</v>
      </c>
      <c r="F6190" s="52" t="s">
        <v>1310</v>
      </c>
      <c r="G6190" s="56" t="s">
        <v>1311</v>
      </c>
      <c r="H6190" s="57">
        <v>23800000</v>
      </c>
    </row>
    <row r="6191" spans="1:8" ht="25.5">
      <c r="A6191" s="52" t="s">
        <v>506</v>
      </c>
      <c r="B6191" s="52" t="s">
        <v>1469</v>
      </c>
      <c r="C6191" s="52" t="s">
        <v>1092</v>
      </c>
      <c r="D6191" s="52" t="s">
        <v>1108</v>
      </c>
      <c r="E6191" s="52" t="s">
        <v>1076</v>
      </c>
      <c r="F6191" s="52" t="s">
        <v>201</v>
      </c>
      <c r="G6191" s="56" t="s">
        <v>1077</v>
      </c>
      <c r="H6191" s="57">
        <v>111200000</v>
      </c>
    </row>
    <row r="6192" spans="1:8">
      <c r="A6192" s="52" t="s">
        <v>506</v>
      </c>
      <c r="B6192" s="52" t="s">
        <v>1469</v>
      </c>
      <c r="C6192" s="52" t="s">
        <v>1092</v>
      </c>
      <c r="D6192" s="52" t="s">
        <v>1108</v>
      </c>
      <c r="E6192" s="52" t="s">
        <v>1076</v>
      </c>
      <c r="F6192" s="52" t="s">
        <v>1082</v>
      </c>
      <c r="G6192" s="56" t="s">
        <v>971</v>
      </c>
      <c r="H6192" s="57">
        <v>111200000</v>
      </c>
    </row>
    <row r="6193" spans="1:8" ht="38.25">
      <c r="A6193" s="52" t="s">
        <v>506</v>
      </c>
      <c r="B6193" s="52" t="s">
        <v>1469</v>
      </c>
      <c r="C6193" s="52" t="s">
        <v>1092</v>
      </c>
      <c r="D6193" s="52" t="s">
        <v>1217</v>
      </c>
      <c r="E6193" s="52" t="s">
        <v>201</v>
      </c>
      <c r="F6193" s="52" t="s">
        <v>201</v>
      </c>
      <c r="G6193" s="56" t="s">
        <v>1218</v>
      </c>
      <c r="H6193" s="57">
        <v>0</v>
      </c>
    </row>
    <row r="6194" spans="1:8" ht="25.5">
      <c r="A6194" s="52" t="s">
        <v>506</v>
      </c>
      <c r="B6194" s="52" t="s">
        <v>1469</v>
      </c>
      <c r="C6194" s="52" t="s">
        <v>930</v>
      </c>
      <c r="D6194" s="52" t="s">
        <v>201</v>
      </c>
      <c r="E6194" s="52" t="s">
        <v>201</v>
      </c>
      <c r="F6194" s="52" t="s">
        <v>201</v>
      </c>
      <c r="G6194" s="56" t="s">
        <v>931</v>
      </c>
      <c r="H6194" s="57">
        <v>1632745000</v>
      </c>
    </row>
    <row r="6195" spans="1:8" ht="38.25">
      <c r="A6195" s="52" t="s">
        <v>506</v>
      </c>
      <c r="B6195" s="52" t="s">
        <v>1469</v>
      </c>
      <c r="C6195" s="52" t="s">
        <v>930</v>
      </c>
      <c r="D6195" s="52" t="s">
        <v>1428</v>
      </c>
      <c r="E6195" s="52" t="s">
        <v>201</v>
      </c>
      <c r="F6195" s="52" t="s">
        <v>201</v>
      </c>
      <c r="G6195" s="56" t="s">
        <v>1429</v>
      </c>
      <c r="H6195" s="57">
        <v>1632745000</v>
      </c>
    </row>
    <row r="6196" spans="1:8">
      <c r="A6196" s="52" t="s">
        <v>506</v>
      </c>
      <c r="B6196" s="52" t="s">
        <v>1469</v>
      </c>
      <c r="C6196" s="52" t="s">
        <v>930</v>
      </c>
      <c r="D6196" s="52" t="s">
        <v>1428</v>
      </c>
      <c r="E6196" s="52" t="s">
        <v>934</v>
      </c>
      <c r="F6196" s="52" t="s">
        <v>201</v>
      </c>
      <c r="G6196" s="56" t="s">
        <v>935</v>
      </c>
      <c r="H6196" s="57">
        <v>449980500</v>
      </c>
    </row>
    <row r="6197" spans="1:8">
      <c r="A6197" s="52" t="s">
        <v>506</v>
      </c>
      <c r="B6197" s="52" t="s">
        <v>1469</v>
      </c>
      <c r="C6197" s="52" t="s">
        <v>930</v>
      </c>
      <c r="D6197" s="52" t="s">
        <v>1428</v>
      </c>
      <c r="E6197" s="52" t="s">
        <v>934</v>
      </c>
      <c r="F6197" s="52" t="s">
        <v>936</v>
      </c>
      <c r="G6197" s="56" t="s">
        <v>937</v>
      </c>
      <c r="H6197" s="57">
        <v>442706400</v>
      </c>
    </row>
    <row r="6198" spans="1:8">
      <c r="A6198" s="52" t="s">
        <v>506</v>
      </c>
      <c r="B6198" s="52" t="s">
        <v>1469</v>
      </c>
      <c r="C6198" s="52" t="s">
        <v>930</v>
      </c>
      <c r="D6198" s="52" t="s">
        <v>1428</v>
      </c>
      <c r="E6198" s="52" t="s">
        <v>934</v>
      </c>
      <c r="F6198" s="52" t="s">
        <v>938</v>
      </c>
      <c r="G6198" s="56" t="s">
        <v>939</v>
      </c>
      <c r="H6198" s="57">
        <v>7274100</v>
      </c>
    </row>
    <row r="6199" spans="1:8" ht="25.5">
      <c r="A6199" s="52" t="s">
        <v>506</v>
      </c>
      <c r="B6199" s="52" t="s">
        <v>1469</v>
      </c>
      <c r="C6199" s="52" t="s">
        <v>930</v>
      </c>
      <c r="D6199" s="52" t="s">
        <v>1428</v>
      </c>
      <c r="E6199" s="52" t="s">
        <v>940</v>
      </c>
      <c r="F6199" s="52" t="s">
        <v>201</v>
      </c>
      <c r="G6199" s="56" t="s">
        <v>941</v>
      </c>
      <c r="H6199" s="57">
        <v>164674300</v>
      </c>
    </row>
    <row r="6200" spans="1:8" ht="25.5">
      <c r="A6200" s="52" t="s">
        <v>506</v>
      </c>
      <c r="B6200" s="52" t="s">
        <v>1469</v>
      </c>
      <c r="C6200" s="52" t="s">
        <v>930</v>
      </c>
      <c r="D6200" s="52" t="s">
        <v>1428</v>
      </c>
      <c r="E6200" s="52" t="s">
        <v>940</v>
      </c>
      <c r="F6200" s="52" t="s">
        <v>942</v>
      </c>
      <c r="G6200" s="56" t="s">
        <v>943</v>
      </c>
      <c r="H6200" s="57">
        <v>164674300</v>
      </c>
    </row>
    <row r="6201" spans="1:8">
      <c r="A6201" s="52" t="s">
        <v>506</v>
      </c>
      <c r="B6201" s="52" t="s">
        <v>1469</v>
      </c>
      <c r="C6201" s="52" t="s">
        <v>930</v>
      </c>
      <c r="D6201" s="52" t="s">
        <v>1428</v>
      </c>
      <c r="E6201" s="52" t="s">
        <v>944</v>
      </c>
      <c r="F6201" s="52" t="s">
        <v>201</v>
      </c>
      <c r="G6201" s="56" t="s">
        <v>945</v>
      </c>
      <c r="H6201" s="57">
        <v>322835100</v>
      </c>
    </row>
    <row r="6202" spans="1:8">
      <c r="A6202" s="52" t="s">
        <v>506</v>
      </c>
      <c r="B6202" s="52" t="s">
        <v>1469</v>
      </c>
      <c r="C6202" s="52" t="s">
        <v>930</v>
      </c>
      <c r="D6202" s="52" t="s">
        <v>1428</v>
      </c>
      <c r="E6202" s="52" t="s">
        <v>944</v>
      </c>
      <c r="F6202" s="52" t="s">
        <v>946</v>
      </c>
      <c r="G6202" s="56" t="s">
        <v>947</v>
      </c>
      <c r="H6202" s="57">
        <v>41454000</v>
      </c>
    </row>
    <row r="6203" spans="1:8">
      <c r="A6203" s="52" t="s">
        <v>506</v>
      </c>
      <c r="B6203" s="52" t="s">
        <v>1469</v>
      </c>
      <c r="C6203" s="52" t="s">
        <v>930</v>
      </c>
      <c r="D6203" s="52" t="s">
        <v>1428</v>
      </c>
      <c r="E6203" s="52" t="s">
        <v>944</v>
      </c>
      <c r="F6203" s="52" t="s">
        <v>1229</v>
      </c>
      <c r="G6203" s="56" t="s">
        <v>1230</v>
      </c>
      <c r="H6203" s="57">
        <v>272216900</v>
      </c>
    </row>
    <row r="6204" spans="1:8" ht="25.5">
      <c r="A6204" s="52" t="s">
        <v>506</v>
      </c>
      <c r="B6204" s="52" t="s">
        <v>1469</v>
      </c>
      <c r="C6204" s="52" t="s">
        <v>930</v>
      </c>
      <c r="D6204" s="52" t="s">
        <v>1428</v>
      </c>
      <c r="E6204" s="52" t="s">
        <v>944</v>
      </c>
      <c r="F6204" s="52" t="s">
        <v>956</v>
      </c>
      <c r="G6204" s="56" t="s">
        <v>957</v>
      </c>
      <c r="H6204" s="57">
        <v>5216200</v>
      </c>
    </row>
    <row r="6205" spans="1:8">
      <c r="A6205" s="52" t="s">
        <v>506</v>
      </c>
      <c r="B6205" s="52" t="s">
        <v>1469</v>
      </c>
      <c r="C6205" s="52" t="s">
        <v>930</v>
      </c>
      <c r="D6205" s="52" t="s">
        <v>1428</v>
      </c>
      <c r="E6205" s="52" t="s">
        <v>944</v>
      </c>
      <c r="F6205" s="52" t="s">
        <v>960</v>
      </c>
      <c r="G6205" s="56" t="s">
        <v>961</v>
      </c>
      <c r="H6205" s="57">
        <v>3948000</v>
      </c>
    </row>
    <row r="6206" spans="1:8">
      <c r="A6206" s="52" t="s">
        <v>506</v>
      </c>
      <c r="B6206" s="52" t="s">
        <v>1469</v>
      </c>
      <c r="C6206" s="52" t="s">
        <v>930</v>
      </c>
      <c r="D6206" s="52" t="s">
        <v>1428</v>
      </c>
      <c r="E6206" s="52" t="s">
        <v>1139</v>
      </c>
      <c r="F6206" s="52" t="s">
        <v>201</v>
      </c>
      <c r="G6206" s="56" t="s">
        <v>1140</v>
      </c>
      <c r="H6206" s="57">
        <v>24712500</v>
      </c>
    </row>
    <row r="6207" spans="1:8">
      <c r="A6207" s="52" t="s">
        <v>506</v>
      </c>
      <c r="B6207" s="52" t="s">
        <v>1469</v>
      </c>
      <c r="C6207" s="52" t="s">
        <v>930</v>
      </c>
      <c r="D6207" s="52" t="s">
        <v>1428</v>
      </c>
      <c r="E6207" s="52" t="s">
        <v>1139</v>
      </c>
      <c r="F6207" s="52" t="s">
        <v>1203</v>
      </c>
      <c r="G6207" s="56" t="s">
        <v>1204</v>
      </c>
      <c r="H6207" s="57">
        <v>6750000</v>
      </c>
    </row>
    <row r="6208" spans="1:8">
      <c r="A6208" s="52" t="s">
        <v>506</v>
      </c>
      <c r="B6208" s="52" t="s">
        <v>1469</v>
      </c>
      <c r="C6208" s="52" t="s">
        <v>930</v>
      </c>
      <c r="D6208" s="52" t="s">
        <v>1428</v>
      </c>
      <c r="E6208" s="52" t="s">
        <v>1139</v>
      </c>
      <c r="F6208" s="52" t="s">
        <v>1266</v>
      </c>
      <c r="G6208" s="56" t="s">
        <v>1267</v>
      </c>
      <c r="H6208" s="57">
        <v>17962500</v>
      </c>
    </row>
    <row r="6209" spans="1:8">
      <c r="A6209" s="52" t="s">
        <v>506</v>
      </c>
      <c r="B6209" s="52" t="s">
        <v>1469</v>
      </c>
      <c r="C6209" s="52" t="s">
        <v>930</v>
      </c>
      <c r="D6209" s="52" t="s">
        <v>1428</v>
      </c>
      <c r="E6209" s="52" t="s">
        <v>972</v>
      </c>
      <c r="F6209" s="52" t="s">
        <v>201</v>
      </c>
      <c r="G6209" s="56" t="s">
        <v>973</v>
      </c>
      <c r="H6209" s="57">
        <v>155454300</v>
      </c>
    </row>
    <row r="6210" spans="1:8">
      <c r="A6210" s="52" t="s">
        <v>506</v>
      </c>
      <c r="B6210" s="52" t="s">
        <v>1469</v>
      </c>
      <c r="C6210" s="52" t="s">
        <v>930</v>
      </c>
      <c r="D6210" s="52" t="s">
        <v>1428</v>
      </c>
      <c r="E6210" s="52" t="s">
        <v>972</v>
      </c>
      <c r="F6210" s="52" t="s">
        <v>974</v>
      </c>
      <c r="G6210" s="56" t="s">
        <v>975</v>
      </c>
      <c r="H6210" s="57">
        <v>115806700</v>
      </c>
    </row>
    <row r="6211" spans="1:8">
      <c r="A6211" s="52" t="s">
        <v>506</v>
      </c>
      <c r="B6211" s="52" t="s">
        <v>1469</v>
      </c>
      <c r="C6211" s="52" t="s">
        <v>930</v>
      </c>
      <c r="D6211" s="52" t="s">
        <v>1428</v>
      </c>
      <c r="E6211" s="52" t="s">
        <v>972</v>
      </c>
      <c r="F6211" s="52" t="s">
        <v>976</v>
      </c>
      <c r="G6211" s="56" t="s">
        <v>977</v>
      </c>
      <c r="H6211" s="57">
        <v>19845800</v>
      </c>
    </row>
    <row r="6212" spans="1:8">
      <c r="A6212" s="52" t="s">
        <v>506</v>
      </c>
      <c r="B6212" s="52" t="s">
        <v>1469</v>
      </c>
      <c r="C6212" s="52" t="s">
        <v>930</v>
      </c>
      <c r="D6212" s="52" t="s">
        <v>1428</v>
      </c>
      <c r="E6212" s="52" t="s">
        <v>972</v>
      </c>
      <c r="F6212" s="52" t="s">
        <v>978</v>
      </c>
      <c r="G6212" s="56" t="s">
        <v>979</v>
      </c>
      <c r="H6212" s="57">
        <v>13189700</v>
      </c>
    </row>
    <row r="6213" spans="1:8">
      <c r="A6213" s="52" t="s">
        <v>506</v>
      </c>
      <c r="B6213" s="52" t="s">
        <v>1469</v>
      </c>
      <c r="C6213" s="52" t="s">
        <v>930</v>
      </c>
      <c r="D6213" s="52" t="s">
        <v>1428</v>
      </c>
      <c r="E6213" s="52" t="s">
        <v>972</v>
      </c>
      <c r="F6213" s="52" t="s">
        <v>980</v>
      </c>
      <c r="G6213" s="56" t="s">
        <v>981</v>
      </c>
      <c r="H6213" s="57">
        <v>6612100</v>
      </c>
    </row>
    <row r="6214" spans="1:8">
      <c r="A6214" s="52" t="s">
        <v>506</v>
      </c>
      <c r="B6214" s="52" t="s">
        <v>1469</v>
      </c>
      <c r="C6214" s="52" t="s">
        <v>930</v>
      </c>
      <c r="D6214" s="52" t="s">
        <v>1428</v>
      </c>
      <c r="E6214" s="52" t="s">
        <v>986</v>
      </c>
      <c r="F6214" s="52" t="s">
        <v>201</v>
      </c>
      <c r="G6214" s="56" t="s">
        <v>987</v>
      </c>
      <c r="H6214" s="57">
        <v>120739000</v>
      </c>
    </row>
    <row r="6215" spans="1:8">
      <c r="A6215" s="52" t="s">
        <v>506</v>
      </c>
      <c r="B6215" s="52" t="s">
        <v>1469</v>
      </c>
      <c r="C6215" s="52" t="s">
        <v>930</v>
      </c>
      <c r="D6215" s="52" t="s">
        <v>1428</v>
      </c>
      <c r="E6215" s="52" t="s">
        <v>986</v>
      </c>
      <c r="F6215" s="52" t="s">
        <v>988</v>
      </c>
      <c r="G6215" s="56" t="s">
        <v>989</v>
      </c>
      <c r="H6215" s="57">
        <v>71355600</v>
      </c>
    </row>
    <row r="6216" spans="1:8">
      <c r="A6216" s="52" t="s">
        <v>506</v>
      </c>
      <c r="B6216" s="52" t="s">
        <v>1469</v>
      </c>
      <c r="C6216" s="52" t="s">
        <v>930</v>
      </c>
      <c r="D6216" s="52" t="s">
        <v>1428</v>
      </c>
      <c r="E6216" s="52" t="s">
        <v>986</v>
      </c>
      <c r="F6216" s="52" t="s">
        <v>990</v>
      </c>
      <c r="G6216" s="56" t="s">
        <v>991</v>
      </c>
      <c r="H6216" s="57">
        <v>27031300</v>
      </c>
    </row>
    <row r="6217" spans="1:8">
      <c r="A6217" s="52" t="s">
        <v>506</v>
      </c>
      <c r="B6217" s="52" t="s">
        <v>1469</v>
      </c>
      <c r="C6217" s="52" t="s">
        <v>930</v>
      </c>
      <c r="D6217" s="52" t="s">
        <v>1428</v>
      </c>
      <c r="E6217" s="52" t="s">
        <v>986</v>
      </c>
      <c r="F6217" s="52" t="s">
        <v>992</v>
      </c>
      <c r="G6217" s="56" t="s">
        <v>993</v>
      </c>
      <c r="H6217" s="57">
        <v>17348100</v>
      </c>
    </row>
    <row r="6218" spans="1:8">
      <c r="A6218" s="52" t="s">
        <v>506</v>
      </c>
      <c r="B6218" s="52" t="s">
        <v>1469</v>
      </c>
      <c r="C6218" s="52" t="s">
        <v>930</v>
      </c>
      <c r="D6218" s="52" t="s">
        <v>1428</v>
      </c>
      <c r="E6218" s="52" t="s">
        <v>986</v>
      </c>
      <c r="F6218" s="52" t="s">
        <v>994</v>
      </c>
      <c r="G6218" s="56" t="s">
        <v>995</v>
      </c>
      <c r="H6218" s="57">
        <v>5004000</v>
      </c>
    </row>
    <row r="6219" spans="1:8">
      <c r="A6219" s="52" t="s">
        <v>506</v>
      </c>
      <c r="B6219" s="52" t="s">
        <v>1469</v>
      </c>
      <c r="C6219" s="52" t="s">
        <v>930</v>
      </c>
      <c r="D6219" s="52" t="s">
        <v>1428</v>
      </c>
      <c r="E6219" s="52" t="s">
        <v>996</v>
      </c>
      <c r="F6219" s="52" t="s">
        <v>201</v>
      </c>
      <c r="G6219" s="56" t="s">
        <v>997</v>
      </c>
      <c r="H6219" s="57">
        <v>5887700</v>
      </c>
    </row>
    <row r="6220" spans="1:8">
      <c r="A6220" s="52" t="s">
        <v>506</v>
      </c>
      <c r="B6220" s="52" t="s">
        <v>1469</v>
      </c>
      <c r="C6220" s="52" t="s">
        <v>930</v>
      </c>
      <c r="D6220" s="52" t="s">
        <v>1428</v>
      </c>
      <c r="E6220" s="52" t="s">
        <v>996</v>
      </c>
      <c r="F6220" s="52" t="s">
        <v>998</v>
      </c>
      <c r="G6220" s="56" t="s">
        <v>999</v>
      </c>
      <c r="H6220" s="57">
        <v>5887700</v>
      </c>
    </row>
    <row r="6221" spans="1:8">
      <c r="A6221" s="52" t="s">
        <v>506</v>
      </c>
      <c r="B6221" s="52" t="s">
        <v>1469</v>
      </c>
      <c r="C6221" s="52" t="s">
        <v>930</v>
      </c>
      <c r="D6221" s="52" t="s">
        <v>1428</v>
      </c>
      <c r="E6221" s="52" t="s">
        <v>1006</v>
      </c>
      <c r="F6221" s="52" t="s">
        <v>201</v>
      </c>
      <c r="G6221" s="56" t="s">
        <v>1007</v>
      </c>
      <c r="H6221" s="57">
        <v>6303000</v>
      </c>
    </row>
    <row r="6222" spans="1:8" ht="38.25">
      <c r="A6222" s="52" t="s">
        <v>506</v>
      </c>
      <c r="B6222" s="52" t="s">
        <v>1469</v>
      </c>
      <c r="C6222" s="52" t="s">
        <v>930</v>
      </c>
      <c r="D6222" s="52" t="s">
        <v>1428</v>
      </c>
      <c r="E6222" s="52" t="s">
        <v>1006</v>
      </c>
      <c r="F6222" s="52" t="s">
        <v>1008</v>
      </c>
      <c r="G6222" s="56" t="s">
        <v>1009</v>
      </c>
      <c r="H6222" s="57">
        <v>3300000</v>
      </c>
    </row>
    <row r="6223" spans="1:8">
      <c r="A6223" s="52" t="s">
        <v>506</v>
      </c>
      <c r="B6223" s="52" t="s">
        <v>1469</v>
      </c>
      <c r="C6223" s="52" t="s">
        <v>930</v>
      </c>
      <c r="D6223" s="52" t="s">
        <v>1428</v>
      </c>
      <c r="E6223" s="52" t="s">
        <v>1006</v>
      </c>
      <c r="F6223" s="52" t="s">
        <v>1010</v>
      </c>
      <c r="G6223" s="56" t="s">
        <v>1011</v>
      </c>
      <c r="H6223" s="57">
        <v>3003000</v>
      </c>
    </row>
    <row r="6224" spans="1:8">
      <c r="A6224" s="52" t="s">
        <v>506</v>
      </c>
      <c r="B6224" s="52" t="s">
        <v>1469</v>
      </c>
      <c r="C6224" s="52" t="s">
        <v>930</v>
      </c>
      <c r="D6224" s="52" t="s">
        <v>1428</v>
      </c>
      <c r="E6224" s="52" t="s">
        <v>1021</v>
      </c>
      <c r="F6224" s="52" t="s">
        <v>201</v>
      </c>
      <c r="G6224" s="56" t="s">
        <v>1022</v>
      </c>
      <c r="H6224" s="57">
        <v>58200000</v>
      </c>
    </row>
    <row r="6225" spans="1:8">
      <c r="A6225" s="52" t="s">
        <v>506</v>
      </c>
      <c r="B6225" s="52" t="s">
        <v>1469</v>
      </c>
      <c r="C6225" s="52" t="s">
        <v>930</v>
      </c>
      <c r="D6225" s="52" t="s">
        <v>1428</v>
      </c>
      <c r="E6225" s="52" t="s">
        <v>1021</v>
      </c>
      <c r="F6225" s="52" t="s">
        <v>1023</v>
      </c>
      <c r="G6225" s="56" t="s">
        <v>1024</v>
      </c>
      <c r="H6225" s="57">
        <v>250000</v>
      </c>
    </row>
    <row r="6226" spans="1:8">
      <c r="A6226" s="52" t="s">
        <v>506</v>
      </c>
      <c r="B6226" s="52" t="s">
        <v>1469</v>
      </c>
      <c r="C6226" s="52" t="s">
        <v>930</v>
      </c>
      <c r="D6226" s="52" t="s">
        <v>1428</v>
      </c>
      <c r="E6226" s="52" t="s">
        <v>1021</v>
      </c>
      <c r="F6226" s="52" t="s">
        <v>1025</v>
      </c>
      <c r="G6226" s="56" t="s">
        <v>1026</v>
      </c>
      <c r="H6226" s="57">
        <v>1000000</v>
      </c>
    </row>
    <row r="6227" spans="1:8">
      <c r="A6227" s="52" t="s">
        <v>506</v>
      </c>
      <c r="B6227" s="52" t="s">
        <v>1469</v>
      </c>
      <c r="C6227" s="52" t="s">
        <v>930</v>
      </c>
      <c r="D6227" s="52" t="s">
        <v>1428</v>
      </c>
      <c r="E6227" s="52" t="s">
        <v>1021</v>
      </c>
      <c r="F6227" s="52" t="s">
        <v>1031</v>
      </c>
      <c r="G6227" s="56" t="s">
        <v>1032</v>
      </c>
      <c r="H6227" s="57">
        <v>55950000</v>
      </c>
    </row>
    <row r="6228" spans="1:8">
      <c r="A6228" s="52" t="s">
        <v>506</v>
      </c>
      <c r="B6228" s="52" t="s">
        <v>1469</v>
      </c>
      <c r="C6228" s="52" t="s">
        <v>930</v>
      </c>
      <c r="D6228" s="52" t="s">
        <v>1428</v>
      </c>
      <c r="E6228" s="52" t="s">
        <v>1021</v>
      </c>
      <c r="F6228" s="52" t="s">
        <v>1033</v>
      </c>
      <c r="G6228" s="56" t="s">
        <v>1034</v>
      </c>
      <c r="H6228" s="57">
        <v>1000000</v>
      </c>
    </row>
    <row r="6229" spans="1:8">
      <c r="A6229" s="52" t="s">
        <v>506</v>
      </c>
      <c r="B6229" s="52" t="s">
        <v>1469</v>
      </c>
      <c r="C6229" s="52" t="s">
        <v>930</v>
      </c>
      <c r="D6229" s="52" t="s">
        <v>1428</v>
      </c>
      <c r="E6229" s="52" t="s">
        <v>1035</v>
      </c>
      <c r="F6229" s="52" t="s">
        <v>201</v>
      </c>
      <c r="G6229" s="56" t="s">
        <v>1036</v>
      </c>
      <c r="H6229" s="57">
        <v>9200000</v>
      </c>
    </row>
    <row r="6230" spans="1:8">
      <c r="A6230" s="52" t="s">
        <v>506</v>
      </c>
      <c r="B6230" s="52" t="s">
        <v>1469</v>
      </c>
      <c r="C6230" s="52" t="s">
        <v>930</v>
      </c>
      <c r="D6230" s="52" t="s">
        <v>1428</v>
      </c>
      <c r="E6230" s="52" t="s">
        <v>1035</v>
      </c>
      <c r="F6230" s="52" t="s">
        <v>1037</v>
      </c>
      <c r="G6230" s="56" t="s">
        <v>1038</v>
      </c>
      <c r="H6230" s="57">
        <v>7400000</v>
      </c>
    </row>
    <row r="6231" spans="1:8">
      <c r="A6231" s="52" t="s">
        <v>506</v>
      </c>
      <c r="B6231" s="52" t="s">
        <v>1469</v>
      </c>
      <c r="C6231" s="52" t="s">
        <v>930</v>
      </c>
      <c r="D6231" s="52" t="s">
        <v>1428</v>
      </c>
      <c r="E6231" s="52" t="s">
        <v>1035</v>
      </c>
      <c r="F6231" s="52" t="s">
        <v>1039</v>
      </c>
      <c r="G6231" s="56" t="s">
        <v>1040</v>
      </c>
      <c r="H6231" s="57">
        <v>1800000</v>
      </c>
    </row>
    <row r="6232" spans="1:8">
      <c r="A6232" s="52" t="s">
        <v>506</v>
      </c>
      <c r="B6232" s="52" t="s">
        <v>1469</v>
      </c>
      <c r="C6232" s="52" t="s">
        <v>930</v>
      </c>
      <c r="D6232" s="52" t="s">
        <v>1428</v>
      </c>
      <c r="E6232" s="52" t="s">
        <v>1044</v>
      </c>
      <c r="F6232" s="52" t="s">
        <v>201</v>
      </c>
      <c r="G6232" s="56" t="s">
        <v>1045</v>
      </c>
      <c r="H6232" s="57">
        <v>73600000</v>
      </c>
    </row>
    <row r="6233" spans="1:8">
      <c r="A6233" s="52" t="s">
        <v>506</v>
      </c>
      <c r="B6233" s="52" t="s">
        <v>1469</v>
      </c>
      <c r="C6233" s="52" t="s">
        <v>930</v>
      </c>
      <c r="D6233" s="52" t="s">
        <v>1428</v>
      </c>
      <c r="E6233" s="52" t="s">
        <v>1044</v>
      </c>
      <c r="F6233" s="52" t="s">
        <v>1310</v>
      </c>
      <c r="G6233" s="56" t="s">
        <v>1311</v>
      </c>
      <c r="H6233" s="57">
        <v>15800000</v>
      </c>
    </row>
    <row r="6234" spans="1:8">
      <c r="A6234" s="52" t="s">
        <v>506</v>
      </c>
      <c r="B6234" s="52" t="s">
        <v>1469</v>
      </c>
      <c r="C6234" s="52" t="s">
        <v>930</v>
      </c>
      <c r="D6234" s="52" t="s">
        <v>1428</v>
      </c>
      <c r="E6234" s="52" t="s">
        <v>1044</v>
      </c>
      <c r="F6234" s="52" t="s">
        <v>1048</v>
      </c>
      <c r="G6234" s="56" t="s">
        <v>1049</v>
      </c>
      <c r="H6234" s="57">
        <v>57800000</v>
      </c>
    </row>
    <row r="6235" spans="1:8" ht="25.5">
      <c r="A6235" s="52" t="s">
        <v>506</v>
      </c>
      <c r="B6235" s="52" t="s">
        <v>1469</v>
      </c>
      <c r="C6235" s="52" t="s">
        <v>930</v>
      </c>
      <c r="D6235" s="52" t="s">
        <v>1428</v>
      </c>
      <c r="E6235" s="52" t="s">
        <v>1058</v>
      </c>
      <c r="F6235" s="52" t="s">
        <v>201</v>
      </c>
      <c r="G6235" s="56" t="s">
        <v>1059</v>
      </c>
      <c r="H6235" s="57">
        <v>98646100</v>
      </c>
    </row>
    <row r="6236" spans="1:8">
      <c r="A6236" s="52" t="s">
        <v>506</v>
      </c>
      <c r="B6236" s="52" t="s">
        <v>1469</v>
      </c>
      <c r="C6236" s="52" t="s">
        <v>930</v>
      </c>
      <c r="D6236" s="52" t="s">
        <v>1428</v>
      </c>
      <c r="E6236" s="52" t="s">
        <v>1058</v>
      </c>
      <c r="F6236" s="52" t="s">
        <v>1060</v>
      </c>
      <c r="G6236" s="56" t="s">
        <v>1061</v>
      </c>
      <c r="H6236" s="57">
        <v>76220100</v>
      </c>
    </row>
    <row r="6237" spans="1:8">
      <c r="A6237" s="52" t="s">
        <v>506</v>
      </c>
      <c r="B6237" s="52" t="s">
        <v>1469</v>
      </c>
      <c r="C6237" s="52" t="s">
        <v>930</v>
      </c>
      <c r="D6237" s="52" t="s">
        <v>1428</v>
      </c>
      <c r="E6237" s="52" t="s">
        <v>1058</v>
      </c>
      <c r="F6237" s="52" t="s">
        <v>1064</v>
      </c>
      <c r="G6237" s="56" t="s">
        <v>1065</v>
      </c>
      <c r="H6237" s="57">
        <v>22426000</v>
      </c>
    </row>
    <row r="6238" spans="1:8" ht="25.5">
      <c r="A6238" s="52" t="s">
        <v>506</v>
      </c>
      <c r="B6238" s="52" t="s">
        <v>1469</v>
      </c>
      <c r="C6238" s="52" t="s">
        <v>930</v>
      </c>
      <c r="D6238" s="52" t="s">
        <v>1428</v>
      </c>
      <c r="E6238" s="52" t="s">
        <v>1072</v>
      </c>
      <c r="F6238" s="52" t="s">
        <v>201</v>
      </c>
      <c r="G6238" s="56" t="s">
        <v>1073</v>
      </c>
      <c r="H6238" s="57">
        <v>14990000</v>
      </c>
    </row>
    <row r="6239" spans="1:8">
      <c r="A6239" s="52" t="s">
        <v>506</v>
      </c>
      <c r="B6239" s="52" t="s">
        <v>1469</v>
      </c>
      <c r="C6239" s="52" t="s">
        <v>930</v>
      </c>
      <c r="D6239" s="52" t="s">
        <v>1428</v>
      </c>
      <c r="E6239" s="52" t="s">
        <v>1072</v>
      </c>
      <c r="F6239" s="52" t="s">
        <v>1075</v>
      </c>
      <c r="G6239" s="56" t="s">
        <v>1065</v>
      </c>
      <c r="H6239" s="57">
        <v>14990000</v>
      </c>
    </row>
    <row r="6240" spans="1:8" ht="25.5">
      <c r="A6240" s="52" t="s">
        <v>506</v>
      </c>
      <c r="B6240" s="52" t="s">
        <v>1469</v>
      </c>
      <c r="C6240" s="52" t="s">
        <v>930</v>
      </c>
      <c r="D6240" s="52" t="s">
        <v>1428</v>
      </c>
      <c r="E6240" s="52" t="s">
        <v>1076</v>
      </c>
      <c r="F6240" s="52" t="s">
        <v>201</v>
      </c>
      <c r="G6240" s="56" t="s">
        <v>1077</v>
      </c>
      <c r="H6240" s="57">
        <v>28029800</v>
      </c>
    </row>
    <row r="6241" spans="1:8">
      <c r="A6241" s="52" t="s">
        <v>506</v>
      </c>
      <c r="B6241" s="52" t="s">
        <v>1469</v>
      </c>
      <c r="C6241" s="52" t="s">
        <v>930</v>
      </c>
      <c r="D6241" s="52" t="s">
        <v>1428</v>
      </c>
      <c r="E6241" s="52" t="s">
        <v>1076</v>
      </c>
      <c r="F6241" s="52" t="s">
        <v>1112</v>
      </c>
      <c r="G6241" s="56" t="s">
        <v>1113</v>
      </c>
      <c r="H6241" s="57">
        <v>20029800</v>
      </c>
    </row>
    <row r="6242" spans="1:8">
      <c r="A6242" s="52" t="s">
        <v>506</v>
      </c>
      <c r="B6242" s="52" t="s">
        <v>1469</v>
      </c>
      <c r="C6242" s="52" t="s">
        <v>930</v>
      </c>
      <c r="D6242" s="52" t="s">
        <v>1428</v>
      </c>
      <c r="E6242" s="52" t="s">
        <v>1076</v>
      </c>
      <c r="F6242" s="52" t="s">
        <v>1082</v>
      </c>
      <c r="G6242" s="56" t="s">
        <v>971</v>
      </c>
      <c r="H6242" s="57">
        <v>8000000</v>
      </c>
    </row>
    <row r="6243" spans="1:8">
      <c r="A6243" s="52" t="s">
        <v>506</v>
      </c>
      <c r="B6243" s="52" t="s">
        <v>1469</v>
      </c>
      <c r="C6243" s="52" t="s">
        <v>930</v>
      </c>
      <c r="D6243" s="52" t="s">
        <v>1428</v>
      </c>
      <c r="E6243" s="52" t="s">
        <v>1083</v>
      </c>
      <c r="F6243" s="52" t="s">
        <v>201</v>
      </c>
      <c r="G6243" s="56" t="s">
        <v>971</v>
      </c>
      <c r="H6243" s="57">
        <v>99492700</v>
      </c>
    </row>
    <row r="6244" spans="1:8">
      <c r="A6244" s="52" t="s">
        <v>506</v>
      </c>
      <c r="B6244" s="52" t="s">
        <v>1469</v>
      </c>
      <c r="C6244" s="52" t="s">
        <v>930</v>
      </c>
      <c r="D6244" s="52" t="s">
        <v>1428</v>
      </c>
      <c r="E6244" s="52" t="s">
        <v>1083</v>
      </c>
      <c r="F6244" s="52" t="s">
        <v>1084</v>
      </c>
      <c r="G6244" s="56" t="s">
        <v>1085</v>
      </c>
      <c r="H6244" s="57">
        <v>1812000</v>
      </c>
    </row>
    <row r="6245" spans="1:8">
      <c r="A6245" s="52" t="s">
        <v>506</v>
      </c>
      <c r="B6245" s="52" t="s">
        <v>1469</v>
      </c>
      <c r="C6245" s="52" t="s">
        <v>930</v>
      </c>
      <c r="D6245" s="52" t="s">
        <v>1428</v>
      </c>
      <c r="E6245" s="52" t="s">
        <v>1083</v>
      </c>
      <c r="F6245" s="52" t="s">
        <v>1086</v>
      </c>
      <c r="G6245" s="56" t="s">
        <v>1087</v>
      </c>
      <c r="H6245" s="57">
        <v>6480700</v>
      </c>
    </row>
    <row r="6246" spans="1:8">
      <c r="A6246" s="52" t="s">
        <v>506</v>
      </c>
      <c r="B6246" s="52" t="s">
        <v>1469</v>
      </c>
      <c r="C6246" s="52" t="s">
        <v>930</v>
      </c>
      <c r="D6246" s="52" t="s">
        <v>1428</v>
      </c>
      <c r="E6246" s="52" t="s">
        <v>1083</v>
      </c>
      <c r="F6246" s="52" t="s">
        <v>1090</v>
      </c>
      <c r="G6246" s="56" t="s">
        <v>1091</v>
      </c>
      <c r="H6246" s="57">
        <v>91200000</v>
      </c>
    </row>
    <row r="6247" spans="1:8">
      <c r="A6247" s="52" t="s">
        <v>506</v>
      </c>
      <c r="B6247" s="52" t="s">
        <v>1471</v>
      </c>
      <c r="C6247" s="52" t="s">
        <v>201</v>
      </c>
      <c r="D6247" s="52" t="s">
        <v>201</v>
      </c>
      <c r="E6247" s="52" t="s">
        <v>201</v>
      </c>
      <c r="F6247" s="52" t="s">
        <v>201</v>
      </c>
      <c r="G6247" s="56" t="s">
        <v>1472</v>
      </c>
      <c r="H6247" s="57">
        <v>659946000</v>
      </c>
    </row>
    <row r="6248" spans="1:8" ht="25.5">
      <c r="A6248" s="52" t="s">
        <v>506</v>
      </c>
      <c r="B6248" s="52" t="s">
        <v>1471</v>
      </c>
      <c r="C6248" s="52" t="s">
        <v>930</v>
      </c>
      <c r="D6248" s="52" t="s">
        <v>201</v>
      </c>
      <c r="E6248" s="52" t="s">
        <v>201</v>
      </c>
      <c r="F6248" s="52" t="s">
        <v>201</v>
      </c>
      <c r="G6248" s="56" t="s">
        <v>931</v>
      </c>
      <c r="H6248" s="57">
        <v>659946000</v>
      </c>
    </row>
    <row r="6249" spans="1:8" ht="38.25">
      <c r="A6249" s="52" t="s">
        <v>506</v>
      </c>
      <c r="B6249" s="52" t="s">
        <v>1471</v>
      </c>
      <c r="C6249" s="52" t="s">
        <v>930</v>
      </c>
      <c r="D6249" s="52" t="s">
        <v>1428</v>
      </c>
      <c r="E6249" s="52" t="s">
        <v>201</v>
      </c>
      <c r="F6249" s="52" t="s">
        <v>201</v>
      </c>
      <c r="G6249" s="56" t="s">
        <v>1429</v>
      </c>
      <c r="H6249" s="57">
        <v>659946000</v>
      </c>
    </row>
    <row r="6250" spans="1:8">
      <c r="A6250" s="52" t="s">
        <v>506</v>
      </c>
      <c r="B6250" s="52" t="s">
        <v>1471</v>
      </c>
      <c r="C6250" s="52" t="s">
        <v>930</v>
      </c>
      <c r="D6250" s="52" t="s">
        <v>1428</v>
      </c>
      <c r="E6250" s="52" t="s">
        <v>934</v>
      </c>
      <c r="F6250" s="52" t="s">
        <v>201</v>
      </c>
      <c r="G6250" s="56" t="s">
        <v>935</v>
      </c>
      <c r="H6250" s="57">
        <v>136730000</v>
      </c>
    </row>
    <row r="6251" spans="1:8">
      <c r="A6251" s="52" t="s">
        <v>506</v>
      </c>
      <c r="B6251" s="52" t="s">
        <v>1471</v>
      </c>
      <c r="C6251" s="52" t="s">
        <v>930</v>
      </c>
      <c r="D6251" s="52" t="s">
        <v>1428</v>
      </c>
      <c r="E6251" s="52" t="s">
        <v>934</v>
      </c>
      <c r="F6251" s="52" t="s">
        <v>936</v>
      </c>
      <c r="G6251" s="56" t="s">
        <v>937</v>
      </c>
      <c r="H6251" s="57">
        <v>136730000</v>
      </c>
    </row>
    <row r="6252" spans="1:8" ht="25.5">
      <c r="A6252" s="52" t="s">
        <v>506</v>
      </c>
      <c r="B6252" s="52" t="s">
        <v>1471</v>
      </c>
      <c r="C6252" s="52" t="s">
        <v>930</v>
      </c>
      <c r="D6252" s="52" t="s">
        <v>1428</v>
      </c>
      <c r="E6252" s="52" t="s">
        <v>940</v>
      </c>
      <c r="F6252" s="52" t="s">
        <v>201</v>
      </c>
      <c r="G6252" s="56" t="s">
        <v>941</v>
      </c>
      <c r="H6252" s="57">
        <v>54550000</v>
      </c>
    </row>
    <row r="6253" spans="1:8" ht="25.5">
      <c r="A6253" s="52" t="s">
        <v>506</v>
      </c>
      <c r="B6253" s="52" t="s">
        <v>1471</v>
      </c>
      <c r="C6253" s="52" t="s">
        <v>930</v>
      </c>
      <c r="D6253" s="52" t="s">
        <v>1428</v>
      </c>
      <c r="E6253" s="52" t="s">
        <v>940</v>
      </c>
      <c r="F6253" s="52" t="s">
        <v>942</v>
      </c>
      <c r="G6253" s="56" t="s">
        <v>943</v>
      </c>
      <c r="H6253" s="57">
        <v>54550000</v>
      </c>
    </row>
    <row r="6254" spans="1:8">
      <c r="A6254" s="52" t="s">
        <v>506</v>
      </c>
      <c r="B6254" s="52" t="s">
        <v>1471</v>
      </c>
      <c r="C6254" s="52" t="s">
        <v>930</v>
      </c>
      <c r="D6254" s="52" t="s">
        <v>1428</v>
      </c>
      <c r="E6254" s="52" t="s">
        <v>944</v>
      </c>
      <c r="F6254" s="52" t="s">
        <v>201</v>
      </c>
      <c r="G6254" s="56" t="s">
        <v>945</v>
      </c>
      <c r="H6254" s="57">
        <v>39507000</v>
      </c>
    </row>
    <row r="6255" spans="1:8">
      <c r="A6255" s="52" t="s">
        <v>506</v>
      </c>
      <c r="B6255" s="52" t="s">
        <v>1471</v>
      </c>
      <c r="C6255" s="52" t="s">
        <v>930</v>
      </c>
      <c r="D6255" s="52" t="s">
        <v>1428</v>
      </c>
      <c r="E6255" s="52" t="s">
        <v>944</v>
      </c>
      <c r="F6255" s="52" t="s">
        <v>946</v>
      </c>
      <c r="G6255" s="56" t="s">
        <v>947</v>
      </c>
      <c r="H6255" s="57">
        <v>24507000</v>
      </c>
    </row>
    <row r="6256" spans="1:8">
      <c r="A6256" s="52" t="s">
        <v>506</v>
      </c>
      <c r="B6256" s="52" t="s">
        <v>1471</v>
      </c>
      <c r="C6256" s="52" t="s">
        <v>930</v>
      </c>
      <c r="D6256" s="52" t="s">
        <v>1428</v>
      </c>
      <c r="E6256" s="52" t="s">
        <v>944</v>
      </c>
      <c r="F6256" s="52" t="s">
        <v>948</v>
      </c>
      <c r="G6256" s="56" t="s">
        <v>949</v>
      </c>
      <c r="H6256" s="57">
        <v>15000000</v>
      </c>
    </row>
    <row r="6257" spans="1:8">
      <c r="A6257" s="52" t="s">
        <v>506</v>
      </c>
      <c r="B6257" s="52" t="s">
        <v>1471</v>
      </c>
      <c r="C6257" s="52" t="s">
        <v>930</v>
      </c>
      <c r="D6257" s="52" t="s">
        <v>1428</v>
      </c>
      <c r="E6257" s="52" t="s">
        <v>972</v>
      </c>
      <c r="F6257" s="52" t="s">
        <v>201</v>
      </c>
      <c r="G6257" s="56" t="s">
        <v>973</v>
      </c>
      <c r="H6257" s="57">
        <v>33449000</v>
      </c>
    </row>
    <row r="6258" spans="1:8">
      <c r="A6258" s="52" t="s">
        <v>506</v>
      </c>
      <c r="B6258" s="52" t="s">
        <v>1471</v>
      </c>
      <c r="C6258" s="52" t="s">
        <v>930</v>
      </c>
      <c r="D6258" s="52" t="s">
        <v>1428</v>
      </c>
      <c r="E6258" s="52" t="s">
        <v>972</v>
      </c>
      <c r="F6258" s="52" t="s">
        <v>974</v>
      </c>
      <c r="G6258" s="56" t="s">
        <v>975</v>
      </c>
      <c r="H6258" s="57">
        <v>22226000</v>
      </c>
    </row>
    <row r="6259" spans="1:8">
      <c r="A6259" s="52" t="s">
        <v>506</v>
      </c>
      <c r="B6259" s="52" t="s">
        <v>1471</v>
      </c>
      <c r="C6259" s="52" t="s">
        <v>930</v>
      </c>
      <c r="D6259" s="52" t="s">
        <v>1428</v>
      </c>
      <c r="E6259" s="52" t="s">
        <v>972</v>
      </c>
      <c r="F6259" s="52" t="s">
        <v>976</v>
      </c>
      <c r="G6259" s="56" t="s">
        <v>977</v>
      </c>
      <c r="H6259" s="57">
        <v>4651000</v>
      </c>
    </row>
    <row r="6260" spans="1:8">
      <c r="A6260" s="52" t="s">
        <v>506</v>
      </c>
      <c r="B6260" s="52" t="s">
        <v>1471</v>
      </c>
      <c r="C6260" s="52" t="s">
        <v>930</v>
      </c>
      <c r="D6260" s="52" t="s">
        <v>1428</v>
      </c>
      <c r="E6260" s="52" t="s">
        <v>972</v>
      </c>
      <c r="F6260" s="52" t="s">
        <v>978</v>
      </c>
      <c r="G6260" s="56" t="s">
        <v>979</v>
      </c>
      <c r="H6260" s="57">
        <v>2880000</v>
      </c>
    </row>
    <row r="6261" spans="1:8">
      <c r="A6261" s="52" t="s">
        <v>506</v>
      </c>
      <c r="B6261" s="52" t="s">
        <v>1471</v>
      </c>
      <c r="C6261" s="52" t="s">
        <v>930</v>
      </c>
      <c r="D6261" s="52" t="s">
        <v>1428</v>
      </c>
      <c r="E6261" s="52" t="s">
        <v>972</v>
      </c>
      <c r="F6261" s="52" t="s">
        <v>980</v>
      </c>
      <c r="G6261" s="56" t="s">
        <v>981</v>
      </c>
      <c r="H6261" s="57">
        <v>3692000</v>
      </c>
    </row>
    <row r="6262" spans="1:8">
      <c r="A6262" s="52" t="s">
        <v>506</v>
      </c>
      <c r="B6262" s="52" t="s">
        <v>1471</v>
      </c>
      <c r="C6262" s="52" t="s">
        <v>930</v>
      </c>
      <c r="D6262" s="52" t="s">
        <v>1428</v>
      </c>
      <c r="E6262" s="52" t="s">
        <v>986</v>
      </c>
      <c r="F6262" s="52" t="s">
        <v>201</v>
      </c>
      <c r="G6262" s="56" t="s">
        <v>987</v>
      </c>
      <c r="H6262" s="57">
        <v>19152000</v>
      </c>
    </row>
    <row r="6263" spans="1:8">
      <c r="A6263" s="52" t="s">
        <v>506</v>
      </c>
      <c r="B6263" s="52" t="s">
        <v>1471</v>
      </c>
      <c r="C6263" s="52" t="s">
        <v>930</v>
      </c>
      <c r="D6263" s="52" t="s">
        <v>1428</v>
      </c>
      <c r="E6263" s="52" t="s">
        <v>986</v>
      </c>
      <c r="F6263" s="52" t="s">
        <v>988</v>
      </c>
      <c r="G6263" s="56" t="s">
        <v>989</v>
      </c>
      <c r="H6263" s="57">
        <v>13193000</v>
      </c>
    </row>
    <row r="6264" spans="1:8">
      <c r="A6264" s="52" t="s">
        <v>506</v>
      </c>
      <c r="B6264" s="52" t="s">
        <v>1471</v>
      </c>
      <c r="C6264" s="52" t="s">
        <v>930</v>
      </c>
      <c r="D6264" s="52" t="s">
        <v>1428</v>
      </c>
      <c r="E6264" s="52" t="s">
        <v>986</v>
      </c>
      <c r="F6264" s="52" t="s">
        <v>990</v>
      </c>
      <c r="G6264" s="56" t="s">
        <v>991</v>
      </c>
      <c r="H6264" s="57">
        <v>1498000</v>
      </c>
    </row>
    <row r="6265" spans="1:8">
      <c r="A6265" s="52" t="s">
        <v>506</v>
      </c>
      <c r="B6265" s="52" t="s">
        <v>1471</v>
      </c>
      <c r="C6265" s="52" t="s">
        <v>930</v>
      </c>
      <c r="D6265" s="52" t="s">
        <v>1428</v>
      </c>
      <c r="E6265" s="52" t="s">
        <v>986</v>
      </c>
      <c r="F6265" s="52" t="s">
        <v>992</v>
      </c>
      <c r="G6265" s="56" t="s">
        <v>993</v>
      </c>
      <c r="H6265" s="57">
        <v>2781000</v>
      </c>
    </row>
    <row r="6266" spans="1:8">
      <c r="A6266" s="52" t="s">
        <v>506</v>
      </c>
      <c r="B6266" s="52" t="s">
        <v>1471</v>
      </c>
      <c r="C6266" s="52" t="s">
        <v>930</v>
      </c>
      <c r="D6266" s="52" t="s">
        <v>1428</v>
      </c>
      <c r="E6266" s="52" t="s">
        <v>986</v>
      </c>
      <c r="F6266" s="52" t="s">
        <v>994</v>
      </c>
      <c r="G6266" s="56" t="s">
        <v>995</v>
      </c>
      <c r="H6266" s="57">
        <v>1680000</v>
      </c>
    </row>
    <row r="6267" spans="1:8">
      <c r="A6267" s="52" t="s">
        <v>506</v>
      </c>
      <c r="B6267" s="52" t="s">
        <v>1471</v>
      </c>
      <c r="C6267" s="52" t="s">
        <v>930</v>
      </c>
      <c r="D6267" s="52" t="s">
        <v>1428</v>
      </c>
      <c r="E6267" s="52" t="s">
        <v>996</v>
      </c>
      <c r="F6267" s="52" t="s">
        <v>201</v>
      </c>
      <c r="G6267" s="56" t="s">
        <v>997</v>
      </c>
      <c r="H6267" s="57">
        <v>36827000</v>
      </c>
    </row>
    <row r="6268" spans="1:8">
      <c r="A6268" s="52" t="s">
        <v>506</v>
      </c>
      <c r="B6268" s="52" t="s">
        <v>1471</v>
      </c>
      <c r="C6268" s="52" t="s">
        <v>930</v>
      </c>
      <c r="D6268" s="52" t="s">
        <v>1428</v>
      </c>
      <c r="E6268" s="52" t="s">
        <v>996</v>
      </c>
      <c r="F6268" s="52" t="s">
        <v>998</v>
      </c>
      <c r="G6268" s="56" t="s">
        <v>999</v>
      </c>
      <c r="H6268" s="57">
        <v>33811000</v>
      </c>
    </row>
    <row r="6269" spans="1:8">
      <c r="A6269" s="52" t="s">
        <v>506</v>
      </c>
      <c r="B6269" s="52" t="s">
        <v>1471</v>
      </c>
      <c r="C6269" s="52" t="s">
        <v>930</v>
      </c>
      <c r="D6269" s="52" t="s">
        <v>1428</v>
      </c>
      <c r="E6269" s="52" t="s">
        <v>996</v>
      </c>
      <c r="F6269" s="52" t="s">
        <v>1000</v>
      </c>
      <c r="G6269" s="56" t="s">
        <v>1001</v>
      </c>
      <c r="H6269" s="57">
        <v>3016000</v>
      </c>
    </row>
    <row r="6270" spans="1:8">
      <c r="A6270" s="52" t="s">
        <v>506</v>
      </c>
      <c r="B6270" s="52" t="s">
        <v>1471</v>
      </c>
      <c r="C6270" s="52" t="s">
        <v>930</v>
      </c>
      <c r="D6270" s="52" t="s">
        <v>1428</v>
      </c>
      <c r="E6270" s="52" t="s">
        <v>1006</v>
      </c>
      <c r="F6270" s="52" t="s">
        <v>201</v>
      </c>
      <c r="G6270" s="56" t="s">
        <v>1007</v>
      </c>
      <c r="H6270" s="57">
        <v>3181000</v>
      </c>
    </row>
    <row r="6271" spans="1:8" ht="38.25">
      <c r="A6271" s="52" t="s">
        <v>506</v>
      </c>
      <c r="B6271" s="52" t="s">
        <v>1471</v>
      </c>
      <c r="C6271" s="52" t="s">
        <v>930</v>
      </c>
      <c r="D6271" s="52" t="s">
        <v>1428</v>
      </c>
      <c r="E6271" s="52" t="s">
        <v>1006</v>
      </c>
      <c r="F6271" s="52" t="s">
        <v>1008</v>
      </c>
      <c r="G6271" s="56" t="s">
        <v>1009</v>
      </c>
      <c r="H6271" s="57">
        <v>2508000</v>
      </c>
    </row>
    <row r="6272" spans="1:8" ht="25.5">
      <c r="A6272" s="52" t="s">
        <v>506</v>
      </c>
      <c r="B6272" s="52" t="s">
        <v>1471</v>
      </c>
      <c r="C6272" s="52" t="s">
        <v>930</v>
      </c>
      <c r="D6272" s="52" t="s">
        <v>1428</v>
      </c>
      <c r="E6272" s="52" t="s">
        <v>1006</v>
      </c>
      <c r="F6272" s="52" t="s">
        <v>1016</v>
      </c>
      <c r="G6272" s="56" t="s">
        <v>1017</v>
      </c>
      <c r="H6272" s="57">
        <v>673000</v>
      </c>
    </row>
    <row r="6273" spans="1:8">
      <c r="A6273" s="52" t="s">
        <v>506</v>
      </c>
      <c r="B6273" s="52" t="s">
        <v>1471</v>
      </c>
      <c r="C6273" s="52" t="s">
        <v>930</v>
      </c>
      <c r="D6273" s="52" t="s">
        <v>1428</v>
      </c>
      <c r="E6273" s="52" t="s">
        <v>1021</v>
      </c>
      <c r="F6273" s="52" t="s">
        <v>201</v>
      </c>
      <c r="G6273" s="56" t="s">
        <v>1022</v>
      </c>
      <c r="H6273" s="57">
        <v>28670000</v>
      </c>
    </row>
    <row r="6274" spans="1:8">
      <c r="A6274" s="52" t="s">
        <v>506</v>
      </c>
      <c r="B6274" s="52" t="s">
        <v>1471</v>
      </c>
      <c r="C6274" s="52" t="s">
        <v>930</v>
      </c>
      <c r="D6274" s="52" t="s">
        <v>1428</v>
      </c>
      <c r="E6274" s="52" t="s">
        <v>1021</v>
      </c>
      <c r="F6274" s="52" t="s">
        <v>1023</v>
      </c>
      <c r="G6274" s="56" t="s">
        <v>1024</v>
      </c>
      <c r="H6274" s="57">
        <v>1360000</v>
      </c>
    </row>
    <row r="6275" spans="1:8">
      <c r="A6275" s="52" t="s">
        <v>506</v>
      </c>
      <c r="B6275" s="52" t="s">
        <v>1471</v>
      </c>
      <c r="C6275" s="52" t="s">
        <v>930</v>
      </c>
      <c r="D6275" s="52" t="s">
        <v>1428</v>
      </c>
      <c r="E6275" s="52" t="s">
        <v>1021</v>
      </c>
      <c r="F6275" s="52" t="s">
        <v>1029</v>
      </c>
      <c r="G6275" s="56" t="s">
        <v>1030</v>
      </c>
      <c r="H6275" s="57">
        <v>3000000</v>
      </c>
    </row>
    <row r="6276" spans="1:8">
      <c r="A6276" s="52" t="s">
        <v>506</v>
      </c>
      <c r="B6276" s="52" t="s">
        <v>1471</v>
      </c>
      <c r="C6276" s="52" t="s">
        <v>930</v>
      </c>
      <c r="D6276" s="52" t="s">
        <v>1428</v>
      </c>
      <c r="E6276" s="52" t="s">
        <v>1021</v>
      </c>
      <c r="F6276" s="52" t="s">
        <v>1031</v>
      </c>
      <c r="G6276" s="56" t="s">
        <v>1032</v>
      </c>
      <c r="H6276" s="57">
        <v>18670000</v>
      </c>
    </row>
    <row r="6277" spans="1:8">
      <c r="A6277" s="52" t="s">
        <v>506</v>
      </c>
      <c r="B6277" s="52" t="s">
        <v>1471</v>
      </c>
      <c r="C6277" s="52" t="s">
        <v>930</v>
      </c>
      <c r="D6277" s="52" t="s">
        <v>1428</v>
      </c>
      <c r="E6277" s="52" t="s">
        <v>1021</v>
      </c>
      <c r="F6277" s="52" t="s">
        <v>1033</v>
      </c>
      <c r="G6277" s="56" t="s">
        <v>1034</v>
      </c>
      <c r="H6277" s="57">
        <v>5640000</v>
      </c>
    </row>
    <row r="6278" spans="1:8">
      <c r="A6278" s="52" t="s">
        <v>506</v>
      </c>
      <c r="B6278" s="52" t="s">
        <v>1471</v>
      </c>
      <c r="C6278" s="52" t="s">
        <v>930</v>
      </c>
      <c r="D6278" s="52" t="s">
        <v>1428</v>
      </c>
      <c r="E6278" s="52" t="s">
        <v>1035</v>
      </c>
      <c r="F6278" s="52" t="s">
        <v>201</v>
      </c>
      <c r="G6278" s="56" t="s">
        <v>1036</v>
      </c>
      <c r="H6278" s="57">
        <v>15600000</v>
      </c>
    </row>
    <row r="6279" spans="1:8">
      <c r="A6279" s="52" t="s">
        <v>506</v>
      </c>
      <c r="B6279" s="52" t="s">
        <v>1471</v>
      </c>
      <c r="C6279" s="52" t="s">
        <v>930</v>
      </c>
      <c r="D6279" s="52" t="s">
        <v>1428</v>
      </c>
      <c r="E6279" s="52" t="s">
        <v>1035</v>
      </c>
      <c r="F6279" s="52" t="s">
        <v>1042</v>
      </c>
      <c r="G6279" s="56" t="s">
        <v>1043</v>
      </c>
      <c r="H6279" s="57">
        <v>15600000</v>
      </c>
    </row>
    <row r="6280" spans="1:8">
      <c r="A6280" s="52" t="s">
        <v>506</v>
      </c>
      <c r="B6280" s="52" t="s">
        <v>1471</v>
      </c>
      <c r="C6280" s="52" t="s">
        <v>930</v>
      </c>
      <c r="D6280" s="52" t="s">
        <v>1428</v>
      </c>
      <c r="E6280" s="52" t="s">
        <v>1044</v>
      </c>
      <c r="F6280" s="52" t="s">
        <v>201</v>
      </c>
      <c r="G6280" s="56" t="s">
        <v>1045</v>
      </c>
      <c r="H6280" s="57">
        <v>214980000</v>
      </c>
    </row>
    <row r="6281" spans="1:8">
      <c r="A6281" s="52" t="s">
        <v>506</v>
      </c>
      <c r="B6281" s="52" t="s">
        <v>1471</v>
      </c>
      <c r="C6281" s="52" t="s">
        <v>930</v>
      </c>
      <c r="D6281" s="52" t="s">
        <v>1428</v>
      </c>
      <c r="E6281" s="52" t="s">
        <v>1044</v>
      </c>
      <c r="F6281" s="52" t="s">
        <v>1046</v>
      </c>
      <c r="G6281" s="56" t="s">
        <v>1047</v>
      </c>
      <c r="H6281" s="57">
        <v>10000000</v>
      </c>
    </row>
    <row r="6282" spans="1:8">
      <c r="A6282" s="52" t="s">
        <v>506</v>
      </c>
      <c r="B6282" s="52" t="s">
        <v>1471</v>
      </c>
      <c r="C6282" s="52" t="s">
        <v>930</v>
      </c>
      <c r="D6282" s="52" t="s">
        <v>1428</v>
      </c>
      <c r="E6282" s="52" t="s">
        <v>1044</v>
      </c>
      <c r="F6282" s="52" t="s">
        <v>1048</v>
      </c>
      <c r="G6282" s="56" t="s">
        <v>1049</v>
      </c>
      <c r="H6282" s="57">
        <v>204980000</v>
      </c>
    </row>
    <row r="6283" spans="1:8" ht="25.5">
      <c r="A6283" s="52" t="s">
        <v>506</v>
      </c>
      <c r="B6283" s="52" t="s">
        <v>1471</v>
      </c>
      <c r="C6283" s="52" t="s">
        <v>930</v>
      </c>
      <c r="D6283" s="52" t="s">
        <v>1428</v>
      </c>
      <c r="E6283" s="52" t="s">
        <v>1072</v>
      </c>
      <c r="F6283" s="52" t="s">
        <v>201</v>
      </c>
      <c r="G6283" s="56" t="s">
        <v>1073</v>
      </c>
      <c r="H6283" s="57">
        <v>15000000</v>
      </c>
    </row>
    <row r="6284" spans="1:8">
      <c r="A6284" s="52" t="s">
        <v>506</v>
      </c>
      <c r="B6284" s="52" t="s">
        <v>1471</v>
      </c>
      <c r="C6284" s="52" t="s">
        <v>930</v>
      </c>
      <c r="D6284" s="52" t="s">
        <v>1428</v>
      </c>
      <c r="E6284" s="52" t="s">
        <v>1072</v>
      </c>
      <c r="F6284" s="52" t="s">
        <v>1075</v>
      </c>
      <c r="G6284" s="56" t="s">
        <v>1065</v>
      </c>
      <c r="H6284" s="57">
        <v>15000000</v>
      </c>
    </row>
    <row r="6285" spans="1:8">
      <c r="A6285" s="52" t="s">
        <v>506</v>
      </c>
      <c r="B6285" s="52" t="s">
        <v>1471</v>
      </c>
      <c r="C6285" s="52" t="s">
        <v>930</v>
      </c>
      <c r="D6285" s="52" t="s">
        <v>1428</v>
      </c>
      <c r="E6285" s="52" t="s">
        <v>1083</v>
      </c>
      <c r="F6285" s="52" t="s">
        <v>201</v>
      </c>
      <c r="G6285" s="56" t="s">
        <v>971</v>
      </c>
      <c r="H6285" s="57">
        <v>62300000</v>
      </c>
    </row>
    <row r="6286" spans="1:8">
      <c r="A6286" s="52" t="s">
        <v>506</v>
      </c>
      <c r="B6286" s="52" t="s">
        <v>1471</v>
      </c>
      <c r="C6286" s="52" t="s">
        <v>930</v>
      </c>
      <c r="D6286" s="52" t="s">
        <v>1428</v>
      </c>
      <c r="E6286" s="52" t="s">
        <v>1083</v>
      </c>
      <c r="F6286" s="52" t="s">
        <v>1088</v>
      </c>
      <c r="G6286" s="56" t="s">
        <v>1089</v>
      </c>
      <c r="H6286" s="57">
        <v>26820000</v>
      </c>
    </row>
    <row r="6287" spans="1:8">
      <c r="A6287" s="52" t="s">
        <v>506</v>
      </c>
      <c r="B6287" s="52" t="s">
        <v>1471</v>
      </c>
      <c r="C6287" s="52" t="s">
        <v>930</v>
      </c>
      <c r="D6287" s="52" t="s">
        <v>1428</v>
      </c>
      <c r="E6287" s="52" t="s">
        <v>1083</v>
      </c>
      <c r="F6287" s="52" t="s">
        <v>1090</v>
      </c>
      <c r="G6287" s="56" t="s">
        <v>1091</v>
      </c>
      <c r="H6287" s="57">
        <v>35480000</v>
      </c>
    </row>
    <row r="6288" spans="1:8">
      <c r="A6288" s="52" t="s">
        <v>506</v>
      </c>
      <c r="B6288" s="52" t="s">
        <v>1473</v>
      </c>
      <c r="C6288" s="52" t="s">
        <v>201</v>
      </c>
      <c r="D6288" s="52" t="s">
        <v>201</v>
      </c>
      <c r="E6288" s="52" t="s">
        <v>201</v>
      </c>
      <c r="F6288" s="52" t="s">
        <v>201</v>
      </c>
      <c r="G6288" s="56" t="s">
        <v>1474</v>
      </c>
      <c r="H6288" s="57">
        <v>603039000</v>
      </c>
    </row>
    <row r="6289" spans="1:8" ht="25.5">
      <c r="A6289" s="52" t="s">
        <v>506</v>
      </c>
      <c r="B6289" s="52" t="s">
        <v>1473</v>
      </c>
      <c r="C6289" s="52" t="s">
        <v>930</v>
      </c>
      <c r="D6289" s="52" t="s">
        <v>201</v>
      </c>
      <c r="E6289" s="52" t="s">
        <v>201</v>
      </c>
      <c r="F6289" s="52" t="s">
        <v>201</v>
      </c>
      <c r="G6289" s="56" t="s">
        <v>931</v>
      </c>
      <c r="H6289" s="57">
        <v>603039000</v>
      </c>
    </row>
    <row r="6290" spans="1:8" ht="38.25">
      <c r="A6290" s="52" t="s">
        <v>506</v>
      </c>
      <c r="B6290" s="52" t="s">
        <v>1473</v>
      </c>
      <c r="C6290" s="52" t="s">
        <v>930</v>
      </c>
      <c r="D6290" s="52" t="s">
        <v>1428</v>
      </c>
      <c r="E6290" s="52" t="s">
        <v>201</v>
      </c>
      <c r="F6290" s="52" t="s">
        <v>201</v>
      </c>
      <c r="G6290" s="56" t="s">
        <v>1429</v>
      </c>
      <c r="H6290" s="57">
        <v>603039000</v>
      </c>
    </row>
    <row r="6291" spans="1:8">
      <c r="A6291" s="52" t="s">
        <v>506</v>
      </c>
      <c r="B6291" s="52" t="s">
        <v>1473</v>
      </c>
      <c r="C6291" s="52" t="s">
        <v>930</v>
      </c>
      <c r="D6291" s="52" t="s">
        <v>1428</v>
      </c>
      <c r="E6291" s="52" t="s">
        <v>934</v>
      </c>
      <c r="F6291" s="52" t="s">
        <v>201</v>
      </c>
      <c r="G6291" s="56" t="s">
        <v>935</v>
      </c>
      <c r="H6291" s="57">
        <v>131468394</v>
      </c>
    </row>
    <row r="6292" spans="1:8">
      <c r="A6292" s="52" t="s">
        <v>506</v>
      </c>
      <c r="B6292" s="52" t="s">
        <v>1473</v>
      </c>
      <c r="C6292" s="52" t="s">
        <v>930</v>
      </c>
      <c r="D6292" s="52" t="s">
        <v>1428</v>
      </c>
      <c r="E6292" s="52" t="s">
        <v>934</v>
      </c>
      <c r="F6292" s="52" t="s">
        <v>938</v>
      </c>
      <c r="G6292" s="56" t="s">
        <v>939</v>
      </c>
      <c r="H6292" s="57">
        <v>131468394</v>
      </c>
    </row>
    <row r="6293" spans="1:8">
      <c r="A6293" s="52" t="s">
        <v>506</v>
      </c>
      <c r="B6293" s="52" t="s">
        <v>1473</v>
      </c>
      <c r="C6293" s="52" t="s">
        <v>930</v>
      </c>
      <c r="D6293" s="52" t="s">
        <v>1428</v>
      </c>
      <c r="E6293" s="52" t="s">
        <v>944</v>
      </c>
      <c r="F6293" s="52" t="s">
        <v>201</v>
      </c>
      <c r="G6293" s="56" t="s">
        <v>945</v>
      </c>
      <c r="H6293" s="57">
        <v>216060000</v>
      </c>
    </row>
    <row r="6294" spans="1:8">
      <c r="A6294" s="52" t="s">
        <v>506</v>
      </c>
      <c r="B6294" s="52" t="s">
        <v>1473</v>
      </c>
      <c r="C6294" s="52" t="s">
        <v>930</v>
      </c>
      <c r="D6294" s="52" t="s">
        <v>1428</v>
      </c>
      <c r="E6294" s="52" t="s">
        <v>944</v>
      </c>
      <c r="F6294" s="52" t="s">
        <v>960</v>
      </c>
      <c r="G6294" s="56" t="s">
        <v>961</v>
      </c>
      <c r="H6294" s="57">
        <v>216060000</v>
      </c>
    </row>
    <row r="6295" spans="1:8">
      <c r="A6295" s="52" t="s">
        <v>506</v>
      </c>
      <c r="B6295" s="52" t="s">
        <v>1473</v>
      </c>
      <c r="C6295" s="52" t="s">
        <v>930</v>
      </c>
      <c r="D6295" s="52" t="s">
        <v>1428</v>
      </c>
      <c r="E6295" s="52" t="s">
        <v>972</v>
      </c>
      <c r="F6295" s="52" t="s">
        <v>201</v>
      </c>
      <c r="G6295" s="56" t="s">
        <v>973</v>
      </c>
      <c r="H6295" s="57">
        <v>28265706</v>
      </c>
    </row>
    <row r="6296" spans="1:8">
      <c r="A6296" s="52" t="s">
        <v>506</v>
      </c>
      <c r="B6296" s="52" t="s">
        <v>1473</v>
      </c>
      <c r="C6296" s="52" t="s">
        <v>930</v>
      </c>
      <c r="D6296" s="52" t="s">
        <v>1428</v>
      </c>
      <c r="E6296" s="52" t="s">
        <v>972</v>
      </c>
      <c r="F6296" s="52" t="s">
        <v>974</v>
      </c>
      <c r="G6296" s="56" t="s">
        <v>975</v>
      </c>
      <c r="H6296" s="57">
        <v>23006970</v>
      </c>
    </row>
    <row r="6297" spans="1:8">
      <c r="A6297" s="52" t="s">
        <v>506</v>
      </c>
      <c r="B6297" s="52" t="s">
        <v>1473</v>
      </c>
      <c r="C6297" s="52" t="s">
        <v>930</v>
      </c>
      <c r="D6297" s="52" t="s">
        <v>1428</v>
      </c>
      <c r="E6297" s="52" t="s">
        <v>972</v>
      </c>
      <c r="F6297" s="52" t="s">
        <v>976</v>
      </c>
      <c r="G6297" s="56" t="s">
        <v>977</v>
      </c>
      <c r="H6297" s="57">
        <v>3944052</v>
      </c>
    </row>
    <row r="6298" spans="1:8">
      <c r="A6298" s="52" t="s">
        <v>506</v>
      </c>
      <c r="B6298" s="52" t="s">
        <v>1473</v>
      </c>
      <c r="C6298" s="52" t="s">
        <v>930</v>
      </c>
      <c r="D6298" s="52" t="s">
        <v>1428</v>
      </c>
      <c r="E6298" s="52" t="s">
        <v>972</v>
      </c>
      <c r="F6298" s="52" t="s">
        <v>980</v>
      </c>
      <c r="G6298" s="56" t="s">
        <v>981</v>
      </c>
      <c r="H6298" s="57">
        <v>1314684</v>
      </c>
    </row>
    <row r="6299" spans="1:8">
      <c r="A6299" s="52" t="s">
        <v>506</v>
      </c>
      <c r="B6299" s="52" t="s">
        <v>1473</v>
      </c>
      <c r="C6299" s="52" t="s">
        <v>930</v>
      </c>
      <c r="D6299" s="52" t="s">
        <v>1428</v>
      </c>
      <c r="E6299" s="52" t="s">
        <v>986</v>
      </c>
      <c r="F6299" s="52" t="s">
        <v>201</v>
      </c>
      <c r="G6299" s="56" t="s">
        <v>987</v>
      </c>
      <c r="H6299" s="57">
        <v>6145637</v>
      </c>
    </row>
    <row r="6300" spans="1:8">
      <c r="A6300" s="52" t="s">
        <v>506</v>
      </c>
      <c r="B6300" s="52" t="s">
        <v>1473</v>
      </c>
      <c r="C6300" s="52" t="s">
        <v>930</v>
      </c>
      <c r="D6300" s="52" t="s">
        <v>1428</v>
      </c>
      <c r="E6300" s="52" t="s">
        <v>986</v>
      </c>
      <c r="F6300" s="52" t="s">
        <v>988</v>
      </c>
      <c r="G6300" s="56" t="s">
        <v>989</v>
      </c>
      <c r="H6300" s="57">
        <v>2945637</v>
      </c>
    </row>
    <row r="6301" spans="1:8">
      <c r="A6301" s="52" t="s">
        <v>506</v>
      </c>
      <c r="B6301" s="52" t="s">
        <v>1473</v>
      </c>
      <c r="C6301" s="52" t="s">
        <v>930</v>
      </c>
      <c r="D6301" s="52" t="s">
        <v>1428</v>
      </c>
      <c r="E6301" s="52" t="s">
        <v>986</v>
      </c>
      <c r="F6301" s="52" t="s">
        <v>992</v>
      </c>
      <c r="G6301" s="56" t="s">
        <v>993</v>
      </c>
      <c r="H6301" s="57">
        <v>3200000</v>
      </c>
    </row>
    <row r="6302" spans="1:8">
      <c r="A6302" s="52" t="s">
        <v>506</v>
      </c>
      <c r="B6302" s="52" t="s">
        <v>1473</v>
      </c>
      <c r="C6302" s="52" t="s">
        <v>930</v>
      </c>
      <c r="D6302" s="52" t="s">
        <v>1428</v>
      </c>
      <c r="E6302" s="52" t="s">
        <v>996</v>
      </c>
      <c r="F6302" s="52" t="s">
        <v>201</v>
      </c>
      <c r="G6302" s="56" t="s">
        <v>997</v>
      </c>
      <c r="H6302" s="57">
        <v>6422130</v>
      </c>
    </row>
    <row r="6303" spans="1:8">
      <c r="A6303" s="52" t="s">
        <v>506</v>
      </c>
      <c r="B6303" s="52" t="s">
        <v>1473</v>
      </c>
      <c r="C6303" s="52" t="s">
        <v>930</v>
      </c>
      <c r="D6303" s="52" t="s">
        <v>1428</v>
      </c>
      <c r="E6303" s="52" t="s">
        <v>996</v>
      </c>
      <c r="F6303" s="52" t="s">
        <v>998</v>
      </c>
      <c r="G6303" s="56" t="s">
        <v>999</v>
      </c>
      <c r="H6303" s="57">
        <v>6422130</v>
      </c>
    </row>
    <row r="6304" spans="1:8">
      <c r="A6304" s="52" t="s">
        <v>506</v>
      </c>
      <c r="B6304" s="52" t="s">
        <v>1473</v>
      </c>
      <c r="C6304" s="52" t="s">
        <v>930</v>
      </c>
      <c r="D6304" s="52" t="s">
        <v>1428</v>
      </c>
      <c r="E6304" s="52" t="s">
        <v>1006</v>
      </c>
      <c r="F6304" s="52" t="s">
        <v>201</v>
      </c>
      <c r="G6304" s="56" t="s">
        <v>1007</v>
      </c>
      <c r="H6304" s="57">
        <v>21276000</v>
      </c>
    </row>
    <row r="6305" spans="1:8" ht="38.25">
      <c r="A6305" s="52" t="s">
        <v>506</v>
      </c>
      <c r="B6305" s="52" t="s">
        <v>1473</v>
      </c>
      <c r="C6305" s="52" t="s">
        <v>930</v>
      </c>
      <c r="D6305" s="52" t="s">
        <v>1428</v>
      </c>
      <c r="E6305" s="52" t="s">
        <v>1006</v>
      </c>
      <c r="F6305" s="52" t="s">
        <v>1008</v>
      </c>
      <c r="G6305" s="56" t="s">
        <v>1009</v>
      </c>
      <c r="H6305" s="57">
        <v>1254000</v>
      </c>
    </row>
    <row r="6306" spans="1:8">
      <c r="A6306" s="52" t="s">
        <v>506</v>
      </c>
      <c r="B6306" s="52" t="s">
        <v>1473</v>
      </c>
      <c r="C6306" s="52" t="s">
        <v>930</v>
      </c>
      <c r="D6306" s="52" t="s">
        <v>1428</v>
      </c>
      <c r="E6306" s="52" t="s">
        <v>1006</v>
      </c>
      <c r="F6306" s="52" t="s">
        <v>1010</v>
      </c>
      <c r="G6306" s="56" t="s">
        <v>1011</v>
      </c>
      <c r="H6306" s="57">
        <v>4972000</v>
      </c>
    </row>
    <row r="6307" spans="1:8" ht="38.25">
      <c r="A6307" s="52" t="s">
        <v>506</v>
      </c>
      <c r="B6307" s="52" t="s">
        <v>1473</v>
      </c>
      <c r="C6307" s="52" t="s">
        <v>930</v>
      </c>
      <c r="D6307" s="52" t="s">
        <v>1428</v>
      </c>
      <c r="E6307" s="52" t="s">
        <v>1006</v>
      </c>
      <c r="F6307" s="52" t="s">
        <v>1012</v>
      </c>
      <c r="G6307" s="56" t="s">
        <v>1013</v>
      </c>
      <c r="H6307" s="57">
        <v>990000</v>
      </c>
    </row>
    <row r="6308" spans="1:8" ht="25.5">
      <c r="A6308" s="52" t="s">
        <v>506</v>
      </c>
      <c r="B6308" s="52" t="s">
        <v>1473</v>
      </c>
      <c r="C6308" s="52" t="s">
        <v>930</v>
      </c>
      <c r="D6308" s="52" t="s">
        <v>1428</v>
      </c>
      <c r="E6308" s="52" t="s">
        <v>1006</v>
      </c>
      <c r="F6308" s="52" t="s">
        <v>1016</v>
      </c>
      <c r="G6308" s="56" t="s">
        <v>1017</v>
      </c>
      <c r="H6308" s="57">
        <v>14060000</v>
      </c>
    </row>
    <row r="6309" spans="1:8">
      <c r="A6309" s="52" t="s">
        <v>506</v>
      </c>
      <c r="B6309" s="52" t="s">
        <v>1473</v>
      </c>
      <c r="C6309" s="52" t="s">
        <v>930</v>
      </c>
      <c r="D6309" s="52" t="s">
        <v>1428</v>
      </c>
      <c r="E6309" s="52" t="s">
        <v>1021</v>
      </c>
      <c r="F6309" s="52" t="s">
        <v>201</v>
      </c>
      <c r="G6309" s="56" t="s">
        <v>1022</v>
      </c>
      <c r="H6309" s="57">
        <v>40630133</v>
      </c>
    </row>
    <row r="6310" spans="1:8">
      <c r="A6310" s="52" t="s">
        <v>506</v>
      </c>
      <c r="B6310" s="52" t="s">
        <v>1473</v>
      </c>
      <c r="C6310" s="52" t="s">
        <v>930</v>
      </c>
      <c r="D6310" s="52" t="s">
        <v>1428</v>
      </c>
      <c r="E6310" s="52" t="s">
        <v>1021</v>
      </c>
      <c r="F6310" s="52" t="s">
        <v>1023</v>
      </c>
      <c r="G6310" s="56" t="s">
        <v>1024</v>
      </c>
      <c r="H6310" s="57">
        <v>2175427</v>
      </c>
    </row>
    <row r="6311" spans="1:8">
      <c r="A6311" s="52" t="s">
        <v>506</v>
      </c>
      <c r="B6311" s="52" t="s">
        <v>1473</v>
      </c>
      <c r="C6311" s="52" t="s">
        <v>930</v>
      </c>
      <c r="D6311" s="52" t="s">
        <v>1428</v>
      </c>
      <c r="E6311" s="52" t="s">
        <v>1021</v>
      </c>
      <c r="F6311" s="52" t="s">
        <v>1031</v>
      </c>
      <c r="G6311" s="56" t="s">
        <v>1032</v>
      </c>
      <c r="H6311" s="57">
        <v>28854706</v>
      </c>
    </row>
    <row r="6312" spans="1:8">
      <c r="A6312" s="52" t="s">
        <v>506</v>
      </c>
      <c r="B6312" s="52" t="s">
        <v>1473</v>
      </c>
      <c r="C6312" s="52" t="s">
        <v>930</v>
      </c>
      <c r="D6312" s="52" t="s">
        <v>1428</v>
      </c>
      <c r="E6312" s="52" t="s">
        <v>1021</v>
      </c>
      <c r="F6312" s="52" t="s">
        <v>1033</v>
      </c>
      <c r="G6312" s="56" t="s">
        <v>1034</v>
      </c>
      <c r="H6312" s="57">
        <v>9600000</v>
      </c>
    </row>
    <row r="6313" spans="1:8">
      <c r="A6313" s="52" t="s">
        <v>506</v>
      </c>
      <c r="B6313" s="52" t="s">
        <v>1473</v>
      </c>
      <c r="C6313" s="52" t="s">
        <v>930</v>
      </c>
      <c r="D6313" s="52" t="s">
        <v>1428</v>
      </c>
      <c r="E6313" s="52" t="s">
        <v>1044</v>
      </c>
      <c r="F6313" s="52" t="s">
        <v>201</v>
      </c>
      <c r="G6313" s="56" t="s">
        <v>1045</v>
      </c>
      <c r="H6313" s="57">
        <v>96800000</v>
      </c>
    </row>
    <row r="6314" spans="1:8">
      <c r="A6314" s="52" t="s">
        <v>506</v>
      </c>
      <c r="B6314" s="52" t="s">
        <v>1473</v>
      </c>
      <c r="C6314" s="52" t="s">
        <v>930</v>
      </c>
      <c r="D6314" s="52" t="s">
        <v>1428</v>
      </c>
      <c r="E6314" s="52" t="s">
        <v>1044</v>
      </c>
      <c r="F6314" s="52" t="s">
        <v>1046</v>
      </c>
      <c r="G6314" s="56" t="s">
        <v>1047</v>
      </c>
      <c r="H6314" s="57">
        <v>33600000</v>
      </c>
    </row>
    <row r="6315" spans="1:8">
      <c r="A6315" s="52" t="s">
        <v>506</v>
      </c>
      <c r="B6315" s="52" t="s">
        <v>1473</v>
      </c>
      <c r="C6315" s="52" t="s">
        <v>930</v>
      </c>
      <c r="D6315" s="52" t="s">
        <v>1428</v>
      </c>
      <c r="E6315" s="52" t="s">
        <v>1044</v>
      </c>
      <c r="F6315" s="52" t="s">
        <v>1048</v>
      </c>
      <c r="G6315" s="56" t="s">
        <v>1049</v>
      </c>
      <c r="H6315" s="57">
        <v>63200000</v>
      </c>
    </row>
    <row r="6316" spans="1:8" ht="25.5">
      <c r="A6316" s="52" t="s">
        <v>506</v>
      </c>
      <c r="B6316" s="52" t="s">
        <v>1473</v>
      </c>
      <c r="C6316" s="52" t="s">
        <v>930</v>
      </c>
      <c r="D6316" s="52" t="s">
        <v>1428</v>
      </c>
      <c r="E6316" s="52" t="s">
        <v>1058</v>
      </c>
      <c r="F6316" s="52" t="s">
        <v>201</v>
      </c>
      <c r="G6316" s="56" t="s">
        <v>1059</v>
      </c>
      <c r="H6316" s="57">
        <v>10110000</v>
      </c>
    </row>
    <row r="6317" spans="1:8">
      <c r="A6317" s="52" t="s">
        <v>506</v>
      </c>
      <c r="B6317" s="52" t="s">
        <v>1473</v>
      </c>
      <c r="C6317" s="52" t="s">
        <v>930</v>
      </c>
      <c r="D6317" s="52" t="s">
        <v>1428</v>
      </c>
      <c r="E6317" s="52" t="s">
        <v>1058</v>
      </c>
      <c r="F6317" s="52" t="s">
        <v>1064</v>
      </c>
      <c r="G6317" s="56" t="s">
        <v>1065</v>
      </c>
      <c r="H6317" s="57">
        <v>10110000</v>
      </c>
    </row>
    <row r="6318" spans="1:8">
      <c r="A6318" s="52" t="s">
        <v>506</v>
      </c>
      <c r="B6318" s="52" t="s">
        <v>1473</v>
      </c>
      <c r="C6318" s="52" t="s">
        <v>930</v>
      </c>
      <c r="D6318" s="52" t="s">
        <v>1428</v>
      </c>
      <c r="E6318" s="52" t="s">
        <v>1189</v>
      </c>
      <c r="F6318" s="52" t="s">
        <v>201</v>
      </c>
      <c r="G6318" s="56" t="s">
        <v>1190</v>
      </c>
      <c r="H6318" s="57">
        <v>6000000</v>
      </c>
    </row>
    <row r="6319" spans="1:8">
      <c r="A6319" s="52" t="s">
        <v>506</v>
      </c>
      <c r="B6319" s="52" t="s">
        <v>1473</v>
      </c>
      <c r="C6319" s="52" t="s">
        <v>930</v>
      </c>
      <c r="D6319" s="52" t="s">
        <v>1428</v>
      </c>
      <c r="E6319" s="52" t="s">
        <v>1189</v>
      </c>
      <c r="F6319" s="52" t="s">
        <v>1191</v>
      </c>
      <c r="G6319" s="56" t="s">
        <v>1192</v>
      </c>
      <c r="H6319" s="57">
        <v>6000000</v>
      </c>
    </row>
    <row r="6320" spans="1:8" ht="25.5">
      <c r="A6320" s="52" t="s">
        <v>506</v>
      </c>
      <c r="B6320" s="52" t="s">
        <v>1473</v>
      </c>
      <c r="C6320" s="52" t="s">
        <v>930</v>
      </c>
      <c r="D6320" s="52" t="s">
        <v>1428</v>
      </c>
      <c r="E6320" s="52" t="s">
        <v>1346</v>
      </c>
      <c r="F6320" s="52" t="s">
        <v>201</v>
      </c>
      <c r="G6320" s="56" t="s">
        <v>1347</v>
      </c>
      <c r="H6320" s="57">
        <v>25000000</v>
      </c>
    </row>
    <row r="6321" spans="1:8">
      <c r="A6321" s="52" t="s">
        <v>506</v>
      </c>
      <c r="B6321" s="52" t="s">
        <v>1473</v>
      </c>
      <c r="C6321" s="52" t="s">
        <v>930</v>
      </c>
      <c r="D6321" s="52" t="s">
        <v>1428</v>
      </c>
      <c r="E6321" s="52" t="s">
        <v>1346</v>
      </c>
      <c r="F6321" s="52" t="s">
        <v>1380</v>
      </c>
      <c r="G6321" s="56" t="s">
        <v>971</v>
      </c>
      <c r="H6321" s="57">
        <v>25000000</v>
      </c>
    </row>
    <row r="6322" spans="1:8">
      <c r="A6322" s="52" t="s">
        <v>506</v>
      </c>
      <c r="B6322" s="52" t="s">
        <v>1473</v>
      </c>
      <c r="C6322" s="52" t="s">
        <v>930</v>
      </c>
      <c r="D6322" s="52" t="s">
        <v>1428</v>
      </c>
      <c r="E6322" s="52" t="s">
        <v>1083</v>
      </c>
      <c r="F6322" s="52" t="s">
        <v>201</v>
      </c>
      <c r="G6322" s="56" t="s">
        <v>971</v>
      </c>
      <c r="H6322" s="57">
        <v>14861000</v>
      </c>
    </row>
    <row r="6323" spans="1:8">
      <c r="A6323" s="52" t="s">
        <v>506</v>
      </c>
      <c r="B6323" s="52" t="s">
        <v>1473</v>
      </c>
      <c r="C6323" s="52" t="s">
        <v>930</v>
      </c>
      <c r="D6323" s="52" t="s">
        <v>1428</v>
      </c>
      <c r="E6323" s="52" t="s">
        <v>1083</v>
      </c>
      <c r="F6323" s="52" t="s">
        <v>1088</v>
      </c>
      <c r="G6323" s="56" t="s">
        <v>1089</v>
      </c>
      <c r="H6323" s="57">
        <v>8661000</v>
      </c>
    </row>
    <row r="6324" spans="1:8">
      <c r="A6324" s="52" t="s">
        <v>506</v>
      </c>
      <c r="B6324" s="52" t="s">
        <v>1473</v>
      </c>
      <c r="C6324" s="52" t="s">
        <v>930</v>
      </c>
      <c r="D6324" s="52" t="s">
        <v>1428</v>
      </c>
      <c r="E6324" s="52" t="s">
        <v>1083</v>
      </c>
      <c r="F6324" s="52" t="s">
        <v>1090</v>
      </c>
      <c r="G6324" s="56" t="s">
        <v>1091</v>
      </c>
      <c r="H6324" s="57">
        <v>6200000</v>
      </c>
    </row>
    <row r="6325" spans="1:8">
      <c r="A6325" s="52" t="s">
        <v>506</v>
      </c>
      <c r="B6325" s="52" t="s">
        <v>1475</v>
      </c>
      <c r="C6325" s="52" t="s">
        <v>201</v>
      </c>
      <c r="D6325" s="52" t="s">
        <v>201</v>
      </c>
      <c r="E6325" s="52" t="s">
        <v>201</v>
      </c>
      <c r="F6325" s="52" t="s">
        <v>201</v>
      </c>
      <c r="G6325" s="56" t="s">
        <v>1476</v>
      </c>
      <c r="H6325" s="57">
        <v>354389000</v>
      </c>
    </row>
    <row r="6326" spans="1:8" ht="25.5">
      <c r="A6326" s="52" t="s">
        <v>506</v>
      </c>
      <c r="B6326" s="52" t="s">
        <v>1475</v>
      </c>
      <c r="C6326" s="52" t="s">
        <v>930</v>
      </c>
      <c r="D6326" s="52" t="s">
        <v>201</v>
      </c>
      <c r="E6326" s="52" t="s">
        <v>201</v>
      </c>
      <c r="F6326" s="52" t="s">
        <v>201</v>
      </c>
      <c r="G6326" s="56" t="s">
        <v>931</v>
      </c>
      <c r="H6326" s="57">
        <v>354389000</v>
      </c>
    </row>
    <row r="6327" spans="1:8" ht="38.25">
      <c r="A6327" s="52" t="s">
        <v>506</v>
      </c>
      <c r="B6327" s="52" t="s">
        <v>1475</v>
      </c>
      <c r="C6327" s="52" t="s">
        <v>930</v>
      </c>
      <c r="D6327" s="52" t="s">
        <v>1428</v>
      </c>
      <c r="E6327" s="52" t="s">
        <v>201</v>
      </c>
      <c r="F6327" s="52" t="s">
        <v>201</v>
      </c>
      <c r="G6327" s="56" t="s">
        <v>1429</v>
      </c>
      <c r="H6327" s="57">
        <v>354389000</v>
      </c>
    </row>
    <row r="6328" spans="1:8">
      <c r="A6328" s="52" t="s">
        <v>506</v>
      </c>
      <c r="B6328" s="52" t="s">
        <v>1475</v>
      </c>
      <c r="C6328" s="52" t="s">
        <v>930</v>
      </c>
      <c r="D6328" s="52" t="s">
        <v>1428</v>
      </c>
      <c r="E6328" s="52" t="s">
        <v>934</v>
      </c>
      <c r="F6328" s="52" t="s">
        <v>201</v>
      </c>
      <c r="G6328" s="56" t="s">
        <v>935</v>
      </c>
      <c r="H6328" s="57">
        <v>65734200</v>
      </c>
    </row>
    <row r="6329" spans="1:8">
      <c r="A6329" s="52" t="s">
        <v>506</v>
      </c>
      <c r="B6329" s="52" t="s">
        <v>1475</v>
      </c>
      <c r="C6329" s="52" t="s">
        <v>930</v>
      </c>
      <c r="D6329" s="52" t="s">
        <v>1428</v>
      </c>
      <c r="E6329" s="52" t="s">
        <v>934</v>
      </c>
      <c r="F6329" s="52" t="s">
        <v>938</v>
      </c>
      <c r="G6329" s="56" t="s">
        <v>939</v>
      </c>
      <c r="H6329" s="57">
        <v>65734200</v>
      </c>
    </row>
    <row r="6330" spans="1:8">
      <c r="A6330" s="52" t="s">
        <v>506</v>
      </c>
      <c r="B6330" s="52" t="s">
        <v>1475</v>
      </c>
      <c r="C6330" s="52" t="s">
        <v>930</v>
      </c>
      <c r="D6330" s="52" t="s">
        <v>1428</v>
      </c>
      <c r="E6330" s="52" t="s">
        <v>1139</v>
      </c>
      <c r="F6330" s="52" t="s">
        <v>201</v>
      </c>
      <c r="G6330" s="56" t="s">
        <v>1140</v>
      </c>
      <c r="H6330" s="57">
        <v>9030000</v>
      </c>
    </row>
    <row r="6331" spans="1:8">
      <c r="A6331" s="52" t="s">
        <v>506</v>
      </c>
      <c r="B6331" s="52" t="s">
        <v>1475</v>
      </c>
      <c r="C6331" s="52" t="s">
        <v>930</v>
      </c>
      <c r="D6331" s="52" t="s">
        <v>1428</v>
      </c>
      <c r="E6331" s="52" t="s">
        <v>1139</v>
      </c>
      <c r="F6331" s="52" t="s">
        <v>1141</v>
      </c>
      <c r="G6331" s="56" t="s">
        <v>1142</v>
      </c>
      <c r="H6331" s="57">
        <v>6600000</v>
      </c>
    </row>
    <row r="6332" spans="1:8">
      <c r="A6332" s="52" t="s">
        <v>506</v>
      </c>
      <c r="B6332" s="52" t="s">
        <v>1475</v>
      </c>
      <c r="C6332" s="52" t="s">
        <v>930</v>
      </c>
      <c r="D6332" s="52" t="s">
        <v>1428</v>
      </c>
      <c r="E6332" s="52" t="s">
        <v>1139</v>
      </c>
      <c r="F6332" s="52" t="s">
        <v>1266</v>
      </c>
      <c r="G6332" s="56" t="s">
        <v>1267</v>
      </c>
      <c r="H6332" s="57">
        <v>2430000</v>
      </c>
    </row>
    <row r="6333" spans="1:8">
      <c r="A6333" s="52" t="s">
        <v>506</v>
      </c>
      <c r="B6333" s="52" t="s">
        <v>1475</v>
      </c>
      <c r="C6333" s="52" t="s">
        <v>930</v>
      </c>
      <c r="D6333" s="52" t="s">
        <v>1428</v>
      </c>
      <c r="E6333" s="52" t="s">
        <v>972</v>
      </c>
      <c r="F6333" s="52" t="s">
        <v>201</v>
      </c>
      <c r="G6333" s="56" t="s">
        <v>973</v>
      </c>
      <c r="H6333" s="57">
        <v>14132857</v>
      </c>
    </row>
    <row r="6334" spans="1:8">
      <c r="A6334" s="52" t="s">
        <v>506</v>
      </c>
      <c r="B6334" s="52" t="s">
        <v>1475</v>
      </c>
      <c r="C6334" s="52" t="s">
        <v>930</v>
      </c>
      <c r="D6334" s="52" t="s">
        <v>1428</v>
      </c>
      <c r="E6334" s="52" t="s">
        <v>972</v>
      </c>
      <c r="F6334" s="52" t="s">
        <v>974</v>
      </c>
      <c r="G6334" s="56" t="s">
        <v>975</v>
      </c>
      <c r="H6334" s="57">
        <v>11503489</v>
      </c>
    </row>
    <row r="6335" spans="1:8">
      <c r="A6335" s="52" t="s">
        <v>506</v>
      </c>
      <c r="B6335" s="52" t="s">
        <v>1475</v>
      </c>
      <c r="C6335" s="52" t="s">
        <v>930</v>
      </c>
      <c r="D6335" s="52" t="s">
        <v>1428</v>
      </c>
      <c r="E6335" s="52" t="s">
        <v>972</v>
      </c>
      <c r="F6335" s="52" t="s">
        <v>976</v>
      </c>
      <c r="G6335" s="56" t="s">
        <v>977</v>
      </c>
      <c r="H6335" s="57">
        <v>1972026</v>
      </c>
    </row>
    <row r="6336" spans="1:8">
      <c r="A6336" s="52" t="s">
        <v>506</v>
      </c>
      <c r="B6336" s="52" t="s">
        <v>1475</v>
      </c>
      <c r="C6336" s="52" t="s">
        <v>930</v>
      </c>
      <c r="D6336" s="52" t="s">
        <v>1428</v>
      </c>
      <c r="E6336" s="52" t="s">
        <v>972</v>
      </c>
      <c r="F6336" s="52" t="s">
        <v>980</v>
      </c>
      <c r="G6336" s="56" t="s">
        <v>981</v>
      </c>
      <c r="H6336" s="57">
        <v>657342</v>
      </c>
    </row>
    <row r="6337" spans="1:8">
      <c r="A6337" s="52" t="s">
        <v>506</v>
      </c>
      <c r="B6337" s="52" t="s">
        <v>1475</v>
      </c>
      <c r="C6337" s="52" t="s">
        <v>930</v>
      </c>
      <c r="D6337" s="52" t="s">
        <v>1428</v>
      </c>
      <c r="E6337" s="52" t="s">
        <v>982</v>
      </c>
      <c r="F6337" s="52" t="s">
        <v>201</v>
      </c>
      <c r="G6337" s="56" t="s">
        <v>983</v>
      </c>
      <c r="H6337" s="57">
        <v>177660000</v>
      </c>
    </row>
    <row r="6338" spans="1:8">
      <c r="A6338" s="52" t="s">
        <v>506</v>
      </c>
      <c r="B6338" s="52" t="s">
        <v>1475</v>
      </c>
      <c r="C6338" s="52" t="s">
        <v>930</v>
      </c>
      <c r="D6338" s="52" t="s">
        <v>1428</v>
      </c>
      <c r="E6338" s="52" t="s">
        <v>982</v>
      </c>
      <c r="F6338" s="52" t="s">
        <v>1242</v>
      </c>
      <c r="G6338" s="56" t="s">
        <v>971</v>
      </c>
      <c r="H6338" s="57">
        <v>177660000</v>
      </c>
    </row>
    <row r="6339" spans="1:8">
      <c r="A6339" s="52" t="s">
        <v>506</v>
      </c>
      <c r="B6339" s="52" t="s">
        <v>1475</v>
      </c>
      <c r="C6339" s="52" t="s">
        <v>930</v>
      </c>
      <c r="D6339" s="52" t="s">
        <v>1428</v>
      </c>
      <c r="E6339" s="52" t="s">
        <v>996</v>
      </c>
      <c r="F6339" s="52" t="s">
        <v>201</v>
      </c>
      <c r="G6339" s="56" t="s">
        <v>997</v>
      </c>
      <c r="H6339" s="57">
        <v>1031000</v>
      </c>
    </row>
    <row r="6340" spans="1:8">
      <c r="A6340" s="52" t="s">
        <v>506</v>
      </c>
      <c r="B6340" s="52" t="s">
        <v>1475</v>
      </c>
      <c r="C6340" s="52" t="s">
        <v>930</v>
      </c>
      <c r="D6340" s="52" t="s">
        <v>1428</v>
      </c>
      <c r="E6340" s="52" t="s">
        <v>996</v>
      </c>
      <c r="F6340" s="52" t="s">
        <v>998</v>
      </c>
      <c r="G6340" s="56" t="s">
        <v>999</v>
      </c>
      <c r="H6340" s="57">
        <v>1031000</v>
      </c>
    </row>
    <row r="6341" spans="1:8">
      <c r="A6341" s="52" t="s">
        <v>506</v>
      </c>
      <c r="B6341" s="52" t="s">
        <v>1475</v>
      </c>
      <c r="C6341" s="52" t="s">
        <v>930</v>
      </c>
      <c r="D6341" s="52" t="s">
        <v>1428</v>
      </c>
      <c r="E6341" s="52" t="s">
        <v>1006</v>
      </c>
      <c r="F6341" s="52" t="s">
        <v>201</v>
      </c>
      <c r="G6341" s="56" t="s">
        <v>1007</v>
      </c>
      <c r="H6341" s="57">
        <v>2201797</v>
      </c>
    </row>
    <row r="6342" spans="1:8" ht="38.25">
      <c r="A6342" s="52" t="s">
        <v>506</v>
      </c>
      <c r="B6342" s="52" t="s">
        <v>1475</v>
      </c>
      <c r="C6342" s="52" t="s">
        <v>930</v>
      </c>
      <c r="D6342" s="52" t="s">
        <v>1428</v>
      </c>
      <c r="E6342" s="52" t="s">
        <v>1006</v>
      </c>
      <c r="F6342" s="52" t="s">
        <v>1008</v>
      </c>
      <c r="G6342" s="56" t="s">
        <v>1009</v>
      </c>
      <c r="H6342" s="57">
        <v>155797</v>
      </c>
    </row>
    <row r="6343" spans="1:8" ht="38.25">
      <c r="A6343" s="52" t="s">
        <v>506</v>
      </c>
      <c r="B6343" s="52" t="s">
        <v>1475</v>
      </c>
      <c r="C6343" s="52" t="s">
        <v>930</v>
      </c>
      <c r="D6343" s="52" t="s">
        <v>1428</v>
      </c>
      <c r="E6343" s="52" t="s">
        <v>1006</v>
      </c>
      <c r="F6343" s="52" t="s">
        <v>1012</v>
      </c>
      <c r="G6343" s="56" t="s">
        <v>1013</v>
      </c>
      <c r="H6343" s="57">
        <v>2046000</v>
      </c>
    </row>
    <row r="6344" spans="1:8">
      <c r="A6344" s="52" t="s">
        <v>506</v>
      </c>
      <c r="B6344" s="52" t="s">
        <v>1475</v>
      </c>
      <c r="C6344" s="52" t="s">
        <v>930</v>
      </c>
      <c r="D6344" s="52" t="s">
        <v>1428</v>
      </c>
      <c r="E6344" s="52" t="s">
        <v>1021</v>
      </c>
      <c r="F6344" s="52" t="s">
        <v>201</v>
      </c>
      <c r="G6344" s="56" t="s">
        <v>1022</v>
      </c>
      <c r="H6344" s="57">
        <v>17118000</v>
      </c>
    </row>
    <row r="6345" spans="1:8">
      <c r="A6345" s="52" t="s">
        <v>506</v>
      </c>
      <c r="B6345" s="52" t="s">
        <v>1475</v>
      </c>
      <c r="C6345" s="52" t="s">
        <v>930</v>
      </c>
      <c r="D6345" s="52" t="s">
        <v>1428</v>
      </c>
      <c r="E6345" s="52" t="s">
        <v>1021</v>
      </c>
      <c r="F6345" s="52" t="s">
        <v>1023</v>
      </c>
      <c r="G6345" s="56" t="s">
        <v>1024</v>
      </c>
      <c r="H6345" s="57">
        <v>818000</v>
      </c>
    </row>
    <row r="6346" spans="1:8">
      <c r="A6346" s="52" t="s">
        <v>506</v>
      </c>
      <c r="B6346" s="52" t="s">
        <v>1475</v>
      </c>
      <c r="C6346" s="52" t="s">
        <v>930</v>
      </c>
      <c r="D6346" s="52" t="s">
        <v>1428</v>
      </c>
      <c r="E6346" s="52" t="s">
        <v>1021</v>
      </c>
      <c r="F6346" s="52" t="s">
        <v>1243</v>
      </c>
      <c r="G6346" s="56" t="s">
        <v>1244</v>
      </c>
      <c r="H6346" s="57">
        <v>1000000</v>
      </c>
    </row>
    <row r="6347" spans="1:8">
      <c r="A6347" s="52" t="s">
        <v>506</v>
      </c>
      <c r="B6347" s="52" t="s">
        <v>1475</v>
      </c>
      <c r="C6347" s="52" t="s">
        <v>930</v>
      </c>
      <c r="D6347" s="52" t="s">
        <v>1428</v>
      </c>
      <c r="E6347" s="52" t="s">
        <v>1021</v>
      </c>
      <c r="F6347" s="52" t="s">
        <v>1031</v>
      </c>
      <c r="G6347" s="56" t="s">
        <v>1032</v>
      </c>
      <c r="H6347" s="57">
        <v>15300000</v>
      </c>
    </row>
    <row r="6348" spans="1:8">
      <c r="A6348" s="52" t="s">
        <v>506</v>
      </c>
      <c r="B6348" s="52" t="s">
        <v>1475</v>
      </c>
      <c r="C6348" s="52" t="s">
        <v>930</v>
      </c>
      <c r="D6348" s="52" t="s">
        <v>1428</v>
      </c>
      <c r="E6348" s="52" t="s">
        <v>1035</v>
      </c>
      <c r="F6348" s="52" t="s">
        <v>201</v>
      </c>
      <c r="G6348" s="56" t="s">
        <v>1036</v>
      </c>
      <c r="H6348" s="57">
        <v>20000000</v>
      </c>
    </row>
    <row r="6349" spans="1:8">
      <c r="A6349" s="52" t="s">
        <v>506</v>
      </c>
      <c r="B6349" s="52" t="s">
        <v>1475</v>
      </c>
      <c r="C6349" s="52" t="s">
        <v>930</v>
      </c>
      <c r="D6349" s="52" t="s">
        <v>1428</v>
      </c>
      <c r="E6349" s="52" t="s">
        <v>1035</v>
      </c>
      <c r="F6349" s="52" t="s">
        <v>1037</v>
      </c>
      <c r="G6349" s="56" t="s">
        <v>1038</v>
      </c>
      <c r="H6349" s="57">
        <v>12800000</v>
      </c>
    </row>
    <row r="6350" spans="1:8">
      <c r="A6350" s="52" t="s">
        <v>506</v>
      </c>
      <c r="B6350" s="52" t="s">
        <v>1475</v>
      </c>
      <c r="C6350" s="52" t="s">
        <v>930</v>
      </c>
      <c r="D6350" s="52" t="s">
        <v>1428</v>
      </c>
      <c r="E6350" s="52" t="s">
        <v>1035</v>
      </c>
      <c r="F6350" s="52" t="s">
        <v>1039</v>
      </c>
      <c r="G6350" s="56" t="s">
        <v>1040</v>
      </c>
      <c r="H6350" s="57">
        <v>3000000</v>
      </c>
    </row>
    <row r="6351" spans="1:8">
      <c r="A6351" s="52" t="s">
        <v>506</v>
      </c>
      <c r="B6351" s="52" t="s">
        <v>1475</v>
      </c>
      <c r="C6351" s="52" t="s">
        <v>930</v>
      </c>
      <c r="D6351" s="52" t="s">
        <v>1428</v>
      </c>
      <c r="E6351" s="52" t="s">
        <v>1035</v>
      </c>
      <c r="F6351" s="52" t="s">
        <v>1041</v>
      </c>
      <c r="G6351" s="56" t="s">
        <v>1028</v>
      </c>
      <c r="H6351" s="57">
        <v>4200000</v>
      </c>
    </row>
    <row r="6352" spans="1:8">
      <c r="A6352" s="52" t="s">
        <v>506</v>
      </c>
      <c r="B6352" s="52" t="s">
        <v>1475</v>
      </c>
      <c r="C6352" s="52" t="s">
        <v>930</v>
      </c>
      <c r="D6352" s="52" t="s">
        <v>1428</v>
      </c>
      <c r="E6352" s="52" t="s">
        <v>1044</v>
      </c>
      <c r="F6352" s="52" t="s">
        <v>201</v>
      </c>
      <c r="G6352" s="56" t="s">
        <v>1045</v>
      </c>
      <c r="H6352" s="57">
        <v>20650000</v>
      </c>
    </row>
    <row r="6353" spans="1:8">
      <c r="A6353" s="52" t="s">
        <v>506</v>
      </c>
      <c r="B6353" s="52" t="s">
        <v>1475</v>
      </c>
      <c r="C6353" s="52" t="s">
        <v>930</v>
      </c>
      <c r="D6353" s="52" t="s">
        <v>1428</v>
      </c>
      <c r="E6353" s="52" t="s">
        <v>1044</v>
      </c>
      <c r="F6353" s="52" t="s">
        <v>1046</v>
      </c>
      <c r="G6353" s="56" t="s">
        <v>1047</v>
      </c>
      <c r="H6353" s="57">
        <v>20650000</v>
      </c>
    </row>
    <row r="6354" spans="1:8">
      <c r="A6354" s="52" t="s">
        <v>506</v>
      </c>
      <c r="B6354" s="52" t="s">
        <v>1475</v>
      </c>
      <c r="C6354" s="52" t="s">
        <v>930</v>
      </c>
      <c r="D6354" s="52" t="s">
        <v>1428</v>
      </c>
      <c r="E6354" s="52" t="s">
        <v>1083</v>
      </c>
      <c r="F6354" s="52" t="s">
        <v>201</v>
      </c>
      <c r="G6354" s="56" t="s">
        <v>971</v>
      </c>
      <c r="H6354" s="57">
        <v>26831146</v>
      </c>
    </row>
    <row r="6355" spans="1:8">
      <c r="A6355" s="52" t="s">
        <v>506</v>
      </c>
      <c r="B6355" s="52" t="s">
        <v>1475</v>
      </c>
      <c r="C6355" s="52" t="s">
        <v>930</v>
      </c>
      <c r="D6355" s="52" t="s">
        <v>1428</v>
      </c>
      <c r="E6355" s="52" t="s">
        <v>1083</v>
      </c>
      <c r="F6355" s="52" t="s">
        <v>1090</v>
      </c>
      <c r="G6355" s="56" t="s">
        <v>1091</v>
      </c>
      <c r="H6355" s="57">
        <v>26831146</v>
      </c>
    </row>
    <row r="6356" spans="1:8">
      <c r="A6356" s="52" t="s">
        <v>506</v>
      </c>
      <c r="B6356" s="52" t="s">
        <v>1477</v>
      </c>
      <c r="C6356" s="52" t="s">
        <v>201</v>
      </c>
      <c r="D6356" s="52" t="s">
        <v>201</v>
      </c>
      <c r="E6356" s="52" t="s">
        <v>201</v>
      </c>
      <c r="F6356" s="52" t="s">
        <v>201</v>
      </c>
      <c r="G6356" s="56" t="s">
        <v>1478</v>
      </c>
      <c r="H6356" s="57">
        <v>1008414000</v>
      </c>
    </row>
    <row r="6357" spans="1:8" ht="25.5">
      <c r="A6357" s="52" t="s">
        <v>506</v>
      </c>
      <c r="B6357" s="52" t="s">
        <v>1477</v>
      </c>
      <c r="C6357" s="52" t="s">
        <v>930</v>
      </c>
      <c r="D6357" s="52" t="s">
        <v>201</v>
      </c>
      <c r="E6357" s="52" t="s">
        <v>201</v>
      </c>
      <c r="F6357" s="52" t="s">
        <v>201</v>
      </c>
      <c r="G6357" s="56" t="s">
        <v>931</v>
      </c>
      <c r="H6357" s="57">
        <v>1008414000</v>
      </c>
    </row>
    <row r="6358" spans="1:8" ht="38.25">
      <c r="A6358" s="52" t="s">
        <v>506</v>
      </c>
      <c r="B6358" s="52" t="s">
        <v>1477</v>
      </c>
      <c r="C6358" s="52" t="s">
        <v>930</v>
      </c>
      <c r="D6358" s="52" t="s">
        <v>1428</v>
      </c>
      <c r="E6358" s="52" t="s">
        <v>201</v>
      </c>
      <c r="F6358" s="52" t="s">
        <v>201</v>
      </c>
      <c r="G6358" s="56" t="s">
        <v>1429</v>
      </c>
      <c r="H6358" s="57">
        <v>1008414000</v>
      </c>
    </row>
    <row r="6359" spans="1:8">
      <c r="A6359" s="52" t="s">
        <v>506</v>
      </c>
      <c r="B6359" s="52" t="s">
        <v>1477</v>
      </c>
      <c r="C6359" s="52" t="s">
        <v>930</v>
      </c>
      <c r="D6359" s="52" t="s">
        <v>1428</v>
      </c>
      <c r="E6359" s="52" t="s">
        <v>934</v>
      </c>
      <c r="F6359" s="52" t="s">
        <v>201</v>
      </c>
      <c r="G6359" s="56" t="s">
        <v>935</v>
      </c>
      <c r="H6359" s="57">
        <v>165180300</v>
      </c>
    </row>
    <row r="6360" spans="1:8">
      <c r="A6360" s="52" t="s">
        <v>506</v>
      </c>
      <c r="B6360" s="52" t="s">
        <v>1477</v>
      </c>
      <c r="C6360" s="52" t="s">
        <v>930</v>
      </c>
      <c r="D6360" s="52" t="s">
        <v>1428</v>
      </c>
      <c r="E6360" s="52" t="s">
        <v>934</v>
      </c>
      <c r="F6360" s="52" t="s">
        <v>936</v>
      </c>
      <c r="G6360" s="56" t="s">
        <v>937</v>
      </c>
      <c r="H6360" s="57">
        <v>165180300</v>
      </c>
    </row>
    <row r="6361" spans="1:8">
      <c r="A6361" s="52" t="s">
        <v>506</v>
      </c>
      <c r="B6361" s="52" t="s">
        <v>1477</v>
      </c>
      <c r="C6361" s="52" t="s">
        <v>930</v>
      </c>
      <c r="D6361" s="52" t="s">
        <v>1428</v>
      </c>
      <c r="E6361" s="52" t="s">
        <v>944</v>
      </c>
      <c r="F6361" s="52" t="s">
        <v>201</v>
      </c>
      <c r="G6361" s="56" t="s">
        <v>945</v>
      </c>
      <c r="H6361" s="57">
        <v>177660000</v>
      </c>
    </row>
    <row r="6362" spans="1:8">
      <c r="A6362" s="52" t="s">
        <v>506</v>
      </c>
      <c r="B6362" s="52" t="s">
        <v>1477</v>
      </c>
      <c r="C6362" s="52" t="s">
        <v>930</v>
      </c>
      <c r="D6362" s="52" t="s">
        <v>1428</v>
      </c>
      <c r="E6362" s="52" t="s">
        <v>944</v>
      </c>
      <c r="F6362" s="52" t="s">
        <v>960</v>
      </c>
      <c r="G6362" s="56" t="s">
        <v>961</v>
      </c>
      <c r="H6362" s="57">
        <v>177660000</v>
      </c>
    </row>
    <row r="6363" spans="1:8">
      <c r="A6363" s="52" t="s">
        <v>506</v>
      </c>
      <c r="B6363" s="52" t="s">
        <v>1477</v>
      </c>
      <c r="C6363" s="52" t="s">
        <v>930</v>
      </c>
      <c r="D6363" s="52" t="s">
        <v>1428</v>
      </c>
      <c r="E6363" s="52" t="s">
        <v>1139</v>
      </c>
      <c r="F6363" s="52" t="s">
        <v>201</v>
      </c>
      <c r="G6363" s="56" t="s">
        <v>1140</v>
      </c>
      <c r="H6363" s="57">
        <v>55340000</v>
      </c>
    </row>
    <row r="6364" spans="1:8">
      <c r="A6364" s="52" t="s">
        <v>506</v>
      </c>
      <c r="B6364" s="52" t="s">
        <v>1477</v>
      </c>
      <c r="C6364" s="52" t="s">
        <v>930</v>
      </c>
      <c r="D6364" s="52" t="s">
        <v>1428</v>
      </c>
      <c r="E6364" s="52" t="s">
        <v>1139</v>
      </c>
      <c r="F6364" s="52" t="s">
        <v>1203</v>
      </c>
      <c r="G6364" s="56" t="s">
        <v>1204</v>
      </c>
      <c r="H6364" s="57">
        <v>13460000</v>
      </c>
    </row>
    <row r="6365" spans="1:8">
      <c r="A6365" s="52" t="s">
        <v>506</v>
      </c>
      <c r="B6365" s="52" t="s">
        <v>1477</v>
      </c>
      <c r="C6365" s="52" t="s">
        <v>930</v>
      </c>
      <c r="D6365" s="52" t="s">
        <v>1428</v>
      </c>
      <c r="E6365" s="52" t="s">
        <v>1139</v>
      </c>
      <c r="F6365" s="52" t="s">
        <v>1266</v>
      </c>
      <c r="G6365" s="56" t="s">
        <v>1267</v>
      </c>
      <c r="H6365" s="57">
        <v>41880000</v>
      </c>
    </row>
    <row r="6366" spans="1:8">
      <c r="A6366" s="52" t="s">
        <v>506</v>
      </c>
      <c r="B6366" s="52" t="s">
        <v>1477</v>
      </c>
      <c r="C6366" s="52" t="s">
        <v>930</v>
      </c>
      <c r="D6366" s="52" t="s">
        <v>1428</v>
      </c>
      <c r="E6366" s="52" t="s">
        <v>972</v>
      </c>
      <c r="F6366" s="52" t="s">
        <v>201</v>
      </c>
      <c r="G6366" s="56" t="s">
        <v>973</v>
      </c>
      <c r="H6366" s="57">
        <v>35513767</v>
      </c>
    </row>
    <row r="6367" spans="1:8">
      <c r="A6367" s="52" t="s">
        <v>506</v>
      </c>
      <c r="B6367" s="52" t="s">
        <v>1477</v>
      </c>
      <c r="C6367" s="52" t="s">
        <v>930</v>
      </c>
      <c r="D6367" s="52" t="s">
        <v>1428</v>
      </c>
      <c r="E6367" s="52" t="s">
        <v>972</v>
      </c>
      <c r="F6367" s="52" t="s">
        <v>974</v>
      </c>
      <c r="G6367" s="56" t="s">
        <v>975</v>
      </c>
      <c r="H6367" s="57">
        <v>28906555</v>
      </c>
    </row>
    <row r="6368" spans="1:8">
      <c r="A6368" s="52" t="s">
        <v>506</v>
      </c>
      <c r="B6368" s="52" t="s">
        <v>1477</v>
      </c>
      <c r="C6368" s="52" t="s">
        <v>930</v>
      </c>
      <c r="D6368" s="52" t="s">
        <v>1428</v>
      </c>
      <c r="E6368" s="52" t="s">
        <v>972</v>
      </c>
      <c r="F6368" s="52" t="s">
        <v>976</v>
      </c>
      <c r="G6368" s="56" t="s">
        <v>977</v>
      </c>
      <c r="H6368" s="57">
        <v>4955409</v>
      </c>
    </row>
    <row r="6369" spans="1:8">
      <c r="A6369" s="52" t="s">
        <v>506</v>
      </c>
      <c r="B6369" s="52" t="s">
        <v>1477</v>
      </c>
      <c r="C6369" s="52" t="s">
        <v>930</v>
      </c>
      <c r="D6369" s="52" t="s">
        <v>1428</v>
      </c>
      <c r="E6369" s="52" t="s">
        <v>972</v>
      </c>
      <c r="F6369" s="52" t="s">
        <v>980</v>
      </c>
      <c r="G6369" s="56" t="s">
        <v>981</v>
      </c>
      <c r="H6369" s="57">
        <v>1651803</v>
      </c>
    </row>
    <row r="6370" spans="1:8">
      <c r="A6370" s="52" t="s">
        <v>506</v>
      </c>
      <c r="B6370" s="52" t="s">
        <v>1477</v>
      </c>
      <c r="C6370" s="52" t="s">
        <v>930</v>
      </c>
      <c r="D6370" s="52" t="s">
        <v>1428</v>
      </c>
      <c r="E6370" s="52" t="s">
        <v>986</v>
      </c>
      <c r="F6370" s="52" t="s">
        <v>201</v>
      </c>
      <c r="G6370" s="56" t="s">
        <v>987</v>
      </c>
      <c r="H6370" s="57">
        <v>2434066</v>
      </c>
    </row>
    <row r="6371" spans="1:8">
      <c r="A6371" s="52" t="s">
        <v>506</v>
      </c>
      <c r="B6371" s="52" t="s">
        <v>1477</v>
      </c>
      <c r="C6371" s="52" t="s">
        <v>930</v>
      </c>
      <c r="D6371" s="52" t="s">
        <v>1428</v>
      </c>
      <c r="E6371" s="52" t="s">
        <v>986</v>
      </c>
      <c r="F6371" s="52" t="s">
        <v>988</v>
      </c>
      <c r="G6371" s="56" t="s">
        <v>989</v>
      </c>
      <c r="H6371" s="57">
        <v>2434066</v>
      </c>
    </row>
    <row r="6372" spans="1:8">
      <c r="A6372" s="52" t="s">
        <v>506</v>
      </c>
      <c r="B6372" s="52" t="s">
        <v>1477</v>
      </c>
      <c r="C6372" s="52" t="s">
        <v>930</v>
      </c>
      <c r="D6372" s="52" t="s">
        <v>1428</v>
      </c>
      <c r="E6372" s="52" t="s">
        <v>996</v>
      </c>
      <c r="F6372" s="52" t="s">
        <v>201</v>
      </c>
      <c r="G6372" s="56" t="s">
        <v>997</v>
      </c>
      <c r="H6372" s="57">
        <v>38260820</v>
      </c>
    </row>
    <row r="6373" spans="1:8">
      <c r="A6373" s="52" t="s">
        <v>506</v>
      </c>
      <c r="B6373" s="52" t="s">
        <v>1477</v>
      </c>
      <c r="C6373" s="52" t="s">
        <v>930</v>
      </c>
      <c r="D6373" s="52" t="s">
        <v>1428</v>
      </c>
      <c r="E6373" s="52" t="s">
        <v>996</v>
      </c>
      <c r="F6373" s="52" t="s">
        <v>998</v>
      </c>
      <c r="G6373" s="56" t="s">
        <v>999</v>
      </c>
      <c r="H6373" s="57">
        <v>17022820</v>
      </c>
    </row>
    <row r="6374" spans="1:8">
      <c r="A6374" s="52" t="s">
        <v>506</v>
      </c>
      <c r="B6374" s="52" t="s">
        <v>1477</v>
      </c>
      <c r="C6374" s="52" t="s">
        <v>930</v>
      </c>
      <c r="D6374" s="52" t="s">
        <v>1428</v>
      </c>
      <c r="E6374" s="52" t="s">
        <v>996</v>
      </c>
      <c r="F6374" s="52" t="s">
        <v>1000</v>
      </c>
      <c r="G6374" s="56" t="s">
        <v>1001</v>
      </c>
      <c r="H6374" s="57">
        <v>18328000</v>
      </c>
    </row>
    <row r="6375" spans="1:8">
      <c r="A6375" s="52" t="s">
        <v>506</v>
      </c>
      <c r="B6375" s="52" t="s">
        <v>1477</v>
      </c>
      <c r="C6375" s="52" t="s">
        <v>930</v>
      </c>
      <c r="D6375" s="52" t="s">
        <v>1428</v>
      </c>
      <c r="E6375" s="52" t="s">
        <v>996</v>
      </c>
      <c r="F6375" s="52" t="s">
        <v>1004</v>
      </c>
      <c r="G6375" s="56" t="s">
        <v>1005</v>
      </c>
      <c r="H6375" s="57">
        <v>2910000</v>
      </c>
    </row>
    <row r="6376" spans="1:8">
      <c r="A6376" s="52" t="s">
        <v>506</v>
      </c>
      <c r="B6376" s="52" t="s">
        <v>1477</v>
      </c>
      <c r="C6376" s="52" t="s">
        <v>930</v>
      </c>
      <c r="D6376" s="52" t="s">
        <v>1428</v>
      </c>
      <c r="E6376" s="52" t="s">
        <v>1006</v>
      </c>
      <c r="F6376" s="52" t="s">
        <v>201</v>
      </c>
      <c r="G6376" s="56" t="s">
        <v>1007</v>
      </c>
      <c r="H6376" s="57">
        <v>10403407</v>
      </c>
    </row>
    <row r="6377" spans="1:8" ht="38.25">
      <c r="A6377" s="52" t="s">
        <v>506</v>
      </c>
      <c r="B6377" s="52" t="s">
        <v>1477</v>
      </c>
      <c r="C6377" s="52" t="s">
        <v>930</v>
      </c>
      <c r="D6377" s="52" t="s">
        <v>1428</v>
      </c>
      <c r="E6377" s="52" t="s">
        <v>1006</v>
      </c>
      <c r="F6377" s="52" t="s">
        <v>1008</v>
      </c>
      <c r="G6377" s="56" t="s">
        <v>1009</v>
      </c>
      <c r="H6377" s="57">
        <v>1647722</v>
      </c>
    </row>
    <row r="6378" spans="1:8">
      <c r="A6378" s="52" t="s">
        <v>506</v>
      </c>
      <c r="B6378" s="52" t="s">
        <v>1477</v>
      </c>
      <c r="C6378" s="52" t="s">
        <v>930</v>
      </c>
      <c r="D6378" s="52" t="s">
        <v>1428</v>
      </c>
      <c r="E6378" s="52" t="s">
        <v>1006</v>
      </c>
      <c r="F6378" s="52" t="s">
        <v>1010</v>
      </c>
      <c r="G6378" s="56" t="s">
        <v>1011</v>
      </c>
      <c r="H6378" s="57">
        <v>2776485</v>
      </c>
    </row>
    <row r="6379" spans="1:8" ht="38.25">
      <c r="A6379" s="52" t="s">
        <v>506</v>
      </c>
      <c r="B6379" s="52" t="s">
        <v>1477</v>
      </c>
      <c r="C6379" s="52" t="s">
        <v>930</v>
      </c>
      <c r="D6379" s="52" t="s">
        <v>1428</v>
      </c>
      <c r="E6379" s="52" t="s">
        <v>1006</v>
      </c>
      <c r="F6379" s="52" t="s">
        <v>1012</v>
      </c>
      <c r="G6379" s="56" t="s">
        <v>1013</v>
      </c>
      <c r="H6379" s="57">
        <v>1540000</v>
      </c>
    </row>
    <row r="6380" spans="1:8" ht="25.5">
      <c r="A6380" s="52" t="s">
        <v>506</v>
      </c>
      <c r="B6380" s="52" t="s">
        <v>1477</v>
      </c>
      <c r="C6380" s="52" t="s">
        <v>930</v>
      </c>
      <c r="D6380" s="52" t="s">
        <v>1428</v>
      </c>
      <c r="E6380" s="52" t="s">
        <v>1006</v>
      </c>
      <c r="F6380" s="52" t="s">
        <v>1016</v>
      </c>
      <c r="G6380" s="56" t="s">
        <v>1017</v>
      </c>
      <c r="H6380" s="57">
        <v>1359200</v>
      </c>
    </row>
    <row r="6381" spans="1:8">
      <c r="A6381" s="52" t="s">
        <v>506</v>
      </c>
      <c r="B6381" s="52" t="s">
        <v>1477</v>
      </c>
      <c r="C6381" s="52" t="s">
        <v>930</v>
      </c>
      <c r="D6381" s="52" t="s">
        <v>1428</v>
      </c>
      <c r="E6381" s="52" t="s">
        <v>1006</v>
      </c>
      <c r="F6381" s="52" t="s">
        <v>1020</v>
      </c>
      <c r="G6381" s="56" t="s">
        <v>511</v>
      </c>
      <c r="H6381" s="57">
        <v>3080000</v>
      </c>
    </row>
    <row r="6382" spans="1:8">
      <c r="A6382" s="52" t="s">
        <v>506</v>
      </c>
      <c r="B6382" s="52" t="s">
        <v>1477</v>
      </c>
      <c r="C6382" s="52" t="s">
        <v>930</v>
      </c>
      <c r="D6382" s="52" t="s">
        <v>1428</v>
      </c>
      <c r="E6382" s="52" t="s">
        <v>1021</v>
      </c>
      <c r="F6382" s="52" t="s">
        <v>201</v>
      </c>
      <c r="G6382" s="56" t="s">
        <v>1022</v>
      </c>
      <c r="H6382" s="57">
        <v>196455640</v>
      </c>
    </row>
    <row r="6383" spans="1:8">
      <c r="A6383" s="52" t="s">
        <v>506</v>
      </c>
      <c r="B6383" s="52" t="s">
        <v>1477</v>
      </c>
      <c r="C6383" s="52" t="s">
        <v>930</v>
      </c>
      <c r="D6383" s="52" t="s">
        <v>1428</v>
      </c>
      <c r="E6383" s="52" t="s">
        <v>1021</v>
      </c>
      <c r="F6383" s="52" t="s">
        <v>1023</v>
      </c>
      <c r="G6383" s="56" t="s">
        <v>1024</v>
      </c>
      <c r="H6383" s="57">
        <v>9515640</v>
      </c>
    </row>
    <row r="6384" spans="1:8">
      <c r="A6384" s="52" t="s">
        <v>506</v>
      </c>
      <c r="B6384" s="52" t="s">
        <v>1477</v>
      </c>
      <c r="C6384" s="52" t="s">
        <v>930</v>
      </c>
      <c r="D6384" s="52" t="s">
        <v>1428</v>
      </c>
      <c r="E6384" s="52" t="s">
        <v>1021</v>
      </c>
      <c r="F6384" s="52" t="s">
        <v>1027</v>
      </c>
      <c r="G6384" s="56" t="s">
        <v>1028</v>
      </c>
      <c r="H6384" s="57">
        <v>24400000</v>
      </c>
    </row>
    <row r="6385" spans="1:8">
      <c r="A6385" s="52" t="s">
        <v>506</v>
      </c>
      <c r="B6385" s="52" t="s">
        <v>1477</v>
      </c>
      <c r="C6385" s="52" t="s">
        <v>930</v>
      </c>
      <c r="D6385" s="52" t="s">
        <v>1428</v>
      </c>
      <c r="E6385" s="52" t="s">
        <v>1021</v>
      </c>
      <c r="F6385" s="52" t="s">
        <v>1029</v>
      </c>
      <c r="G6385" s="56" t="s">
        <v>1030</v>
      </c>
      <c r="H6385" s="57">
        <v>26000000</v>
      </c>
    </row>
    <row r="6386" spans="1:8">
      <c r="A6386" s="52" t="s">
        <v>506</v>
      </c>
      <c r="B6386" s="52" t="s">
        <v>1477</v>
      </c>
      <c r="C6386" s="52" t="s">
        <v>930</v>
      </c>
      <c r="D6386" s="52" t="s">
        <v>1428</v>
      </c>
      <c r="E6386" s="52" t="s">
        <v>1021</v>
      </c>
      <c r="F6386" s="52" t="s">
        <v>1243</v>
      </c>
      <c r="G6386" s="56" t="s">
        <v>1244</v>
      </c>
      <c r="H6386" s="57">
        <v>15000000</v>
      </c>
    </row>
    <row r="6387" spans="1:8">
      <c r="A6387" s="52" t="s">
        <v>506</v>
      </c>
      <c r="B6387" s="52" t="s">
        <v>1477</v>
      </c>
      <c r="C6387" s="52" t="s">
        <v>930</v>
      </c>
      <c r="D6387" s="52" t="s">
        <v>1428</v>
      </c>
      <c r="E6387" s="52" t="s">
        <v>1021</v>
      </c>
      <c r="F6387" s="52" t="s">
        <v>1031</v>
      </c>
      <c r="G6387" s="56" t="s">
        <v>1032</v>
      </c>
      <c r="H6387" s="57">
        <v>91350000</v>
      </c>
    </row>
    <row r="6388" spans="1:8">
      <c r="A6388" s="52" t="s">
        <v>506</v>
      </c>
      <c r="B6388" s="52" t="s">
        <v>1477</v>
      </c>
      <c r="C6388" s="52" t="s">
        <v>930</v>
      </c>
      <c r="D6388" s="52" t="s">
        <v>1428</v>
      </c>
      <c r="E6388" s="52" t="s">
        <v>1021</v>
      </c>
      <c r="F6388" s="52" t="s">
        <v>1033</v>
      </c>
      <c r="G6388" s="56" t="s">
        <v>1034</v>
      </c>
      <c r="H6388" s="57">
        <v>30190000</v>
      </c>
    </row>
    <row r="6389" spans="1:8">
      <c r="A6389" s="52" t="s">
        <v>506</v>
      </c>
      <c r="B6389" s="52" t="s">
        <v>1477</v>
      </c>
      <c r="C6389" s="52" t="s">
        <v>930</v>
      </c>
      <c r="D6389" s="52" t="s">
        <v>1428</v>
      </c>
      <c r="E6389" s="52" t="s">
        <v>1035</v>
      </c>
      <c r="F6389" s="52" t="s">
        <v>201</v>
      </c>
      <c r="G6389" s="56" t="s">
        <v>1036</v>
      </c>
      <c r="H6389" s="57">
        <v>57828000</v>
      </c>
    </row>
    <row r="6390" spans="1:8">
      <c r="A6390" s="52" t="s">
        <v>506</v>
      </c>
      <c r="B6390" s="52" t="s">
        <v>1477</v>
      </c>
      <c r="C6390" s="52" t="s">
        <v>930</v>
      </c>
      <c r="D6390" s="52" t="s">
        <v>1428</v>
      </c>
      <c r="E6390" s="52" t="s">
        <v>1035</v>
      </c>
      <c r="F6390" s="52" t="s">
        <v>1037</v>
      </c>
      <c r="G6390" s="56" t="s">
        <v>1038</v>
      </c>
      <c r="H6390" s="57">
        <v>1236000</v>
      </c>
    </row>
    <row r="6391" spans="1:8">
      <c r="A6391" s="52" t="s">
        <v>506</v>
      </c>
      <c r="B6391" s="52" t="s">
        <v>1477</v>
      </c>
      <c r="C6391" s="52" t="s">
        <v>930</v>
      </c>
      <c r="D6391" s="52" t="s">
        <v>1428</v>
      </c>
      <c r="E6391" s="52" t="s">
        <v>1035</v>
      </c>
      <c r="F6391" s="52" t="s">
        <v>1039</v>
      </c>
      <c r="G6391" s="56" t="s">
        <v>1040</v>
      </c>
      <c r="H6391" s="57">
        <v>9000000</v>
      </c>
    </row>
    <row r="6392" spans="1:8">
      <c r="A6392" s="52" t="s">
        <v>506</v>
      </c>
      <c r="B6392" s="52" t="s">
        <v>1477</v>
      </c>
      <c r="C6392" s="52" t="s">
        <v>930</v>
      </c>
      <c r="D6392" s="52" t="s">
        <v>1428</v>
      </c>
      <c r="E6392" s="52" t="s">
        <v>1035</v>
      </c>
      <c r="F6392" s="52" t="s">
        <v>1041</v>
      </c>
      <c r="G6392" s="56" t="s">
        <v>1028</v>
      </c>
      <c r="H6392" s="57">
        <v>19200000</v>
      </c>
    </row>
    <row r="6393" spans="1:8">
      <c r="A6393" s="52" t="s">
        <v>506</v>
      </c>
      <c r="B6393" s="52" t="s">
        <v>1477</v>
      </c>
      <c r="C6393" s="52" t="s">
        <v>930</v>
      </c>
      <c r="D6393" s="52" t="s">
        <v>1428</v>
      </c>
      <c r="E6393" s="52" t="s">
        <v>1035</v>
      </c>
      <c r="F6393" s="52" t="s">
        <v>1221</v>
      </c>
      <c r="G6393" s="56" t="s">
        <v>971</v>
      </c>
      <c r="H6393" s="57">
        <v>28392000</v>
      </c>
    </row>
    <row r="6394" spans="1:8">
      <c r="A6394" s="52" t="s">
        <v>506</v>
      </c>
      <c r="B6394" s="52" t="s">
        <v>1477</v>
      </c>
      <c r="C6394" s="52" t="s">
        <v>930</v>
      </c>
      <c r="D6394" s="52" t="s">
        <v>1428</v>
      </c>
      <c r="E6394" s="52" t="s">
        <v>1044</v>
      </c>
      <c r="F6394" s="52" t="s">
        <v>201</v>
      </c>
      <c r="G6394" s="56" t="s">
        <v>1045</v>
      </c>
      <c r="H6394" s="57">
        <v>79650000</v>
      </c>
    </row>
    <row r="6395" spans="1:8">
      <c r="A6395" s="52" t="s">
        <v>506</v>
      </c>
      <c r="B6395" s="52" t="s">
        <v>1477</v>
      </c>
      <c r="C6395" s="52" t="s">
        <v>930</v>
      </c>
      <c r="D6395" s="52" t="s">
        <v>1428</v>
      </c>
      <c r="E6395" s="52" t="s">
        <v>1044</v>
      </c>
      <c r="F6395" s="52" t="s">
        <v>1046</v>
      </c>
      <c r="G6395" s="56" t="s">
        <v>1047</v>
      </c>
      <c r="H6395" s="57">
        <v>75050000</v>
      </c>
    </row>
    <row r="6396" spans="1:8">
      <c r="A6396" s="52" t="s">
        <v>506</v>
      </c>
      <c r="B6396" s="52" t="s">
        <v>1477</v>
      </c>
      <c r="C6396" s="52" t="s">
        <v>930</v>
      </c>
      <c r="D6396" s="52" t="s">
        <v>1428</v>
      </c>
      <c r="E6396" s="52" t="s">
        <v>1044</v>
      </c>
      <c r="F6396" s="52" t="s">
        <v>1048</v>
      </c>
      <c r="G6396" s="56" t="s">
        <v>1049</v>
      </c>
      <c r="H6396" s="57">
        <v>4600000</v>
      </c>
    </row>
    <row r="6397" spans="1:8" ht="25.5">
      <c r="A6397" s="52" t="s">
        <v>506</v>
      </c>
      <c r="B6397" s="52" t="s">
        <v>1477</v>
      </c>
      <c r="C6397" s="52" t="s">
        <v>930</v>
      </c>
      <c r="D6397" s="52" t="s">
        <v>1428</v>
      </c>
      <c r="E6397" s="52" t="s">
        <v>1058</v>
      </c>
      <c r="F6397" s="52" t="s">
        <v>201</v>
      </c>
      <c r="G6397" s="56" t="s">
        <v>1059</v>
      </c>
      <c r="H6397" s="57">
        <v>4210000</v>
      </c>
    </row>
    <row r="6398" spans="1:8">
      <c r="A6398" s="52" t="s">
        <v>506</v>
      </c>
      <c r="B6398" s="52" t="s">
        <v>1477</v>
      </c>
      <c r="C6398" s="52" t="s">
        <v>930</v>
      </c>
      <c r="D6398" s="52" t="s">
        <v>1428</v>
      </c>
      <c r="E6398" s="52" t="s">
        <v>1058</v>
      </c>
      <c r="F6398" s="52" t="s">
        <v>1064</v>
      </c>
      <c r="G6398" s="56" t="s">
        <v>1065</v>
      </c>
      <c r="H6398" s="57">
        <v>4210000</v>
      </c>
    </row>
    <row r="6399" spans="1:8" ht="25.5">
      <c r="A6399" s="52" t="s">
        <v>506</v>
      </c>
      <c r="B6399" s="52" t="s">
        <v>1477</v>
      </c>
      <c r="C6399" s="52" t="s">
        <v>930</v>
      </c>
      <c r="D6399" s="52" t="s">
        <v>1428</v>
      </c>
      <c r="E6399" s="52" t="s">
        <v>1072</v>
      </c>
      <c r="F6399" s="52" t="s">
        <v>201</v>
      </c>
      <c r="G6399" s="56" t="s">
        <v>1073</v>
      </c>
      <c r="H6399" s="57">
        <v>91058000</v>
      </c>
    </row>
    <row r="6400" spans="1:8">
      <c r="A6400" s="52" t="s">
        <v>506</v>
      </c>
      <c r="B6400" s="52" t="s">
        <v>1477</v>
      </c>
      <c r="C6400" s="52" t="s">
        <v>930</v>
      </c>
      <c r="D6400" s="52" t="s">
        <v>1428</v>
      </c>
      <c r="E6400" s="52" t="s">
        <v>1072</v>
      </c>
      <c r="F6400" s="52" t="s">
        <v>1074</v>
      </c>
      <c r="G6400" s="56" t="s">
        <v>1067</v>
      </c>
      <c r="H6400" s="57">
        <v>91058000</v>
      </c>
    </row>
    <row r="6401" spans="1:8">
      <c r="A6401" s="52" t="s">
        <v>506</v>
      </c>
      <c r="B6401" s="52" t="s">
        <v>1477</v>
      </c>
      <c r="C6401" s="52" t="s">
        <v>930</v>
      </c>
      <c r="D6401" s="52" t="s">
        <v>1428</v>
      </c>
      <c r="E6401" s="52" t="s">
        <v>1189</v>
      </c>
      <c r="F6401" s="52" t="s">
        <v>201</v>
      </c>
      <c r="G6401" s="56" t="s">
        <v>1190</v>
      </c>
      <c r="H6401" s="57">
        <v>3600000</v>
      </c>
    </row>
    <row r="6402" spans="1:8">
      <c r="A6402" s="52" t="s">
        <v>506</v>
      </c>
      <c r="B6402" s="52" t="s">
        <v>1477</v>
      </c>
      <c r="C6402" s="52" t="s">
        <v>930</v>
      </c>
      <c r="D6402" s="52" t="s">
        <v>1428</v>
      </c>
      <c r="E6402" s="52" t="s">
        <v>1189</v>
      </c>
      <c r="F6402" s="52" t="s">
        <v>1191</v>
      </c>
      <c r="G6402" s="56" t="s">
        <v>1192</v>
      </c>
      <c r="H6402" s="57">
        <v>3600000</v>
      </c>
    </row>
    <row r="6403" spans="1:8">
      <c r="A6403" s="52" t="s">
        <v>506</v>
      </c>
      <c r="B6403" s="52" t="s">
        <v>1477</v>
      </c>
      <c r="C6403" s="52" t="s">
        <v>930</v>
      </c>
      <c r="D6403" s="52" t="s">
        <v>1428</v>
      </c>
      <c r="E6403" s="52" t="s">
        <v>1396</v>
      </c>
      <c r="F6403" s="52" t="s">
        <v>201</v>
      </c>
      <c r="G6403" s="56" t="s">
        <v>1397</v>
      </c>
      <c r="H6403" s="57">
        <v>52300000</v>
      </c>
    </row>
    <row r="6404" spans="1:8" ht="25.5">
      <c r="A6404" s="52" t="s">
        <v>506</v>
      </c>
      <c r="B6404" s="52" t="s">
        <v>1477</v>
      </c>
      <c r="C6404" s="52" t="s">
        <v>930</v>
      </c>
      <c r="D6404" s="52" t="s">
        <v>1428</v>
      </c>
      <c r="E6404" s="52" t="s">
        <v>1396</v>
      </c>
      <c r="F6404" s="52" t="s">
        <v>1404</v>
      </c>
      <c r="G6404" s="56" t="s">
        <v>1405</v>
      </c>
      <c r="H6404" s="57">
        <v>52300000</v>
      </c>
    </row>
    <row r="6405" spans="1:8">
      <c r="A6405" s="52" t="s">
        <v>506</v>
      </c>
      <c r="B6405" s="52" t="s">
        <v>1477</v>
      </c>
      <c r="C6405" s="52" t="s">
        <v>930</v>
      </c>
      <c r="D6405" s="52" t="s">
        <v>1428</v>
      </c>
      <c r="E6405" s="52" t="s">
        <v>1083</v>
      </c>
      <c r="F6405" s="52" t="s">
        <v>201</v>
      </c>
      <c r="G6405" s="56" t="s">
        <v>971</v>
      </c>
      <c r="H6405" s="57">
        <v>38520000</v>
      </c>
    </row>
    <row r="6406" spans="1:8">
      <c r="A6406" s="52" t="s">
        <v>506</v>
      </c>
      <c r="B6406" s="52" t="s">
        <v>1477</v>
      </c>
      <c r="C6406" s="52" t="s">
        <v>930</v>
      </c>
      <c r="D6406" s="52" t="s">
        <v>1428</v>
      </c>
      <c r="E6406" s="52" t="s">
        <v>1083</v>
      </c>
      <c r="F6406" s="52" t="s">
        <v>1088</v>
      </c>
      <c r="G6406" s="56" t="s">
        <v>1089</v>
      </c>
      <c r="H6406" s="57">
        <v>37020000</v>
      </c>
    </row>
    <row r="6407" spans="1:8">
      <c r="A6407" s="52" t="s">
        <v>506</v>
      </c>
      <c r="B6407" s="52" t="s">
        <v>1477</v>
      </c>
      <c r="C6407" s="52" t="s">
        <v>930</v>
      </c>
      <c r="D6407" s="52" t="s">
        <v>1428</v>
      </c>
      <c r="E6407" s="52" t="s">
        <v>1083</v>
      </c>
      <c r="F6407" s="52" t="s">
        <v>1090</v>
      </c>
      <c r="G6407" s="56" t="s">
        <v>1091</v>
      </c>
      <c r="H6407" s="57">
        <v>1500000</v>
      </c>
    </row>
    <row r="6408" spans="1:8">
      <c r="A6408" s="52" t="s">
        <v>506</v>
      </c>
      <c r="B6408" s="52" t="s">
        <v>1479</v>
      </c>
      <c r="C6408" s="52" t="s">
        <v>201</v>
      </c>
      <c r="D6408" s="52" t="s">
        <v>201</v>
      </c>
      <c r="E6408" s="52" t="s">
        <v>201</v>
      </c>
      <c r="F6408" s="52" t="s">
        <v>201</v>
      </c>
      <c r="G6408" s="56" t="s">
        <v>1480</v>
      </c>
      <c r="H6408" s="57">
        <v>2887397000</v>
      </c>
    </row>
    <row r="6409" spans="1:8" ht="25.5">
      <c r="A6409" s="52" t="s">
        <v>506</v>
      </c>
      <c r="B6409" s="52" t="s">
        <v>1479</v>
      </c>
      <c r="C6409" s="52" t="s">
        <v>930</v>
      </c>
      <c r="D6409" s="52" t="s">
        <v>201</v>
      </c>
      <c r="E6409" s="52" t="s">
        <v>201</v>
      </c>
      <c r="F6409" s="52" t="s">
        <v>201</v>
      </c>
      <c r="G6409" s="56" t="s">
        <v>931</v>
      </c>
      <c r="H6409" s="57">
        <v>887397000</v>
      </c>
    </row>
    <row r="6410" spans="1:8" ht="38.25">
      <c r="A6410" s="52" t="s">
        <v>506</v>
      </c>
      <c r="B6410" s="52" t="s">
        <v>1479</v>
      </c>
      <c r="C6410" s="52" t="s">
        <v>930</v>
      </c>
      <c r="D6410" s="52" t="s">
        <v>1428</v>
      </c>
      <c r="E6410" s="52" t="s">
        <v>201</v>
      </c>
      <c r="F6410" s="52" t="s">
        <v>201</v>
      </c>
      <c r="G6410" s="56" t="s">
        <v>1429</v>
      </c>
      <c r="H6410" s="57">
        <v>887397000</v>
      </c>
    </row>
    <row r="6411" spans="1:8">
      <c r="A6411" s="52" t="s">
        <v>506</v>
      </c>
      <c r="B6411" s="52" t="s">
        <v>1479</v>
      </c>
      <c r="C6411" s="52" t="s">
        <v>930</v>
      </c>
      <c r="D6411" s="52" t="s">
        <v>1428</v>
      </c>
      <c r="E6411" s="52" t="s">
        <v>934</v>
      </c>
      <c r="F6411" s="52" t="s">
        <v>201</v>
      </c>
      <c r="G6411" s="56" t="s">
        <v>935</v>
      </c>
      <c r="H6411" s="57">
        <v>78762600</v>
      </c>
    </row>
    <row r="6412" spans="1:8">
      <c r="A6412" s="52" t="s">
        <v>506</v>
      </c>
      <c r="B6412" s="52" t="s">
        <v>1479</v>
      </c>
      <c r="C6412" s="52" t="s">
        <v>930</v>
      </c>
      <c r="D6412" s="52" t="s">
        <v>1428</v>
      </c>
      <c r="E6412" s="52" t="s">
        <v>934</v>
      </c>
      <c r="F6412" s="52" t="s">
        <v>936</v>
      </c>
      <c r="G6412" s="56" t="s">
        <v>937</v>
      </c>
      <c r="H6412" s="57">
        <v>78762600</v>
      </c>
    </row>
    <row r="6413" spans="1:8">
      <c r="A6413" s="52" t="s">
        <v>506</v>
      </c>
      <c r="B6413" s="52" t="s">
        <v>1479</v>
      </c>
      <c r="C6413" s="52" t="s">
        <v>930</v>
      </c>
      <c r="D6413" s="52" t="s">
        <v>1428</v>
      </c>
      <c r="E6413" s="52" t="s">
        <v>944</v>
      </c>
      <c r="F6413" s="52" t="s">
        <v>201</v>
      </c>
      <c r="G6413" s="56" t="s">
        <v>945</v>
      </c>
      <c r="H6413" s="57">
        <v>189504000</v>
      </c>
    </row>
    <row r="6414" spans="1:8" ht="25.5">
      <c r="A6414" s="52" t="s">
        <v>506</v>
      </c>
      <c r="B6414" s="52" t="s">
        <v>1479</v>
      </c>
      <c r="C6414" s="52" t="s">
        <v>930</v>
      </c>
      <c r="D6414" s="52" t="s">
        <v>1428</v>
      </c>
      <c r="E6414" s="52" t="s">
        <v>944</v>
      </c>
      <c r="F6414" s="52" t="s">
        <v>954</v>
      </c>
      <c r="G6414" s="56" t="s">
        <v>955</v>
      </c>
      <c r="H6414" s="57">
        <v>1974000</v>
      </c>
    </row>
    <row r="6415" spans="1:8">
      <c r="A6415" s="52" t="s">
        <v>506</v>
      </c>
      <c r="B6415" s="52" t="s">
        <v>1479</v>
      </c>
      <c r="C6415" s="52" t="s">
        <v>930</v>
      </c>
      <c r="D6415" s="52" t="s">
        <v>1428</v>
      </c>
      <c r="E6415" s="52" t="s">
        <v>944</v>
      </c>
      <c r="F6415" s="52" t="s">
        <v>960</v>
      </c>
      <c r="G6415" s="56" t="s">
        <v>961</v>
      </c>
      <c r="H6415" s="57">
        <v>187530000</v>
      </c>
    </row>
    <row r="6416" spans="1:8">
      <c r="A6416" s="52" t="s">
        <v>506</v>
      </c>
      <c r="B6416" s="52" t="s">
        <v>1479</v>
      </c>
      <c r="C6416" s="52" t="s">
        <v>930</v>
      </c>
      <c r="D6416" s="52" t="s">
        <v>1428</v>
      </c>
      <c r="E6416" s="52" t="s">
        <v>972</v>
      </c>
      <c r="F6416" s="52" t="s">
        <v>201</v>
      </c>
      <c r="G6416" s="56" t="s">
        <v>973</v>
      </c>
      <c r="H6416" s="57">
        <v>16934580</v>
      </c>
    </row>
    <row r="6417" spans="1:8">
      <c r="A6417" s="52" t="s">
        <v>506</v>
      </c>
      <c r="B6417" s="52" t="s">
        <v>1479</v>
      </c>
      <c r="C6417" s="52" t="s">
        <v>930</v>
      </c>
      <c r="D6417" s="52" t="s">
        <v>1428</v>
      </c>
      <c r="E6417" s="52" t="s">
        <v>972</v>
      </c>
      <c r="F6417" s="52" t="s">
        <v>974</v>
      </c>
      <c r="G6417" s="56" t="s">
        <v>975</v>
      </c>
      <c r="H6417" s="57">
        <v>13783500</v>
      </c>
    </row>
    <row r="6418" spans="1:8">
      <c r="A6418" s="52" t="s">
        <v>506</v>
      </c>
      <c r="B6418" s="52" t="s">
        <v>1479</v>
      </c>
      <c r="C6418" s="52" t="s">
        <v>930</v>
      </c>
      <c r="D6418" s="52" t="s">
        <v>1428</v>
      </c>
      <c r="E6418" s="52" t="s">
        <v>972</v>
      </c>
      <c r="F6418" s="52" t="s">
        <v>976</v>
      </c>
      <c r="G6418" s="56" t="s">
        <v>977</v>
      </c>
      <c r="H6418" s="57">
        <v>2363160</v>
      </c>
    </row>
    <row r="6419" spans="1:8">
      <c r="A6419" s="52" t="s">
        <v>506</v>
      </c>
      <c r="B6419" s="52" t="s">
        <v>1479</v>
      </c>
      <c r="C6419" s="52" t="s">
        <v>930</v>
      </c>
      <c r="D6419" s="52" t="s">
        <v>1428</v>
      </c>
      <c r="E6419" s="52" t="s">
        <v>972</v>
      </c>
      <c r="F6419" s="52" t="s">
        <v>980</v>
      </c>
      <c r="G6419" s="56" t="s">
        <v>981</v>
      </c>
      <c r="H6419" s="57">
        <v>787920</v>
      </c>
    </row>
    <row r="6420" spans="1:8">
      <c r="A6420" s="52" t="s">
        <v>506</v>
      </c>
      <c r="B6420" s="52" t="s">
        <v>1479</v>
      </c>
      <c r="C6420" s="52" t="s">
        <v>930</v>
      </c>
      <c r="D6420" s="52" t="s">
        <v>1428</v>
      </c>
      <c r="E6420" s="52" t="s">
        <v>986</v>
      </c>
      <c r="F6420" s="52" t="s">
        <v>201</v>
      </c>
      <c r="G6420" s="56" t="s">
        <v>987</v>
      </c>
      <c r="H6420" s="57">
        <v>5173762</v>
      </c>
    </row>
    <row r="6421" spans="1:8">
      <c r="A6421" s="52" t="s">
        <v>506</v>
      </c>
      <c r="B6421" s="52" t="s">
        <v>1479</v>
      </c>
      <c r="C6421" s="52" t="s">
        <v>930</v>
      </c>
      <c r="D6421" s="52" t="s">
        <v>1428</v>
      </c>
      <c r="E6421" s="52" t="s">
        <v>986</v>
      </c>
      <c r="F6421" s="52" t="s">
        <v>988</v>
      </c>
      <c r="G6421" s="56" t="s">
        <v>989</v>
      </c>
      <c r="H6421" s="57">
        <v>3673762</v>
      </c>
    </row>
    <row r="6422" spans="1:8">
      <c r="A6422" s="52" t="s">
        <v>506</v>
      </c>
      <c r="B6422" s="52" t="s">
        <v>1479</v>
      </c>
      <c r="C6422" s="52" t="s">
        <v>930</v>
      </c>
      <c r="D6422" s="52" t="s">
        <v>1428</v>
      </c>
      <c r="E6422" s="52" t="s">
        <v>986</v>
      </c>
      <c r="F6422" s="52" t="s">
        <v>994</v>
      </c>
      <c r="G6422" s="56" t="s">
        <v>995</v>
      </c>
      <c r="H6422" s="57">
        <v>1500000</v>
      </c>
    </row>
    <row r="6423" spans="1:8">
      <c r="A6423" s="52" t="s">
        <v>506</v>
      </c>
      <c r="B6423" s="52" t="s">
        <v>1479</v>
      </c>
      <c r="C6423" s="52" t="s">
        <v>930</v>
      </c>
      <c r="D6423" s="52" t="s">
        <v>1428</v>
      </c>
      <c r="E6423" s="52" t="s">
        <v>996</v>
      </c>
      <c r="F6423" s="52" t="s">
        <v>201</v>
      </c>
      <c r="G6423" s="56" t="s">
        <v>997</v>
      </c>
      <c r="H6423" s="57">
        <v>2952000</v>
      </c>
    </row>
    <row r="6424" spans="1:8">
      <c r="A6424" s="52" t="s">
        <v>506</v>
      </c>
      <c r="B6424" s="52" t="s">
        <v>1479</v>
      </c>
      <c r="C6424" s="52" t="s">
        <v>930</v>
      </c>
      <c r="D6424" s="52" t="s">
        <v>1428</v>
      </c>
      <c r="E6424" s="52" t="s">
        <v>996</v>
      </c>
      <c r="F6424" s="52" t="s">
        <v>998</v>
      </c>
      <c r="G6424" s="56" t="s">
        <v>999</v>
      </c>
      <c r="H6424" s="57">
        <v>2952000</v>
      </c>
    </row>
    <row r="6425" spans="1:8">
      <c r="A6425" s="52" t="s">
        <v>506</v>
      </c>
      <c r="B6425" s="52" t="s">
        <v>1479</v>
      </c>
      <c r="C6425" s="52" t="s">
        <v>930</v>
      </c>
      <c r="D6425" s="52" t="s">
        <v>1428</v>
      </c>
      <c r="E6425" s="52" t="s">
        <v>1006</v>
      </c>
      <c r="F6425" s="52" t="s">
        <v>201</v>
      </c>
      <c r="G6425" s="56" t="s">
        <v>1007</v>
      </c>
      <c r="H6425" s="57">
        <v>58933863</v>
      </c>
    </row>
    <row r="6426" spans="1:8" ht="38.25">
      <c r="A6426" s="52" t="s">
        <v>506</v>
      </c>
      <c r="B6426" s="52" t="s">
        <v>1479</v>
      </c>
      <c r="C6426" s="52" t="s">
        <v>930</v>
      </c>
      <c r="D6426" s="52" t="s">
        <v>1428</v>
      </c>
      <c r="E6426" s="52" t="s">
        <v>1006</v>
      </c>
      <c r="F6426" s="52" t="s">
        <v>1008</v>
      </c>
      <c r="G6426" s="56" t="s">
        <v>1009</v>
      </c>
      <c r="H6426" s="57">
        <v>480463</v>
      </c>
    </row>
    <row r="6427" spans="1:8" ht="38.25">
      <c r="A6427" s="52" t="s">
        <v>506</v>
      </c>
      <c r="B6427" s="52" t="s">
        <v>1479</v>
      </c>
      <c r="C6427" s="52" t="s">
        <v>930</v>
      </c>
      <c r="D6427" s="52" t="s">
        <v>1428</v>
      </c>
      <c r="E6427" s="52" t="s">
        <v>1006</v>
      </c>
      <c r="F6427" s="52" t="s">
        <v>1012</v>
      </c>
      <c r="G6427" s="56" t="s">
        <v>1013</v>
      </c>
      <c r="H6427" s="57">
        <v>1980000</v>
      </c>
    </row>
    <row r="6428" spans="1:8" ht="25.5">
      <c r="A6428" s="52" t="s">
        <v>506</v>
      </c>
      <c r="B6428" s="52" t="s">
        <v>1479</v>
      </c>
      <c r="C6428" s="52" t="s">
        <v>930</v>
      </c>
      <c r="D6428" s="52" t="s">
        <v>1428</v>
      </c>
      <c r="E6428" s="52" t="s">
        <v>1006</v>
      </c>
      <c r="F6428" s="52" t="s">
        <v>1016</v>
      </c>
      <c r="G6428" s="56" t="s">
        <v>1017</v>
      </c>
      <c r="H6428" s="57">
        <v>56473400</v>
      </c>
    </row>
    <row r="6429" spans="1:8">
      <c r="A6429" s="52" t="s">
        <v>506</v>
      </c>
      <c r="B6429" s="52" t="s">
        <v>1479</v>
      </c>
      <c r="C6429" s="52" t="s">
        <v>930</v>
      </c>
      <c r="D6429" s="52" t="s">
        <v>1428</v>
      </c>
      <c r="E6429" s="52" t="s">
        <v>1021</v>
      </c>
      <c r="F6429" s="52" t="s">
        <v>201</v>
      </c>
      <c r="G6429" s="56" t="s">
        <v>1022</v>
      </c>
      <c r="H6429" s="57">
        <v>332219600</v>
      </c>
    </row>
    <row r="6430" spans="1:8">
      <c r="A6430" s="52" t="s">
        <v>506</v>
      </c>
      <c r="B6430" s="52" t="s">
        <v>1479</v>
      </c>
      <c r="C6430" s="52" t="s">
        <v>930</v>
      </c>
      <c r="D6430" s="52" t="s">
        <v>1428</v>
      </c>
      <c r="E6430" s="52" t="s">
        <v>1021</v>
      </c>
      <c r="F6430" s="52" t="s">
        <v>1023</v>
      </c>
      <c r="G6430" s="56" t="s">
        <v>1024</v>
      </c>
      <c r="H6430" s="57">
        <v>39673600</v>
      </c>
    </row>
    <row r="6431" spans="1:8">
      <c r="A6431" s="52" t="s">
        <v>506</v>
      </c>
      <c r="B6431" s="52" t="s">
        <v>1479</v>
      </c>
      <c r="C6431" s="52" t="s">
        <v>930</v>
      </c>
      <c r="D6431" s="52" t="s">
        <v>1428</v>
      </c>
      <c r="E6431" s="52" t="s">
        <v>1021</v>
      </c>
      <c r="F6431" s="52" t="s">
        <v>1025</v>
      </c>
      <c r="G6431" s="56" t="s">
        <v>1026</v>
      </c>
      <c r="H6431" s="57">
        <v>16000000</v>
      </c>
    </row>
    <row r="6432" spans="1:8">
      <c r="A6432" s="52" t="s">
        <v>506</v>
      </c>
      <c r="B6432" s="52" t="s">
        <v>1479</v>
      </c>
      <c r="C6432" s="52" t="s">
        <v>930</v>
      </c>
      <c r="D6432" s="52" t="s">
        <v>1428</v>
      </c>
      <c r="E6432" s="52" t="s">
        <v>1021</v>
      </c>
      <c r="F6432" s="52" t="s">
        <v>1027</v>
      </c>
      <c r="G6432" s="56" t="s">
        <v>1028</v>
      </c>
      <c r="H6432" s="57">
        <v>8800000</v>
      </c>
    </row>
    <row r="6433" spans="1:8">
      <c r="A6433" s="52" t="s">
        <v>506</v>
      </c>
      <c r="B6433" s="52" t="s">
        <v>1479</v>
      </c>
      <c r="C6433" s="52" t="s">
        <v>930</v>
      </c>
      <c r="D6433" s="52" t="s">
        <v>1428</v>
      </c>
      <c r="E6433" s="52" t="s">
        <v>1021</v>
      </c>
      <c r="F6433" s="52" t="s">
        <v>1029</v>
      </c>
      <c r="G6433" s="56" t="s">
        <v>1030</v>
      </c>
      <c r="H6433" s="57">
        <v>47000000</v>
      </c>
    </row>
    <row r="6434" spans="1:8">
      <c r="A6434" s="52" t="s">
        <v>506</v>
      </c>
      <c r="B6434" s="52" t="s">
        <v>1479</v>
      </c>
      <c r="C6434" s="52" t="s">
        <v>930</v>
      </c>
      <c r="D6434" s="52" t="s">
        <v>1428</v>
      </c>
      <c r="E6434" s="52" t="s">
        <v>1021</v>
      </c>
      <c r="F6434" s="52" t="s">
        <v>1031</v>
      </c>
      <c r="G6434" s="56" t="s">
        <v>1032</v>
      </c>
      <c r="H6434" s="57">
        <v>178860000</v>
      </c>
    </row>
    <row r="6435" spans="1:8">
      <c r="A6435" s="52" t="s">
        <v>506</v>
      </c>
      <c r="B6435" s="52" t="s">
        <v>1479</v>
      </c>
      <c r="C6435" s="52" t="s">
        <v>930</v>
      </c>
      <c r="D6435" s="52" t="s">
        <v>1428</v>
      </c>
      <c r="E6435" s="52" t="s">
        <v>1021</v>
      </c>
      <c r="F6435" s="52" t="s">
        <v>1033</v>
      </c>
      <c r="G6435" s="56" t="s">
        <v>1034</v>
      </c>
      <c r="H6435" s="57">
        <v>41886000</v>
      </c>
    </row>
    <row r="6436" spans="1:8">
      <c r="A6436" s="52" t="s">
        <v>506</v>
      </c>
      <c r="B6436" s="52" t="s">
        <v>1479</v>
      </c>
      <c r="C6436" s="52" t="s">
        <v>930</v>
      </c>
      <c r="D6436" s="52" t="s">
        <v>1428</v>
      </c>
      <c r="E6436" s="52" t="s">
        <v>1035</v>
      </c>
      <c r="F6436" s="52" t="s">
        <v>201</v>
      </c>
      <c r="G6436" s="56" t="s">
        <v>1036</v>
      </c>
      <c r="H6436" s="57">
        <v>53500000</v>
      </c>
    </row>
    <row r="6437" spans="1:8">
      <c r="A6437" s="52" t="s">
        <v>506</v>
      </c>
      <c r="B6437" s="52" t="s">
        <v>1479</v>
      </c>
      <c r="C6437" s="52" t="s">
        <v>930</v>
      </c>
      <c r="D6437" s="52" t="s">
        <v>1428</v>
      </c>
      <c r="E6437" s="52" t="s">
        <v>1035</v>
      </c>
      <c r="F6437" s="52" t="s">
        <v>1039</v>
      </c>
      <c r="G6437" s="56" t="s">
        <v>1040</v>
      </c>
      <c r="H6437" s="57">
        <v>23000000</v>
      </c>
    </row>
    <row r="6438" spans="1:8">
      <c r="A6438" s="52" t="s">
        <v>506</v>
      </c>
      <c r="B6438" s="52" t="s">
        <v>1479</v>
      </c>
      <c r="C6438" s="52" t="s">
        <v>930</v>
      </c>
      <c r="D6438" s="52" t="s">
        <v>1428</v>
      </c>
      <c r="E6438" s="52" t="s">
        <v>1035</v>
      </c>
      <c r="F6438" s="52" t="s">
        <v>1041</v>
      </c>
      <c r="G6438" s="56" t="s">
        <v>1028</v>
      </c>
      <c r="H6438" s="57">
        <v>30500000</v>
      </c>
    </row>
    <row r="6439" spans="1:8">
      <c r="A6439" s="52" t="s">
        <v>506</v>
      </c>
      <c r="B6439" s="52" t="s">
        <v>1479</v>
      </c>
      <c r="C6439" s="52" t="s">
        <v>930</v>
      </c>
      <c r="D6439" s="52" t="s">
        <v>1428</v>
      </c>
      <c r="E6439" s="52" t="s">
        <v>1044</v>
      </c>
      <c r="F6439" s="52" t="s">
        <v>201</v>
      </c>
      <c r="G6439" s="56" t="s">
        <v>1045</v>
      </c>
      <c r="H6439" s="57">
        <v>118322595</v>
      </c>
    </row>
    <row r="6440" spans="1:8">
      <c r="A6440" s="52" t="s">
        <v>506</v>
      </c>
      <c r="B6440" s="52" t="s">
        <v>1479</v>
      </c>
      <c r="C6440" s="52" t="s">
        <v>930</v>
      </c>
      <c r="D6440" s="52" t="s">
        <v>1428</v>
      </c>
      <c r="E6440" s="52" t="s">
        <v>1044</v>
      </c>
      <c r="F6440" s="52" t="s">
        <v>1046</v>
      </c>
      <c r="G6440" s="56" t="s">
        <v>1047</v>
      </c>
      <c r="H6440" s="57">
        <v>67530995</v>
      </c>
    </row>
    <row r="6441" spans="1:8">
      <c r="A6441" s="52" t="s">
        <v>506</v>
      </c>
      <c r="B6441" s="52" t="s">
        <v>1479</v>
      </c>
      <c r="C6441" s="52" t="s">
        <v>930</v>
      </c>
      <c r="D6441" s="52" t="s">
        <v>1428</v>
      </c>
      <c r="E6441" s="52" t="s">
        <v>1044</v>
      </c>
      <c r="F6441" s="52" t="s">
        <v>1048</v>
      </c>
      <c r="G6441" s="56" t="s">
        <v>1049</v>
      </c>
      <c r="H6441" s="57">
        <v>50791600</v>
      </c>
    </row>
    <row r="6442" spans="1:8" ht="25.5">
      <c r="A6442" s="52" t="s">
        <v>506</v>
      </c>
      <c r="B6442" s="52" t="s">
        <v>1479</v>
      </c>
      <c r="C6442" s="52" t="s">
        <v>930</v>
      </c>
      <c r="D6442" s="52" t="s">
        <v>1428</v>
      </c>
      <c r="E6442" s="52" t="s">
        <v>1058</v>
      </c>
      <c r="F6442" s="52" t="s">
        <v>201</v>
      </c>
      <c r="G6442" s="56" t="s">
        <v>1059</v>
      </c>
      <c r="H6442" s="57">
        <v>5619000</v>
      </c>
    </row>
    <row r="6443" spans="1:8">
      <c r="A6443" s="52" t="s">
        <v>506</v>
      </c>
      <c r="B6443" s="52" t="s">
        <v>1479</v>
      </c>
      <c r="C6443" s="52" t="s">
        <v>930</v>
      </c>
      <c r="D6443" s="52" t="s">
        <v>1428</v>
      </c>
      <c r="E6443" s="52" t="s">
        <v>1058</v>
      </c>
      <c r="F6443" s="52" t="s">
        <v>1064</v>
      </c>
      <c r="G6443" s="56" t="s">
        <v>1065</v>
      </c>
      <c r="H6443" s="57">
        <v>5619000</v>
      </c>
    </row>
    <row r="6444" spans="1:8" ht="25.5">
      <c r="A6444" s="52" t="s">
        <v>506</v>
      </c>
      <c r="B6444" s="52" t="s">
        <v>1479</v>
      </c>
      <c r="C6444" s="52" t="s">
        <v>930</v>
      </c>
      <c r="D6444" s="52" t="s">
        <v>1428</v>
      </c>
      <c r="E6444" s="52" t="s">
        <v>1076</v>
      </c>
      <c r="F6444" s="52" t="s">
        <v>201</v>
      </c>
      <c r="G6444" s="56" t="s">
        <v>1077</v>
      </c>
      <c r="H6444" s="57">
        <v>1200000</v>
      </c>
    </row>
    <row r="6445" spans="1:8">
      <c r="A6445" s="52" t="s">
        <v>506</v>
      </c>
      <c r="B6445" s="52" t="s">
        <v>1479</v>
      </c>
      <c r="C6445" s="52" t="s">
        <v>930</v>
      </c>
      <c r="D6445" s="52" t="s">
        <v>1428</v>
      </c>
      <c r="E6445" s="52" t="s">
        <v>1076</v>
      </c>
      <c r="F6445" s="52" t="s">
        <v>1082</v>
      </c>
      <c r="G6445" s="56" t="s">
        <v>971</v>
      </c>
      <c r="H6445" s="57">
        <v>1200000</v>
      </c>
    </row>
    <row r="6446" spans="1:8">
      <c r="A6446" s="52" t="s">
        <v>506</v>
      </c>
      <c r="B6446" s="52" t="s">
        <v>1479</v>
      </c>
      <c r="C6446" s="52" t="s">
        <v>930</v>
      </c>
      <c r="D6446" s="52" t="s">
        <v>1428</v>
      </c>
      <c r="E6446" s="52" t="s">
        <v>1083</v>
      </c>
      <c r="F6446" s="52" t="s">
        <v>201</v>
      </c>
      <c r="G6446" s="56" t="s">
        <v>971</v>
      </c>
      <c r="H6446" s="57">
        <v>24275000</v>
      </c>
    </row>
    <row r="6447" spans="1:8">
      <c r="A6447" s="52" t="s">
        <v>506</v>
      </c>
      <c r="B6447" s="52" t="s">
        <v>1479</v>
      </c>
      <c r="C6447" s="52" t="s">
        <v>930</v>
      </c>
      <c r="D6447" s="52" t="s">
        <v>1428</v>
      </c>
      <c r="E6447" s="52" t="s">
        <v>1083</v>
      </c>
      <c r="F6447" s="52" t="s">
        <v>1090</v>
      </c>
      <c r="G6447" s="56" t="s">
        <v>1091</v>
      </c>
      <c r="H6447" s="57">
        <v>24275000</v>
      </c>
    </row>
    <row r="6448" spans="1:8">
      <c r="A6448" s="52" t="s">
        <v>506</v>
      </c>
      <c r="B6448" s="52" t="s">
        <v>1479</v>
      </c>
      <c r="C6448" s="52" t="s">
        <v>1213</v>
      </c>
      <c r="D6448" s="52" t="s">
        <v>201</v>
      </c>
      <c r="E6448" s="52" t="s">
        <v>201</v>
      </c>
      <c r="F6448" s="52" t="s">
        <v>201</v>
      </c>
      <c r="G6448" s="56" t="s">
        <v>1214</v>
      </c>
      <c r="H6448" s="57">
        <v>2000000000</v>
      </c>
    </row>
    <row r="6449" spans="1:8" ht="25.5">
      <c r="A6449" s="52" t="s">
        <v>506</v>
      </c>
      <c r="B6449" s="52" t="s">
        <v>1479</v>
      </c>
      <c r="C6449" s="52" t="s">
        <v>1213</v>
      </c>
      <c r="D6449" s="52" t="s">
        <v>1440</v>
      </c>
      <c r="E6449" s="52" t="s">
        <v>201</v>
      </c>
      <c r="F6449" s="52" t="s">
        <v>201</v>
      </c>
      <c r="G6449" s="56" t="s">
        <v>1441</v>
      </c>
      <c r="H6449" s="57">
        <v>0</v>
      </c>
    </row>
    <row r="6450" spans="1:8">
      <c r="A6450" s="52" t="s">
        <v>506</v>
      </c>
      <c r="B6450" s="52" t="s">
        <v>1479</v>
      </c>
      <c r="C6450" s="52" t="s">
        <v>1213</v>
      </c>
      <c r="D6450" s="52" t="s">
        <v>1215</v>
      </c>
      <c r="E6450" s="52" t="s">
        <v>201</v>
      </c>
      <c r="F6450" s="52" t="s">
        <v>201</v>
      </c>
      <c r="G6450" s="56" t="s">
        <v>1216</v>
      </c>
      <c r="H6450" s="57">
        <v>2000000000</v>
      </c>
    </row>
    <row r="6451" spans="1:8">
      <c r="A6451" s="52" t="s">
        <v>506</v>
      </c>
      <c r="B6451" s="52" t="s">
        <v>1479</v>
      </c>
      <c r="C6451" s="52" t="s">
        <v>1213</v>
      </c>
      <c r="D6451" s="52" t="s">
        <v>1215</v>
      </c>
      <c r="E6451" s="52" t="s">
        <v>1083</v>
      </c>
      <c r="F6451" s="52" t="s">
        <v>201</v>
      </c>
      <c r="G6451" s="56" t="s">
        <v>971</v>
      </c>
      <c r="H6451" s="57">
        <v>2000000000</v>
      </c>
    </row>
    <row r="6452" spans="1:8">
      <c r="A6452" s="52" t="s">
        <v>506</v>
      </c>
      <c r="B6452" s="52" t="s">
        <v>1479</v>
      </c>
      <c r="C6452" s="52" t="s">
        <v>1213</v>
      </c>
      <c r="D6452" s="52" t="s">
        <v>1215</v>
      </c>
      <c r="E6452" s="52" t="s">
        <v>1083</v>
      </c>
      <c r="F6452" s="52" t="s">
        <v>1090</v>
      </c>
      <c r="G6452" s="56" t="s">
        <v>1091</v>
      </c>
      <c r="H6452" s="57">
        <v>2000000000</v>
      </c>
    </row>
    <row r="6453" spans="1:8">
      <c r="A6453" s="52" t="s">
        <v>506</v>
      </c>
      <c r="B6453" s="52" t="s">
        <v>706</v>
      </c>
      <c r="C6453" s="52" t="s">
        <v>201</v>
      </c>
      <c r="D6453" s="52" t="s">
        <v>201</v>
      </c>
      <c r="E6453" s="52" t="s">
        <v>201</v>
      </c>
      <c r="F6453" s="52" t="s">
        <v>201</v>
      </c>
      <c r="G6453" s="56" t="s">
        <v>707</v>
      </c>
      <c r="H6453" s="57">
        <v>6936000000</v>
      </c>
    </row>
    <row r="6454" spans="1:8">
      <c r="A6454" s="52" t="s">
        <v>506</v>
      </c>
      <c r="B6454" s="52" t="s">
        <v>706</v>
      </c>
      <c r="C6454" s="52" t="s">
        <v>1158</v>
      </c>
      <c r="D6454" s="52" t="s">
        <v>201</v>
      </c>
      <c r="E6454" s="52" t="s">
        <v>201</v>
      </c>
      <c r="F6454" s="52" t="s">
        <v>201</v>
      </c>
      <c r="G6454" s="56" t="s">
        <v>1159</v>
      </c>
      <c r="H6454" s="57">
        <v>6936000000</v>
      </c>
    </row>
    <row r="6455" spans="1:8">
      <c r="A6455" s="52" t="s">
        <v>506</v>
      </c>
      <c r="B6455" s="52" t="s">
        <v>706</v>
      </c>
      <c r="C6455" s="52" t="s">
        <v>1158</v>
      </c>
      <c r="D6455" s="52" t="s">
        <v>1162</v>
      </c>
      <c r="E6455" s="52" t="s">
        <v>201</v>
      </c>
      <c r="F6455" s="52" t="s">
        <v>201</v>
      </c>
      <c r="G6455" s="56" t="s">
        <v>1163</v>
      </c>
      <c r="H6455" s="57">
        <v>936000000</v>
      </c>
    </row>
    <row r="6456" spans="1:8" ht="25.5">
      <c r="A6456" s="52" t="s">
        <v>506</v>
      </c>
      <c r="B6456" s="52" t="s">
        <v>706</v>
      </c>
      <c r="C6456" s="52" t="s">
        <v>1158</v>
      </c>
      <c r="D6456" s="52" t="s">
        <v>1162</v>
      </c>
      <c r="E6456" s="52" t="s">
        <v>1481</v>
      </c>
      <c r="F6456" s="52" t="s">
        <v>201</v>
      </c>
      <c r="G6456" s="56" t="s">
        <v>1482</v>
      </c>
      <c r="H6456" s="57">
        <v>936000000</v>
      </c>
    </row>
    <row r="6457" spans="1:8">
      <c r="A6457" s="52" t="s">
        <v>506</v>
      </c>
      <c r="B6457" s="52" t="s">
        <v>706</v>
      </c>
      <c r="C6457" s="52" t="s">
        <v>1158</v>
      </c>
      <c r="D6457" s="52" t="s">
        <v>1162</v>
      </c>
      <c r="E6457" s="52" t="s">
        <v>1481</v>
      </c>
      <c r="F6457" s="52" t="s">
        <v>1483</v>
      </c>
      <c r="G6457" s="56" t="s">
        <v>1484</v>
      </c>
      <c r="H6457" s="57">
        <v>936000000</v>
      </c>
    </row>
    <row r="6458" spans="1:8">
      <c r="A6458" s="52" t="s">
        <v>506</v>
      </c>
      <c r="B6458" s="52" t="s">
        <v>706</v>
      </c>
      <c r="C6458" s="52" t="s">
        <v>1158</v>
      </c>
      <c r="D6458" s="52" t="s">
        <v>1485</v>
      </c>
      <c r="E6458" s="52" t="s">
        <v>201</v>
      </c>
      <c r="F6458" s="52" t="s">
        <v>201</v>
      </c>
      <c r="G6458" s="56" t="s">
        <v>1486</v>
      </c>
      <c r="H6458" s="57">
        <v>6000000000</v>
      </c>
    </row>
    <row r="6459" spans="1:8" ht="25.5">
      <c r="A6459" s="52" t="s">
        <v>506</v>
      </c>
      <c r="B6459" s="52" t="s">
        <v>706</v>
      </c>
      <c r="C6459" s="52" t="s">
        <v>1158</v>
      </c>
      <c r="D6459" s="52" t="s">
        <v>1485</v>
      </c>
      <c r="E6459" s="52" t="s">
        <v>1481</v>
      </c>
      <c r="F6459" s="52" t="s">
        <v>201</v>
      </c>
      <c r="G6459" s="56" t="s">
        <v>1482</v>
      </c>
      <c r="H6459" s="57">
        <v>6000000000</v>
      </c>
    </row>
    <row r="6460" spans="1:8">
      <c r="A6460" s="52" t="s">
        <v>506</v>
      </c>
      <c r="B6460" s="52" t="s">
        <v>706</v>
      </c>
      <c r="C6460" s="52" t="s">
        <v>1158</v>
      </c>
      <c r="D6460" s="52" t="s">
        <v>1485</v>
      </c>
      <c r="E6460" s="52" t="s">
        <v>1481</v>
      </c>
      <c r="F6460" s="52" t="s">
        <v>1483</v>
      </c>
      <c r="G6460" s="56" t="s">
        <v>1484</v>
      </c>
      <c r="H6460" s="57">
        <v>6000000000</v>
      </c>
    </row>
    <row r="6461" spans="1:8">
      <c r="A6461" s="52" t="s">
        <v>506</v>
      </c>
      <c r="B6461" s="52" t="s">
        <v>706</v>
      </c>
      <c r="C6461" s="52" t="s">
        <v>1213</v>
      </c>
      <c r="D6461" s="52" t="s">
        <v>201</v>
      </c>
      <c r="E6461" s="52" t="s">
        <v>201</v>
      </c>
      <c r="F6461" s="52" t="s">
        <v>201</v>
      </c>
      <c r="G6461" s="56" t="s">
        <v>1214</v>
      </c>
      <c r="H6461" s="57">
        <v>0</v>
      </c>
    </row>
    <row r="6462" spans="1:8" ht="25.5">
      <c r="A6462" s="52" t="s">
        <v>506</v>
      </c>
      <c r="B6462" s="52" t="s">
        <v>706</v>
      </c>
      <c r="C6462" s="52" t="s">
        <v>1213</v>
      </c>
      <c r="D6462" s="52" t="s">
        <v>508</v>
      </c>
      <c r="E6462" s="52" t="s">
        <v>201</v>
      </c>
      <c r="F6462" s="52" t="s">
        <v>201</v>
      </c>
      <c r="G6462" s="56" t="s">
        <v>1316</v>
      </c>
      <c r="H6462" s="57">
        <v>0</v>
      </c>
    </row>
    <row r="6463" spans="1:8">
      <c r="A6463" s="52" t="s">
        <v>506</v>
      </c>
      <c r="B6463" s="52" t="s">
        <v>750</v>
      </c>
      <c r="C6463" s="52" t="s">
        <v>201</v>
      </c>
      <c r="D6463" s="52" t="s">
        <v>201</v>
      </c>
      <c r="E6463" s="52" t="s">
        <v>201</v>
      </c>
      <c r="F6463" s="52" t="s">
        <v>201</v>
      </c>
      <c r="G6463" s="56" t="s">
        <v>481</v>
      </c>
      <c r="H6463" s="57">
        <v>21614205876444</v>
      </c>
    </row>
    <row r="6464" spans="1:8">
      <c r="A6464" s="52" t="s">
        <v>506</v>
      </c>
      <c r="B6464" s="52" t="s">
        <v>750</v>
      </c>
      <c r="C6464" s="52" t="s">
        <v>289</v>
      </c>
      <c r="D6464" s="52" t="s">
        <v>201</v>
      </c>
      <c r="E6464" s="52" t="s">
        <v>201</v>
      </c>
      <c r="F6464" s="52" t="s">
        <v>201</v>
      </c>
      <c r="G6464" s="56" t="s">
        <v>1487</v>
      </c>
      <c r="H6464" s="57">
        <v>264714884269</v>
      </c>
    </row>
    <row r="6465" spans="1:8">
      <c r="A6465" s="52" t="s">
        <v>506</v>
      </c>
      <c r="B6465" s="52" t="s">
        <v>750</v>
      </c>
      <c r="C6465" s="52" t="s">
        <v>289</v>
      </c>
      <c r="D6465" s="52" t="s">
        <v>318</v>
      </c>
      <c r="E6465" s="52" t="s">
        <v>201</v>
      </c>
      <c r="F6465" s="52" t="s">
        <v>201</v>
      </c>
      <c r="G6465" s="56" t="s">
        <v>1487</v>
      </c>
      <c r="H6465" s="57">
        <v>264714884269</v>
      </c>
    </row>
    <row r="6466" spans="1:8" ht="25.5">
      <c r="A6466" s="52" t="s">
        <v>506</v>
      </c>
      <c r="B6466" s="52" t="s">
        <v>750</v>
      </c>
      <c r="C6466" s="52" t="s">
        <v>289</v>
      </c>
      <c r="D6466" s="52" t="s">
        <v>318</v>
      </c>
      <c r="E6466" s="52" t="s">
        <v>962</v>
      </c>
      <c r="F6466" s="52" t="s">
        <v>201</v>
      </c>
      <c r="G6466" s="56" t="s">
        <v>963</v>
      </c>
      <c r="H6466" s="57">
        <v>26575005</v>
      </c>
    </row>
    <row r="6467" spans="1:8">
      <c r="A6467" s="52" t="s">
        <v>506</v>
      </c>
      <c r="B6467" s="52" t="s">
        <v>750</v>
      </c>
      <c r="C6467" s="52" t="s">
        <v>289</v>
      </c>
      <c r="D6467" s="52" t="s">
        <v>318</v>
      </c>
      <c r="E6467" s="52" t="s">
        <v>962</v>
      </c>
      <c r="F6467" s="52" t="s">
        <v>964</v>
      </c>
      <c r="G6467" s="56" t="s">
        <v>965</v>
      </c>
      <c r="H6467" s="57">
        <v>26575005</v>
      </c>
    </row>
    <row r="6468" spans="1:8">
      <c r="A6468" s="52" t="s">
        <v>506</v>
      </c>
      <c r="B6468" s="52" t="s">
        <v>750</v>
      </c>
      <c r="C6468" s="52" t="s">
        <v>289</v>
      </c>
      <c r="D6468" s="52" t="s">
        <v>318</v>
      </c>
      <c r="E6468" s="52" t="s">
        <v>1139</v>
      </c>
      <c r="F6468" s="52" t="s">
        <v>201</v>
      </c>
      <c r="G6468" s="56" t="s">
        <v>1140</v>
      </c>
      <c r="H6468" s="57">
        <v>12800000</v>
      </c>
    </row>
    <row r="6469" spans="1:8">
      <c r="A6469" s="52" t="s">
        <v>506</v>
      </c>
      <c r="B6469" s="52" t="s">
        <v>750</v>
      </c>
      <c r="C6469" s="52" t="s">
        <v>289</v>
      </c>
      <c r="D6469" s="52" t="s">
        <v>318</v>
      </c>
      <c r="E6469" s="52" t="s">
        <v>1139</v>
      </c>
      <c r="F6469" s="52" t="s">
        <v>1141</v>
      </c>
      <c r="G6469" s="56" t="s">
        <v>1142</v>
      </c>
      <c r="H6469" s="57">
        <v>12800000</v>
      </c>
    </row>
    <row r="6470" spans="1:8">
      <c r="A6470" s="52" t="s">
        <v>506</v>
      </c>
      <c r="B6470" s="52" t="s">
        <v>750</v>
      </c>
      <c r="C6470" s="52" t="s">
        <v>289</v>
      </c>
      <c r="D6470" s="52" t="s">
        <v>318</v>
      </c>
      <c r="E6470" s="52" t="s">
        <v>982</v>
      </c>
      <c r="F6470" s="52" t="s">
        <v>201</v>
      </c>
      <c r="G6470" s="56" t="s">
        <v>983</v>
      </c>
      <c r="H6470" s="57">
        <v>48650901716</v>
      </c>
    </row>
    <row r="6471" spans="1:8">
      <c r="A6471" s="52" t="s">
        <v>506</v>
      </c>
      <c r="B6471" s="52" t="s">
        <v>750</v>
      </c>
      <c r="C6471" s="52" t="s">
        <v>289</v>
      </c>
      <c r="D6471" s="52" t="s">
        <v>318</v>
      </c>
      <c r="E6471" s="52" t="s">
        <v>982</v>
      </c>
      <c r="F6471" s="52" t="s">
        <v>1242</v>
      </c>
      <c r="G6471" s="56" t="s">
        <v>971</v>
      </c>
      <c r="H6471" s="57">
        <v>48650901716</v>
      </c>
    </row>
    <row r="6472" spans="1:8">
      <c r="A6472" s="52" t="s">
        <v>506</v>
      </c>
      <c r="B6472" s="52" t="s">
        <v>750</v>
      </c>
      <c r="C6472" s="52" t="s">
        <v>289</v>
      </c>
      <c r="D6472" s="52" t="s">
        <v>318</v>
      </c>
      <c r="E6472" s="52" t="s">
        <v>986</v>
      </c>
      <c r="F6472" s="52" t="s">
        <v>201</v>
      </c>
      <c r="G6472" s="56" t="s">
        <v>987</v>
      </c>
      <c r="H6472" s="57">
        <v>4188034252</v>
      </c>
    </row>
    <row r="6473" spans="1:8">
      <c r="A6473" s="52" t="s">
        <v>506</v>
      </c>
      <c r="B6473" s="52" t="s">
        <v>750</v>
      </c>
      <c r="C6473" s="52" t="s">
        <v>289</v>
      </c>
      <c r="D6473" s="52" t="s">
        <v>318</v>
      </c>
      <c r="E6473" s="52" t="s">
        <v>986</v>
      </c>
      <c r="F6473" s="52" t="s">
        <v>988</v>
      </c>
      <c r="G6473" s="56" t="s">
        <v>989</v>
      </c>
      <c r="H6473" s="57">
        <v>648394877</v>
      </c>
    </row>
    <row r="6474" spans="1:8">
      <c r="A6474" s="52" t="s">
        <v>506</v>
      </c>
      <c r="B6474" s="52" t="s">
        <v>750</v>
      </c>
      <c r="C6474" s="52" t="s">
        <v>289</v>
      </c>
      <c r="D6474" s="52" t="s">
        <v>318</v>
      </c>
      <c r="E6474" s="52" t="s">
        <v>986</v>
      </c>
      <c r="F6474" s="52" t="s">
        <v>990</v>
      </c>
      <c r="G6474" s="56" t="s">
        <v>991</v>
      </c>
      <c r="H6474" s="57">
        <v>1025432231</v>
      </c>
    </row>
    <row r="6475" spans="1:8">
      <c r="A6475" s="52" t="s">
        <v>506</v>
      </c>
      <c r="B6475" s="52" t="s">
        <v>750</v>
      </c>
      <c r="C6475" s="52" t="s">
        <v>289</v>
      </c>
      <c r="D6475" s="52" t="s">
        <v>318</v>
      </c>
      <c r="E6475" s="52" t="s">
        <v>986</v>
      </c>
      <c r="F6475" s="52" t="s">
        <v>992</v>
      </c>
      <c r="G6475" s="56" t="s">
        <v>993</v>
      </c>
      <c r="H6475" s="57">
        <v>2365232660</v>
      </c>
    </row>
    <row r="6476" spans="1:8">
      <c r="A6476" s="52" t="s">
        <v>506</v>
      </c>
      <c r="B6476" s="52" t="s">
        <v>750</v>
      </c>
      <c r="C6476" s="52" t="s">
        <v>289</v>
      </c>
      <c r="D6476" s="52" t="s">
        <v>318</v>
      </c>
      <c r="E6476" s="52" t="s">
        <v>986</v>
      </c>
      <c r="F6476" s="52" t="s">
        <v>994</v>
      </c>
      <c r="G6476" s="56" t="s">
        <v>995</v>
      </c>
      <c r="H6476" s="57">
        <v>148974484</v>
      </c>
    </row>
    <row r="6477" spans="1:8">
      <c r="A6477" s="52" t="s">
        <v>506</v>
      </c>
      <c r="B6477" s="52" t="s">
        <v>750</v>
      </c>
      <c r="C6477" s="52" t="s">
        <v>289</v>
      </c>
      <c r="D6477" s="52" t="s">
        <v>318</v>
      </c>
      <c r="E6477" s="52" t="s">
        <v>996</v>
      </c>
      <c r="F6477" s="52" t="s">
        <v>201</v>
      </c>
      <c r="G6477" s="56" t="s">
        <v>997</v>
      </c>
      <c r="H6477" s="57">
        <v>1719681020</v>
      </c>
    </row>
    <row r="6478" spans="1:8">
      <c r="A6478" s="52" t="s">
        <v>506</v>
      </c>
      <c r="B6478" s="52" t="s">
        <v>750</v>
      </c>
      <c r="C6478" s="52" t="s">
        <v>289</v>
      </c>
      <c r="D6478" s="52" t="s">
        <v>318</v>
      </c>
      <c r="E6478" s="52" t="s">
        <v>996</v>
      </c>
      <c r="F6478" s="52" t="s">
        <v>998</v>
      </c>
      <c r="G6478" s="56" t="s">
        <v>999</v>
      </c>
      <c r="H6478" s="57">
        <v>1163746000</v>
      </c>
    </row>
    <row r="6479" spans="1:8">
      <c r="A6479" s="52" t="s">
        <v>506</v>
      </c>
      <c r="B6479" s="52" t="s">
        <v>750</v>
      </c>
      <c r="C6479" s="52" t="s">
        <v>289</v>
      </c>
      <c r="D6479" s="52" t="s">
        <v>318</v>
      </c>
      <c r="E6479" s="52" t="s">
        <v>996</v>
      </c>
      <c r="F6479" s="52" t="s">
        <v>1000</v>
      </c>
      <c r="G6479" s="56" t="s">
        <v>1001</v>
      </c>
      <c r="H6479" s="57">
        <v>506485020</v>
      </c>
    </row>
    <row r="6480" spans="1:8">
      <c r="A6480" s="52" t="s">
        <v>506</v>
      </c>
      <c r="B6480" s="52" t="s">
        <v>750</v>
      </c>
      <c r="C6480" s="52" t="s">
        <v>289</v>
      </c>
      <c r="D6480" s="52" t="s">
        <v>318</v>
      </c>
      <c r="E6480" s="52" t="s">
        <v>996</v>
      </c>
      <c r="F6480" s="52" t="s">
        <v>1004</v>
      </c>
      <c r="G6480" s="56" t="s">
        <v>1005</v>
      </c>
      <c r="H6480" s="57">
        <v>49450000</v>
      </c>
    </row>
    <row r="6481" spans="1:8">
      <c r="A6481" s="52" t="s">
        <v>506</v>
      </c>
      <c r="B6481" s="52" t="s">
        <v>750</v>
      </c>
      <c r="C6481" s="52" t="s">
        <v>289</v>
      </c>
      <c r="D6481" s="52" t="s">
        <v>318</v>
      </c>
      <c r="E6481" s="52" t="s">
        <v>1006</v>
      </c>
      <c r="F6481" s="52" t="s">
        <v>201</v>
      </c>
      <c r="G6481" s="56" t="s">
        <v>1007</v>
      </c>
      <c r="H6481" s="57">
        <v>222048271</v>
      </c>
    </row>
    <row r="6482" spans="1:8">
      <c r="A6482" s="52" t="s">
        <v>506</v>
      </c>
      <c r="B6482" s="52" t="s">
        <v>750</v>
      </c>
      <c r="C6482" s="52" t="s">
        <v>289</v>
      </c>
      <c r="D6482" s="52" t="s">
        <v>318</v>
      </c>
      <c r="E6482" s="52" t="s">
        <v>1006</v>
      </c>
      <c r="F6482" s="52" t="s">
        <v>1014</v>
      </c>
      <c r="G6482" s="56" t="s">
        <v>1015</v>
      </c>
      <c r="H6482" s="57">
        <v>216438271</v>
      </c>
    </row>
    <row r="6483" spans="1:8">
      <c r="A6483" s="52" t="s">
        <v>506</v>
      </c>
      <c r="B6483" s="52" t="s">
        <v>750</v>
      </c>
      <c r="C6483" s="52" t="s">
        <v>289</v>
      </c>
      <c r="D6483" s="52" t="s">
        <v>318</v>
      </c>
      <c r="E6483" s="52" t="s">
        <v>1006</v>
      </c>
      <c r="F6483" s="52" t="s">
        <v>1020</v>
      </c>
      <c r="G6483" s="56" t="s">
        <v>511</v>
      </c>
      <c r="H6483" s="57">
        <v>5610000</v>
      </c>
    </row>
    <row r="6484" spans="1:8">
      <c r="A6484" s="52" t="s">
        <v>506</v>
      </c>
      <c r="B6484" s="52" t="s">
        <v>750</v>
      </c>
      <c r="C6484" s="52" t="s">
        <v>289</v>
      </c>
      <c r="D6484" s="52" t="s">
        <v>318</v>
      </c>
      <c r="E6484" s="52" t="s">
        <v>1044</v>
      </c>
      <c r="F6484" s="52" t="s">
        <v>201</v>
      </c>
      <c r="G6484" s="56" t="s">
        <v>1045</v>
      </c>
      <c r="H6484" s="57">
        <v>50900000</v>
      </c>
    </row>
    <row r="6485" spans="1:8">
      <c r="A6485" s="52" t="s">
        <v>506</v>
      </c>
      <c r="B6485" s="52" t="s">
        <v>750</v>
      </c>
      <c r="C6485" s="52" t="s">
        <v>289</v>
      </c>
      <c r="D6485" s="52" t="s">
        <v>318</v>
      </c>
      <c r="E6485" s="52" t="s">
        <v>1044</v>
      </c>
      <c r="F6485" s="52" t="s">
        <v>1046</v>
      </c>
      <c r="G6485" s="56" t="s">
        <v>1047</v>
      </c>
      <c r="H6485" s="57">
        <v>30500000</v>
      </c>
    </row>
    <row r="6486" spans="1:8">
      <c r="A6486" s="52" t="s">
        <v>506</v>
      </c>
      <c r="B6486" s="52" t="s">
        <v>750</v>
      </c>
      <c r="C6486" s="52" t="s">
        <v>289</v>
      </c>
      <c r="D6486" s="52" t="s">
        <v>318</v>
      </c>
      <c r="E6486" s="52" t="s">
        <v>1044</v>
      </c>
      <c r="F6486" s="52" t="s">
        <v>1050</v>
      </c>
      <c r="G6486" s="56" t="s">
        <v>1051</v>
      </c>
      <c r="H6486" s="57">
        <v>20400000</v>
      </c>
    </row>
    <row r="6487" spans="1:8">
      <c r="A6487" s="52" t="s">
        <v>506</v>
      </c>
      <c r="B6487" s="52" t="s">
        <v>750</v>
      </c>
      <c r="C6487" s="52" t="s">
        <v>289</v>
      </c>
      <c r="D6487" s="52" t="s">
        <v>318</v>
      </c>
      <c r="E6487" s="52" t="s">
        <v>1052</v>
      </c>
      <c r="F6487" s="52" t="s">
        <v>201</v>
      </c>
      <c r="G6487" s="56" t="s">
        <v>1053</v>
      </c>
      <c r="H6487" s="57">
        <v>272000000</v>
      </c>
    </row>
    <row r="6488" spans="1:8">
      <c r="A6488" s="52" t="s">
        <v>506</v>
      </c>
      <c r="B6488" s="52" t="s">
        <v>750</v>
      </c>
      <c r="C6488" s="52" t="s">
        <v>289</v>
      </c>
      <c r="D6488" s="52" t="s">
        <v>318</v>
      </c>
      <c r="E6488" s="52" t="s">
        <v>1052</v>
      </c>
      <c r="F6488" s="52" t="s">
        <v>1054</v>
      </c>
      <c r="G6488" s="56" t="s">
        <v>1055</v>
      </c>
      <c r="H6488" s="57">
        <v>184100000</v>
      </c>
    </row>
    <row r="6489" spans="1:8">
      <c r="A6489" s="52" t="s">
        <v>506</v>
      </c>
      <c r="B6489" s="52" t="s">
        <v>750</v>
      </c>
      <c r="C6489" s="52" t="s">
        <v>289</v>
      </c>
      <c r="D6489" s="52" t="s">
        <v>318</v>
      </c>
      <c r="E6489" s="52" t="s">
        <v>1052</v>
      </c>
      <c r="F6489" s="52" t="s">
        <v>1056</v>
      </c>
      <c r="G6489" s="56" t="s">
        <v>1028</v>
      </c>
      <c r="H6489" s="57">
        <v>66000000</v>
      </c>
    </row>
    <row r="6490" spans="1:8">
      <c r="A6490" s="52" t="s">
        <v>506</v>
      </c>
      <c r="B6490" s="52" t="s">
        <v>750</v>
      </c>
      <c r="C6490" s="52" t="s">
        <v>289</v>
      </c>
      <c r="D6490" s="52" t="s">
        <v>318</v>
      </c>
      <c r="E6490" s="52" t="s">
        <v>1052</v>
      </c>
      <c r="F6490" s="52" t="s">
        <v>1057</v>
      </c>
      <c r="G6490" s="56" t="s">
        <v>971</v>
      </c>
      <c r="H6490" s="57">
        <v>21900000</v>
      </c>
    </row>
    <row r="6491" spans="1:8" ht="25.5">
      <c r="A6491" s="52" t="s">
        <v>506</v>
      </c>
      <c r="B6491" s="52" t="s">
        <v>750</v>
      </c>
      <c r="C6491" s="52" t="s">
        <v>289</v>
      </c>
      <c r="D6491" s="52" t="s">
        <v>318</v>
      </c>
      <c r="E6491" s="52" t="s">
        <v>1058</v>
      </c>
      <c r="F6491" s="52" t="s">
        <v>201</v>
      </c>
      <c r="G6491" s="56" t="s">
        <v>1059</v>
      </c>
      <c r="H6491" s="57">
        <v>6970575100</v>
      </c>
    </row>
    <row r="6492" spans="1:8">
      <c r="A6492" s="52" t="s">
        <v>506</v>
      </c>
      <c r="B6492" s="52" t="s">
        <v>750</v>
      </c>
      <c r="C6492" s="52" t="s">
        <v>289</v>
      </c>
      <c r="D6492" s="52" t="s">
        <v>318</v>
      </c>
      <c r="E6492" s="52" t="s">
        <v>1058</v>
      </c>
      <c r="F6492" s="52" t="s">
        <v>1060</v>
      </c>
      <c r="G6492" s="56" t="s">
        <v>1061</v>
      </c>
      <c r="H6492" s="57">
        <v>132286000</v>
      </c>
    </row>
    <row r="6493" spans="1:8">
      <c r="A6493" s="52" t="s">
        <v>506</v>
      </c>
      <c r="B6493" s="52" t="s">
        <v>750</v>
      </c>
      <c r="C6493" s="52" t="s">
        <v>289</v>
      </c>
      <c r="D6493" s="52" t="s">
        <v>318</v>
      </c>
      <c r="E6493" s="52" t="s">
        <v>1058</v>
      </c>
      <c r="F6493" s="52" t="s">
        <v>1245</v>
      </c>
      <c r="G6493" s="56" t="s">
        <v>1246</v>
      </c>
      <c r="H6493" s="57">
        <v>847796500</v>
      </c>
    </row>
    <row r="6494" spans="1:8">
      <c r="A6494" s="52" t="s">
        <v>506</v>
      </c>
      <c r="B6494" s="52" t="s">
        <v>750</v>
      </c>
      <c r="C6494" s="52" t="s">
        <v>289</v>
      </c>
      <c r="D6494" s="52" t="s">
        <v>318</v>
      </c>
      <c r="E6494" s="52" t="s">
        <v>1058</v>
      </c>
      <c r="F6494" s="52" t="s">
        <v>1247</v>
      </c>
      <c r="G6494" s="56" t="s">
        <v>1248</v>
      </c>
      <c r="H6494" s="57">
        <v>213878000</v>
      </c>
    </row>
    <row r="6495" spans="1:8">
      <c r="A6495" s="52" t="s">
        <v>506</v>
      </c>
      <c r="B6495" s="52" t="s">
        <v>750</v>
      </c>
      <c r="C6495" s="52" t="s">
        <v>289</v>
      </c>
      <c r="D6495" s="52" t="s">
        <v>318</v>
      </c>
      <c r="E6495" s="52" t="s">
        <v>1058</v>
      </c>
      <c r="F6495" s="52" t="s">
        <v>1062</v>
      </c>
      <c r="G6495" s="56" t="s">
        <v>1063</v>
      </c>
      <c r="H6495" s="57">
        <v>1444969600</v>
      </c>
    </row>
    <row r="6496" spans="1:8">
      <c r="A6496" s="52" t="s">
        <v>506</v>
      </c>
      <c r="B6496" s="52" t="s">
        <v>750</v>
      </c>
      <c r="C6496" s="52" t="s">
        <v>289</v>
      </c>
      <c r="D6496" s="52" t="s">
        <v>318</v>
      </c>
      <c r="E6496" s="52" t="s">
        <v>1058</v>
      </c>
      <c r="F6496" s="52" t="s">
        <v>1064</v>
      </c>
      <c r="G6496" s="56" t="s">
        <v>1065</v>
      </c>
      <c r="H6496" s="57">
        <v>188892000</v>
      </c>
    </row>
    <row r="6497" spans="1:8">
      <c r="A6497" s="52" t="s">
        <v>506</v>
      </c>
      <c r="B6497" s="52" t="s">
        <v>750</v>
      </c>
      <c r="C6497" s="52" t="s">
        <v>289</v>
      </c>
      <c r="D6497" s="52" t="s">
        <v>318</v>
      </c>
      <c r="E6497" s="52" t="s">
        <v>1058</v>
      </c>
      <c r="F6497" s="52" t="s">
        <v>1066</v>
      </c>
      <c r="G6497" s="56" t="s">
        <v>1067</v>
      </c>
      <c r="H6497" s="57">
        <v>43753000</v>
      </c>
    </row>
    <row r="6498" spans="1:8">
      <c r="A6498" s="52" t="s">
        <v>506</v>
      </c>
      <c r="B6498" s="52" t="s">
        <v>750</v>
      </c>
      <c r="C6498" s="52" t="s">
        <v>289</v>
      </c>
      <c r="D6498" s="52" t="s">
        <v>318</v>
      </c>
      <c r="E6498" s="52" t="s">
        <v>1058</v>
      </c>
      <c r="F6498" s="52" t="s">
        <v>1068</v>
      </c>
      <c r="G6498" s="56" t="s">
        <v>1069</v>
      </c>
      <c r="H6498" s="57">
        <v>2115000</v>
      </c>
    </row>
    <row r="6499" spans="1:8">
      <c r="A6499" s="52" t="s">
        <v>506</v>
      </c>
      <c r="B6499" s="52" t="s">
        <v>750</v>
      </c>
      <c r="C6499" s="52" t="s">
        <v>289</v>
      </c>
      <c r="D6499" s="52" t="s">
        <v>318</v>
      </c>
      <c r="E6499" s="52" t="s">
        <v>1058</v>
      </c>
      <c r="F6499" s="52" t="s">
        <v>1070</v>
      </c>
      <c r="G6499" s="56" t="s">
        <v>1071</v>
      </c>
      <c r="H6499" s="57">
        <v>4096885000</v>
      </c>
    </row>
    <row r="6500" spans="1:8" ht="25.5">
      <c r="A6500" s="52" t="s">
        <v>506</v>
      </c>
      <c r="B6500" s="52" t="s">
        <v>750</v>
      </c>
      <c r="C6500" s="52" t="s">
        <v>289</v>
      </c>
      <c r="D6500" s="52" t="s">
        <v>318</v>
      </c>
      <c r="E6500" s="52" t="s">
        <v>1072</v>
      </c>
      <c r="F6500" s="52" t="s">
        <v>201</v>
      </c>
      <c r="G6500" s="56" t="s">
        <v>1073</v>
      </c>
      <c r="H6500" s="57">
        <v>78050000</v>
      </c>
    </row>
    <row r="6501" spans="1:8">
      <c r="A6501" s="52" t="s">
        <v>506</v>
      </c>
      <c r="B6501" s="52" t="s">
        <v>750</v>
      </c>
      <c r="C6501" s="52" t="s">
        <v>289</v>
      </c>
      <c r="D6501" s="52" t="s">
        <v>318</v>
      </c>
      <c r="E6501" s="52" t="s">
        <v>1072</v>
      </c>
      <c r="F6501" s="52" t="s">
        <v>1075</v>
      </c>
      <c r="G6501" s="56" t="s">
        <v>1065</v>
      </c>
      <c r="H6501" s="57">
        <v>16000000</v>
      </c>
    </row>
    <row r="6502" spans="1:8">
      <c r="A6502" s="52" t="s">
        <v>506</v>
      </c>
      <c r="B6502" s="52" t="s">
        <v>750</v>
      </c>
      <c r="C6502" s="52" t="s">
        <v>289</v>
      </c>
      <c r="D6502" s="52" t="s">
        <v>318</v>
      </c>
      <c r="E6502" s="52" t="s">
        <v>1072</v>
      </c>
      <c r="F6502" s="52" t="s">
        <v>1252</v>
      </c>
      <c r="G6502" s="56" t="s">
        <v>1253</v>
      </c>
      <c r="H6502" s="57">
        <v>62050000</v>
      </c>
    </row>
    <row r="6503" spans="1:8" ht="25.5">
      <c r="A6503" s="52" t="s">
        <v>506</v>
      </c>
      <c r="B6503" s="52" t="s">
        <v>750</v>
      </c>
      <c r="C6503" s="52" t="s">
        <v>289</v>
      </c>
      <c r="D6503" s="52" t="s">
        <v>318</v>
      </c>
      <c r="E6503" s="52" t="s">
        <v>1076</v>
      </c>
      <c r="F6503" s="52" t="s">
        <v>201</v>
      </c>
      <c r="G6503" s="56" t="s">
        <v>1077</v>
      </c>
      <c r="H6503" s="57">
        <v>200875195905</v>
      </c>
    </row>
    <row r="6504" spans="1:8">
      <c r="A6504" s="52" t="s">
        <v>506</v>
      </c>
      <c r="B6504" s="52" t="s">
        <v>750</v>
      </c>
      <c r="C6504" s="52" t="s">
        <v>289</v>
      </c>
      <c r="D6504" s="52" t="s">
        <v>318</v>
      </c>
      <c r="E6504" s="52" t="s">
        <v>1076</v>
      </c>
      <c r="F6504" s="52" t="s">
        <v>1112</v>
      </c>
      <c r="G6504" s="56" t="s">
        <v>1113</v>
      </c>
      <c r="H6504" s="57">
        <v>69268526001</v>
      </c>
    </row>
    <row r="6505" spans="1:8">
      <c r="A6505" s="52" t="s">
        <v>506</v>
      </c>
      <c r="B6505" s="52" t="s">
        <v>750</v>
      </c>
      <c r="C6505" s="52" t="s">
        <v>289</v>
      </c>
      <c r="D6505" s="52" t="s">
        <v>318</v>
      </c>
      <c r="E6505" s="52" t="s">
        <v>1076</v>
      </c>
      <c r="F6505" s="52" t="s">
        <v>1488</v>
      </c>
      <c r="G6505" s="56" t="s">
        <v>1489</v>
      </c>
      <c r="H6505" s="57">
        <v>10000000000</v>
      </c>
    </row>
    <row r="6506" spans="1:8">
      <c r="A6506" s="52" t="s">
        <v>506</v>
      </c>
      <c r="B6506" s="52" t="s">
        <v>750</v>
      </c>
      <c r="C6506" s="52" t="s">
        <v>289</v>
      </c>
      <c r="D6506" s="52" t="s">
        <v>318</v>
      </c>
      <c r="E6506" s="52" t="s">
        <v>1076</v>
      </c>
      <c r="F6506" s="52" t="s">
        <v>1080</v>
      </c>
      <c r="G6506" s="56" t="s">
        <v>1081</v>
      </c>
      <c r="H6506" s="57">
        <v>111331109269</v>
      </c>
    </row>
    <row r="6507" spans="1:8">
      <c r="A6507" s="52" t="s">
        <v>506</v>
      </c>
      <c r="B6507" s="52" t="s">
        <v>750</v>
      </c>
      <c r="C6507" s="52" t="s">
        <v>289</v>
      </c>
      <c r="D6507" s="52" t="s">
        <v>318</v>
      </c>
      <c r="E6507" s="52" t="s">
        <v>1076</v>
      </c>
      <c r="F6507" s="52" t="s">
        <v>1082</v>
      </c>
      <c r="G6507" s="56" t="s">
        <v>971</v>
      </c>
      <c r="H6507" s="57">
        <v>10275560635</v>
      </c>
    </row>
    <row r="6508" spans="1:8">
      <c r="A6508" s="52" t="s">
        <v>506</v>
      </c>
      <c r="B6508" s="52" t="s">
        <v>750</v>
      </c>
      <c r="C6508" s="52" t="s">
        <v>289</v>
      </c>
      <c r="D6508" s="52" t="s">
        <v>318</v>
      </c>
      <c r="E6508" s="52" t="s">
        <v>1083</v>
      </c>
      <c r="F6508" s="52" t="s">
        <v>201</v>
      </c>
      <c r="G6508" s="56" t="s">
        <v>971</v>
      </c>
      <c r="H6508" s="57">
        <v>703344000</v>
      </c>
    </row>
    <row r="6509" spans="1:8">
      <c r="A6509" s="52" t="s">
        <v>506</v>
      </c>
      <c r="B6509" s="52" t="s">
        <v>750</v>
      </c>
      <c r="C6509" s="52" t="s">
        <v>289</v>
      </c>
      <c r="D6509" s="52" t="s">
        <v>318</v>
      </c>
      <c r="E6509" s="52" t="s">
        <v>1083</v>
      </c>
      <c r="F6509" s="52" t="s">
        <v>1088</v>
      </c>
      <c r="G6509" s="56" t="s">
        <v>1089</v>
      </c>
      <c r="H6509" s="57">
        <v>195344000</v>
      </c>
    </row>
    <row r="6510" spans="1:8">
      <c r="A6510" s="52" t="s">
        <v>506</v>
      </c>
      <c r="B6510" s="52" t="s">
        <v>750</v>
      </c>
      <c r="C6510" s="52" t="s">
        <v>289</v>
      </c>
      <c r="D6510" s="52" t="s">
        <v>318</v>
      </c>
      <c r="E6510" s="52" t="s">
        <v>1083</v>
      </c>
      <c r="F6510" s="52" t="s">
        <v>1090</v>
      </c>
      <c r="G6510" s="56" t="s">
        <v>1091</v>
      </c>
      <c r="H6510" s="57">
        <v>508000000</v>
      </c>
    </row>
    <row r="6511" spans="1:8">
      <c r="A6511" s="52" t="s">
        <v>506</v>
      </c>
      <c r="B6511" s="52" t="s">
        <v>750</v>
      </c>
      <c r="C6511" s="52" t="s">
        <v>289</v>
      </c>
      <c r="D6511" s="52" t="s">
        <v>318</v>
      </c>
      <c r="E6511" s="52" t="s">
        <v>1096</v>
      </c>
      <c r="F6511" s="52" t="s">
        <v>201</v>
      </c>
      <c r="G6511" s="56" t="s">
        <v>1097</v>
      </c>
      <c r="H6511" s="57">
        <v>488549000</v>
      </c>
    </row>
    <row r="6512" spans="1:8" ht="25.5">
      <c r="A6512" s="52" t="s">
        <v>506</v>
      </c>
      <c r="B6512" s="52" t="s">
        <v>750</v>
      </c>
      <c r="C6512" s="52" t="s">
        <v>289</v>
      </c>
      <c r="D6512" s="52" t="s">
        <v>318</v>
      </c>
      <c r="E6512" s="52" t="s">
        <v>1096</v>
      </c>
      <c r="F6512" s="52" t="s">
        <v>1098</v>
      </c>
      <c r="G6512" s="56" t="s">
        <v>1099</v>
      </c>
      <c r="H6512" s="57">
        <v>488549000</v>
      </c>
    </row>
    <row r="6513" spans="1:8">
      <c r="A6513" s="52" t="s">
        <v>506</v>
      </c>
      <c r="B6513" s="52" t="s">
        <v>750</v>
      </c>
      <c r="C6513" s="52" t="s">
        <v>289</v>
      </c>
      <c r="D6513" s="52" t="s">
        <v>318</v>
      </c>
      <c r="E6513" s="52" t="s">
        <v>1100</v>
      </c>
      <c r="F6513" s="52" t="s">
        <v>201</v>
      </c>
      <c r="G6513" s="56" t="s">
        <v>1034</v>
      </c>
      <c r="H6513" s="57">
        <v>456230000</v>
      </c>
    </row>
    <row r="6514" spans="1:8">
      <c r="A6514" s="52" t="s">
        <v>506</v>
      </c>
      <c r="B6514" s="52" t="s">
        <v>750</v>
      </c>
      <c r="C6514" s="52" t="s">
        <v>289</v>
      </c>
      <c r="D6514" s="52" t="s">
        <v>318</v>
      </c>
      <c r="E6514" s="52" t="s">
        <v>1100</v>
      </c>
      <c r="F6514" s="52" t="s">
        <v>1103</v>
      </c>
      <c r="G6514" s="56" t="s">
        <v>1104</v>
      </c>
      <c r="H6514" s="57">
        <v>409767000</v>
      </c>
    </row>
    <row r="6515" spans="1:8">
      <c r="A6515" s="52" t="s">
        <v>506</v>
      </c>
      <c r="B6515" s="52" t="s">
        <v>750</v>
      </c>
      <c r="C6515" s="52" t="s">
        <v>289</v>
      </c>
      <c r="D6515" s="52" t="s">
        <v>318</v>
      </c>
      <c r="E6515" s="52" t="s">
        <v>1100</v>
      </c>
      <c r="F6515" s="52" t="s">
        <v>1105</v>
      </c>
      <c r="G6515" s="56" t="s">
        <v>971</v>
      </c>
      <c r="H6515" s="57">
        <v>46463000</v>
      </c>
    </row>
    <row r="6516" spans="1:8">
      <c r="A6516" s="52" t="s">
        <v>506</v>
      </c>
      <c r="B6516" s="52" t="s">
        <v>750</v>
      </c>
      <c r="C6516" s="52" t="s">
        <v>393</v>
      </c>
      <c r="D6516" s="52" t="s">
        <v>201</v>
      </c>
      <c r="E6516" s="52" t="s">
        <v>201</v>
      </c>
      <c r="F6516" s="52" t="s">
        <v>201</v>
      </c>
      <c r="G6516" s="56" t="s">
        <v>1371</v>
      </c>
      <c r="H6516" s="57">
        <v>170031724598</v>
      </c>
    </row>
    <row r="6517" spans="1:8">
      <c r="A6517" s="52" t="s">
        <v>506</v>
      </c>
      <c r="B6517" s="52" t="s">
        <v>750</v>
      </c>
      <c r="C6517" s="52" t="s">
        <v>393</v>
      </c>
      <c r="D6517" s="52" t="s">
        <v>1372</v>
      </c>
      <c r="E6517" s="52" t="s">
        <v>201</v>
      </c>
      <c r="F6517" s="52" t="s">
        <v>201</v>
      </c>
      <c r="G6517" s="56" t="s">
        <v>1371</v>
      </c>
      <c r="H6517" s="57">
        <v>170031724598</v>
      </c>
    </row>
    <row r="6518" spans="1:8">
      <c r="A6518" s="52" t="s">
        <v>506</v>
      </c>
      <c r="B6518" s="52" t="s">
        <v>750</v>
      </c>
      <c r="C6518" s="52" t="s">
        <v>393</v>
      </c>
      <c r="D6518" s="52" t="s">
        <v>1372</v>
      </c>
      <c r="E6518" s="52" t="s">
        <v>986</v>
      </c>
      <c r="F6518" s="52" t="s">
        <v>201</v>
      </c>
      <c r="G6518" s="56" t="s">
        <v>987</v>
      </c>
      <c r="H6518" s="57">
        <v>9015000</v>
      </c>
    </row>
    <row r="6519" spans="1:8">
      <c r="A6519" s="52" t="s">
        <v>506</v>
      </c>
      <c r="B6519" s="52" t="s">
        <v>750</v>
      </c>
      <c r="C6519" s="52" t="s">
        <v>393</v>
      </c>
      <c r="D6519" s="52" t="s">
        <v>1372</v>
      </c>
      <c r="E6519" s="52" t="s">
        <v>986</v>
      </c>
      <c r="F6519" s="52" t="s">
        <v>992</v>
      </c>
      <c r="G6519" s="56" t="s">
        <v>993</v>
      </c>
      <c r="H6519" s="57">
        <v>9015000</v>
      </c>
    </row>
    <row r="6520" spans="1:8">
      <c r="A6520" s="52" t="s">
        <v>506</v>
      </c>
      <c r="B6520" s="52" t="s">
        <v>750</v>
      </c>
      <c r="C6520" s="52" t="s">
        <v>393</v>
      </c>
      <c r="D6520" s="52" t="s">
        <v>1372</v>
      </c>
      <c r="E6520" s="52" t="s">
        <v>996</v>
      </c>
      <c r="F6520" s="52" t="s">
        <v>201</v>
      </c>
      <c r="G6520" s="56" t="s">
        <v>997</v>
      </c>
      <c r="H6520" s="57">
        <v>127820000</v>
      </c>
    </row>
    <row r="6521" spans="1:8">
      <c r="A6521" s="52" t="s">
        <v>506</v>
      </c>
      <c r="B6521" s="52" t="s">
        <v>750</v>
      </c>
      <c r="C6521" s="52" t="s">
        <v>393</v>
      </c>
      <c r="D6521" s="52" t="s">
        <v>1372</v>
      </c>
      <c r="E6521" s="52" t="s">
        <v>996</v>
      </c>
      <c r="F6521" s="52" t="s">
        <v>998</v>
      </c>
      <c r="G6521" s="56" t="s">
        <v>999</v>
      </c>
      <c r="H6521" s="57">
        <v>118240000</v>
      </c>
    </row>
    <row r="6522" spans="1:8">
      <c r="A6522" s="52" t="s">
        <v>506</v>
      </c>
      <c r="B6522" s="52" t="s">
        <v>750</v>
      </c>
      <c r="C6522" s="52" t="s">
        <v>393</v>
      </c>
      <c r="D6522" s="52" t="s">
        <v>1372</v>
      </c>
      <c r="E6522" s="52" t="s">
        <v>996</v>
      </c>
      <c r="F6522" s="52" t="s">
        <v>1004</v>
      </c>
      <c r="G6522" s="56" t="s">
        <v>1005</v>
      </c>
      <c r="H6522" s="57">
        <v>9580000</v>
      </c>
    </row>
    <row r="6523" spans="1:8">
      <c r="A6523" s="52" t="s">
        <v>506</v>
      </c>
      <c r="B6523" s="52" t="s">
        <v>750</v>
      </c>
      <c r="C6523" s="52" t="s">
        <v>393</v>
      </c>
      <c r="D6523" s="52" t="s">
        <v>1372</v>
      </c>
      <c r="E6523" s="52" t="s">
        <v>1006</v>
      </c>
      <c r="F6523" s="52" t="s">
        <v>201</v>
      </c>
      <c r="G6523" s="56" t="s">
        <v>1007</v>
      </c>
      <c r="H6523" s="57">
        <v>70672000</v>
      </c>
    </row>
    <row r="6524" spans="1:8">
      <c r="A6524" s="52" t="s">
        <v>506</v>
      </c>
      <c r="B6524" s="52" t="s">
        <v>750</v>
      </c>
      <c r="C6524" s="52" t="s">
        <v>393</v>
      </c>
      <c r="D6524" s="52" t="s">
        <v>1372</v>
      </c>
      <c r="E6524" s="52" t="s">
        <v>1006</v>
      </c>
      <c r="F6524" s="52" t="s">
        <v>1014</v>
      </c>
      <c r="G6524" s="56" t="s">
        <v>1015</v>
      </c>
      <c r="H6524" s="57">
        <v>70672000</v>
      </c>
    </row>
    <row r="6525" spans="1:8">
      <c r="A6525" s="52" t="s">
        <v>506</v>
      </c>
      <c r="B6525" s="52" t="s">
        <v>750</v>
      </c>
      <c r="C6525" s="52" t="s">
        <v>393</v>
      </c>
      <c r="D6525" s="52" t="s">
        <v>1372</v>
      </c>
      <c r="E6525" s="52" t="s">
        <v>1021</v>
      </c>
      <c r="F6525" s="52" t="s">
        <v>201</v>
      </c>
      <c r="G6525" s="56" t="s">
        <v>1022</v>
      </c>
      <c r="H6525" s="57">
        <v>185954000</v>
      </c>
    </row>
    <row r="6526" spans="1:8">
      <c r="A6526" s="52" t="s">
        <v>506</v>
      </c>
      <c r="B6526" s="52" t="s">
        <v>750</v>
      </c>
      <c r="C6526" s="52" t="s">
        <v>393</v>
      </c>
      <c r="D6526" s="52" t="s">
        <v>1372</v>
      </c>
      <c r="E6526" s="52" t="s">
        <v>1021</v>
      </c>
      <c r="F6526" s="52" t="s">
        <v>1023</v>
      </c>
      <c r="G6526" s="56" t="s">
        <v>1024</v>
      </c>
      <c r="H6526" s="57">
        <v>19602000</v>
      </c>
    </row>
    <row r="6527" spans="1:8">
      <c r="A6527" s="52" t="s">
        <v>506</v>
      </c>
      <c r="B6527" s="52" t="s">
        <v>750</v>
      </c>
      <c r="C6527" s="52" t="s">
        <v>393</v>
      </c>
      <c r="D6527" s="52" t="s">
        <v>1372</v>
      </c>
      <c r="E6527" s="52" t="s">
        <v>1021</v>
      </c>
      <c r="F6527" s="52" t="s">
        <v>1027</v>
      </c>
      <c r="G6527" s="56" t="s">
        <v>1028</v>
      </c>
      <c r="H6527" s="57">
        <v>40000000</v>
      </c>
    </row>
    <row r="6528" spans="1:8">
      <c r="A6528" s="52" t="s">
        <v>506</v>
      </c>
      <c r="B6528" s="52" t="s">
        <v>750</v>
      </c>
      <c r="C6528" s="52" t="s">
        <v>393</v>
      </c>
      <c r="D6528" s="52" t="s">
        <v>1372</v>
      </c>
      <c r="E6528" s="52" t="s">
        <v>1021</v>
      </c>
      <c r="F6528" s="52" t="s">
        <v>1243</v>
      </c>
      <c r="G6528" s="56" t="s">
        <v>1244</v>
      </c>
      <c r="H6528" s="57">
        <v>47128000</v>
      </c>
    </row>
    <row r="6529" spans="1:8">
      <c r="A6529" s="52" t="s">
        <v>506</v>
      </c>
      <c r="B6529" s="52" t="s">
        <v>750</v>
      </c>
      <c r="C6529" s="52" t="s">
        <v>393</v>
      </c>
      <c r="D6529" s="52" t="s">
        <v>1372</v>
      </c>
      <c r="E6529" s="52" t="s">
        <v>1021</v>
      </c>
      <c r="F6529" s="52" t="s">
        <v>1033</v>
      </c>
      <c r="G6529" s="56" t="s">
        <v>1034</v>
      </c>
      <c r="H6529" s="57">
        <v>79224000</v>
      </c>
    </row>
    <row r="6530" spans="1:8">
      <c r="A6530" s="52" t="s">
        <v>506</v>
      </c>
      <c r="B6530" s="52" t="s">
        <v>750</v>
      </c>
      <c r="C6530" s="52" t="s">
        <v>393</v>
      </c>
      <c r="D6530" s="52" t="s">
        <v>1372</v>
      </c>
      <c r="E6530" s="52" t="s">
        <v>1035</v>
      </c>
      <c r="F6530" s="52" t="s">
        <v>201</v>
      </c>
      <c r="G6530" s="56" t="s">
        <v>1036</v>
      </c>
      <c r="H6530" s="57">
        <v>50795000</v>
      </c>
    </row>
    <row r="6531" spans="1:8">
      <c r="A6531" s="52" t="s">
        <v>506</v>
      </c>
      <c r="B6531" s="52" t="s">
        <v>750</v>
      </c>
      <c r="C6531" s="52" t="s">
        <v>393</v>
      </c>
      <c r="D6531" s="52" t="s">
        <v>1372</v>
      </c>
      <c r="E6531" s="52" t="s">
        <v>1035</v>
      </c>
      <c r="F6531" s="52" t="s">
        <v>1041</v>
      </c>
      <c r="G6531" s="56" t="s">
        <v>1028</v>
      </c>
      <c r="H6531" s="57">
        <v>50795000</v>
      </c>
    </row>
    <row r="6532" spans="1:8">
      <c r="A6532" s="52" t="s">
        <v>506</v>
      </c>
      <c r="B6532" s="52" t="s">
        <v>750</v>
      </c>
      <c r="C6532" s="52" t="s">
        <v>393</v>
      </c>
      <c r="D6532" s="52" t="s">
        <v>1372</v>
      </c>
      <c r="E6532" s="52" t="s">
        <v>1044</v>
      </c>
      <c r="F6532" s="52" t="s">
        <v>201</v>
      </c>
      <c r="G6532" s="56" t="s">
        <v>1045</v>
      </c>
      <c r="H6532" s="57">
        <v>118825000</v>
      </c>
    </row>
    <row r="6533" spans="1:8">
      <c r="A6533" s="52" t="s">
        <v>506</v>
      </c>
      <c r="B6533" s="52" t="s">
        <v>750</v>
      </c>
      <c r="C6533" s="52" t="s">
        <v>393</v>
      </c>
      <c r="D6533" s="52" t="s">
        <v>1372</v>
      </c>
      <c r="E6533" s="52" t="s">
        <v>1044</v>
      </c>
      <c r="F6533" s="52" t="s">
        <v>1046</v>
      </c>
      <c r="G6533" s="56" t="s">
        <v>1047</v>
      </c>
      <c r="H6533" s="57">
        <v>99000000</v>
      </c>
    </row>
    <row r="6534" spans="1:8">
      <c r="A6534" s="52" t="s">
        <v>506</v>
      </c>
      <c r="B6534" s="52" t="s">
        <v>750</v>
      </c>
      <c r="C6534" s="52" t="s">
        <v>393</v>
      </c>
      <c r="D6534" s="52" t="s">
        <v>1372</v>
      </c>
      <c r="E6534" s="52" t="s">
        <v>1044</v>
      </c>
      <c r="F6534" s="52" t="s">
        <v>1050</v>
      </c>
      <c r="G6534" s="56" t="s">
        <v>1051</v>
      </c>
      <c r="H6534" s="57">
        <v>19825000</v>
      </c>
    </row>
    <row r="6535" spans="1:8" ht="25.5">
      <c r="A6535" s="52" t="s">
        <v>506</v>
      </c>
      <c r="B6535" s="52" t="s">
        <v>750</v>
      </c>
      <c r="C6535" s="52" t="s">
        <v>393</v>
      </c>
      <c r="D6535" s="52" t="s">
        <v>1372</v>
      </c>
      <c r="E6535" s="52" t="s">
        <v>1058</v>
      </c>
      <c r="F6535" s="52" t="s">
        <v>201</v>
      </c>
      <c r="G6535" s="56" t="s">
        <v>1059</v>
      </c>
      <c r="H6535" s="57">
        <v>354200000</v>
      </c>
    </row>
    <row r="6536" spans="1:8">
      <c r="A6536" s="52" t="s">
        <v>506</v>
      </c>
      <c r="B6536" s="52" t="s">
        <v>750</v>
      </c>
      <c r="C6536" s="52" t="s">
        <v>393</v>
      </c>
      <c r="D6536" s="52" t="s">
        <v>1372</v>
      </c>
      <c r="E6536" s="52" t="s">
        <v>1058</v>
      </c>
      <c r="F6536" s="52" t="s">
        <v>1062</v>
      </c>
      <c r="G6536" s="56" t="s">
        <v>1063</v>
      </c>
      <c r="H6536" s="57">
        <v>189000000</v>
      </c>
    </row>
    <row r="6537" spans="1:8">
      <c r="A6537" s="52" t="s">
        <v>506</v>
      </c>
      <c r="B6537" s="52" t="s">
        <v>750</v>
      </c>
      <c r="C6537" s="52" t="s">
        <v>393</v>
      </c>
      <c r="D6537" s="52" t="s">
        <v>1372</v>
      </c>
      <c r="E6537" s="52" t="s">
        <v>1058</v>
      </c>
      <c r="F6537" s="52" t="s">
        <v>1066</v>
      </c>
      <c r="G6537" s="56" t="s">
        <v>1067</v>
      </c>
      <c r="H6537" s="57">
        <v>9800000</v>
      </c>
    </row>
    <row r="6538" spans="1:8">
      <c r="A6538" s="52" t="s">
        <v>506</v>
      </c>
      <c r="B6538" s="52" t="s">
        <v>750</v>
      </c>
      <c r="C6538" s="52" t="s">
        <v>393</v>
      </c>
      <c r="D6538" s="52" t="s">
        <v>1372</v>
      </c>
      <c r="E6538" s="52" t="s">
        <v>1058</v>
      </c>
      <c r="F6538" s="52" t="s">
        <v>1342</v>
      </c>
      <c r="G6538" s="56" t="s">
        <v>1343</v>
      </c>
      <c r="H6538" s="57">
        <v>5400000</v>
      </c>
    </row>
    <row r="6539" spans="1:8">
      <c r="A6539" s="52" t="s">
        <v>506</v>
      </c>
      <c r="B6539" s="52" t="s">
        <v>750</v>
      </c>
      <c r="C6539" s="52" t="s">
        <v>393</v>
      </c>
      <c r="D6539" s="52" t="s">
        <v>1372</v>
      </c>
      <c r="E6539" s="52" t="s">
        <v>1058</v>
      </c>
      <c r="F6539" s="52" t="s">
        <v>1070</v>
      </c>
      <c r="G6539" s="56" t="s">
        <v>1071</v>
      </c>
      <c r="H6539" s="57">
        <v>150000000</v>
      </c>
    </row>
    <row r="6540" spans="1:8" ht="25.5">
      <c r="A6540" s="52" t="s">
        <v>506</v>
      </c>
      <c r="B6540" s="52" t="s">
        <v>750</v>
      </c>
      <c r="C6540" s="52" t="s">
        <v>393</v>
      </c>
      <c r="D6540" s="52" t="s">
        <v>1372</v>
      </c>
      <c r="E6540" s="52" t="s">
        <v>1072</v>
      </c>
      <c r="F6540" s="52" t="s">
        <v>201</v>
      </c>
      <c r="G6540" s="56" t="s">
        <v>1073</v>
      </c>
      <c r="H6540" s="57">
        <v>7706700690</v>
      </c>
    </row>
    <row r="6541" spans="1:8">
      <c r="A6541" s="52" t="s">
        <v>506</v>
      </c>
      <c r="B6541" s="52" t="s">
        <v>750</v>
      </c>
      <c r="C6541" s="52" t="s">
        <v>393</v>
      </c>
      <c r="D6541" s="52" t="s">
        <v>1372</v>
      </c>
      <c r="E6541" s="52" t="s">
        <v>1072</v>
      </c>
      <c r="F6541" s="52" t="s">
        <v>1276</v>
      </c>
      <c r="G6541" s="56" t="s">
        <v>1246</v>
      </c>
      <c r="H6541" s="57">
        <v>3973600000</v>
      </c>
    </row>
    <row r="6542" spans="1:8">
      <c r="A6542" s="52" t="s">
        <v>506</v>
      </c>
      <c r="B6542" s="52" t="s">
        <v>750</v>
      </c>
      <c r="C6542" s="52" t="s">
        <v>393</v>
      </c>
      <c r="D6542" s="52" t="s">
        <v>1372</v>
      </c>
      <c r="E6542" s="52" t="s">
        <v>1072</v>
      </c>
      <c r="F6542" s="52" t="s">
        <v>1251</v>
      </c>
      <c r="G6542" s="56" t="s">
        <v>1248</v>
      </c>
      <c r="H6542" s="57">
        <v>3598800690</v>
      </c>
    </row>
    <row r="6543" spans="1:8">
      <c r="A6543" s="52" t="s">
        <v>506</v>
      </c>
      <c r="B6543" s="52" t="s">
        <v>750</v>
      </c>
      <c r="C6543" s="52" t="s">
        <v>393</v>
      </c>
      <c r="D6543" s="52" t="s">
        <v>1372</v>
      </c>
      <c r="E6543" s="52" t="s">
        <v>1072</v>
      </c>
      <c r="F6543" s="52" t="s">
        <v>1074</v>
      </c>
      <c r="G6543" s="56" t="s">
        <v>1067</v>
      </c>
      <c r="H6543" s="57">
        <v>68080000</v>
      </c>
    </row>
    <row r="6544" spans="1:8">
      <c r="A6544" s="52" t="s">
        <v>506</v>
      </c>
      <c r="B6544" s="52" t="s">
        <v>750</v>
      </c>
      <c r="C6544" s="52" t="s">
        <v>393</v>
      </c>
      <c r="D6544" s="52" t="s">
        <v>1372</v>
      </c>
      <c r="E6544" s="52" t="s">
        <v>1072</v>
      </c>
      <c r="F6544" s="52" t="s">
        <v>1075</v>
      </c>
      <c r="G6544" s="56" t="s">
        <v>1065</v>
      </c>
      <c r="H6544" s="57">
        <v>66220000</v>
      </c>
    </row>
    <row r="6545" spans="1:8" ht="25.5">
      <c r="A6545" s="52" t="s">
        <v>506</v>
      </c>
      <c r="B6545" s="52" t="s">
        <v>750</v>
      </c>
      <c r="C6545" s="52" t="s">
        <v>393</v>
      </c>
      <c r="D6545" s="52" t="s">
        <v>1372</v>
      </c>
      <c r="E6545" s="52" t="s">
        <v>1076</v>
      </c>
      <c r="F6545" s="52" t="s">
        <v>201</v>
      </c>
      <c r="G6545" s="56" t="s">
        <v>1077</v>
      </c>
      <c r="H6545" s="57">
        <v>59378973500</v>
      </c>
    </row>
    <row r="6546" spans="1:8">
      <c r="A6546" s="52" t="s">
        <v>506</v>
      </c>
      <c r="B6546" s="52" t="s">
        <v>750</v>
      </c>
      <c r="C6546" s="52" t="s">
        <v>393</v>
      </c>
      <c r="D6546" s="52" t="s">
        <v>1372</v>
      </c>
      <c r="E6546" s="52" t="s">
        <v>1076</v>
      </c>
      <c r="F6546" s="52" t="s">
        <v>1112</v>
      </c>
      <c r="G6546" s="56" t="s">
        <v>1113</v>
      </c>
      <c r="H6546" s="57">
        <v>190698000</v>
      </c>
    </row>
    <row r="6547" spans="1:8">
      <c r="A6547" s="52" t="s">
        <v>506</v>
      </c>
      <c r="B6547" s="52" t="s">
        <v>750</v>
      </c>
      <c r="C6547" s="52" t="s">
        <v>393</v>
      </c>
      <c r="D6547" s="52" t="s">
        <v>1372</v>
      </c>
      <c r="E6547" s="52" t="s">
        <v>1076</v>
      </c>
      <c r="F6547" s="52" t="s">
        <v>1078</v>
      </c>
      <c r="G6547" s="56" t="s">
        <v>1079</v>
      </c>
      <c r="H6547" s="57">
        <v>3701229500</v>
      </c>
    </row>
    <row r="6548" spans="1:8">
      <c r="A6548" s="52" t="s">
        <v>506</v>
      </c>
      <c r="B6548" s="52" t="s">
        <v>750</v>
      </c>
      <c r="C6548" s="52" t="s">
        <v>393</v>
      </c>
      <c r="D6548" s="52" t="s">
        <v>1372</v>
      </c>
      <c r="E6548" s="52" t="s">
        <v>1076</v>
      </c>
      <c r="F6548" s="52" t="s">
        <v>1080</v>
      </c>
      <c r="G6548" s="56" t="s">
        <v>1081</v>
      </c>
      <c r="H6548" s="57">
        <v>55487046000</v>
      </c>
    </row>
    <row r="6549" spans="1:8">
      <c r="A6549" s="52" t="s">
        <v>506</v>
      </c>
      <c r="B6549" s="52" t="s">
        <v>750</v>
      </c>
      <c r="C6549" s="52" t="s">
        <v>393</v>
      </c>
      <c r="D6549" s="52" t="s">
        <v>1372</v>
      </c>
      <c r="E6549" s="52" t="s">
        <v>1189</v>
      </c>
      <c r="F6549" s="52" t="s">
        <v>201</v>
      </c>
      <c r="G6549" s="56" t="s">
        <v>1190</v>
      </c>
      <c r="H6549" s="57">
        <v>1424640000</v>
      </c>
    </row>
    <row r="6550" spans="1:8">
      <c r="A6550" s="52" t="s">
        <v>506</v>
      </c>
      <c r="B6550" s="52" t="s">
        <v>750</v>
      </c>
      <c r="C6550" s="52" t="s">
        <v>393</v>
      </c>
      <c r="D6550" s="52" t="s">
        <v>1372</v>
      </c>
      <c r="E6550" s="52" t="s">
        <v>1189</v>
      </c>
      <c r="F6550" s="52" t="s">
        <v>1191</v>
      </c>
      <c r="G6550" s="56" t="s">
        <v>1192</v>
      </c>
      <c r="H6550" s="57">
        <v>1424640000</v>
      </c>
    </row>
    <row r="6551" spans="1:8" ht="25.5">
      <c r="A6551" s="52" t="s">
        <v>506</v>
      </c>
      <c r="B6551" s="52" t="s">
        <v>750</v>
      </c>
      <c r="C6551" s="52" t="s">
        <v>393</v>
      </c>
      <c r="D6551" s="52" t="s">
        <v>1372</v>
      </c>
      <c r="E6551" s="52" t="s">
        <v>1346</v>
      </c>
      <c r="F6551" s="52" t="s">
        <v>201</v>
      </c>
      <c r="G6551" s="56" t="s">
        <v>1347</v>
      </c>
      <c r="H6551" s="57">
        <v>26480000</v>
      </c>
    </row>
    <row r="6552" spans="1:8">
      <c r="A6552" s="52" t="s">
        <v>506</v>
      </c>
      <c r="B6552" s="52" t="s">
        <v>750</v>
      </c>
      <c r="C6552" s="52" t="s">
        <v>393</v>
      </c>
      <c r="D6552" s="52" t="s">
        <v>1372</v>
      </c>
      <c r="E6552" s="52" t="s">
        <v>1346</v>
      </c>
      <c r="F6552" s="52" t="s">
        <v>1383</v>
      </c>
      <c r="G6552" s="56" t="s">
        <v>1384</v>
      </c>
      <c r="H6552" s="57">
        <v>26480000</v>
      </c>
    </row>
    <row r="6553" spans="1:8">
      <c r="A6553" s="52" t="s">
        <v>506</v>
      </c>
      <c r="B6553" s="52" t="s">
        <v>750</v>
      </c>
      <c r="C6553" s="52" t="s">
        <v>393</v>
      </c>
      <c r="D6553" s="52" t="s">
        <v>1372</v>
      </c>
      <c r="E6553" s="52" t="s">
        <v>1083</v>
      </c>
      <c r="F6553" s="52" t="s">
        <v>201</v>
      </c>
      <c r="G6553" s="56" t="s">
        <v>971</v>
      </c>
      <c r="H6553" s="57">
        <v>543364310</v>
      </c>
    </row>
    <row r="6554" spans="1:8">
      <c r="A6554" s="52" t="s">
        <v>506</v>
      </c>
      <c r="B6554" s="52" t="s">
        <v>750</v>
      </c>
      <c r="C6554" s="52" t="s">
        <v>393</v>
      </c>
      <c r="D6554" s="52" t="s">
        <v>1372</v>
      </c>
      <c r="E6554" s="52" t="s">
        <v>1083</v>
      </c>
      <c r="F6554" s="52" t="s">
        <v>1088</v>
      </c>
      <c r="G6554" s="56" t="s">
        <v>1089</v>
      </c>
      <c r="H6554" s="57">
        <v>356160000</v>
      </c>
    </row>
    <row r="6555" spans="1:8">
      <c r="A6555" s="52" t="s">
        <v>506</v>
      </c>
      <c r="B6555" s="52" t="s">
        <v>750</v>
      </c>
      <c r="C6555" s="52" t="s">
        <v>393</v>
      </c>
      <c r="D6555" s="52" t="s">
        <v>1372</v>
      </c>
      <c r="E6555" s="52" t="s">
        <v>1083</v>
      </c>
      <c r="F6555" s="52" t="s">
        <v>1090</v>
      </c>
      <c r="G6555" s="56" t="s">
        <v>1091</v>
      </c>
      <c r="H6555" s="57">
        <v>187204310</v>
      </c>
    </row>
    <row r="6556" spans="1:8">
      <c r="A6556" s="52" t="s">
        <v>506</v>
      </c>
      <c r="B6556" s="52" t="s">
        <v>750</v>
      </c>
      <c r="C6556" s="52" t="s">
        <v>393</v>
      </c>
      <c r="D6556" s="52" t="s">
        <v>1372</v>
      </c>
      <c r="E6556" s="52" t="s">
        <v>1116</v>
      </c>
      <c r="F6556" s="52" t="s">
        <v>201</v>
      </c>
      <c r="G6556" s="56" t="s">
        <v>1117</v>
      </c>
      <c r="H6556" s="57">
        <v>2127960000</v>
      </c>
    </row>
    <row r="6557" spans="1:8">
      <c r="A6557" s="52" t="s">
        <v>506</v>
      </c>
      <c r="B6557" s="52" t="s">
        <v>750</v>
      </c>
      <c r="C6557" s="52" t="s">
        <v>393</v>
      </c>
      <c r="D6557" s="52" t="s">
        <v>1372</v>
      </c>
      <c r="E6557" s="52" t="s">
        <v>1116</v>
      </c>
      <c r="F6557" s="52" t="s">
        <v>1126</v>
      </c>
      <c r="G6557" s="56" t="s">
        <v>1127</v>
      </c>
      <c r="H6557" s="57">
        <v>746763000</v>
      </c>
    </row>
    <row r="6558" spans="1:8">
      <c r="A6558" s="52" t="s">
        <v>506</v>
      </c>
      <c r="B6558" s="52" t="s">
        <v>750</v>
      </c>
      <c r="C6558" s="52" t="s">
        <v>393</v>
      </c>
      <c r="D6558" s="52" t="s">
        <v>1372</v>
      </c>
      <c r="E6558" s="52" t="s">
        <v>1116</v>
      </c>
      <c r="F6558" s="52" t="s">
        <v>1118</v>
      </c>
      <c r="G6558" s="56" t="s">
        <v>1119</v>
      </c>
      <c r="H6558" s="57">
        <v>805500000</v>
      </c>
    </row>
    <row r="6559" spans="1:8">
      <c r="A6559" s="52" t="s">
        <v>506</v>
      </c>
      <c r="B6559" s="52" t="s">
        <v>750</v>
      </c>
      <c r="C6559" s="52" t="s">
        <v>393</v>
      </c>
      <c r="D6559" s="52" t="s">
        <v>1372</v>
      </c>
      <c r="E6559" s="52" t="s">
        <v>1116</v>
      </c>
      <c r="F6559" s="52" t="s">
        <v>1128</v>
      </c>
      <c r="G6559" s="56" t="s">
        <v>1129</v>
      </c>
      <c r="H6559" s="57">
        <v>575697000</v>
      </c>
    </row>
    <row r="6560" spans="1:8" ht="25.5">
      <c r="A6560" s="52" t="s">
        <v>506</v>
      </c>
      <c r="B6560" s="52" t="s">
        <v>750</v>
      </c>
      <c r="C6560" s="52" t="s">
        <v>393</v>
      </c>
      <c r="D6560" s="52" t="s">
        <v>1372</v>
      </c>
      <c r="E6560" s="52" t="s">
        <v>1143</v>
      </c>
      <c r="F6560" s="52" t="s">
        <v>201</v>
      </c>
      <c r="G6560" s="56" t="s">
        <v>1144</v>
      </c>
      <c r="H6560" s="57">
        <v>20156427796</v>
      </c>
    </row>
    <row r="6561" spans="1:8" ht="25.5">
      <c r="A6561" s="52" t="s">
        <v>506</v>
      </c>
      <c r="B6561" s="52" t="s">
        <v>750</v>
      </c>
      <c r="C6561" s="52" t="s">
        <v>393</v>
      </c>
      <c r="D6561" s="52" t="s">
        <v>1372</v>
      </c>
      <c r="E6561" s="52" t="s">
        <v>1143</v>
      </c>
      <c r="F6561" s="52" t="s">
        <v>1145</v>
      </c>
      <c r="G6561" s="56" t="s">
        <v>1146</v>
      </c>
      <c r="H6561" s="57">
        <v>15995867796</v>
      </c>
    </row>
    <row r="6562" spans="1:8">
      <c r="A6562" s="52" t="s">
        <v>506</v>
      </c>
      <c r="B6562" s="52" t="s">
        <v>750</v>
      </c>
      <c r="C6562" s="52" t="s">
        <v>393</v>
      </c>
      <c r="D6562" s="52" t="s">
        <v>1372</v>
      </c>
      <c r="E6562" s="52" t="s">
        <v>1143</v>
      </c>
      <c r="F6562" s="52" t="s">
        <v>1172</v>
      </c>
      <c r="G6562" s="56" t="s">
        <v>971</v>
      </c>
      <c r="H6562" s="57">
        <v>4160560000</v>
      </c>
    </row>
    <row r="6563" spans="1:8">
      <c r="A6563" s="52" t="s">
        <v>506</v>
      </c>
      <c r="B6563" s="52" t="s">
        <v>750</v>
      </c>
      <c r="C6563" s="52" t="s">
        <v>393</v>
      </c>
      <c r="D6563" s="52" t="s">
        <v>1372</v>
      </c>
      <c r="E6563" s="52" t="s">
        <v>1096</v>
      </c>
      <c r="F6563" s="52" t="s">
        <v>201</v>
      </c>
      <c r="G6563" s="56" t="s">
        <v>1097</v>
      </c>
      <c r="H6563" s="57">
        <v>72883962302</v>
      </c>
    </row>
    <row r="6564" spans="1:8" ht="25.5">
      <c r="A6564" s="52" t="s">
        <v>506</v>
      </c>
      <c r="B6564" s="52" t="s">
        <v>750</v>
      </c>
      <c r="C6564" s="52" t="s">
        <v>393</v>
      </c>
      <c r="D6564" s="52" t="s">
        <v>1372</v>
      </c>
      <c r="E6564" s="52" t="s">
        <v>1096</v>
      </c>
      <c r="F6564" s="52" t="s">
        <v>1098</v>
      </c>
      <c r="G6564" s="56" t="s">
        <v>1099</v>
      </c>
      <c r="H6564" s="57">
        <v>72883962302</v>
      </c>
    </row>
    <row r="6565" spans="1:8">
      <c r="A6565" s="52" t="s">
        <v>506</v>
      </c>
      <c r="B6565" s="52" t="s">
        <v>750</v>
      </c>
      <c r="C6565" s="52" t="s">
        <v>393</v>
      </c>
      <c r="D6565" s="52" t="s">
        <v>1372</v>
      </c>
      <c r="E6565" s="52" t="s">
        <v>1133</v>
      </c>
      <c r="F6565" s="52" t="s">
        <v>201</v>
      </c>
      <c r="G6565" s="56" t="s">
        <v>1134</v>
      </c>
      <c r="H6565" s="57">
        <v>67502000</v>
      </c>
    </row>
    <row r="6566" spans="1:8">
      <c r="A6566" s="52" t="s">
        <v>506</v>
      </c>
      <c r="B6566" s="52" t="s">
        <v>750</v>
      </c>
      <c r="C6566" s="52" t="s">
        <v>393</v>
      </c>
      <c r="D6566" s="52" t="s">
        <v>1372</v>
      </c>
      <c r="E6566" s="52" t="s">
        <v>1133</v>
      </c>
      <c r="F6566" s="52" t="s">
        <v>1135</v>
      </c>
      <c r="G6566" s="56" t="s">
        <v>1136</v>
      </c>
      <c r="H6566" s="57">
        <v>67502000</v>
      </c>
    </row>
    <row r="6567" spans="1:8">
      <c r="A6567" s="52" t="s">
        <v>506</v>
      </c>
      <c r="B6567" s="52" t="s">
        <v>750</v>
      </c>
      <c r="C6567" s="52" t="s">
        <v>393</v>
      </c>
      <c r="D6567" s="52" t="s">
        <v>1372</v>
      </c>
      <c r="E6567" s="52" t="s">
        <v>1100</v>
      </c>
      <c r="F6567" s="52" t="s">
        <v>201</v>
      </c>
      <c r="G6567" s="56" t="s">
        <v>1034</v>
      </c>
      <c r="H6567" s="57">
        <v>4798433000</v>
      </c>
    </row>
    <row r="6568" spans="1:8">
      <c r="A6568" s="52" t="s">
        <v>506</v>
      </c>
      <c r="B6568" s="52" t="s">
        <v>750</v>
      </c>
      <c r="C6568" s="52" t="s">
        <v>393</v>
      </c>
      <c r="D6568" s="52" t="s">
        <v>1372</v>
      </c>
      <c r="E6568" s="52" t="s">
        <v>1100</v>
      </c>
      <c r="F6568" s="52" t="s">
        <v>1101</v>
      </c>
      <c r="G6568" s="56" t="s">
        <v>1102</v>
      </c>
      <c r="H6568" s="57">
        <v>1247192000</v>
      </c>
    </row>
    <row r="6569" spans="1:8">
      <c r="A6569" s="52" t="s">
        <v>506</v>
      </c>
      <c r="B6569" s="52" t="s">
        <v>750</v>
      </c>
      <c r="C6569" s="52" t="s">
        <v>393</v>
      </c>
      <c r="D6569" s="52" t="s">
        <v>1372</v>
      </c>
      <c r="E6569" s="52" t="s">
        <v>1100</v>
      </c>
      <c r="F6569" s="52" t="s">
        <v>1103</v>
      </c>
      <c r="G6569" s="56" t="s">
        <v>1104</v>
      </c>
      <c r="H6569" s="57">
        <v>3430366000</v>
      </c>
    </row>
    <row r="6570" spans="1:8">
      <c r="A6570" s="52" t="s">
        <v>506</v>
      </c>
      <c r="B6570" s="52" t="s">
        <v>750</v>
      </c>
      <c r="C6570" s="52" t="s">
        <v>393</v>
      </c>
      <c r="D6570" s="52" t="s">
        <v>1372</v>
      </c>
      <c r="E6570" s="52" t="s">
        <v>1100</v>
      </c>
      <c r="F6570" s="52" t="s">
        <v>1105</v>
      </c>
      <c r="G6570" s="56" t="s">
        <v>971</v>
      </c>
      <c r="H6570" s="57">
        <v>120875000</v>
      </c>
    </row>
    <row r="6571" spans="1:8">
      <c r="A6571" s="52" t="s">
        <v>506</v>
      </c>
      <c r="B6571" s="52" t="s">
        <v>750</v>
      </c>
      <c r="C6571" s="52" t="s">
        <v>1092</v>
      </c>
      <c r="D6571" s="52" t="s">
        <v>201</v>
      </c>
      <c r="E6571" s="52" t="s">
        <v>201</v>
      </c>
      <c r="F6571" s="52" t="s">
        <v>201</v>
      </c>
      <c r="G6571" s="56" t="s">
        <v>1093</v>
      </c>
      <c r="H6571" s="57">
        <v>73898322000</v>
      </c>
    </row>
    <row r="6572" spans="1:8">
      <c r="A6572" s="52" t="s">
        <v>506</v>
      </c>
      <c r="B6572" s="52" t="s">
        <v>750</v>
      </c>
      <c r="C6572" s="52" t="s">
        <v>1092</v>
      </c>
      <c r="D6572" s="52" t="s">
        <v>1330</v>
      </c>
      <c r="E6572" s="52" t="s">
        <v>201</v>
      </c>
      <c r="F6572" s="52" t="s">
        <v>201</v>
      </c>
      <c r="G6572" s="56" t="s">
        <v>1331</v>
      </c>
      <c r="H6572" s="57">
        <v>30097671000</v>
      </c>
    </row>
    <row r="6573" spans="1:8">
      <c r="A6573" s="52" t="s">
        <v>506</v>
      </c>
      <c r="B6573" s="52" t="s">
        <v>750</v>
      </c>
      <c r="C6573" s="52" t="s">
        <v>1092</v>
      </c>
      <c r="D6573" s="52" t="s">
        <v>1330</v>
      </c>
      <c r="E6573" s="52" t="s">
        <v>1096</v>
      </c>
      <c r="F6573" s="52" t="s">
        <v>201</v>
      </c>
      <c r="G6573" s="56" t="s">
        <v>1097</v>
      </c>
      <c r="H6573" s="57">
        <v>27860600000</v>
      </c>
    </row>
    <row r="6574" spans="1:8" ht="25.5">
      <c r="A6574" s="52" t="s">
        <v>506</v>
      </c>
      <c r="B6574" s="52" t="s">
        <v>750</v>
      </c>
      <c r="C6574" s="52" t="s">
        <v>1092</v>
      </c>
      <c r="D6574" s="52" t="s">
        <v>1330</v>
      </c>
      <c r="E6574" s="52" t="s">
        <v>1096</v>
      </c>
      <c r="F6574" s="52" t="s">
        <v>1098</v>
      </c>
      <c r="G6574" s="56" t="s">
        <v>1099</v>
      </c>
      <c r="H6574" s="57">
        <v>27860600000</v>
      </c>
    </row>
    <row r="6575" spans="1:8">
      <c r="A6575" s="52" t="s">
        <v>506</v>
      </c>
      <c r="B6575" s="52" t="s">
        <v>750</v>
      </c>
      <c r="C6575" s="52" t="s">
        <v>1092</v>
      </c>
      <c r="D6575" s="52" t="s">
        <v>1330</v>
      </c>
      <c r="E6575" s="52" t="s">
        <v>1100</v>
      </c>
      <c r="F6575" s="52" t="s">
        <v>201</v>
      </c>
      <c r="G6575" s="56" t="s">
        <v>1034</v>
      </c>
      <c r="H6575" s="57">
        <v>2237071000</v>
      </c>
    </row>
    <row r="6576" spans="1:8">
      <c r="A6576" s="52" t="s">
        <v>506</v>
      </c>
      <c r="B6576" s="52" t="s">
        <v>750</v>
      </c>
      <c r="C6576" s="52" t="s">
        <v>1092</v>
      </c>
      <c r="D6576" s="52" t="s">
        <v>1330</v>
      </c>
      <c r="E6576" s="52" t="s">
        <v>1100</v>
      </c>
      <c r="F6576" s="52" t="s">
        <v>1101</v>
      </c>
      <c r="G6576" s="56" t="s">
        <v>1102</v>
      </c>
      <c r="H6576" s="57">
        <v>437082100</v>
      </c>
    </row>
    <row r="6577" spans="1:8">
      <c r="A6577" s="52" t="s">
        <v>506</v>
      </c>
      <c r="B6577" s="52" t="s">
        <v>750</v>
      </c>
      <c r="C6577" s="52" t="s">
        <v>1092</v>
      </c>
      <c r="D6577" s="52" t="s">
        <v>1330</v>
      </c>
      <c r="E6577" s="52" t="s">
        <v>1100</v>
      </c>
      <c r="F6577" s="52" t="s">
        <v>1103</v>
      </c>
      <c r="G6577" s="56" t="s">
        <v>1104</v>
      </c>
      <c r="H6577" s="57">
        <v>1768788900</v>
      </c>
    </row>
    <row r="6578" spans="1:8">
      <c r="A6578" s="52" t="s">
        <v>506</v>
      </c>
      <c r="B6578" s="52" t="s">
        <v>750</v>
      </c>
      <c r="C6578" s="52" t="s">
        <v>1092</v>
      </c>
      <c r="D6578" s="52" t="s">
        <v>1330</v>
      </c>
      <c r="E6578" s="52" t="s">
        <v>1100</v>
      </c>
      <c r="F6578" s="52" t="s">
        <v>1105</v>
      </c>
      <c r="G6578" s="56" t="s">
        <v>971</v>
      </c>
      <c r="H6578" s="57">
        <v>31200000</v>
      </c>
    </row>
    <row r="6579" spans="1:8">
      <c r="A6579" s="52" t="s">
        <v>506</v>
      </c>
      <c r="B6579" s="52" t="s">
        <v>750</v>
      </c>
      <c r="C6579" s="52" t="s">
        <v>1092</v>
      </c>
      <c r="D6579" s="52" t="s">
        <v>1490</v>
      </c>
      <c r="E6579" s="52" t="s">
        <v>201</v>
      </c>
      <c r="F6579" s="52" t="s">
        <v>201</v>
      </c>
      <c r="G6579" s="56" t="s">
        <v>1491</v>
      </c>
      <c r="H6579" s="57">
        <v>10092251000</v>
      </c>
    </row>
    <row r="6580" spans="1:8">
      <c r="A6580" s="52" t="s">
        <v>506</v>
      </c>
      <c r="B6580" s="52" t="s">
        <v>750</v>
      </c>
      <c r="C6580" s="52" t="s">
        <v>1092</v>
      </c>
      <c r="D6580" s="52" t="s">
        <v>1490</v>
      </c>
      <c r="E6580" s="52" t="s">
        <v>1096</v>
      </c>
      <c r="F6580" s="52" t="s">
        <v>201</v>
      </c>
      <c r="G6580" s="56" t="s">
        <v>1097</v>
      </c>
      <c r="H6580" s="57">
        <v>9076949000</v>
      </c>
    </row>
    <row r="6581" spans="1:8" ht="25.5">
      <c r="A6581" s="52" t="s">
        <v>506</v>
      </c>
      <c r="B6581" s="52" t="s">
        <v>750</v>
      </c>
      <c r="C6581" s="52" t="s">
        <v>1092</v>
      </c>
      <c r="D6581" s="52" t="s">
        <v>1490</v>
      </c>
      <c r="E6581" s="52" t="s">
        <v>1096</v>
      </c>
      <c r="F6581" s="52" t="s">
        <v>1098</v>
      </c>
      <c r="G6581" s="56" t="s">
        <v>1099</v>
      </c>
      <c r="H6581" s="57">
        <v>9076949000</v>
      </c>
    </row>
    <row r="6582" spans="1:8">
      <c r="A6582" s="52" t="s">
        <v>506</v>
      </c>
      <c r="B6582" s="52" t="s">
        <v>750</v>
      </c>
      <c r="C6582" s="52" t="s">
        <v>1092</v>
      </c>
      <c r="D6582" s="52" t="s">
        <v>1490</v>
      </c>
      <c r="E6582" s="52" t="s">
        <v>1100</v>
      </c>
      <c r="F6582" s="52" t="s">
        <v>201</v>
      </c>
      <c r="G6582" s="56" t="s">
        <v>1034</v>
      </c>
      <c r="H6582" s="57">
        <v>1015302000</v>
      </c>
    </row>
    <row r="6583" spans="1:8">
      <c r="A6583" s="52" t="s">
        <v>506</v>
      </c>
      <c r="B6583" s="52" t="s">
        <v>750</v>
      </c>
      <c r="C6583" s="52" t="s">
        <v>1092</v>
      </c>
      <c r="D6583" s="52" t="s">
        <v>1490</v>
      </c>
      <c r="E6583" s="52" t="s">
        <v>1100</v>
      </c>
      <c r="F6583" s="52" t="s">
        <v>1101</v>
      </c>
      <c r="G6583" s="56" t="s">
        <v>1102</v>
      </c>
      <c r="H6583" s="57">
        <v>182522000</v>
      </c>
    </row>
    <row r="6584" spans="1:8">
      <c r="A6584" s="52" t="s">
        <v>506</v>
      </c>
      <c r="B6584" s="52" t="s">
        <v>750</v>
      </c>
      <c r="C6584" s="52" t="s">
        <v>1092</v>
      </c>
      <c r="D6584" s="52" t="s">
        <v>1490</v>
      </c>
      <c r="E6584" s="52" t="s">
        <v>1100</v>
      </c>
      <c r="F6584" s="52" t="s">
        <v>1103</v>
      </c>
      <c r="G6584" s="56" t="s">
        <v>1104</v>
      </c>
      <c r="H6584" s="57">
        <v>832780000</v>
      </c>
    </row>
    <row r="6585" spans="1:8">
      <c r="A6585" s="52" t="s">
        <v>506</v>
      </c>
      <c r="B6585" s="52" t="s">
        <v>750</v>
      </c>
      <c r="C6585" s="52" t="s">
        <v>1092</v>
      </c>
      <c r="D6585" s="52" t="s">
        <v>1492</v>
      </c>
      <c r="E6585" s="52" t="s">
        <v>201</v>
      </c>
      <c r="F6585" s="52" t="s">
        <v>201</v>
      </c>
      <c r="G6585" s="56" t="s">
        <v>1493</v>
      </c>
      <c r="H6585" s="57">
        <v>31698471000</v>
      </c>
    </row>
    <row r="6586" spans="1:8">
      <c r="A6586" s="52" t="s">
        <v>506</v>
      </c>
      <c r="B6586" s="52" t="s">
        <v>750</v>
      </c>
      <c r="C6586" s="52" t="s">
        <v>1092</v>
      </c>
      <c r="D6586" s="52" t="s">
        <v>1492</v>
      </c>
      <c r="E6586" s="52" t="s">
        <v>1116</v>
      </c>
      <c r="F6586" s="52" t="s">
        <v>201</v>
      </c>
      <c r="G6586" s="56" t="s">
        <v>1117</v>
      </c>
      <c r="H6586" s="57">
        <v>11553000</v>
      </c>
    </row>
    <row r="6587" spans="1:8">
      <c r="A6587" s="52" t="s">
        <v>506</v>
      </c>
      <c r="B6587" s="52" t="s">
        <v>750</v>
      </c>
      <c r="C6587" s="52" t="s">
        <v>1092</v>
      </c>
      <c r="D6587" s="52" t="s">
        <v>1492</v>
      </c>
      <c r="E6587" s="52" t="s">
        <v>1116</v>
      </c>
      <c r="F6587" s="52" t="s">
        <v>1168</v>
      </c>
      <c r="G6587" s="56" t="s">
        <v>1169</v>
      </c>
      <c r="H6587" s="57">
        <v>11553000</v>
      </c>
    </row>
    <row r="6588" spans="1:8">
      <c r="A6588" s="52" t="s">
        <v>506</v>
      </c>
      <c r="B6588" s="52" t="s">
        <v>750</v>
      </c>
      <c r="C6588" s="52" t="s">
        <v>1092</v>
      </c>
      <c r="D6588" s="52" t="s">
        <v>1492</v>
      </c>
      <c r="E6588" s="52" t="s">
        <v>1096</v>
      </c>
      <c r="F6588" s="52" t="s">
        <v>201</v>
      </c>
      <c r="G6588" s="56" t="s">
        <v>1097</v>
      </c>
      <c r="H6588" s="57">
        <v>28804333000</v>
      </c>
    </row>
    <row r="6589" spans="1:8" ht="25.5">
      <c r="A6589" s="52" t="s">
        <v>506</v>
      </c>
      <c r="B6589" s="52" t="s">
        <v>750</v>
      </c>
      <c r="C6589" s="52" t="s">
        <v>1092</v>
      </c>
      <c r="D6589" s="52" t="s">
        <v>1492</v>
      </c>
      <c r="E6589" s="52" t="s">
        <v>1096</v>
      </c>
      <c r="F6589" s="52" t="s">
        <v>1098</v>
      </c>
      <c r="G6589" s="56" t="s">
        <v>1099</v>
      </c>
      <c r="H6589" s="57">
        <v>28804333000</v>
      </c>
    </row>
    <row r="6590" spans="1:8">
      <c r="A6590" s="52" t="s">
        <v>506</v>
      </c>
      <c r="B6590" s="52" t="s">
        <v>750</v>
      </c>
      <c r="C6590" s="52" t="s">
        <v>1092</v>
      </c>
      <c r="D6590" s="52" t="s">
        <v>1492</v>
      </c>
      <c r="E6590" s="52" t="s">
        <v>1100</v>
      </c>
      <c r="F6590" s="52" t="s">
        <v>201</v>
      </c>
      <c r="G6590" s="56" t="s">
        <v>1034</v>
      </c>
      <c r="H6590" s="57">
        <v>2882585000</v>
      </c>
    </row>
    <row r="6591" spans="1:8">
      <c r="A6591" s="52" t="s">
        <v>506</v>
      </c>
      <c r="B6591" s="52" t="s">
        <v>750</v>
      </c>
      <c r="C6591" s="52" t="s">
        <v>1092</v>
      </c>
      <c r="D6591" s="52" t="s">
        <v>1492</v>
      </c>
      <c r="E6591" s="52" t="s">
        <v>1100</v>
      </c>
      <c r="F6591" s="52" t="s">
        <v>1101</v>
      </c>
      <c r="G6591" s="56" t="s">
        <v>1102</v>
      </c>
      <c r="H6591" s="57">
        <v>443478800</v>
      </c>
    </row>
    <row r="6592" spans="1:8">
      <c r="A6592" s="52" t="s">
        <v>506</v>
      </c>
      <c r="B6592" s="52" t="s">
        <v>750</v>
      </c>
      <c r="C6592" s="52" t="s">
        <v>1092</v>
      </c>
      <c r="D6592" s="52" t="s">
        <v>1492</v>
      </c>
      <c r="E6592" s="52" t="s">
        <v>1100</v>
      </c>
      <c r="F6592" s="52" t="s">
        <v>1103</v>
      </c>
      <c r="G6592" s="56" t="s">
        <v>1104</v>
      </c>
      <c r="H6592" s="57">
        <v>2390637000</v>
      </c>
    </row>
    <row r="6593" spans="1:8">
      <c r="A6593" s="52" t="s">
        <v>506</v>
      </c>
      <c r="B6593" s="52" t="s">
        <v>750</v>
      </c>
      <c r="C6593" s="52" t="s">
        <v>1092</v>
      </c>
      <c r="D6593" s="52" t="s">
        <v>1492</v>
      </c>
      <c r="E6593" s="52" t="s">
        <v>1100</v>
      </c>
      <c r="F6593" s="52" t="s">
        <v>1105</v>
      </c>
      <c r="G6593" s="56" t="s">
        <v>971</v>
      </c>
      <c r="H6593" s="57">
        <v>48469200</v>
      </c>
    </row>
    <row r="6594" spans="1:8">
      <c r="A6594" s="52" t="s">
        <v>506</v>
      </c>
      <c r="B6594" s="52" t="s">
        <v>750</v>
      </c>
      <c r="C6594" s="52" t="s">
        <v>1092</v>
      </c>
      <c r="D6594" s="52" t="s">
        <v>1094</v>
      </c>
      <c r="E6594" s="52" t="s">
        <v>201</v>
      </c>
      <c r="F6594" s="52" t="s">
        <v>201</v>
      </c>
      <c r="G6594" s="56" t="s">
        <v>1095</v>
      </c>
      <c r="H6594" s="57">
        <v>2009929000</v>
      </c>
    </row>
    <row r="6595" spans="1:8">
      <c r="A6595" s="52" t="s">
        <v>506</v>
      </c>
      <c r="B6595" s="52" t="s">
        <v>750</v>
      </c>
      <c r="C6595" s="52" t="s">
        <v>1092</v>
      </c>
      <c r="D6595" s="52" t="s">
        <v>1094</v>
      </c>
      <c r="E6595" s="52" t="s">
        <v>1116</v>
      </c>
      <c r="F6595" s="52" t="s">
        <v>201</v>
      </c>
      <c r="G6595" s="56" t="s">
        <v>1117</v>
      </c>
      <c r="H6595" s="57">
        <v>900000000</v>
      </c>
    </row>
    <row r="6596" spans="1:8">
      <c r="A6596" s="52" t="s">
        <v>506</v>
      </c>
      <c r="B6596" s="52" t="s">
        <v>750</v>
      </c>
      <c r="C6596" s="52" t="s">
        <v>1092</v>
      </c>
      <c r="D6596" s="52" t="s">
        <v>1094</v>
      </c>
      <c r="E6596" s="52" t="s">
        <v>1116</v>
      </c>
      <c r="F6596" s="52" t="s">
        <v>1118</v>
      </c>
      <c r="G6596" s="56" t="s">
        <v>1119</v>
      </c>
      <c r="H6596" s="57">
        <v>739754000</v>
      </c>
    </row>
    <row r="6597" spans="1:8">
      <c r="A6597" s="52" t="s">
        <v>506</v>
      </c>
      <c r="B6597" s="52" t="s">
        <v>750</v>
      </c>
      <c r="C6597" s="52" t="s">
        <v>1092</v>
      </c>
      <c r="D6597" s="52" t="s">
        <v>1094</v>
      </c>
      <c r="E6597" s="52" t="s">
        <v>1116</v>
      </c>
      <c r="F6597" s="52" t="s">
        <v>1168</v>
      </c>
      <c r="G6597" s="56" t="s">
        <v>1169</v>
      </c>
      <c r="H6597" s="57">
        <v>10800000</v>
      </c>
    </row>
    <row r="6598" spans="1:8">
      <c r="A6598" s="52" t="s">
        <v>506</v>
      </c>
      <c r="B6598" s="52" t="s">
        <v>750</v>
      </c>
      <c r="C6598" s="52" t="s">
        <v>1092</v>
      </c>
      <c r="D6598" s="52" t="s">
        <v>1094</v>
      </c>
      <c r="E6598" s="52" t="s">
        <v>1116</v>
      </c>
      <c r="F6598" s="52" t="s">
        <v>1128</v>
      </c>
      <c r="G6598" s="56" t="s">
        <v>1129</v>
      </c>
      <c r="H6598" s="57">
        <v>146396000</v>
      </c>
    </row>
    <row r="6599" spans="1:8">
      <c r="A6599" s="52" t="s">
        <v>506</v>
      </c>
      <c r="B6599" s="52" t="s">
        <v>750</v>
      </c>
      <c r="C6599" s="52" t="s">
        <v>1092</v>
      </c>
      <c r="D6599" s="52" t="s">
        <v>1094</v>
      </c>
      <c r="E6599" s="52" t="s">
        <v>1116</v>
      </c>
      <c r="F6599" s="52" t="s">
        <v>1132</v>
      </c>
      <c r="G6599" s="56" t="s">
        <v>971</v>
      </c>
      <c r="H6599" s="57">
        <v>3050000</v>
      </c>
    </row>
    <row r="6600" spans="1:8">
      <c r="A6600" s="52" t="s">
        <v>506</v>
      </c>
      <c r="B6600" s="52" t="s">
        <v>750</v>
      </c>
      <c r="C6600" s="52" t="s">
        <v>1092</v>
      </c>
      <c r="D6600" s="52" t="s">
        <v>1094</v>
      </c>
      <c r="E6600" s="52" t="s">
        <v>1096</v>
      </c>
      <c r="F6600" s="52" t="s">
        <v>201</v>
      </c>
      <c r="G6600" s="56" t="s">
        <v>1097</v>
      </c>
      <c r="H6600" s="57">
        <v>854142000</v>
      </c>
    </row>
    <row r="6601" spans="1:8" ht="25.5">
      <c r="A6601" s="52" t="s">
        <v>506</v>
      </c>
      <c r="B6601" s="52" t="s">
        <v>750</v>
      </c>
      <c r="C6601" s="52" t="s">
        <v>1092</v>
      </c>
      <c r="D6601" s="52" t="s">
        <v>1094</v>
      </c>
      <c r="E6601" s="52" t="s">
        <v>1096</v>
      </c>
      <c r="F6601" s="52" t="s">
        <v>1098</v>
      </c>
      <c r="G6601" s="56" t="s">
        <v>1099</v>
      </c>
      <c r="H6601" s="57">
        <v>854142000</v>
      </c>
    </row>
    <row r="6602" spans="1:8">
      <c r="A6602" s="52" t="s">
        <v>506</v>
      </c>
      <c r="B6602" s="52" t="s">
        <v>750</v>
      </c>
      <c r="C6602" s="52" t="s">
        <v>1092</v>
      </c>
      <c r="D6602" s="52" t="s">
        <v>1094</v>
      </c>
      <c r="E6602" s="52" t="s">
        <v>1100</v>
      </c>
      <c r="F6602" s="52" t="s">
        <v>201</v>
      </c>
      <c r="G6602" s="56" t="s">
        <v>1034</v>
      </c>
      <c r="H6602" s="57">
        <v>255787000</v>
      </c>
    </row>
    <row r="6603" spans="1:8">
      <c r="A6603" s="52" t="s">
        <v>506</v>
      </c>
      <c r="B6603" s="52" t="s">
        <v>750</v>
      </c>
      <c r="C6603" s="52" t="s">
        <v>1092</v>
      </c>
      <c r="D6603" s="52" t="s">
        <v>1094</v>
      </c>
      <c r="E6603" s="52" t="s">
        <v>1100</v>
      </c>
      <c r="F6603" s="52" t="s">
        <v>1101</v>
      </c>
      <c r="G6603" s="56" t="s">
        <v>1102</v>
      </c>
      <c r="H6603" s="57">
        <v>69118000</v>
      </c>
    </row>
    <row r="6604" spans="1:8">
      <c r="A6604" s="52" t="s">
        <v>506</v>
      </c>
      <c r="B6604" s="52" t="s">
        <v>750</v>
      </c>
      <c r="C6604" s="52" t="s">
        <v>1092</v>
      </c>
      <c r="D6604" s="52" t="s">
        <v>1094</v>
      </c>
      <c r="E6604" s="52" t="s">
        <v>1100</v>
      </c>
      <c r="F6604" s="52" t="s">
        <v>1103</v>
      </c>
      <c r="G6604" s="56" t="s">
        <v>1104</v>
      </c>
      <c r="H6604" s="57">
        <v>154486000</v>
      </c>
    </row>
    <row r="6605" spans="1:8">
      <c r="A6605" s="52" t="s">
        <v>506</v>
      </c>
      <c r="B6605" s="52" t="s">
        <v>750</v>
      </c>
      <c r="C6605" s="52" t="s">
        <v>1092</v>
      </c>
      <c r="D6605" s="52" t="s">
        <v>1094</v>
      </c>
      <c r="E6605" s="52" t="s">
        <v>1100</v>
      </c>
      <c r="F6605" s="52" t="s">
        <v>1105</v>
      </c>
      <c r="G6605" s="56" t="s">
        <v>971</v>
      </c>
      <c r="H6605" s="57">
        <v>32183000</v>
      </c>
    </row>
    <row r="6606" spans="1:8">
      <c r="A6606" s="52" t="s">
        <v>506</v>
      </c>
      <c r="B6606" s="52" t="s">
        <v>750</v>
      </c>
      <c r="C6606" s="52" t="s">
        <v>1122</v>
      </c>
      <c r="D6606" s="52" t="s">
        <v>201</v>
      </c>
      <c r="E6606" s="52" t="s">
        <v>201</v>
      </c>
      <c r="F6606" s="52" t="s">
        <v>201</v>
      </c>
      <c r="G6606" s="56" t="s">
        <v>1123</v>
      </c>
      <c r="H6606" s="57">
        <v>485190317263</v>
      </c>
    </row>
    <row r="6607" spans="1:8">
      <c r="A6607" s="52" t="s">
        <v>506</v>
      </c>
      <c r="B6607" s="52" t="s">
        <v>750</v>
      </c>
      <c r="C6607" s="52" t="s">
        <v>1122</v>
      </c>
      <c r="D6607" s="52" t="s">
        <v>1130</v>
      </c>
      <c r="E6607" s="52" t="s">
        <v>201</v>
      </c>
      <c r="F6607" s="52" t="s">
        <v>201</v>
      </c>
      <c r="G6607" s="56" t="s">
        <v>1131</v>
      </c>
      <c r="H6607" s="57">
        <v>11544317263</v>
      </c>
    </row>
    <row r="6608" spans="1:8">
      <c r="A6608" s="52" t="s">
        <v>506</v>
      </c>
      <c r="B6608" s="52" t="s">
        <v>750</v>
      </c>
      <c r="C6608" s="52" t="s">
        <v>1122</v>
      </c>
      <c r="D6608" s="52" t="s">
        <v>1130</v>
      </c>
      <c r="E6608" s="52" t="s">
        <v>1096</v>
      </c>
      <c r="F6608" s="52" t="s">
        <v>201</v>
      </c>
      <c r="G6608" s="56" t="s">
        <v>1097</v>
      </c>
      <c r="H6608" s="57">
        <v>10638686152</v>
      </c>
    </row>
    <row r="6609" spans="1:8" ht="25.5">
      <c r="A6609" s="52" t="s">
        <v>506</v>
      </c>
      <c r="B6609" s="52" t="s">
        <v>750</v>
      </c>
      <c r="C6609" s="52" t="s">
        <v>1122</v>
      </c>
      <c r="D6609" s="52" t="s">
        <v>1130</v>
      </c>
      <c r="E6609" s="52" t="s">
        <v>1096</v>
      </c>
      <c r="F6609" s="52" t="s">
        <v>1098</v>
      </c>
      <c r="G6609" s="56" t="s">
        <v>1099</v>
      </c>
      <c r="H6609" s="57">
        <v>10638686152</v>
      </c>
    </row>
    <row r="6610" spans="1:8">
      <c r="A6610" s="52" t="s">
        <v>506</v>
      </c>
      <c r="B6610" s="52" t="s">
        <v>750</v>
      </c>
      <c r="C6610" s="52" t="s">
        <v>1122</v>
      </c>
      <c r="D6610" s="52" t="s">
        <v>1130</v>
      </c>
      <c r="E6610" s="52" t="s">
        <v>1100</v>
      </c>
      <c r="F6610" s="52" t="s">
        <v>201</v>
      </c>
      <c r="G6610" s="56" t="s">
        <v>1034</v>
      </c>
      <c r="H6610" s="57">
        <v>905631111</v>
      </c>
    </row>
    <row r="6611" spans="1:8">
      <c r="A6611" s="52" t="s">
        <v>506</v>
      </c>
      <c r="B6611" s="52" t="s">
        <v>750</v>
      </c>
      <c r="C6611" s="52" t="s">
        <v>1122</v>
      </c>
      <c r="D6611" s="52" t="s">
        <v>1130</v>
      </c>
      <c r="E6611" s="52" t="s">
        <v>1100</v>
      </c>
      <c r="F6611" s="52" t="s">
        <v>1101</v>
      </c>
      <c r="G6611" s="56" t="s">
        <v>1102</v>
      </c>
      <c r="H6611" s="57">
        <v>144132000</v>
      </c>
    </row>
    <row r="6612" spans="1:8">
      <c r="A6612" s="52" t="s">
        <v>506</v>
      </c>
      <c r="B6612" s="52" t="s">
        <v>750</v>
      </c>
      <c r="C6612" s="52" t="s">
        <v>1122</v>
      </c>
      <c r="D6612" s="52" t="s">
        <v>1130</v>
      </c>
      <c r="E6612" s="52" t="s">
        <v>1100</v>
      </c>
      <c r="F6612" s="52" t="s">
        <v>1103</v>
      </c>
      <c r="G6612" s="56" t="s">
        <v>1104</v>
      </c>
      <c r="H6612" s="57">
        <v>749830111</v>
      </c>
    </row>
    <row r="6613" spans="1:8">
      <c r="A6613" s="52" t="s">
        <v>506</v>
      </c>
      <c r="B6613" s="52" t="s">
        <v>750</v>
      </c>
      <c r="C6613" s="52" t="s">
        <v>1122</v>
      </c>
      <c r="D6613" s="52" t="s">
        <v>1130</v>
      </c>
      <c r="E6613" s="52" t="s">
        <v>1100</v>
      </c>
      <c r="F6613" s="52" t="s">
        <v>1105</v>
      </c>
      <c r="G6613" s="56" t="s">
        <v>971</v>
      </c>
      <c r="H6613" s="57">
        <v>11669000</v>
      </c>
    </row>
    <row r="6614" spans="1:8" ht="25.5">
      <c r="A6614" s="52" t="s">
        <v>506</v>
      </c>
      <c r="B6614" s="52" t="s">
        <v>750</v>
      </c>
      <c r="C6614" s="52" t="s">
        <v>1122</v>
      </c>
      <c r="D6614" s="52" t="s">
        <v>1494</v>
      </c>
      <c r="E6614" s="52" t="s">
        <v>201</v>
      </c>
      <c r="F6614" s="52" t="s">
        <v>201</v>
      </c>
      <c r="G6614" s="56" t="s">
        <v>1495</v>
      </c>
      <c r="H6614" s="57">
        <v>473646000000</v>
      </c>
    </row>
    <row r="6615" spans="1:8" ht="25.5">
      <c r="A6615" s="52" t="s">
        <v>506</v>
      </c>
      <c r="B6615" s="52" t="s">
        <v>750</v>
      </c>
      <c r="C6615" s="52" t="s">
        <v>1122</v>
      </c>
      <c r="D6615" s="52" t="s">
        <v>1494</v>
      </c>
      <c r="E6615" s="52" t="s">
        <v>1346</v>
      </c>
      <c r="F6615" s="52" t="s">
        <v>201</v>
      </c>
      <c r="G6615" s="56" t="s">
        <v>1347</v>
      </c>
      <c r="H6615" s="57">
        <v>473646000000</v>
      </c>
    </row>
    <row r="6616" spans="1:8">
      <c r="A6616" s="52" t="s">
        <v>506</v>
      </c>
      <c r="B6616" s="52" t="s">
        <v>750</v>
      </c>
      <c r="C6616" s="52" t="s">
        <v>1122</v>
      </c>
      <c r="D6616" s="52" t="s">
        <v>1494</v>
      </c>
      <c r="E6616" s="52" t="s">
        <v>1346</v>
      </c>
      <c r="F6616" s="52" t="s">
        <v>1393</v>
      </c>
      <c r="G6616" s="56" t="s">
        <v>977</v>
      </c>
      <c r="H6616" s="57">
        <v>473646000000</v>
      </c>
    </row>
    <row r="6617" spans="1:8">
      <c r="A6617" s="52" t="s">
        <v>506</v>
      </c>
      <c r="B6617" s="52" t="s">
        <v>750</v>
      </c>
      <c r="C6617" s="52" t="s">
        <v>480</v>
      </c>
      <c r="D6617" s="52" t="s">
        <v>201</v>
      </c>
      <c r="E6617" s="52" t="s">
        <v>201</v>
      </c>
      <c r="F6617" s="52" t="s">
        <v>201</v>
      </c>
      <c r="G6617" s="56" t="s">
        <v>1137</v>
      </c>
      <c r="H6617" s="57">
        <v>23190033923</v>
      </c>
    </row>
    <row r="6618" spans="1:8">
      <c r="A6618" s="52" t="s">
        <v>506</v>
      </c>
      <c r="B6618" s="52" t="s">
        <v>750</v>
      </c>
      <c r="C6618" s="52" t="s">
        <v>480</v>
      </c>
      <c r="D6618" s="52" t="s">
        <v>490</v>
      </c>
      <c r="E6618" s="52" t="s">
        <v>201</v>
      </c>
      <c r="F6618" s="52" t="s">
        <v>201</v>
      </c>
      <c r="G6618" s="56" t="s">
        <v>1138</v>
      </c>
      <c r="H6618" s="57">
        <v>23121769300</v>
      </c>
    </row>
    <row r="6619" spans="1:8">
      <c r="A6619" s="52" t="s">
        <v>506</v>
      </c>
      <c r="B6619" s="52" t="s">
        <v>750</v>
      </c>
      <c r="C6619" s="52" t="s">
        <v>480</v>
      </c>
      <c r="D6619" s="52" t="s">
        <v>490</v>
      </c>
      <c r="E6619" s="52" t="s">
        <v>1116</v>
      </c>
      <c r="F6619" s="52" t="s">
        <v>201</v>
      </c>
      <c r="G6619" s="56" t="s">
        <v>1117</v>
      </c>
      <c r="H6619" s="57">
        <v>206832838</v>
      </c>
    </row>
    <row r="6620" spans="1:8">
      <c r="A6620" s="52" t="s">
        <v>506</v>
      </c>
      <c r="B6620" s="52" t="s">
        <v>750</v>
      </c>
      <c r="C6620" s="52" t="s">
        <v>480</v>
      </c>
      <c r="D6620" s="52" t="s">
        <v>490</v>
      </c>
      <c r="E6620" s="52" t="s">
        <v>1116</v>
      </c>
      <c r="F6620" s="52" t="s">
        <v>1132</v>
      </c>
      <c r="G6620" s="56" t="s">
        <v>971</v>
      </c>
      <c r="H6620" s="57">
        <v>206832838</v>
      </c>
    </row>
    <row r="6621" spans="1:8" ht="25.5">
      <c r="A6621" s="52" t="s">
        <v>506</v>
      </c>
      <c r="B6621" s="52" t="s">
        <v>750</v>
      </c>
      <c r="C6621" s="52" t="s">
        <v>480</v>
      </c>
      <c r="D6621" s="52" t="s">
        <v>490</v>
      </c>
      <c r="E6621" s="52" t="s">
        <v>1143</v>
      </c>
      <c r="F6621" s="52" t="s">
        <v>201</v>
      </c>
      <c r="G6621" s="56" t="s">
        <v>1144</v>
      </c>
      <c r="H6621" s="57">
        <v>4327683000</v>
      </c>
    </row>
    <row r="6622" spans="1:8" ht="25.5">
      <c r="A6622" s="52" t="s">
        <v>506</v>
      </c>
      <c r="B6622" s="52" t="s">
        <v>750</v>
      </c>
      <c r="C6622" s="52" t="s">
        <v>480</v>
      </c>
      <c r="D6622" s="52" t="s">
        <v>490</v>
      </c>
      <c r="E6622" s="52" t="s">
        <v>1143</v>
      </c>
      <c r="F6622" s="52" t="s">
        <v>1145</v>
      </c>
      <c r="G6622" s="56" t="s">
        <v>1146</v>
      </c>
      <c r="H6622" s="57">
        <v>4327683000</v>
      </c>
    </row>
    <row r="6623" spans="1:8">
      <c r="A6623" s="52" t="s">
        <v>506</v>
      </c>
      <c r="B6623" s="52" t="s">
        <v>750</v>
      </c>
      <c r="C6623" s="52" t="s">
        <v>480</v>
      </c>
      <c r="D6623" s="52" t="s">
        <v>490</v>
      </c>
      <c r="E6623" s="52" t="s">
        <v>1096</v>
      </c>
      <c r="F6623" s="52" t="s">
        <v>201</v>
      </c>
      <c r="G6623" s="56" t="s">
        <v>1097</v>
      </c>
      <c r="H6623" s="57">
        <v>16388623000</v>
      </c>
    </row>
    <row r="6624" spans="1:8" ht="25.5">
      <c r="A6624" s="52" t="s">
        <v>506</v>
      </c>
      <c r="B6624" s="52" t="s">
        <v>750</v>
      </c>
      <c r="C6624" s="52" t="s">
        <v>480</v>
      </c>
      <c r="D6624" s="52" t="s">
        <v>490</v>
      </c>
      <c r="E6624" s="52" t="s">
        <v>1096</v>
      </c>
      <c r="F6624" s="52" t="s">
        <v>1098</v>
      </c>
      <c r="G6624" s="56" t="s">
        <v>1099</v>
      </c>
      <c r="H6624" s="57">
        <v>16388623000</v>
      </c>
    </row>
    <row r="6625" spans="1:8">
      <c r="A6625" s="52" t="s">
        <v>506</v>
      </c>
      <c r="B6625" s="52" t="s">
        <v>750</v>
      </c>
      <c r="C6625" s="52" t="s">
        <v>480</v>
      </c>
      <c r="D6625" s="52" t="s">
        <v>490</v>
      </c>
      <c r="E6625" s="52" t="s">
        <v>1100</v>
      </c>
      <c r="F6625" s="52" t="s">
        <v>201</v>
      </c>
      <c r="G6625" s="56" t="s">
        <v>1034</v>
      </c>
      <c r="H6625" s="57">
        <v>2198630462</v>
      </c>
    </row>
    <row r="6626" spans="1:8">
      <c r="A6626" s="52" t="s">
        <v>506</v>
      </c>
      <c r="B6626" s="52" t="s">
        <v>750</v>
      </c>
      <c r="C6626" s="52" t="s">
        <v>480</v>
      </c>
      <c r="D6626" s="52" t="s">
        <v>490</v>
      </c>
      <c r="E6626" s="52" t="s">
        <v>1100</v>
      </c>
      <c r="F6626" s="52" t="s">
        <v>1101</v>
      </c>
      <c r="G6626" s="56" t="s">
        <v>1102</v>
      </c>
      <c r="H6626" s="57">
        <v>353500000</v>
      </c>
    </row>
    <row r="6627" spans="1:8">
      <c r="A6627" s="52" t="s">
        <v>506</v>
      </c>
      <c r="B6627" s="52" t="s">
        <v>750</v>
      </c>
      <c r="C6627" s="52" t="s">
        <v>480</v>
      </c>
      <c r="D6627" s="52" t="s">
        <v>490</v>
      </c>
      <c r="E6627" s="52" t="s">
        <v>1100</v>
      </c>
      <c r="F6627" s="52" t="s">
        <v>1103</v>
      </c>
      <c r="G6627" s="56" t="s">
        <v>1104</v>
      </c>
      <c r="H6627" s="57">
        <v>1645381300</v>
      </c>
    </row>
    <row r="6628" spans="1:8">
      <c r="A6628" s="52" t="s">
        <v>506</v>
      </c>
      <c r="B6628" s="52" t="s">
        <v>750</v>
      </c>
      <c r="C6628" s="52" t="s">
        <v>480</v>
      </c>
      <c r="D6628" s="52" t="s">
        <v>490</v>
      </c>
      <c r="E6628" s="52" t="s">
        <v>1100</v>
      </c>
      <c r="F6628" s="52" t="s">
        <v>1105</v>
      </c>
      <c r="G6628" s="56" t="s">
        <v>971</v>
      </c>
      <c r="H6628" s="57">
        <v>199749162</v>
      </c>
    </row>
    <row r="6629" spans="1:8">
      <c r="A6629" s="52" t="s">
        <v>506</v>
      </c>
      <c r="B6629" s="52" t="s">
        <v>750</v>
      </c>
      <c r="C6629" s="52" t="s">
        <v>480</v>
      </c>
      <c r="D6629" s="52" t="s">
        <v>1147</v>
      </c>
      <c r="E6629" s="52" t="s">
        <v>201</v>
      </c>
      <c r="F6629" s="52" t="s">
        <v>201</v>
      </c>
      <c r="G6629" s="56" t="s">
        <v>1148</v>
      </c>
      <c r="H6629" s="57">
        <v>68264623</v>
      </c>
    </row>
    <row r="6630" spans="1:8" ht="25.5">
      <c r="A6630" s="52" t="s">
        <v>506</v>
      </c>
      <c r="B6630" s="52" t="s">
        <v>750</v>
      </c>
      <c r="C6630" s="52" t="s">
        <v>480</v>
      </c>
      <c r="D6630" s="52" t="s">
        <v>1147</v>
      </c>
      <c r="E6630" s="52" t="s">
        <v>1143</v>
      </c>
      <c r="F6630" s="52" t="s">
        <v>201</v>
      </c>
      <c r="G6630" s="56" t="s">
        <v>1144</v>
      </c>
      <c r="H6630" s="57">
        <v>68264623</v>
      </c>
    </row>
    <row r="6631" spans="1:8" ht="25.5">
      <c r="A6631" s="52" t="s">
        <v>506</v>
      </c>
      <c r="B6631" s="52" t="s">
        <v>750</v>
      </c>
      <c r="C6631" s="52" t="s">
        <v>480</v>
      </c>
      <c r="D6631" s="52" t="s">
        <v>1147</v>
      </c>
      <c r="E6631" s="52" t="s">
        <v>1143</v>
      </c>
      <c r="F6631" s="52" t="s">
        <v>1145</v>
      </c>
      <c r="G6631" s="56" t="s">
        <v>1146</v>
      </c>
      <c r="H6631" s="57">
        <v>68264623</v>
      </c>
    </row>
    <row r="6632" spans="1:8">
      <c r="A6632" s="52" t="s">
        <v>506</v>
      </c>
      <c r="B6632" s="52" t="s">
        <v>750</v>
      </c>
      <c r="C6632" s="52" t="s">
        <v>1153</v>
      </c>
      <c r="D6632" s="52" t="s">
        <v>201</v>
      </c>
      <c r="E6632" s="52" t="s">
        <v>201</v>
      </c>
      <c r="F6632" s="52" t="s">
        <v>201</v>
      </c>
      <c r="G6632" s="56" t="s">
        <v>1154</v>
      </c>
      <c r="H6632" s="57">
        <v>83186920188</v>
      </c>
    </row>
    <row r="6633" spans="1:8">
      <c r="A6633" s="52" t="s">
        <v>506</v>
      </c>
      <c r="B6633" s="52" t="s">
        <v>750</v>
      </c>
      <c r="C6633" s="52" t="s">
        <v>1153</v>
      </c>
      <c r="D6633" s="52" t="s">
        <v>1496</v>
      </c>
      <c r="E6633" s="52" t="s">
        <v>201</v>
      </c>
      <c r="F6633" s="52" t="s">
        <v>201</v>
      </c>
      <c r="G6633" s="56" t="s">
        <v>1497</v>
      </c>
      <c r="H6633" s="57">
        <v>9118581105</v>
      </c>
    </row>
    <row r="6634" spans="1:8">
      <c r="A6634" s="52" t="s">
        <v>506</v>
      </c>
      <c r="B6634" s="52" t="s">
        <v>750</v>
      </c>
      <c r="C6634" s="52" t="s">
        <v>1153</v>
      </c>
      <c r="D6634" s="52" t="s">
        <v>1496</v>
      </c>
      <c r="E6634" s="52" t="s">
        <v>1116</v>
      </c>
      <c r="F6634" s="52" t="s">
        <v>201</v>
      </c>
      <c r="G6634" s="56" t="s">
        <v>1117</v>
      </c>
      <c r="H6634" s="57">
        <v>250448000</v>
      </c>
    </row>
    <row r="6635" spans="1:8">
      <c r="A6635" s="52" t="s">
        <v>506</v>
      </c>
      <c r="B6635" s="52" t="s">
        <v>750</v>
      </c>
      <c r="C6635" s="52" t="s">
        <v>1153</v>
      </c>
      <c r="D6635" s="52" t="s">
        <v>1496</v>
      </c>
      <c r="E6635" s="52" t="s">
        <v>1116</v>
      </c>
      <c r="F6635" s="52" t="s">
        <v>1118</v>
      </c>
      <c r="G6635" s="56" t="s">
        <v>1119</v>
      </c>
      <c r="H6635" s="57">
        <v>37563000</v>
      </c>
    </row>
    <row r="6636" spans="1:8">
      <c r="A6636" s="52" t="s">
        <v>506</v>
      </c>
      <c r="B6636" s="52" t="s">
        <v>750</v>
      </c>
      <c r="C6636" s="52" t="s">
        <v>1153</v>
      </c>
      <c r="D6636" s="52" t="s">
        <v>1496</v>
      </c>
      <c r="E6636" s="52" t="s">
        <v>1116</v>
      </c>
      <c r="F6636" s="52" t="s">
        <v>1128</v>
      </c>
      <c r="G6636" s="56" t="s">
        <v>1129</v>
      </c>
      <c r="H6636" s="57">
        <v>212885000</v>
      </c>
    </row>
    <row r="6637" spans="1:8" ht="25.5">
      <c r="A6637" s="52" t="s">
        <v>506</v>
      </c>
      <c r="B6637" s="52" t="s">
        <v>750</v>
      </c>
      <c r="C6637" s="52" t="s">
        <v>1153</v>
      </c>
      <c r="D6637" s="52" t="s">
        <v>1496</v>
      </c>
      <c r="E6637" s="52" t="s">
        <v>1143</v>
      </c>
      <c r="F6637" s="52" t="s">
        <v>201</v>
      </c>
      <c r="G6637" s="56" t="s">
        <v>1144</v>
      </c>
      <c r="H6637" s="57">
        <v>118581105</v>
      </c>
    </row>
    <row r="6638" spans="1:8" ht="25.5">
      <c r="A6638" s="52" t="s">
        <v>506</v>
      </c>
      <c r="B6638" s="52" t="s">
        <v>750</v>
      </c>
      <c r="C6638" s="52" t="s">
        <v>1153</v>
      </c>
      <c r="D6638" s="52" t="s">
        <v>1496</v>
      </c>
      <c r="E6638" s="52" t="s">
        <v>1143</v>
      </c>
      <c r="F6638" s="52" t="s">
        <v>1170</v>
      </c>
      <c r="G6638" s="56" t="s">
        <v>1171</v>
      </c>
      <c r="H6638" s="57">
        <v>118581105</v>
      </c>
    </row>
    <row r="6639" spans="1:8">
      <c r="A6639" s="52" t="s">
        <v>506</v>
      </c>
      <c r="B6639" s="52" t="s">
        <v>750</v>
      </c>
      <c r="C6639" s="52" t="s">
        <v>1153</v>
      </c>
      <c r="D6639" s="52" t="s">
        <v>1496</v>
      </c>
      <c r="E6639" s="52" t="s">
        <v>1096</v>
      </c>
      <c r="F6639" s="52" t="s">
        <v>201</v>
      </c>
      <c r="G6639" s="56" t="s">
        <v>1097</v>
      </c>
      <c r="H6639" s="57">
        <v>8416418000</v>
      </c>
    </row>
    <row r="6640" spans="1:8" ht="25.5">
      <c r="A6640" s="52" t="s">
        <v>506</v>
      </c>
      <c r="B6640" s="52" t="s">
        <v>750</v>
      </c>
      <c r="C6640" s="52" t="s">
        <v>1153</v>
      </c>
      <c r="D6640" s="52" t="s">
        <v>1496</v>
      </c>
      <c r="E6640" s="52" t="s">
        <v>1096</v>
      </c>
      <c r="F6640" s="52" t="s">
        <v>1098</v>
      </c>
      <c r="G6640" s="56" t="s">
        <v>1099</v>
      </c>
      <c r="H6640" s="57">
        <v>8416418000</v>
      </c>
    </row>
    <row r="6641" spans="1:8">
      <c r="A6641" s="52" t="s">
        <v>506</v>
      </c>
      <c r="B6641" s="52" t="s">
        <v>750</v>
      </c>
      <c r="C6641" s="52" t="s">
        <v>1153</v>
      </c>
      <c r="D6641" s="52" t="s">
        <v>1496</v>
      </c>
      <c r="E6641" s="52" t="s">
        <v>1100</v>
      </c>
      <c r="F6641" s="52" t="s">
        <v>201</v>
      </c>
      <c r="G6641" s="56" t="s">
        <v>1034</v>
      </c>
      <c r="H6641" s="57">
        <v>333134000</v>
      </c>
    </row>
    <row r="6642" spans="1:8">
      <c r="A6642" s="52" t="s">
        <v>506</v>
      </c>
      <c r="B6642" s="52" t="s">
        <v>750</v>
      </c>
      <c r="C6642" s="52" t="s">
        <v>1153</v>
      </c>
      <c r="D6642" s="52" t="s">
        <v>1496</v>
      </c>
      <c r="E6642" s="52" t="s">
        <v>1100</v>
      </c>
      <c r="F6642" s="52" t="s">
        <v>1103</v>
      </c>
      <c r="G6642" s="56" t="s">
        <v>1104</v>
      </c>
      <c r="H6642" s="57">
        <v>333134000</v>
      </c>
    </row>
    <row r="6643" spans="1:8">
      <c r="A6643" s="52" t="s">
        <v>506</v>
      </c>
      <c r="B6643" s="52" t="s">
        <v>750</v>
      </c>
      <c r="C6643" s="52" t="s">
        <v>1153</v>
      </c>
      <c r="D6643" s="52" t="s">
        <v>1236</v>
      </c>
      <c r="E6643" s="52" t="s">
        <v>201</v>
      </c>
      <c r="F6643" s="52" t="s">
        <v>201</v>
      </c>
      <c r="G6643" s="56" t="s">
        <v>1237</v>
      </c>
      <c r="H6643" s="57">
        <v>75200000</v>
      </c>
    </row>
    <row r="6644" spans="1:8">
      <c r="A6644" s="52" t="s">
        <v>506</v>
      </c>
      <c r="B6644" s="52" t="s">
        <v>750</v>
      </c>
      <c r="C6644" s="52" t="s">
        <v>1153</v>
      </c>
      <c r="D6644" s="52" t="s">
        <v>1236</v>
      </c>
      <c r="E6644" s="52" t="s">
        <v>1100</v>
      </c>
      <c r="F6644" s="52" t="s">
        <v>201</v>
      </c>
      <c r="G6644" s="56" t="s">
        <v>1034</v>
      </c>
      <c r="H6644" s="57">
        <v>75200000</v>
      </c>
    </row>
    <row r="6645" spans="1:8">
      <c r="A6645" s="52" t="s">
        <v>506</v>
      </c>
      <c r="B6645" s="52" t="s">
        <v>750</v>
      </c>
      <c r="C6645" s="52" t="s">
        <v>1153</v>
      </c>
      <c r="D6645" s="52" t="s">
        <v>1236</v>
      </c>
      <c r="E6645" s="52" t="s">
        <v>1100</v>
      </c>
      <c r="F6645" s="52" t="s">
        <v>1101</v>
      </c>
      <c r="G6645" s="56" t="s">
        <v>1102</v>
      </c>
      <c r="H6645" s="57">
        <v>75200000</v>
      </c>
    </row>
    <row r="6646" spans="1:8">
      <c r="A6646" s="52" t="s">
        <v>506</v>
      </c>
      <c r="B6646" s="52" t="s">
        <v>750</v>
      </c>
      <c r="C6646" s="52" t="s">
        <v>1153</v>
      </c>
      <c r="D6646" s="52" t="s">
        <v>1155</v>
      </c>
      <c r="E6646" s="52" t="s">
        <v>201</v>
      </c>
      <c r="F6646" s="52" t="s">
        <v>201</v>
      </c>
      <c r="G6646" s="56" t="s">
        <v>1156</v>
      </c>
      <c r="H6646" s="57">
        <v>69190969683</v>
      </c>
    </row>
    <row r="6647" spans="1:8">
      <c r="A6647" s="52" t="s">
        <v>506</v>
      </c>
      <c r="B6647" s="52" t="s">
        <v>750</v>
      </c>
      <c r="C6647" s="52" t="s">
        <v>1153</v>
      </c>
      <c r="D6647" s="52" t="s">
        <v>1155</v>
      </c>
      <c r="E6647" s="52" t="s">
        <v>1116</v>
      </c>
      <c r="F6647" s="52" t="s">
        <v>201</v>
      </c>
      <c r="G6647" s="56" t="s">
        <v>1117</v>
      </c>
      <c r="H6647" s="57">
        <v>1000000000</v>
      </c>
    </row>
    <row r="6648" spans="1:8">
      <c r="A6648" s="52" t="s">
        <v>506</v>
      </c>
      <c r="B6648" s="52" t="s">
        <v>750</v>
      </c>
      <c r="C6648" s="52" t="s">
        <v>1153</v>
      </c>
      <c r="D6648" s="52" t="s">
        <v>1155</v>
      </c>
      <c r="E6648" s="52" t="s">
        <v>1116</v>
      </c>
      <c r="F6648" s="52" t="s">
        <v>1118</v>
      </c>
      <c r="G6648" s="56" t="s">
        <v>1119</v>
      </c>
      <c r="H6648" s="57">
        <v>1000000000</v>
      </c>
    </row>
    <row r="6649" spans="1:8" ht="25.5">
      <c r="A6649" s="52" t="s">
        <v>506</v>
      </c>
      <c r="B6649" s="52" t="s">
        <v>750</v>
      </c>
      <c r="C6649" s="52" t="s">
        <v>1153</v>
      </c>
      <c r="D6649" s="52" t="s">
        <v>1155</v>
      </c>
      <c r="E6649" s="52" t="s">
        <v>1143</v>
      </c>
      <c r="F6649" s="52" t="s">
        <v>201</v>
      </c>
      <c r="G6649" s="56" t="s">
        <v>1144</v>
      </c>
      <c r="H6649" s="57">
        <v>33517252979</v>
      </c>
    </row>
    <row r="6650" spans="1:8" ht="25.5">
      <c r="A6650" s="52" t="s">
        <v>506</v>
      </c>
      <c r="B6650" s="52" t="s">
        <v>750</v>
      </c>
      <c r="C6650" s="52" t="s">
        <v>1153</v>
      </c>
      <c r="D6650" s="52" t="s">
        <v>1155</v>
      </c>
      <c r="E6650" s="52" t="s">
        <v>1143</v>
      </c>
      <c r="F6650" s="52" t="s">
        <v>1145</v>
      </c>
      <c r="G6650" s="56" t="s">
        <v>1146</v>
      </c>
      <c r="H6650" s="57">
        <v>29063383169</v>
      </c>
    </row>
    <row r="6651" spans="1:8" ht="25.5">
      <c r="A6651" s="52" t="s">
        <v>506</v>
      </c>
      <c r="B6651" s="52" t="s">
        <v>750</v>
      </c>
      <c r="C6651" s="52" t="s">
        <v>1153</v>
      </c>
      <c r="D6651" s="52" t="s">
        <v>1155</v>
      </c>
      <c r="E6651" s="52" t="s">
        <v>1143</v>
      </c>
      <c r="F6651" s="52" t="s">
        <v>1179</v>
      </c>
      <c r="G6651" s="56" t="s">
        <v>1180</v>
      </c>
      <c r="H6651" s="57">
        <v>3351584000</v>
      </c>
    </row>
    <row r="6652" spans="1:8">
      <c r="A6652" s="52" t="s">
        <v>506</v>
      </c>
      <c r="B6652" s="52" t="s">
        <v>750</v>
      </c>
      <c r="C6652" s="52" t="s">
        <v>1153</v>
      </c>
      <c r="D6652" s="52" t="s">
        <v>1155</v>
      </c>
      <c r="E6652" s="52" t="s">
        <v>1143</v>
      </c>
      <c r="F6652" s="52" t="s">
        <v>1172</v>
      </c>
      <c r="G6652" s="56" t="s">
        <v>971</v>
      </c>
      <c r="H6652" s="57">
        <v>1102285810</v>
      </c>
    </row>
    <row r="6653" spans="1:8">
      <c r="A6653" s="52" t="s">
        <v>506</v>
      </c>
      <c r="B6653" s="52" t="s">
        <v>750</v>
      </c>
      <c r="C6653" s="52" t="s">
        <v>1153</v>
      </c>
      <c r="D6653" s="52" t="s">
        <v>1155</v>
      </c>
      <c r="E6653" s="52" t="s">
        <v>1096</v>
      </c>
      <c r="F6653" s="52" t="s">
        <v>201</v>
      </c>
      <c r="G6653" s="56" t="s">
        <v>1097</v>
      </c>
      <c r="H6653" s="57">
        <v>4150000000</v>
      </c>
    </row>
    <row r="6654" spans="1:8" ht="25.5">
      <c r="A6654" s="52" t="s">
        <v>506</v>
      </c>
      <c r="B6654" s="52" t="s">
        <v>750</v>
      </c>
      <c r="C6654" s="52" t="s">
        <v>1153</v>
      </c>
      <c r="D6654" s="52" t="s">
        <v>1155</v>
      </c>
      <c r="E6654" s="52" t="s">
        <v>1096</v>
      </c>
      <c r="F6654" s="52" t="s">
        <v>1098</v>
      </c>
      <c r="G6654" s="56" t="s">
        <v>1099</v>
      </c>
      <c r="H6654" s="57">
        <v>4150000000</v>
      </c>
    </row>
    <row r="6655" spans="1:8">
      <c r="A6655" s="52" t="s">
        <v>506</v>
      </c>
      <c r="B6655" s="52" t="s">
        <v>750</v>
      </c>
      <c r="C6655" s="52" t="s">
        <v>1153</v>
      </c>
      <c r="D6655" s="52" t="s">
        <v>1155</v>
      </c>
      <c r="E6655" s="52" t="s">
        <v>1100</v>
      </c>
      <c r="F6655" s="52" t="s">
        <v>201</v>
      </c>
      <c r="G6655" s="56" t="s">
        <v>1034</v>
      </c>
      <c r="H6655" s="57">
        <v>30523716704</v>
      </c>
    </row>
    <row r="6656" spans="1:8">
      <c r="A6656" s="52" t="s">
        <v>506</v>
      </c>
      <c r="B6656" s="52" t="s">
        <v>750</v>
      </c>
      <c r="C6656" s="52" t="s">
        <v>1153</v>
      </c>
      <c r="D6656" s="52" t="s">
        <v>1155</v>
      </c>
      <c r="E6656" s="52" t="s">
        <v>1100</v>
      </c>
      <c r="F6656" s="52" t="s">
        <v>1103</v>
      </c>
      <c r="G6656" s="56" t="s">
        <v>1104</v>
      </c>
      <c r="H6656" s="57">
        <v>28462307704</v>
      </c>
    </row>
    <row r="6657" spans="1:8">
      <c r="A6657" s="52" t="s">
        <v>506</v>
      </c>
      <c r="B6657" s="52" t="s">
        <v>750</v>
      </c>
      <c r="C6657" s="52" t="s">
        <v>1153</v>
      </c>
      <c r="D6657" s="52" t="s">
        <v>1155</v>
      </c>
      <c r="E6657" s="52" t="s">
        <v>1100</v>
      </c>
      <c r="F6657" s="52" t="s">
        <v>1105</v>
      </c>
      <c r="G6657" s="56" t="s">
        <v>971</v>
      </c>
      <c r="H6657" s="57">
        <v>2061409000</v>
      </c>
    </row>
    <row r="6658" spans="1:8">
      <c r="A6658" s="52" t="s">
        <v>506</v>
      </c>
      <c r="B6658" s="52" t="s">
        <v>750</v>
      </c>
      <c r="C6658" s="52" t="s">
        <v>1153</v>
      </c>
      <c r="D6658" s="52" t="s">
        <v>1410</v>
      </c>
      <c r="E6658" s="52" t="s">
        <v>201</v>
      </c>
      <c r="F6658" s="52" t="s">
        <v>201</v>
      </c>
      <c r="G6658" s="56" t="s">
        <v>1411</v>
      </c>
      <c r="H6658" s="57">
        <v>4802169400</v>
      </c>
    </row>
    <row r="6659" spans="1:8">
      <c r="A6659" s="52" t="s">
        <v>506</v>
      </c>
      <c r="B6659" s="52" t="s">
        <v>750</v>
      </c>
      <c r="C6659" s="52" t="s">
        <v>1153</v>
      </c>
      <c r="D6659" s="52" t="s">
        <v>1410</v>
      </c>
      <c r="E6659" s="52" t="s">
        <v>1116</v>
      </c>
      <c r="F6659" s="52" t="s">
        <v>201</v>
      </c>
      <c r="G6659" s="56" t="s">
        <v>1117</v>
      </c>
      <c r="H6659" s="57">
        <v>73693000</v>
      </c>
    </row>
    <row r="6660" spans="1:8">
      <c r="A6660" s="52" t="s">
        <v>506</v>
      </c>
      <c r="B6660" s="52" t="s">
        <v>750</v>
      </c>
      <c r="C6660" s="52" t="s">
        <v>1153</v>
      </c>
      <c r="D6660" s="52" t="s">
        <v>1410</v>
      </c>
      <c r="E6660" s="52" t="s">
        <v>1116</v>
      </c>
      <c r="F6660" s="52" t="s">
        <v>1118</v>
      </c>
      <c r="G6660" s="56" t="s">
        <v>1119</v>
      </c>
      <c r="H6660" s="57">
        <v>73693000</v>
      </c>
    </row>
    <row r="6661" spans="1:8" ht="25.5">
      <c r="A6661" s="52" t="s">
        <v>506</v>
      </c>
      <c r="B6661" s="52" t="s">
        <v>750</v>
      </c>
      <c r="C6661" s="52" t="s">
        <v>1153</v>
      </c>
      <c r="D6661" s="52" t="s">
        <v>1410</v>
      </c>
      <c r="E6661" s="52" t="s">
        <v>1143</v>
      </c>
      <c r="F6661" s="52" t="s">
        <v>201</v>
      </c>
      <c r="G6661" s="56" t="s">
        <v>1144</v>
      </c>
      <c r="H6661" s="57">
        <v>2030663300</v>
      </c>
    </row>
    <row r="6662" spans="1:8" ht="25.5">
      <c r="A6662" s="52" t="s">
        <v>506</v>
      </c>
      <c r="B6662" s="52" t="s">
        <v>750</v>
      </c>
      <c r="C6662" s="52" t="s">
        <v>1153</v>
      </c>
      <c r="D6662" s="52" t="s">
        <v>1410</v>
      </c>
      <c r="E6662" s="52" t="s">
        <v>1143</v>
      </c>
      <c r="F6662" s="52" t="s">
        <v>1145</v>
      </c>
      <c r="G6662" s="56" t="s">
        <v>1146</v>
      </c>
      <c r="H6662" s="57">
        <v>2028663300</v>
      </c>
    </row>
    <row r="6663" spans="1:8">
      <c r="A6663" s="52" t="s">
        <v>506</v>
      </c>
      <c r="B6663" s="52" t="s">
        <v>750</v>
      </c>
      <c r="C6663" s="52" t="s">
        <v>1153</v>
      </c>
      <c r="D6663" s="52" t="s">
        <v>1410</v>
      </c>
      <c r="E6663" s="52" t="s">
        <v>1143</v>
      </c>
      <c r="F6663" s="52" t="s">
        <v>1172</v>
      </c>
      <c r="G6663" s="56" t="s">
        <v>971</v>
      </c>
      <c r="H6663" s="57">
        <v>2000000</v>
      </c>
    </row>
    <row r="6664" spans="1:8">
      <c r="A6664" s="52" t="s">
        <v>506</v>
      </c>
      <c r="B6664" s="52" t="s">
        <v>750</v>
      </c>
      <c r="C6664" s="52" t="s">
        <v>1153</v>
      </c>
      <c r="D6664" s="52" t="s">
        <v>1410</v>
      </c>
      <c r="E6664" s="52" t="s">
        <v>1096</v>
      </c>
      <c r="F6664" s="52" t="s">
        <v>201</v>
      </c>
      <c r="G6664" s="56" t="s">
        <v>1097</v>
      </c>
      <c r="H6664" s="57">
        <v>2551396000</v>
      </c>
    </row>
    <row r="6665" spans="1:8" ht="25.5">
      <c r="A6665" s="52" t="s">
        <v>506</v>
      </c>
      <c r="B6665" s="52" t="s">
        <v>750</v>
      </c>
      <c r="C6665" s="52" t="s">
        <v>1153</v>
      </c>
      <c r="D6665" s="52" t="s">
        <v>1410</v>
      </c>
      <c r="E6665" s="52" t="s">
        <v>1096</v>
      </c>
      <c r="F6665" s="52" t="s">
        <v>1098</v>
      </c>
      <c r="G6665" s="56" t="s">
        <v>1099</v>
      </c>
      <c r="H6665" s="57">
        <v>2551396000</v>
      </c>
    </row>
    <row r="6666" spans="1:8">
      <c r="A6666" s="52" t="s">
        <v>506</v>
      </c>
      <c r="B6666" s="52" t="s">
        <v>750</v>
      </c>
      <c r="C6666" s="52" t="s">
        <v>1153</v>
      </c>
      <c r="D6666" s="52" t="s">
        <v>1410</v>
      </c>
      <c r="E6666" s="52" t="s">
        <v>1100</v>
      </c>
      <c r="F6666" s="52" t="s">
        <v>201</v>
      </c>
      <c r="G6666" s="56" t="s">
        <v>1034</v>
      </c>
      <c r="H6666" s="57">
        <v>146417100</v>
      </c>
    </row>
    <row r="6667" spans="1:8">
      <c r="A6667" s="52" t="s">
        <v>506</v>
      </c>
      <c r="B6667" s="52" t="s">
        <v>750</v>
      </c>
      <c r="C6667" s="52" t="s">
        <v>1153</v>
      </c>
      <c r="D6667" s="52" t="s">
        <v>1410</v>
      </c>
      <c r="E6667" s="52" t="s">
        <v>1100</v>
      </c>
      <c r="F6667" s="52" t="s">
        <v>1103</v>
      </c>
      <c r="G6667" s="56" t="s">
        <v>1104</v>
      </c>
      <c r="H6667" s="57">
        <v>120157100</v>
      </c>
    </row>
    <row r="6668" spans="1:8">
      <c r="A6668" s="52" t="s">
        <v>506</v>
      </c>
      <c r="B6668" s="52" t="s">
        <v>750</v>
      </c>
      <c r="C6668" s="52" t="s">
        <v>1153</v>
      </c>
      <c r="D6668" s="52" t="s">
        <v>1410</v>
      </c>
      <c r="E6668" s="52" t="s">
        <v>1100</v>
      </c>
      <c r="F6668" s="52" t="s">
        <v>1105</v>
      </c>
      <c r="G6668" s="56" t="s">
        <v>971</v>
      </c>
      <c r="H6668" s="57">
        <v>26260000</v>
      </c>
    </row>
    <row r="6669" spans="1:8">
      <c r="A6669" s="52" t="s">
        <v>506</v>
      </c>
      <c r="B6669" s="52" t="s">
        <v>750</v>
      </c>
      <c r="C6669" s="52" t="s">
        <v>1158</v>
      </c>
      <c r="D6669" s="52" t="s">
        <v>201</v>
      </c>
      <c r="E6669" s="52" t="s">
        <v>201</v>
      </c>
      <c r="F6669" s="52" t="s">
        <v>201</v>
      </c>
      <c r="G6669" s="56" t="s">
        <v>1159</v>
      </c>
      <c r="H6669" s="57">
        <v>1934603229300</v>
      </c>
    </row>
    <row r="6670" spans="1:8">
      <c r="A6670" s="52" t="s">
        <v>506</v>
      </c>
      <c r="B6670" s="52" t="s">
        <v>750</v>
      </c>
      <c r="C6670" s="52" t="s">
        <v>1158</v>
      </c>
      <c r="D6670" s="52" t="s">
        <v>1160</v>
      </c>
      <c r="E6670" s="52" t="s">
        <v>201</v>
      </c>
      <c r="F6670" s="52" t="s">
        <v>201</v>
      </c>
      <c r="G6670" s="56" t="s">
        <v>1161</v>
      </c>
      <c r="H6670" s="57">
        <v>2815568000</v>
      </c>
    </row>
    <row r="6671" spans="1:8">
      <c r="A6671" s="52" t="s">
        <v>506</v>
      </c>
      <c r="B6671" s="52" t="s">
        <v>750</v>
      </c>
      <c r="C6671" s="52" t="s">
        <v>1158</v>
      </c>
      <c r="D6671" s="52" t="s">
        <v>1160</v>
      </c>
      <c r="E6671" s="52" t="s">
        <v>1096</v>
      </c>
      <c r="F6671" s="52" t="s">
        <v>201</v>
      </c>
      <c r="G6671" s="56" t="s">
        <v>1097</v>
      </c>
      <c r="H6671" s="57">
        <v>2815568000</v>
      </c>
    </row>
    <row r="6672" spans="1:8" ht="25.5">
      <c r="A6672" s="52" t="s">
        <v>506</v>
      </c>
      <c r="B6672" s="52" t="s">
        <v>750</v>
      </c>
      <c r="C6672" s="52" t="s">
        <v>1158</v>
      </c>
      <c r="D6672" s="52" t="s">
        <v>1160</v>
      </c>
      <c r="E6672" s="52" t="s">
        <v>1096</v>
      </c>
      <c r="F6672" s="52" t="s">
        <v>1098</v>
      </c>
      <c r="G6672" s="56" t="s">
        <v>1099</v>
      </c>
      <c r="H6672" s="57">
        <v>2815568000</v>
      </c>
    </row>
    <row r="6673" spans="1:8">
      <c r="A6673" s="52" t="s">
        <v>506</v>
      </c>
      <c r="B6673" s="52" t="s">
        <v>750</v>
      </c>
      <c r="C6673" s="52" t="s">
        <v>1158</v>
      </c>
      <c r="D6673" s="52" t="s">
        <v>1166</v>
      </c>
      <c r="E6673" s="52" t="s">
        <v>201</v>
      </c>
      <c r="F6673" s="52" t="s">
        <v>201</v>
      </c>
      <c r="G6673" s="56" t="s">
        <v>1167</v>
      </c>
      <c r="H6673" s="57">
        <v>182290839604</v>
      </c>
    </row>
    <row r="6674" spans="1:8">
      <c r="A6674" s="52" t="s">
        <v>506</v>
      </c>
      <c r="B6674" s="52" t="s">
        <v>750</v>
      </c>
      <c r="C6674" s="52" t="s">
        <v>1158</v>
      </c>
      <c r="D6674" s="52" t="s">
        <v>1166</v>
      </c>
      <c r="E6674" s="52" t="s">
        <v>1116</v>
      </c>
      <c r="F6674" s="52" t="s">
        <v>201</v>
      </c>
      <c r="G6674" s="56" t="s">
        <v>1117</v>
      </c>
      <c r="H6674" s="57">
        <v>913063000</v>
      </c>
    </row>
    <row r="6675" spans="1:8">
      <c r="A6675" s="52" t="s">
        <v>506</v>
      </c>
      <c r="B6675" s="52" t="s">
        <v>750</v>
      </c>
      <c r="C6675" s="52" t="s">
        <v>1158</v>
      </c>
      <c r="D6675" s="52" t="s">
        <v>1166</v>
      </c>
      <c r="E6675" s="52" t="s">
        <v>1116</v>
      </c>
      <c r="F6675" s="52" t="s">
        <v>1126</v>
      </c>
      <c r="G6675" s="56" t="s">
        <v>1127</v>
      </c>
      <c r="H6675" s="57">
        <v>500000000</v>
      </c>
    </row>
    <row r="6676" spans="1:8">
      <c r="A6676" s="52" t="s">
        <v>506</v>
      </c>
      <c r="B6676" s="52" t="s">
        <v>750</v>
      </c>
      <c r="C6676" s="52" t="s">
        <v>1158</v>
      </c>
      <c r="D6676" s="52" t="s">
        <v>1166</v>
      </c>
      <c r="E6676" s="52" t="s">
        <v>1116</v>
      </c>
      <c r="F6676" s="52" t="s">
        <v>1118</v>
      </c>
      <c r="G6676" s="56" t="s">
        <v>1119</v>
      </c>
      <c r="H6676" s="57">
        <v>413063000</v>
      </c>
    </row>
    <row r="6677" spans="1:8" ht="25.5">
      <c r="A6677" s="52" t="s">
        <v>506</v>
      </c>
      <c r="B6677" s="52" t="s">
        <v>750</v>
      </c>
      <c r="C6677" s="52" t="s">
        <v>1158</v>
      </c>
      <c r="D6677" s="52" t="s">
        <v>1166</v>
      </c>
      <c r="E6677" s="52" t="s">
        <v>1143</v>
      </c>
      <c r="F6677" s="52" t="s">
        <v>201</v>
      </c>
      <c r="G6677" s="56" t="s">
        <v>1144</v>
      </c>
      <c r="H6677" s="57">
        <v>7586870736</v>
      </c>
    </row>
    <row r="6678" spans="1:8" ht="25.5">
      <c r="A6678" s="52" t="s">
        <v>506</v>
      </c>
      <c r="B6678" s="52" t="s">
        <v>750</v>
      </c>
      <c r="C6678" s="52" t="s">
        <v>1158</v>
      </c>
      <c r="D6678" s="52" t="s">
        <v>1166</v>
      </c>
      <c r="E6678" s="52" t="s">
        <v>1143</v>
      </c>
      <c r="F6678" s="52" t="s">
        <v>1145</v>
      </c>
      <c r="G6678" s="56" t="s">
        <v>1146</v>
      </c>
      <c r="H6678" s="57">
        <v>6142659736</v>
      </c>
    </row>
    <row r="6679" spans="1:8">
      <c r="A6679" s="52" t="s">
        <v>506</v>
      </c>
      <c r="B6679" s="52" t="s">
        <v>750</v>
      </c>
      <c r="C6679" s="52" t="s">
        <v>1158</v>
      </c>
      <c r="D6679" s="52" t="s">
        <v>1166</v>
      </c>
      <c r="E6679" s="52" t="s">
        <v>1143</v>
      </c>
      <c r="F6679" s="52" t="s">
        <v>1414</v>
      </c>
      <c r="G6679" s="56" t="s">
        <v>1415</v>
      </c>
      <c r="H6679" s="57">
        <v>50264000</v>
      </c>
    </row>
    <row r="6680" spans="1:8" ht="25.5">
      <c r="A6680" s="52" t="s">
        <v>506</v>
      </c>
      <c r="B6680" s="52" t="s">
        <v>750</v>
      </c>
      <c r="C6680" s="52" t="s">
        <v>1158</v>
      </c>
      <c r="D6680" s="52" t="s">
        <v>1166</v>
      </c>
      <c r="E6680" s="52" t="s">
        <v>1143</v>
      </c>
      <c r="F6680" s="52" t="s">
        <v>1170</v>
      </c>
      <c r="G6680" s="56" t="s">
        <v>1171</v>
      </c>
      <c r="H6680" s="57">
        <v>1393947000</v>
      </c>
    </row>
    <row r="6681" spans="1:8">
      <c r="A6681" s="52" t="s">
        <v>506</v>
      </c>
      <c r="B6681" s="52" t="s">
        <v>750</v>
      </c>
      <c r="C6681" s="52" t="s">
        <v>1158</v>
      </c>
      <c r="D6681" s="52" t="s">
        <v>1166</v>
      </c>
      <c r="E6681" s="52" t="s">
        <v>1096</v>
      </c>
      <c r="F6681" s="52" t="s">
        <v>201</v>
      </c>
      <c r="G6681" s="56" t="s">
        <v>1097</v>
      </c>
      <c r="H6681" s="57">
        <v>160830790337</v>
      </c>
    </row>
    <row r="6682" spans="1:8" ht="25.5">
      <c r="A6682" s="52" t="s">
        <v>506</v>
      </c>
      <c r="B6682" s="52" t="s">
        <v>750</v>
      </c>
      <c r="C6682" s="52" t="s">
        <v>1158</v>
      </c>
      <c r="D6682" s="52" t="s">
        <v>1166</v>
      </c>
      <c r="E6682" s="52" t="s">
        <v>1096</v>
      </c>
      <c r="F6682" s="52" t="s">
        <v>1098</v>
      </c>
      <c r="G6682" s="56" t="s">
        <v>1099</v>
      </c>
      <c r="H6682" s="57">
        <v>160830790337</v>
      </c>
    </row>
    <row r="6683" spans="1:8">
      <c r="A6683" s="52" t="s">
        <v>506</v>
      </c>
      <c r="B6683" s="52" t="s">
        <v>750</v>
      </c>
      <c r="C6683" s="52" t="s">
        <v>1158</v>
      </c>
      <c r="D6683" s="52" t="s">
        <v>1166</v>
      </c>
      <c r="E6683" s="52" t="s">
        <v>1100</v>
      </c>
      <c r="F6683" s="52" t="s">
        <v>201</v>
      </c>
      <c r="G6683" s="56" t="s">
        <v>1034</v>
      </c>
      <c r="H6683" s="57">
        <v>12960115531</v>
      </c>
    </row>
    <row r="6684" spans="1:8">
      <c r="A6684" s="52" t="s">
        <v>506</v>
      </c>
      <c r="B6684" s="52" t="s">
        <v>750</v>
      </c>
      <c r="C6684" s="52" t="s">
        <v>1158</v>
      </c>
      <c r="D6684" s="52" t="s">
        <v>1166</v>
      </c>
      <c r="E6684" s="52" t="s">
        <v>1100</v>
      </c>
      <c r="F6684" s="52" t="s">
        <v>1101</v>
      </c>
      <c r="G6684" s="56" t="s">
        <v>1102</v>
      </c>
      <c r="H6684" s="57">
        <v>3506188972</v>
      </c>
    </row>
    <row r="6685" spans="1:8">
      <c r="A6685" s="52" t="s">
        <v>506</v>
      </c>
      <c r="B6685" s="52" t="s">
        <v>750</v>
      </c>
      <c r="C6685" s="52" t="s">
        <v>1158</v>
      </c>
      <c r="D6685" s="52" t="s">
        <v>1166</v>
      </c>
      <c r="E6685" s="52" t="s">
        <v>1100</v>
      </c>
      <c r="F6685" s="52" t="s">
        <v>1103</v>
      </c>
      <c r="G6685" s="56" t="s">
        <v>1104</v>
      </c>
      <c r="H6685" s="57">
        <v>6843121765</v>
      </c>
    </row>
    <row r="6686" spans="1:8">
      <c r="A6686" s="52" t="s">
        <v>506</v>
      </c>
      <c r="B6686" s="52" t="s">
        <v>750</v>
      </c>
      <c r="C6686" s="52" t="s">
        <v>1158</v>
      </c>
      <c r="D6686" s="52" t="s">
        <v>1166</v>
      </c>
      <c r="E6686" s="52" t="s">
        <v>1100</v>
      </c>
      <c r="F6686" s="52" t="s">
        <v>1105</v>
      </c>
      <c r="G6686" s="56" t="s">
        <v>971</v>
      </c>
      <c r="H6686" s="57">
        <v>2610804794</v>
      </c>
    </row>
    <row r="6687" spans="1:8">
      <c r="A6687" s="52" t="s">
        <v>506</v>
      </c>
      <c r="B6687" s="52" t="s">
        <v>750</v>
      </c>
      <c r="C6687" s="52" t="s">
        <v>1158</v>
      </c>
      <c r="D6687" s="52" t="s">
        <v>1173</v>
      </c>
      <c r="E6687" s="52" t="s">
        <v>201</v>
      </c>
      <c r="F6687" s="52" t="s">
        <v>201</v>
      </c>
      <c r="G6687" s="56" t="s">
        <v>1174</v>
      </c>
      <c r="H6687" s="57">
        <v>26657040179</v>
      </c>
    </row>
    <row r="6688" spans="1:8">
      <c r="A6688" s="52" t="s">
        <v>506</v>
      </c>
      <c r="B6688" s="52" t="s">
        <v>750</v>
      </c>
      <c r="C6688" s="52" t="s">
        <v>1158</v>
      </c>
      <c r="D6688" s="52" t="s">
        <v>1173</v>
      </c>
      <c r="E6688" s="52" t="s">
        <v>1096</v>
      </c>
      <c r="F6688" s="52" t="s">
        <v>201</v>
      </c>
      <c r="G6688" s="56" t="s">
        <v>1097</v>
      </c>
      <c r="H6688" s="57">
        <v>26000505000</v>
      </c>
    </row>
    <row r="6689" spans="1:8" ht="25.5">
      <c r="A6689" s="52" t="s">
        <v>506</v>
      </c>
      <c r="B6689" s="52" t="s">
        <v>750</v>
      </c>
      <c r="C6689" s="52" t="s">
        <v>1158</v>
      </c>
      <c r="D6689" s="52" t="s">
        <v>1173</v>
      </c>
      <c r="E6689" s="52" t="s">
        <v>1096</v>
      </c>
      <c r="F6689" s="52" t="s">
        <v>1098</v>
      </c>
      <c r="G6689" s="56" t="s">
        <v>1099</v>
      </c>
      <c r="H6689" s="57">
        <v>26000505000</v>
      </c>
    </row>
    <row r="6690" spans="1:8">
      <c r="A6690" s="52" t="s">
        <v>506</v>
      </c>
      <c r="B6690" s="52" t="s">
        <v>750</v>
      </c>
      <c r="C6690" s="52" t="s">
        <v>1158</v>
      </c>
      <c r="D6690" s="52" t="s">
        <v>1173</v>
      </c>
      <c r="E6690" s="52" t="s">
        <v>1100</v>
      </c>
      <c r="F6690" s="52" t="s">
        <v>201</v>
      </c>
      <c r="G6690" s="56" t="s">
        <v>1034</v>
      </c>
      <c r="H6690" s="57">
        <v>656535179</v>
      </c>
    </row>
    <row r="6691" spans="1:8">
      <c r="A6691" s="52" t="s">
        <v>506</v>
      </c>
      <c r="B6691" s="52" t="s">
        <v>750</v>
      </c>
      <c r="C6691" s="52" t="s">
        <v>1158</v>
      </c>
      <c r="D6691" s="52" t="s">
        <v>1173</v>
      </c>
      <c r="E6691" s="52" t="s">
        <v>1100</v>
      </c>
      <c r="F6691" s="52" t="s">
        <v>1103</v>
      </c>
      <c r="G6691" s="56" t="s">
        <v>1104</v>
      </c>
      <c r="H6691" s="57">
        <v>656535179</v>
      </c>
    </row>
    <row r="6692" spans="1:8">
      <c r="A6692" s="52" t="s">
        <v>506</v>
      </c>
      <c r="B6692" s="52" t="s">
        <v>750</v>
      </c>
      <c r="C6692" s="52" t="s">
        <v>1158</v>
      </c>
      <c r="D6692" s="52" t="s">
        <v>1412</v>
      </c>
      <c r="E6692" s="52" t="s">
        <v>201</v>
      </c>
      <c r="F6692" s="52" t="s">
        <v>201</v>
      </c>
      <c r="G6692" s="56" t="s">
        <v>1413</v>
      </c>
      <c r="H6692" s="57">
        <v>2183150600</v>
      </c>
    </row>
    <row r="6693" spans="1:8" ht="25.5">
      <c r="A6693" s="52" t="s">
        <v>506</v>
      </c>
      <c r="B6693" s="52" t="s">
        <v>750</v>
      </c>
      <c r="C6693" s="52" t="s">
        <v>1158</v>
      </c>
      <c r="D6693" s="52" t="s">
        <v>1412</v>
      </c>
      <c r="E6693" s="52" t="s">
        <v>1143</v>
      </c>
      <c r="F6693" s="52" t="s">
        <v>201</v>
      </c>
      <c r="G6693" s="56" t="s">
        <v>1144</v>
      </c>
      <c r="H6693" s="57">
        <v>1500150600</v>
      </c>
    </row>
    <row r="6694" spans="1:8" ht="25.5">
      <c r="A6694" s="52" t="s">
        <v>506</v>
      </c>
      <c r="B6694" s="52" t="s">
        <v>750</v>
      </c>
      <c r="C6694" s="52" t="s">
        <v>1158</v>
      </c>
      <c r="D6694" s="52" t="s">
        <v>1412</v>
      </c>
      <c r="E6694" s="52" t="s">
        <v>1143</v>
      </c>
      <c r="F6694" s="52" t="s">
        <v>1145</v>
      </c>
      <c r="G6694" s="56" t="s">
        <v>1146</v>
      </c>
      <c r="H6694" s="57">
        <v>1235109600</v>
      </c>
    </row>
    <row r="6695" spans="1:8" ht="25.5">
      <c r="A6695" s="52" t="s">
        <v>506</v>
      </c>
      <c r="B6695" s="52" t="s">
        <v>750</v>
      </c>
      <c r="C6695" s="52" t="s">
        <v>1158</v>
      </c>
      <c r="D6695" s="52" t="s">
        <v>1412</v>
      </c>
      <c r="E6695" s="52" t="s">
        <v>1143</v>
      </c>
      <c r="F6695" s="52" t="s">
        <v>1170</v>
      </c>
      <c r="G6695" s="56" t="s">
        <v>1171</v>
      </c>
      <c r="H6695" s="57">
        <v>263341000</v>
      </c>
    </row>
    <row r="6696" spans="1:8">
      <c r="A6696" s="52" t="s">
        <v>506</v>
      </c>
      <c r="B6696" s="52" t="s">
        <v>750</v>
      </c>
      <c r="C6696" s="52" t="s">
        <v>1158</v>
      </c>
      <c r="D6696" s="52" t="s">
        <v>1412</v>
      </c>
      <c r="E6696" s="52" t="s">
        <v>1143</v>
      </c>
      <c r="F6696" s="52" t="s">
        <v>1172</v>
      </c>
      <c r="G6696" s="56" t="s">
        <v>971</v>
      </c>
      <c r="H6696" s="57">
        <v>1700000</v>
      </c>
    </row>
    <row r="6697" spans="1:8">
      <c r="A6697" s="52" t="s">
        <v>506</v>
      </c>
      <c r="B6697" s="52" t="s">
        <v>750</v>
      </c>
      <c r="C6697" s="52" t="s">
        <v>1158</v>
      </c>
      <c r="D6697" s="52" t="s">
        <v>1412</v>
      </c>
      <c r="E6697" s="52" t="s">
        <v>1096</v>
      </c>
      <c r="F6697" s="52" t="s">
        <v>201</v>
      </c>
      <c r="G6697" s="56" t="s">
        <v>1097</v>
      </c>
      <c r="H6697" s="57">
        <v>577756628</v>
      </c>
    </row>
    <row r="6698" spans="1:8" ht="25.5">
      <c r="A6698" s="52" t="s">
        <v>506</v>
      </c>
      <c r="B6698" s="52" t="s">
        <v>750</v>
      </c>
      <c r="C6698" s="52" t="s">
        <v>1158</v>
      </c>
      <c r="D6698" s="52" t="s">
        <v>1412</v>
      </c>
      <c r="E6698" s="52" t="s">
        <v>1096</v>
      </c>
      <c r="F6698" s="52" t="s">
        <v>1098</v>
      </c>
      <c r="G6698" s="56" t="s">
        <v>1099</v>
      </c>
      <c r="H6698" s="57">
        <v>577756628</v>
      </c>
    </row>
    <row r="6699" spans="1:8">
      <c r="A6699" s="52" t="s">
        <v>506</v>
      </c>
      <c r="B6699" s="52" t="s">
        <v>750</v>
      </c>
      <c r="C6699" s="52" t="s">
        <v>1158</v>
      </c>
      <c r="D6699" s="52" t="s">
        <v>1412</v>
      </c>
      <c r="E6699" s="52" t="s">
        <v>1100</v>
      </c>
      <c r="F6699" s="52" t="s">
        <v>201</v>
      </c>
      <c r="G6699" s="56" t="s">
        <v>1034</v>
      </c>
      <c r="H6699" s="57">
        <v>105243372</v>
      </c>
    </row>
    <row r="6700" spans="1:8">
      <c r="A6700" s="52" t="s">
        <v>506</v>
      </c>
      <c r="B6700" s="52" t="s">
        <v>750</v>
      </c>
      <c r="C6700" s="52" t="s">
        <v>1158</v>
      </c>
      <c r="D6700" s="52" t="s">
        <v>1412</v>
      </c>
      <c r="E6700" s="52" t="s">
        <v>1100</v>
      </c>
      <c r="F6700" s="52" t="s">
        <v>1103</v>
      </c>
      <c r="G6700" s="56" t="s">
        <v>1104</v>
      </c>
      <c r="H6700" s="57">
        <v>85226000</v>
      </c>
    </row>
    <row r="6701" spans="1:8">
      <c r="A6701" s="52" t="s">
        <v>506</v>
      </c>
      <c r="B6701" s="52" t="s">
        <v>750</v>
      </c>
      <c r="C6701" s="52" t="s">
        <v>1158</v>
      </c>
      <c r="D6701" s="52" t="s">
        <v>1412</v>
      </c>
      <c r="E6701" s="52" t="s">
        <v>1100</v>
      </c>
      <c r="F6701" s="52" t="s">
        <v>1105</v>
      </c>
      <c r="G6701" s="56" t="s">
        <v>971</v>
      </c>
      <c r="H6701" s="57">
        <v>20017372</v>
      </c>
    </row>
    <row r="6702" spans="1:8">
      <c r="A6702" s="52" t="s">
        <v>506</v>
      </c>
      <c r="B6702" s="52" t="s">
        <v>750</v>
      </c>
      <c r="C6702" s="52" t="s">
        <v>1158</v>
      </c>
      <c r="D6702" s="52" t="s">
        <v>1175</v>
      </c>
      <c r="E6702" s="52" t="s">
        <v>201</v>
      </c>
      <c r="F6702" s="52" t="s">
        <v>201</v>
      </c>
      <c r="G6702" s="56" t="s">
        <v>1176</v>
      </c>
      <c r="H6702" s="57">
        <v>1260969379014</v>
      </c>
    </row>
    <row r="6703" spans="1:8">
      <c r="A6703" s="52" t="s">
        <v>506</v>
      </c>
      <c r="B6703" s="52" t="s">
        <v>750</v>
      </c>
      <c r="C6703" s="52" t="s">
        <v>1158</v>
      </c>
      <c r="D6703" s="52" t="s">
        <v>1175</v>
      </c>
      <c r="E6703" s="52" t="s">
        <v>1116</v>
      </c>
      <c r="F6703" s="52" t="s">
        <v>201</v>
      </c>
      <c r="G6703" s="56" t="s">
        <v>1117</v>
      </c>
      <c r="H6703" s="57">
        <v>8296400365</v>
      </c>
    </row>
    <row r="6704" spans="1:8">
      <c r="A6704" s="52" t="s">
        <v>506</v>
      </c>
      <c r="B6704" s="52" t="s">
        <v>750</v>
      </c>
      <c r="C6704" s="52" t="s">
        <v>1158</v>
      </c>
      <c r="D6704" s="52" t="s">
        <v>1175</v>
      </c>
      <c r="E6704" s="52" t="s">
        <v>1116</v>
      </c>
      <c r="F6704" s="52" t="s">
        <v>1118</v>
      </c>
      <c r="G6704" s="56" t="s">
        <v>1119</v>
      </c>
      <c r="H6704" s="57">
        <v>7658218965</v>
      </c>
    </row>
    <row r="6705" spans="1:8">
      <c r="A6705" s="52" t="s">
        <v>506</v>
      </c>
      <c r="B6705" s="52" t="s">
        <v>750</v>
      </c>
      <c r="C6705" s="52" t="s">
        <v>1158</v>
      </c>
      <c r="D6705" s="52" t="s">
        <v>1175</v>
      </c>
      <c r="E6705" s="52" t="s">
        <v>1116</v>
      </c>
      <c r="F6705" s="52" t="s">
        <v>1168</v>
      </c>
      <c r="G6705" s="56" t="s">
        <v>1169</v>
      </c>
      <c r="H6705" s="57">
        <v>211354000</v>
      </c>
    </row>
    <row r="6706" spans="1:8">
      <c r="A6706" s="52" t="s">
        <v>506</v>
      </c>
      <c r="B6706" s="52" t="s">
        <v>750</v>
      </c>
      <c r="C6706" s="52" t="s">
        <v>1158</v>
      </c>
      <c r="D6706" s="52" t="s">
        <v>1175</v>
      </c>
      <c r="E6706" s="52" t="s">
        <v>1116</v>
      </c>
      <c r="F6706" s="52" t="s">
        <v>1128</v>
      </c>
      <c r="G6706" s="56" t="s">
        <v>1129</v>
      </c>
      <c r="H6706" s="57">
        <v>418471400</v>
      </c>
    </row>
    <row r="6707" spans="1:8">
      <c r="A6707" s="52" t="s">
        <v>506</v>
      </c>
      <c r="B6707" s="52" t="s">
        <v>750</v>
      </c>
      <c r="C6707" s="52" t="s">
        <v>1158</v>
      </c>
      <c r="D6707" s="52" t="s">
        <v>1175</v>
      </c>
      <c r="E6707" s="52" t="s">
        <v>1116</v>
      </c>
      <c r="F6707" s="52" t="s">
        <v>1132</v>
      </c>
      <c r="G6707" s="56" t="s">
        <v>971</v>
      </c>
      <c r="H6707" s="57">
        <v>8356000</v>
      </c>
    </row>
    <row r="6708" spans="1:8" ht="25.5">
      <c r="A6708" s="52" t="s">
        <v>506</v>
      </c>
      <c r="B6708" s="52" t="s">
        <v>750</v>
      </c>
      <c r="C6708" s="52" t="s">
        <v>1158</v>
      </c>
      <c r="D6708" s="52" t="s">
        <v>1175</v>
      </c>
      <c r="E6708" s="52" t="s">
        <v>1143</v>
      </c>
      <c r="F6708" s="52" t="s">
        <v>201</v>
      </c>
      <c r="G6708" s="56" t="s">
        <v>1144</v>
      </c>
      <c r="H6708" s="57">
        <v>330334866885</v>
      </c>
    </row>
    <row r="6709" spans="1:8" ht="25.5">
      <c r="A6709" s="52" t="s">
        <v>506</v>
      </c>
      <c r="B6709" s="52" t="s">
        <v>750</v>
      </c>
      <c r="C6709" s="52" t="s">
        <v>1158</v>
      </c>
      <c r="D6709" s="52" t="s">
        <v>1175</v>
      </c>
      <c r="E6709" s="52" t="s">
        <v>1143</v>
      </c>
      <c r="F6709" s="52" t="s">
        <v>1145</v>
      </c>
      <c r="G6709" s="56" t="s">
        <v>1146</v>
      </c>
      <c r="H6709" s="57">
        <v>324827754018</v>
      </c>
    </row>
    <row r="6710" spans="1:8" ht="25.5">
      <c r="A6710" s="52" t="s">
        <v>506</v>
      </c>
      <c r="B6710" s="52" t="s">
        <v>750</v>
      </c>
      <c r="C6710" s="52" t="s">
        <v>1158</v>
      </c>
      <c r="D6710" s="52" t="s">
        <v>1175</v>
      </c>
      <c r="E6710" s="52" t="s">
        <v>1143</v>
      </c>
      <c r="F6710" s="52" t="s">
        <v>1170</v>
      </c>
      <c r="G6710" s="56" t="s">
        <v>1171</v>
      </c>
      <c r="H6710" s="57">
        <v>3142719867</v>
      </c>
    </row>
    <row r="6711" spans="1:8" ht="25.5">
      <c r="A6711" s="52" t="s">
        <v>506</v>
      </c>
      <c r="B6711" s="52" t="s">
        <v>750</v>
      </c>
      <c r="C6711" s="52" t="s">
        <v>1158</v>
      </c>
      <c r="D6711" s="52" t="s">
        <v>1175</v>
      </c>
      <c r="E6711" s="52" t="s">
        <v>1143</v>
      </c>
      <c r="F6711" s="52" t="s">
        <v>1179</v>
      </c>
      <c r="G6711" s="56" t="s">
        <v>1180</v>
      </c>
      <c r="H6711" s="57">
        <v>619581000</v>
      </c>
    </row>
    <row r="6712" spans="1:8">
      <c r="A6712" s="52" t="s">
        <v>506</v>
      </c>
      <c r="B6712" s="52" t="s">
        <v>750</v>
      </c>
      <c r="C6712" s="52" t="s">
        <v>1158</v>
      </c>
      <c r="D6712" s="52" t="s">
        <v>1175</v>
      </c>
      <c r="E6712" s="52" t="s">
        <v>1143</v>
      </c>
      <c r="F6712" s="52" t="s">
        <v>1172</v>
      </c>
      <c r="G6712" s="56" t="s">
        <v>971</v>
      </c>
      <c r="H6712" s="57">
        <v>1744812000</v>
      </c>
    </row>
    <row r="6713" spans="1:8">
      <c r="A6713" s="52" t="s">
        <v>506</v>
      </c>
      <c r="B6713" s="52" t="s">
        <v>750</v>
      </c>
      <c r="C6713" s="52" t="s">
        <v>1158</v>
      </c>
      <c r="D6713" s="52" t="s">
        <v>1175</v>
      </c>
      <c r="E6713" s="52" t="s">
        <v>1096</v>
      </c>
      <c r="F6713" s="52" t="s">
        <v>201</v>
      </c>
      <c r="G6713" s="56" t="s">
        <v>1097</v>
      </c>
      <c r="H6713" s="57">
        <v>865645388507</v>
      </c>
    </row>
    <row r="6714" spans="1:8" ht="25.5">
      <c r="A6714" s="52" t="s">
        <v>506</v>
      </c>
      <c r="B6714" s="52" t="s">
        <v>750</v>
      </c>
      <c r="C6714" s="52" t="s">
        <v>1158</v>
      </c>
      <c r="D6714" s="52" t="s">
        <v>1175</v>
      </c>
      <c r="E6714" s="52" t="s">
        <v>1096</v>
      </c>
      <c r="F6714" s="52" t="s">
        <v>1098</v>
      </c>
      <c r="G6714" s="56" t="s">
        <v>1099</v>
      </c>
      <c r="H6714" s="57">
        <v>865645388507</v>
      </c>
    </row>
    <row r="6715" spans="1:8">
      <c r="A6715" s="52" t="s">
        <v>506</v>
      </c>
      <c r="B6715" s="52" t="s">
        <v>750</v>
      </c>
      <c r="C6715" s="52" t="s">
        <v>1158</v>
      </c>
      <c r="D6715" s="52" t="s">
        <v>1175</v>
      </c>
      <c r="E6715" s="52" t="s">
        <v>1100</v>
      </c>
      <c r="F6715" s="52" t="s">
        <v>201</v>
      </c>
      <c r="G6715" s="56" t="s">
        <v>1034</v>
      </c>
      <c r="H6715" s="57">
        <v>56692723257</v>
      </c>
    </row>
    <row r="6716" spans="1:8">
      <c r="A6716" s="52" t="s">
        <v>506</v>
      </c>
      <c r="B6716" s="52" t="s">
        <v>750</v>
      </c>
      <c r="C6716" s="52" t="s">
        <v>1158</v>
      </c>
      <c r="D6716" s="52" t="s">
        <v>1175</v>
      </c>
      <c r="E6716" s="52" t="s">
        <v>1100</v>
      </c>
      <c r="F6716" s="52" t="s">
        <v>1101</v>
      </c>
      <c r="G6716" s="56" t="s">
        <v>1102</v>
      </c>
      <c r="H6716" s="57">
        <v>10753556665</v>
      </c>
    </row>
    <row r="6717" spans="1:8">
      <c r="A6717" s="52" t="s">
        <v>506</v>
      </c>
      <c r="B6717" s="52" t="s">
        <v>750</v>
      </c>
      <c r="C6717" s="52" t="s">
        <v>1158</v>
      </c>
      <c r="D6717" s="52" t="s">
        <v>1175</v>
      </c>
      <c r="E6717" s="52" t="s">
        <v>1100</v>
      </c>
      <c r="F6717" s="52" t="s">
        <v>1103</v>
      </c>
      <c r="G6717" s="56" t="s">
        <v>1104</v>
      </c>
      <c r="H6717" s="57">
        <v>38729141687</v>
      </c>
    </row>
    <row r="6718" spans="1:8">
      <c r="A6718" s="52" t="s">
        <v>506</v>
      </c>
      <c r="B6718" s="52" t="s">
        <v>750</v>
      </c>
      <c r="C6718" s="52" t="s">
        <v>1158</v>
      </c>
      <c r="D6718" s="52" t="s">
        <v>1175</v>
      </c>
      <c r="E6718" s="52" t="s">
        <v>1100</v>
      </c>
      <c r="F6718" s="52" t="s">
        <v>1105</v>
      </c>
      <c r="G6718" s="56" t="s">
        <v>971</v>
      </c>
      <c r="H6718" s="57">
        <v>7210024905</v>
      </c>
    </row>
    <row r="6719" spans="1:8">
      <c r="A6719" s="52" t="s">
        <v>506</v>
      </c>
      <c r="B6719" s="52" t="s">
        <v>750</v>
      </c>
      <c r="C6719" s="52" t="s">
        <v>1158</v>
      </c>
      <c r="D6719" s="52" t="s">
        <v>1177</v>
      </c>
      <c r="E6719" s="52" t="s">
        <v>201</v>
      </c>
      <c r="F6719" s="52" t="s">
        <v>201</v>
      </c>
      <c r="G6719" s="56" t="s">
        <v>1178</v>
      </c>
      <c r="H6719" s="57">
        <v>22655482300</v>
      </c>
    </row>
    <row r="6720" spans="1:8" ht="25.5">
      <c r="A6720" s="52" t="s">
        <v>506</v>
      </c>
      <c r="B6720" s="52" t="s">
        <v>750</v>
      </c>
      <c r="C6720" s="52" t="s">
        <v>1158</v>
      </c>
      <c r="D6720" s="52" t="s">
        <v>1177</v>
      </c>
      <c r="E6720" s="52" t="s">
        <v>1143</v>
      </c>
      <c r="F6720" s="52" t="s">
        <v>201</v>
      </c>
      <c r="G6720" s="56" t="s">
        <v>1144</v>
      </c>
      <c r="H6720" s="57">
        <v>22655482300</v>
      </c>
    </row>
    <row r="6721" spans="1:8" ht="25.5">
      <c r="A6721" s="52" t="s">
        <v>506</v>
      </c>
      <c r="B6721" s="52" t="s">
        <v>750</v>
      </c>
      <c r="C6721" s="52" t="s">
        <v>1158</v>
      </c>
      <c r="D6721" s="52" t="s">
        <v>1177</v>
      </c>
      <c r="E6721" s="52" t="s">
        <v>1143</v>
      </c>
      <c r="F6721" s="52" t="s">
        <v>1145</v>
      </c>
      <c r="G6721" s="56" t="s">
        <v>1146</v>
      </c>
      <c r="H6721" s="57">
        <v>22655482300</v>
      </c>
    </row>
    <row r="6722" spans="1:8">
      <c r="A6722" s="52" t="s">
        <v>506</v>
      </c>
      <c r="B6722" s="52" t="s">
        <v>750</v>
      </c>
      <c r="C6722" s="52" t="s">
        <v>1158</v>
      </c>
      <c r="D6722" s="52" t="s">
        <v>1181</v>
      </c>
      <c r="E6722" s="52" t="s">
        <v>201</v>
      </c>
      <c r="F6722" s="52" t="s">
        <v>201</v>
      </c>
      <c r="G6722" s="56" t="s">
        <v>1182</v>
      </c>
      <c r="H6722" s="57">
        <v>41917418712</v>
      </c>
    </row>
    <row r="6723" spans="1:8" ht="25.5">
      <c r="A6723" s="52" t="s">
        <v>506</v>
      </c>
      <c r="B6723" s="52" t="s">
        <v>750</v>
      </c>
      <c r="C6723" s="52" t="s">
        <v>1158</v>
      </c>
      <c r="D6723" s="52" t="s">
        <v>1181</v>
      </c>
      <c r="E6723" s="52" t="s">
        <v>1143</v>
      </c>
      <c r="F6723" s="52" t="s">
        <v>201</v>
      </c>
      <c r="G6723" s="56" t="s">
        <v>1144</v>
      </c>
      <c r="H6723" s="57">
        <v>15550588484</v>
      </c>
    </row>
    <row r="6724" spans="1:8" ht="25.5">
      <c r="A6724" s="52" t="s">
        <v>506</v>
      </c>
      <c r="B6724" s="52" t="s">
        <v>750</v>
      </c>
      <c r="C6724" s="52" t="s">
        <v>1158</v>
      </c>
      <c r="D6724" s="52" t="s">
        <v>1181</v>
      </c>
      <c r="E6724" s="52" t="s">
        <v>1143</v>
      </c>
      <c r="F6724" s="52" t="s">
        <v>1145</v>
      </c>
      <c r="G6724" s="56" t="s">
        <v>1146</v>
      </c>
      <c r="H6724" s="57">
        <v>15550588484</v>
      </c>
    </row>
    <row r="6725" spans="1:8">
      <c r="A6725" s="52" t="s">
        <v>506</v>
      </c>
      <c r="B6725" s="52" t="s">
        <v>750</v>
      </c>
      <c r="C6725" s="52" t="s">
        <v>1158</v>
      </c>
      <c r="D6725" s="52" t="s">
        <v>1181</v>
      </c>
      <c r="E6725" s="52" t="s">
        <v>1096</v>
      </c>
      <c r="F6725" s="52" t="s">
        <v>201</v>
      </c>
      <c r="G6725" s="56" t="s">
        <v>1097</v>
      </c>
      <c r="H6725" s="57">
        <v>25843532228</v>
      </c>
    </row>
    <row r="6726" spans="1:8" ht="25.5">
      <c r="A6726" s="52" t="s">
        <v>506</v>
      </c>
      <c r="B6726" s="52" t="s">
        <v>750</v>
      </c>
      <c r="C6726" s="52" t="s">
        <v>1158</v>
      </c>
      <c r="D6726" s="52" t="s">
        <v>1181</v>
      </c>
      <c r="E6726" s="52" t="s">
        <v>1096</v>
      </c>
      <c r="F6726" s="52" t="s">
        <v>1098</v>
      </c>
      <c r="G6726" s="56" t="s">
        <v>1099</v>
      </c>
      <c r="H6726" s="57">
        <v>25843532228</v>
      </c>
    </row>
    <row r="6727" spans="1:8">
      <c r="A6727" s="52" t="s">
        <v>506</v>
      </c>
      <c r="B6727" s="52" t="s">
        <v>750</v>
      </c>
      <c r="C6727" s="52" t="s">
        <v>1158</v>
      </c>
      <c r="D6727" s="52" t="s">
        <v>1181</v>
      </c>
      <c r="E6727" s="52" t="s">
        <v>1100</v>
      </c>
      <c r="F6727" s="52" t="s">
        <v>201</v>
      </c>
      <c r="G6727" s="56" t="s">
        <v>1034</v>
      </c>
      <c r="H6727" s="57">
        <v>523298000</v>
      </c>
    </row>
    <row r="6728" spans="1:8">
      <c r="A6728" s="52" t="s">
        <v>506</v>
      </c>
      <c r="B6728" s="52" t="s">
        <v>750</v>
      </c>
      <c r="C6728" s="52" t="s">
        <v>1158</v>
      </c>
      <c r="D6728" s="52" t="s">
        <v>1181</v>
      </c>
      <c r="E6728" s="52" t="s">
        <v>1100</v>
      </c>
      <c r="F6728" s="52" t="s">
        <v>1101</v>
      </c>
      <c r="G6728" s="56" t="s">
        <v>1102</v>
      </c>
      <c r="H6728" s="57">
        <v>113767000</v>
      </c>
    </row>
    <row r="6729" spans="1:8">
      <c r="A6729" s="52" t="s">
        <v>506</v>
      </c>
      <c r="B6729" s="52" t="s">
        <v>750</v>
      </c>
      <c r="C6729" s="52" t="s">
        <v>1158</v>
      </c>
      <c r="D6729" s="52" t="s">
        <v>1181</v>
      </c>
      <c r="E6729" s="52" t="s">
        <v>1100</v>
      </c>
      <c r="F6729" s="52" t="s">
        <v>1103</v>
      </c>
      <c r="G6729" s="56" t="s">
        <v>1104</v>
      </c>
      <c r="H6729" s="57">
        <v>403238000</v>
      </c>
    </row>
    <row r="6730" spans="1:8">
      <c r="A6730" s="52" t="s">
        <v>506</v>
      </c>
      <c r="B6730" s="52" t="s">
        <v>750</v>
      </c>
      <c r="C6730" s="52" t="s">
        <v>1158</v>
      </c>
      <c r="D6730" s="52" t="s">
        <v>1181</v>
      </c>
      <c r="E6730" s="52" t="s">
        <v>1100</v>
      </c>
      <c r="F6730" s="52" t="s">
        <v>1105</v>
      </c>
      <c r="G6730" s="56" t="s">
        <v>971</v>
      </c>
      <c r="H6730" s="57">
        <v>6293000</v>
      </c>
    </row>
    <row r="6731" spans="1:8">
      <c r="A6731" s="52" t="s">
        <v>506</v>
      </c>
      <c r="B6731" s="52" t="s">
        <v>750</v>
      </c>
      <c r="C6731" s="52" t="s">
        <v>1158</v>
      </c>
      <c r="D6731" s="52" t="s">
        <v>1183</v>
      </c>
      <c r="E6731" s="52" t="s">
        <v>201</v>
      </c>
      <c r="F6731" s="52" t="s">
        <v>201</v>
      </c>
      <c r="G6731" s="56" t="s">
        <v>1184</v>
      </c>
      <c r="H6731" s="57">
        <v>55608682396</v>
      </c>
    </row>
    <row r="6732" spans="1:8">
      <c r="A6732" s="52" t="s">
        <v>506</v>
      </c>
      <c r="B6732" s="52" t="s">
        <v>750</v>
      </c>
      <c r="C6732" s="52" t="s">
        <v>1158</v>
      </c>
      <c r="D6732" s="52" t="s">
        <v>1183</v>
      </c>
      <c r="E6732" s="52" t="s">
        <v>1116</v>
      </c>
      <c r="F6732" s="52" t="s">
        <v>201</v>
      </c>
      <c r="G6732" s="56" t="s">
        <v>1117</v>
      </c>
      <c r="H6732" s="57">
        <v>229674639</v>
      </c>
    </row>
    <row r="6733" spans="1:8">
      <c r="A6733" s="52" t="s">
        <v>506</v>
      </c>
      <c r="B6733" s="52" t="s">
        <v>750</v>
      </c>
      <c r="C6733" s="52" t="s">
        <v>1158</v>
      </c>
      <c r="D6733" s="52" t="s">
        <v>1183</v>
      </c>
      <c r="E6733" s="52" t="s">
        <v>1116</v>
      </c>
      <c r="F6733" s="52" t="s">
        <v>1126</v>
      </c>
      <c r="G6733" s="56" t="s">
        <v>1127</v>
      </c>
      <c r="H6733" s="57">
        <v>229674639</v>
      </c>
    </row>
    <row r="6734" spans="1:8" ht="25.5">
      <c r="A6734" s="52" t="s">
        <v>506</v>
      </c>
      <c r="B6734" s="52" t="s">
        <v>750</v>
      </c>
      <c r="C6734" s="52" t="s">
        <v>1158</v>
      </c>
      <c r="D6734" s="52" t="s">
        <v>1183</v>
      </c>
      <c r="E6734" s="52" t="s">
        <v>1143</v>
      </c>
      <c r="F6734" s="52" t="s">
        <v>201</v>
      </c>
      <c r="G6734" s="56" t="s">
        <v>1144</v>
      </c>
      <c r="H6734" s="57">
        <v>50821000</v>
      </c>
    </row>
    <row r="6735" spans="1:8" ht="25.5">
      <c r="A6735" s="52" t="s">
        <v>506</v>
      </c>
      <c r="B6735" s="52" t="s">
        <v>750</v>
      </c>
      <c r="C6735" s="52" t="s">
        <v>1158</v>
      </c>
      <c r="D6735" s="52" t="s">
        <v>1183</v>
      </c>
      <c r="E6735" s="52" t="s">
        <v>1143</v>
      </c>
      <c r="F6735" s="52" t="s">
        <v>1145</v>
      </c>
      <c r="G6735" s="56" t="s">
        <v>1146</v>
      </c>
      <c r="H6735" s="57">
        <v>25774000</v>
      </c>
    </row>
    <row r="6736" spans="1:8">
      <c r="A6736" s="52" t="s">
        <v>506</v>
      </c>
      <c r="B6736" s="52" t="s">
        <v>750</v>
      </c>
      <c r="C6736" s="52" t="s">
        <v>1158</v>
      </c>
      <c r="D6736" s="52" t="s">
        <v>1183</v>
      </c>
      <c r="E6736" s="52" t="s">
        <v>1143</v>
      </c>
      <c r="F6736" s="52" t="s">
        <v>1172</v>
      </c>
      <c r="G6736" s="56" t="s">
        <v>971</v>
      </c>
      <c r="H6736" s="57">
        <v>25047000</v>
      </c>
    </row>
    <row r="6737" spans="1:8">
      <c r="A6737" s="52" t="s">
        <v>506</v>
      </c>
      <c r="B6737" s="52" t="s">
        <v>750</v>
      </c>
      <c r="C6737" s="52" t="s">
        <v>1158</v>
      </c>
      <c r="D6737" s="52" t="s">
        <v>1183</v>
      </c>
      <c r="E6737" s="52" t="s">
        <v>1096</v>
      </c>
      <c r="F6737" s="52" t="s">
        <v>201</v>
      </c>
      <c r="G6737" s="56" t="s">
        <v>1097</v>
      </c>
      <c r="H6737" s="57">
        <v>52644644672</v>
      </c>
    </row>
    <row r="6738" spans="1:8" ht="25.5">
      <c r="A6738" s="52" t="s">
        <v>506</v>
      </c>
      <c r="B6738" s="52" t="s">
        <v>750</v>
      </c>
      <c r="C6738" s="52" t="s">
        <v>1158</v>
      </c>
      <c r="D6738" s="52" t="s">
        <v>1183</v>
      </c>
      <c r="E6738" s="52" t="s">
        <v>1096</v>
      </c>
      <c r="F6738" s="52" t="s">
        <v>1098</v>
      </c>
      <c r="G6738" s="56" t="s">
        <v>1099</v>
      </c>
      <c r="H6738" s="57">
        <v>52644644672</v>
      </c>
    </row>
    <row r="6739" spans="1:8">
      <c r="A6739" s="52" t="s">
        <v>506</v>
      </c>
      <c r="B6739" s="52" t="s">
        <v>750</v>
      </c>
      <c r="C6739" s="52" t="s">
        <v>1158</v>
      </c>
      <c r="D6739" s="52" t="s">
        <v>1183</v>
      </c>
      <c r="E6739" s="52" t="s">
        <v>1100</v>
      </c>
      <c r="F6739" s="52" t="s">
        <v>201</v>
      </c>
      <c r="G6739" s="56" t="s">
        <v>1034</v>
      </c>
      <c r="H6739" s="57">
        <v>2683542085</v>
      </c>
    </row>
    <row r="6740" spans="1:8">
      <c r="A6740" s="52" t="s">
        <v>506</v>
      </c>
      <c r="B6740" s="52" t="s">
        <v>750</v>
      </c>
      <c r="C6740" s="52" t="s">
        <v>1158</v>
      </c>
      <c r="D6740" s="52" t="s">
        <v>1183</v>
      </c>
      <c r="E6740" s="52" t="s">
        <v>1100</v>
      </c>
      <c r="F6740" s="52" t="s">
        <v>1101</v>
      </c>
      <c r="G6740" s="56" t="s">
        <v>1102</v>
      </c>
      <c r="H6740" s="57">
        <v>1499315085</v>
      </c>
    </row>
    <row r="6741" spans="1:8">
      <c r="A6741" s="52" t="s">
        <v>506</v>
      </c>
      <c r="B6741" s="52" t="s">
        <v>750</v>
      </c>
      <c r="C6741" s="52" t="s">
        <v>1158</v>
      </c>
      <c r="D6741" s="52" t="s">
        <v>1183</v>
      </c>
      <c r="E6741" s="52" t="s">
        <v>1100</v>
      </c>
      <c r="F6741" s="52" t="s">
        <v>1103</v>
      </c>
      <c r="G6741" s="56" t="s">
        <v>1104</v>
      </c>
      <c r="H6741" s="57">
        <v>1184227000</v>
      </c>
    </row>
    <row r="6742" spans="1:8">
      <c r="A6742" s="52" t="s">
        <v>506</v>
      </c>
      <c r="B6742" s="52" t="s">
        <v>750</v>
      </c>
      <c r="C6742" s="52" t="s">
        <v>1158</v>
      </c>
      <c r="D6742" s="52" t="s">
        <v>1312</v>
      </c>
      <c r="E6742" s="52" t="s">
        <v>201</v>
      </c>
      <c r="F6742" s="52" t="s">
        <v>201</v>
      </c>
      <c r="G6742" s="56" t="s">
        <v>1313</v>
      </c>
      <c r="H6742" s="57">
        <v>963218000</v>
      </c>
    </row>
    <row r="6743" spans="1:8">
      <c r="A6743" s="52" t="s">
        <v>506</v>
      </c>
      <c r="B6743" s="52" t="s">
        <v>750</v>
      </c>
      <c r="C6743" s="52" t="s">
        <v>1158</v>
      </c>
      <c r="D6743" s="52" t="s">
        <v>1312</v>
      </c>
      <c r="E6743" s="52" t="s">
        <v>1096</v>
      </c>
      <c r="F6743" s="52" t="s">
        <v>201</v>
      </c>
      <c r="G6743" s="56" t="s">
        <v>1097</v>
      </c>
      <c r="H6743" s="57">
        <v>882738000</v>
      </c>
    </row>
    <row r="6744" spans="1:8" ht="25.5">
      <c r="A6744" s="52" t="s">
        <v>506</v>
      </c>
      <c r="B6744" s="52" t="s">
        <v>750</v>
      </c>
      <c r="C6744" s="52" t="s">
        <v>1158</v>
      </c>
      <c r="D6744" s="52" t="s">
        <v>1312</v>
      </c>
      <c r="E6744" s="52" t="s">
        <v>1096</v>
      </c>
      <c r="F6744" s="52" t="s">
        <v>1098</v>
      </c>
      <c r="G6744" s="56" t="s">
        <v>1099</v>
      </c>
      <c r="H6744" s="57">
        <v>882738000</v>
      </c>
    </row>
    <row r="6745" spans="1:8">
      <c r="A6745" s="52" t="s">
        <v>506</v>
      </c>
      <c r="B6745" s="52" t="s">
        <v>750</v>
      </c>
      <c r="C6745" s="52" t="s">
        <v>1158</v>
      </c>
      <c r="D6745" s="52" t="s">
        <v>1312</v>
      </c>
      <c r="E6745" s="52" t="s">
        <v>1100</v>
      </c>
      <c r="F6745" s="52" t="s">
        <v>201</v>
      </c>
      <c r="G6745" s="56" t="s">
        <v>1034</v>
      </c>
      <c r="H6745" s="57">
        <v>80480000</v>
      </c>
    </row>
    <row r="6746" spans="1:8">
      <c r="A6746" s="52" t="s">
        <v>506</v>
      </c>
      <c r="B6746" s="52" t="s">
        <v>750</v>
      </c>
      <c r="C6746" s="52" t="s">
        <v>1158</v>
      </c>
      <c r="D6746" s="52" t="s">
        <v>1312</v>
      </c>
      <c r="E6746" s="52" t="s">
        <v>1100</v>
      </c>
      <c r="F6746" s="52" t="s">
        <v>1101</v>
      </c>
      <c r="G6746" s="56" t="s">
        <v>1102</v>
      </c>
      <c r="H6746" s="57">
        <v>17247200</v>
      </c>
    </row>
    <row r="6747" spans="1:8">
      <c r="A6747" s="52" t="s">
        <v>506</v>
      </c>
      <c r="B6747" s="52" t="s">
        <v>750</v>
      </c>
      <c r="C6747" s="52" t="s">
        <v>1158</v>
      </c>
      <c r="D6747" s="52" t="s">
        <v>1312</v>
      </c>
      <c r="E6747" s="52" t="s">
        <v>1100</v>
      </c>
      <c r="F6747" s="52" t="s">
        <v>1103</v>
      </c>
      <c r="G6747" s="56" t="s">
        <v>1104</v>
      </c>
      <c r="H6747" s="57">
        <v>63232800</v>
      </c>
    </row>
    <row r="6748" spans="1:8">
      <c r="A6748" s="52" t="s">
        <v>506</v>
      </c>
      <c r="B6748" s="52" t="s">
        <v>750</v>
      </c>
      <c r="C6748" s="52" t="s">
        <v>1158</v>
      </c>
      <c r="D6748" s="52" t="s">
        <v>1193</v>
      </c>
      <c r="E6748" s="52" t="s">
        <v>201</v>
      </c>
      <c r="F6748" s="52" t="s">
        <v>201</v>
      </c>
      <c r="G6748" s="56" t="s">
        <v>1194</v>
      </c>
      <c r="H6748" s="57">
        <v>84574639190</v>
      </c>
    </row>
    <row r="6749" spans="1:8" ht="25.5">
      <c r="A6749" s="52" t="s">
        <v>506</v>
      </c>
      <c r="B6749" s="52" t="s">
        <v>750</v>
      </c>
      <c r="C6749" s="52" t="s">
        <v>1158</v>
      </c>
      <c r="D6749" s="52" t="s">
        <v>1193</v>
      </c>
      <c r="E6749" s="52" t="s">
        <v>1143</v>
      </c>
      <c r="F6749" s="52" t="s">
        <v>201</v>
      </c>
      <c r="G6749" s="56" t="s">
        <v>1144</v>
      </c>
      <c r="H6749" s="57">
        <v>6034729190</v>
      </c>
    </row>
    <row r="6750" spans="1:8" ht="25.5">
      <c r="A6750" s="52" t="s">
        <v>506</v>
      </c>
      <c r="B6750" s="52" t="s">
        <v>750</v>
      </c>
      <c r="C6750" s="52" t="s">
        <v>1158</v>
      </c>
      <c r="D6750" s="52" t="s">
        <v>1193</v>
      </c>
      <c r="E6750" s="52" t="s">
        <v>1143</v>
      </c>
      <c r="F6750" s="52" t="s">
        <v>1145</v>
      </c>
      <c r="G6750" s="56" t="s">
        <v>1146</v>
      </c>
      <c r="H6750" s="57">
        <v>6028979190</v>
      </c>
    </row>
    <row r="6751" spans="1:8">
      <c r="A6751" s="52" t="s">
        <v>506</v>
      </c>
      <c r="B6751" s="52" t="s">
        <v>750</v>
      </c>
      <c r="C6751" s="52" t="s">
        <v>1158</v>
      </c>
      <c r="D6751" s="52" t="s">
        <v>1193</v>
      </c>
      <c r="E6751" s="52" t="s">
        <v>1143</v>
      </c>
      <c r="F6751" s="52" t="s">
        <v>1172</v>
      </c>
      <c r="G6751" s="56" t="s">
        <v>971</v>
      </c>
      <c r="H6751" s="57">
        <v>5750000</v>
      </c>
    </row>
    <row r="6752" spans="1:8">
      <c r="A6752" s="52" t="s">
        <v>506</v>
      </c>
      <c r="B6752" s="52" t="s">
        <v>750</v>
      </c>
      <c r="C6752" s="52" t="s">
        <v>1158</v>
      </c>
      <c r="D6752" s="52" t="s">
        <v>1193</v>
      </c>
      <c r="E6752" s="52" t="s">
        <v>1096</v>
      </c>
      <c r="F6752" s="52" t="s">
        <v>201</v>
      </c>
      <c r="G6752" s="56" t="s">
        <v>1097</v>
      </c>
      <c r="H6752" s="57">
        <v>75355497000</v>
      </c>
    </row>
    <row r="6753" spans="1:8" ht="25.5">
      <c r="A6753" s="52" t="s">
        <v>506</v>
      </c>
      <c r="B6753" s="52" t="s">
        <v>750</v>
      </c>
      <c r="C6753" s="52" t="s">
        <v>1158</v>
      </c>
      <c r="D6753" s="52" t="s">
        <v>1193</v>
      </c>
      <c r="E6753" s="52" t="s">
        <v>1096</v>
      </c>
      <c r="F6753" s="52" t="s">
        <v>1098</v>
      </c>
      <c r="G6753" s="56" t="s">
        <v>1099</v>
      </c>
      <c r="H6753" s="57">
        <v>75355497000</v>
      </c>
    </row>
    <row r="6754" spans="1:8">
      <c r="A6754" s="52" t="s">
        <v>506</v>
      </c>
      <c r="B6754" s="52" t="s">
        <v>750</v>
      </c>
      <c r="C6754" s="52" t="s">
        <v>1158</v>
      </c>
      <c r="D6754" s="52" t="s">
        <v>1193</v>
      </c>
      <c r="E6754" s="52" t="s">
        <v>1100</v>
      </c>
      <c r="F6754" s="52" t="s">
        <v>201</v>
      </c>
      <c r="G6754" s="56" t="s">
        <v>1034</v>
      </c>
      <c r="H6754" s="57">
        <v>3184413000</v>
      </c>
    </row>
    <row r="6755" spans="1:8">
      <c r="A6755" s="52" t="s">
        <v>506</v>
      </c>
      <c r="B6755" s="52" t="s">
        <v>750</v>
      </c>
      <c r="C6755" s="52" t="s">
        <v>1158</v>
      </c>
      <c r="D6755" s="52" t="s">
        <v>1193</v>
      </c>
      <c r="E6755" s="52" t="s">
        <v>1100</v>
      </c>
      <c r="F6755" s="52" t="s">
        <v>1101</v>
      </c>
      <c r="G6755" s="56" t="s">
        <v>1102</v>
      </c>
      <c r="H6755" s="57">
        <v>1070584000</v>
      </c>
    </row>
    <row r="6756" spans="1:8">
      <c r="A6756" s="52" t="s">
        <v>506</v>
      </c>
      <c r="B6756" s="52" t="s">
        <v>750</v>
      </c>
      <c r="C6756" s="52" t="s">
        <v>1158</v>
      </c>
      <c r="D6756" s="52" t="s">
        <v>1193</v>
      </c>
      <c r="E6756" s="52" t="s">
        <v>1100</v>
      </c>
      <c r="F6756" s="52" t="s">
        <v>1103</v>
      </c>
      <c r="G6756" s="56" t="s">
        <v>1104</v>
      </c>
      <c r="H6756" s="57">
        <v>1743475000</v>
      </c>
    </row>
    <row r="6757" spans="1:8">
      <c r="A6757" s="52" t="s">
        <v>506</v>
      </c>
      <c r="B6757" s="52" t="s">
        <v>750</v>
      </c>
      <c r="C6757" s="52" t="s">
        <v>1158</v>
      </c>
      <c r="D6757" s="52" t="s">
        <v>1193</v>
      </c>
      <c r="E6757" s="52" t="s">
        <v>1100</v>
      </c>
      <c r="F6757" s="52" t="s">
        <v>1105</v>
      </c>
      <c r="G6757" s="56" t="s">
        <v>971</v>
      </c>
      <c r="H6757" s="57">
        <v>370354000</v>
      </c>
    </row>
    <row r="6758" spans="1:8" ht="38.25">
      <c r="A6758" s="52" t="s">
        <v>506</v>
      </c>
      <c r="B6758" s="52" t="s">
        <v>750</v>
      </c>
      <c r="C6758" s="52" t="s">
        <v>1158</v>
      </c>
      <c r="D6758" s="52" t="s">
        <v>1195</v>
      </c>
      <c r="E6758" s="52" t="s">
        <v>201</v>
      </c>
      <c r="F6758" s="52" t="s">
        <v>201</v>
      </c>
      <c r="G6758" s="56" t="s">
        <v>1196</v>
      </c>
      <c r="H6758" s="57">
        <v>1857000000</v>
      </c>
    </row>
    <row r="6759" spans="1:8">
      <c r="A6759" s="52" t="s">
        <v>506</v>
      </c>
      <c r="B6759" s="52" t="s">
        <v>750</v>
      </c>
      <c r="C6759" s="52" t="s">
        <v>1158</v>
      </c>
      <c r="D6759" s="52" t="s">
        <v>1195</v>
      </c>
      <c r="E6759" s="52" t="s">
        <v>1083</v>
      </c>
      <c r="F6759" s="52" t="s">
        <v>201</v>
      </c>
      <c r="G6759" s="56" t="s">
        <v>971</v>
      </c>
      <c r="H6759" s="57">
        <v>1617000000</v>
      </c>
    </row>
    <row r="6760" spans="1:8">
      <c r="A6760" s="52" t="s">
        <v>506</v>
      </c>
      <c r="B6760" s="52" t="s">
        <v>750</v>
      </c>
      <c r="C6760" s="52" t="s">
        <v>1158</v>
      </c>
      <c r="D6760" s="52" t="s">
        <v>1195</v>
      </c>
      <c r="E6760" s="52" t="s">
        <v>1083</v>
      </c>
      <c r="F6760" s="52" t="s">
        <v>1090</v>
      </c>
      <c r="G6760" s="56" t="s">
        <v>1091</v>
      </c>
      <c r="H6760" s="57">
        <v>1617000000</v>
      </c>
    </row>
    <row r="6761" spans="1:8">
      <c r="A6761" s="52" t="s">
        <v>506</v>
      </c>
      <c r="B6761" s="52" t="s">
        <v>750</v>
      </c>
      <c r="C6761" s="52" t="s">
        <v>1158</v>
      </c>
      <c r="D6761" s="52" t="s">
        <v>1195</v>
      </c>
      <c r="E6761" s="52" t="s">
        <v>1096</v>
      </c>
      <c r="F6761" s="52" t="s">
        <v>201</v>
      </c>
      <c r="G6761" s="56" t="s">
        <v>1097</v>
      </c>
      <c r="H6761" s="57">
        <v>240000000</v>
      </c>
    </row>
    <row r="6762" spans="1:8" ht="25.5">
      <c r="A6762" s="52" t="s">
        <v>506</v>
      </c>
      <c r="B6762" s="52" t="s">
        <v>750</v>
      </c>
      <c r="C6762" s="52" t="s">
        <v>1158</v>
      </c>
      <c r="D6762" s="52" t="s">
        <v>1195</v>
      </c>
      <c r="E6762" s="52" t="s">
        <v>1096</v>
      </c>
      <c r="F6762" s="52" t="s">
        <v>1098</v>
      </c>
      <c r="G6762" s="56" t="s">
        <v>1099</v>
      </c>
      <c r="H6762" s="57">
        <v>240000000</v>
      </c>
    </row>
    <row r="6763" spans="1:8">
      <c r="A6763" s="52" t="s">
        <v>506</v>
      </c>
      <c r="B6763" s="52" t="s">
        <v>750</v>
      </c>
      <c r="C6763" s="52" t="s">
        <v>1158</v>
      </c>
      <c r="D6763" s="52" t="s">
        <v>1201</v>
      </c>
      <c r="E6763" s="52" t="s">
        <v>201</v>
      </c>
      <c r="F6763" s="52" t="s">
        <v>201</v>
      </c>
      <c r="G6763" s="56" t="s">
        <v>1202</v>
      </c>
      <c r="H6763" s="57">
        <v>252110811305</v>
      </c>
    </row>
    <row r="6764" spans="1:8" ht="25.5">
      <c r="A6764" s="52" t="s">
        <v>506</v>
      </c>
      <c r="B6764" s="52" t="s">
        <v>750</v>
      </c>
      <c r="C6764" s="52" t="s">
        <v>1158</v>
      </c>
      <c r="D6764" s="52" t="s">
        <v>1201</v>
      </c>
      <c r="E6764" s="52" t="s">
        <v>1143</v>
      </c>
      <c r="F6764" s="52" t="s">
        <v>201</v>
      </c>
      <c r="G6764" s="56" t="s">
        <v>1144</v>
      </c>
      <c r="H6764" s="57">
        <v>43702053205</v>
      </c>
    </row>
    <row r="6765" spans="1:8" ht="25.5">
      <c r="A6765" s="52" t="s">
        <v>506</v>
      </c>
      <c r="B6765" s="52" t="s">
        <v>750</v>
      </c>
      <c r="C6765" s="52" t="s">
        <v>1158</v>
      </c>
      <c r="D6765" s="52" t="s">
        <v>1201</v>
      </c>
      <c r="E6765" s="52" t="s">
        <v>1143</v>
      </c>
      <c r="F6765" s="52" t="s">
        <v>1145</v>
      </c>
      <c r="G6765" s="56" t="s">
        <v>1146</v>
      </c>
      <c r="H6765" s="57">
        <v>43701553205</v>
      </c>
    </row>
    <row r="6766" spans="1:8">
      <c r="A6766" s="52" t="s">
        <v>506</v>
      </c>
      <c r="B6766" s="52" t="s">
        <v>750</v>
      </c>
      <c r="C6766" s="52" t="s">
        <v>1158</v>
      </c>
      <c r="D6766" s="52" t="s">
        <v>1201</v>
      </c>
      <c r="E6766" s="52" t="s">
        <v>1143</v>
      </c>
      <c r="F6766" s="52" t="s">
        <v>1172</v>
      </c>
      <c r="G6766" s="56" t="s">
        <v>971</v>
      </c>
      <c r="H6766" s="57">
        <v>500000</v>
      </c>
    </row>
    <row r="6767" spans="1:8">
      <c r="A6767" s="52" t="s">
        <v>506</v>
      </c>
      <c r="B6767" s="52" t="s">
        <v>750</v>
      </c>
      <c r="C6767" s="52" t="s">
        <v>1158</v>
      </c>
      <c r="D6767" s="52" t="s">
        <v>1201</v>
      </c>
      <c r="E6767" s="52" t="s">
        <v>1096</v>
      </c>
      <c r="F6767" s="52" t="s">
        <v>201</v>
      </c>
      <c r="G6767" s="56" t="s">
        <v>1097</v>
      </c>
      <c r="H6767" s="57">
        <v>203290354300</v>
      </c>
    </row>
    <row r="6768" spans="1:8" ht="25.5">
      <c r="A6768" s="52" t="s">
        <v>506</v>
      </c>
      <c r="B6768" s="52" t="s">
        <v>750</v>
      </c>
      <c r="C6768" s="52" t="s">
        <v>1158</v>
      </c>
      <c r="D6768" s="52" t="s">
        <v>1201</v>
      </c>
      <c r="E6768" s="52" t="s">
        <v>1096</v>
      </c>
      <c r="F6768" s="52" t="s">
        <v>1098</v>
      </c>
      <c r="G6768" s="56" t="s">
        <v>1099</v>
      </c>
      <c r="H6768" s="57">
        <v>203290354300</v>
      </c>
    </row>
    <row r="6769" spans="1:8">
      <c r="A6769" s="52" t="s">
        <v>506</v>
      </c>
      <c r="B6769" s="52" t="s">
        <v>750</v>
      </c>
      <c r="C6769" s="52" t="s">
        <v>1158</v>
      </c>
      <c r="D6769" s="52" t="s">
        <v>1201</v>
      </c>
      <c r="E6769" s="52" t="s">
        <v>1100</v>
      </c>
      <c r="F6769" s="52" t="s">
        <v>201</v>
      </c>
      <c r="G6769" s="56" t="s">
        <v>1034</v>
      </c>
      <c r="H6769" s="57">
        <v>5118403800</v>
      </c>
    </row>
    <row r="6770" spans="1:8">
      <c r="A6770" s="52" t="s">
        <v>506</v>
      </c>
      <c r="B6770" s="52" t="s">
        <v>750</v>
      </c>
      <c r="C6770" s="52" t="s">
        <v>1158</v>
      </c>
      <c r="D6770" s="52" t="s">
        <v>1201</v>
      </c>
      <c r="E6770" s="52" t="s">
        <v>1100</v>
      </c>
      <c r="F6770" s="52" t="s">
        <v>1103</v>
      </c>
      <c r="G6770" s="56" t="s">
        <v>1104</v>
      </c>
      <c r="H6770" s="57">
        <v>4317745800</v>
      </c>
    </row>
    <row r="6771" spans="1:8">
      <c r="A6771" s="52" t="s">
        <v>506</v>
      </c>
      <c r="B6771" s="52" t="s">
        <v>750</v>
      </c>
      <c r="C6771" s="52" t="s">
        <v>1158</v>
      </c>
      <c r="D6771" s="52" t="s">
        <v>1201</v>
      </c>
      <c r="E6771" s="52" t="s">
        <v>1100</v>
      </c>
      <c r="F6771" s="52" t="s">
        <v>1105</v>
      </c>
      <c r="G6771" s="56" t="s">
        <v>971</v>
      </c>
      <c r="H6771" s="57">
        <v>800658000</v>
      </c>
    </row>
    <row r="6772" spans="1:8" ht="25.5">
      <c r="A6772" s="52" t="s">
        <v>506</v>
      </c>
      <c r="B6772" s="52" t="s">
        <v>750</v>
      </c>
      <c r="C6772" s="52" t="s">
        <v>930</v>
      </c>
      <c r="D6772" s="52" t="s">
        <v>201</v>
      </c>
      <c r="E6772" s="52" t="s">
        <v>201</v>
      </c>
      <c r="F6772" s="52" t="s">
        <v>201</v>
      </c>
      <c r="G6772" s="56" t="s">
        <v>931</v>
      </c>
      <c r="H6772" s="57">
        <v>58546918379</v>
      </c>
    </row>
    <row r="6773" spans="1:8">
      <c r="A6773" s="52" t="s">
        <v>506</v>
      </c>
      <c r="B6773" s="52" t="s">
        <v>750</v>
      </c>
      <c r="C6773" s="52" t="s">
        <v>930</v>
      </c>
      <c r="D6773" s="52" t="s">
        <v>932</v>
      </c>
      <c r="E6773" s="52" t="s">
        <v>201</v>
      </c>
      <c r="F6773" s="52" t="s">
        <v>201</v>
      </c>
      <c r="G6773" s="56" t="s">
        <v>933</v>
      </c>
      <c r="H6773" s="57">
        <v>58546918379</v>
      </c>
    </row>
    <row r="6774" spans="1:8">
      <c r="A6774" s="52" t="s">
        <v>506</v>
      </c>
      <c r="B6774" s="52" t="s">
        <v>750</v>
      </c>
      <c r="C6774" s="52" t="s">
        <v>930</v>
      </c>
      <c r="D6774" s="52" t="s">
        <v>932</v>
      </c>
      <c r="E6774" s="52" t="s">
        <v>1096</v>
      </c>
      <c r="F6774" s="52" t="s">
        <v>201</v>
      </c>
      <c r="G6774" s="56" t="s">
        <v>1097</v>
      </c>
      <c r="H6774" s="57">
        <v>54375214000</v>
      </c>
    </row>
    <row r="6775" spans="1:8" ht="25.5">
      <c r="A6775" s="52" t="s">
        <v>506</v>
      </c>
      <c r="B6775" s="52" t="s">
        <v>750</v>
      </c>
      <c r="C6775" s="52" t="s">
        <v>930</v>
      </c>
      <c r="D6775" s="52" t="s">
        <v>932</v>
      </c>
      <c r="E6775" s="52" t="s">
        <v>1096</v>
      </c>
      <c r="F6775" s="52" t="s">
        <v>1098</v>
      </c>
      <c r="G6775" s="56" t="s">
        <v>1099</v>
      </c>
      <c r="H6775" s="57">
        <v>54375214000</v>
      </c>
    </row>
    <row r="6776" spans="1:8">
      <c r="A6776" s="52" t="s">
        <v>506</v>
      </c>
      <c r="B6776" s="52" t="s">
        <v>750</v>
      </c>
      <c r="C6776" s="52" t="s">
        <v>930</v>
      </c>
      <c r="D6776" s="52" t="s">
        <v>932</v>
      </c>
      <c r="E6776" s="52" t="s">
        <v>1100</v>
      </c>
      <c r="F6776" s="52" t="s">
        <v>201</v>
      </c>
      <c r="G6776" s="56" t="s">
        <v>1034</v>
      </c>
      <c r="H6776" s="57">
        <v>4171704379</v>
      </c>
    </row>
    <row r="6777" spans="1:8">
      <c r="A6777" s="52" t="s">
        <v>506</v>
      </c>
      <c r="B6777" s="52" t="s">
        <v>750</v>
      </c>
      <c r="C6777" s="52" t="s">
        <v>930</v>
      </c>
      <c r="D6777" s="52" t="s">
        <v>932</v>
      </c>
      <c r="E6777" s="52" t="s">
        <v>1100</v>
      </c>
      <c r="F6777" s="52" t="s">
        <v>1101</v>
      </c>
      <c r="G6777" s="56" t="s">
        <v>1102</v>
      </c>
      <c r="H6777" s="57">
        <v>1155902179</v>
      </c>
    </row>
    <row r="6778" spans="1:8">
      <c r="A6778" s="52" t="s">
        <v>506</v>
      </c>
      <c r="B6778" s="52" t="s">
        <v>750</v>
      </c>
      <c r="C6778" s="52" t="s">
        <v>930</v>
      </c>
      <c r="D6778" s="52" t="s">
        <v>932</v>
      </c>
      <c r="E6778" s="52" t="s">
        <v>1100</v>
      </c>
      <c r="F6778" s="52" t="s">
        <v>1103</v>
      </c>
      <c r="G6778" s="56" t="s">
        <v>1104</v>
      </c>
      <c r="H6778" s="57">
        <v>2998758200</v>
      </c>
    </row>
    <row r="6779" spans="1:8">
      <c r="A6779" s="52" t="s">
        <v>506</v>
      </c>
      <c r="B6779" s="52" t="s">
        <v>750</v>
      </c>
      <c r="C6779" s="52" t="s">
        <v>930</v>
      </c>
      <c r="D6779" s="52" t="s">
        <v>932</v>
      </c>
      <c r="E6779" s="52" t="s">
        <v>1100</v>
      </c>
      <c r="F6779" s="52" t="s">
        <v>1105</v>
      </c>
      <c r="G6779" s="56" t="s">
        <v>971</v>
      </c>
      <c r="H6779" s="57">
        <v>17044000</v>
      </c>
    </row>
    <row r="6780" spans="1:8">
      <c r="A6780" s="52" t="s">
        <v>506</v>
      </c>
      <c r="B6780" s="52" t="s">
        <v>750</v>
      </c>
      <c r="C6780" s="52" t="s">
        <v>1213</v>
      </c>
      <c r="D6780" s="52" t="s">
        <v>201</v>
      </c>
      <c r="E6780" s="52" t="s">
        <v>201</v>
      </c>
      <c r="F6780" s="52" t="s">
        <v>201</v>
      </c>
      <c r="G6780" s="56" t="s">
        <v>1214</v>
      </c>
      <c r="H6780" s="57">
        <v>281660900707</v>
      </c>
    </row>
    <row r="6781" spans="1:8">
      <c r="A6781" s="52" t="s">
        <v>506</v>
      </c>
      <c r="B6781" s="52" t="s">
        <v>750</v>
      </c>
      <c r="C6781" s="52" t="s">
        <v>1213</v>
      </c>
      <c r="D6781" s="52" t="s">
        <v>1498</v>
      </c>
      <c r="E6781" s="52" t="s">
        <v>201</v>
      </c>
      <c r="F6781" s="52" t="s">
        <v>201</v>
      </c>
      <c r="G6781" s="56" t="s">
        <v>1499</v>
      </c>
      <c r="H6781" s="57">
        <v>15213181346</v>
      </c>
    </row>
    <row r="6782" spans="1:8" ht="25.5">
      <c r="A6782" s="52" t="s">
        <v>506</v>
      </c>
      <c r="B6782" s="52" t="s">
        <v>750</v>
      </c>
      <c r="C6782" s="52" t="s">
        <v>1213</v>
      </c>
      <c r="D6782" s="52" t="s">
        <v>1498</v>
      </c>
      <c r="E6782" s="52" t="s">
        <v>1500</v>
      </c>
      <c r="F6782" s="52" t="s">
        <v>201</v>
      </c>
      <c r="G6782" s="56" t="s">
        <v>1501</v>
      </c>
      <c r="H6782" s="57">
        <v>12960530386</v>
      </c>
    </row>
    <row r="6783" spans="1:8" ht="25.5">
      <c r="A6783" s="52" t="s">
        <v>506</v>
      </c>
      <c r="B6783" s="52" t="s">
        <v>750</v>
      </c>
      <c r="C6783" s="52" t="s">
        <v>1213</v>
      </c>
      <c r="D6783" s="52" t="s">
        <v>1498</v>
      </c>
      <c r="E6783" s="52" t="s">
        <v>1500</v>
      </c>
      <c r="F6783" s="52" t="s">
        <v>1502</v>
      </c>
      <c r="G6783" s="56" t="s">
        <v>754</v>
      </c>
      <c r="H6783" s="57">
        <v>12425610817</v>
      </c>
    </row>
    <row r="6784" spans="1:8">
      <c r="A6784" s="52" t="s">
        <v>506</v>
      </c>
      <c r="B6784" s="52" t="s">
        <v>750</v>
      </c>
      <c r="C6784" s="52" t="s">
        <v>1213</v>
      </c>
      <c r="D6784" s="52" t="s">
        <v>1498</v>
      </c>
      <c r="E6784" s="52" t="s">
        <v>1500</v>
      </c>
      <c r="F6784" s="52" t="s">
        <v>1503</v>
      </c>
      <c r="G6784" s="56" t="s">
        <v>1504</v>
      </c>
      <c r="H6784" s="57">
        <v>534919569</v>
      </c>
    </row>
    <row r="6785" spans="1:8" ht="25.5">
      <c r="A6785" s="52" t="s">
        <v>506</v>
      </c>
      <c r="B6785" s="52" t="s">
        <v>750</v>
      </c>
      <c r="C6785" s="52" t="s">
        <v>1213</v>
      </c>
      <c r="D6785" s="52" t="s">
        <v>1498</v>
      </c>
      <c r="E6785" s="52" t="s">
        <v>1505</v>
      </c>
      <c r="F6785" s="52" t="s">
        <v>201</v>
      </c>
      <c r="G6785" s="56" t="s">
        <v>1506</v>
      </c>
      <c r="H6785" s="57">
        <v>2252650960</v>
      </c>
    </row>
    <row r="6786" spans="1:8">
      <c r="A6786" s="52" t="s">
        <v>506</v>
      </c>
      <c r="B6786" s="52" t="s">
        <v>750</v>
      </c>
      <c r="C6786" s="52" t="s">
        <v>1213</v>
      </c>
      <c r="D6786" s="52" t="s">
        <v>1498</v>
      </c>
      <c r="E6786" s="52" t="s">
        <v>1505</v>
      </c>
      <c r="F6786" s="52" t="s">
        <v>1507</v>
      </c>
      <c r="G6786" s="56" t="s">
        <v>1508</v>
      </c>
      <c r="H6786" s="57">
        <v>939701230</v>
      </c>
    </row>
    <row r="6787" spans="1:8">
      <c r="A6787" s="52" t="s">
        <v>506</v>
      </c>
      <c r="B6787" s="52" t="s">
        <v>750</v>
      </c>
      <c r="C6787" s="52" t="s">
        <v>1213</v>
      </c>
      <c r="D6787" s="52" t="s">
        <v>1498</v>
      </c>
      <c r="E6787" s="52" t="s">
        <v>1505</v>
      </c>
      <c r="F6787" s="52" t="s">
        <v>1509</v>
      </c>
      <c r="G6787" s="56" t="s">
        <v>1510</v>
      </c>
      <c r="H6787" s="57">
        <v>1312949730</v>
      </c>
    </row>
    <row r="6788" spans="1:8" ht="25.5">
      <c r="A6788" s="52" t="s">
        <v>506</v>
      </c>
      <c r="B6788" s="52" t="s">
        <v>750</v>
      </c>
      <c r="C6788" s="52" t="s">
        <v>1213</v>
      </c>
      <c r="D6788" s="52" t="s">
        <v>1440</v>
      </c>
      <c r="E6788" s="52" t="s">
        <v>201</v>
      </c>
      <c r="F6788" s="52" t="s">
        <v>201</v>
      </c>
      <c r="G6788" s="56" t="s">
        <v>1441</v>
      </c>
      <c r="H6788" s="57">
        <v>140000000000</v>
      </c>
    </row>
    <row r="6789" spans="1:8">
      <c r="A6789" s="52" t="s">
        <v>506</v>
      </c>
      <c r="B6789" s="52" t="s">
        <v>750</v>
      </c>
      <c r="C6789" s="52" t="s">
        <v>1213</v>
      </c>
      <c r="D6789" s="52" t="s">
        <v>1440</v>
      </c>
      <c r="E6789" s="52" t="s">
        <v>1511</v>
      </c>
      <c r="F6789" s="52" t="s">
        <v>201</v>
      </c>
      <c r="G6789" s="56" t="s">
        <v>1512</v>
      </c>
      <c r="H6789" s="57">
        <v>35000000000</v>
      </c>
    </row>
    <row r="6790" spans="1:8" ht="25.5">
      <c r="A6790" s="52" t="s">
        <v>506</v>
      </c>
      <c r="B6790" s="52" t="s">
        <v>750</v>
      </c>
      <c r="C6790" s="52" t="s">
        <v>1213</v>
      </c>
      <c r="D6790" s="52" t="s">
        <v>1440</v>
      </c>
      <c r="E6790" s="52" t="s">
        <v>1511</v>
      </c>
      <c r="F6790" s="52" t="s">
        <v>1513</v>
      </c>
      <c r="G6790" s="56" t="s">
        <v>1514</v>
      </c>
      <c r="H6790" s="57">
        <v>35000000000</v>
      </c>
    </row>
    <row r="6791" spans="1:8">
      <c r="A6791" s="52" t="s">
        <v>506</v>
      </c>
      <c r="B6791" s="52" t="s">
        <v>750</v>
      </c>
      <c r="C6791" s="52" t="s">
        <v>1213</v>
      </c>
      <c r="D6791" s="52" t="s">
        <v>1440</v>
      </c>
      <c r="E6791" s="52" t="s">
        <v>1442</v>
      </c>
      <c r="F6791" s="52" t="s">
        <v>201</v>
      </c>
      <c r="G6791" s="56" t="s">
        <v>1443</v>
      </c>
      <c r="H6791" s="57">
        <v>105000000000</v>
      </c>
    </row>
    <row r="6792" spans="1:8" ht="25.5">
      <c r="A6792" s="52" t="s">
        <v>506</v>
      </c>
      <c r="B6792" s="52" t="s">
        <v>750</v>
      </c>
      <c r="C6792" s="52" t="s">
        <v>1213</v>
      </c>
      <c r="D6792" s="52" t="s">
        <v>1440</v>
      </c>
      <c r="E6792" s="52" t="s">
        <v>1442</v>
      </c>
      <c r="F6792" s="52" t="s">
        <v>1444</v>
      </c>
      <c r="G6792" s="56" t="s">
        <v>1445</v>
      </c>
      <c r="H6792" s="57">
        <v>105000000000</v>
      </c>
    </row>
    <row r="6793" spans="1:8">
      <c r="A6793" s="52" t="s">
        <v>506</v>
      </c>
      <c r="B6793" s="52" t="s">
        <v>750</v>
      </c>
      <c r="C6793" s="52" t="s">
        <v>1213</v>
      </c>
      <c r="D6793" s="52" t="s">
        <v>1515</v>
      </c>
      <c r="E6793" s="52" t="s">
        <v>201</v>
      </c>
      <c r="F6793" s="52" t="s">
        <v>201</v>
      </c>
      <c r="G6793" s="56" t="s">
        <v>1516</v>
      </c>
      <c r="H6793" s="57">
        <v>116286818654</v>
      </c>
    </row>
    <row r="6794" spans="1:8" ht="25.5">
      <c r="A6794" s="52" t="s">
        <v>506</v>
      </c>
      <c r="B6794" s="52" t="s">
        <v>750</v>
      </c>
      <c r="C6794" s="52" t="s">
        <v>1213</v>
      </c>
      <c r="D6794" s="52" t="s">
        <v>1515</v>
      </c>
      <c r="E6794" s="52" t="s">
        <v>751</v>
      </c>
      <c r="F6794" s="52" t="s">
        <v>201</v>
      </c>
      <c r="G6794" s="56" t="s">
        <v>752</v>
      </c>
      <c r="H6794" s="57">
        <v>116286818654</v>
      </c>
    </row>
    <row r="6795" spans="1:8" ht="25.5">
      <c r="A6795" s="52" t="s">
        <v>506</v>
      </c>
      <c r="B6795" s="52" t="s">
        <v>750</v>
      </c>
      <c r="C6795" s="52" t="s">
        <v>1213</v>
      </c>
      <c r="D6795" s="52" t="s">
        <v>1515</v>
      </c>
      <c r="E6795" s="52" t="s">
        <v>751</v>
      </c>
      <c r="F6795" s="52" t="s">
        <v>753</v>
      </c>
      <c r="G6795" s="56" t="s">
        <v>754</v>
      </c>
      <c r="H6795" s="57">
        <v>109624898653</v>
      </c>
    </row>
    <row r="6796" spans="1:8">
      <c r="A6796" s="52" t="s">
        <v>506</v>
      </c>
      <c r="B6796" s="52" t="s">
        <v>750</v>
      </c>
      <c r="C6796" s="52" t="s">
        <v>1213</v>
      </c>
      <c r="D6796" s="52" t="s">
        <v>1515</v>
      </c>
      <c r="E6796" s="52" t="s">
        <v>751</v>
      </c>
      <c r="F6796" s="52" t="s">
        <v>1517</v>
      </c>
      <c r="G6796" s="56" t="s">
        <v>1504</v>
      </c>
      <c r="H6796" s="57">
        <v>6661920001</v>
      </c>
    </row>
    <row r="6797" spans="1:8">
      <c r="A6797" s="52" t="s">
        <v>506</v>
      </c>
      <c r="B6797" s="52" t="s">
        <v>750</v>
      </c>
      <c r="C6797" s="52" t="s">
        <v>1213</v>
      </c>
      <c r="D6797" s="52" t="s">
        <v>1518</v>
      </c>
      <c r="E6797" s="52" t="s">
        <v>201</v>
      </c>
      <c r="F6797" s="52" t="s">
        <v>201</v>
      </c>
      <c r="G6797" s="56" t="s">
        <v>1519</v>
      </c>
      <c r="H6797" s="57">
        <v>1340000000</v>
      </c>
    </row>
    <row r="6798" spans="1:8">
      <c r="A6798" s="52" t="s">
        <v>506</v>
      </c>
      <c r="B6798" s="52" t="s">
        <v>750</v>
      </c>
      <c r="C6798" s="52" t="s">
        <v>1213</v>
      </c>
      <c r="D6798" s="52" t="s">
        <v>1518</v>
      </c>
      <c r="E6798" s="52" t="s">
        <v>1520</v>
      </c>
      <c r="F6798" s="52" t="s">
        <v>201</v>
      </c>
      <c r="G6798" s="56" t="s">
        <v>1521</v>
      </c>
      <c r="H6798" s="57">
        <v>1340000000</v>
      </c>
    </row>
    <row r="6799" spans="1:8">
      <c r="A6799" s="52" t="s">
        <v>506</v>
      </c>
      <c r="B6799" s="52" t="s">
        <v>750</v>
      </c>
      <c r="C6799" s="52" t="s">
        <v>1213</v>
      </c>
      <c r="D6799" s="52" t="s">
        <v>1518</v>
      </c>
      <c r="E6799" s="52" t="s">
        <v>1520</v>
      </c>
      <c r="F6799" s="52" t="s">
        <v>1522</v>
      </c>
      <c r="G6799" s="56" t="s">
        <v>1521</v>
      </c>
      <c r="H6799" s="57">
        <v>1340000000</v>
      </c>
    </row>
    <row r="6800" spans="1:8">
      <c r="A6800" s="52" t="s">
        <v>506</v>
      </c>
      <c r="B6800" s="52" t="s">
        <v>750</v>
      </c>
      <c r="C6800" s="52" t="s">
        <v>1213</v>
      </c>
      <c r="D6800" s="52" t="s">
        <v>514</v>
      </c>
      <c r="E6800" s="52" t="s">
        <v>201</v>
      </c>
      <c r="F6800" s="52" t="s">
        <v>201</v>
      </c>
      <c r="G6800" s="56" t="s">
        <v>1450</v>
      </c>
      <c r="H6800" s="57">
        <v>2550000000</v>
      </c>
    </row>
    <row r="6801" spans="1:8">
      <c r="A6801" s="52" t="s">
        <v>506</v>
      </c>
      <c r="B6801" s="52" t="s">
        <v>750</v>
      </c>
      <c r="C6801" s="52" t="s">
        <v>1213</v>
      </c>
      <c r="D6801" s="52" t="s">
        <v>514</v>
      </c>
      <c r="E6801" s="52" t="s">
        <v>1083</v>
      </c>
      <c r="F6801" s="52" t="s">
        <v>201</v>
      </c>
      <c r="G6801" s="56" t="s">
        <v>971</v>
      </c>
      <c r="H6801" s="57">
        <v>2550000000</v>
      </c>
    </row>
    <row r="6802" spans="1:8">
      <c r="A6802" s="52" t="s">
        <v>506</v>
      </c>
      <c r="B6802" s="52" t="s">
        <v>750</v>
      </c>
      <c r="C6802" s="52" t="s">
        <v>1213</v>
      </c>
      <c r="D6802" s="52" t="s">
        <v>514</v>
      </c>
      <c r="E6802" s="52" t="s">
        <v>1083</v>
      </c>
      <c r="F6802" s="52" t="s">
        <v>1090</v>
      </c>
      <c r="G6802" s="56" t="s">
        <v>1091</v>
      </c>
      <c r="H6802" s="57">
        <v>2550000000</v>
      </c>
    </row>
    <row r="6803" spans="1:8">
      <c r="A6803" s="52" t="s">
        <v>506</v>
      </c>
      <c r="B6803" s="52" t="s">
        <v>750</v>
      </c>
      <c r="C6803" s="52" t="s">
        <v>1213</v>
      </c>
      <c r="D6803" s="52" t="s">
        <v>1215</v>
      </c>
      <c r="E6803" s="52" t="s">
        <v>201</v>
      </c>
      <c r="F6803" s="52" t="s">
        <v>201</v>
      </c>
      <c r="G6803" s="56" t="s">
        <v>1216</v>
      </c>
      <c r="H6803" s="57">
        <v>6270900707</v>
      </c>
    </row>
    <row r="6804" spans="1:8">
      <c r="A6804" s="52" t="s">
        <v>506</v>
      </c>
      <c r="B6804" s="52" t="s">
        <v>750</v>
      </c>
      <c r="C6804" s="52" t="s">
        <v>1213</v>
      </c>
      <c r="D6804" s="52" t="s">
        <v>1215</v>
      </c>
      <c r="E6804" s="52" t="s">
        <v>1083</v>
      </c>
      <c r="F6804" s="52" t="s">
        <v>201</v>
      </c>
      <c r="G6804" s="56" t="s">
        <v>971</v>
      </c>
      <c r="H6804" s="57">
        <v>6270900707</v>
      </c>
    </row>
    <row r="6805" spans="1:8">
      <c r="A6805" s="52" t="s">
        <v>506</v>
      </c>
      <c r="B6805" s="52" t="s">
        <v>750</v>
      </c>
      <c r="C6805" s="52" t="s">
        <v>1213</v>
      </c>
      <c r="D6805" s="52" t="s">
        <v>1215</v>
      </c>
      <c r="E6805" s="52" t="s">
        <v>1083</v>
      </c>
      <c r="F6805" s="52" t="s">
        <v>1090</v>
      </c>
      <c r="G6805" s="56" t="s">
        <v>1091</v>
      </c>
      <c r="H6805" s="57">
        <v>6270900707</v>
      </c>
    </row>
    <row r="6806" spans="1:8">
      <c r="A6806" s="52" t="s">
        <v>506</v>
      </c>
      <c r="B6806" s="52" t="s">
        <v>750</v>
      </c>
      <c r="C6806" s="52" t="s">
        <v>1418</v>
      </c>
      <c r="D6806" s="52" t="s">
        <v>201</v>
      </c>
      <c r="E6806" s="52" t="s">
        <v>201</v>
      </c>
      <c r="F6806" s="52" t="s">
        <v>201</v>
      </c>
      <c r="G6806" s="56" t="s">
        <v>1419</v>
      </c>
      <c r="H6806" s="57">
        <v>18239182625817</v>
      </c>
    </row>
    <row r="6807" spans="1:8">
      <c r="A6807" s="52" t="s">
        <v>506</v>
      </c>
      <c r="B6807" s="52" t="s">
        <v>750</v>
      </c>
      <c r="C6807" s="52" t="s">
        <v>1418</v>
      </c>
      <c r="D6807" s="52" t="s">
        <v>1420</v>
      </c>
      <c r="E6807" s="52" t="s">
        <v>201</v>
      </c>
      <c r="F6807" s="52" t="s">
        <v>201</v>
      </c>
      <c r="G6807" s="56" t="s">
        <v>1421</v>
      </c>
      <c r="H6807" s="57">
        <v>6524285000000</v>
      </c>
    </row>
    <row r="6808" spans="1:8">
      <c r="A6808" s="52" t="s">
        <v>506</v>
      </c>
      <c r="B6808" s="52" t="s">
        <v>750</v>
      </c>
      <c r="C6808" s="52" t="s">
        <v>1418</v>
      </c>
      <c r="D6808" s="52" t="s">
        <v>1420</v>
      </c>
      <c r="E6808" s="52" t="s">
        <v>1523</v>
      </c>
      <c r="F6808" s="52" t="s">
        <v>201</v>
      </c>
      <c r="G6808" s="56" t="s">
        <v>1524</v>
      </c>
      <c r="H6808" s="57">
        <v>6524285000000</v>
      </c>
    </row>
    <row r="6809" spans="1:8">
      <c r="A6809" s="52" t="s">
        <v>506</v>
      </c>
      <c r="B6809" s="52" t="s">
        <v>750</v>
      </c>
      <c r="C6809" s="52" t="s">
        <v>1418</v>
      </c>
      <c r="D6809" s="52" t="s">
        <v>1420</v>
      </c>
      <c r="E6809" s="52" t="s">
        <v>1523</v>
      </c>
      <c r="F6809" s="52" t="s">
        <v>1525</v>
      </c>
      <c r="G6809" s="56" t="s">
        <v>1526</v>
      </c>
      <c r="H6809" s="57">
        <v>6524285000000</v>
      </c>
    </row>
    <row r="6810" spans="1:8">
      <c r="A6810" s="52" t="s">
        <v>506</v>
      </c>
      <c r="B6810" s="52" t="s">
        <v>750</v>
      </c>
      <c r="C6810" s="52" t="s">
        <v>1418</v>
      </c>
      <c r="D6810" s="52" t="s">
        <v>1527</v>
      </c>
      <c r="E6810" s="52" t="s">
        <v>201</v>
      </c>
      <c r="F6810" s="52" t="s">
        <v>201</v>
      </c>
      <c r="G6810" s="56" t="s">
        <v>1528</v>
      </c>
      <c r="H6810" s="57">
        <v>2402413583400</v>
      </c>
    </row>
    <row r="6811" spans="1:8">
      <c r="A6811" s="52" t="s">
        <v>506</v>
      </c>
      <c r="B6811" s="52" t="s">
        <v>750</v>
      </c>
      <c r="C6811" s="52" t="s">
        <v>1418</v>
      </c>
      <c r="D6811" s="52" t="s">
        <v>1527</v>
      </c>
      <c r="E6811" s="52" t="s">
        <v>1523</v>
      </c>
      <c r="F6811" s="52" t="s">
        <v>201</v>
      </c>
      <c r="G6811" s="56" t="s">
        <v>1524</v>
      </c>
      <c r="H6811" s="57">
        <v>2402413583400</v>
      </c>
    </row>
    <row r="6812" spans="1:8">
      <c r="A6812" s="52" t="s">
        <v>506</v>
      </c>
      <c r="B6812" s="52" t="s">
        <v>750</v>
      </c>
      <c r="C6812" s="52" t="s">
        <v>1418</v>
      </c>
      <c r="D6812" s="52" t="s">
        <v>1527</v>
      </c>
      <c r="E6812" s="52" t="s">
        <v>1523</v>
      </c>
      <c r="F6812" s="52" t="s">
        <v>1529</v>
      </c>
      <c r="G6812" s="56" t="s">
        <v>1530</v>
      </c>
      <c r="H6812" s="57">
        <v>2402413583400</v>
      </c>
    </row>
    <row r="6813" spans="1:8">
      <c r="A6813" s="52" t="s">
        <v>506</v>
      </c>
      <c r="B6813" s="52" t="s">
        <v>750</v>
      </c>
      <c r="C6813" s="52" t="s">
        <v>1418</v>
      </c>
      <c r="D6813" s="52" t="s">
        <v>1531</v>
      </c>
      <c r="E6813" s="52" t="s">
        <v>201</v>
      </c>
      <c r="F6813" s="52" t="s">
        <v>201</v>
      </c>
      <c r="G6813" s="56" t="s">
        <v>1532</v>
      </c>
      <c r="H6813" s="57">
        <v>237280188820</v>
      </c>
    </row>
    <row r="6814" spans="1:8">
      <c r="A6814" s="52" t="s">
        <v>506</v>
      </c>
      <c r="B6814" s="52" t="s">
        <v>750</v>
      </c>
      <c r="C6814" s="52" t="s">
        <v>1418</v>
      </c>
      <c r="D6814" s="52" t="s">
        <v>1531</v>
      </c>
      <c r="E6814" s="52" t="s">
        <v>1533</v>
      </c>
      <c r="F6814" s="52" t="s">
        <v>201</v>
      </c>
      <c r="G6814" s="56" t="s">
        <v>1534</v>
      </c>
      <c r="H6814" s="57">
        <v>237280188820</v>
      </c>
    </row>
    <row r="6815" spans="1:8" ht="25.5">
      <c r="A6815" s="52" t="s">
        <v>506</v>
      </c>
      <c r="B6815" s="52" t="s">
        <v>750</v>
      </c>
      <c r="C6815" s="52" t="s">
        <v>1418</v>
      </c>
      <c r="D6815" s="52" t="s">
        <v>1531</v>
      </c>
      <c r="E6815" s="52" t="s">
        <v>1533</v>
      </c>
      <c r="F6815" s="52" t="s">
        <v>1535</v>
      </c>
      <c r="G6815" s="56" t="s">
        <v>1536</v>
      </c>
      <c r="H6815" s="57">
        <v>237280188820</v>
      </c>
    </row>
    <row r="6816" spans="1:8">
      <c r="A6816" s="52" t="s">
        <v>506</v>
      </c>
      <c r="B6816" s="52" t="s">
        <v>750</v>
      </c>
      <c r="C6816" s="52" t="s">
        <v>1418</v>
      </c>
      <c r="D6816" s="52" t="s">
        <v>1537</v>
      </c>
      <c r="E6816" s="52" t="s">
        <v>201</v>
      </c>
      <c r="F6816" s="52" t="s">
        <v>201</v>
      </c>
      <c r="G6816" s="56" t="s">
        <v>1538</v>
      </c>
      <c r="H6816" s="57">
        <v>9075203853597</v>
      </c>
    </row>
    <row r="6817" spans="1:8" ht="25.5">
      <c r="A6817" s="52" t="s">
        <v>506</v>
      </c>
      <c r="B6817" s="52" t="s">
        <v>750</v>
      </c>
      <c r="C6817" s="52" t="s">
        <v>1418</v>
      </c>
      <c r="D6817" s="52" t="s">
        <v>1537</v>
      </c>
      <c r="E6817" s="52" t="s">
        <v>1539</v>
      </c>
      <c r="F6817" s="52" t="s">
        <v>201</v>
      </c>
      <c r="G6817" s="56" t="s">
        <v>1540</v>
      </c>
      <c r="H6817" s="57">
        <v>9075203853597</v>
      </c>
    </row>
    <row r="6818" spans="1:8" ht="38.25">
      <c r="A6818" s="52" t="s">
        <v>506</v>
      </c>
      <c r="B6818" s="52" t="s">
        <v>750</v>
      </c>
      <c r="C6818" s="52" t="s">
        <v>1418</v>
      </c>
      <c r="D6818" s="52" t="s">
        <v>1537</v>
      </c>
      <c r="E6818" s="52" t="s">
        <v>1539</v>
      </c>
      <c r="F6818" s="52" t="s">
        <v>1541</v>
      </c>
      <c r="G6818" s="56" t="s">
        <v>1542</v>
      </c>
      <c r="H6818" s="57">
        <v>2498168887178</v>
      </c>
    </row>
    <row r="6819" spans="1:8" ht="51">
      <c r="A6819" s="52" t="s">
        <v>506</v>
      </c>
      <c r="B6819" s="52" t="s">
        <v>750</v>
      </c>
      <c r="C6819" s="52" t="s">
        <v>1418</v>
      </c>
      <c r="D6819" s="52" t="s">
        <v>1537</v>
      </c>
      <c r="E6819" s="52" t="s">
        <v>1539</v>
      </c>
      <c r="F6819" s="52" t="s">
        <v>1543</v>
      </c>
      <c r="G6819" s="56" t="s">
        <v>1544</v>
      </c>
      <c r="H6819" s="57">
        <v>5786446500</v>
      </c>
    </row>
    <row r="6820" spans="1:8" ht="38.25">
      <c r="A6820" s="52" t="s">
        <v>506</v>
      </c>
      <c r="B6820" s="52" t="s">
        <v>750</v>
      </c>
      <c r="C6820" s="52" t="s">
        <v>1418</v>
      </c>
      <c r="D6820" s="52" t="s">
        <v>1537</v>
      </c>
      <c r="E6820" s="52" t="s">
        <v>1539</v>
      </c>
      <c r="F6820" s="52" t="s">
        <v>1545</v>
      </c>
      <c r="G6820" s="56" t="s">
        <v>1546</v>
      </c>
      <c r="H6820" s="57">
        <v>2327466630838</v>
      </c>
    </row>
    <row r="6821" spans="1:8" ht="51">
      <c r="A6821" s="52" t="s">
        <v>506</v>
      </c>
      <c r="B6821" s="52" t="s">
        <v>750</v>
      </c>
      <c r="C6821" s="52" t="s">
        <v>1418</v>
      </c>
      <c r="D6821" s="52" t="s">
        <v>1537</v>
      </c>
      <c r="E6821" s="52" t="s">
        <v>1539</v>
      </c>
      <c r="F6821" s="52" t="s">
        <v>1547</v>
      </c>
      <c r="G6821" s="56" t="s">
        <v>1548</v>
      </c>
      <c r="H6821" s="57">
        <v>8156610367</v>
      </c>
    </row>
    <row r="6822" spans="1:8" ht="51">
      <c r="A6822" s="52" t="s">
        <v>506</v>
      </c>
      <c r="B6822" s="52" t="s">
        <v>750</v>
      </c>
      <c r="C6822" s="52" t="s">
        <v>1418</v>
      </c>
      <c r="D6822" s="52" t="s">
        <v>1537</v>
      </c>
      <c r="E6822" s="52" t="s">
        <v>1539</v>
      </c>
      <c r="F6822" s="52" t="s">
        <v>1549</v>
      </c>
      <c r="G6822" s="56" t="s">
        <v>766</v>
      </c>
      <c r="H6822" s="57">
        <v>502121453873</v>
      </c>
    </row>
    <row r="6823" spans="1:8" ht="51">
      <c r="A6823" s="52" t="s">
        <v>506</v>
      </c>
      <c r="B6823" s="52" t="s">
        <v>750</v>
      </c>
      <c r="C6823" s="52" t="s">
        <v>1418</v>
      </c>
      <c r="D6823" s="52" t="s">
        <v>1537</v>
      </c>
      <c r="E6823" s="52" t="s">
        <v>1539</v>
      </c>
      <c r="F6823" s="52" t="s">
        <v>1550</v>
      </c>
      <c r="G6823" s="56" t="s">
        <v>768</v>
      </c>
      <c r="H6823" s="57">
        <v>40983561369</v>
      </c>
    </row>
    <row r="6824" spans="1:8" ht="38.25">
      <c r="A6824" s="52" t="s">
        <v>506</v>
      </c>
      <c r="B6824" s="52" t="s">
        <v>750</v>
      </c>
      <c r="C6824" s="52" t="s">
        <v>1418</v>
      </c>
      <c r="D6824" s="52" t="s">
        <v>1537</v>
      </c>
      <c r="E6824" s="52" t="s">
        <v>1539</v>
      </c>
      <c r="F6824" s="52" t="s">
        <v>1551</v>
      </c>
      <c r="G6824" s="56" t="s">
        <v>1552</v>
      </c>
      <c r="H6824" s="57">
        <v>3645132000000</v>
      </c>
    </row>
    <row r="6825" spans="1:8">
      <c r="A6825" s="52" t="s">
        <v>506</v>
      </c>
      <c r="B6825" s="52" t="s">
        <v>750</v>
      </c>
      <c r="C6825" s="52" t="s">
        <v>1418</v>
      </c>
      <c r="D6825" s="52" t="s">
        <v>1537</v>
      </c>
      <c r="E6825" s="52" t="s">
        <v>1539</v>
      </c>
      <c r="F6825" s="52" t="s">
        <v>1553</v>
      </c>
      <c r="G6825" s="56" t="s">
        <v>772</v>
      </c>
      <c r="H6825" s="57">
        <v>47388263472</v>
      </c>
    </row>
    <row r="6826" spans="1:8" ht="38.25">
      <c r="A6826" s="52" t="s">
        <v>506</v>
      </c>
      <c r="B6826" s="52" t="s">
        <v>798</v>
      </c>
      <c r="C6826" s="52" t="s">
        <v>201</v>
      </c>
      <c r="D6826" s="52" t="s">
        <v>201</v>
      </c>
      <c r="E6826" s="52" t="s">
        <v>201</v>
      </c>
      <c r="F6826" s="52" t="s">
        <v>201</v>
      </c>
      <c r="G6826" s="56" t="s">
        <v>799</v>
      </c>
      <c r="H6826" s="57">
        <v>102122207000</v>
      </c>
    </row>
    <row r="6827" spans="1:8">
      <c r="A6827" s="52" t="s">
        <v>506</v>
      </c>
      <c r="B6827" s="52" t="s">
        <v>798</v>
      </c>
      <c r="C6827" s="52" t="s">
        <v>1158</v>
      </c>
      <c r="D6827" s="52" t="s">
        <v>201</v>
      </c>
      <c r="E6827" s="52" t="s">
        <v>201</v>
      </c>
      <c r="F6827" s="52" t="s">
        <v>201</v>
      </c>
      <c r="G6827" s="56" t="s">
        <v>1159</v>
      </c>
      <c r="H6827" s="57">
        <v>102122207000</v>
      </c>
    </row>
    <row r="6828" spans="1:8">
      <c r="A6828" s="52" t="s">
        <v>506</v>
      </c>
      <c r="B6828" s="52" t="s">
        <v>798</v>
      </c>
      <c r="C6828" s="52" t="s">
        <v>1158</v>
      </c>
      <c r="D6828" s="52" t="s">
        <v>1162</v>
      </c>
      <c r="E6828" s="52" t="s">
        <v>201</v>
      </c>
      <c r="F6828" s="52" t="s">
        <v>201</v>
      </c>
      <c r="G6828" s="56" t="s">
        <v>1163</v>
      </c>
      <c r="H6828" s="57">
        <v>12258100000</v>
      </c>
    </row>
    <row r="6829" spans="1:8" ht="25.5">
      <c r="A6829" s="52" t="s">
        <v>506</v>
      </c>
      <c r="B6829" s="52" t="s">
        <v>798</v>
      </c>
      <c r="C6829" s="52" t="s">
        <v>1158</v>
      </c>
      <c r="D6829" s="52" t="s">
        <v>1162</v>
      </c>
      <c r="E6829" s="52" t="s">
        <v>1481</v>
      </c>
      <c r="F6829" s="52" t="s">
        <v>201</v>
      </c>
      <c r="G6829" s="56" t="s">
        <v>1482</v>
      </c>
      <c r="H6829" s="57">
        <v>12258100000</v>
      </c>
    </row>
    <row r="6830" spans="1:8">
      <c r="A6830" s="52" t="s">
        <v>506</v>
      </c>
      <c r="B6830" s="52" t="s">
        <v>798</v>
      </c>
      <c r="C6830" s="52" t="s">
        <v>1158</v>
      </c>
      <c r="D6830" s="52" t="s">
        <v>1162</v>
      </c>
      <c r="E6830" s="52" t="s">
        <v>1481</v>
      </c>
      <c r="F6830" s="52" t="s">
        <v>1483</v>
      </c>
      <c r="G6830" s="56" t="s">
        <v>1484</v>
      </c>
      <c r="H6830" s="57">
        <v>12258100000</v>
      </c>
    </row>
    <row r="6831" spans="1:8">
      <c r="A6831" s="52" t="s">
        <v>506</v>
      </c>
      <c r="B6831" s="52" t="s">
        <v>798</v>
      </c>
      <c r="C6831" s="52" t="s">
        <v>1158</v>
      </c>
      <c r="D6831" s="52" t="s">
        <v>1166</v>
      </c>
      <c r="E6831" s="52" t="s">
        <v>201</v>
      </c>
      <c r="F6831" s="52" t="s">
        <v>201</v>
      </c>
      <c r="G6831" s="56" t="s">
        <v>1167</v>
      </c>
      <c r="H6831" s="57">
        <v>89864107000</v>
      </c>
    </row>
    <row r="6832" spans="1:8" ht="25.5">
      <c r="A6832" s="52" t="s">
        <v>506</v>
      </c>
      <c r="B6832" s="52" t="s">
        <v>798</v>
      </c>
      <c r="C6832" s="52" t="s">
        <v>1158</v>
      </c>
      <c r="D6832" s="52" t="s">
        <v>1166</v>
      </c>
      <c r="E6832" s="52" t="s">
        <v>1481</v>
      </c>
      <c r="F6832" s="52" t="s">
        <v>201</v>
      </c>
      <c r="G6832" s="56" t="s">
        <v>1482</v>
      </c>
      <c r="H6832" s="57">
        <v>89864107000</v>
      </c>
    </row>
    <row r="6833" spans="1:8">
      <c r="A6833" s="52" t="s">
        <v>506</v>
      </c>
      <c r="B6833" s="52" t="s">
        <v>798</v>
      </c>
      <c r="C6833" s="52" t="s">
        <v>1158</v>
      </c>
      <c r="D6833" s="52" t="s">
        <v>1166</v>
      </c>
      <c r="E6833" s="52" t="s">
        <v>1481</v>
      </c>
      <c r="F6833" s="52" t="s">
        <v>1554</v>
      </c>
      <c r="G6833" s="56" t="s">
        <v>1555</v>
      </c>
      <c r="H6833" s="57">
        <v>89864107000</v>
      </c>
    </row>
    <row r="6834" spans="1:8">
      <c r="A6834" s="52" t="s">
        <v>506</v>
      </c>
      <c r="B6834" s="52" t="s">
        <v>798</v>
      </c>
      <c r="C6834" s="52" t="s">
        <v>1213</v>
      </c>
      <c r="D6834" s="52" t="s">
        <v>201</v>
      </c>
      <c r="E6834" s="52" t="s">
        <v>201</v>
      </c>
      <c r="F6834" s="52" t="s">
        <v>201</v>
      </c>
      <c r="G6834" s="56" t="s">
        <v>1214</v>
      </c>
      <c r="H6834" s="57">
        <v>0</v>
      </c>
    </row>
    <row r="6835" spans="1:8" ht="25.5">
      <c r="A6835" s="52" t="s">
        <v>506</v>
      </c>
      <c r="B6835" s="52" t="s">
        <v>798</v>
      </c>
      <c r="C6835" s="52" t="s">
        <v>1213</v>
      </c>
      <c r="D6835" s="52" t="s">
        <v>1440</v>
      </c>
      <c r="E6835" s="52" t="s">
        <v>201</v>
      </c>
      <c r="F6835" s="52" t="s">
        <v>201</v>
      </c>
      <c r="G6835" s="56" t="s">
        <v>1441</v>
      </c>
      <c r="H6835" s="57">
        <v>0</v>
      </c>
    </row>
    <row r="6836" spans="1:8">
      <c r="A6836" s="52" t="s">
        <v>506</v>
      </c>
      <c r="B6836" s="52" t="s">
        <v>810</v>
      </c>
      <c r="C6836" s="52" t="s">
        <v>201</v>
      </c>
      <c r="D6836" s="52" t="s">
        <v>201</v>
      </c>
      <c r="E6836" s="52" t="s">
        <v>201</v>
      </c>
      <c r="F6836" s="52" t="s">
        <v>201</v>
      </c>
      <c r="G6836" s="56" t="s">
        <v>505</v>
      </c>
      <c r="H6836" s="57">
        <v>9035585600</v>
      </c>
    </row>
    <row r="6837" spans="1:8">
      <c r="A6837" s="52" t="s">
        <v>506</v>
      </c>
      <c r="B6837" s="52" t="s">
        <v>810</v>
      </c>
      <c r="C6837" s="52" t="s">
        <v>1092</v>
      </c>
      <c r="D6837" s="52" t="s">
        <v>201</v>
      </c>
      <c r="E6837" s="52" t="s">
        <v>201</v>
      </c>
      <c r="F6837" s="52" t="s">
        <v>201</v>
      </c>
      <c r="G6837" s="56" t="s">
        <v>1093</v>
      </c>
      <c r="H6837" s="57">
        <v>27000000</v>
      </c>
    </row>
    <row r="6838" spans="1:8" ht="38.25">
      <c r="A6838" s="52" t="s">
        <v>506</v>
      </c>
      <c r="B6838" s="52" t="s">
        <v>810</v>
      </c>
      <c r="C6838" s="52" t="s">
        <v>1092</v>
      </c>
      <c r="D6838" s="52" t="s">
        <v>1217</v>
      </c>
      <c r="E6838" s="52" t="s">
        <v>201</v>
      </c>
      <c r="F6838" s="52" t="s">
        <v>201</v>
      </c>
      <c r="G6838" s="56" t="s">
        <v>1218</v>
      </c>
      <c r="H6838" s="57">
        <v>27000000</v>
      </c>
    </row>
    <row r="6839" spans="1:8">
      <c r="A6839" s="52" t="s">
        <v>506</v>
      </c>
      <c r="B6839" s="52" t="s">
        <v>810</v>
      </c>
      <c r="C6839" s="52" t="s">
        <v>1092</v>
      </c>
      <c r="D6839" s="52" t="s">
        <v>1217</v>
      </c>
      <c r="E6839" s="52" t="s">
        <v>1021</v>
      </c>
      <c r="F6839" s="52" t="s">
        <v>201</v>
      </c>
      <c r="G6839" s="56" t="s">
        <v>1022</v>
      </c>
      <c r="H6839" s="57">
        <v>27000000</v>
      </c>
    </row>
    <row r="6840" spans="1:8">
      <c r="A6840" s="52" t="s">
        <v>506</v>
      </c>
      <c r="B6840" s="52" t="s">
        <v>810</v>
      </c>
      <c r="C6840" s="52" t="s">
        <v>1092</v>
      </c>
      <c r="D6840" s="52" t="s">
        <v>1217</v>
      </c>
      <c r="E6840" s="52" t="s">
        <v>1021</v>
      </c>
      <c r="F6840" s="52" t="s">
        <v>1025</v>
      </c>
      <c r="G6840" s="56" t="s">
        <v>1026</v>
      </c>
      <c r="H6840" s="57">
        <v>900000</v>
      </c>
    </row>
    <row r="6841" spans="1:8">
      <c r="A6841" s="52" t="s">
        <v>506</v>
      </c>
      <c r="B6841" s="52" t="s">
        <v>810</v>
      </c>
      <c r="C6841" s="52" t="s">
        <v>1092</v>
      </c>
      <c r="D6841" s="52" t="s">
        <v>1217</v>
      </c>
      <c r="E6841" s="52" t="s">
        <v>1021</v>
      </c>
      <c r="F6841" s="52" t="s">
        <v>1268</v>
      </c>
      <c r="G6841" s="56" t="s">
        <v>1269</v>
      </c>
      <c r="H6841" s="57">
        <v>4200000</v>
      </c>
    </row>
    <row r="6842" spans="1:8">
      <c r="A6842" s="52" t="s">
        <v>506</v>
      </c>
      <c r="B6842" s="52" t="s">
        <v>810</v>
      </c>
      <c r="C6842" s="52" t="s">
        <v>1092</v>
      </c>
      <c r="D6842" s="52" t="s">
        <v>1217</v>
      </c>
      <c r="E6842" s="52" t="s">
        <v>1021</v>
      </c>
      <c r="F6842" s="52" t="s">
        <v>1031</v>
      </c>
      <c r="G6842" s="56" t="s">
        <v>1032</v>
      </c>
      <c r="H6842" s="57">
        <v>21000000</v>
      </c>
    </row>
    <row r="6843" spans="1:8">
      <c r="A6843" s="52" t="s">
        <v>506</v>
      </c>
      <c r="B6843" s="52" t="s">
        <v>810</v>
      </c>
      <c r="C6843" s="52" t="s">
        <v>1092</v>
      </c>
      <c r="D6843" s="52" t="s">
        <v>1217</v>
      </c>
      <c r="E6843" s="52" t="s">
        <v>1021</v>
      </c>
      <c r="F6843" s="52" t="s">
        <v>1033</v>
      </c>
      <c r="G6843" s="56" t="s">
        <v>1034</v>
      </c>
      <c r="H6843" s="57">
        <v>900000</v>
      </c>
    </row>
    <row r="6844" spans="1:8">
      <c r="A6844" s="52" t="s">
        <v>506</v>
      </c>
      <c r="B6844" s="52" t="s">
        <v>810</v>
      </c>
      <c r="C6844" s="52" t="s">
        <v>1158</v>
      </c>
      <c r="D6844" s="52" t="s">
        <v>201</v>
      </c>
      <c r="E6844" s="52" t="s">
        <v>201</v>
      </c>
      <c r="F6844" s="52" t="s">
        <v>201</v>
      </c>
      <c r="G6844" s="56" t="s">
        <v>1159</v>
      </c>
      <c r="H6844" s="57">
        <v>7200000000</v>
      </c>
    </row>
    <row r="6845" spans="1:8">
      <c r="A6845" s="52" t="s">
        <v>506</v>
      </c>
      <c r="B6845" s="52" t="s">
        <v>810</v>
      </c>
      <c r="C6845" s="52" t="s">
        <v>1158</v>
      </c>
      <c r="D6845" s="52" t="s">
        <v>1162</v>
      </c>
      <c r="E6845" s="52" t="s">
        <v>201</v>
      </c>
      <c r="F6845" s="52" t="s">
        <v>201</v>
      </c>
      <c r="G6845" s="56" t="s">
        <v>1163</v>
      </c>
      <c r="H6845" s="57">
        <v>7200000000</v>
      </c>
    </row>
    <row r="6846" spans="1:8" ht="25.5">
      <c r="A6846" s="52" t="s">
        <v>506</v>
      </c>
      <c r="B6846" s="52" t="s">
        <v>810</v>
      </c>
      <c r="C6846" s="52" t="s">
        <v>1158</v>
      </c>
      <c r="D6846" s="52" t="s">
        <v>1162</v>
      </c>
      <c r="E6846" s="52" t="s">
        <v>1481</v>
      </c>
      <c r="F6846" s="52" t="s">
        <v>201</v>
      </c>
      <c r="G6846" s="56" t="s">
        <v>1482</v>
      </c>
      <c r="H6846" s="57">
        <v>7200000000</v>
      </c>
    </row>
    <row r="6847" spans="1:8">
      <c r="A6847" s="52" t="s">
        <v>506</v>
      </c>
      <c r="B6847" s="52" t="s">
        <v>810</v>
      </c>
      <c r="C6847" s="52" t="s">
        <v>1158</v>
      </c>
      <c r="D6847" s="52" t="s">
        <v>1162</v>
      </c>
      <c r="E6847" s="52" t="s">
        <v>1481</v>
      </c>
      <c r="F6847" s="52" t="s">
        <v>1483</v>
      </c>
      <c r="G6847" s="56" t="s">
        <v>1484</v>
      </c>
      <c r="H6847" s="57">
        <v>7200000000</v>
      </c>
    </row>
    <row r="6848" spans="1:8" ht="25.5">
      <c r="A6848" s="52" t="s">
        <v>506</v>
      </c>
      <c r="B6848" s="52" t="s">
        <v>810</v>
      </c>
      <c r="C6848" s="52" t="s">
        <v>930</v>
      </c>
      <c r="D6848" s="52" t="s">
        <v>201</v>
      </c>
      <c r="E6848" s="52" t="s">
        <v>201</v>
      </c>
      <c r="F6848" s="52" t="s">
        <v>201</v>
      </c>
      <c r="G6848" s="56" t="s">
        <v>931</v>
      </c>
      <c r="H6848" s="57">
        <v>1808585600</v>
      </c>
    </row>
    <row r="6849" spans="1:8" ht="38.25">
      <c r="A6849" s="52" t="s">
        <v>506</v>
      </c>
      <c r="B6849" s="52" t="s">
        <v>810</v>
      </c>
      <c r="C6849" s="52" t="s">
        <v>930</v>
      </c>
      <c r="D6849" s="52" t="s">
        <v>1428</v>
      </c>
      <c r="E6849" s="52" t="s">
        <v>201</v>
      </c>
      <c r="F6849" s="52" t="s">
        <v>201</v>
      </c>
      <c r="G6849" s="56" t="s">
        <v>1429</v>
      </c>
      <c r="H6849" s="57">
        <v>1808585600</v>
      </c>
    </row>
    <row r="6850" spans="1:8" ht="25.5">
      <c r="A6850" s="52" t="s">
        <v>506</v>
      </c>
      <c r="B6850" s="52" t="s">
        <v>810</v>
      </c>
      <c r="C6850" s="52" t="s">
        <v>930</v>
      </c>
      <c r="D6850" s="52" t="s">
        <v>1428</v>
      </c>
      <c r="E6850" s="52" t="s">
        <v>940</v>
      </c>
      <c r="F6850" s="52" t="s">
        <v>201</v>
      </c>
      <c r="G6850" s="56" t="s">
        <v>941</v>
      </c>
      <c r="H6850" s="57">
        <v>18000000</v>
      </c>
    </row>
    <row r="6851" spans="1:8" ht="25.5">
      <c r="A6851" s="52" t="s">
        <v>506</v>
      </c>
      <c r="B6851" s="52" t="s">
        <v>810</v>
      </c>
      <c r="C6851" s="52" t="s">
        <v>930</v>
      </c>
      <c r="D6851" s="52" t="s">
        <v>1428</v>
      </c>
      <c r="E6851" s="52" t="s">
        <v>940</v>
      </c>
      <c r="F6851" s="52" t="s">
        <v>942</v>
      </c>
      <c r="G6851" s="56" t="s">
        <v>943</v>
      </c>
      <c r="H6851" s="57">
        <v>18000000</v>
      </c>
    </row>
    <row r="6852" spans="1:8">
      <c r="A6852" s="52" t="s">
        <v>506</v>
      </c>
      <c r="B6852" s="52" t="s">
        <v>810</v>
      </c>
      <c r="C6852" s="52" t="s">
        <v>930</v>
      </c>
      <c r="D6852" s="52" t="s">
        <v>1428</v>
      </c>
      <c r="E6852" s="52" t="s">
        <v>944</v>
      </c>
      <c r="F6852" s="52" t="s">
        <v>201</v>
      </c>
      <c r="G6852" s="56" t="s">
        <v>945</v>
      </c>
      <c r="H6852" s="57">
        <v>321054000</v>
      </c>
    </row>
    <row r="6853" spans="1:8" ht="25.5">
      <c r="A6853" s="52" t="s">
        <v>506</v>
      </c>
      <c r="B6853" s="52" t="s">
        <v>810</v>
      </c>
      <c r="C6853" s="52" t="s">
        <v>930</v>
      </c>
      <c r="D6853" s="52" t="s">
        <v>1428</v>
      </c>
      <c r="E6853" s="52" t="s">
        <v>944</v>
      </c>
      <c r="F6853" s="52" t="s">
        <v>954</v>
      </c>
      <c r="G6853" s="56" t="s">
        <v>955</v>
      </c>
      <c r="H6853" s="57">
        <v>53640000</v>
      </c>
    </row>
    <row r="6854" spans="1:8">
      <c r="A6854" s="52" t="s">
        <v>506</v>
      </c>
      <c r="B6854" s="52" t="s">
        <v>810</v>
      </c>
      <c r="C6854" s="52" t="s">
        <v>930</v>
      </c>
      <c r="D6854" s="52" t="s">
        <v>1428</v>
      </c>
      <c r="E6854" s="52" t="s">
        <v>944</v>
      </c>
      <c r="F6854" s="52" t="s">
        <v>1289</v>
      </c>
      <c r="G6854" s="56" t="s">
        <v>1290</v>
      </c>
      <c r="H6854" s="57">
        <v>12500000</v>
      </c>
    </row>
    <row r="6855" spans="1:8">
      <c r="A6855" s="52" t="s">
        <v>506</v>
      </c>
      <c r="B6855" s="52" t="s">
        <v>810</v>
      </c>
      <c r="C6855" s="52" t="s">
        <v>930</v>
      </c>
      <c r="D6855" s="52" t="s">
        <v>1428</v>
      </c>
      <c r="E6855" s="52" t="s">
        <v>944</v>
      </c>
      <c r="F6855" s="52" t="s">
        <v>960</v>
      </c>
      <c r="G6855" s="56" t="s">
        <v>961</v>
      </c>
      <c r="H6855" s="57">
        <v>254914000</v>
      </c>
    </row>
    <row r="6856" spans="1:8">
      <c r="A6856" s="52" t="s">
        <v>506</v>
      </c>
      <c r="B6856" s="52" t="s">
        <v>810</v>
      </c>
      <c r="C6856" s="52" t="s">
        <v>930</v>
      </c>
      <c r="D6856" s="52" t="s">
        <v>1428</v>
      </c>
      <c r="E6856" s="52" t="s">
        <v>1139</v>
      </c>
      <c r="F6856" s="52" t="s">
        <v>201</v>
      </c>
      <c r="G6856" s="56" t="s">
        <v>1140</v>
      </c>
      <c r="H6856" s="57">
        <v>23088100</v>
      </c>
    </row>
    <row r="6857" spans="1:8">
      <c r="A6857" s="52" t="s">
        <v>506</v>
      </c>
      <c r="B6857" s="52" t="s">
        <v>810</v>
      </c>
      <c r="C6857" s="52" t="s">
        <v>930</v>
      </c>
      <c r="D6857" s="52" t="s">
        <v>1428</v>
      </c>
      <c r="E6857" s="52" t="s">
        <v>1139</v>
      </c>
      <c r="F6857" s="52" t="s">
        <v>1203</v>
      </c>
      <c r="G6857" s="56" t="s">
        <v>1204</v>
      </c>
      <c r="H6857" s="57">
        <v>14000000</v>
      </c>
    </row>
    <row r="6858" spans="1:8">
      <c r="A6858" s="52" t="s">
        <v>506</v>
      </c>
      <c r="B6858" s="52" t="s">
        <v>810</v>
      </c>
      <c r="C6858" s="52" t="s">
        <v>930</v>
      </c>
      <c r="D6858" s="52" t="s">
        <v>1428</v>
      </c>
      <c r="E6858" s="52" t="s">
        <v>1139</v>
      </c>
      <c r="F6858" s="52" t="s">
        <v>1266</v>
      </c>
      <c r="G6858" s="56" t="s">
        <v>1267</v>
      </c>
      <c r="H6858" s="57">
        <v>9088100</v>
      </c>
    </row>
    <row r="6859" spans="1:8">
      <c r="A6859" s="52" t="s">
        <v>506</v>
      </c>
      <c r="B6859" s="52" t="s">
        <v>810</v>
      </c>
      <c r="C6859" s="52" t="s">
        <v>930</v>
      </c>
      <c r="D6859" s="52" t="s">
        <v>1428</v>
      </c>
      <c r="E6859" s="52" t="s">
        <v>966</v>
      </c>
      <c r="F6859" s="52" t="s">
        <v>201</v>
      </c>
      <c r="G6859" s="56" t="s">
        <v>967</v>
      </c>
      <c r="H6859" s="57">
        <v>8000000</v>
      </c>
    </row>
    <row r="6860" spans="1:8">
      <c r="A6860" s="52" t="s">
        <v>506</v>
      </c>
      <c r="B6860" s="52" t="s">
        <v>810</v>
      </c>
      <c r="C6860" s="52" t="s">
        <v>930</v>
      </c>
      <c r="D6860" s="52" t="s">
        <v>1428</v>
      </c>
      <c r="E6860" s="52" t="s">
        <v>966</v>
      </c>
      <c r="F6860" s="52" t="s">
        <v>970</v>
      </c>
      <c r="G6860" s="56" t="s">
        <v>971</v>
      </c>
      <c r="H6860" s="57">
        <v>8000000</v>
      </c>
    </row>
    <row r="6861" spans="1:8">
      <c r="A6861" s="52" t="s">
        <v>506</v>
      </c>
      <c r="B6861" s="52" t="s">
        <v>810</v>
      </c>
      <c r="C6861" s="52" t="s">
        <v>930</v>
      </c>
      <c r="D6861" s="52" t="s">
        <v>1428</v>
      </c>
      <c r="E6861" s="52" t="s">
        <v>972</v>
      </c>
      <c r="F6861" s="52" t="s">
        <v>201</v>
      </c>
      <c r="G6861" s="56" t="s">
        <v>973</v>
      </c>
      <c r="H6861" s="57">
        <v>30840000</v>
      </c>
    </row>
    <row r="6862" spans="1:8">
      <c r="A6862" s="52" t="s">
        <v>506</v>
      </c>
      <c r="B6862" s="52" t="s">
        <v>810</v>
      </c>
      <c r="C6862" s="52" t="s">
        <v>930</v>
      </c>
      <c r="D6862" s="52" t="s">
        <v>1428</v>
      </c>
      <c r="E6862" s="52" t="s">
        <v>972</v>
      </c>
      <c r="F6862" s="52" t="s">
        <v>974</v>
      </c>
      <c r="G6862" s="56" t="s">
        <v>975</v>
      </c>
      <c r="H6862" s="57">
        <v>25200000</v>
      </c>
    </row>
    <row r="6863" spans="1:8">
      <c r="A6863" s="52" t="s">
        <v>506</v>
      </c>
      <c r="B6863" s="52" t="s">
        <v>810</v>
      </c>
      <c r="C6863" s="52" t="s">
        <v>930</v>
      </c>
      <c r="D6863" s="52" t="s">
        <v>1428</v>
      </c>
      <c r="E6863" s="52" t="s">
        <v>972</v>
      </c>
      <c r="F6863" s="52" t="s">
        <v>976</v>
      </c>
      <c r="G6863" s="56" t="s">
        <v>977</v>
      </c>
      <c r="H6863" s="57">
        <v>4320000</v>
      </c>
    </row>
    <row r="6864" spans="1:8">
      <c r="A6864" s="52" t="s">
        <v>506</v>
      </c>
      <c r="B6864" s="52" t="s">
        <v>810</v>
      </c>
      <c r="C6864" s="52" t="s">
        <v>930</v>
      </c>
      <c r="D6864" s="52" t="s">
        <v>1428</v>
      </c>
      <c r="E6864" s="52" t="s">
        <v>972</v>
      </c>
      <c r="F6864" s="52" t="s">
        <v>980</v>
      </c>
      <c r="G6864" s="56" t="s">
        <v>981</v>
      </c>
      <c r="H6864" s="57">
        <v>1320000</v>
      </c>
    </row>
    <row r="6865" spans="1:8">
      <c r="A6865" s="52" t="s">
        <v>506</v>
      </c>
      <c r="B6865" s="52" t="s">
        <v>810</v>
      </c>
      <c r="C6865" s="52" t="s">
        <v>930</v>
      </c>
      <c r="D6865" s="52" t="s">
        <v>1428</v>
      </c>
      <c r="E6865" s="52" t="s">
        <v>982</v>
      </c>
      <c r="F6865" s="52" t="s">
        <v>201</v>
      </c>
      <c r="G6865" s="56" t="s">
        <v>983</v>
      </c>
      <c r="H6865" s="57">
        <v>116220000</v>
      </c>
    </row>
    <row r="6866" spans="1:8">
      <c r="A6866" s="52" t="s">
        <v>506</v>
      </c>
      <c r="B6866" s="52" t="s">
        <v>810</v>
      </c>
      <c r="C6866" s="52" t="s">
        <v>930</v>
      </c>
      <c r="D6866" s="52" t="s">
        <v>1428</v>
      </c>
      <c r="E6866" s="52" t="s">
        <v>982</v>
      </c>
      <c r="F6866" s="52" t="s">
        <v>1242</v>
      </c>
      <c r="G6866" s="56" t="s">
        <v>971</v>
      </c>
      <c r="H6866" s="57">
        <v>116220000</v>
      </c>
    </row>
    <row r="6867" spans="1:8">
      <c r="A6867" s="52" t="s">
        <v>506</v>
      </c>
      <c r="B6867" s="52" t="s">
        <v>810</v>
      </c>
      <c r="C6867" s="52" t="s">
        <v>930</v>
      </c>
      <c r="D6867" s="52" t="s">
        <v>1428</v>
      </c>
      <c r="E6867" s="52" t="s">
        <v>986</v>
      </c>
      <c r="F6867" s="52" t="s">
        <v>201</v>
      </c>
      <c r="G6867" s="56" t="s">
        <v>987</v>
      </c>
      <c r="H6867" s="57">
        <v>13932240</v>
      </c>
    </row>
    <row r="6868" spans="1:8">
      <c r="A6868" s="52" t="s">
        <v>506</v>
      </c>
      <c r="B6868" s="52" t="s">
        <v>810</v>
      </c>
      <c r="C6868" s="52" t="s">
        <v>930</v>
      </c>
      <c r="D6868" s="52" t="s">
        <v>1428</v>
      </c>
      <c r="E6868" s="52" t="s">
        <v>986</v>
      </c>
      <c r="F6868" s="52" t="s">
        <v>992</v>
      </c>
      <c r="G6868" s="56" t="s">
        <v>993</v>
      </c>
      <c r="H6868" s="57">
        <v>13932240</v>
      </c>
    </row>
    <row r="6869" spans="1:8">
      <c r="A6869" s="52" t="s">
        <v>506</v>
      </c>
      <c r="B6869" s="52" t="s">
        <v>810</v>
      </c>
      <c r="C6869" s="52" t="s">
        <v>930</v>
      </c>
      <c r="D6869" s="52" t="s">
        <v>1428</v>
      </c>
      <c r="E6869" s="52" t="s">
        <v>996</v>
      </c>
      <c r="F6869" s="52" t="s">
        <v>201</v>
      </c>
      <c r="G6869" s="56" t="s">
        <v>997</v>
      </c>
      <c r="H6869" s="57">
        <v>41717568</v>
      </c>
    </row>
    <row r="6870" spans="1:8">
      <c r="A6870" s="52" t="s">
        <v>506</v>
      </c>
      <c r="B6870" s="52" t="s">
        <v>810</v>
      </c>
      <c r="C6870" s="52" t="s">
        <v>930</v>
      </c>
      <c r="D6870" s="52" t="s">
        <v>1428</v>
      </c>
      <c r="E6870" s="52" t="s">
        <v>996</v>
      </c>
      <c r="F6870" s="52" t="s">
        <v>998</v>
      </c>
      <c r="G6870" s="56" t="s">
        <v>999</v>
      </c>
      <c r="H6870" s="57">
        <v>23651980</v>
      </c>
    </row>
    <row r="6871" spans="1:8">
      <c r="A6871" s="52" t="s">
        <v>506</v>
      </c>
      <c r="B6871" s="52" t="s">
        <v>810</v>
      </c>
      <c r="C6871" s="52" t="s">
        <v>930</v>
      </c>
      <c r="D6871" s="52" t="s">
        <v>1428</v>
      </c>
      <c r="E6871" s="52" t="s">
        <v>996</v>
      </c>
      <c r="F6871" s="52" t="s">
        <v>1000</v>
      </c>
      <c r="G6871" s="56" t="s">
        <v>1001</v>
      </c>
      <c r="H6871" s="57">
        <v>10026698</v>
      </c>
    </row>
    <row r="6872" spans="1:8">
      <c r="A6872" s="52" t="s">
        <v>506</v>
      </c>
      <c r="B6872" s="52" t="s">
        <v>810</v>
      </c>
      <c r="C6872" s="52" t="s">
        <v>930</v>
      </c>
      <c r="D6872" s="52" t="s">
        <v>1428</v>
      </c>
      <c r="E6872" s="52" t="s">
        <v>996</v>
      </c>
      <c r="F6872" s="52" t="s">
        <v>1004</v>
      </c>
      <c r="G6872" s="56" t="s">
        <v>1005</v>
      </c>
      <c r="H6872" s="57">
        <v>8038890</v>
      </c>
    </row>
    <row r="6873" spans="1:8">
      <c r="A6873" s="52" t="s">
        <v>506</v>
      </c>
      <c r="B6873" s="52" t="s">
        <v>810</v>
      </c>
      <c r="C6873" s="52" t="s">
        <v>930</v>
      </c>
      <c r="D6873" s="52" t="s">
        <v>1428</v>
      </c>
      <c r="E6873" s="52" t="s">
        <v>1006</v>
      </c>
      <c r="F6873" s="52" t="s">
        <v>201</v>
      </c>
      <c r="G6873" s="56" t="s">
        <v>1007</v>
      </c>
      <c r="H6873" s="57">
        <v>7781000</v>
      </c>
    </row>
    <row r="6874" spans="1:8">
      <c r="A6874" s="52" t="s">
        <v>506</v>
      </c>
      <c r="B6874" s="52" t="s">
        <v>810</v>
      </c>
      <c r="C6874" s="52" t="s">
        <v>930</v>
      </c>
      <c r="D6874" s="52" t="s">
        <v>1428</v>
      </c>
      <c r="E6874" s="52" t="s">
        <v>1006</v>
      </c>
      <c r="F6874" s="52" t="s">
        <v>1010</v>
      </c>
      <c r="G6874" s="56" t="s">
        <v>1011</v>
      </c>
      <c r="H6874" s="57">
        <v>186000</v>
      </c>
    </row>
    <row r="6875" spans="1:8">
      <c r="A6875" s="52" t="s">
        <v>506</v>
      </c>
      <c r="B6875" s="52" t="s">
        <v>810</v>
      </c>
      <c r="C6875" s="52" t="s">
        <v>930</v>
      </c>
      <c r="D6875" s="52" t="s">
        <v>1428</v>
      </c>
      <c r="E6875" s="52" t="s">
        <v>1006</v>
      </c>
      <c r="F6875" s="52" t="s">
        <v>1020</v>
      </c>
      <c r="G6875" s="56" t="s">
        <v>511</v>
      </c>
      <c r="H6875" s="57">
        <v>7595000</v>
      </c>
    </row>
    <row r="6876" spans="1:8">
      <c r="A6876" s="52" t="s">
        <v>506</v>
      </c>
      <c r="B6876" s="52" t="s">
        <v>810</v>
      </c>
      <c r="C6876" s="52" t="s">
        <v>930</v>
      </c>
      <c r="D6876" s="52" t="s">
        <v>1428</v>
      </c>
      <c r="E6876" s="52" t="s">
        <v>1021</v>
      </c>
      <c r="F6876" s="52" t="s">
        <v>201</v>
      </c>
      <c r="G6876" s="56" t="s">
        <v>1022</v>
      </c>
      <c r="H6876" s="57">
        <v>214355800</v>
      </c>
    </row>
    <row r="6877" spans="1:8">
      <c r="A6877" s="52" t="s">
        <v>506</v>
      </c>
      <c r="B6877" s="52" t="s">
        <v>810</v>
      </c>
      <c r="C6877" s="52" t="s">
        <v>930</v>
      </c>
      <c r="D6877" s="52" t="s">
        <v>1428</v>
      </c>
      <c r="E6877" s="52" t="s">
        <v>1021</v>
      </c>
      <c r="F6877" s="52" t="s">
        <v>1023</v>
      </c>
      <c r="G6877" s="56" t="s">
        <v>1024</v>
      </c>
      <c r="H6877" s="57">
        <v>12273000</v>
      </c>
    </row>
    <row r="6878" spans="1:8">
      <c r="A6878" s="52" t="s">
        <v>506</v>
      </c>
      <c r="B6878" s="52" t="s">
        <v>810</v>
      </c>
      <c r="C6878" s="52" t="s">
        <v>930</v>
      </c>
      <c r="D6878" s="52" t="s">
        <v>1428</v>
      </c>
      <c r="E6878" s="52" t="s">
        <v>1021</v>
      </c>
      <c r="F6878" s="52" t="s">
        <v>1025</v>
      </c>
      <c r="G6878" s="56" t="s">
        <v>1026</v>
      </c>
      <c r="H6878" s="57">
        <v>8000000</v>
      </c>
    </row>
    <row r="6879" spans="1:8">
      <c r="A6879" s="52" t="s">
        <v>506</v>
      </c>
      <c r="B6879" s="52" t="s">
        <v>810</v>
      </c>
      <c r="C6879" s="52" t="s">
        <v>930</v>
      </c>
      <c r="D6879" s="52" t="s">
        <v>1428</v>
      </c>
      <c r="E6879" s="52" t="s">
        <v>1021</v>
      </c>
      <c r="F6879" s="52" t="s">
        <v>1027</v>
      </c>
      <c r="G6879" s="56" t="s">
        <v>1028</v>
      </c>
      <c r="H6879" s="57">
        <v>2400000</v>
      </c>
    </row>
    <row r="6880" spans="1:8">
      <c r="A6880" s="52" t="s">
        <v>506</v>
      </c>
      <c r="B6880" s="52" t="s">
        <v>810</v>
      </c>
      <c r="C6880" s="52" t="s">
        <v>930</v>
      </c>
      <c r="D6880" s="52" t="s">
        <v>1428</v>
      </c>
      <c r="E6880" s="52" t="s">
        <v>1021</v>
      </c>
      <c r="F6880" s="52" t="s">
        <v>1029</v>
      </c>
      <c r="G6880" s="56" t="s">
        <v>1030</v>
      </c>
      <c r="H6880" s="57">
        <v>28376000</v>
      </c>
    </row>
    <row r="6881" spans="1:8">
      <c r="A6881" s="52" t="s">
        <v>506</v>
      </c>
      <c r="B6881" s="52" t="s">
        <v>810</v>
      </c>
      <c r="C6881" s="52" t="s">
        <v>930</v>
      </c>
      <c r="D6881" s="52" t="s">
        <v>1428</v>
      </c>
      <c r="E6881" s="52" t="s">
        <v>1021</v>
      </c>
      <c r="F6881" s="52" t="s">
        <v>1243</v>
      </c>
      <c r="G6881" s="56" t="s">
        <v>1244</v>
      </c>
      <c r="H6881" s="57">
        <v>29700000</v>
      </c>
    </row>
    <row r="6882" spans="1:8">
      <c r="A6882" s="52" t="s">
        <v>506</v>
      </c>
      <c r="B6882" s="52" t="s">
        <v>810</v>
      </c>
      <c r="C6882" s="52" t="s">
        <v>930</v>
      </c>
      <c r="D6882" s="52" t="s">
        <v>1428</v>
      </c>
      <c r="E6882" s="52" t="s">
        <v>1021</v>
      </c>
      <c r="F6882" s="52" t="s">
        <v>1031</v>
      </c>
      <c r="G6882" s="56" t="s">
        <v>1032</v>
      </c>
      <c r="H6882" s="57">
        <v>78706800</v>
      </c>
    </row>
    <row r="6883" spans="1:8">
      <c r="A6883" s="52" t="s">
        <v>506</v>
      </c>
      <c r="B6883" s="52" t="s">
        <v>810</v>
      </c>
      <c r="C6883" s="52" t="s">
        <v>930</v>
      </c>
      <c r="D6883" s="52" t="s">
        <v>1428</v>
      </c>
      <c r="E6883" s="52" t="s">
        <v>1021</v>
      </c>
      <c r="F6883" s="52" t="s">
        <v>1033</v>
      </c>
      <c r="G6883" s="56" t="s">
        <v>1034</v>
      </c>
      <c r="H6883" s="57">
        <v>54900000</v>
      </c>
    </row>
    <row r="6884" spans="1:8">
      <c r="A6884" s="52" t="s">
        <v>506</v>
      </c>
      <c r="B6884" s="52" t="s">
        <v>810</v>
      </c>
      <c r="C6884" s="52" t="s">
        <v>930</v>
      </c>
      <c r="D6884" s="52" t="s">
        <v>1428</v>
      </c>
      <c r="E6884" s="52" t="s">
        <v>1035</v>
      </c>
      <c r="F6884" s="52" t="s">
        <v>201</v>
      </c>
      <c r="G6884" s="56" t="s">
        <v>1036</v>
      </c>
      <c r="H6884" s="57">
        <v>99570000</v>
      </c>
    </row>
    <row r="6885" spans="1:8">
      <c r="A6885" s="52" t="s">
        <v>506</v>
      </c>
      <c r="B6885" s="52" t="s">
        <v>810</v>
      </c>
      <c r="C6885" s="52" t="s">
        <v>930</v>
      </c>
      <c r="D6885" s="52" t="s">
        <v>1428</v>
      </c>
      <c r="E6885" s="52" t="s">
        <v>1035</v>
      </c>
      <c r="F6885" s="52" t="s">
        <v>1037</v>
      </c>
      <c r="G6885" s="56" t="s">
        <v>1038</v>
      </c>
      <c r="H6885" s="57">
        <v>15070000</v>
      </c>
    </row>
    <row r="6886" spans="1:8">
      <c r="A6886" s="52" t="s">
        <v>506</v>
      </c>
      <c r="B6886" s="52" t="s">
        <v>810</v>
      </c>
      <c r="C6886" s="52" t="s">
        <v>930</v>
      </c>
      <c r="D6886" s="52" t="s">
        <v>1428</v>
      </c>
      <c r="E6886" s="52" t="s">
        <v>1035</v>
      </c>
      <c r="F6886" s="52" t="s">
        <v>1039</v>
      </c>
      <c r="G6886" s="56" t="s">
        <v>1040</v>
      </c>
      <c r="H6886" s="57">
        <v>36950000</v>
      </c>
    </row>
    <row r="6887" spans="1:8">
      <c r="A6887" s="52" t="s">
        <v>506</v>
      </c>
      <c r="B6887" s="52" t="s">
        <v>810</v>
      </c>
      <c r="C6887" s="52" t="s">
        <v>930</v>
      </c>
      <c r="D6887" s="52" t="s">
        <v>1428</v>
      </c>
      <c r="E6887" s="52" t="s">
        <v>1035</v>
      </c>
      <c r="F6887" s="52" t="s">
        <v>1041</v>
      </c>
      <c r="G6887" s="56" t="s">
        <v>1028</v>
      </c>
      <c r="H6887" s="57">
        <v>47550000</v>
      </c>
    </row>
    <row r="6888" spans="1:8">
      <c r="A6888" s="52" t="s">
        <v>506</v>
      </c>
      <c r="B6888" s="52" t="s">
        <v>810</v>
      </c>
      <c r="C6888" s="52" t="s">
        <v>930</v>
      </c>
      <c r="D6888" s="52" t="s">
        <v>1428</v>
      </c>
      <c r="E6888" s="52" t="s">
        <v>1044</v>
      </c>
      <c r="F6888" s="52" t="s">
        <v>201</v>
      </c>
      <c r="G6888" s="56" t="s">
        <v>1045</v>
      </c>
      <c r="H6888" s="57">
        <v>418592692</v>
      </c>
    </row>
    <row r="6889" spans="1:8">
      <c r="A6889" s="52" t="s">
        <v>506</v>
      </c>
      <c r="B6889" s="52" t="s">
        <v>810</v>
      </c>
      <c r="C6889" s="52" t="s">
        <v>930</v>
      </c>
      <c r="D6889" s="52" t="s">
        <v>1428</v>
      </c>
      <c r="E6889" s="52" t="s">
        <v>1044</v>
      </c>
      <c r="F6889" s="52" t="s">
        <v>1046</v>
      </c>
      <c r="G6889" s="56" t="s">
        <v>1047</v>
      </c>
      <c r="H6889" s="57">
        <v>90800000</v>
      </c>
    </row>
    <row r="6890" spans="1:8">
      <c r="A6890" s="52" t="s">
        <v>506</v>
      </c>
      <c r="B6890" s="52" t="s">
        <v>810</v>
      </c>
      <c r="C6890" s="52" t="s">
        <v>930</v>
      </c>
      <c r="D6890" s="52" t="s">
        <v>1428</v>
      </c>
      <c r="E6890" s="52" t="s">
        <v>1044</v>
      </c>
      <c r="F6890" s="52" t="s">
        <v>1048</v>
      </c>
      <c r="G6890" s="56" t="s">
        <v>1049</v>
      </c>
      <c r="H6890" s="57">
        <v>299375000</v>
      </c>
    </row>
    <row r="6891" spans="1:8">
      <c r="A6891" s="52" t="s">
        <v>506</v>
      </c>
      <c r="B6891" s="52" t="s">
        <v>810</v>
      </c>
      <c r="C6891" s="52" t="s">
        <v>930</v>
      </c>
      <c r="D6891" s="52" t="s">
        <v>1428</v>
      </c>
      <c r="E6891" s="52" t="s">
        <v>1044</v>
      </c>
      <c r="F6891" s="52" t="s">
        <v>1050</v>
      </c>
      <c r="G6891" s="56" t="s">
        <v>1051</v>
      </c>
      <c r="H6891" s="57">
        <v>28417692</v>
      </c>
    </row>
    <row r="6892" spans="1:8" ht="25.5">
      <c r="A6892" s="52" t="s">
        <v>506</v>
      </c>
      <c r="B6892" s="52" t="s">
        <v>810</v>
      </c>
      <c r="C6892" s="52" t="s">
        <v>930</v>
      </c>
      <c r="D6892" s="52" t="s">
        <v>1428</v>
      </c>
      <c r="E6892" s="52" t="s">
        <v>1058</v>
      </c>
      <c r="F6892" s="52" t="s">
        <v>201</v>
      </c>
      <c r="G6892" s="56" t="s">
        <v>1059</v>
      </c>
      <c r="H6892" s="57">
        <v>32149960</v>
      </c>
    </row>
    <row r="6893" spans="1:8">
      <c r="A6893" s="52" t="s">
        <v>506</v>
      </c>
      <c r="B6893" s="52" t="s">
        <v>810</v>
      </c>
      <c r="C6893" s="52" t="s">
        <v>930</v>
      </c>
      <c r="D6893" s="52" t="s">
        <v>1428</v>
      </c>
      <c r="E6893" s="52" t="s">
        <v>1058</v>
      </c>
      <c r="F6893" s="52" t="s">
        <v>1060</v>
      </c>
      <c r="G6893" s="56" t="s">
        <v>1061</v>
      </c>
      <c r="H6893" s="57">
        <v>4303960</v>
      </c>
    </row>
    <row r="6894" spans="1:8">
      <c r="A6894" s="52" t="s">
        <v>506</v>
      </c>
      <c r="B6894" s="52" t="s">
        <v>810</v>
      </c>
      <c r="C6894" s="52" t="s">
        <v>930</v>
      </c>
      <c r="D6894" s="52" t="s">
        <v>1428</v>
      </c>
      <c r="E6894" s="52" t="s">
        <v>1058</v>
      </c>
      <c r="F6894" s="52" t="s">
        <v>1064</v>
      </c>
      <c r="G6894" s="56" t="s">
        <v>1065</v>
      </c>
      <c r="H6894" s="57">
        <v>25786000</v>
      </c>
    </row>
    <row r="6895" spans="1:8">
      <c r="A6895" s="52" t="s">
        <v>506</v>
      </c>
      <c r="B6895" s="52" t="s">
        <v>810</v>
      </c>
      <c r="C6895" s="52" t="s">
        <v>930</v>
      </c>
      <c r="D6895" s="52" t="s">
        <v>1428</v>
      </c>
      <c r="E6895" s="52" t="s">
        <v>1058</v>
      </c>
      <c r="F6895" s="52" t="s">
        <v>1066</v>
      </c>
      <c r="G6895" s="56" t="s">
        <v>1067</v>
      </c>
      <c r="H6895" s="57">
        <v>2060000</v>
      </c>
    </row>
    <row r="6896" spans="1:8" ht="25.5">
      <c r="A6896" s="52" t="s">
        <v>506</v>
      </c>
      <c r="B6896" s="52" t="s">
        <v>810</v>
      </c>
      <c r="C6896" s="52" t="s">
        <v>930</v>
      </c>
      <c r="D6896" s="52" t="s">
        <v>1428</v>
      </c>
      <c r="E6896" s="52" t="s">
        <v>1072</v>
      </c>
      <c r="F6896" s="52" t="s">
        <v>201</v>
      </c>
      <c r="G6896" s="56" t="s">
        <v>1073</v>
      </c>
      <c r="H6896" s="57">
        <v>39770000</v>
      </c>
    </row>
    <row r="6897" spans="1:8">
      <c r="A6897" s="52" t="s">
        <v>506</v>
      </c>
      <c r="B6897" s="52" t="s">
        <v>810</v>
      </c>
      <c r="C6897" s="52" t="s">
        <v>930</v>
      </c>
      <c r="D6897" s="52" t="s">
        <v>1428</v>
      </c>
      <c r="E6897" s="52" t="s">
        <v>1072</v>
      </c>
      <c r="F6897" s="52" t="s">
        <v>1074</v>
      </c>
      <c r="G6897" s="56" t="s">
        <v>1067</v>
      </c>
      <c r="H6897" s="57">
        <v>16000000</v>
      </c>
    </row>
    <row r="6898" spans="1:8">
      <c r="A6898" s="52" t="s">
        <v>506</v>
      </c>
      <c r="B6898" s="52" t="s">
        <v>810</v>
      </c>
      <c r="C6898" s="52" t="s">
        <v>930</v>
      </c>
      <c r="D6898" s="52" t="s">
        <v>1428</v>
      </c>
      <c r="E6898" s="52" t="s">
        <v>1072</v>
      </c>
      <c r="F6898" s="52" t="s">
        <v>1075</v>
      </c>
      <c r="G6898" s="56" t="s">
        <v>1065</v>
      </c>
      <c r="H6898" s="57">
        <v>23770000</v>
      </c>
    </row>
    <row r="6899" spans="1:8" ht="25.5">
      <c r="A6899" s="52" t="s">
        <v>506</v>
      </c>
      <c r="B6899" s="52" t="s">
        <v>810</v>
      </c>
      <c r="C6899" s="52" t="s">
        <v>930</v>
      </c>
      <c r="D6899" s="52" t="s">
        <v>1428</v>
      </c>
      <c r="E6899" s="52" t="s">
        <v>1076</v>
      </c>
      <c r="F6899" s="52" t="s">
        <v>201</v>
      </c>
      <c r="G6899" s="56" t="s">
        <v>1077</v>
      </c>
      <c r="H6899" s="57">
        <v>113962910</v>
      </c>
    </row>
    <row r="6900" spans="1:8">
      <c r="A6900" s="52" t="s">
        <v>506</v>
      </c>
      <c r="B6900" s="52" t="s">
        <v>810</v>
      </c>
      <c r="C6900" s="52" t="s">
        <v>930</v>
      </c>
      <c r="D6900" s="52" t="s">
        <v>1428</v>
      </c>
      <c r="E6900" s="52" t="s">
        <v>1076</v>
      </c>
      <c r="F6900" s="52" t="s">
        <v>1112</v>
      </c>
      <c r="G6900" s="56" t="s">
        <v>1113</v>
      </c>
      <c r="H6900" s="57">
        <v>25625000</v>
      </c>
    </row>
    <row r="6901" spans="1:8">
      <c r="A6901" s="52" t="s">
        <v>506</v>
      </c>
      <c r="B6901" s="52" t="s">
        <v>810</v>
      </c>
      <c r="C6901" s="52" t="s">
        <v>930</v>
      </c>
      <c r="D6901" s="52" t="s">
        <v>1428</v>
      </c>
      <c r="E6901" s="52" t="s">
        <v>1076</v>
      </c>
      <c r="F6901" s="52" t="s">
        <v>1078</v>
      </c>
      <c r="G6901" s="56" t="s">
        <v>1079</v>
      </c>
      <c r="H6901" s="57">
        <v>16867310</v>
      </c>
    </row>
    <row r="6902" spans="1:8">
      <c r="A6902" s="52" t="s">
        <v>506</v>
      </c>
      <c r="B6902" s="52" t="s">
        <v>810</v>
      </c>
      <c r="C6902" s="52" t="s">
        <v>930</v>
      </c>
      <c r="D6902" s="52" t="s">
        <v>1428</v>
      </c>
      <c r="E6902" s="52" t="s">
        <v>1076</v>
      </c>
      <c r="F6902" s="52" t="s">
        <v>1080</v>
      </c>
      <c r="G6902" s="56" t="s">
        <v>1081</v>
      </c>
      <c r="H6902" s="57">
        <v>35393000</v>
      </c>
    </row>
    <row r="6903" spans="1:8">
      <c r="A6903" s="52" t="s">
        <v>506</v>
      </c>
      <c r="B6903" s="52" t="s">
        <v>810</v>
      </c>
      <c r="C6903" s="52" t="s">
        <v>930</v>
      </c>
      <c r="D6903" s="52" t="s">
        <v>1428</v>
      </c>
      <c r="E6903" s="52" t="s">
        <v>1076</v>
      </c>
      <c r="F6903" s="52" t="s">
        <v>1082</v>
      </c>
      <c r="G6903" s="56" t="s">
        <v>971</v>
      </c>
      <c r="H6903" s="57">
        <v>36077600</v>
      </c>
    </row>
    <row r="6904" spans="1:8">
      <c r="A6904" s="52" t="s">
        <v>506</v>
      </c>
      <c r="B6904" s="52" t="s">
        <v>810</v>
      </c>
      <c r="C6904" s="52" t="s">
        <v>930</v>
      </c>
      <c r="D6904" s="52" t="s">
        <v>1428</v>
      </c>
      <c r="E6904" s="52" t="s">
        <v>1189</v>
      </c>
      <c r="F6904" s="52" t="s">
        <v>201</v>
      </c>
      <c r="G6904" s="56" t="s">
        <v>1190</v>
      </c>
      <c r="H6904" s="57">
        <v>1830000</v>
      </c>
    </row>
    <row r="6905" spans="1:8">
      <c r="A6905" s="52" t="s">
        <v>506</v>
      </c>
      <c r="B6905" s="52" t="s">
        <v>810</v>
      </c>
      <c r="C6905" s="52" t="s">
        <v>930</v>
      </c>
      <c r="D6905" s="52" t="s">
        <v>1428</v>
      </c>
      <c r="E6905" s="52" t="s">
        <v>1189</v>
      </c>
      <c r="F6905" s="52" t="s">
        <v>1191</v>
      </c>
      <c r="G6905" s="56" t="s">
        <v>1192</v>
      </c>
      <c r="H6905" s="57">
        <v>1830000</v>
      </c>
    </row>
    <row r="6906" spans="1:8">
      <c r="A6906" s="52" t="s">
        <v>506</v>
      </c>
      <c r="B6906" s="52" t="s">
        <v>810</v>
      </c>
      <c r="C6906" s="52" t="s">
        <v>930</v>
      </c>
      <c r="D6906" s="52" t="s">
        <v>1428</v>
      </c>
      <c r="E6906" s="52" t="s">
        <v>1083</v>
      </c>
      <c r="F6906" s="52" t="s">
        <v>201</v>
      </c>
      <c r="G6906" s="56" t="s">
        <v>971</v>
      </c>
      <c r="H6906" s="57">
        <v>307721330</v>
      </c>
    </row>
    <row r="6907" spans="1:8">
      <c r="A6907" s="52" t="s">
        <v>506</v>
      </c>
      <c r="B6907" s="52" t="s">
        <v>810</v>
      </c>
      <c r="C6907" s="52" t="s">
        <v>930</v>
      </c>
      <c r="D6907" s="52" t="s">
        <v>1428</v>
      </c>
      <c r="E6907" s="52" t="s">
        <v>1083</v>
      </c>
      <c r="F6907" s="52" t="s">
        <v>1088</v>
      </c>
      <c r="G6907" s="56" t="s">
        <v>1089</v>
      </c>
      <c r="H6907" s="57">
        <v>12078000</v>
      </c>
    </row>
    <row r="6908" spans="1:8">
      <c r="A6908" s="52" t="s">
        <v>506</v>
      </c>
      <c r="B6908" s="52" t="s">
        <v>810</v>
      </c>
      <c r="C6908" s="52" t="s">
        <v>930</v>
      </c>
      <c r="D6908" s="52" t="s">
        <v>1428</v>
      </c>
      <c r="E6908" s="52" t="s">
        <v>1083</v>
      </c>
      <c r="F6908" s="52" t="s">
        <v>1090</v>
      </c>
      <c r="G6908" s="56" t="s">
        <v>1091</v>
      </c>
      <c r="H6908" s="57">
        <v>295643330</v>
      </c>
    </row>
    <row r="6909" spans="1:8">
      <c r="A6909" s="54" t="s">
        <v>811</v>
      </c>
      <c r="B6909" s="52" t="s">
        <v>201</v>
      </c>
      <c r="C6909" s="52" t="s">
        <v>201</v>
      </c>
      <c r="D6909" s="52" t="s">
        <v>201</v>
      </c>
      <c r="E6909" s="52" t="s">
        <v>201</v>
      </c>
      <c r="F6909" s="52" t="s">
        <v>201</v>
      </c>
      <c r="G6909" s="55" t="s">
        <v>812</v>
      </c>
      <c r="H6909" s="53">
        <v>13936593031895</v>
      </c>
    </row>
    <row r="6910" spans="1:8" ht="25.5">
      <c r="A6910" s="52" t="s">
        <v>811</v>
      </c>
      <c r="B6910" s="52" t="s">
        <v>813</v>
      </c>
      <c r="C6910" s="52" t="s">
        <v>201</v>
      </c>
      <c r="D6910" s="52" t="s">
        <v>201</v>
      </c>
      <c r="E6910" s="52" t="s">
        <v>201</v>
      </c>
      <c r="F6910" s="52" t="s">
        <v>201</v>
      </c>
      <c r="G6910" s="56" t="s">
        <v>814</v>
      </c>
      <c r="H6910" s="57">
        <v>1397608730148</v>
      </c>
    </row>
    <row r="6911" spans="1:8">
      <c r="A6911" s="52" t="s">
        <v>811</v>
      </c>
      <c r="B6911" s="52" t="s">
        <v>813</v>
      </c>
      <c r="C6911" s="52" t="s">
        <v>289</v>
      </c>
      <c r="D6911" s="52" t="s">
        <v>201</v>
      </c>
      <c r="E6911" s="52" t="s">
        <v>201</v>
      </c>
      <c r="F6911" s="52" t="s">
        <v>201</v>
      </c>
      <c r="G6911" s="56" t="s">
        <v>1487</v>
      </c>
      <c r="H6911" s="57">
        <v>2820180000</v>
      </c>
    </row>
    <row r="6912" spans="1:8">
      <c r="A6912" s="52" t="s">
        <v>811</v>
      </c>
      <c r="B6912" s="52" t="s">
        <v>813</v>
      </c>
      <c r="C6912" s="52" t="s">
        <v>289</v>
      </c>
      <c r="D6912" s="52" t="s">
        <v>318</v>
      </c>
      <c r="E6912" s="52" t="s">
        <v>201</v>
      </c>
      <c r="F6912" s="52" t="s">
        <v>201</v>
      </c>
      <c r="G6912" s="56" t="s">
        <v>1487</v>
      </c>
      <c r="H6912" s="57">
        <v>2820180000</v>
      </c>
    </row>
    <row r="6913" spans="1:8" ht="25.5">
      <c r="A6913" s="52" t="s">
        <v>811</v>
      </c>
      <c r="B6913" s="52" t="s">
        <v>813</v>
      </c>
      <c r="C6913" s="52" t="s">
        <v>289</v>
      </c>
      <c r="D6913" s="52" t="s">
        <v>318</v>
      </c>
      <c r="E6913" s="52" t="s">
        <v>1076</v>
      </c>
      <c r="F6913" s="52" t="s">
        <v>201</v>
      </c>
      <c r="G6913" s="56" t="s">
        <v>1077</v>
      </c>
      <c r="H6913" s="57">
        <v>2020180000</v>
      </c>
    </row>
    <row r="6914" spans="1:8">
      <c r="A6914" s="52" t="s">
        <v>811</v>
      </c>
      <c r="B6914" s="52" t="s">
        <v>813</v>
      </c>
      <c r="C6914" s="52" t="s">
        <v>289</v>
      </c>
      <c r="D6914" s="52" t="s">
        <v>318</v>
      </c>
      <c r="E6914" s="52" t="s">
        <v>1076</v>
      </c>
      <c r="F6914" s="52" t="s">
        <v>1082</v>
      </c>
      <c r="G6914" s="56" t="s">
        <v>971</v>
      </c>
      <c r="H6914" s="57">
        <v>2020180000</v>
      </c>
    </row>
    <row r="6915" spans="1:8">
      <c r="A6915" s="52" t="s">
        <v>811</v>
      </c>
      <c r="B6915" s="52" t="s">
        <v>813</v>
      </c>
      <c r="C6915" s="52" t="s">
        <v>289</v>
      </c>
      <c r="D6915" s="52" t="s">
        <v>318</v>
      </c>
      <c r="E6915" s="52" t="s">
        <v>1096</v>
      </c>
      <c r="F6915" s="52" t="s">
        <v>201</v>
      </c>
      <c r="G6915" s="56" t="s">
        <v>1097</v>
      </c>
      <c r="H6915" s="57">
        <v>769382000</v>
      </c>
    </row>
    <row r="6916" spans="1:8" ht="25.5">
      <c r="A6916" s="52" t="s">
        <v>811</v>
      </c>
      <c r="B6916" s="52" t="s">
        <v>813</v>
      </c>
      <c r="C6916" s="52" t="s">
        <v>289</v>
      </c>
      <c r="D6916" s="52" t="s">
        <v>318</v>
      </c>
      <c r="E6916" s="52" t="s">
        <v>1096</v>
      </c>
      <c r="F6916" s="52" t="s">
        <v>1098</v>
      </c>
      <c r="G6916" s="56" t="s">
        <v>1099</v>
      </c>
      <c r="H6916" s="57">
        <v>769382000</v>
      </c>
    </row>
    <row r="6917" spans="1:8">
      <c r="A6917" s="52" t="s">
        <v>811</v>
      </c>
      <c r="B6917" s="52" t="s">
        <v>813</v>
      </c>
      <c r="C6917" s="52" t="s">
        <v>289</v>
      </c>
      <c r="D6917" s="52" t="s">
        <v>318</v>
      </c>
      <c r="E6917" s="52" t="s">
        <v>1100</v>
      </c>
      <c r="F6917" s="52" t="s">
        <v>201</v>
      </c>
      <c r="G6917" s="56" t="s">
        <v>1034</v>
      </c>
      <c r="H6917" s="57">
        <v>30618000</v>
      </c>
    </row>
    <row r="6918" spans="1:8">
      <c r="A6918" s="52" t="s">
        <v>811</v>
      </c>
      <c r="B6918" s="52" t="s">
        <v>813</v>
      </c>
      <c r="C6918" s="52" t="s">
        <v>289</v>
      </c>
      <c r="D6918" s="52" t="s">
        <v>318</v>
      </c>
      <c r="E6918" s="52" t="s">
        <v>1100</v>
      </c>
      <c r="F6918" s="52" t="s">
        <v>1103</v>
      </c>
      <c r="G6918" s="56" t="s">
        <v>1104</v>
      </c>
      <c r="H6918" s="57">
        <v>30618000</v>
      </c>
    </row>
    <row r="6919" spans="1:8">
      <c r="A6919" s="52" t="s">
        <v>811</v>
      </c>
      <c r="B6919" s="52" t="s">
        <v>813</v>
      </c>
      <c r="C6919" s="52" t="s">
        <v>393</v>
      </c>
      <c r="D6919" s="52" t="s">
        <v>201</v>
      </c>
      <c r="E6919" s="52" t="s">
        <v>201</v>
      </c>
      <c r="F6919" s="52" t="s">
        <v>201</v>
      </c>
      <c r="G6919" s="56" t="s">
        <v>1371</v>
      </c>
      <c r="H6919" s="57">
        <v>7026503000</v>
      </c>
    </row>
    <row r="6920" spans="1:8">
      <c r="A6920" s="52" t="s">
        <v>811</v>
      </c>
      <c r="B6920" s="52" t="s">
        <v>813</v>
      </c>
      <c r="C6920" s="52" t="s">
        <v>393</v>
      </c>
      <c r="D6920" s="52" t="s">
        <v>1372</v>
      </c>
      <c r="E6920" s="52" t="s">
        <v>201</v>
      </c>
      <c r="F6920" s="52" t="s">
        <v>201</v>
      </c>
      <c r="G6920" s="56" t="s">
        <v>1371</v>
      </c>
      <c r="H6920" s="57">
        <v>7026503000</v>
      </c>
    </row>
    <row r="6921" spans="1:8" ht="25.5">
      <c r="A6921" s="52" t="s">
        <v>811</v>
      </c>
      <c r="B6921" s="52" t="s">
        <v>813</v>
      </c>
      <c r="C6921" s="52" t="s">
        <v>393</v>
      </c>
      <c r="D6921" s="52" t="s">
        <v>1372</v>
      </c>
      <c r="E6921" s="52" t="s">
        <v>1076</v>
      </c>
      <c r="F6921" s="52" t="s">
        <v>201</v>
      </c>
      <c r="G6921" s="56" t="s">
        <v>1077</v>
      </c>
      <c r="H6921" s="57">
        <v>2358896000</v>
      </c>
    </row>
    <row r="6922" spans="1:8">
      <c r="A6922" s="52" t="s">
        <v>811</v>
      </c>
      <c r="B6922" s="52" t="s">
        <v>813</v>
      </c>
      <c r="C6922" s="52" t="s">
        <v>393</v>
      </c>
      <c r="D6922" s="52" t="s">
        <v>1372</v>
      </c>
      <c r="E6922" s="52" t="s">
        <v>1076</v>
      </c>
      <c r="F6922" s="52" t="s">
        <v>1082</v>
      </c>
      <c r="G6922" s="56" t="s">
        <v>971</v>
      </c>
      <c r="H6922" s="57">
        <v>2358896000</v>
      </c>
    </row>
    <row r="6923" spans="1:8">
      <c r="A6923" s="52" t="s">
        <v>811</v>
      </c>
      <c r="B6923" s="52" t="s">
        <v>813</v>
      </c>
      <c r="C6923" s="52" t="s">
        <v>393</v>
      </c>
      <c r="D6923" s="52" t="s">
        <v>1372</v>
      </c>
      <c r="E6923" s="52" t="s">
        <v>1096</v>
      </c>
      <c r="F6923" s="52" t="s">
        <v>201</v>
      </c>
      <c r="G6923" s="56" t="s">
        <v>1097</v>
      </c>
      <c r="H6923" s="57">
        <v>4287496000</v>
      </c>
    </row>
    <row r="6924" spans="1:8" ht="25.5">
      <c r="A6924" s="52" t="s">
        <v>811</v>
      </c>
      <c r="B6924" s="52" t="s">
        <v>813</v>
      </c>
      <c r="C6924" s="52" t="s">
        <v>393</v>
      </c>
      <c r="D6924" s="52" t="s">
        <v>1372</v>
      </c>
      <c r="E6924" s="52" t="s">
        <v>1096</v>
      </c>
      <c r="F6924" s="52" t="s">
        <v>1098</v>
      </c>
      <c r="G6924" s="56" t="s">
        <v>1099</v>
      </c>
      <c r="H6924" s="57">
        <v>4287496000</v>
      </c>
    </row>
    <row r="6925" spans="1:8">
      <c r="A6925" s="52" t="s">
        <v>811</v>
      </c>
      <c r="B6925" s="52" t="s">
        <v>813</v>
      </c>
      <c r="C6925" s="52" t="s">
        <v>393</v>
      </c>
      <c r="D6925" s="52" t="s">
        <v>1372</v>
      </c>
      <c r="E6925" s="52" t="s">
        <v>1100</v>
      </c>
      <c r="F6925" s="52" t="s">
        <v>201</v>
      </c>
      <c r="G6925" s="56" t="s">
        <v>1034</v>
      </c>
      <c r="H6925" s="57">
        <v>380111000</v>
      </c>
    </row>
    <row r="6926" spans="1:8">
      <c r="A6926" s="52" t="s">
        <v>811</v>
      </c>
      <c r="B6926" s="52" t="s">
        <v>813</v>
      </c>
      <c r="C6926" s="52" t="s">
        <v>393</v>
      </c>
      <c r="D6926" s="52" t="s">
        <v>1372</v>
      </c>
      <c r="E6926" s="52" t="s">
        <v>1100</v>
      </c>
      <c r="F6926" s="52" t="s">
        <v>1103</v>
      </c>
      <c r="G6926" s="56" t="s">
        <v>1104</v>
      </c>
      <c r="H6926" s="57">
        <v>380111000</v>
      </c>
    </row>
    <row r="6927" spans="1:8">
      <c r="A6927" s="52" t="s">
        <v>811</v>
      </c>
      <c r="B6927" s="52" t="s">
        <v>813</v>
      </c>
      <c r="C6927" s="52" t="s">
        <v>1092</v>
      </c>
      <c r="D6927" s="52" t="s">
        <v>201</v>
      </c>
      <c r="E6927" s="52" t="s">
        <v>201</v>
      </c>
      <c r="F6927" s="52" t="s">
        <v>201</v>
      </c>
      <c r="G6927" s="56" t="s">
        <v>1093</v>
      </c>
      <c r="H6927" s="57">
        <v>241465946096</v>
      </c>
    </row>
    <row r="6928" spans="1:8">
      <c r="A6928" s="52" t="s">
        <v>811</v>
      </c>
      <c r="B6928" s="52" t="s">
        <v>813</v>
      </c>
      <c r="C6928" s="52" t="s">
        <v>1092</v>
      </c>
      <c r="D6928" s="52" t="s">
        <v>1330</v>
      </c>
      <c r="E6928" s="52" t="s">
        <v>201</v>
      </c>
      <c r="F6928" s="52" t="s">
        <v>201</v>
      </c>
      <c r="G6928" s="56" t="s">
        <v>1331</v>
      </c>
      <c r="H6928" s="57">
        <v>58687143900</v>
      </c>
    </row>
    <row r="6929" spans="1:8" ht="25.5">
      <c r="A6929" s="52" t="s">
        <v>811</v>
      </c>
      <c r="B6929" s="52" t="s">
        <v>813</v>
      </c>
      <c r="C6929" s="52" t="s">
        <v>1092</v>
      </c>
      <c r="D6929" s="52" t="s">
        <v>1330</v>
      </c>
      <c r="E6929" s="52" t="s">
        <v>1058</v>
      </c>
      <c r="F6929" s="52" t="s">
        <v>201</v>
      </c>
      <c r="G6929" s="56" t="s">
        <v>1059</v>
      </c>
      <c r="H6929" s="57">
        <v>961695000</v>
      </c>
    </row>
    <row r="6930" spans="1:8">
      <c r="A6930" s="52" t="s">
        <v>811</v>
      </c>
      <c r="B6930" s="52" t="s">
        <v>813</v>
      </c>
      <c r="C6930" s="52" t="s">
        <v>1092</v>
      </c>
      <c r="D6930" s="52" t="s">
        <v>1330</v>
      </c>
      <c r="E6930" s="52" t="s">
        <v>1058</v>
      </c>
      <c r="F6930" s="52" t="s">
        <v>1062</v>
      </c>
      <c r="G6930" s="56" t="s">
        <v>1063</v>
      </c>
      <c r="H6930" s="57">
        <v>961695000</v>
      </c>
    </row>
    <row r="6931" spans="1:8" ht="25.5">
      <c r="A6931" s="52" t="s">
        <v>811</v>
      </c>
      <c r="B6931" s="52" t="s">
        <v>813</v>
      </c>
      <c r="C6931" s="52" t="s">
        <v>1092</v>
      </c>
      <c r="D6931" s="52" t="s">
        <v>1330</v>
      </c>
      <c r="E6931" s="52" t="s">
        <v>1072</v>
      </c>
      <c r="F6931" s="52" t="s">
        <v>201</v>
      </c>
      <c r="G6931" s="56" t="s">
        <v>1073</v>
      </c>
      <c r="H6931" s="57">
        <v>13601243000</v>
      </c>
    </row>
    <row r="6932" spans="1:8">
      <c r="A6932" s="52" t="s">
        <v>811</v>
      </c>
      <c r="B6932" s="52" t="s">
        <v>813</v>
      </c>
      <c r="C6932" s="52" t="s">
        <v>1092</v>
      </c>
      <c r="D6932" s="52" t="s">
        <v>1330</v>
      </c>
      <c r="E6932" s="52" t="s">
        <v>1072</v>
      </c>
      <c r="F6932" s="52" t="s">
        <v>1252</v>
      </c>
      <c r="G6932" s="56" t="s">
        <v>1253</v>
      </c>
      <c r="H6932" s="57">
        <v>13601243000</v>
      </c>
    </row>
    <row r="6933" spans="1:8" ht="25.5">
      <c r="A6933" s="52" t="s">
        <v>811</v>
      </c>
      <c r="B6933" s="52" t="s">
        <v>813</v>
      </c>
      <c r="C6933" s="52" t="s">
        <v>1092</v>
      </c>
      <c r="D6933" s="52" t="s">
        <v>1330</v>
      </c>
      <c r="E6933" s="52" t="s">
        <v>1143</v>
      </c>
      <c r="F6933" s="52" t="s">
        <v>201</v>
      </c>
      <c r="G6933" s="56" t="s">
        <v>1144</v>
      </c>
      <c r="H6933" s="57">
        <v>83153900</v>
      </c>
    </row>
    <row r="6934" spans="1:8" ht="25.5">
      <c r="A6934" s="52" t="s">
        <v>811</v>
      </c>
      <c r="B6934" s="52" t="s">
        <v>813</v>
      </c>
      <c r="C6934" s="52" t="s">
        <v>1092</v>
      </c>
      <c r="D6934" s="52" t="s">
        <v>1330</v>
      </c>
      <c r="E6934" s="52" t="s">
        <v>1143</v>
      </c>
      <c r="F6934" s="52" t="s">
        <v>1145</v>
      </c>
      <c r="G6934" s="56" t="s">
        <v>1146</v>
      </c>
      <c r="H6934" s="57">
        <v>48051900</v>
      </c>
    </row>
    <row r="6935" spans="1:8" ht="25.5">
      <c r="A6935" s="52" t="s">
        <v>811</v>
      </c>
      <c r="B6935" s="52" t="s">
        <v>813</v>
      </c>
      <c r="C6935" s="52" t="s">
        <v>1092</v>
      </c>
      <c r="D6935" s="52" t="s">
        <v>1330</v>
      </c>
      <c r="E6935" s="52" t="s">
        <v>1143</v>
      </c>
      <c r="F6935" s="52" t="s">
        <v>1170</v>
      </c>
      <c r="G6935" s="56" t="s">
        <v>1171</v>
      </c>
      <c r="H6935" s="57">
        <v>34602000</v>
      </c>
    </row>
    <row r="6936" spans="1:8">
      <c r="A6936" s="52" t="s">
        <v>811</v>
      </c>
      <c r="B6936" s="52" t="s">
        <v>813</v>
      </c>
      <c r="C6936" s="52" t="s">
        <v>1092</v>
      </c>
      <c r="D6936" s="52" t="s">
        <v>1330</v>
      </c>
      <c r="E6936" s="52" t="s">
        <v>1143</v>
      </c>
      <c r="F6936" s="52" t="s">
        <v>1172</v>
      </c>
      <c r="G6936" s="56" t="s">
        <v>971</v>
      </c>
      <c r="H6936" s="57">
        <v>500000</v>
      </c>
    </row>
    <row r="6937" spans="1:8">
      <c r="A6937" s="52" t="s">
        <v>811</v>
      </c>
      <c r="B6937" s="52" t="s">
        <v>813</v>
      </c>
      <c r="C6937" s="52" t="s">
        <v>1092</v>
      </c>
      <c r="D6937" s="52" t="s">
        <v>1330</v>
      </c>
      <c r="E6937" s="52" t="s">
        <v>1096</v>
      </c>
      <c r="F6937" s="52" t="s">
        <v>201</v>
      </c>
      <c r="G6937" s="56" t="s">
        <v>1097</v>
      </c>
      <c r="H6937" s="57">
        <v>38737390000</v>
      </c>
    </row>
    <row r="6938" spans="1:8" ht="25.5">
      <c r="A6938" s="52" t="s">
        <v>811</v>
      </c>
      <c r="B6938" s="52" t="s">
        <v>813</v>
      </c>
      <c r="C6938" s="52" t="s">
        <v>1092</v>
      </c>
      <c r="D6938" s="52" t="s">
        <v>1330</v>
      </c>
      <c r="E6938" s="52" t="s">
        <v>1096</v>
      </c>
      <c r="F6938" s="52" t="s">
        <v>1098</v>
      </c>
      <c r="G6938" s="56" t="s">
        <v>1099</v>
      </c>
      <c r="H6938" s="57">
        <v>38737390000</v>
      </c>
    </row>
    <row r="6939" spans="1:8">
      <c r="A6939" s="52" t="s">
        <v>811</v>
      </c>
      <c r="B6939" s="52" t="s">
        <v>813</v>
      </c>
      <c r="C6939" s="52" t="s">
        <v>1092</v>
      </c>
      <c r="D6939" s="52" t="s">
        <v>1330</v>
      </c>
      <c r="E6939" s="52" t="s">
        <v>1100</v>
      </c>
      <c r="F6939" s="52" t="s">
        <v>201</v>
      </c>
      <c r="G6939" s="56" t="s">
        <v>1034</v>
      </c>
      <c r="H6939" s="57">
        <v>5303662000</v>
      </c>
    </row>
    <row r="6940" spans="1:8">
      <c r="A6940" s="52" t="s">
        <v>811</v>
      </c>
      <c r="B6940" s="52" t="s">
        <v>813</v>
      </c>
      <c r="C6940" s="52" t="s">
        <v>1092</v>
      </c>
      <c r="D6940" s="52" t="s">
        <v>1330</v>
      </c>
      <c r="E6940" s="52" t="s">
        <v>1100</v>
      </c>
      <c r="F6940" s="52" t="s">
        <v>1101</v>
      </c>
      <c r="G6940" s="56" t="s">
        <v>1102</v>
      </c>
      <c r="H6940" s="57">
        <v>1320161000</v>
      </c>
    </row>
    <row r="6941" spans="1:8">
      <c r="A6941" s="52" t="s">
        <v>811</v>
      </c>
      <c r="B6941" s="52" t="s">
        <v>813</v>
      </c>
      <c r="C6941" s="52" t="s">
        <v>1092</v>
      </c>
      <c r="D6941" s="52" t="s">
        <v>1330</v>
      </c>
      <c r="E6941" s="52" t="s">
        <v>1100</v>
      </c>
      <c r="F6941" s="52" t="s">
        <v>1103</v>
      </c>
      <c r="G6941" s="56" t="s">
        <v>1104</v>
      </c>
      <c r="H6941" s="57">
        <v>3802295000</v>
      </c>
    </row>
    <row r="6942" spans="1:8">
      <c r="A6942" s="52" t="s">
        <v>811</v>
      </c>
      <c r="B6942" s="52" t="s">
        <v>813</v>
      </c>
      <c r="C6942" s="52" t="s">
        <v>1092</v>
      </c>
      <c r="D6942" s="52" t="s">
        <v>1330</v>
      </c>
      <c r="E6942" s="52" t="s">
        <v>1100</v>
      </c>
      <c r="F6942" s="52" t="s">
        <v>1105</v>
      </c>
      <c r="G6942" s="56" t="s">
        <v>971</v>
      </c>
      <c r="H6942" s="57">
        <v>181206000</v>
      </c>
    </row>
    <row r="6943" spans="1:8">
      <c r="A6943" s="52" t="s">
        <v>811</v>
      </c>
      <c r="B6943" s="52" t="s">
        <v>813</v>
      </c>
      <c r="C6943" s="52" t="s">
        <v>1092</v>
      </c>
      <c r="D6943" s="52" t="s">
        <v>1490</v>
      </c>
      <c r="E6943" s="52" t="s">
        <v>201</v>
      </c>
      <c r="F6943" s="52" t="s">
        <v>201</v>
      </c>
      <c r="G6943" s="56" t="s">
        <v>1491</v>
      </c>
      <c r="H6943" s="57">
        <v>102036467800</v>
      </c>
    </row>
    <row r="6944" spans="1:8" ht="25.5">
      <c r="A6944" s="52" t="s">
        <v>811</v>
      </c>
      <c r="B6944" s="52" t="s">
        <v>813</v>
      </c>
      <c r="C6944" s="52" t="s">
        <v>1092</v>
      </c>
      <c r="D6944" s="52" t="s">
        <v>1490</v>
      </c>
      <c r="E6944" s="52" t="s">
        <v>1058</v>
      </c>
      <c r="F6944" s="52" t="s">
        <v>201</v>
      </c>
      <c r="G6944" s="56" t="s">
        <v>1059</v>
      </c>
      <c r="H6944" s="57">
        <v>3735437300</v>
      </c>
    </row>
    <row r="6945" spans="1:8">
      <c r="A6945" s="52" t="s">
        <v>811</v>
      </c>
      <c r="B6945" s="52" t="s">
        <v>813</v>
      </c>
      <c r="C6945" s="52" t="s">
        <v>1092</v>
      </c>
      <c r="D6945" s="52" t="s">
        <v>1490</v>
      </c>
      <c r="E6945" s="52" t="s">
        <v>1058</v>
      </c>
      <c r="F6945" s="52" t="s">
        <v>1062</v>
      </c>
      <c r="G6945" s="56" t="s">
        <v>1063</v>
      </c>
      <c r="H6945" s="57">
        <v>3735437300</v>
      </c>
    </row>
    <row r="6946" spans="1:8" ht="25.5">
      <c r="A6946" s="52" t="s">
        <v>811</v>
      </c>
      <c r="B6946" s="52" t="s">
        <v>813</v>
      </c>
      <c r="C6946" s="52" t="s">
        <v>1092</v>
      </c>
      <c r="D6946" s="52" t="s">
        <v>1490</v>
      </c>
      <c r="E6946" s="52" t="s">
        <v>1072</v>
      </c>
      <c r="F6946" s="52" t="s">
        <v>201</v>
      </c>
      <c r="G6946" s="56" t="s">
        <v>1073</v>
      </c>
      <c r="H6946" s="57">
        <v>10312601000</v>
      </c>
    </row>
    <row r="6947" spans="1:8">
      <c r="A6947" s="52" t="s">
        <v>811</v>
      </c>
      <c r="B6947" s="52" t="s">
        <v>813</v>
      </c>
      <c r="C6947" s="52" t="s">
        <v>1092</v>
      </c>
      <c r="D6947" s="52" t="s">
        <v>1490</v>
      </c>
      <c r="E6947" s="52" t="s">
        <v>1072</v>
      </c>
      <c r="F6947" s="52" t="s">
        <v>1252</v>
      </c>
      <c r="G6947" s="56" t="s">
        <v>1253</v>
      </c>
      <c r="H6947" s="57">
        <v>10312601000</v>
      </c>
    </row>
    <row r="6948" spans="1:8">
      <c r="A6948" s="52" t="s">
        <v>811</v>
      </c>
      <c r="B6948" s="52" t="s">
        <v>813</v>
      </c>
      <c r="C6948" s="52" t="s">
        <v>1092</v>
      </c>
      <c r="D6948" s="52" t="s">
        <v>1490</v>
      </c>
      <c r="E6948" s="52" t="s">
        <v>1096</v>
      </c>
      <c r="F6948" s="52" t="s">
        <v>201</v>
      </c>
      <c r="G6948" s="56" t="s">
        <v>1097</v>
      </c>
      <c r="H6948" s="57">
        <v>78793861000</v>
      </c>
    </row>
    <row r="6949" spans="1:8" ht="25.5">
      <c r="A6949" s="52" t="s">
        <v>811</v>
      </c>
      <c r="B6949" s="52" t="s">
        <v>813</v>
      </c>
      <c r="C6949" s="52" t="s">
        <v>1092</v>
      </c>
      <c r="D6949" s="52" t="s">
        <v>1490</v>
      </c>
      <c r="E6949" s="52" t="s">
        <v>1096</v>
      </c>
      <c r="F6949" s="52" t="s">
        <v>1098</v>
      </c>
      <c r="G6949" s="56" t="s">
        <v>1099</v>
      </c>
      <c r="H6949" s="57">
        <v>78793861000</v>
      </c>
    </row>
    <row r="6950" spans="1:8">
      <c r="A6950" s="52" t="s">
        <v>811</v>
      </c>
      <c r="B6950" s="52" t="s">
        <v>813</v>
      </c>
      <c r="C6950" s="52" t="s">
        <v>1092</v>
      </c>
      <c r="D6950" s="52" t="s">
        <v>1490</v>
      </c>
      <c r="E6950" s="52" t="s">
        <v>1133</v>
      </c>
      <c r="F6950" s="52" t="s">
        <v>201</v>
      </c>
      <c r="G6950" s="56" t="s">
        <v>1134</v>
      </c>
      <c r="H6950" s="57">
        <v>600000000</v>
      </c>
    </row>
    <row r="6951" spans="1:8" ht="51">
      <c r="A6951" s="52" t="s">
        <v>811</v>
      </c>
      <c r="B6951" s="52" t="s">
        <v>813</v>
      </c>
      <c r="C6951" s="52" t="s">
        <v>1092</v>
      </c>
      <c r="D6951" s="52" t="s">
        <v>1490</v>
      </c>
      <c r="E6951" s="52" t="s">
        <v>1133</v>
      </c>
      <c r="F6951" s="52" t="s">
        <v>1556</v>
      </c>
      <c r="G6951" s="56" t="s">
        <v>1557</v>
      </c>
      <c r="H6951" s="57">
        <v>600000000</v>
      </c>
    </row>
    <row r="6952" spans="1:8">
      <c r="A6952" s="52" t="s">
        <v>811</v>
      </c>
      <c r="B6952" s="52" t="s">
        <v>813</v>
      </c>
      <c r="C6952" s="52" t="s">
        <v>1092</v>
      </c>
      <c r="D6952" s="52" t="s">
        <v>1490</v>
      </c>
      <c r="E6952" s="52" t="s">
        <v>1100</v>
      </c>
      <c r="F6952" s="52" t="s">
        <v>201</v>
      </c>
      <c r="G6952" s="56" t="s">
        <v>1034</v>
      </c>
      <c r="H6952" s="57">
        <v>8594568500</v>
      </c>
    </row>
    <row r="6953" spans="1:8">
      <c r="A6953" s="52" t="s">
        <v>811</v>
      </c>
      <c r="B6953" s="52" t="s">
        <v>813</v>
      </c>
      <c r="C6953" s="52" t="s">
        <v>1092</v>
      </c>
      <c r="D6953" s="52" t="s">
        <v>1490</v>
      </c>
      <c r="E6953" s="52" t="s">
        <v>1100</v>
      </c>
      <c r="F6953" s="52" t="s">
        <v>1101</v>
      </c>
      <c r="G6953" s="56" t="s">
        <v>1102</v>
      </c>
      <c r="H6953" s="57">
        <v>1771806000</v>
      </c>
    </row>
    <row r="6954" spans="1:8">
      <c r="A6954" s="52" t="s">
        <v>811</v>
      </c>
      <c r="B6954" s="52" t="s">
        <v>813</v>
      </c>
      <c r="C6954" s="52" t="s">
        <v>1092</v>
      </c>
      <c r="D6954" s="52" t="s">
        <v>1490</v>
      </c>
      <c r="E6954" s="52" t="s">
        <v>1100</v>
      </c>
      <c r="F6954" s="52" t="s">
        <v>1103</v>
      </c>
      <c r="G6954" s="56" t="s">
        <v>1104</v>
      </c>
      <c r="H6954" s="57">
        <v>6506139500</v>
      </c>
    </row>
    <row r="6955" spans="1:8">
      <c r="A6955" s="52" t="s">
        <v>811</v>
      </c>
      <c r="B6955" s="52" t="s">
        <v>813</v>
      </c>
      <c r="C6955" s="52" t="s">
        <v>1092</v>
      </c>
      <c r="D6955" s="52" t="s">
        <v>1490</v>
      </c>
      <c r="E6955" s="52" t="s">
        <v>1100</v>
      </c>
      <c r="F6955" s="52" t="s">
        <v>1105</v>
      </c>
      <c r="G6955" s="56" t="s">
        <v>971</v>
      </c>
      <c r="H6955" s="57">
        <v>316623000</v>
      </c>
    </row>
    <row r="6956" spans="1:8">
      <c r="A6956" s="52" t="s">
        <v>811</v>
      </c>
      <c r="B6956" s="52" t="s">
        <v>813</v>
      </c>
      <c r="C6956" s="52" t="s">
        <v>1092</v>
      </c>
      <c r="D6956" s="52" t="s">
        <v>1492</v>
      </c>
      <c r="E6956" s="52" t="s">
        <v>201</v>
      </c>
      <c r="F6956" s="52" t="s">
        <v>201</v>
      </c>
      <c r="G6956" s="56" t="s">
        <v>1493</v>
      </c>
      <c r="H6956" s="57">
        <v>62193179515</v>
      </c>
    </row>
    <row r="6957" spans="1:8" ht="25.5">
      <c r="A6957" s="52" t="s">
        <v>811</v>
      </c>
      <c r="B6957" s="52" t="s">
        <v>813</v>
      </c>
      <c r="C6957" s="52" t="s">
        <v>1092</v>
      </c>
      <c r="D6957" s="52" t="s">
        <v>1492</v>
      </c>
      <c r="E6957" s="52" t="s">
        <v>1058</v>
      </c>
      <c r="F6957" s="52" t="s">
        <v>201</v>
      </c>
      <c r="G6957" s="56" t="s">
        <v>1059</v>
      </c>
      <c r="H6957" s="57">
        <v>1461090400</v>
      </c>
    </row>
    <row r="6958" spans="1:8">
      <c r="A6958" s="52" t="s">
        <v>811</v>
      </c>
      <c r="B6958" s="52" t="s">
        <v>813</v>
      </c>
      <c r="C6958" s="52" t="s">
        <v>1092</v>
      </c>
      <c r="D6958" s="52" t="s">
        <v>1492</v>
      </c>
      <c r="E6958" s="52" t="s">
        <v>1058</v>
      </c>
      <c r="F6958" s="52" t="s">
        <v>1062</v>
      </c>
      <c r="G6958" s="56" t="s">
        <v>1063</v>
      </c>
      <c r="H6958" s="57">
        <v>1461090400</v>
      </c>
    </row>
    <row r="6959" spans="1:8" ht="25.5">
      <c r="A6959" s="52" t="s">
        <v>811</v>
      </c>
      <c r="B6959" s="52" t="s">
        <v>813</v>
      </c>
      <c r="C6959" s="52" t="s">
        <v>1092</v>
      </c>
      <c r="D6959" s="52" t="s">
        <v>1492</v>
      </c>
      <c r="E6959" s="52" t="s">
        <v>1072</v>
      </c>
      <c r="F6959" s="52" t="s">
        <v>201</v>
      </c>
      <c r="G6959" s="56" t="s">
        <v>1073</v>
      </c>
      <c r="H6959" s="57">
        <v>4294881615</v>
      </c>
    </row>
    <row r="6960" spans="1:8">
      <c r="A6960" s="52" t="s">
        <v>811</v>
      </c>
      <c r="B6960" s="52" t="s">
        <v>813</v>
      </c>
      <c r="C6960" s="52" t="s">
        <v>1092</v>
      </c>
      <c r="D6960" s="52" t="s">
        <v>1492</v>
      </c>
      <c r="E6960" s="52" t="s">
        <v>1072</v>
      </c>
      <c r="F6960" s="52" t="s">
        <v>1252</v>
      </c>
      <c r="G6960" s="56" t="s">
        <v>1253</v>
      </c>
      <c r="H6960" s="57">
        <v>4294881615</v>
      </c>
    </row>
    <row r="6961" spans="1:8">
      <c r="A6961" s="52" t="s">
        <v>811</v>
      </c>
      <c r="B6961" s="52" t="s">
        <v>813</v>
      </c>
      <c r="C6961" s="52" t="s">
        <v>1092</v>
      </c>
      <c r="D6961" s="52" t="s">
        <v>1492</v>
      </c>
      <c r="E6961" s="52" t="s">
        <v>1096</v>
      </c>
      <c r="F6961" s="52" t="s">
        <v>201</v>
      </c>
      <c r="G6961" s="56" t="s">
        <v>1097</v>
      </c>
      <c r="H6961" s="57">
        <v>50203779000</v>
      </c>
    </row>
    <row r="6962" spans="1:8" ht="25.5">
      <c r="A6962" s="52" t="s">
        <v>811</v>
      </c>
      <c r="B6962" s="52" t="s">
        <v>813</v>
      </c>
      <c r="C6962" s="52" t="s">
        <v>1092</v>
      </c>
      <c r="D6962" s="52" t="s">
        <v>1492</v>
      </c>
      <c r="E6962" s="52" t="s">
        <v>1096</v>
      </c>
      <c r="F6962" s="52" t="s">
        <v>1098</v>
      </c>
      <c r="G6962" s="56" t="s">
        <v>1099</v>
      </c>
      <c r="H6962" s="57">
        <v>50203779000</v>
      </c>
    </row>
    <row r="6963" spans="1:8">
      <c r="A6963" s="52" t="s">
        <v>811</v>
      </c>
      <c r="B6963" s="52" t="s">
        <v>813</v>
      </c>
      <c r="C6963" s="52" t="s">
        <v>1092</v>
      </c>
      <c r="D6963" s="52" t="s">
        <v>1492</v>
      </c>
      <c r="E6963" s="52" t="s">
        <v>1133</v>
      </c>
      <c r="F6963" s="52" t="s">
        <v>201</v>
      </c>
      <c r="G6963" s="56" t="s">
        <v>1134</v>
      </c>
      <c r="H6963" s="57">
        <v>300000000</v>
      </c>
    </row>
    <row r="6964" spans="1:8" ht="51">
      <c r="A6964" s="52" t="s">
        <v>811</v>
      </c>
      <c r="B6964" s="52" t="s">
        <v>813</v>
      </c>
      <c r="C6964" s="52" t="s">
        <v>1092</v>
      </c>
      <c r="D6964" s="52" t="s">
        <v>1492</v>
      </c>
      <c r="E6964" s="52" t="s">
        <v>1133</v>
      </c>
      <c r="F6964" s="52" t="s">
        <v>1556</v>
      </c>
      <c r="G6964" s="56" t="s">
        <v>1557</v>
      </c>
      <c r="H6964" s="57">
        <v>300000000</v>
      </c>
    </row>
    <row r="6965" spans="1:8">
      <c r="A6965" s="52" t="s">
        <v>811</v>
      </c>
      <c r="B6965" s="52" t="s">
        <v>813</v>
      </c>
      <c r="C6965" s="52" t="s">
        <v>1092</v>
      </c>
      <c r="D6965" s="52" t="s">
        <v>1492</v>
      </c>
      <c r="E6965" s="52" t="s">
        <v>1100</v>
      </c>
      <c r="F6965" s="52" t="s">
        <v>201</v>
      </c>
      <c r="G6965" s="56" t="s">
        <v>1034</v>
      </c>
      <c r="H6965" s="57">
        <v>5933428500</v>
      </c>
    </row>
    <row r="6966" spans="1:8">
      <c r="A6966" s="52" t="s">
        <v>811</v>
      </c>
      <c r="B6966" s="52" t="s">
        <v>813</v>
      </c>
      <c r="C6966" s="52" t="s">
        <v>1092</v>
      </c>
      <c r="D6966" s="52" t="s">
        <v>1492</v>
      </c>
      <c r="E6966" s="52" t="s">
        <v>1100</v>
      </c>
      <c r="F6966" s="52" t="s">
        <v>1101</v>
      </c>
      <c r="G6966" s="56" t="s">
        <v>1102</v>
      </c>
      <c r="H6966" s="57">
        <v>920475000</v>
      </c>
    </row>
    <row r="6967" spans="1:8">
      <c r="A6967" s="52" t="s">
        <v>811</v>
      </c>
      <c r="B6967" s="52" t="s">
        <v>813</v>
      </c>
      <c r="C6967" s="52" t="s">
        <v>1092</v>
      </c>
      <c r="D6967" s="52" t="s">
        <v>1492</v>
      </c>
      <c r="E6967" s="52" t="s">
        <v>1100</v>
      </c>
      <c r="F6967" s="52" t="s">
        <v>1103</v>
      </c>
      <c r="G6967" s="56" t="s">
        <v>1104</v>
      </c>
      <c r="H6967" s="57">
        <v>4725810000</v>
      </c>
    </row>
    <row r="6968" spans="1:8">
      <c r="A6968" s="52" t="s">
        <v>811</v>
      </c>
      <c r="B6968" s="52" t="s">
        <v>813</v>
      </c>
      <c r="C6968" s="52" t="s">
        <v>1092</v>
      </c>
      <c r="D6968" s="52" t="s">
        <v>1492</v>
      </c>
      <c r="E6968" s="52" t="s">
        <v>1100</v>
      </c>
      <c r="F6968" s="52" t="s">
        <v>1105</v>
      </c>
      <c r="G6968" s="56" t="s">
        <v>971</v>
      </c>
      <c r="H6968" s="57">
        <v>287143500</v>
      </c>
    </row>
    <row r="6969" spans="1:8">
      <c r="A6969" s="52" t="s">
        <v>811</v>
      </c>
      <c r="B6969" s="52" t="s">
        <v>813</v>
      </c>
      <c r="C6969" s="52" t="s">
        <v>1092</v>
      </c>
      <c r="D6969" s="52" t="s">
        <v>1094</v>
      </c>
      <c r="E6969" s="52" t="s">
        <v>201</v>
      </c>
      <c r="F6969" s="52" t="s">
        <v>201</v>
      </c>
      <c r="G6969" s="56" t="s">
        <v>1095</v>
      </c>
      <c r="H6969" s="57">
        <v>7114910000</v>
      </c>
    </row>
    <row r="6970" spans="1:8">
      <c r="A6970" s="52" t="s">
        <v>811</v>
      </c>
      <c r="B6970" s="52" t="s">
        <v>813</v>
      </c>
      <c r="C6970" s="52" t="s">
        <v>1092</v>
      </c>
      <c r="D6970" s="52" t="s">
        <v>1094</v>
      </c>
      <c r="E6970" s="52" t="s">
        <v>1096</v>
      </c>
      <c r="F6970" s="52" t="s">
        <v>201</v>
      </c>
      <c r="G6970" s="56" t="s">
        <v>1097</v>
      </c>
      <c r="H6970" s="57">
        <v>6064668000</v>
      </c>
    </row>
    <row r="6971" spans="1:8" ht="25.5">
      <c r="A6971" s="52" t="s">
        <v>811</v>
      </c>
      <c r="B6971" s="52" t="s">
        <v>813</v>
      </c>
      <c r="C6971" s="52" t="s">
        <v>1092</v>
      </c>
      <c r="D6971" s="52" t="s">
        <v>1094</v>
      </c>
      <c r="E6971" s="52" t="s">
        <v>1096</v>
      </c>
      <c r="F6971" s="52" t="s">
        <v>1098</v>
      </c>
      <c r="G6971" s="56" t="s">
        <v>1099</v>
      </c>
      <c r="H6971" s="57">
        <v>6064668000</v>
      </c>
    </row>
    <row r="6972" spans="1:8">
      <c r="A6972" s="52" t="s">
        <v>811</v>
      </c>
      <c r="B6972" s="52" t="s">
        <v>813</v>
      </c>
      <c r="C6972" s="52" t="s">
        <v>1092</v>
      </c>
      <c r="D6972" s="52" t="s">
        <v>1094</v>
      </c>
      <c r="E6972" s="52" t="s">
        <v>1100</v>
      </c>
      <c r="F6972" s="52" t="s">
        <v>201</v>
      </c>
      <c r="G6972" s="56" t="s">
        <v>1034</v>
      </c>
      <c r="H6972" s="57">
        <v>1050242000</v>
      </c>
    </row>
    <row r="6973" spans="1:8">
      <c r="A6973" s="52" t="s">
        <v>811</v>
      </c>
      <c r="B6973" s="52" t="s">
        <v>813</v>
      </c>
      <c r="C6973" s="52" t="s">
        <v>1092</v>
      </c>
      <c r="D6973" s="52" t="s">
        <v>1094</v>
      </c>
      <c r="E6973" s="52" t="s">
        <v>1100</v>
      </c>
      <c r="F6973" s="52" t="s">
        <v>1101</v>
      </c>
      <c r="G6973" s="56" t="s">
        <v>1102</v>
      </c>
      <c r="H6973" s="57">
        <v>310631000</v>
      </c>
    </row>
    <row r="6974" spans="1:8">
      <c r="A6974" s="52" t="s">
        <v>811</v>
      </c>
      <c r="B6974" s="52" t="s">
        <v>813</v>
      </c>
      <c r="C6974" s="52" t="s">
        <v>1092</v>
      </c>
      <c r="D6974" s="52" t="s">
        <v>1094</v>
      </c>
      <c r="E6974" s="52" t="s">
        <v>1100</v>
      </c>
      <c r="F6974" s="52" t="s">
        <v>1103</v>
      </c>
      <c r="G6974" s="56" t="s">
        <v>1104</v>
      </c>
      <c r="H6974" s="57">
        <v>703255000</v>
      </c>
    </row>
    <row r="6975" spans="1:8">
      <c r="A6975" s="52" t="s">
        <v>811</v>
      </c>
      <c r="B6975" s="52" t="s">
        <v>813</v>
      </c>
      <c r="C6975" s="52" t="s">
        <v>1092</v>
      </c>
      <c r="D6975" s="52" t="s">
        <v>1094</v>
      </c>
      <c r="E6975" s="52" t="s">
        <v>1100</v>
      </c>
      <c r="F6975" s="52" t="s">
        <v>1105</v>
      </c>
      <c r="G6975" s="56" t="s">
        <v>971</v>
      </c>
      <c r="H6975" s="57">
        <v>36356000</v>
      </c>
    </row>
    <row r="6976" spans="1:8" ht="25.5">
      <c r="A6976" s="52" t="s">
        <v>811</v>
      </c>
      <c r="B6976" s="52" t="s">
        <v>813</v>
      </c>
      <c r="C6976" s="52" t="s">
        <v>1092</v>
      </c>
      <c r="D6976" s="52" t="s">
        <v>1353</v>
      </c>
      <c r="E6976" s="52" t="s">
        <v>201</v>
      </c>
      <c r="F6976" s="52" t="s">
        <v>201</v>
      </c>
      <c r="G6976" s="56" t="s">
        <v>1354</v>
      </c>
      <c r="H6976" s="57">
        <v>8343324281</v>
      </c>
    </row>
    <row r="6977" spans="1:8" ht="25.5">
      <c r="A6977" s="52" t="s">
        <v>811</v>
      </c>
      <c r="B6977" s="52" t="s">
        <v>813</v>
      </c>
      <c r="C6977" s="52" t="s">
        <v>1092</v>
      </c>
      <c r="D6977" s="52" t="s">
        <v>1353</v>
      </c>
      <c r="E6977" s="52" t="s">
        <v>1072</v>
      </c>
      <c r="F6977" s="52" t="s">
        <v>201</v>
      </c>
      <c r="G6977" s="56" t="s">
        <v>1073</v>
      </c>
      <c r="H6977" s="57">
        <v>276694281</v>
      </c>
    </row>
    <row r="6978" spans="1:8">
      <c r="A6978" s="52" t="s">
        <v>811</v>
      </c>
      <c r="B6978" s="52" t="s">
        <v>813</v>
      </c>
      <c r="C6978" s="52" t="s">
        <v>1092</v>
      </c>
      <c r="D6978" s="52" t="s">
        <v>1353</v>
      </c>
      <c r="E6978" s="52" t="s">
        <v>1072</v>
      </c>
      <c r="F6978" s="52" t="s">
        <v>1252</v>
      </c>
      <c r="G6978" s="56" t="s">
        <v>1253</v>
      </c>
      <c r="H6978" s="57">
        <v>276694281</v>
      </c>
    </row>
    <row r="6979" spans="1:8">
      <c r="A6979" s="52" t="s">
        <v>811</v>
      </c>
      <c r="B6979" s="52" t="s">
        <v>813</v>
      </c>
      <c r="C6979" s="52" t="s">
        <v>1092</v>
      </c>
      <c r="D6979" s="52" t="s">
        <v>1353</v>
      </c>
      <c r="E6979" s="52" t="s">
        <v>1096</v>
      </c>
      <c r="F6979" s="52" t="s">
        <v>201</v>
      </c>
      <c r="G6979" s="56" t="s">
        <v>1097</v>
      </c>
      <c r="H6979" s="57">
        <v>7481907000</v>
      </c>
    </row>
    <row r="6980" spans="1:8" ht="25.5">
      <c r="A6980" s="52" t="s">
        <v>811</v>
      </c>
      <c r="B6980" s="52" t="s">
        <v>813</v>
      </c>
      <c r="C6980" s="52" t="s">
        <v>1092</v>
      </c>
      <c r="D6980" s="52" t="s">
        <v>1353</v>
      </c>
      <c r="E6980" s="52" t="s">
        <v>1096</v>
      </c>
      <c r="F6980" s="52" t="s">
        <v>1098</v>
      </c>
      <c r="G6980" s="56" t="s">
        <v>1099</v>
      </c>
      <c r="H6980" s="57">
        <v>7481907000</v>
      </c>
    </row>
    <row r="6981" spans="1:8">
      <c r="A6981" s="52" t="s">
        <v>811</v>
      </c>
      <c r="B6981" s="52" t="s">
        <v>813</v>
      </c>
      <c r="C6981" s="52" t="s">
        <v>1092</v>
      </c>
      <c r="D6981" s="52" t="s">
        <v>1353</v>
      </c>
      <c r="E6981" s="52" t="s">
        <v>1100</v>
      </c>
      <c r="F6981" s="52" t="s">
        <v>201</v>
      </c>
      <c r="G6981" s="56" t="s">
        <v>1034</v>
      </c>
      <c r="H6981" s="57">
        <v>584723000</v>
      </c>
    </row>
    <row r="6982" spans="1:8">
      <c r="A6982" s="52" t="s">
        <v>811</v>
      </c>
      <c r="B6982" s="52" t="s">
        <v>813</v>
      </c>
      <c r="C6982" s="52" t="s">
        <v>1092</v>
      </c>
      <c r="D6982" s="52" t="s">
        <v>1353</v>
      </c>
      <c r="E6982" s="52" t="s">
        <v>1100</v>
      </c>
      <c r="F6982" s="52" t="s">
        <v>1101</v>
      </c>
      <c r="G6982" s="56" t="s">
        <v>1102</v>
      </c>
      <c r="H6982" s="57">
        <v>114629000</v>
      </c>
    </row>
    <row r="6983" spans="1:8">
      <c r="A6983" s="52" t="s">
        <v>811</v>
      </c>
      <c r="B6983" s="52" t="s">
        <v>813</v>
      </c>
      <c r="C6983" s="52" t="s">
        <v>1092</v>
      </c>
      <c r="D6983" s="52" t="s">
        <v>1353</v>
      </c>
      <c r="E6983" s="52" t="s">
        <v>1100</v>
      </c>
      <c r="F6983" s="52" t="s">
        <v>1103</v>
      </c>
      <c r="G6983" s="56" t="s">
        <v>1104</v>
      </c>
      <c r="H6983" s="57">
        <v>461623000</v>
      </c>
    </row>
    <row r="6984" spans="1:8">
      <c r="A6984" s="52" t="s">
        <v>811</v>
      </c>
      <c r="B6984" s="52" t="s">
        <v>813</v>
      </c>
      <c r="C6984" s="52" t="s">
        <v>1092</v>
      </c>
      <c r="D6984" s="52" t="s">
        <v>1353</v>
      </c>
      <c r="E6984" s="52" t="s">
        <v>1100</v>
      </c>
      <c r="F6984" s="52" t="s">
        <v>1105</v>
      </c>
      <c r="G6984" s="56" t="s">
        <v>971</v>
      </c>
      <c r="H6984" s="57">
        <v>8471000</v>
      </c>
    </row>
    <row r="6985" spans="1:8" ht="38.25">
      <c r="A6985" s="52" t="s">
        <v>811</v>
      </c>
      <c r="B6985" s="52" t="s">
        <v>813</v>
      </c>
      <c r="C6985" s="52" t="s">
        <v>1092</v>
      </c>
      <c r="D6985" s="52" t="s">
        <v>1217</v>
      </c>
      <c r="E6985" s="52" t="s">
        <v>201</v>
      </c>
      <c r="F6985" s="52" t="s">
        <v>201</v>
      </c>
      <c r="G6985" s="56" t="s">
        <v>1218</v>
      </c>
      <c r="H6985" s="57">
        <v>1038679000</v>
      </c>
    </row>
    <row r="6986" spans="1:8" ht="25.5">
      <c r="A6986" s="52" t="s">
        <v>811</v>
      </c>
      <c r="B6986" s="52" t="s">
        <v>813</v>
      </c>
      <c r="C6986" s="52" t="s">
        <v>1092</v>
      </c>
      <c r="D6986" s="52" t="s">
        <v>1217</v>
      </c>
      <c r="E6986" s="52" t="s">
        <v>962</v>
      </c>
      <c r="F6986" s="52" t="s">
        <v>201</v>
      </c>
      <c r="G6986" s="56" t="s">
        <v>963</v>
      </c>
      <c r="H6986" s="57">
        <v>61250000</v>
      </c>
    </row>
    <row r="6987" spans="1:8">
      <c r="A6987" s="52" t="s">
        <v>811</v>
      </c>
      <c r="B6987" s="52" t="s">
        <v>813</v>
      </c>
      <c r="C6987" s="52" t="s">
        <v>1092</v>
      </c>
      <c r="D6987" s="52" t="s">
        <v>1217</v>
      </c>
      <c r="E6987" s="52" t="s">
        <v>962</v>
      </c>
      <c r="F6987" s="52" t="s">
        <v>964</v>
      </c>
      <c r="G6987" s="56" t="s">
        <v>965</v>
      </c>
      <c r="H6987" s="57">
        <v>61250000</v>
      </c>
    </row>
    <row r="6988" spans="1:8">
      <c r="A6988" s="52" t="s">
        <v>811</v>
      </c>
      <c r="B6988" s="52" t="s">
        <v>813</v>
      </c>
      <c r="C6988" s="52" t="s">
        <v>1092</v>
      </c>
      <c r="D6988" s="52" t="s">
        <v>1217</v>
      </c>
      <c r="E6988" s="52" t="s">
        <v>1096</v>
      </c>
      <c r="F6988" s="52" t="s">
        <v>201</v>
      </c>
      <c r="G6988" s="56" t="s">
        <v>1097</v>
      </c>
      <c r="H6988" s="57">
        <v>864562000</v>
      </c>
    </row>
    <row r="6989" spans="1:8" ht="25.5">
      <c r="A6989" s="52" t="s">
        <v>811</v>
      </c>
      <c r="B6989" s="52" t="s">
        <v>813</v>
      </c>
      <c r="C6989" s="52" t="s">
        <v>1092</v>
      </c>
      <c r="D6989" s="52" t="s">
        <v>1217</v>
      </c>
      <c r="E6989" s="52" t="s">
        <v>1096</v>
      </c>
      <c r="F6989" s="52" t="s">
        <v>1098</v>
      </c>
      <c r="G6989" s="56" t="s">
        <v>1099</v>
      </c>
      <c r="H6989" s="57">
        <v>864562000</v>
      </c>
    </row>
    <row r="6990" spans="1:8">
      <c r="A6990" s="52" t="s">
        <v>811</v>
      </c>
      <c r="B6990" s="52" t="s">
        <v>813</v>
      </c>
      <c r="C6990" s="52" t="s">
        <v>1092</v>
      </c>
      <c r="D6990" s="52" t="s">
        <v>1217</v>
      </c>
      <c r="E6990" s="52" t="s">
        <v>1100</v>
      </c>
      <c r="F6990" s="52" t="s">
        <v>201</v>
      </c>
      <c r="G6990" s="56" t="s">
        <v>1034</v>
      </c>
      <c r="H6990" s="57">
        <v>112867000</v>
      </c>
    </row>
    <row r="6991" spans="1:8">
      <c r="A6991" s="52" t="s">
        <v>811</v>
      </c>
      <c r="B6991" s="52" t="s">
        <v>813</v>
      </c>
      <c r="C6991" s="52" t="s">
        <v>1092</v>
      </c>
      <c r="D6991" s="52" t="s">
        <v>1217</v>
      </c>
      <c r="E6991" s="52" t="s">
        <v>1100</v>
      </c>
      <c r="F6991" s="52" t="s">
        <v>1101</v>
      </c>
      <c r="G6991" s="56" t="s">
        <v>1102</v>
      </c>
      <c r="H6991" s="57">
        <v>24936000</v>
      </c>
    </row>
    <row r="6992" spans="1:8">
      <c r="A6992" s="52" t="s">
        <v>811</v>
      </c>
      <c r="B6992" s="52" t="s">
        <v>813</v>
      </c>
      <c r="C6992" s="52" t="s">
        <v>1092</v>
      </c>
      <c r="D6992" s="52" t="s">
        <v>1217</v>
      </c>
      <c r="E6992" s="52" t="s">
        <v>1100</v>
      </c>
      <c r="F6992" s="52" t="s">
        <v>1103</v>
      </c>
      <c r="G6992" s="56" t="s">
        <v>1104</v>
      </c>
      <c r="H6992" s="57">
        <v>86708000</v>
      </c>
    </row>
    <row r="6993" spans="1:8">
      <c r="A6993" s="52" t="s">
        <v>811</v>
      </c>
      <c r="B6993" s="52" t="s">
        <v>813</v>
      </c>
      <c r="C6993" s="52" t="s">
        <v>1092</v>
      </c>
      <c r="D6993" s="52" t="s">
        <v>1217</v>
      </c>
      <c r="E6993" s="52" t="s">
        <v>1100</v>
      </c>
      <c r="F6993" s="52" t="s">
        <v>1105</v>
      </c>
      <c r="G6993" s="56" t="s">
        <v>971</v>
      </c>
      <c r="H6993" s="57">
        <v>1223000</v>
      </c>
    </row>
    <row r="6994" spans="1:8" ht="25.5">
      <c r="A6994" s="52" t="s">
        <v>811</v>
      </c>
      <c r="B6994" s="52" t="s">
        <v>813</v>
      </c>
      <c r="C6994" s="52" t="s">
        <v>1092</v>
      </c>
      <c r="D6994" s="52" t="s">
        <v>1355</v>
      </c>
      <c r="E6994" s="52" t="s">
        <v>201</v>
      </c>
      <c r="F6994" s="52" t="s">
        <v>201</v>
      </c>
      <c r="G6994" s="56" t="s">
        <v>1356</v>
      </c>
      <c r="H6994" s="57">
        <v>2052241600</v>
      </c>
    </row>
    <row r="6995" spans="1:8" ht="25.5">
      <c r="A6995" s="52" t="s">
        <v>811</v>
      </c>
      <c r="B6995" s="52" t="s">
        <v>813</v>
      </c>
      <c r="C6995" s="52" t="s">
        <v>1092</v>
      </c>
      <c r="D6995" s="52" t="s">
        <v>1355</v>
      </c>
      <c r="E6995" s="52" t="s">
        <v>962</v>
      </c>
      <c r="F6995" s="52" t="s">
        <v>201</v>
      </c>
      <c r="G6995" s="56" t="s">
        <v>963</v>
      </c>
      <c r="H6995" s="57">
        <v>344300000</v>
      </c>
    </row>
    <row r="6996" spans="1:8">
      <c r="A6996" s="52" t="s">
        <v>811</v>
      </c>
      <c r="B6996" s="52" t="s">
        <v>813</v>
      </c>
      <c r="C6996" s="52" t="s">
        <v>1092</v>
      </c>
      <c r="D6996" s="52" t="s">
        <v>1355</v>
      </c>
      <c r="E6996" s="52" t="s">
        <v>962</v>
      </c>
      <c r="F6996" s="52" t="s">
        <v>964</v>
      </c>
      <c r="G6996" s="56" t="s">
        <v>965</v>
      </c>
      <c r="H6996" s="57">
        <v>344300000</v>
      </c>
    </row>
    <row r="6997" spans="1:8">
      <c r="A6997" s="52" t="s">
        <v>811</v>
      </c>
      <c r="B6997" s="52" t="s">
        <v>813</v>
      </c>
      <c r="C6997" s="52" t="s">
        <v>1092</v>
      </c>
      <c r="D6997" s="52" t="s">
        <v>1355</v>
      </c>
      <c r="E6997" s="52" t="s">
        <v>1139</v>
      </c>
      <c r="F6997" s="52" t="s">
        <v>201</v>
      </c>
      <c r="G6997" s="56" t="s">
        <v>1140</v>
      </c>
      <c r="H6997" s="57">
        <v>800381600</v>
      </c>
    </row>
    <row r="6998" spans="1:8">
      <c r="A6998" s="52" t="s">
        <v>811</v>
      </c>
      <c r="B6998" s="52" t="s">
        <v>813</v>
      </c>
      <c r="C6998" s="52" t="s">
        <v>1092</v>
      </c>
      <c r="D6998" s="52" t="s">
        <v>1355</v>
      </c>
      <c r="E6998" s="52" t="s">
        <v>1139</v>
      </c>
      <c r="F6998" s="52" t="s">
        <v>1203</v>
      </c>
      <c r="G6998" s="56" t="s">
        <v>1204</v>
      </c>
      <c r="H6998" s="57">
        <v>413640000</v>
      </c>
    </row>
    <row r="6999" spans="1:8">
      <c r="A6999" s="52" t="s">
        <v>811</v>
      </c>
      <c r="B6999" s="52" t="s">
        <v>813</v>
      </c>
      <c r="C6999" s="52" t="s">
        <v>1092</v>
      </c>
      <c r="D6999" s="52" t="s">
        <v>1355</v>
      </c>
      <c r="E6999" s="52" t="s">
        <v>1139</v>
      </c>
      <c r="F6999" s="52" t="s">
        <v>1141</v>
      </c>
      <c r="G6999" s="56" t="s">
        <v>1142</v>
      </c>
      <c r="H6999" s="57">
        <v>334674000</v>
      </c>
    </row>
    <row r="7000" spans="1:8">
      <c r="A7000" s="52" t="s">
        <v>811</v>
      </c>
      <c r="B7000" s="52" t="s">
        <v>813</v>
      </c>
      <c r="C7000" s="52" t="s">
        <v>1092</v>
      </c>
      <c r="D7000" s="52" t="s">
        <v>1355</v>
      </c>
      <c r="E7000" s="52" t="s">
        <v>1139</v>
      </c>
      <c r="F7000" s="52" t="s">
        <v>1266</v>
      </c>
      <c r="G7000" s="56" t="s">
        <v>1267</v>
      </c>
      <c r="H7000" s="57">
        <v>52067600</v>
      </c>
    </row>
    <row r="7001" spans="1:8">
      <c r="A7001" s="52" t="s">
        <v>811</v>
      </c>
      <c r="B7001" s="52" t="s">
        <v>813</v>
      </c>
      <c r="C7001" s="52" t="s">
        <v>1092</v>
      </c>
      <c r="D7001" s="52" t="s">
        <v>1355</v>
      </c>
      <c r="E7001" s="52" t="s">
        <v>1021</v>
      </c>
      <c r="F7001" s="52" t="s">
        <v>201</v>
      </c>
      <c r="G7001" s="56" t="s">
        <v>1022</v>
      </c>
      <c r="H7001" s="57">
        <v>19791600</v>
      </c>
    </row>
    <row r="7002" spans="1:8">
      <c r="A7002" s="52" t="s">
        <v>811</v>
      </c>
      <c r="B7002" s="52" t="s">
        <v>813</v>
      </c>
      <c r="C7002" s="52" t="s">
        <v>1092</v>
      </c>
      <c r="D7002" s="52" t="s">
        <v>1355</v>
      </c>
      <c r="E7002" s="52" t="s">
        <v>1021</v>
      </c>
      <c r="F7002" s="52" t="s">
        <v>1023</v>
      </c>
      <c r="G7002" s="56" t="s">
        <v>1024</v>
      </c>
      <c r="H7002" s="57">
        <v>400000</v>
      </c>
    </row>
    <row r="7003" spans="1:8">
      <c r="A7003" s="52" t="s">
        <v>811</v>
      </c>
      <c r="B7003" s="52" t="s">
        <v>813</v>
      </c>
      <c r="C7003" s="52" t="s">
        <v>1092</v>
      </c>
      <c r="D7003" s="52" t="s">
        <v>1355</v>
      </c>
      <c r="E7003" s="52" t="s">
        <v>1021</v>
      </c>
      <c r="F7003" s="52" t="s">
        <v>1029</v>
      </c>
      <c r="G7003" s="56" t="s">
        <v>1030</v>
      </c>
      <c r="H7003" s="57">
        <v>1000000</v>
      </c>
    </row>
    <row r="7004" spans="1:8">
      <c r="A7004" s="52" t="s">
        <v>811</v>
      </c>
      <c r="B7004" s="52" t="s">
        <v>813</v>
      </c>
      <c r="C7004" s="52" t="s">
        <v>1092</v>
      </c>
      <c r="D7004" s="52" t="s">
        <v>1355</v>
      </c>
      <c r="E7004" s="52" t="s">
        <v>1021</v>
      </c>
      <c r="F7004" s="52" t="s">
        <v>1033</v>
      </c>
      <c r="G7004" s="56" t="s">
        <v>1034</v>
      </c>
      <c r="H7004" s="57">
        <v>18391600</v>
      </c>
    </row>
    <row r="7005" spans="1:8">
      <c r="A7005" s="52" t="s">
        <v>811</v>
      </c>
      <c r="B7005" s="52" t="s">
        <v>813</v>
      </c>
      <c r="C7005" s="52" t="s">
        <v>1092</v>
      </c>
      <c r="D7005" s="52" t="s">
        <v>1355</v>
      </c>
      <c r="E7005" s="52" t="s">
        <v>1035</v>
      </c>
      <c r="F7005" s="52" t="s">
        <v>201</v>
      </c>
      <c r="G7005" s="56" t="s">
        <v>1036</v>
      </c>
      <c r="H7005" s="57">
        <v>70090000</v>
      </c>
    </row>
    <row r="7006" spans="1:8">
      <c r="A7006" s="52" t="s">
        <v>811</v>
      </c>
      <c r="B7006" s="52" t="s">
        <v>813</v>
      </c>
      <c r="C7006" s="52" t="s">
        <v>1092</v>
      </c>
      <c r="D7006" s="52" t="s">
        <v>1355</v>
      </c>
      <c r="E7006" s="52" t="s">
        <v>1035</v>
      </c>
      <c r="F7006" s="52" t="s">
        <v>1037</v>
      </c>
      <c r="G7006" s="56" t="s">
        <v>1038</v>
      </c>
      <c r="H7006" s="57">
        <v>4750000</v>
      </c>
    </row>
    <row r="7007" spans="1:8">
      <c r="A7007" s="52" t="s">
        <v>811</v>
      </c>
      <c r="B7007" s="52" t="s">
        <v>813</v>
      </c>
      <c r="C7007" s="52" t="s">
        <v>1092</v>
      </c>
      <c r="D7007" s="52" t="s">
        <v>1355</v>
      </c>
      <c r="E7007" s="52" t="s">
        <v>1035</v>
      </c>
      <c r="F7007" s="52" t="s">
        <v>1039</v>
      </c>
      <c r="G7007" s="56" t="s">
        <v>1040</v>
      </c>
      <c r="H7007" s="57">
        <v>25050000</v>
      </c>
    </row>
    <row r="7008" spans="1:8">
      <c r="A7008" s="52" t="s">
        <v>811</v>
      </c>
      <c r="B7008" s="52" t="s">
        <v>813</v>
      </c>
      <c r="C7008" s="52" t="s">
        <v>1092</v>
      </c>
      <c r="D7008" s="52" t="s">
        <v>1355</v>
      </c>
      <c r="E7008" s="52" t="s">
        <v>1035</v>
      </c>
      <c r="F7008" s="52" t="s">
        <v>1041</v>
      </c>
      <c r="G7008" s="56" t="s">
        <v>1028</v>
      </c>
      <c r="H7008" s="57">
        <v>40290000</v>
      </c>
    </row>
    <row r="7009" spans="1:8">
      <c r="A7009" s="52" t="s">
        <v>811</v>
      </c>
      <c r="B7009" s="52" t="s">
        <v>813</v>
      </c>
      <c r="C7009" s="52" t="s">
        <v>1092</v>
      </c>
      <c r="D7009" s="52" t="s">
        <v>1355</v>
      </c>
      <c r="E7009" s="52" t="s">
        <v>1044</v>
      </c>
      <c r="F7009" s="52" t="s">
        <v>201</v>
      </c>
      <c r="G7009" s="56" t="s">
        <v>1045</v>
      </c>
      <c r="H7009" s="57">
        <v>30790000</v>
      </c>
    </row>
    <row r="7010" spans="1:8">
      <c r="A7010" s="52" t="s">
        <v>811</v>
      </c>
      <c r="B7010" s="52" t="s">
        <v>813</v>
      </c>
      <c r="C7010" s="52" t="s">
        <v>1092</v>
      </c>
      <c r="D7010" s="52" t="s">
        <v>1355</v>
      </c>
      <c r="E7010" s="52" t="s">
        <v>1044</v>
      </c>
      <c r="F7010" s="52" t="s">
        <v>1046</v>
      </c>
      <c r="G7010" s="56" t="s">
        <v>1047</v>
      </c>
      <c r="H7010" s="57">
        <v>17490000</v>
      </c>
    </row>
    <row r="7011" spans="1:8">
      <c r="A7011" s="52" t="s">
        <v>811</v>
      </c>
      <c r="B7011" s="52" t="s">
        <v>813</v>
      </c>
      <c r="C7011" s="52" t="s">
        <v>1092</v>
      </c>
      <c r="D7011" s="52" t="s">
        <v>1355</v>
      </c>
      <c r="E7011" s="52" t="s">
        <v>1044</v>
      </c>
      <c r="F7011" s="52" t="s">
        <v>1205</v>
      </c>
      <c r="G7011" s="56" t="s">
        <v>1206</v>
      </c>
      <c r="H7011" s="57">
        <v>4600000</v>
      </c>
    </row>
    <row r="7012" spans="1:8">
      <c r="A7012" s="52" t="s">
        <v>811</v>
      </c>
      <c r="B7012" s="52" t="s">
        <v>813</v>
      </c>
      <c r="C7012" s="52" t="s">
        <v>1092</v>
      </c>
      <c r="D7012" s="52" t="s">
        <v>1355</v>
      </c>
      <c r="E7012" s="52" t="s">
        <v>1044</v>
      </c>
      <c r="F7012" s="52" t="s">
        <v>1050</v>
      </c>
      <c r="G7012" s="56" t="s">
        <v>1051</v>
      </c>
      <c r="H7012" s="57">
        <v>8700000</v>
      </c>
    </row>
    <row r="7013" spans="1:8" ht="25.5">
      <c r="A7013" s="52" t="s">
        <v>811</v>
      </c>
      <c r="B7013" s="52" t="s">
        <v>813</v>
      </c>
      <c r="C7013" s="52" t="s">
        <v>1092</v>
      </c>
      <c r="D7013" s="52" t="s">
        <v>1355</v>
      </c>
      <c r="E7013" s="52" t="s">
        <v>1076</v>
      </c>
      <c r="F7013" s="52" t="s">
        <v>201</v>
      </c>
      <c r="G7013" s="56" t="s">
        <v>1077</v>
      </c>
      <c r="H7013" s="57">
        <v>474080400</v>
      </c>
    </row>
    <row r="7014" spans="1:8">
      <c r="A7014" s="52" t="s">
        <v>811</v>
      </c>
      <c r="B7014" s="52" t="s">
        <v>813</v>
      </c>
      <c r="C7014" s="52" t="s">
        <v>1092</v>
      </c>
      <c r="D7014" s="52" t="s">
        <v>1355</v>
      </c>
      <c r="E7014" s="52" t="s">
        <v>1076</v>
      </c>
      <c r="F7014" s="52" t="s">
        <v>1112</v>
      </c>
      <c r="G7014" s="56" t="s">
        <v>1113</v>
      </c>
      <c r="H7014" s="57">
        <v>76723900</v>
      </c>
    </row>
    <row r="7015" spans="1:8">
      <c r="A7015" s="52" t="s">
        <v>811</v>
      </c>
      <c r="B7015" s="52" t="s">
        <v>813</v>
      </c>
      <c r="C7015" s="52" t="s">
        <v>1092</v>
      </c>
      <c r="D7015" s="52" t="s">
        <v>1355</v>
      </c>
      <c r="E7015" s="52" t="s">
        <v>1076</v>
      </c>
      <c r="F7015" s="52" t="s">
        <v>1080</v>
      </c>
      <c r="G7015" s="56" t="s">
        <v>1081</v>
      </c>
      <c r="H7015" s="57">
        <v>314356500</v>
      </c>
    </row>
    <row r="7016" spans="1:8">
      <c r="A7016" s="52" t="s">
        <v>811</v>
      </c>
      <c r="B7016" s="52" t="s">
        <v>813</v>
      </c>
      <c r="C7016" s="52" t="s">
        <v>1092</v>
      </c>
      <c r="D7016" s="52" t="s">
        <v>1355</v>
      </c>
      <c r="E7016" s="52" t="s">
        <v>1076</v>
      </c>
      <c r="F7016" s="52" t="s">
        <v>1082</v>
      </c>
      <c r="G7016" s="56" t="s">
        <v>971</v>
      </c>
      <c r="H7016" s="57">
        <v>83000000</v>
      </c>
    </row>
    <row r="7017" spans="1:8">
      <c r="A7017" s="52" t="s">
        <v>811</v>
      </c>
      <c r="B7017" s="52" t="s">
        <v>813</v>
      </c>
      <c r="C7017" s="52" t="s">
        <v>1092</v>
      </c>
      <c r="D7017" s="52" t="s">
        <v>1355</v>
      </c>
      <c r="E7017" s="52" t="s">
        <v>1083</v>
      </c>
      <c r="F7017" s="52" t="s">
        <v>201</v>
      </c>
      <c r="G7017" s="56" t="s">
        <v>971</v>
      </c>
      <c r="H7017" s="57">
        <v>312808000</v>
      </c>
    </row>
    <row r="7018" spans="1:8">
      <c r="A7018" s="52" t="s">
        <v>811</v>
      </c>
      <c r="B7018" s="52" t="s">
        <v>813</v>
      </c>
      <c r="C7018" s="52" t="s">
        <v>1092</v>
      </c>
      <c r="D7018" s="52" t="s">
        <v>1355</v>
      </c>
      <c r="E7018" s="52" t="s">
        <v>1083</v>
      </c>
      <c r="F7018" s="52" t="s">
        <v>1090</v>
      </c>
      <c r="G7018" s="56" t="s">
        <v>1091</v>
      </c>
      <c r="H7018" s="57">
        <v>312808000</v>
      </c>
    </row>
    <row r="7019" spans="1:8">
      <c r="A7019" s="52" t="s">
        <v>811</v>
      </c>
      <c r="B7019" s="52" t="s">
        <v>813</v>
      </c>
      <c r="C7019" s="52" t="s">
        <v>1122</v>
      </c>
      <c r="D7019" s="52" t="s">
        <v>201</v>
      </c>
      <c r="E7019" s="52" t="s">
        <v>201</v>
      </c>
      <c r="F7019" s="52" t="s">
        <v>201</v>
      </c>
      <c r="G7019" s="56" t="s">
        <v>1123</v>
      </c>
      <c r="H7019" s="57">
        <v>7280909600</v>
      </c>
    </row>
    <row r="7020" spans="1:8">
      <c r="A7020" s="52" t="s">
        <v>811</v>
      </c>
      <c r="B7020" s="52" t="s">
        <v>813</v>
      </c>
      <c r="C7020" s="52" t="s">
        <v>1122</v>
      </c>
      <c r="D7020" s="52" t="s">
        <v>1124</v>
      </c>
      <c r="E7020" s="52" t="s">
        <v>201</v>
      </c>
      <c r="F7020" s="52" t="s">
        <v>201</v>
      </c>
      <c r="G7020" s="56" t="s">
        <v>1125</v>
      </c>
      <c r="H7020" s="57">
        <v>2361500000</v>
      </c>
    </row>
    <row r="7021" spans="1:8">
      <c r="A7021" s="52" t="s">
        <v>811</v>
      </c>
      <c r="B7021" s="52" t="s">
        <v>813</v>
      </c>
      <c r="C7021" s="52" t="s">
        <v>1122</v>
      </c>
      <c r="D7021" s="52" t="s">
        <v>1124</v>
      </c>
      <c r="E7021" s="52" t="s">
        <v>996</v>
      </c>
      <c r="F7021" s="52" t="s">
        <v>201</v>
      </c>
      <c r="G7021" s="56" t="s">
        <v>997</v>
      </c>
      <c r="H7021" s="57">
        <v>8145676</v>
      </c>
    </row>
    <row r="7022" spans="1:8">
      <c r="A7022" s="52" t="s">
        <v>811</v>
      </c>
      <c r="B7022" s="52" t="s">
        <v>813</v>
      </c>
      <c r="C7022" s="52" t="s">
        <v>1122</v>
      </c>
      <c r="D7022" s="52" t="s">
        <v>1124</v>
      </c>
      <c r="E7022" s="52" t="s">
        <v>996</v>
      </c>
      <c r="F7022" s="52" t="s">
        <v>998</v>
      </c>
      <c r="G7022" s="56" t="s">
        <v>999</v>
      </c>
      <c r="H7022" s="57">
        <v>8145676</v>
      </c>
    </row>
    <row r="7023" spans="1:8">
      <c r="A7023" s="52" t="s">
        <v>811</v>
      </c>
      <c r="B7023" s="52" t="s">
        <v>813</v>
      </c>
      <c r="C7023" s="52" t="s">
        <v>1122</v>
      </c>
      <c r="D7023" s="52" t="s">
        <v>1124</v>
      </c>
      <c r="E7023" s="52" t="s">
        <v>1021</v>
      </c>
      <c r="F7023" s="52" t="s">
        <v>201</v>
      </c>
      <c r="G7023" s="56" t="s">
        <v>1022</v>
      </c>
      <c r="H7023" s="57">
        <v>119842124</v>
      </c>
    </row>
    <row r="7024" spans="1:8">
      <c r="A7024" s="52" t="s">
        <v>811</v>
      </c>
      <c r="B7024" s="52" t="s">
        <v>813</v>
      </c>
      <c r="C7024" s="52" t="s">
        <v>1122</v>
      </c>
      <c r="D7024" s="52" t="s">
        <v>1124</v>
      </c>
      <c r="E7024" s="52" t="s">
        <v>1021</v>
      </c>
      <c r="F7024" s="52" t="s">
        <v>1023</v>
      </c>
      <c r="G7024" s="56" t="s">
        <v>1024</v>
      </c>
      <c r="H7024" s="57">
        <v>19162304</v>
      </c>
    </row>
    <row r="7025" spans="1:8">
      <c r="A7025" s="52" t="s">
        <v>811</v>
      </c>
      <c r="B7025" s="52" t="s">
        <v>813</v>
      </c>
      <c r="C7025" s="52" t="s">
        <v>1122</v>
      </c>
      <c r="D7025" s="52" t="s">
        <v>1124</v>
      </c>
      <c r="E7025" s="52" t="s">
        <v>1021</v>
      </c>
      <c r="F7025" s="52" t="s">
        <v>1025</v>
      </c>
      <c r="G7025" s="56" t="s">
        <v>1026</v>
      </c>
      <c r="H7025" s="57">
        <v>5000000</v>
      </c>
    </row>
    <row r="7026" spans="1:8">
      <c r="A7026" s="52" t="s">
        <v>811</v>
      </c>
      <c r="B7026" s="52" t="s">
        <v>813</v>
      </c>
      <c r="C7026" s="52" t="s">
        <v>1122</v>
      </c>
      <c r="D7026" s="52" t="s">
        <v>1124</v>
      </c>
      <c r="E7026" s="52" t="s">
        <v>1021</v>
      </c>
      <c r="F7026" s="52" t="s">
        <v>1033</v>
      </c>
      <c r="G7026" s="56" t="s">
        <v>1034</v>
      </c>
      <c r="H7026" s="57">
        <v>95679820</v>
      </c>
    </row>
    <row r="7027" spans="1:8">
      <c r="A7027" s="52" t="s">
        <v>811</v>
      </c>
      <c r="B7027" s="52" t="s">
        <v>813</v>
      </c>
      <c r="C7027" s="52" t="s">
        <v>1122</v>
      </c>
      <c r="D7027" s="52" t="s">
        <v>1124</v>
      </c>
      <c r="E7027" s="52" t="s">
        <v>1044</v>
      </c>
      <c r="F7027" s="52" t="s">
        <v>201</v>
      </c>
      <c r="G7027" s="56" t="s">
        <v>1045</v>
      </c>
      <c r="H7027" s="57">
        <v>100800000</v>
      </c>
    </row>
    <row r="7028" spans="1:8">
      <c r="A7028" s="52" t="s">
        <v>811</v>
      </c>
      <c r="B7028" s="52" t="s">
        <v>813</v>
      </c>
      <c r="C7028" s="52" t="s">
        <v>1122</v>
      </c>
      <c r="D7028" s="52" t="s">
        <v>1124</v>
      </c>
      <c r="E7028" s="52" t="s">
        <v>1044</v>
      </c>
      <c r="F7028" s="52" t="s">
        <v>1046</v>
      </c>
      <c r="G7028" s="56" t="s">
        <v>1047</v>
      </c>
      <c r="H7028" s="57">
        <v>100800000</v>
      </c>
    </row>
    <row r="7029" spans="1:8" ht="25.5">
      <c r="A7029" s="52" t="s">
        <v>811</v>
      </c>
      <c r="B7029" s="52" t="s">
        <v>813</v>
      </c>
      <c r="C7029" s="52" t="s">
        <v>1122</v>
      </c>
      <c r="D7029" s="52" t="s">
        <v>1124</v>
      </c>
      <c r="E7029" s="52" t="s">
        <v>1076</v>
      </c>
      <c r="F7029" s="52" t="s">
        <v>201</v>
      </c>
      <c r="G7029" s="56" t="s">
        <v>1077</v>
      </c>
      <c r="H7029" s="57">
        <v>6712200</v>
      </c>
    </row>
    <row r="7030" spans="1:8">
      <c r="A7030" s="52" t="s">
        <v>811</v>
      </c>
      <c r="B7030" s="52" t="s">
        <v>813</v>
      </c>
      <c r="C7030" s="52" t="s">
        <v>1122</v>
      </c>
      <c r="D7030" s="52" t="s">
        <v>1124</v>
      </c>
      <c r="E7030" s="52" t="s">
        <v>1076</v>
      </c>
      <c r="F7030" s="52" t="s">
        <v>1112</v>
      </c>
      <c r="G7030" s="56" t="s">
        <v>1113</v>
      </c>
      <c r="H7030" s="57">
        <v>6712200</v>
      </c>
    </row>
    <row r="7031" spans="1:8">
      <c r="A7031" s="52" t="s">
        <v>811</v>
      </c>
      <c r="B7031" s="52" t="s">
        <v>813</v>
      </c>
      <c r="C7031" s="52" t="s">
        <v>1122</v>
      </c>
      <c r="D7031" s="52" t="s">
        <v>1124</v>
      </c>
      <c r="E7031" s="52" t="s">
        <v>1083</v>
      </c>
      <c r="F7031" s="52" t="s">
        <v>201</v>
      </c>
      <c r="G7031" s="56" t="s">
        <v>971</v>
      </c>
      <c r="H7031" s="57">
        <v>26000000</v>
      </c>
    </row>
    <row r="7032" spans="1:8">
      <c r="A7032" s="52" t="s">
        <v>811</v>
      </c>
      <c r="B7032" s="52" t="s">
        <v>813</v>
      </c>
      <c r="C7032" s="52" t="s">
        <v>1122</v>
      </c>
      <c r="D7032" s="52" t="s">
        <v>1124</v>
      </c>
      <c r="E7032" s="52" t="s">
        <v>1083</v>
      </c>
      <c r="F7032" s="52" t="s">
        <v>1090</v>
      </c>
      <c r="G7032" s="56" t="s">
        <v>1091</v>
      </c>
      <c r="H7032" s="57">
        <v>26000000</v>
      </c>
    </row>
    <row r="7033" spans="1:8">
      <c r="A7033" s="52" t="s">
        <v>811</v>
      </c>
      <c r="B7033" s="52" t="s">
        <v>813</v>
      </c>
      <c r="C7033" s="52" t="s">
        <v>1122</v>
      </c>
      <c r="D7033" s="52" t="s">
        <v>1124</v>
      </c>
      <c r="E7033" s="52" t="s">
        <v>1096</v>
      </c>
      <c r="F7033" s="52" t="s">
        <v>201</v>
      </c>
      <c r="G7033" s="56" t="s">
        <v>1097</v>
      </c>
      <c r="H7033" s="57">
        <v>2097604000</v>
      </c>
    </row>
    <row r="7034" spans="1:8" ht="25.5">
      <c r="A7034" s="52" t="s">
        <v>811</v>
      </c>
      <c r="B7034" s="52" t="s">
        <v>813</v>
      </c>
      <c r="C7034" s="52" t="s">
        <v>1122</v>
      </c>
      <c r="D7034" s="52" t="s">
        <v>1124</v>
      </c>
      <c r="E7034" s="52" t="s">
        <v>1096</v>
      </c>
      <c r="F7034" s="52" t="s">
        <v>1098</v>
      </c>
      <c r="G7034" s="56" t="s">
        <v>1099</v>
      </c>
      <c r="H7034" s="57">
        <v>2097604000</v>
      </c>
    </row>
    <row r="7035" spans="1:8">
      <c r="A7035" s="52" t="s">
        <v>811</v>
      </c>
      <c r="B7035" s="52" t="s">
        <v>813</v>
      </c>
      <c r="C7035" s="52" t="s">
        <v>1122</v>
      </c>
      <c r="D7035" s="52" t="s">
        <v>1124</v>
      </c>
      <c r="E7035" s="52" t="s">
        <v>1100</v>
      </c>
      <c r="F7035" s="52" t="s">
        <v>201</v>
      </c>
      <c r="G7035" s="56" t="s">
        <v>1034</v>
      </c>
      <c r="H7035" s="57">
        <v>2396000</v>
      </c>
    </row>
    <row r="7036" spans="1:8">
      <c r="A7036" s="52" t="s">
        <v>811</v>
      </c>
      <c r="B7036" s="52" t="s">
        <v>813</v>
      </c>
      <c r="C7036" s="52" t="s">
        <v>1122</v>
      </c>
      <c r="D7036" s="52" t="s">
        <v>1124</v>
      </c>
      <c r="E7036" s="52" t="s">
        <v>1100</v>
      </c>
      <c r="F7036" s="52" t="s">
        <v>1105</v>
      </c>
      <c r="G7036" s="56" t="s">
        <v>971</v>
      </c>
      <c r="H7036" s="57">
        <v>2396000</v>
      </c>
    </row>
    <row r="7037" spans="1:8">
      <c r="A7037" s="52" t="s">
        <v>811</v>
      </c>
      <c r="B7037" s="52" t="s">
        <v>813</v>
      </c>
      <c r="C7037" s="52" t="s">
        <v>1122</v>
      </c>
      <c r="D7037" s="52" t="s">
        <v>1130</v>
      </c>
      <c r="E7037" s="52" t="s">
        <v>201</v>
      </c>
      <c r="F7037" s="52" t="s">
        <v>201</v>
      </c>
      <c r="G7037" s="56" t="s">
        <v>1131</v>
      </c>
      <c r="H7037" s="57">
        <v>4735588600</v>
      </c>
    </row>
    <row r="7038" spans="1:8">
      <c r="A7038" s="52" t="s">
        <v>811</v>
      </c>
      <c r="B7038" s="52" t="s">
        <v>813</v>
      </c>
      <c r="C7038" s="52" t="s">
        <v>1122</v>
      </c>
      <c r="D7038" s="52" t="s">
        <v>1130</v>
      </c>
      <c r="E7038" s="52" t="s">
        <v>1096</v>
      </c>
      <c r="F7038" s="52" t="s">
        <v>201</v>
      </c>
      <c r="G7038" s="56" t="s">
        <v>1097</v>
      </c>
      <c r="H7038" s="57">
        <v>4290954000</v>
      </c>
    </row>
    <row r="7039" spans="1:8" ht="25.5">
      <c r="A7039" s="52" t="s">
        <v>811</v>
      </c>
      <c r="B7039" s="52" t="s">
        <v>813</v>
      </c>
      <c r="C7039" s="52" t="s">
        <v>1122</v>
      </c>
      <c r="D7039" s="52" t="s">
        <v>1130</v>
      </c>
      <c r="E7039" s="52" t="s">
        <v>1096</v>
      </c>
      <c r="F7039" s="52" t="s">
        <v>1098</v>
      </c>
      <c r="G7039" s="56" t="s">
        <v>1099</v>
      </c>
      <c r="H7039" s="57">
        <v>4290954000</v>
      </c>
    </row>
    <row r="7040" spans="1:8">
      <c r="A7040" s="52" t="s">
        <v>811</v>
      </c>
      <c r="B7040" s="52" t="s">
        <v>813</v>
      </c>
      <c r="C7040" s="52" t="s">
        <v>1122</v>
      </c>
      <c r="D7040" s="52" t="s">
        <v>1130</v>
      </c>
      <c r="E7040" s="52" t="s">
        <v>1100</v>
      </c>
      <c r="F7040" s="52" t="s">
        <v>201</v>
      </c>
      <c r="G7040" s="56" t="s">
        <v>1034</v>
      </c>
      <c r="H7040" s="57">
        <v>444634600</v>
      </c>
    </row>
    <row r="7041" spans="1:8">
      <c r="A7041" s="52" t="s">
        <v>811</v>
      </c>
      <c r="B7041" s="52" t="s">
        <v>813</v>
      </c>
      <c r="C7041" s="52" t="s">
        <v>1122</v>
      </c>
      <c r="D7041" s="52" t="s">
        <v>1130</v>
      </c>
      <c r="E7041" s="52" t="s">
        <v>1100</v>
      </c>
      <c r="F7041" s="52" t="s">
        <v>1101</v>
      </c>
      <c r="G7041" s="56" t="s">
        <v>1102</v>
      </c>
      <c r="H7041" s="57">
        <v>124621000</v>
      </c>
    </row>
    <row r="7042" spans="1:8">
      <c r="A7042" s="52" t="s">
        <v>811</v>
      </c>
      <c r="B7042" s="52" t="s">
        <v>813</v>
      </c>
      <c r="C7042" s="52" t="s">
        <v>1122</v>
      </c>
      <c r="D7042" s="52" t="s">
        <v>1130</v>
      </c>
      <c r="E7042" s="52" t="s">
        <v>1100</v>
      </c>
      <c r="F7042" s="52" t="s">
        <v>1103</v>
      </c>
      <c r="G7042" s="56" t="s">
        <v>1104</v>
      </c>
      <c r="H7042" s="57">
        <v>313748000</v>
      </c>
    </row>
    <row r="7043" spans="1:8">
      <c r="A7043" s="52" t="s">
        <v>811</v>
      </c>
      <c r="B7043" s="52" t="s">
        <v>813</v>
      </c>
      <c r="C7043" s="52" t="s">
        <v>1122</v>
      </c>
      <c r="D7043" s="52" t="s">
        <v>1130</v>
      </c>
      <c r="E7043" s="52" t="s">
        <v>1100</v>
      </c>
      <c r="F7043" s="52" t="s">
        <v>1105</v>
      </c>
      <c r="G7043" s="56" t="s">
        <v>971</v>
      </c>
      <c r="H7043" s="57">
        <v>6265600</v>
      </c>
    </row>
    <row r="7044" spans="1:8">
      <c r="A7044" s="52" t="s">
        <v>811</v>
      </c>
      <c r="B7044" s="52" t="s">
        <v>813</v>
      </c>
      <c r="C7044" s="52" t="s">
        <v>1122</v>
      </c>
      <c r="D7044" s="52" t="s">
        <v>440</v>
      </c>
      <c r="E7044" s="52" t="s">
        <v>201</v>
      </c>
      <c r="F7044" s="52" t="s">
        <v>201</v>
      </c>
      <c r="G7044" s="56" t="s">
        <v>1366</v>
      </c>
      <c r="H7044" s="57">
        <v>183821000</v>
      </c>
    </row>
    <row r="7045" spans="1:8">
      <c r="A7045" s="52" t="s">
        <v>811</v>
      </c>
      <c r="B7045" s="52" t="s">
        <v>813</v>
      </c>
      <c r="C7045" s="52" t="s">
        <v>1122</v>
      </c>
      <c r="D7045" s="52" t="s">
        <v>440</v>
      </c>
      <c r="E7045" s="52" t="s">
        <v>1100</v>
      </c>
      <c r="F7045" s="52" t="s">
        <v>201</v>
      </c>
      <c r="G7045" s="56" t="s">
        <v>1034</v>
      </c>
      <c r="H7045" s="57">
        <v>183821000</v>
      </c>
    </row>
    <row r="7046" spans="1:8">
      <c r="A7046" s="52" t="s">
        <v>811</v>
      </c>
      <c r="B7046" s="52" t="s">
        <v>813</v>
      </c>
      <c r="C7046" s="52" t="s">
        <v>1122</v>
      </c>
      <c r="D7046" s="52" t="s">
        <v>440</v>
      </c>
      <c r="E7046" s="52" t="s">
        <v>1100</v>
      </c>
      <c r="F7046" s="52" t="s">
        <v>1101</v>
      </c>
      <c r="G7046" s="56" t="s">
        <v>1102</v>
      </c>
      <c r="H7046" s="57">
        <v>153244000</v>
      </c>
    </row>
    <row r="7047" spans="1:8">
      <c r="A7047" s="52" t="s">
        <v>811</v>
      </c>
      <c r="B7047" s="52" t="s">
        <v>813</v>
      </c>
      <c r="C7047" s="52" t="s">
        <v>1122</v>
      </c>
      <c r="D7047" s="52" t="s">
        <v>440</v>
      </c>
      <c r="E7047" s="52" t="s">
        <v>1100</v>
      </c>
      <c r="F7047" s="52" t="s">
        <v>1105</v>
      </c>
      <c r="G7047" s="56" t="s">
        <v>971</v>
      </c>
      <c r="H7047" s="57">
        <v>30577000</v>
      </c>
    </row>
    <row r="7048" spans="1:8">
      <c r="A7048" s="52" t="s">
        <v>811</v>
      </c>
      <c r="B7048" s="52" t="s">
        <v>813</v>
      </c>
      <c r="C7048" s="52" t="s">
        <v>480</v>
      </c>
      <c r="D7048" s="52" t="s">
        <v>201</v>
      </c>
      <c r="E7048" s="52" t="s">
        <v>201</v>
      </c>
      <c r="F7048" s="52" t="s">
        <v>201</v>
      </c>
      <c r="G7048" s="56" t="s">
        <v>1137</v>
      </c>
      <c r="H7048" s="57">
        <v>83679710277</v>
      </c>
    </row>
    <row r="7049" spans="1:8">
      <c r="A7049" s="52" t="s">
        <v>811</v>
      </c>
      <c r="B7049" s="52" t="s">
        <v>813</v>
      </c>
      <c r="C7049" s="52" t="s">
        <v>480</v>
      </c>
      <c r="D7049" s="52" t="s">
        <v>490</v>
      </c>
      <c r="E7049" s="52" t="s">
        <v>201</v>
      </c>
      <c r="F7049" s="52" t="s">
        <v>201</v>
      </c>
      <c r="G7049" s="56" t="s">
        <v>1138</v>
      </c>
      <c r="H7049" s="57">
        <v>82984181717</v>
      </c>
    </row>
    <row r="7050" spans="1:8">
      <c r="A7050" s="52" t="s">
        <v>811</v>
      </c>
      <c r="B7050" s="52" t="s">
        <v>813</v>
      </c>
      <c r="C7050" s="52" t="s">
        <v>480</v>
      </c>
      <c r="D7050" s="52" t="s">
        <v>490</v>
      </c>
      <c r="E7050" s="52" t="s">
        <v>1139</v>
      </c>
      <c r="F7050" s="52" t="s">
        <v>201</v>
      </c>
      <c r="G7050" s="56" t="s">
        <v>1140</v>
      </c>
      <c r="H7050" s="57">
        <v>11270000</v>
      </c>
    </row>
    <row r="7051" spans="1:8">
      <c r="A7051" s="52" t="s">
        <v>811</v>
      </c>
      <c r="B7051" s="52" t="s">
        <v>813</v>
      </c>
      <c r="C7051" s="52" t="s">
        <v>480</v>
      </c>
      <c r="D7051" s="52" t="s">
        <v>490</v>
      </c>
      <c r="E7051" s="52" t="s">
        <v>1139</v>
      </c>
      <c r="F7051" s="52" t="s">
        <v>1266</v>
      </c>
      <c r="G7051" s="56" t="s">
        <v>1267</v>
      </c>
      <c r="H7051" s="57">
        <v>11270000</v>
      </c>
    </row>
    <row r="7052" spans="1:8">
      <c r="A7052" s="52" t="s">
        <v>811</v>
      </c>
      <c r="B7052" s="52" t="s">
        <v>813</v>
      </c>
      <c r="C7052" s="52" t="s">
        <v>480</v>
      </c>
      <c r="D7052" s="52" t="s">
        <v>490</v>
      </c>
      <c r="E7052" s="52" t="s">
        <v>996</v>
      </c>
      <c r="F7052" s="52" t="s">
        <v>201</v>
      </c>
      <c r="G7052" s="56" t="s">
        <v>997</v>
      </c>
      <c r="H7052" s="57">
        <v>15063164</v>
      </c>
    </row>
    <row r="7053" spans="1:8">
      <c r="A7053" s="52" t="s">
        <v>811</v>
      </c>
      <c r="B7053" s="52" t="s">
        <v>813</v>
      </c>
      <c r="C7053" s="52" t="s">
        <v>480</v>
      </c>
      <c r="D7053" s="52" t="s">
        <v>490</v>
      </c>
      <c r="E7053" s="52" t="s">
        <v>996</v>
      </c>
      <c r="F7053" s="52" t="s">
        <v>998</v>
      </c>
      <c r="G7053" s="56" t="s">
        <v>999</v>
      </c>
      <c r="H7053" s="57">
        <v>15063164</v>
      </c>
    </row>
    <row r="7054" spans="1:8">
      <c r="A7054" s="52" t="s">
        <v>811</v>
      </c>
      <c r="B7054" s="52" t="s">
        <v>813</v>
      </c>
      <c r="C7054" s="52" t="s">
        <v>480</v>
      </c>
      <c r="D7054" s="52" t="s">
        <v>490</v>
      </c>
      <c r="E7054" s="52" t="s">
        <v>1006</v>
      </c>
      <c r="F7054" s="52" t="s">
        <v>201</v>
      </c>
      <c r="G7054" s="56" t="s">
        <v>1007</v>
      </c>
      <c r="H7054" s="57">
        <v>1008310000</v>
      </c>
    </row>
    <row r="7055" spans="1:8">
      <c r="A7055" s="52" t="s">
        <v>811</v>
      </c>
      <c r="B7055" s="52" t="s">
        <v>813</v>
      </c>
      <c r="C7055" s="52" t="s">
        <v>480</v>
      </c>
      <c r="D7055" s="52" t="s">
        <v>490</v>
      </c>
      <c r="E7055" s="52" t="s">
        <v>1006</v>
      </c>
      <c r="F7055" s="52" t="s">
        <v>1014</v>
      </c>
      <c r="G7055" s="56" t="s">
        <v>1015</v>
      </c>
      <c r="H7055" s="57">
        <v>1007820000</v>
      </c>
    </row>
    <row r="7056" spans="1:8">
      <c r="A7056" s="52" t="s">
        <v>811</v>
      </c>
      <c r="B7056" s="52" t="s">
        <v>813</v>
      </c>
      <c r="C7056" s="52" t="s">
        <v>480</v>
      </c>
      <c r="D7056" s="52" t="s">
        <v>490</v>
      </c>
      <c r="E7056" s="52" t="s">
        <v>1006</v>
      </c>
      <c r="F7056" s="52" t="s">
        <v>1020</v>
      </c>
      <c r="G7056" s="56" t="s">
        <v>511</v>
      </c>
      <c r="H7056" s="57">
        <v>490000</v>
      </c>
    </row>
    <row r="7057" spans="1:8">
      <c r="A7057" s="52" t="s">
        <v>811</v>
      </c>
      <c r="B7057" s="52" t="s">
        <v>813</v>
      </c>
      <c r="C7057" s="52" t="s">
        <v>480</v>
      </c>
      <c r="D7057" s="52" t="s">
        <v>490</v>
      </c>
      <c r="E7057" s="52" t="s">
        <v>1021</v>
      </c>
      <c r="F7057" s="52" t="s">
        <v>201</v>
      </c>
      <c r="G7057" s="56" t="s">
        <v>1022</v>
      </c>
      <c r="H7057" s="57">
        <v>1021637860</v>
      </c>
    </row>
    <row r="7058" spans="1:8">
      <c r="A7058" s="52" t="s">
        <v>811</v>
      </c>
      <c r="B7058" s="52" t="s">
        <v>813</v>
      </c>
      <c r="C7058" s="52" t="s">
        <v>480</v>
      </c>
      <c r="D7058" s="52" t="s">
        <v>490</v>
      </c>
      <c r="E7058" s="52" t="s">
        <v>1021</v>
      </c>
      <c r="F7058" s="52" t="s">
        <v>1023</v>
      </c>
      <c r="G7058" s="56" t="s">
        <v>1024</v>
      </c>
      <c r="H7058" s="57">
        <v>129703877</v>
      </c>
    </row>
    <row r="7059" spans="1:8">
      <c r="A7059" s="52" t="s">
        <v>811</v>
      </c>
      <c r="B7059" s="52" t="s">
        <v>813</v>
      </c>
      <c r="C7059" s="52" t="s">
        <v>480</v>
      </c>
      <c r="D7059" s="52" t="s">
        <v>490</v>
      </c>
      <c r="E7059" s="52" t="s">
        <v>1021</v>
      </c>
      <c r="F7059" s="52" t="s">
        <v>1025</v>
      </c>
      <c r="G7059" s="56" t="s">
        <v>1026</v>
      </c>
      <c r="H7059" s="57">
        <v>18000000</v>
      </c>
    </row>
    <row r="7060" spans="1:8">
      <c r="A7060" s="52" t="s">
        <v>811</v>
      </c>
      <c r="B7060" s="52" t="s">
        <v>813</v>
      </c>
      <c r="C7060" s="52" t="s">
        <v>480</v>
      </c>
      <c r="D7060" s="52" t="s">
        <v>490</v>
      </c>
      <c r="E7060" s="52" t="s">
        <v>1021</v>
      </c>
      <c r="F7060" s="52" t="s">
        <v>1243</v>
      </c>
      <c r="G7060" s="56" t="s">
        <v>1244</v>
      </c>
      <c r="H7060" s="57">
        <v>49196000</v>
      </c>
    </row>
    <row r="7061" spans="1:8">
      <c r="A7061" s="52" t="s">
        <v>811</v>
      </c>
      <c r="B7061" s="52" t="s">
        <v>813</v>
      </c>
      <c r="C7061" s="52" t="s">
        <v>480</v>
      </c>
      <c r="D7061" s="52" t="s">
        <v>490</v>
      </c>
      <c r="E7061" s="52" t="s">
        <v>1021</v>
      </c>
      <c r="F7061" s="52" t="s">
        <v>1031</v>
      </c>
      <c r="G7061" s="56" t="s">
        <v>1032</v>
      </c>
      <c r="H7061" s="57">
        <v>7650000</v>
      </c>
    </row>
    <row r="7062" spans="1:8">
      <c r="A7062" s="52" t="s">
        <v>811</v>
      </c>
      <c r="B7062" s="52" t="s">
        <v>813</v>
      </c>
      <c r="C7062" s="52" t="s">
        <v>480</v>
      </c>
      <c r="D7062" s="52" t="s">
        <v>490</v>
      </c>
      <c r="E7062" s="52" t="s">
        <v>1021</v>
      </c>
      <c r="F7062" s="52" t="s">
        <v>1033</v>
      </c>
      <c r="G7062" s="56" t="s">
        <v>1034</v>
      </c>
      <c r="H7062" s="57">
        <v>817087983</v>
      </c>
    </row>
    <row r="7063" spans="1:8">
      <c r="A7063" s="52" t="s">
        <v>811</v>
      </c>
      <c r="B7063" s="52" t="s">
        <v>813</v>
      </c>
      <c r="C7063" s="52" t="s">
        <v>480</v>
      </c>
      <c r="D7063" s="52" t="s">
        <v>490</v>
      </c>
      <c r="E7063" s="52" t="s">
        <v>1035</v>
      </c>
      <c r="F7063" s="52" t="s">
        <v>201</v>
      </c>
      <c r="G7063" s="56" t="s">
        <v>1036</v>
      </c>
      <c r="H7063" s="57">
        <v>7450000</v>
      </c>
    </row>
    <row r="7064" spans="1:8">
      <c r="A7064" s="52" t="s">
        <v>811</v>
      </c>
      <c r="B7064" s="52" t="s">
        <v>813</v>
      </c>
      <c r="C7064" s="52" t="s">
        <v>480</v>
      </c>
      <c r="D7064" s="52" t="s">
        <v>490</v>
      </c>
      <c r="E7064" s="52" t="s">
        <v>1035</v>
      </c>
      <c r="F7064" s="52" t="s">
        <v>1037</v>
      </c>
      <c r="G7064" s="56" t="s">
        <v>1038</v>
      </c>
      <c r="H7064" s="57">
        <v>800000</v>
      </c>
    </row>
    <row r="7065" spans="1:8">
      <c r="A7065" s="52" t="s">
        <v>811</v>
      </c>
      <c r="B7065" s="52" t="s">
        <v>813</v>
      </c>
      <c r="C7065" s="52" t="s">
        <v>480</v>
      </c>
      <c r="D7065" s="52" t="s">
        <v>490</v>
      </c>
      <c r="E7065" s="52" t="s">
        <v>1035</v>
      </c>
      <c r="F7065" s="52" t="s">
        <v>1039</v>
      </c>
      <c r="G7065" s="56" t="s">
        <v>1040</v>
      </c>
      <c r="H7065" s="57">
        <v>2800000</v>
      </c>
    </row>
    <row r="7066" spans="1:8">
      <c r="A7066" s="52" t="s">
        <v>811</v>
      </c>
      <c r="B7066" s="52" t="s">
        <v>813</v>
      </c>
      <c r="C7066" s="52" t="s">
        <v>480</v>
      </c>
      <c r="D7066" s="52" t="s">
        <v>490</v>
      </c>
      <c r="E7066" s="52" t="s">
        <v>1035</v>
      </c>
      <c r="F7066" s="52" t="s">
        <v>1041</v>
      </c>
      <c r="G7066" s="56" t="s">
        <v>1028</v>
      </c>
      <c r="H7066" s="57">
        <v>3850000</v>
      </c>
    </row>
    <row r="7067" spans="1:8">
      <c r="A7067" s="52" t="s">
        <v>811</v>
      </c>
      <c r="B7067" s="52" t="s">
        <v>813</v>
      </c>
      <c r="C7067" s="52" t="s">
        <v>480</v>
      </c>
      <c r="D7067" s="52" t="s">
        <v>490</v>
      </c>
      <c r="E7067" s="52" t="s">
        <v>1044</v>
      </c>
      <c r="F7067" s="52" t="s">
        <v>201</v>
      </c>
      <c r="G7067" s="56" t="s">
        <v>1045</v>
      </c>
      <c r="H7067" s="57">
        <v>81885000</v>
      </c>
    </row>
    <row r="7068" spans="1:8">
      <c r="A7068" s="52" t="s">
        <v>811</v>
      </c>
      <c r="B7068" s="52" t="s">
        <v>813</v>
      </c>
      <c r="C7068" s="52" t="s">
        <v>480</v>
      </c>
      <c r="D7068" s="52" t="s">
        <v>490</v>
      </c>
      <c r="E7068" s="52" t="s">
        <v>1044</v>
      </c>
      <c r="F7068" s="52" t="s">
        <v>1046</v>
      </c>
      <c r="G7068" s="56" t="s">
        <v>1047</v>
      </c>
      <c r="H7068" s="57">
        <v>61500000</v>
      </c>
    </row>
    <row r="7069" spans="1:8">
      <c r="A7069" s="52" t="s">
        <v>811</v>
      </c>
      <c r="B7069" s="52" t="s">
        <v>813</v>
      </c>
      <c r="C7069" s="52" t="s">
        <v>480</v>
      </c>
      <c r="D7069" s="52" t="s">
        <v>490</v>
      </c>
      <c r="E7069" s="52" t="s">
        <v>1044</v>
      </c>
      <c r="F7069" s="52" t="s">
        <v>1048</v>
      </c>
      <c r="G7069" s="56" t="s">
        <v>1049</v>
      </c>
      <c r="H7069" s="57">
        <v>4000000</v>
      </c>
    </row>
    <row r="7070" spans="1:8">
      <c r="A7070" s="52" t="s">
        <v>811</v>
      </c>
      <c r="B7070" s="52" t="s">
        <v>813</v>
      </c>
      <c r="C7070" s="52" t="s">
        <v>480</v>
      </c>
      <c r="D7070" s="52" t="s">
        <v>490</v>
      </c>
      <c r="E7070" s="52" t="s">
        <v>1044</v>
      </c>
      <c r="F7070" s="52" t="s">
        <v>1050</v>
      </c>
      <c r="G7070" s="56" t="s">
        <v>1051</v>
      </c>
      <c r="H7070" s="57">
        <v>16385000</v>
      </c>
    </row>
    <row r="7071" spans="1:8" ht="25.5">
      <c r="A7071" s="52" t="s">
        <v>811</v>
      </c>
      <c r="B7071" s="52" t="s">
        <v>813</v>
      </c>
      <c r="C7071" s="52" t="s">
        <v>480</v>
      </c>
      <c r="D7071" s="52" t="s">
        <v>490</v>
      </c>
      <c r="E7071" s="52" t="s">
        <v>1072</v>
      </c>
      <c r="F7071" s="52" t="s">
        <v>201</v>
      </c>
      <c r="G7071" s="56" t="s">
        <v>1073</v>
      </c>
      <c r="H7071" s="57">
        <v>90000000</v>
      </c>
    </row>
    <row r="7072" spans="1:8">
      <c r="A7072" s="52" t="s">
        <v>811</v>
      </c>
      <c r="B7072" s="52" t="s">
        <v>813</v>
      </c>
      <c r="C7072" s="52" t="s">
        <v>480</v>
      </c>
      <c r="D7072" s="52" t="s">
        <v>490</v>
      </c>
      <c r="E7072" s="52" t="s">
        <v>1072</v>
      </c>
      <c r="F7072" s="52" t="s">
        <v>1075</v>
      </c>
      <c r="G7072" s="56" t="s">
        <v>1065</v>
      </c>
      <c r="H7072" s="57">
        <v>90000000</v>
      </c>
    </row>
    <row r="7073" spans="1:8" ht="25.5">
      <c r="A7073" s="52" t="s">
        <v>811</v>
      </c>
      <c r="B7073" s="52" t="s">
        <v>813</v>
      </c>
      <c r="C7073" s="52" t="s">
        <v>480</v>
      </c>
      <c r="D7073" s="52" t="s">
        <v>490</v>
      </c>
      <c r="E7073" s="52" t="s">
        <v>1076</v>
      </c>
      <c r="F7073" s="52" t="s">
        <v>201</v>
      </c>
      <c r="G7073" s="56" t="s">
        <v>1077</v>
      </c>
      <c r="H7073" s="57">
        <v>237354693</v>
      </c>
    </row>
    <row r="7074" spans="1:8">
      <c r="A7074" s="52" t="s">
        <v>811</v>
      </c>
      <c r="B7074" s="52" t="s">
        <v>813</v>
      </c>
      <c r="C7074" s="52" t="s">
        <v>480</v>
      </c>
      <c r="D7074" s="52" t="s">
        <v>490</v>
      </c>
      <c r="E7074" s="52" t="s">
        <v>1076</v>
      </c>
      <c r="F7074" s="52" t="s">
        <v>1112</v>
      </c>
      <c r="G7074" s="56" t="s">
        <v>1113</v>
      </c>
      <c r="H7074" s="57">
        <v>134354693</v>
      </c>
    </row>
    <row r="7075" spans="1:8">
      <c r="A7075" s="52" t="s">
        <v>811</v>
      </c>
      <c r="B7075" s="52" t="s">
        <v>813</v>
      </c>
      <c r="C7075" s="52" t="s">
        <v>480</v>
      </c>
      <c r="D7075" s="52" t="s">
        <v>490</v>
      </c>
      <c r="E7075" s="52" t="s">
        <v>1076</v>
      </c>
      <c r="F7075" s="52" t="s">
        <v>1082</v>
      </c>
      <c r="G7075" s="56" t="s">
        <v>971</v>
      </c>
      <c r="H7075" s="57">
        <v>103000000</v>
      </c>
    </row>
    <row r="7076" spans="1:8">
      <c r="A7076" s="52" t="s">
        <v>811</v>
      </c>
      <c r="B7076" s="52" t="s">
        <v>813</v>
      </c>
      <c r="C7076" s="52" t="s">
        <v>480</v>
      </c>
      <c r="D7076" s="52" t="s">
        <v>490</v>
      </c>
      <c r="E7076" s="52" t="s">
        <v>1189</v>
      </c>
      <c r="F7076" s="52" t="s">
        <v>201</v>
      </c>
      <c r="G7076" s="56" t="s">
        <v>1190</v>
      </c>
      <c r="H7076" s="57">
        <v>86506000</v>
      </c>
    </row>
    <row r="7077" spans="1:8">
      <c r="A7077" s="52" t="s">
        <v>811</v>
      </c>
      <c r="B7077" s="52" t="s">
        <v>813</v>
      </c>
      <c r="C7077" s="52" t="s">
        <v>480</v>
      </c>
      <c r="D7077" s="52" t="s">
        <v>490</v>
      </c>
      <c r="E7077" s="52" t="s">
        <v>1189</v>
      </c>
      <c r="F7077" s="52" t="s">
        <v>1191</v>
      </c>
      <c r="G7077" s="56" t="s">
        <v>1192</v>
      </c>
      <c r="H7077" s="57">
        <v>86506000</v>
      </c>
    </row>
    <row r="7078" spans="1:8">
      <c r="A7078" s="52" t="s">
        <v>811</v>
      </c>
      <c r="B7078" s="52" t="s">
        <v>813</v>
      </c>
      <c r="C7078" s="52" t="s">
        <v>480</v>
      </c>
      <c r="D7078" s="52" t="s">
        <v>490</v>
      </c>
      <c r="E7078" s="52" t="s">
        <v>1083</v>
      </c>
      <c r="F7078" s="52" t="s">
        <v>201</v>
      </c>
      <c r="G7078" s="56" t="s">
        <v>971</v>
      </c>
      <c r="H7078" s="57">
        <v>600306000</v>
      </c>
    </row>
    <row r="7079" spans="1:8">
      <c r="A7079" s="52" t="s">
        <v>811</v>
      </c>
      <c r="B7079" s="52" t="s">
        <v>813</v>
      </c>
      <c r="C7079" s="52" t="s">
        <v>480</v>
      </c>
      <c r="D7079" s="52" t="s">
        <v>490</v>
      </c>
      <c r="E7079" s="52" t="s">
        <v>1083</v>
      </c>
      <c r="F7079" s="52" t="s">
        <v>1088</v>
      </c>
      <c r="G7079" s="56" t="s">
        <v>1089</v>
      </c>
      <c r="H7079" s="57">
        <v>582306000</v>
      </c>
    </row>
    <row r="7080" spans="1:8">
      <c r="A7080" s="52" t="s">
        <v>811</v>
      </c>
      <c r="B7080" s="52" t="s">
        <v>813</v>
      </c>
      <c r="C7080" s="52" t="s">
        <v>480</v>
      </c>
      <c r="D7080" s="52" t="s">
        <v>490</v>
      </c>
      <c r="E7080" s="52" t="s">
        <v>1083</v>
      </c>
      <c r="F7080" s="52" t="s">
        <v>1090</v>
      </c>
      <c r="G7080" s="56" t="s">
        <v>1091</v>
      </c>
      <c r="H7080" s="57">
        <v>18000000</v>
      </c>
    </row>
    <row r="7081" spans="1:8">
      <c r="A7081" s="52" t="s">
        <v>811</v>
      </c>
      <c r="B7081" s="52" t="s">
        <v>813</v>
      </c>
      <c r="C7081" s="52" t="s">
        <v>480</v>
      </c>
      <c r="D7081" s="52" t="s">
        <v>490</v>
      </c>
      <c r="E7081" s="52" t="s">
        <v>1116</v>
      </c>
      <c r="F7081" s="52" t="s">
        <v>201</v>
      </c>
      <c r="G7081" s="56" t="s">
        <v>1117</v>
      </c>
      <c r="H7081" s="57">
        <v>1129386900</v>
      </c>
    </row>
    <row r="7082" spans="1:8">
      <c r="A7082" s="52" t="s">
        <v>811</v>
      </c>
      <c r="B7082" s="52" t="s">
        <v>813</v>
      </c>
      <c r="C7082" s="52" t="s">
        <v>480</v>
      </c>
      <c r="D7082" s="52" t="s">
        <v>490</v>
      </c>
      <c r="E7082" s="52" t="s">
        <v>1116</v>
      </c>
      <c r="F7082" s="52" t="s">
        <v>1118</v>
      </c>
      <c r="G7082" s="56" t="s">
        <v>1119</v>
      </c>
      <c r="H7082" s="57">
        <v>1000000000</v>
      </c>
    </row>
    <row r="7083" spans="1:8">
      <c r="A7083" s="52" t="s">
        <v>811</v>
      </c>
      <c r="B7083" s="52" t="s">
        <v>813</v>
      </c>
      <c r="C7083" s="52" t="s">
        <v>480</v>
      </c>
      <c r="D7083" s="52" t="s">
        <v>490</v>
      </c>
      <c r="E7083" s="52" t="s">
        <v>1116</v>
      </c>
      <c r="F7083" s="52" t="s">
        <v>1128</v>
      </c>
      <c r="G7083" s="56" t="s">
        <v>1129</v>
      </c>
      <c r="H7083" s="57">
        <v>129386900</v>
      </c>
    </row>
    <row r="7084" spans="1:8" ht="25.5">
      <c r="A7084" s="52" t="s">
        <v>811</v>
      </c>
      <c r="B7084" s="52" t="s">
        <v>813</v>
      </c>
      <c r="C7084" s="52" t="s">
        <v>480</v>
      </c>
      <c r="D7084" s="52" t="s">
        <v>490</v>
      </c>
      <c r="E7084" s="52" t="s">
        <v>1143</v>
      </c>
      <c r="F7084" s="52" t="s">
        <v>201</v>
      </c>
      <c r="G7084" s="56" t="s">
        <v>1144</v>
      </c>
      <c r="H7084" s="57">
        <v>6596932000</v>
      </c>
    </row>
    <row r="7085" spans="1:8" ht="25.5">
      <c r="A7085" s="52" t="s">
        <v>811</v>
      </c>
      <c r="B7085" s="52" t="s">
        <v>813</v>
      </c>
      <c r="C7085" s="52" t="s">
        <v>480</v>
      </c>
      <c r="D7085" s="52" t="s">
        <v>490</v>
      </c>
      <c r="E7085" s="52" t="s">
        <v>1143</v>
      </c>
      <c r="F7085" s="52" t="s">
        <v>1145</v>
      </c>
      <c r="G7085" s="56" t="s">
        <v>1146</v>
      </c>
      <c r="H7085" s="57">
        <v>6591722000</v>
      </c>
    </row>
    <row r="7086" spans="1:8" ht="25.5">
      <c r="A7086" s="52" t="s">
        <v>811</v>
      </c>
      <c r="B7086" s="52" t="s">
        <v>813</v>
      </c>
      <c r="C7086" s="52" t="s">
        <v>480</v>
      </c>
      <c r="D7086" s="52" t="s">
        <v>490</v>
      </c>
      <c r="E7086" s="52" t="s">
        <v>1143</v>
      </c>
      <c r="F7086" s="52" t="s">
        <v>1170</v>
      </c>
      <c r="G7086" s="56" t="s">
        <v>1171</v>
      </c>
      <c r="H7086" s="57">
        <v>5210000</v>
      </c>
    </row>
    <row r="7087" spans="1:8">
      <c r="A7087" s="52" t="s">
        <v>811</v>
      </c>
      <c r="B7087" s="52" t="s">
        <v>813</v>
      </c>
      <c r="C7087" s="52" t="s">
        <v>480</v>
      </c>
      <c r="D7087" s="52" t="s">
        <v>490</v>
      </c>
      <c r="E7087" s="52" t="s">
        <v>1096</v>
      </c>
      <c r="F7087" s="52" t="s">
        <v>201</v>
      </c>
      <c r="G7087" s="56" t="s">
        <v>1097</v>
      </c>
      <c r="H7087" s="57">
        <v>68026630000</v>
      </c>
    </row>
    <row r="7088" spans="1:8" ht="25.5">
      <c r="A7088" s="52" t="s">
        <v>811</v>
      </c>
      <c r="B7088" s="52" t="s">
        <v>813</v>
      </c>
      <c r="C7088" s="52" t="s">
        <v>480</v>
      </c>
      <c r="D7088" s="52" t="s">
        <v>490</v>
      </c>
      <c r="E7088" s="52" t="s">
        <v>1096</v>
      </c>
      <c r="F7088" s="52" t="s">
        <v>1098</v>
      </c>
      <c r="G7088" s="56" t="s">
        <v>1099</v>
      </c>
      <c r="H7088" s="57">
        <v>68026630000</v>
      </c>
    </row>
    <row r="7089" spans="1:8">
      <c r="A7089" s="52" t="s">
        <v>811</v>
      </c>
      <c r="B7089" s="52" t="s">
        <v>813</v>
      </c>
      <c r="C7089" s="52" t="s">
        <v>480</v>
      </c>
      <c r="D7089" s="52" t="s">
        <v>490</v>
      </c>
      <c r="E7089" s="52" t="s">
        <v>1100</v>
      </c>
      <c r="F7089" s="52" t="s">
        <v>201</v>
      </c>
      <c r="G7089" s="56" t="s">
        <v>1034</v>
      </c>
      <c r="H7089" s="57">
        <v>4071450100</v>
      </c>
    </row>
    <row r="7090" spans="1:8">
      <c r="A7090" s="52" t="s">
        <v>811</v>
      </c>
      <c r="B7090" s="52" t="s">
        <v>813</v>
      </c>
      <c r="C7090" s="52" t="s">
        <v>480</v>
      </c>
      <c r="D7090" s="52" t="s">
        <v>490</v>
      </c>
      <c r="E7090" s="52" t="s">
        <v>1100</v>
      </c>
      <c r="F7090" s="52" t="s">
        <v>1101</v>
      </c>
      <c r="G7090" s="56" t="s">
        <v>1102</v>
      </c>
      <c r="H7090" s="57">
        <v>529644000</v>
      </c>
    </row>
    <row r="7091" spans="1:8">
      <c r="A7091" s="52" t="s">
        <v>811</v>
      </c>
      <c r="B7091" s="52" t="s">
        <v>813</v>
      </c>
      <c r="C7091" s="52" t="s">
        <v>480</v>
      </c>
      <c r="D7091" s="52" t="s">
        <v>490</v>
      </c>
      <c r="E7091" s="52" t="s">
        <v>1100</v>
      </c>
      <c r="F7091" s="52" t="s">
        <v>1103</v>
      </c>
      <c r="G7091" s="56" t="s">
        <v>1104</v>
      </c>
      <c r="H7091" s="57">
        <v>3400814100</v>
      </c>
    </row>
    <row r="7092" spans="1:8">
      <c r="A7092" s="52" t="s">
        <v>811</v>
      </c>
      <c r="B7092" s="52" t="s">
        <v>813</v>
      </c>
      <c r="C7092" s="52" t="s">
        <v>480</v>
      </c>
      <c r="D7092" s="52" t="s">
        <v>490</v>
      </c>
      <c r="E7092" s="52" t="s">
        <v>1100</v>
      </c>
      <c r="F7092" s="52" t="s">
        <v>1105</v>
      </c>
      <c r="G7092" s="56" t="s">
        <v>971</v>
      </c>
      <c r="H7092" s="57">
        <v>140992000</v>
      </c>
    </row>
    <row r="7093" spans="1:8">
      <c r="A7093" s="52" t="s">
        <v>811</v>
      </c>
      <c r="B7093" s="52" t="s">
        <v>813</v>
      </c>
      <c r="C7093" s="52" t="s">
        <v>480</v>
      </c>
      <c r="D7093" s="52" t="s">
        <v>1147</v>
      </c>
      <c r="E7093" s="52" t="s">
        <v>201</v>
      </c>
      <c r="F7093" s="52" t="s">
        <v>201</v>
      </c>
      <c r="G7093" s="56" t="s">
        <v>1148</v>
      </c>
      <c r="H7093" s="57">
        <v>695528560</v>
      </c>
    </row>
    <row r="7094" spans="1:8">
      <c r="A7094" s="52" t="s">
        <v>811</v>
      </c>
      <c r="B7094" s="52" t="s">
        <v>813</v>
      </c>
      <c r="C7094" s="52" t="s">
        <v>480</v>
      </c>
      <c r="D7094" s="52" t="s">
        <v>1147</v>
      </c>
      <c r="E7094" s="52" t="s">
        <v>996</v>
      </c>
      <c r="F7094" s="52" t="s">
        <v>201</v>
      </c>
      <c r="G7094" s="56" t="s">
        <v>997</v>
      </c>
      <c r="H7094" s="57">
        <v>17627604</v>
      </c>
    </row>
    <row r="7095" spans="1:8">
      <c r="A7095" s="52" t="s">
        <v>811</v>
      </c>
      <c r="B7095" s="52" t="s">
        <v>813</v>
      </c>
      <c r="C7095" s="52" t="s">
        <v>480</v>
      </c>
      <c r="D7095" s="52" t="s">
        <v>1147</v>
      </c>
      <c r="E7095" s="52" t="s">
        <v>996</v>
      </c>
      <c r="F7095" s="52" t="s">
        <v>998</v>
      </c>
      <c r="G7095" s="56" t="s">
        <v>999</v>
      </c>
      <c r="H7095" s="57">
        <v>17627604</v>
      </c>
    </row>
    <row r="7096" spans="1:8">
      <c r="A7096" s="52" t="s">
        <v>811</v>
      </c>
      <c r="B7096" s="52" t="s">
        <v>813</v>
      </c>
      <c r="C7096" s="52" t="s">
        <v>480</v>
      </c>
      <c r="D7096" s="52" t="s">
        <v>1147</v>
      </c>
      <c r="E7096" s="52" t="s">
        <v>1006</v>
      </c>
      <c r="F7096" s="52" t="s">
        <v>201</v>
      </c>
      <c r="G7096" s="56" t="s">
        <v>1007</v>
      </c>
      <c r="H7096" s="57">
        <v>22289280</v>
      </c>
    </row>
    <row r="7097" spans="1:8">
      <c r="A7097" s="52" t="s">
        <v>811</v>
      </c>
      <c r="B7097" s="52" t="s">
        <v>813</v>
      </c>
      <c r="C7097" s="52" t="s">
        <v>480</v>
      </c>
      <c r="D7097" s="52" t="s">
        <v>1147</v>
      </c>
      <c r="E7097" s="52" t="s">
        <v>1006</v>
      </c>
      <c r="F7097" s="52" t="s">
        <v>1014</v>
      </c>
      <c r="G7097" s="56" t="s">
        <v>1015</v>
      </c>
      <c r="H7097" s="57">
        <v>19673280</v>
      </c>
    </row>
    <row r="7098" spans="1:8">
      <c r="A7098" s="52" t="s">
        <v>811</v>
      </c>
      <c r="B7098" s="52" t="s">
        <v>813</v>
      </c>
      <c r="C7098" s="52" t="s">
        <v>480</v>
      </c>
      <c r="D7098" s="52" t="s">
        <v>1147</v>
      </c>
      <c r="E7098" s="52" t="s">
        <v>1006</v>
      </c>
      <c r="F7098" s="52" t="s">
        <v>1020</v>
      </c>
      <c r="G7098" s="56" t="s">
        <v>511</v>
      </c>
      <c r="H7098" s="57">
        <v>2616000</v>
      </c>
    </row>
    <row r="7099" spans="1:8">
      <c r="A7099" s="52" t="s">
        <v>811</v>
      </c>
      <c r="B7099" s="52" t="s">
        <v>813</v>
      </c>
      <c r="C7099" s="52" t="s">
        <v>480</v>
      </c>
      <c r="D7099" s="52" t="s">
        <v>1147</v>
      </c>
      <c r="E7099" s="52" t="s">
        <v>1021</v>
      </c>
      <c r="F7099" s="52" t="s">
        <v>201</v>
      </c>
      <c r="G7099" s="56" t="s">
        <v>1022</v>
      </c>
      <c r="H7099" s="57">
        <v>429851316</v>
      </c>
    </row>
    <row r="7100" spans="1:8">
      <c r="A7100" s="52" t="s">
        <v>811</v>
      </c>
      <c r="B7100" s="52" t="s">
        <v>813</v>
      </c>
      <c r="C7100" s="52" t="s">
        <v>480</v>
      </c>
      <c r="D7100" s="52" t="s">
        <v>1147</v>
      </c>
      <c r="E7100" s="52" t="s">
        <v>1021</v>
      </c>
      <c r="F7100" s="52" t="s">
        <v>1023</v>
      </c>
      <c r="G7100" s="56" t="s">
        <v>1024</v>
      </c>
      <c r="H7100" s="57">
        <v>173034916</v>
      </c>
    </row>
    <row r="7101" spans="1:8">
      <c r="A7101" s="52" t="s">
        <v>811</v>
      </c>
      <c r="B7101" s="52" t="s">
        <v>813</v>
      </c>
      <c r="C7101" s="52" t="s">
        <v>480</v>
      </c>
      <c r="D7101" s="52" t="s">
        <v>1147</v>
      </c>
      <c r="E7101" s="52" t="s">
        <v>1021</v>
      </c>
      <c r="F7101" s="52" t="s">
        <v>1025</v>
      </c>
      <c r="G7101" s="56" t="s">
        <v>1026</v>
      </c>
      <c r="H7101" s="57">
        <v>13500000</v>
      </c>
    </row>
    <row r="7102" spans="1:8">
      <c r="A7102" s="52" t="s">
        <v>811</v>
      </c>
      <c r="B7102" s="52" t="s">
        <v>813</v>
      </c>
      <c r="C7102" s="52" t="s">
        <v>480</v>
      </c>
      <c r="D7102" s="52" t="s">
        <v>1147</v>
      </c>
      <c r="E7102" s="52" t="s">
        <v>1021</v>
      </c>
      <c r="F7102" s="52" t="s">
        <v>1243</v>
      </c>
      <c r="G7102" s="56" t="s">
        <v>1244</v>
      </c>
      <c r="H7102" s="57">
        <v>6964000</v>
      </c>
    </row>
    <row r="7103" spans="1:8">
      <c r="A7103" s="52" t="s">
        <v>811</v>
      </c>
      <c r="B7103" s="52" t="s">
        <v>813</v>
      </c>
      <c r="C7103" s="52" t="s">
        <v>480</v>
      </c>
      <c r="D7103" s="52" t="s">
        <v>1147</v>
      </c>
      <c r="E7103" s="52" t="s">
        <v>1021</v>
      </c>
      <c r="F7103" s="52" t="s">
        <v>1031</v>
      </c>
      <c r="G7103" s="56" t="s">
        <v>1032</v>
      </c>
      <c r="H7103" s="57">
        <v>36000000</v>
      </c>
    </row>
    <row r="7104" spans="1:8">
      <c r="A7104" s="52" t="s">
        <v>811</v>
      </c>
      <c r="B7104" s="52" t="s">
        <v>813</v>
      </c>
      <c r="C7104" s="52" t="s">
        <v>480</v>
      </c>
      <c r="D7104" s="52" t="s">
        <v>1147</v>
      </c>
      <c r="E7104" s="52" t="s">
        <v>1021</v>
      </c>
      <c r="F7104" s="52" t="s">
        <v>1033</v>
      </c>
      <c r="G7104" s="56" t="s">
        <v>1034</v>
      </c>
      <c r="H7104" s="57">
        <v>200352400</v>
      </c>
    </row>
    <row r="7105" spans="1:8">
      <c r="A7105" s="52" t="s">
        <v>811</v>
      </c>
      <c r="B7105" s="52" t="s">
        <v>813</v>
      </c>
      <c r="C7105" s="52" t="s">
        <v>480</v>
      </c>
      <c r="D7105" s="52" t="s">
        <v>1147</v>
      </c>
      <c r="E7105" s="52" t="s">
        <v>1035</v>
      </c>
      <c r="F7105" s="52" t="s">
        <v>201</v>
      </c>
      <c r="G7105" s="56" t="s">
        <v>1036</v>
      </c>
      <c r="H7105" s="57">
        <v>24300000</v>
      </c>
    </row>
    <row r="7106" spans="1:8">
      <c r="A7106" s="52" t="s">
        <v>811</v>
      </c>
      <c r="B7106" s="52" t="s">
        <v>813</v>
      </c>
      <c r="C7106" s="52" t="s">
        <v>480</v>
      </c>
      <c r="D7106" s="52" t="s">
        <v>1147</v>
      </c>
      <c r="E7106" s="52" t="s">
        <v>1035</v>
      </c>
      <c r="F7106" s="52" t="s">
        <v>1039</v>
      </c>
      <c r="G7106" s="56" t="s">
        <v>1040</v>
      </c>
      <c r="H7106" s="57">
        <v>8000000</v>
      </c>
    </row>
    <row r="7107" spans="1:8">
      <c r="A7107" s="52" t="s">
        <v>811</v>
      </c>
      <c r="B7107" s="52" t="s">
        <v>813</v>
      </c>
      <c r="C7107" s="52" t="s">
        <v>480</v>
      </c>
      <c r="D7107" s="52" t="s">
        <v>1147</v>
      </c>
      <c r="E7107" s="52" t="s">
        <v>1035</v>
      </c>
      <c r="F7107" s="52" t="s">
        <v>1041</v>
      </c>
      <c r="G7107" s="56" t="s">
        <v>1028</v>
      </c>
      <c r="H7107" s="57">
        <v>16300000</v>
      </c>
    </row>
    <row r="7108" spans="1:8">
      <c r="A7108" s="52" t="s">
        <v>811</v>
      </c>
      <c r="B7108" s="52" t="s">
        <v>813</v>
      </c>
      <c r="C7108" s="52" t="s">
        <v>480</v>
      </c>
      <c r="D7108" s="52" t="s">
        <v>1147</v>
      </c>
      <c r="E7108" s="52" t="s">
        <v>1044</v>
      </c>
      <c r="F7108" s="52" t="s">
        <v>201</v>
      </c>
      <c r="G7108" s="56" t="s">
        <v>1045</v>
      </c>
      <c r="H7108" s="57">
        <v>31940000</v>
      </c>
    </row>
    <row r="7109" spans="1:8">
      <c r="A7109" s="52" t="s">
        <v>811</v>
      </c>
      <c r="B7109" s="52" t="s">
        <v>813</v>
      </c>
      <c r="C7109" s="52" t="s">
        <v>480</v>
      </c>
      <c r="D7109" s="52" t="s">
        <v>1147</v>
      </c>
      <c r="E7109" s="52" t="s">
        <v>1044</v>
      </c>
      <c r="F7109" s="52" t="s">
        <v>1046</v>
      </c>
      <c r="G7109" s="56" t="s">
        <v>1047</v>
      </c>
      <c r="H7109" s="57">
        <v>31940000</v>
      </c>
    </row>
    <row r="7110" spans="1:8" ht="25.5">
      <c r="A7110" s="52" t="s">
        <v>811</v>
      </c>
      <c r="B7110" s="52" t="s">
        <v>813</v>
      </c>
      <c r="C7110" s="52" t="s">
        <v>480</v>
      </c>
      <c r="D7110" s="52" t="s">
        <v>1147</v>
      </c>
      <c r="E7110" s="52" t="s">
        <v>1076</v>
      </c>
      <c r="F7110" s="52" t="s">
        <v>201</v>
      </c>
      <c r="G7110" s="56" t="s">
        <v>1077</v>
      </c>
      <c r="H7110" s="57">
        <v>139270360</v>
      </c>
    </row>
    <row r="7111" spans="1:8">
      <c r="A7111" s="52" t="s">
        <v>811</v>
      </c>
      <c r="B7111" s="52" t="s">
        <v>813</v>
      </c>
      <c r="C7111" s="52" t="s">
        <v>480</v>
      </c>
      <c r="D7111" s="52" t="s">
        <v>1147</v>
      </c>
      <c r="E7111" s="52" t="s">
        <v>1076</v>
      </c>
      <c r="F7111" s="52" t="s">
        <v>1112</v>
      </c>
      <c r="G7111" s="56" t="s">
        <v>1113</v>
      </c>
      <c r="H7111" s="57">
        <v>14699880</v>
      </c>
    </row>
    <row r="7112" spans="1:8">
      <c r="A7112" s="52" t="s">
        <v>811</v>
      </c>
      <c r="B7112" s="52" t="s">
        <v>813</v>
      </c>
      <c r="C7112" s="52" t="s">
        <v>480</v>
      </c>
      <c r="D7112" s="52" t="s">
        <v>1147</v>
      </c>
      <c r="E7112" s="52" t="s">
        <v>1076</v>
      </c>
      <c r="F7112" s="52" t="s">
        <v>1082</v>
      </c>
      <c r="G7112" s="56" t="s">
        <v>971</v>
      </c>
      <c r="H7112" s="57">
        <v>124570480</v>
      </c>
    </row>
    <row r="7113" spans="1:8">
      <c r="A7113" s="52" t="s">
        <v>811</v>
      </c>
      <c r="B7113" s="52" t="s">
        <v>813</v>
      </c>
      <c r="C7113" s="52" t="s">
        <v>480</v>
      </c>
      <c r="D7113" s="52" t="s">
        <v>1147</v>
      </c>
      <c r="E7113" s="52" t="s">
        <v>1189</v>
      </c>
      <c r="F7113" s="52" t="s">
        <v>201</v>
      </c>
      <c r="G7113" s="56" t="s">
        <v>1190</v>
      </c>
      <c r="H7113" s="57">
        <v>10000000</v>
      </c>
    </row>
    <row r="7114" spans="1:8">
      <c r="A7114" s="52" t="s">
        <v>811</v>
      </c>
      <c r="B7114" s="52" t="s">
        <v>813</v>
      </c>
      <c r="C7114" s="52" t="s">
        <v>480</v>
      </c>
      <c r="D7114" s="52" t="s">
        <v>1147</v>
      </c>
      <c r="E7114" s="52" t="s">
        <v>1189</v>
      </c>
      <c r="F7114" s="52" t="s">
        <v>1191</v>
      </c>
      <c r="G7114" s="56" t="s">
        <v>1192</v>
      </c>
      <c r="H7114" s="57">
        <v>10000000</v>
      </c>
    </row>
    <row r="7115" spans="1:8">
      <c r="A7115" s="52" t="s">
        <v>811</v>
      </c>
      <c r="B7115" s="52" t="s">
        <v>813</v>
      </c>
      <c r="C7115" s="52" t="s">
        <v>480</v>
      </c>
      <c r="D7115" s="52" t="s">
        <v>1147</v>
      </c>
      <c r="E7115" s="52" t="s">
        <v>1083</v>
      </c>
      <c r="F7115" s="52" t="s">
        <v>201</v>
      </c>
      <c r="G7115" s="56" t="s">
        <v>971</v>
      </c>
      <c r="H7115" s="57">
        <v>20250000</v>
      </c>
    </row>
    <row r="7116" spans="1:8">
      <c r="A7116" s="52" t="s">
        <v>811</v>
      </c>
      <c r="B7116" s="52" t="s">
        <v>813</v>
      </c>
      <c r="C7116" s="52" t="s">
        <v>480</v>
      </c>
      <c r="D7116" s="52" t="s">
        <v>1147</v>
      </c>
      <c r="E7116" s="52" t="s">
        <v>1083</v>
      </c>
      <c r="F7116" s="52" t="s">
        <v>1090</v>
      </c>
      <c r="G7116" s="56" t="s">
        <v>1091</v>
      </c>
      <c r="H7116" s="57">
        <v>20250000</v>
      </c>
    </row>
    <row r="7117" spans="1:8">
      <c r="A7117" s="52" t="s">
        <v>811</v>
      </c>
      <c r="B7117" s="52" t="s">
        <v>813</v>
      </c>
      <c r="C7117" s="52" t="s">
        <v>1149</v>
      </c>
      <c r="D7117" s="52" t="s">
        <v>201</v>
      </c>
      <c r="E7117" s="52" t="s">
        <v>201</v>
      </c>
      <c r="F7117" s="52" t="s">
        <v>201</v>
      </c>
      <c r="G7117" s="56" t="s">
        <v>1150</v>
      </c>
      <c r="H7117" s="57">
        <v>6957078000</v>
      </c>
    </row>
    <row r="7118" spans="1:8">
      <c r="A7118" s="52" t="s">
        <v>811</v>
      </c>
      <c r="B7118" s="52" t="s">
        <v>813</v>
      </c>
      <c r="C7118" s="52" t="s">
        <v>1149</v>
      </c>
      <c r="D7118" s="52" t="s">
        <v>1151</v>
      </c>
      <c r="E7118" s="52" t="s">
        <v>201</v>
      </c>
      <c r="F7118" s="52" t="s">
        <v>201</v>
      </c>
      <c r="G7118" s="56" t="s">
        <v>1152</v>
      </c>
      <c r="H7118" s="57">
        <v>6957078000</v>
      </c>
    </row>
    <row r="7119" spans="1:8">
      <c r="A7119" s="52" t="s">
        <v>811</v>
      </c>
      <c r="B7119" s="52" t="s">
        <v>813</v>
      </c>
      <c r="C7119" s="52" t="s">
        <v>1149</v>
      </c>
      <c r="D7119" s="52" t="s">
        <v>1151</v>
      </c>
      <c r="E7119" s="52" t="s">
        <v>1116</v>
      </c>
      <c r="F7119" s="52" t="s">
        <v>201</v>
      </c>
      <c r="G7119" s="56" t="s">
        <v>1117</v>
      </c>
      <c r="H7119" s="57">
        <v>240373000</v>
      </c>
    </row>
    <row r="7120" spans="1:8">
      <c r="A7120" s="52" t="s">
        <v>811</v>
      </c>
      <c r="B7120" s="52" t="s">
        <v>813</v>
      </c>
      <c r="C7120" s="52" t="s">
        <v>1149</v>
      </c>
      <c r="D7120" s="52" t="s">
        <v>1151</v>
      </c>
      <c r="E7120" s="52" t="s">
        <v>1116</v>
      </c>
      <c r="F7120" s="52" t="s">
        <v>1118</v>
      </c>
      <c r="G7120" s="56" t="s">
        <v>1119</v>
      </c>
      <c r="H7120" s="57">
        <v>212054000</v>
      </c>
    </row>
    <row r="7121" spans="1:8">
      <c r="A7121" s="52" t="s">
        <v>811</v>
      </c>
      <c r="B7121" s="52" t="s">
        <v>813</v>
      </c>
      <c r="C7121" s="52" t="s">
        <v>1149</v>
      </c>
      <c r="D7121" s="52" t="s">
        <v>1151</v>
      </c>
      <c r="E7121" s="52" t="s">
        <v>1116</v>
      </c>
      <c r="F7121" s="52" t="s">
        <v>1132</v>
      </c>
      <c r="G7121" s="56" t="s">
        <v>971</v>
      </c>
      <c r="H7121" s="57">
        <v>28319000</v>
      </c>
    </row>
    <row r="7122" spans="1:8" ht="25.5">
      <c r="A7122" s="52" t="s">
        <v>811</v>
      </c>
      <c r="B7122" s="52" t="s">
        <v>813</v>
      </c>
      <c r="C7122" s="52" t="s">
        <v>1149</v>
      </c>
      <c r="D7122" s="52" t="s">
        <v>1151</v>
      </c>
      <c r="E7122" s="52" t="s">
        <v>1143</v>
      </c>
      <c r="F7122" s="52" t="s">
        <v>201</v>
      </c>
      <c r="G7122" s="56" t="s">
        <v>1144</v>
      </c>
      <c r="H7122" s="57">
        <v>2548428000</v>
      </c>
    </row>
    <row r="7123" spans="1:8" ht="25.5">
      <c r="A7123" s="52" t="s">
        <v>811</v>
      </c>
      <c r="B7123" s="52" t="s">
        <v>813</v>
      </c>
      <c r="C7123" s="52" t="s">
        <v>1149</v>
      </c>
      <c r="D7123" s="52" t="s">
        <v>1151</v>
      </c>
      <c r="E7123" s="52" t="s">
        <v>1143</v>
      </c>
      <c r="F7123" s="52" t="s">
        <v>1145</v>
      </c>
      <c r="G7123" s="56" t="s">
        <v>1146</v>
      </c>
      <c r="H7123" s="57">
        <v>2548428000</v>
      </c>
    </row>
    <row r="7124" spans="1:8">
      <c r="A7124" s="52" t="s">
        <v>811</v>
      </c>
      <c r="B7124" s="52" t="s">
        <v>813</v>
      </c>
      <c r="C7124" s="52" t="s">
        <v>1149</v>
      </c>
      <c r="D7124" s="52" t="s">
        <v>1151</v>
      </c>
      <c r="E7124" s="52" t="s">
        <v>1096</v>
      </c>
      <c r="F7124" s="52" t="s">
        <v>201</v>
      </c>
      <c r="G7124" s="56" t="s">
        <v>1097</v>
      </c>
      <c r="H7124" s="57">
        <v>3713596000</v>
      </c>
    </row>
    <row r="7125" spans="1:8" ht="25.5">
      <c r="A7125" s="52" t="s">
        <v>811</v>
      </c>
      <c r="B7125" s="52" t="s">
        <v>813</v>
      </c>
      <c r="C7125" s="52" t="s">
        <v>1149</v>
      </c>
      <c r="D7125" s="52" t="s">
        <v>1151</v>
      </c>
      <c r="E7125" s="52" t="s">
        <v>1096</v>
      </c>
      <c r="F7125" s="52" t="s">
        <v>1098</v>
      </c>
      <c r="G7125" s="56" t="s">
        <v>1099</v>
      </c>
      <c r="H7125" s="57">
        <v>3713596000</v>
      </c>
    </row>
    <row r="7126" spans="1:8">
      <c r="A7126" s="52" t="s">
        <v>811</v>
      </c>
      <c r="B7126" s="52" t="s">
        <v>813</v>
      </c>
      <c r="C7126" s="52" t="s">
        <v>1149</v>
      </c>
      <c r="D7126" s="52" t="s">
        <v>1151</v>
      </c>
      <c r="E7126" s="52" t="s">
        <v>1100</v>
      </c>
      <c r="F7126" s="52" t="s">
        <v>201</v>
      </c>
      <c r="G7126" s="56" t="s">
        <v>1034</v>
      </c>
      <c r="H7126" s="57">
        <v>454681000</v>
      </c>
    </row>
    <row r="7127" spans="1:8">
      <c r="A7127" s="52" t="s">
        <v>811</v>
      </c>
      <c r="B7127" s="52" t="s">
        <v>813</v>
      </c>
      <c r="C7127" s="52" t="s">
        <v>1149</v>
      </c>
      <c r="D7127" s="52" t="s">
        <v>1151</v>
      </c>
      <c r="E7127" s="52" t="s">
        <v>1100</v>
      </c>
      <c r="F7127" s="52" t="s">
        <v>1103</v>
      </c>
      <c r="G7127" s="56" t="s">
        <v>1104</v>
      </c>
      <c r="H7127" s="57">
        <v>425972000</v>
      </c>
    </row>
    <row r="7128" spans="1:8">
      <c r="A7128" s="52" t="s">
        <v>811</v>
      </c>
      <c r="B7128" s="52" t="s">
        <v>813</v>
      </c>
      <c r="C7128" s="52" t="s">
        <v>1149</v>
      </c>
      <c r="D7128" s="52" t="s">
        <v>1151</v>
      </c>
      <c r="E7128" s="52" t="s">
        <v>1100</v>
      </c>
      <c r="F7128" s="52" t="s">
        <v>1105</v>
      </c>
      <c r="G7128" s="56" t="s">
        <v>971</v>
      </c>
      <c r="H7128" s="57">
        <v>28709000</v>
      </c>
    </row>
    <row r="7129" spans="1:8">
      <c r="A7129" s="52" t="s">
        <v>811</v>
      </c>
      <c r="B7129" s="52" t="s">
        <v>813</v>
      </c>
      <c r="C7129" s="52" t="s">
        <v>1153</v>
      </c>
      <c r="D7129" s="52" t="s">
        <v>201</v>
      </c>
      <c r="E7129" s="52" t="s">
        <v>201</v>
      </c>
      <c r="F7129" s="52" t="s">
        <v>201</v>
      </c>
      <c r="G7129" s="56" t="s">
        <v>1154</v>
      </c>
      <c r="H7129" s="57">
        <v>8266822097</v>
      </c>
    </row>
    <row r="7130" spans="1:8">
      <c r="A7130" s="52" t="s">
        <v>811</v>
      </c>
      <c r="B7130" s="52" t="s">
        <v>813</v>
      </c>
      <c r="C7130" s="52" t="s">
        <v>1153</v>
      </c>
      <c r="D7130" s="52" t="s">
        <v>1496</v>
      </c>
      <c r="E7130" s="52" t="s">
        <v>201</v>
      </c>
      <c r="F7130" s="52" t="s">
        <v>201</v>
      </c>
      <c r="G7130" s="56" t="s">
        <v>1497</v>
      </c>
      <c r="H7130" s="57">
        <v>4061683400</v>
      </c>
    </row>
    <row r="7131" spans="1:8" ht="25.5">
      <c r="A7131" s="52" t="s">
        <v>811</v>
      </c>
      <c r="B7131" s="52" t="s">
        <v>813</v>
      </c>
      <c r="C7131" s="52" t="s">
        <v>1153</v>
      </c>
      <c r="D7131" s="52" t="s">
        <v>1496</v>
      </c>
      <c r="E7131" s="52" t="s">
        <v>1076</v>
      </c>
      <c r="F7131" s="52" t="s">
        <v>201</v>
      </c>
      <c r="G7131" s="56" t="s">
        <v>1077</v>
      </c>
      <c r="H7131" s="57">
        <v>1061683400</v>
      </c>
    </row>
    <row r="7132" spans="1:8">
      <c r="A7132" s="52" t="s">
        <v>811</v>
      </c>
      <c r="B7132" s="52" t="s">
        <v>813</v>
      </c>
      <c r="C7132" s="52" t="s">
        <v>1153</v>
      </c>
      <c r="D7132" s="52" t="s">
        <v>1496</v>
      </c>
      <c r="E7132" s="52" t="s">
        <v>1076</v>
      </c>
      <c r="F7132" s="52" t="s">
        <v>1082</v>
      </c>
      <c r="G7132" s="56" t="s">
        <v>971</v>
      </c>
      <c r="H7132" s="57">
        <v>1061683400</v>
      </c>
    </row>
    <row r="7133" spans="1:8" ht="25.5">
      <c r="A7133" s="52" t="s">
        <v>811</v>
      </c>
      <c r="B7133" s="52" t="s">
        <v>813</v>
      </c>
      <c r="C7133" s="52" t="s">
        <v>1153</v>
      </c>
      <c r="D7133" s="52" t="s">
        <v>1496</v>
      </c>
      <c r="E7133" s="52" t="s">
        <v>1143</v>
      </c>
      <c r="F7133" s="52" t="s">
        <v>201</v>
      </c>
      <c r="G7133" s="56" t="s">
        <v>1144</v>
      </c>
      <c r="H7133" s="57">
        <v>159167000</v>
      </c>
    </row>
    <row r="7134" spans="1:8" ht="25.5">
      <c r="A7134" s="52" t="s">
        <v>811</v>
      </c>
      <c r="B7134" s="52" t="s">
        <v>813</v>
      </c>
      <c r="C7134" s="52" t="s">
        <v>1153</v>
      </c>
      <c r="D7134" s="52" t="s">
        <v>1496</v>
      </c>
      <c r="E7134" s="52" t="s">
        <v>1143</v>
      </c>
      <c r="F7134" s="52" t="s">
        <v>1145</v>
      </c>
      <c r="G7134" s="56" t="s">
        <v>1146</v>
      </c>
      <c r="H7134" s="57">
        <v>159167000</v>
      </c>
    </row>
    <row r="7135" spans="1:8">
      <c r="A7135" s="52" t="s">
        <v>811</v>
      </c>
      <c r="B7135" s="52" t="s">
        <v>813</v>
      </c>
      <c r="C7135" s="52" t="s">
        <v>1153</v>
      </c>
      <c r="D7135" s="52" t="s">
        <v>1496</v>
      </c>
      <c r="E7135" s="52" t="s">
        <v>1096</v>
      </c>
      <c r="F7135" s="52" t="s">
        <v>201</v>
      </c>
      <c r="G7135" s="56" t="s">
        <v>1097</v>
      </c>
      <c r="H7135" s="57">
        <v>2840833000</v>
      </c>
    </row>
    <row r="7136" spans="1:8" ht="25.5">
      <c r="A7136" s="52" t="s">
        <v>811</v>
      </c>
      <c r="B7136" s="52" t="s">
        <v>813</v>
      </c>
      <c r="C7136" s="52" t="s">
        <v>1153</v>
      </c>
      <c r="D7136" s="52" t="s">
        <v>1496</v>
      </c>
      <c r="E7136" s="52" t="s">
        <v>1096</v>
      </c>
      <c r="F7136" s="52" t="s">
        <v>1098</v>
      </c>
      <c r="G7136" s="56" t="s">
        <v>1099</v>
      </c>
      <c r="H7136" s="57">
        <v>2840833000</v>
      </c>
    </row>
    <row r="7137" spans="1:8">
      <c r="A7137" s="52" t="s">
        <v>811</v>
      </c>
      <c r="B7137" s="52" t="s">
        <v>813</v>
      </c>
      <c r="C7137" s="52" t="s">
        <v>1153</v>
      </c>
      <c r="D7137" s="52" t="s">
        <v>1236</v>
      </c>
      <c r="E7137" s="52" t="s">
        <v>201</v>
      </c>
      <c r="F7137" s="52" t="s">
        <v>201</v>
      </c>
      <c r="G7137" s="56" t="s">
        <v>1237</v>
      </c>
      <c r="H7137" s="57">
        <v>220105000</v>
      </c>
    </row>
    <row r="7138" spans="1:8">
      <c r="A7138" s="52" t="s">
        <v>811</v>
      </c>
      <c r="B7138" s="52" t="s">
        <v>813</v>
      </c>
      <c r="C7138" s="52" t="s">
        <v>1153</v>
      </c>
      <c r="D7138" s="52" t="s">
        <v>1236</v>
      </c>
      <c r="E7138" s="52" t="s">
        <v>1100</v>
      </c>
      <c r="F7138" s="52" t="s">
        <v>201</v>
      </c>
      <c r="G7138" s="56" t="s">
        <v>1034</v>
      </c>
      <c r="H7138" s="57">
        <v>220105000</v>
      </c>
    </row>
    <row r="7139" spans="1:8">
      <c r="A7139" s="52" t="s">
        <v>811</v>
      </c>
      <c r="B7139" s="52" t="s">
        <v>813</v>
      </c>
      <c r="C7139" s="52" t="s">
        <v>1153</v>
      </c>
      <c r="D7139" s="52" t="s">
        <v>1236</v>
      </c>
      <c r="E7139" s="52" t="s">
        <v>1100</v>
      </c>
      <c r="F7139" s="52" t="s">
        <v>1101</v>
      </c>
      <c r="G7139" s="56" t="s">
        <v>1102</v>
      </c>
      <c r="H7139" s="57">
        <v>188546000</v>
      </c>
    </row>
    <row r="7140" spans="1:8">
      <c r="A7140" s="52" t="s">
        <v>811</v>
      </c>
      <c r="B7140" s="52" t="s">
        <v>813</v>
      </c>
      <c r="C7140" s="52" t="s">
        <v>1153</v>
      </c>
      <c r="D7140" s="52" t="s">
        <v>1236</v>
      </c>
      <c r="E7140" s="52" t="s">
        <v>1100</v>
      </c>
      <c r="F7140" s="52" t="s">
        <v>1103</v>
      </c>
      <c r="G7140" s="56" t="s">
        <v>1104</v>
      </c>
      <c r="H7140" s="57">
        <v>13647000</v>
      </c>
    </row>
    <row r="7141" spans="1:8">
      <c r="A7141" s="52" t="s">
        <v>811</v>
      </c>
      <c r="B7141" s="52" t="s">
        <v>813</v>
      </c>
      <c r="C7141" s="52" t="s">
        <v>1153</v>
      </c>
      <c r="D7141" s="52" t="s">
        <v>1236</v>
      </c>
      <c r="E7141" s="52" t="s">
        <v>1100</v>
      </c>
      <c r="F7141" s="52" t="s">
        <v>1105</v>
      </c>
      <c r="G7141" s="56" t="s">
        <v>971</v>
      </c>
      <c r="H7141" s="57">
        <v>17912000</v>
      </c>
    </row>
    <row r="7142" spans="1:8">
      <c r="A7142" s="52" t="s">
        <v>811</v>
      </c>
      <c r="B7142" s="52" t="s">
        <v>813</v>
      </c>
      <c r="C7142" s="52" t="s">
        <v>1153</v>
      </c>
      <c r="D7142" s="52" t="s">
        <v>1155</v>
      </c>
      <c r="E7142" s="52" t="s">
        <v>201</v>
      </c>
      <c r="F7142" s="52" t="s">
        <v>201</v>
      </c>
      <c r="G7142" s="56" t="s">
        <v>1156</v>
      </c>
      <c r="H7142" s="57">
        <v>3000000000</v>
      </c>
    </row>
    <row r="7143" spans="1:8" ht="25.5">
      <c r="A7143" s="52" t="s">
        <v>811</v>
      </c>
      <c r="B7143" s="52" t="s">
        <v>813</v>
      </c>
      <c r="C7143" s="52" t="s">
        <v>1153</v>
      </c>
      <c r="D7143" s="52" t="s">
        <v>1155</v>
      </c>
      <c r="E7143" s="52" t="s">
        <v>1143</v>
      </c>
      <c r="F7143" s="52" t="s">
        <v>201</v>
      </c>
      <c r="G7143" s="56" t="s">
        <v>1144</v>
      </c>
      <c r="H7143" s="57">
        <v>3000000000</v>
      </c>
    </row>
    <row r="7144" spans="1:8" ht="25.5">
      <c r="A7144" s="52" t="s">
        <v>811</v>
      </c>
      <c r="B7144" s="52" t="s">
        <v>813</v>
      </c>
      <c r="C7144" s="52" t="s">
        <v>1153</v>
      </c>
      <c r="D7144" s="52" t="s">
        <v>1155</v>
      </c>
      <c r="E7144" s="52" t="s">
        <v>1143</v>
      </c>
      <c r="F7144" s="52" t="s">
        <v>1145</v>
      </c>
      <c r="G7144" s="56" t="s">
        <v>1146</v>
      </c>
      <c r="H7144" s="57">
        <v>3000000000</v>
      </c>
    </row>
    <row r="7145" spans="1:8">
      <c r="A7145" s="52" t="s">
        <v>811</v>
      </c>
      <c r="B7145" s="52" t="s">
        <v>813</v>
      </c>
      <c r="C7145" s="52" t="s">
        <v>1153</v>
      </c>
      <c r="D7145" s="52" t="s">
        <v>1410</v>
      </c>
      <c r="E7145" s="52" t="s">
        <v>201</v>
      </c>
      <c r="F7145" s="52" t="s">
        <v>201</v>
      </c>
      <c r="G7145" s="56" t="s">
        <v>1411</v>
      </c>
      <c r="H7145" s="57">
        <v>985033697</v>
      </c>
    </row>
    <row r="7146" spans="1:8">
      <c r="A7146" s="52" t="s">
        <v>811</v>
      </c>
      <c r="B7146" s="52" t="s">
        <v>813</v>
      </c>
      <c r="C7146" s="52" t="s">
        <v>1153</v>
      </c>
      <c r="D7146" s="52" t="s">
        <v>1410</v>
      </c>
      <c r="E7146" s="52" t="s">
        <v>996</v>
      </c>
      <c r="F7146" s="52" t="s">
        <v>201</v>
      </c>
      <c r="G7146" s="56" t="s">
        <v>997</v>
      </c>
      <c r="H7146" s="57">
        <v>139782966</v>
      </c>
    </row>
    <row r="7147" spans="1:8">
      <c r="A7147" s="52" t="s">
        <v>811</v>
      </c>
      <c r="B7147" s="52" t="s">
        <v>813</v>
      </c>
      <c r="C7147" s="52" t="s">
        <v>1153</v>
      </c>
      <c r="D7147" s="52" t="s">
        <v>1410</v>
      </c>
      <c r="E7147" s="52" t="s">
        <v>996</v>
      </c>
      <c r="F7147" s="52" t="s">
        <v>998</v>
      </c>
      <c r="G7147" s="56" t="s">
        <v>999</v>
      </c>
      <c r="H7147" s="57">
        <v>139782966</v>
      </c>
    </row>
    <row r="7148" spans="1:8">
      <c r="A7148" s="52" t="s">
        <v>811</v>
      </c>
      <c r="B7148" s="52" t="s">
        <v>813</v>
      </c>
      <c r="C7148" s="52" t="s">
        <v>1153</v>
      </c>
      <c r="D7148" s="52" t="s">
        <v>1410</v>
      </c>
      <c r="E7148" s="52" t="s">
        <v>1021</v>
      </c>
      <c r="F7148" s="52" t="s">
        <v>201</v>
      </c>
      <c r="G7148" s="56" t="s">
        <v>1022</v>
      </c>
      <c r="H7148" s="57">
        <v>391991120</v>
      </c>
    </row>
    <row r="7149" spans="1:8">
      <c r="A7149" s="52" t="s">
        <v>811</v>
      </c>
      <c r="B7149" s="52" t="s">
        <v>813</v>
      </c>
      <c r="C7149" s="52" t="s">
        <v>1153</v>
      </c>
      <c r="D7149" s="52" t="s">
        <v>1410</v>
      </c>
      <c r="E7149" s="52" t="s">
        <v>1021</v>
      </c>
      <c r="F7149" s="52" t="s">
        <v>1023</v>
      </c>
      <c r="G7149" s="56" t="s">
        <v>1024</v>
      </c>
      <c r="H7149" s="57">
        <v>138954640</v>
      </c>
    </row>
    <row r="7150" spans="1:8">
      <c r="A7150" s="52" t="s">
        <v>811</v>
      </c>
      <c r="B7150" s="52" t="s">
        <v>813</v>
      </c>
      <c r="C7150" s="52" t="s">
        <v>1153</v>
      </c>
      <c r="D7150" s="52" t="s">
        <v>1410</v>
      </c>
      <c r="E7150" s="52" t="s">
        <v>1021</v>
      </c>
      <c r="F7150" s="52" t="s">
        <v>1243</v>
      </c>
      <c r="G7150" s="56" t="s">
        <v>1244</v>
      </c>
      <c r="H7150" s="57">
        <v>11431000</v>
      </c>
    </row>
    <row r="7151" spans="1:8">
      <c r="A7151" s="52" t="s">
        <v>811</v>
      </c>
      <c r="B7151" s="52" t="s">
        <v>813</v>
      </c>
      <c r="C7151" s="52" t="s">
        <v>1153</v>
      </c>
      <c r="D7151" s="52" t="s">
        <v>1410</v>
      </c>
      <c r="E7151" s="52" t="s">
        <v>1021</v>
      </c>
      <c r="F7151" s="52" t="s">
        <v>1033</v>
      </c>
      <c r="G7151" s="56" t="s">
        <v>1034</v>
      </c>
      <c r="H7151" s="57">
        <v>241605480</v>
      </c>
    </row>
    <row r="7152" spans="1:8">
      <c r="A7152" s="52" t="s">
        <v>811</v>
      </c>
      <c r="B7152" s="52" t="s">
        <v>813</v>
      </c>
      <c r="C7152" s="52" t="s">
        <v>1153</v>
      </c>
      <c r="D7152" s="52" t="s">
        <v>1410</v>
      </c>
      <c r="E7152" s="52" t="s">
        <v>1044</v>
      </c>
      <c r="F7152" s="52" t="s">
        <v>201</v>
      </c>
      <c r="G7152" s="56" t="s">
        <v>1045</v>
      </c>
      <c r="H7152" s="57">
        <v>820000</v>
      </c>
    </row>
    <row r="7153" spans="1:8">
      <c r="A7153" s="52" t="s">
        <v>811</v>
      </c>
      <c r="B7153" s="52" t="s">
        <v>813</v>
      </c>
      <c r="C7153" s="52" t="s">
        <v>1153</v>
      </c>
      <c r="D7153" s="52" t="s">
        <v>1410</v>
      </c>
      <c r="E7153" s="52" t="s">
        <v>1044</v>
      </c>
      <c r="F7153" s="52" t="s">
        <v>1046</v>
      </c>
      <c r="G7153" s="56" t="s">
        <v>1047</v>
      </c>
      <c r="H7153" s="57">
        <v>820000</v>
      </c>
    </row>
    <row r="7154" spans="1:8" ht="25.5">
      <c r="A7154" s="52" t="s">
        <v>811</v>
      </c>
      <c r="B7154" s="52" t="s">
        <v>813</v>
      </c>
      <c r="C7154" s="52" t="s">
        <v>1153</v>
      </c>
      <c r="D7154" s="52" t="s">
        <v>1410</v>
      </c>
      <c r="E7154" s="52" t="s">
        <v>1058</v>
      </c>
      <c r="F7154" s="52" t="s">
        <v>201</v>
      </c>
      <c r="G7154" s="56" t="s">
        <v>1059</v>
      </c>
      <c r="H7154" s="57">
        <v>18381000</v>
      </c>
    </row>
    <row r="7155" spans="1:8">
      <c r="A7155" s="52" t="s">
        <v>811</v>
      </c>
      <c r="B7155" s="52" t="s">
        <v>813</v>
      </c>
      <c r="C7155" s="52" t="s">
        <v>1153</v>
      </c>
      <c r="D7155" s="52" t="s">
        <v>1410</v>
      </c>
      <c r="E7155" s="52" t="s">
        <v>1058</v>
      </c>
      <c r="F7155" s="52" t="s">
        <v>1064</v>
      </c>
      <c r="G7155" s="56" t="s">
        <v>1065</v>
      </c>
      <c r="H7155" s="57">
        <v>14179000</v>
      </c>
    </row>
    <row r="7156" spans="1:8">
      <c r="A7156" s="52" t="s">
        <v>811</v>
      </c>
      <c r="B7156" s="52" t="s">
        <v>813</v>
      </c>
      <c r="C7156" s="52" t="s">
        <v>1153</v>
      </c>
      <c r="D7156" s="52" t="s">
        <v>1410</v>
      </c>
      <c r="E7156" s="52" t="s">
        <v>1058</v>
      </c>
      <c r="F7156" s="52" t="s">
        <v>1066</v>
      </c>
      <c r="G7156" s="56" t="s">
        <v>1067</v>
      </c>
      <c r="H7156" s="57">
        <v>4202000</v>
      </c>
    </row>
    <row r="7157" spans="1:8" ht="25.5">
      <c r="A7157" s="52" t="s">
        <v>811</v>
      </c>
      <c r="B7157" s="52" t="s">
        <v>813</v>
      </c>
      <c r="C7157" s="52" t="s">
        <v>1153</v>
      </c>
      <c r="D7157" s="52" t="s">
        <v>1410</v>
      </c>
      <c r="E7157" s="52" t="s">
        <v>1076</v>
      </c>
      <c r="F7157" s="52" t="s">
        <v>201</v>
      </c>
      <c r="G7157" s="56" t="s">
        <v>1077</v>
      </c>
      <c r="H7157" s="57">
        <v>154998611</v>
      </c>
    </row>
    <row r="7158" spans="1:8">
      <c r="A7158" s="52" t="s">
        <v>811</v>
      </c>
      <c r="B7158" s="52" t="s">
        <v>813</v>
      </c>
      <c r="C7158" s="52" t="s">
        <v>1153</v>
      </c>
      <c r="D7158" s="52" t="s">
        <v>1410</v>
      </c>
      <c r="E7158" s="52" t="s">
        <v>1076</v>
      </c>
      <c r="F7158" s="52" t="s">
        <v>1112</v>
      </c>
      <c r="G7158" s="56" t="s">
        <v>1113</v>
      </c>
      <c r="H7158" s="57">
        <v>154998611</v>
      </c>
    </row>
    <row r="7159" spans="1:8">
      <c r="A7159" s="52" t="s">
        <v>811</v>
      </c>
      <c r="B7159" s="52" t="s">
        <v>813</v>
      </c>
      <c r="C7159" s="52" t="s">
        <v>1153</v>
      </c>
      <c r="D7159" s="52" t="s">
        <v>1410</v>
      </c>
      <c r="E7159" s="52" t="s">
        <v>1083</v>
      </c>
      <c r="F7159" s="52" t="s">
        <v>201</v>
      </c>
      <c r="G7159" s="56" t="s">
        <v>971</v>
      </c>
      <c r="H7159" s="57">
        <v>279060000</v>
      </c>
    </row>
    <row r="7160" spans="1:8">
      <c r="A7160" s="52" t="s">
        <v>811</v>
      </c>
      <c r="B7160" s="52" t="s">
        <v>813</v>
      </c>
      <c r="C7160" s="52" t="s">
        <v>1153</v>
      </c>
      <c r="D7160" s="52" t="s">
        <v>1410</v>
      </c>
      <c r="E7160" s="52" t="s">
        <v>1083</v>
      </c>
      <c r="F7160" s="52" t="s">
        <v>1088</v>
      </c>
      <c r="G7160" s="56" t="s">
        <v>1089</v>
      </c>
      <c r="H7160" s="57">
        <v>279060000</v>
      </c>
    </row>
    <row r="7161" spans="1:8">
      <c r="A7161" s="52" t="s">
        <v>811</v>
      </c>
      <c r="B7161" s="52" t="s">
        <v>813</v>
      </c>
      <c r="C7161" s="52" t="s">
        <v>1158</v>
      </c>
      <c r="D7161" s="52" t="s">
        <v>201</v>
      </c>
      <c r="E7161" s="52" t="s">
        <v>201</v>
      </c>
      <c r="F7161" s="52" t="s">
        <v>201</v>
      </c>
      <c r="G7161" s="56" t="s">
        <v>1159</v>
      </c>
      <c r="H7161" s="57">
        <v>625281678870</v>
      </c>
    </row>
    <row r="7162" spans="1:8">
      <c r="A7162" s="52" t="s">
        <v>811</v>
      </c>
      <c r="B7162" s="52" t="s">
        <v>813</v>
      </c>
      <c r="C7162" s="52" t="s">
        <v>1158</v>
      </c>
      <c r="D7162" s="52" t="s">
        <v>1160</v>
      </c>
      <c r="E7162" s="52" t="s">
        <v>201</v>
      </c>
      <c r="F7162" s="52" t="s">
        <v>201</v>
      </c>
      <c r="G7162" s="56" t="s">
        <v>1161</v>
      </c>
      <c r="H7162" s="57">
        <v>2721838347</v>
      </c>
    </row>
    <row r="7163" spans="1:8">
      <c r="A7163" s="52" t="s">
        <v>811</v>
      </c>
      <c r="B7163" s="52" t="s">
        <v>813</v>
      </c>
      <c r="C7163" s="52" t="s">
        <v>1158</v>
      </c>
      <c r="D7163" s="52" t="s">
        <v>1160</v>
      </c>
      <c r="E7163" s="52" t="s">
        <v>944</v>
      </c>
      <c r="F7163" s="52" t="s">
        <v>201</v>
      </c>
      <c r="G7163" s="56" t="s">
        <v>945</v>
      </c>
      <c r="H7163" s="57">
        <v>45940300</v>
      </c>
    </row>
    <row r="7164" spans="1:8">
      <c r="A7164" s="52" t="s">
        <v>811</v>
      </c>
      <c r="B7164" s="52" t="s">
        <v>813</v>
      </c>
      <c r="C7164" s="52" t="s">
        <v>1158</v>
      </c>
      <c r="D7164" s="52" t="s">
        <v>1160</v>
      </c>
      <c r="E7164" s="52" t="s">
        <v>944</v>
      </c>
      <c r="F7164" s="52" t="s">
        <v>948</v>
      </c>
      <c r="G7164" s="56" t="s">
        <v>949</v>
      </c>
      <c r="H7164" s="57">
        <v>45940300</v>
      </c>
    </row>
    <row r="7165" spans="1:8">
      <c r="A7165" s="52" t="s">
        <v>811</v>
      </c>
      <c r="B7165" s="52" t="s">
        <v>813</v>
      </c>
      <c r="C7165" s="52" t="s">
        <v>1158</v>
      </c>
      <c r="D7165" s="52" t="s">
        <v>1160</v>
      </c>
      <c r="E7165" s="52" t="s">
        <v>996</v>
      </c>
      <c r="F7165" s="52" t="s">
        <v>201</v>
      </c>
      <c r="G7165" s="56" t="s">
        <v>997</v>
      </c>
      <c r="H7165" s="57">
        <v>10405000</v>
      </c>
    </row>
    <row r="7166" spans="1:8">
      <c r="A7166" s="52" t="s">
        <v>811</v>
      </c>
      <c r="B7166" s="52" t="s">
        <v>813</v>
      </c>
      <c r="C7166" s="52" t="s">
        <v>1158</v>
      </c>
      <c r="D7166" s="52" t="s">
        <v>1160</v>
      </c>
      <c r="E7166" s="52" t="s">
        <v>996</v>
      </c>
      <c r="F7166" s="52" t="s">
        <v>998</v>
      </c>
      <c r="G7166" s="56" t="s">
        <v>999</v>
      </c>
      <c r="H7166" s="57">
        <v>10405000</v>
      </c>
    </row>
    <row r="7167" spans="1:8">
      <c r="A7167" s="52" t="s">
        <v>811</v>
      </c>
      <c r="B7167" s="52" t="s">
        <v>813</v>
      </c>
      <c r="C7167" s="52" t="s">
        <v>1158</v>
      </c>
      <c r="D7167" s="52" t="s">
        <v>1160</v>
      </c>
      <c r="E7167" s="52" t="s">
        <v>1006</v>
      </c>
      <c r="F7167" s="52" t="s">
        <v>201</v>
      </c>
      <c r="G7167" s="56" t="s">
        <v>1007</v>
      </c>
      <c r="H7167" s="57">
        <v>32695000</v>
      </c>
    </row>
    <row r="7168" spans="1:8">
      <c r="A7168" s="52" t="s">
        <v>811</v>
      </c>
      <c r="B7168" s="52" t="s">
        <v>813</v>
      </c>
      <c r="C7168" s="52" t="s">
        <v>1158</v>
      </c>
      <c r="D7168" s="52" t="s">
        <v>1160</v>
      </c>
      <c r="E7168" s="52" t="s">
        <v>1006</v>
      </c>
      <c r="F7168" s="52" t="s">
        <v>1014</v>
      </c>
      <c r="G7168" s="56" t="s">
        <v>1015</v>
      </c>
      <c r="H7168" s="57">
        <v>29800000</v>
      </c>
    </row>
    <row r="7169" spans="1:8">
      <c r="A7169" s="52" t="s">
        <v>811</v>
      </c>
      <c r="B7169" s="52" t="s">
        <v>813</v>
      </c>
      <c r="C7169" s="52" t="s">
        <v>1158</v>
      </c>
      <c r="D7169" s="52" t="s">
        <v>1160</v>
      </c>
      <c r="E7169" s="52" t="s">
        <v>1006</v>
      </c>
      <c r="F7169" s="52" t="s">
        <v>1020</v>
      </c>
      <c r="G7169" s="56" t="s">
        <v>511</v>
      </c>
      <c r="H7169" s="57">
        <v>2895000</v>
      </c>
    </row>
    <row r="7170" spans="1:8">
      <c r="A7170" s="52" t="s">
        <v>811</v>
      </c>
      <c r="B7170" s="52" t="s">
        <v>813</v>
      </c>
      <c r="C7170" s="52" t="s">
        <v>1158</v>
      </c>
      <c r="D7170" s="52" t="s">
        <v>1160</v>
      </c>
      <c r="E7170" s="52" t="s">
        <v>1021</v>
      </c>
      <c r="F7170" s="52" t="s">
        <v>201</v>
      </c>
      <c r="G7170" s="56" t="s">
        <v>1022</v>
      </c>
      <c r="H7170" s="57">
        <v>1418449447</v>
      </c>
    </row>
    <row r="7171" spans="1:8">
      <c r="A7171" s="52" t="s">
        <v>811</v>
      </c>
      <c r="B7171" s="52" t="s">
        <v>813</v>
      </c>
      <c r="C7171" s="52" t="s">
        <v>1158</v>
      </c>
      <c r="D7171" s="52" t="s">
        <v>1160</v>
      </c>
      <c r="E7171" s="52" t="s">
        <v>1021</v>
      </c>
      <c r="F7171" s="52" t="s">
        <v>1023</v>
      </c>
      <c r="G7171" s="56" t="s">
        <v>1024</v>
      </c>
      <c r="H7171" s="57">
        <v>57239267</v>
      </c>
    </row>
    <row r="7172" spans="1:8">
      <c r="A7172" s="52" t="s">
        <v>811</v>
      </c>
      <c r="B7172" s="52" t="s">
        <v>813</v>
      </c>
      <c r="C7172" s="52" t="s">
        <v>1158</v>
      </c>
      <c r="D7172" s="52" t="s">
        <v>1160</v>
      </c>
      <c r="E7172" s="52" t="s">
        <v>1021</v>
      </c>
      <c r="F7172" s="52" t="s">
        <v>1025</v>
      </c>
      <c r="G7172" s="56" t="s">
        <v>1026</v>
      </c>
      <c r="H7172" s="57">
        <v>22950000</v>
      </c>
    </row>
    <row r="7173" spans="1:8">
      <c r="A7173" s="52" t="s">
        <v>811</v>
      </c>
      <c r="B7173" s="52" t="s">
        <v>813</v>
      </c>
      <c r="C7173" s="52" t="s">
        <v>1158</v>
      </c>
      <c r="D7173" s="52" t="s">
        <v>1160</v>
      </c>
      <c r="E7173" s="52" t="s">
        <v>1021</v>
      </c>
      <c r="F7173" s="52" t="s">
        <v>1031</v>
      </c>
      <c r="G7173" s="56" t="s">
        <v>1032</v>
      </c>
      <c r="H7173" s="57">
        <v>173575000</v>
      </c>
    </row>
    <row r="7174" spans="1:8">
      <c r="A7174" s="52" t="s">
        <v>811</v>
      </c>
      <c r="B7174" s="52" t="s">
        <v>813</v>
      </c>
      <c r="C7174" s="52" t="s">
        <v>1158</v>
      </c>
      <c r="D7174" s="52" t="s">
        <v>1160</v>
      </c>
      <c r="E7174" s="52" t="s">
        <v>1021</v>
      </c>
      <c r="F7174" s="52" t="s">
        <v>1033</v>
      </c>
      <c r="G7174" s="56" t="s">
        <v>1034</v>
      </c>
      <c r="H7174" s="57">
        <v>1164685180</v>
      </c>
    </row>
    <row r="7175" spans="1:8">
      <c r="A7175" s="52" t="s">
        <v>811</v>
      </c>
      <c r="B7175" s="52" t="s">
        <v>813</v>
      </c>
      <c r="C7175" s="52" t="s">
        <v>1158</v>
      </c>
      <c r="D7175" s="52" t="s">
        <v>1160</v>
      </c>
      <c r="E7175" s="52" t="s">
        <v>1035</v>
      </c>
      <c r="F7175" s="52" t="s">
        <v>201</v>
      </c>
      <c r="G7175" s="56" t="s">
        <v>1036</v>
      </c>
      <c r="H7175" s="57">
        <v>35300000</v>
      </c>
    </row>
    <row r="7176" spans="1:8">
      <c r="A7176" s="52" t="s">
        <v>811</v>
      </c>
      <c r="B7176" s="52" t="s">
        <v>813</v>
      </c>
      <c r="C7176" s="52" t="s">
        <v>1158</v>
      </c>
      <c r="D7176" s="52" t="s">
        <v>1160</v>
      </c>
      <c r="E7176" s="52" t="s">
        <v>1035</v>
      </c>
      <c r="F7176" s="52" t="s">
        <v>1039</v>
      </c>
      <c r="G7176" s="56" t="s">
        <v>1040</v>
      </c>
      <c r="H7176" s="57">
        <v>22500000</v>
      </c>
    </row>
    <row r="7177" spans="1:8">
      <c r="A7177" s="52" t="s">
        <v>811</v>
      </c>
      <c r="B7177" s="52" t="s">
        <v>813</v>
      </c>
      <c r="C7177" s="52" t="s">
        <v>1158</v>
      </c>
      <c r="D7177" s="52" t="s">
        <v>1160</v>
      </c>
      <c r="E7177" s="52" t="s">
        <v>1035</v>
      </c>
      <c r="F7177" s="52" t="s">
        <v>1041</v>
      </c>
      <c r="G7177" s="56" t="s">
        <v>1028</v>
      </c>
      <c r="H7177" s="57">
        <v>12800000</v>
      </c>
    </row>
    <row r="7178" spans="1:8">
      <c r="A7178" s="52" t="s">
        <v>811</v>
      </c>
      <c r="B7178" s="52" t="s">
        <v>813</v>
      </c>
      <c r="C7178" s="52" t="s">
        <v>1158</v>
      </c>
      <c r="D7178" s="52" t="s">
        <v>1160</v>
      </c>
      <c r="E7178" s="52" t="s">
        <v>1044</v>
      </c>
      <c r="F7178" s="52" t="s">
        <v>201</v>
      </c>
      <c r="G7178" s="56" t="s">
        <v>1045</v>
      </c>
      <c r="H7178" s="57">
        <v>97620000</v>
      </c>
    </row>
    <row r="7179" spans="1:8">
      <c r="A7179" s="52" t="s">
        <v>811</v>
      </c>
      <c r="B7179" s="52" t="s">
        <v>813</v>
      </c>
      <c r="C7179" s="52" t="s">
        <v>1158</v>
      </c>
      <c r="D7179" s="52" t="s">
        <v>1160</v>
      </c>
      <c r="E7179" s="52" t="s">
        <v>1044</v>
      </c>
      <c r="F7179" s="52" t="s">
        <v>1046</v>
      </c>
      <c r="G7179" s="56" t="s">
        <v>1047</v>
      </c>
      <c r="H7179" s="57">
        <v>68600000</v>
      </c>
    </row>
    <row r="7180" spans="1:8">
      <c r="A7180" s="52" t="s">
        <v>811</v>
      </c>
      <c r="B7180" s="52" t="s">
        <v>813</v>
      </c>
      <c r="C7180" s="52" t="s">
        <v>1158</v>
      </c>
      <c r="D7180" s="52" t="s">
        <v>1160</v>
      </c>
      <c r="E7180" s="52" t="s">
        <v>1044</v>
      </c>
      <c r="F7180" s="52" t="s">
        <v>1205</v>
      </c>
      <c r="G7180" s="56" t="s">
        <v>1206</v>
      </c>
      <c r="H7180" s="57">
        <v>5400000</v>
      </c>
    </row>
    <row r="7181" spans="1:8">
      <c r="A7181" s="52" t="s">
        <v>811</v>
      </c>
      <c r="B7181" s="52" t="s">
        <v>813</v>
      </c>
      <c r="C7181" s="52" t="s">
        <v>1158</v>
      </c>
      <c r="D7181" s="52" t="s">
        <v>1160</v>
      </c>
      <c r="E7181" s="52" t="s">
        <v>1044</v>
      </c>
      <c r="F7181" s="52" t="s">
        <v>1050</v>
      </c>
      <c r="G7181" s="56" t="s">
        <v>1051</v>
      </c>
      <c r="H7181" s="57">
        <v>23620000</v>
      </c>
    </row>
    <row r="7182" spans="1:8" ht="25.5">
      <c r="A7182" s="52" t="s">
        <v>811</v>
      </c>
      <c r="B7182" s="52" t="s">
        <v>813</v>
      </c>
      <c r="C7182" s="52" t="s">
        <v>1158</v>
      </c>
      <c r="D7182" s="52" t="s">
        <v>1160</v>
      </c>
      <c r="E7182" s="52" t="s">
        <v>1058</v>
      </c>
      <c r="F7182" s="52" t="s">
        <v>201</v>
      </c>
      <c r="G7182" s="56" t="s">
        <v>1059</v>
      </c>
      <c r="H7182" s="57">
        <v>3278000</v>
      </c>
    </row>
    <row r="7183" spans="1:8">
      <c r="A7183" s="52" t="s">
        <v>811</v>
      </c>
      <c r="B7183" s="52" t="s">
        <v>813</v>
      </c>
      <c r="C7183" s="52" t="s">
        <v>1158</v>
      </c>
      <c r="D7183" s="52" t="s">
        <v>1160</v>
      </c>
      <c r="E7183" s="52" t="s">
        <v>1058</v>
      </c>
      <c r="F7183" s="52" t="s">
        <v>1064</v>
      </c>
      <c r="G7183" s="56" t="s">
        <v>1065</v>
      </c>
      <c r="H7183" s="57">
        <v>3278000</v>
      </c>
    </row>
    <row r="7184" spans="1:8" ht="25.5">
      <c r="A7184" s="52" t="s">
        <v>811</v>
      </c>
      <c r="B7184" s="52" t="s">
        <v>813</v>
      </c>
      <c r="C7184" s="52" t="s">
        <v>1158</v>
      </c>
      <c r="D7184" s="52" t="s">
        <v>1160</v>
      </c>
      <c r="E7184" s="52" t="s">
        <v>1076</v>
      </c>
      <c r="F7184" s="52" t="s">
        <v>201</v>
      </c>
      <c r="G7184" s="56" t="s">
        <v>1077</v>
      </c>
      <c r="H7184" s="57">
        <v>178832400</v>
      </c>
    </row>
    <row r="7185" spans="1:8">
      <c r="A7185" s="52" t="s">
        <v>811</v>
      </c>
      <c r="B7185" s="52" t="s">
        <v>813</v>
      </c>
      <c r="C7185" s="52" t="s">
        <v>1158</v>
      </c>
      <c r="D7185" s="52" t="s">
        <v>1160</v>
      </c>
      <c r="E7185" s="52" t="s">
        <v>1076</v>
      </c>
      <c r="F7185" s="52" t="s">
        <v>1112</v>
      </c>
      <c r="G7185" s="56" t="s">
        <v>1113</v>
      </c>
      <c r="H7185" s="57">
        <v>45232400</v>
      </c>
    </row>
    <row r="7186" spans="1:8">
      <c r="A7186" s="52" t="s">
        <v>811</v>
      </c>
      <c r="B7186" s="52" t="s">
        <v>813</v>
      </c>
      <c r="C7186" s="52" t="s">
        <v>1158</v>
      </c>
      <c r="D7186" s="52" t="s">
        <v>1160</v>
      </c>
      <c r="E7186" s="52" t="s">
        <v>1076</v>
      </c>
      <c r="F7186" s="52" t="s">
        <v>1080</v>
      </c>
      <c r="G7186" s="56" t="s">
        <v>1081</v>
      </c>
      <c r="H7186" s="57">
        <v>78700000</v>
      </c>
    </row>
    <row r="7187" spans="1:8">
      <c r="A7187" s="52" t="s">
        <v>811</v>
      </c>
      <c r="B7187" s="52" t="s">
        <v>813</v>
      </c>
      <c r="C7187" s="52" t="s">
        <v>1158</v>
      </c>
      <c r="D7187" s="52" t="s">
        <v>1160</v>
      </c>
      <c r="E7187" s="52" t="s">
        <v>1076</v>
      </c>
      <c r="F7187" s="52" t="s">
        <v>1082</v>
      </c>
      <c r="G7187" s="56" t="s">
        <v>971</v>
      </c>
      <c r="H7187" s="57">
        <v>54900000</v>
      </c>
    </row>
    <row r="7188" spans="1:8">
      <c r="A7188" s="52" t="s">
        <v>811</v>
      </c>
      <c r="B7188" s="52" t="s">
        <v>813</v>
      </c>
      <c r="C7188" s="52" t="s">
        <v>1158</v>
      </c>
      <c r="D7188" s="52" t="s">
        <v>1160</v>
      </c>
      <c r="E7188" s="52" t="s">
        <v>1083</v>
      </c>
      <c r="F7188" s="52" t="s">
        <v>201</v>
      </c>
      <c r="G7188" s="56" t="s">
        <v>971</v>
      </c>
      <c r="H7188" s="57">
        <v>899318200</v>
      </c>
    </row>
    <row r="7189" spans="1:8">
      <c r="A7189" s="52" t="s">
        <v>811</v>
      </c>
      <c r="B7189" s="52" t="s">
        <v>813</v>
      </c>
      <c r="C7189" s="52" t="s">
        <v>1158</v>
      </c>
      <c r="D7189" s="52" t="s">
        <v>1160</v>
      </c>
      <c r="E7189" s="52" t="s">
        <v>1083</v>
      </c>
      <c r="F7189" s="52" t="s">
        <v>1088</v>
      </c>
      <c r="G7189" s="56" t="s">
        <v>1089</v>
      </c>
      <c r="H7189" s="57">
        <v>816018200</v>
      </c>
    </row>
    <row r="7190" spans="1:8">
      <c r="A7190" s="52" t="s">
        <v>811</v>
      </c>
      <c r="B7190" s="52" t="s">
        <v>813</v>
      </c>
      <c r="C7190" s="52" t="s">
        <v>1158</v>
      </c>
      <c r="D7190" s="52" t="s">
        <v>1160</v>
      </c>
      <c r="E7190" s="52" t="s">
        <v>1083</v>
      </c>
      <c r="F7190" s="52" t="s">
        <v>1090</v>
      </c>
      <c r="G7190" s="56" t="s">
        <v>1091</v>
      </c>
      <c r="H7190" s="57">
        <v>83300000</v>
      </c>
    </row>
    <row r="7191" spans="1:8">
      <c r="A7191" s="52" t="s">
        <v>811</v>
      </c>
      <c r="B7191" s="52" t="s">
        <v>813</v>
      </c>
      <c r="C7191" s="52" t="s">
        <v>1158</v>
      </c>
      <c r="D7191" s="52" t="s">
        <v>1162</v>
      </c>
      <c r="E7191" s="52" t="s">
        <v>201</v>
      </c>
      <c r="F7191" s="52" t="s">
        <v>201</v>
      </c>
      <c r="G7191" s="56" t="s">
        <v>1163</v>
      </c>
      <c r="H7191" s="57">
        <v>119980500</v>
      </c>
    </row>
    <row r="7192" spans="1:8">
      <c r="A7192" s="52" t="s">
        <v>811</v>
      </c>
      <c r="B7192" s="52" t="s">
        <v>813</v>
      </c>
      <c r="C7192" s="52" t="s">
        <v>1158</v>
      </c>
      <c r="D7192" s="52" t="s">
        <v>1162</v>
      </c>
      <c r="E7192" s="52" t="s">
        <v>944</v>
      </c>
      <c r="F7192" s="52" t="s">
        <v>201</v>
      </c>
      <c r="G7192" s="56" t="s">
        <v>945</v>
      </c>
      <c r="H7192" s="57">
        <v>18011000</v>
      </c>
    </row>
    <row r="7193" spans="1:8">
      <c r="A7193" s="52" t="s">
        <v>811</v>
      </c>
      <c r="B7193" s="52" t="s">
        <v>813</v>
      </c>
      <c r="C7193" s="52" t="s">
        <v>1158</v>
      </c>
      <c r="D7193" s="52" t="s">
        <v>1162</v>
      </c>
      <c r="E7193" s="52" t="s">
        <v>944</v>
      </c>
      <c r="F7193" s="52" t="s">
        <v>948</v>
      </c>
      <c r="G7193" s="56" t="s">
        <v>949</v>
      </c>
      <c r="H7193" s="57">
        <v>18011000</v>
      </c>
    </row>
    <row r="7194" spans="1:8">
      <c r="A7194" s="52" t="s">
        <v>811</v>
      </c>
      <c r="B7194" s="52" t="s">
        <v>813</v>
      </c>
      <c r="C7194" s="52" t="s">
        <v>1158</v>
      </c>
      <c r="D7194" s="52" t="s">
        <v>1162</v>
      </c>
      <c r="E7194" s="52" t="s">
        <v>1021</v>
      </c>
      <c r="F7194" s="52" t="s">
        <v>201</v>
      </c>
      <c r="G7194" s="56" t="s">
        <v>1022</v>
      </c>
      <c r="H7194" s="57">
        <v>61298300</v>
      </c>
    </row>
    <row r="7195" spans="1:8">
      <c r="A7195" s="52" t="s">
        <v>811</v>
      </c>
      <c r="B7195" s="52" t="s">
        <v>813</v>
      </c>
      <c r="C7195" s="52" t="s">
        <v>1158</v>
      </c>
      <c r="D7195" s="52" t="s">
        <v>1162</v>
      </c>
      <c r="E7195" s="52" t="s">
        <v>1021</v>
      </c>
      <c r="F7195" s="52" t="s">
        <v>1023</v>
      </c>
      <c r="G7195" s="56" t="s">
        <v>1024</v>
      </c>
      <c r="H7195" s="57">
        <v>1622200</v>
      </c>
    </row>
    <row r="7196" spans="1:8">
      <c r="A7196" s="52" t="s">
        <v>811</v>
      </c>
      <c r="B7196" s="52" t="s">
        <v>813</v>
      </c>
      <c r="C7196" s="52" t="s">
        <v>1158</v>
      </c>
      <c r="D7196" s="52" t="s">
        <v>1162</v>
      </c>
      <c r="E7196" s="52" t="s">
        <v>1021</v>
      </c>
      <c r="F7196" s="52" t="s">
        <v>1025</v>
      </c>
      <c r="G7196" s="56" t="s">
        <v>1026</v>
      </c>
      <c r="H7196" s="57">
        <v>600000</v>
      </c>
    </row>
    <row r="7197" spans="1:8">
      <c r="A7197" s="52" t="s">
        <v>811</v>
      </c>
      <c r="B7197" s="52" t="s">
        <v>813</v>
      </c>
      <c r="C7197" s="52" t="s">
        <v>1158</v>
      </c>
      <c r="D7197" s="52" t="s">
        <v>1162</v>
      </c>
      <c r="E7197" s="52" t="s">
        <v>1021</v>
      </c>
      <c r="F7197" s="52" t="s">
        <v>1031</v>
      </c>
      <c r="G7197" s="56" t="s">
        <v>1032</v>
      </c>
      <c r="H7197" s="57">
        <v>53150000</v>
      </c>
    </row>
    <row r="7198" spans="1:8">
      <c r="A7198" s="52" t="s">
        <v>811</v>
      </c>
      <c r="B7198" s="52" t="s">
        <v>813</v>
      </c>
      <c r="C7198" s="52" t="s">
        <v>1158</v>
      </c>
      <c r="D7198" s="52" t="s">
        <v>1162</v>
      </c>
      <c r="E7198" s="52" t="s">
        <v>1021</v>
      </c>
      <c r="F7198" s="52" t="s">
        <v>1033</v>
      </c>
      <c r="G7198" s="56" t="s">
        <v>1034</v>
      </c>
      <c r="H7198" s="57">
        <v>5926100</v>
      </c>
    </row>
    <row r="7199" spans="1:8" ht="25.5">
      <c r="A7199" s="52" t="s">
        <v>811</v>
      </c>
      <c r="B7199" s="52" t="s">
        <v>813</v>
      </c>
      <c r="C7199" s="52" t="s">
        <v>1158</v>
      </c>
      <c r="D7199" s="52" t="s">
        <v>1162</v>
      </c>
      <c r="E7199" s="52" t="s">
        <v>1076</v>
      </c>
      <c r="F7199" s="52" t="s">
        <v>201</v>
      </c>
      <c r="G7199" s="56" t="s">
        <v>1077</v>
      </c>
      <c r="H7199" s="57">
        <v>36500000</v>
      </c>
    </row>
    <row r="7200" spans="1:8">
      <c r="A7200" s="52" t="s">
        <v>811</v>
      </c>
      <c r="B7200" s="52" t="s">
        <v>813</v>
      </c>
      <c r="C7200" s="52" t="s">
        <v>1158</v>
      </c>
      <c r="D7200" s="52" t="s">
        <v>1162</v>
      </c>
      <c r="E7200" s="52" t="s">
        <v>1076</v>
      </c>
      <c r="F7200" s="52" t="s">
        <v>1082</v>
      </c>
      <c r="G7200" s="56" t="s">
        <v>971</v>
      </c>
      <c r="H7200" s="57">
        <v>36500000</v>
      </c>
    </row>
    <row r="7201" spans="1:8">
      <c r="A7201" s="52" t="s">
        <v>811</v>
      </c>
      <c r="B7201" s="52" t="s">
        <v>813</v>
      </c>
      <c r="C7201" s="52" t="s">
        <v>1158</v>
      </c>
      <c r="D7201" s="52" t="s">
        <v>1162</v>
      </c>
      <c r="E7201" s="52" t="s">
        <v>1083</v>
      </c>
      <c r="F7201" s="52" t="s">
        <v>201</v>
      </c>
      <c r="G7201" s="56" t="s">
        <v>971</v>
      </c>
      <c r="H7201" s="57">
        <v>4171200</v>
      </c>
    </row>
    <row r="7202" spans="1:8">
      <c r="A7202" s="52" t="s">
        <v>811</v>
      </c>
      <c r="B7202" s="52" t="s">
        <v>813</v>
      </c>
      <c r="C7202" s="52" t="s">
        <v>1158</v>
      </c>
      <c r="D7202" s="52" t="s">
        <v>1162</v>
      </c>
      <c r="E7202" s="52" t="s">
        <v>1083</v>
      </c>
      <c r="F7202" s="52" t="s">
        <v>1088</v>
      </c>
      <c r="G7202" s="56" t="s">
        <v>1089</v>
      </c>
      <c r="H7202" s="57">
        <v>4171200</v>
      </c>
    </row>
    <row r="7203" spans="1:8">
      <c r="A7203" s="52" t="s">
        <v>811</v>
      </c>
      <c r="B7203" s="52" t="s">
        <v>813</v>
      </c>
      <c r="C7203" s="52" t="s">
        <v>1158</v>
      </c>
      <c r="D7203" s="52" t="s">
        <v>1166</v>
      </c>
      <c r="E7203" s="52" t="s">
        <v>201</v>
      </c>
      <c r="F7203" s="52" t="s">
        <v>201</v>
      </c>
      <c r="G7203" s="56" t="s">
        <v>1167</v>
      </c>
      <c r="H7203" s="57">
        <v>103735614966</v>
      </c>
    </row>
    <row r="7204" spans="1:8">
      <c r="A7204" s="52" t="s">
        <v>811</v>
      </c>
      <c r="B7204" s="52" t="s">
        <v>813</v>
      </c>
      <c r="C7204" s="52" t="s">
        <v>1158</v>
      </c>
      <c r="D7204" s="52" t="s">
        <v>1166</v>
      </c>
      <c r="E7204" s="52" t="s">
        <v>944</v>
      </c>
      <c r="F7204" s="52" t="s">
        <v>201</v>
      </c>
      <c r="G7204" s="56" t="s">
        <v>945</v>
      </c>
      <c r="H7204" s="57">
        <v>8316000</v>
      </c>
    </row>
    <row r="7205" spans="1:8">
      <c r="A7205" s="52" t="s">
        <v>811</v>
      </c>
      <c r="B7205" s="52" t="s">
        <v>813</v>
      </c>
      <c r="C7205" s="52" t="s">
        <v>1158</v>
      </c>
      <c r="D7205" s="52" t="s">
        <v>1166</v>
      </c>
      <c r="E7205" s="52" t="s">
        <v>944</v>
      </c>
      <c r="F7205" s="52" t="s">
        <v>948</v>
      </c>
      <c r="G7205" s="56" t="s">
        <v>949</v>
      </c>
      <c r="H7205" s="57">
        <v>8316000</v>
      </c>
    </row>
    <row r="7206" spans="1:8">
      <c r="A7206" s="52" t="s">
        <v>811</v>
      </c>
      <c r="B7206" s="52" t="s">
        <v>813</v>
      </c>
      <c r="C7206" s="52" t="s">
        <v>1158</v>
      </c>
      <c r="D7206" s="52" t="s">
        <v>1166</v>
      </c>
      <c r="E7206" s="52" t="s">
        <v>1006</v>
      </c>
      <c r="F7206" s="52" t="s">
        <v>201</v>
      </c>
      <c r="G7206" s="56" t="s">
        <v>1007</v>
      </c>
      <c r="H7206" s="57">
        <v>46973500</v>
      </c>
    </row>
    <row r="7207" spans="1:8">
      <c r="A7207" s="52" t="s">
        <v>811</v>
      </c>
      <c r="B7207" s="52" t="s">
        <v>813</v>
      </c>
      <c r="C7207" s="52" t="s">
        <v>1158</v>
      </c>
      <c r="D7207" s="52" t="s">
        <v>1166</v>
      </c>
      <c r="E7207" s="52" t="s">
        <v>1006</v>
      </c>
      <c r="F7207" s="52" t="s">
        <v>1014</v>
      </c>
      <c r="G7207" s="56" t="s">
        <v>1015</v>
      </c>
      <c r="H7207" s="57">
        <v>46973500</v>
      </c>
    </row>
    <row r="7208" spans="1:8">
      <c r="A7208" s="52" t="s">
        <v>811</v>
      </c>
      <c r="B7208" s="52" t="s">
        <v>813</v>
      </c>
      <c r="C7208" s="52" t="s">
        <v>1158</v>
      </c>
      <c r="D7208" s="52" t="s">
        <v>1166</v>
      </c>
      <c r="E7208" s="52" t="s">
        <v>1021</v>
      </c>
      <c r="F7208" s="52" t="s">
        <v>201</v>
      </c>
      <c r="G7208" s="56" t="s">
        <v>1022</v>
      </c>
      <c r="H7208" s="57">
        <v>126177900</v>
      </c>
    </row>
    <row r="7209" spans="1:8">
      <c r="A7209" s="52" t="s">
        <v>811</v>
      </c>
      <c r="B7209" s="52" t="s">
        <v>813</v>
      </c>
      <c r="C7209" s="52" t="s">
        <v>1158</v>
      </c>
      <c r="D7209" s="52" t="s">
        <v>1166</v>
      </c>
      <c r="E7209" s="52" t="s">
        <v>1021</v>
      </c>
      <c r="F7209" s="52" t="s">
        <v>1023</v>
      </c>
      <c r="G7209" s="56" t="s">
        <v>1024</v>
      </c>
      <c r="H7209" s="57">
        <v>28549930</v>
      </c>
    </row>
    <row r="7210" spans="1:8">
      <c r="A7210" s="52" t="s">
        <v>811</v>
      </c>
      <c r="B7210" s="52" t="s">
        <v>813</v>
      </c>
      <c r="C7210" s="52" t="s">
        <v>1158</v>
      </c>
      <c r="D7210" s="52" t="s">
        <v>1166</v>
      </c>
      <c r="E7210" s="52" t="s">
        <v>1021</v>
      </c>
      <c r="F7210" s="52" t="s">
        <v>1031</v>
      </c>
      <c r="G7210" s="56" t="s">
        <v>1032</v>
      </c>
      <c r="H7210" s="57">
        <v>60200000</v>
      </c>
    </row>
    <row r="7211" spans="1:8">
      <c r="A7211" s="52" t="s">
        <v>811</v>
      </c>
      <c r="B7211" s="52" t="s">
        <v>813</v>
      </c>
      <c r="C7211" s="52" t="s">
        <v>1158</v>
      </c>
      <c r="D7211" s="52" t="s">
        <v>1166</v>
      </c>
      <c r="E7211" s="52" t="s">
        <v>1021</v>
      </c>
      <c r="F7211" s="52" t="s">
        <v>1033</v>
      </c>
      <c r="G7211" s="56" t="s">
        <v>1034</v>
      </c>
      <c r="H7211" s="57">
        <v>37427970</v>
      </c>
    </row>
    <row r="7212" spans="1:8">
      <c r="A7212" s="52" t="s">
        <v>811</v>
      </c>
      <c r="B7212" s="52" t="s">
        <v>813</v>
      </c>
      <c r="C7212" s="52" t="s">
        <v>1158</v>
      </c>
      <c r="D7212" s="52" t="s">
        <v>1166</v>
      </c>
      <c r="E7212" s="52" t="s">
        <v>1044</v>
      </c>
      <c r="F7212" s="52" t="s">
        <v>201</v>
      </c>
      <c r="G7212" s="56" t="s">
        <v>1045</v>
      </c>
      <c r="H7212" s="57">
        <v>17580000</v>
      </c>
    </row>
    <row r="7213" spans="1:8">
      <c r="A7213" s="52" t="s">
        <v>811</v>
      </c>
      <c r="B7213" s="52" t="s">
        <v>813</v>
      </c>
      <c r="C7213" s="52" t="s">
        <v>1158</v>
      </c>
      <c r="D7213" s="52" t="s">
        <v>1166</v>
      </c>
      <c r="E7213" s="52" t="s">
        <v>1044</v>
      </c>
      <c r="F7213" s="52" t="s">
        <v>1046</v>
      </c>
      <c r="G7213" s="56" t="s">
        <v>1047</v>
      </c>
      <c r="H7213" s="57">
        <v>17580000</v>
      </c>
    </row>
    <row r="7214" spans="1:8" ht="25.5">
      <c r="A7214" s="52" t="s">
        <v>811</v>
      </c>
      <c r="B7214" s="52" t="s">
        <v>813</v>
      </c>
      <c r="C7214" s="52" t="s">
        <v>1158</v>
      </c>
      <c r="D7214" s="52" t="s">
        <v>1166</v>
      </c>
      <c r="E7214" s="52" t="s">
        <v>1072</v>
      </c>
      <c r="F7214" s="52" t="s">
        <v>201</v>
      </c>
      <c r="G7214" s="56" t="s">
        <v>1073</v>
      </c>
      <c r="H7214" s="57">
        <v>15152656500</v>
      </c>
    </row>
    <row r="7215" spans="1:8">
      <c r="A7215" s="52" t="s">
        <v>811</v>
      </c>
      <c r="B7215" s="52" t="s">
        <v>813</v>
      </c>
      <c r="C7215" s="52" t="s">
        <v>1158</v>
      </c>
      <c r="D7215" s="52" t="s">
        <v>1166</v>
      </c>
      <c r="E7215" s="52" t="s">
        <v>1072</v>
      </c>
      <c r="F7215" s="52" t="s">
        <v>1252</v>
      </c>
      <c r="G7215" s="56" t="s">
        <v>1253</v>
      </c>
      <c r="H7215" s="57">
        <v>15152656500</v>
      </c>
    </row>
    <row r="7216" spans="1:8" ht="25.5">
      <c r="A7216" s="52" t="s">
        <v>811</v>
      </c>
      <c r="B7216" s="52" t="s">
        <v>813</v>
      </c>
      <c r="C7216" s="52" t="s">
        <v>1158</v>
      </c>
      <c r="D7216" s="52" t="s">
        <v>1166</v>
      </c>
      <c r="E7216" s="52" t="s">
        <v>1076</v>
      </c>
      <c r="F7216" s="52" t="s">
        <v>201</v>
      </c>
      <c r="G7216" s="56" t="s">
        <v>1077</v>
      </c>
      <c r="H7216" s="57">
        <v>76500000</v>
      </c>
    </row>
    <row r="7217" spans="1:8">
      <c r="A7217" s="52" t="s">
        <v>811</v>
      </c>
      <c r="B7217" s="52" t="s">
        <v>813</v>
      </c>
      <c r="C7217" s="52" t="s">
        <v>1158</v>
      </c>
      <c r="D7217" s="52" t="s">
        <v>1166</v>
      </c>
      <c r="E7217" s="52" t="s">
        <v>1076</v>
      </c>
      <c r="F7217" s="52" t="s">
        <v>1082</v>
      </c>
      <c r="G7217" s="56" t="s">
        <v>971</v>
      </c>
      <c r="H7217" s="57">
        <v>76500000</v>
      </c>
    </row>
    <row r="7218" spans="1:8">
      <c r="A7218" s="52" t="s">
        <v>811</v>
      </c>
      <c r="B7218" s="52" t="s">
        <v>813</v>
      </c>
      <c r="C7218" s="52" t="s">
        <v>1158</v>
      </c>
      <c r="D7218" s="52" t="s">
        <v>1166</v>
      </c>
      <c r="E7218" s="52" t="s">
        <v>1083</v>
      </c>
      <c r="F7218" s="52" t="s">
        <v>201</v>
      </c>
      <c r="G7218" s="56" t="s">
        <v>971</v>
      </c>
      <c r="H7218" s="57">
        <v>19823500</v>
      </c>
    </row>
    <row r="7219" spans="1:8">
      <c r="A7219" s="52" t="s">
        <v>811</v>
      </c>
      <c r="B7219" s="52" t="s">
        <v>813</v>
      </c>
      <c r="C7219" s="52" t="s">
        <v>1158</v>
      </c>
      <c r="D7219" s="52" t="s">
        <v>1166</v>
      </c>
      <c r="E7219" s="52" t="s">
        <v>1083</v>
      </c>
      <c r="F7219" s="52" t="s">
        <v>1088</v>
      </c>
      <c r="G7219" s="56" t="s">
        <v>1089</v>
      </c>
      <c r="H7219" s="57">
        <v>19823500</v>
      </c>
    </row>
    <row r="7220" spans="1:8">
      <c r="A7220" s="52" t="s">
        <v>811</v>
      </c>
      <c r="B7220" s="52" t="s">
        <v>813</v>
      </c>
      <c r="C7220" s="52" t="s">
        <v>1158</v>
      </c>
      <c r="D7220" s="52" t="s">
        <v>1166</v>
      </c>
      <c r="E7220" s="52" t="s">
        <v>1116</v>
      </c>
      <c r="F7220" s="52" t="s">
        <v>201</v>
      </c>
      <c r="G7220" s="56" t="s">
        <v>1117</v>
      </c>
      <c r="H7220" s="57">
        <v>144336000</v>
      </c>
    </row>
    <row r="7221" spans="1:8">
      <c r="A7221" s="52" t="s">
        <v>811</v>
      </c>
      <c r="B7221" s="52" t="s">
        <v>813</v>
      </c>
      <c r="C7221" s="52" t="s">
        <v>1158</v>
      </c>
      <c r="D7221" s="52" t="s">
        <v>1166</v>
      </c>
      <c r="E7221" s="52" t="s">
        <v>1116</v>
      </c>
      <c r="F7221" s="52" t="s">
        <v>1118</v>
      </c>
      <c r="G7221" s="56" t="s">
        <v>1119</v>
      </c>
      <c r="H7221" s="57">
        <v>136649000</v>
      </c>
    </row>
    <row r="7222" spans="1:8">
      <c r="A7222" s="52" t="s">
        <v>811</v>
      </c>
      <c r="B7222" s="52" t="s">
        <v>813</v>
      </c>
      <c r="C7222" s="52" t="s">
        <v>1158</v>
      </c>
      <c r="D7222" s="52" t="s">
        <v>1166</v>
      </c>
      <c r="E7222" s="52" t="s">
        <v>1116</v>
      </c>
      <c r="F7222" s="52" t="s">
        <v>1168</v>
      </c>
      <c r="G7222" s="56" t="s">
        <v>1169</v>
      </c>
      <c r="H7222" s="57">
        <v>7687000</v>
      </c>
    </row>
    <row r="7223" spans="1:8" ht="25.5">
      <c r="A7223" s="52" t="s">
        <v>811</v>
      </c>
      <c r="B7223" s="52" t="s">
        <v>813</v>
      </c>
      <c r="C7223" s="52" t="s">
        <v>1158</v>
      </c>
      <c r="D7223" s="52" t="s">
        <v>1166</v>
      </c>
      <c r="E7223" s="52" t="s">
        <v>1143</v>
      </c>
      <c r="F7223" s="52" t="s">
        <v>201</v>
      </c>
      <c r="G7223" s="56" t="s">
        <v>1144</v>
      </c>
      <c r="H7223" s="57">
        <v>2423732566</v>
      </c>
    </row>
    <row r="7224" spans="1:8" ht="25.5">
      <c r="A7224" s="52" t="s">
        <v>811</v>
      </c>
      <c r="B7224" s="52" t="s">
        <v>813</v>
      </c>
      <c r="C7224" s="52" t="s">
        <v>1158</v>
      </c>
      <c r="D7224" s="52" t="s">
        <v>1166</v>
      </c>
      <c r="E7224" s="52" t="s">
        <v>1143</v>
      </c>
      <c r="F7224" s="52" t="s">
        <v>1145</v>
      </c>
      <c r="G7224" s="56" t="s">
        <v>1146</v>
      </c>
      <c r="H7224" s="57">
        <v>2157582200</v>
      </c>
    </row>
    <row r="7225" spans="1:8" ht="25.5">
      <c r="A7225" s="52" t="s">
        <v>811</v>
      </c>
      <c r="B7225" s="52" t="s">
        <v>813</v>
      </c>
      <c r="C7225" s="52" t="s">
        <v>1158</v>
      </c>
      <c r="D7225" s="52" t="s">
        <v>1166</v>
      </c>
      <c r="E7225" s="52" t="s">
        <v>1143</v>
      </c>
      <c r="F7225" s="52" t="s">
        <v>1170</v>
      </c>
      <c r="G7225" s="56" t="s">
        <v>1171</v>
      </c>
      <c r="H7225" s="57">
        <v>263150366</v>
      </c>
    </row>
    <row r="7226" spans="1:8">
      <c r="A7226" s="52" t="s">
        <v>811</v>
      </c>
      <c r="B7226" s="52" t="s">
        <v>813</v>
      </c>
      <c r="C7226" s="52" t="s">
        <v>1158</v>
      </c>
      <c r="D7226" s="52" t="s">
        <v>1166</v>
      </c>
      <c r="E7226" s="52" t="s">
        <v>1143</v>
      </c>
      <c r="F7226" s="52" t="s">
        <v>1172</v>
      </c>
      <c r="G7226" s="56" t="s">
        <v>971</v>
      </c>
      <c r="H7226" s="57">
        <v>3000000</v>
      </c>
    </row>
    <row r="7227" spans="1:8">
      <c r="A7227" s="52" t="s">
        <v>811</v>
      </c>
      <c r="B7227" s="52" t="s">
        <v>813</v>
      </c>
      <c r="C7227" s="52" t="s">
        <v>1158</v>
      </c>
      <c r="D7227" s="52" t="s">
        <v>1166</v>
      </c>
      <c r="E7227" s="52" t="s">
        <v>1096</v>
      </c>
      <c r="F7227" s="52" t="s">
        <v>201</v>
      </c>
      <c r="G7227" s="56" t="s">
        <v>1097</v>
      </c>
      <c r="H7227" s="57">
        <v>75206980000</v>
      </c>
    </row>
    <row r="7228" spans="1:8" ht="25.5">
      <c r="A7228" s="52" t="s">
        <v>811</v>
      </c>
      <c r="B7228" s="52" t="s">
        <v>813</v>
      </c>
      <c r="C7228" s="52" t="s">
        <v>1158</v>
      </c>
      <c r="D7228" s="52" t="s">
        <v>1166</v>
      </c>
      <c r="E7228" s="52" t="s">
        <v>1096</v>
      </c>
      <c r="F7228" s="52" t="s">
        <v>1098</v>
      </c>
      <c r="G7228" s="56" t="s">
        <v>1099</v>
      </c>
      <c r="H7228" s="57">
        <v>75206980000</v>
      </c>
    </row>
    <row r="7229" spans="1:8">
      <c r="A7229" s="52" t="s">
        <v>811</v>
      </c>
      <c r="B7229" s="52" t="s">
        <v>813</v>
      </c>
      <c r="C7229" s="52" t="s">
        <v>1158</v>
      </c>
      <c r="D7229" s="52" t="s">
        <v>1166</v>
      </c>
      <c r="E7229" s="52" t="s">
        <v>1100</v>
      </c>
      <c r="F7229" s="52" t="s">
        <v>201</v>
      </c>
      <c r="G7229" s="56" t="s">
        <v>1034</v>
      </c>
      <c r="H7229" s="57">
        <v>10512539000</v>
      </c>
    </row>
    <row r="7230" spans="1:8">
      <c r="A7230" s="52" t="s">
        <v>811</v>
      </c>
      <c r="B7230" s="52" t="s">
        <v>813</v>
      </c>
      <c r="C7230" s="52" t="s">
        <v>1158</v>
      </c>
      <c r="D7230" s="52" t="s">
        <v>1166</v>
      </c>
      <c r="E7230" s="52" t="s">
        <v>1100</v>
      </c>
      <c r="F7230" s="52" t="s">
        <v>1101</v>
      </c>
      <c r="G7230" s="56" t="s">
        <v>1102</v>
      </c>
      <c r="H7230" s="57">
        <v>1504960000</v>
      </c>
    </row>
    <row r="7231" spans="1:8">
      <c r="A7231" s="52" t="s">
        <v>811</v>
      </c>
      <c r="B7231" s="52" t="s">
        <v>813</v>
      </c>
      <c r="C7231" s="52" t="s">
        <v>1158</v>
      </c>
      <c r="D7231" s="52" t="s">
        <v>1166</v>
      </c>
      <c r="E7231" s="52" t="s">
        <v>1100</v>
      </c>
      <c r="F7231" s="52" t="s">
        <v>1103</v>
      </c>
      <c r="G7231" s="56" t="s">
        <v>1104</v>
      </c>
      <c r="H7231" s="57">
        <v>7814888000</v>
      </c>
    </row>
    <row r="7232" spans="1:8">
      <c r="A7232" s="52" t="s">
        <v>811</v>
      </c>
      <c r="B7232" s="52" t="s">
        <v>813</v>
      </c>
      <c r="C7232" s="52" t="s">
        <v>1158</v>
      </c>
      <c r="D7232" s="52" t="s">
        <v>1166</v>
      </c>
      <c r="E7232" s="52" t="s">
        <v>1100</v>
      </c>
      <c r="F7232" s="52" t="s">
        <v>1105</v>
      </c>
      <c r="G7232" s="56" t="s">
        <v>971</v>
      </c>
      <c r="H7232" s="57">
        <v>1192691000</v>
      </c>
    </row>
    <row r="7233" spans="1:8">
      <c r="A7233" s="52" t="s">
        <v>811</v>
      </c>
      <c r="B7233" s="52" t="s">
        <v>813</v>
      </c>
      <c r="C7233" s="52" t="s">
        <v>1158</v>
      </c>
      <c r="D7233" s="52" t="s">
        <v>1173</v>
      </c>
      <c r="E7233" s="52" t="s">
        <v>201</v>
      </c>
      <c r="F7233" s="52" t="s">
        <v>201</v>
      </c>
      <c r="G7233" s="56" t="s">
        <v>1174</v>
      </c>
      <c r="H7233" s="57">
        <v>95234000</v>
      </c>
    </row>
    <row r="7234" spans="1:8">
      <c r="A7234" s="52" t="s">
        <v>811</v>
      </c>
      <c r="B7234" s="52" t="s">
        <v>813</v>
      </c>
      <c r="C7234" s="52" t="s">
        <v>1158</v>
      </c>
      <c r="D7234" s="52" t="s">
        <v>1173</v>
      </c>
      <c r="E7234" s="52" t="s">
        <v>996</v>
      </c>
      <c r="F7234" s="52" t="s">
        <v>201</v>
      </c>
      <c r="G7234" s="56" t="s">
        <v>997</v>
      </c>
      <c r="H7234" s="57">
        <v>1358000</v>
      </c>
    </row>
    <row r="7235" spans="1:8">
      <c r="A7235" s="52" t="s">
        <v>811</v>
      </c>
      <c r="B7235" s="52" t="s">
        <v>813</v>
      </c>
      <c r="C7235" s="52" t="s">
        <v>1158</v>
      </c>
      <c r="D7235" s="52" t="s">
        <v>1173</v>
      </c>
      <c r="E7235" s="52" t="s">
        <v>996</v>
      </c>
      <c r="F7235" s="52" t="s">
        <v>998</v>
      </c>
      <c r="G7235" s="56" t="s">
        <v>999</v>
      </c>
      <c r="H7235" s="57">
        <v>1358000</v>
      </c>
    </row>
    <row r="7236" spans="1:8">
      <c r="A7236" s="52" t="s">
        <v>811</v>
      </c>
      <c r="B7236" s="52" t="s">
        <v>813</v>
      </c>
      <c r="C7236" s="52" t="s">
        <v>1158</v>
      </c>
      <c r="D7236" s="52" t="s">
        <v>1173</v>
      </c>
      <c r="E7236" s="52" t="s">
        <v>1021</v>
      </c>
      <c r="F7236" s="52" t="s">
        <v>201</v>
      </c>
      <c r="G7236" s="56" t="s">
        <v>1022</v>
      </c>
      <c r="H7236" s="57">
        <v>84416600</v>
      </c>
    </row>
    <row r="7237" spans="1:8">
      <c r="A7237" s="52" t="s">
        <v>811</v>
      </c>
      <c r="B7237" s="52" t="s">
        <v>813</v>
      </c>
      <c r="C7237" s="52" t="s">
        <v>1158</v>
      </c>
      <c r="D7237" s="52" t="s">
        <v>1173</v>
      </c>
      <c r="E7237" s="52" t="s">
        <v>1021</v>
      </c>
      <c r="F7237" s="52" t="s">
        <v>1023</v>
      </c>
      <c r="G7237" s="56" t="s">
        <v>1024</v>
      </c>
      <c r="H7237" s="57">
        <v>7616000</v>
      </c>
    </row>
    <row r="7238" spans="1:8">
      <c r="A7238" s="52" t="s">
        <v>811</v>
      </c>
      <c r="B7238" s="52" t="s">
        <v>813</v>
      </c>
      <c r="C7238" s="52" t="s">
        <v>1158</v>
      </c>
      <c r="D7238" s="52" t="s">
        <v>1173</v>
      </c>
      <c r="E7238" s="52" t="s">
        <v>1021</v>
      </c>
      <c r="F7238" s="52" t="s">
        <v>1025</v>
      </c>
      <c r="G7238" s="56" t="s">
        <v>1026</v>
      </c>
      <c r="H7238" s="57">
        <v>1000000</v>
      </c>
    </row>
    <row r="7239" spans="1:8">
      <c r="A7239" s="52" t="s">
        <v>811</v>
      </c>
      <c r="B7239" s="52" t="s">
        <v>813</v>
      </c>
      <c r="C7239" s="52" t="s">
        <v>1158</v>
      </c>
      <c r="D7239" s="52" t="s">
        <v>1173</v>
      </c>
      <c r="E7239" s="52" t="s">
        <v>1021</v>
      </c>
      <c r="F7239" s="52" t="s">
        <v>1243</v>
      </c>
      <c r="G7239" s="56" t="s">
        <v>1244</v>
      </c>
      <c r="H7239" s="57">
        <v>1000000</v>
      </c>
    </row>
    <row r="7240" spans="1:8">
      <c r="A7240" s="52" t="s">
        <v>811</v>
      </c>
      <c r="B7240" s="52" t="s">
        <v>813</v>
      </c>
      <c r="C7240" s="52" t="s">
        <v>1158</v>
      </c>
      <c r="D7240" s="52" t="s">
        <v>1173</v>
      </c>
      <c r="E7240" s="52" t="s">
        <v>1021</v>
      </c>
      <c r="F7240" s="52" t="s">
        <v>1031</v>
      </c>
      <c r="G7240" s="56" t="s">
        <v>1032</v>
      </c>
      <c r="H7240" s="57">
        <v>56000000</v>
      </c>
    </row>
    <row r="7241" spans="1:8">
      <c r="A7241" s="52" t="s">
        <v>811</v>
      </c>
      <c r="B7241" s="52" t="s">
        <v>813</v>
      </c>
      <c r="C7241" s="52" t="s">
        <v>1158</v>
      </c>
      <c r="D7241" s="52" t="s">
        <v>1173</v>
      </c>
      <c r="E7241" s="52" t="s">
        <v>1021</v>
      </c>
      <c r="F7241" s="52" t="s">
        <v>1033</v>
      </c>
      <c r="G7241" s="56" t="s">
        <v>1034</v>
      </c>
      <c r="H7241" s="57">
        <v>18800600</v>
      </c>
    </row>
    <row r="7242" spans="1:8" ht="25.5">
      <c r="A7242" s="52" t="s">
        <v>811</v>
      </c>
      <c r="B7242" s="52" t="s">
        <v>813</v>
      </c>
      <c r="C7242" s="52" t="s">
        <v>1158</v>
      </c>
      <c r="D7242" s="52" t="s">
        <v>1173</v>
      </c>
      <c r="E7242" s="52" t="s">
        <v>1076</v>
      </c>
      <c r="F7242" s="52" t="s">
        <v>201</v>
      </c>
      <c r="G7242" s="56" t="s">
        <v>1077</v>
      </c>
      <c r="H7242" s="57">
        <v>513400</v>
      </c>
    </row>
    <row r="7243" spans="1:8">
      <c r="A7243" s="52" t="s">
        <v>811</v>
      </c>
      <c r="B7243" s="52" t="s">
        <v>813</v>
      </c>
      <c r="C7243" s="52" t="s">
        <v>1158</v>
      </c>
      <c r="D7243" s="52" t="s">
        <v>1173</v>
      </c>
      <c r="E7243" s="52" t="s">
        <v>1076</v>
      </c>
      <c r="F7243" s="52" t="s">
        <v>1112</v>
      </c>
      <c r="G7243" s="56" t="s">
        <v>1113</v>
      </c>
      <c r="H7243" s="57">
        <v>513400</v>
      </c>
    </row>
    <row r="7244" spans="1:8">
      <c r="A7244" s="52" t="s">
        <v>811</v>
      </c>
      <c r="B7244" s="52" t="s">
        <v>813</v>
      </c>
      <c r="C7244" s="52" t="s">
        <v>1158</v>
      </c>
      <c r="D7244" s="52" t="s">
        <v>1173</v>
      </c>
      <c r="E7244" s="52" t="s">
        <v>1083</v>
      </c>
      <c r="F7244" s="52" t="s">
        <v>201</v>
      </c>
      <c r="G7244" s="56" t="s">
        <v>971</v>
      </c>
      <c r="H7244" s="57">
        <v>8946000</v>
      </c>
    </row>
    <row r="7245" spans="1:8">
      <c r="A7245" s="52" t="s">
        <v>811</v>
      </c>
      <c r="B7245" s="52" t="s">
        <v>813</v>
      </c>
      <c r="C7245" s="52" t="s">
        <v>1158</v>
      </c>
      <c r="D7245" s="52" t="s">
        <v>1173</v>
      </c>
      <c r="E7245" s="52" t="s">
        <v>1083</v>
      </c>
      <c r="F7245" s="52" t="s">
        <v>1088</v>
      </c>
      <c r="G7245" s="56" t="s">
        <v>1089</v>
      </c>
      <c r="H7245" s="57">
        <v>8946000</v>
      </c>
    </row>
    <row r="7246" spans="1:8">
      <c r="A7246" s="52" t="s">
        <v>811</v>
      </c>
      <c r="B7246" s="52" t="s">
        <v>813</v>
      </c>
      <c r="C7246" s="52" t="s">
        <v>1158</v>
      </c>
      <c r="D7246" s="52" t="s">
        <v>1175</v>
      </c>
      <c r="E7246" s="52" t="s">
        <v>201</v>
      </c>
      <c r="F7246" s="52" t="s">
        <v>201</v>
      </c>
      <c r="G7246" s="56" t="s">
        <v>1176</v>
      </c>
      <c r="H7246" s="57">
        <v>411662543469</v>
      </c>
    </row>
    <row r="7247" spans="1:8">
      <c r="A7247" s="52" t="s">
        <v>811</v>
      </c>
      <c r="B7247" s="52" t="s">
        <v>813</v>
      </c>
      <c r="C7247" s="52" t="s">
        <v>1158</v>
      </c>
      <c r="D7247" s="52" t="s">
        <v>1175</v>
      </c>
      <c r="E7247" s="52" t="s">
        <v>982</v>
      </c>
      <c r="F7247" s="52" t="s">
        <v>201</v>
      </c>
      <c r="G7247" s="56" t="s">
        <v>983</v>
      </c>
      <c r="H7247" s="57">
        <v>38700000</v>
      </c>
    </row>
    <row r="7248" spans="1:8">
      <c r="A7248" s="52" t="s">
        <v>811</v>
      </c>
      <c r="B7248" s="52" t="s">
        <v>813</v>
      </c>
      <c r="C7248" s="52" t="s">
        <v>1158</v>
      </c>
      <c r="D7248" s="52" t="s">
        <v>1175</v>
      </c>
      <c r="E7248" s="52" t="s">
        <v>982</v>
      </c>
      <c r="F7248" s="52" t="s">
        <v>1242</v>
      </c>
      <c r="G7248" s="56" t="s">
        <v>971</v>
      </c>
      <c r="H7248" s="57">
        <v>38700000</v>
      </c>
    </row>
    <row r="7249" spans="1:8">
      <c r="A7249" s="52" t="s">
        <v>811</v>
      </c>
      <c r="B7249" s="52" t="s">
        <v>813</v>
      </c>
      <c r="C7249" s="52" t="s">
        <v>1158</v>
      </c>
      <c r="D7249" s="52" t="s">
        <v>1175</v>
      </c>
      <c r="E7249" s="52" t="s">
        <v>996</v>
      </c>
      <c r="F7249" s="52" t="s">
        <v>201</v>
      </c>
      <c r="G7249" s="56" t="s">
        <v>997</v>
      </c>
      <c r="H7249" s="57">
        <v>20261000</v>
      </c>
    </row>
    <row r="7250" spans="1:8">
      <c r="A7250" s="52" t="s">
        <v>811</v>
      </c>
      <c r="B7250" s="52" t="s">
        <v>813</v>
      </c>
      <c r="C7250" s="52" t="s">
        <v>1158</v>
      </c>
      <c r="D7250" s="52" t="s">
        <v>1175</v>
      </c>
      <c r="E7250" s="52" t="s">
        <v>996</v>
      </c>
      <c r="F7250" s="52" t="s">
        <v>998</v>
      </c>
      <c r="G7250" s="56" t="s">
        <v>999</v>
      </c>
      <c r="H7250" s="57">
        <v>20261000</v>
      </c>
    </row>
    <row r="7251" spans="1:8">
      <c r="A7251" s="52" t="s">
        <v>811</v>
      </c>
      <c r="B7251" s="52" t="s">
        <v>813</v>
      </c>
      <c r="C7251" s="52" t="s">
        <v>1158</v>
      </c>
      <c r="D7251" s="52" t="s">
        <v>1175</v>
      </c>
      <c r="E7251" s="52" t="s">
        <v>1006</v>
      </c>
      <c r="F7251" s="52" t="s">
        <v>201</v>
      </c>
      <c r="G7251" s="56" t="s">
        <v>1007</v>
      </c>
      <c r="H7251" s="57">
        <v>102816600</v>
      </c>
    </row>
    <row r="7252" spans="1:8">
      <c r="A7252" s="52" t="s">
        <v>811</v>
      </c>
      <c r="B7252" s="52" t="s">
        <v>813</v>
      </c>
      <c r="C7252" s="52" t="s">
        <v>1158</v>
      </c>
      <c r="D7252" s="52" t="s">
        <v>1175</v>
      </c>
      <c r="E7252" s="52" t="s">
        <v>1006</v>
      </c>
      <c r="F7252" s="52" t="s">
        <v>1014</v>
      </c>
      <c r="G7252" s="56" t="s">
        <v>1015</v>
      </c>
      <c r="H7252" s="57">
        <v>100080600</v>
      </c>
    </row>
    <row r="7253" spans="1:8">
      <c r="A7253" s="52" t="s">
        <v>811</v>
      </c>
      <c r="B7253" s="52" t="s">
        <v>813</v>
      </c>
      <c r="C7253" s="52" t="s">
        <v>1158</v>
      </c>
      <c r="D7253" s="52" t="s">
        <v>1175</v>
      </c>
      <c r="E7253" s="52" t="s">
        <v>1006</v>
      </c>
      <c r="F7253" s="52" t="s">
        <v>1020</v>
      </c>
      <c r="G7253" s="56" t="s">
        <v>511</v>
      </c>
      <c r="H7253" s="57">
        <v>2736000</v>
      </c>
    </row>
    <row r="7254" spans="1:8">
      <c r="A7254" s="52" t="s">
        <v>811</v>
      </c>
      <c r="B7254" s="52" t="s">
        <v>813</v>
      </c>
      <c r="C7254" s="52" t="s">
        <v>1158</v>
      </c>
      <c r="D7254" s="52" t="s">
        <v>1175</v>
      </c>
      <c r="E7254" s="52" t="s">
        <v>1021</v>
      </c>
      <c r="F7254" s="52" t="s">
        <v>201</v>
      </c>
      <c r="G7254" s="56" t="s">
        <v>1022</v>
      </c>
      <c r="H7254" s="57">
        <v>156245300</v>
      </c>
    </row>
    <row r="7255" spans="1:8">
      <c r="A7255" s="52" t="s">
        <v>811</v>
      </c>
      <c r="B7255" s="52" t="s">
        <v>813</v>
      </c>
      <c r="C7255" s="52" t="s">
        <v>1158</v>
      </c>
      <c r="D7255" s="52" t="s">
        <v>1175</v>
      </c>
      <c r="E7255" s="52" t="s">
        <v>1021</v>
      </c>
      <c r="F7255" s="52" t="s">
        <v>1023</v>
      </c>
      <c r="G7255" s="56" t="s">
        <v>1024</v>
      </c>
      <c r="H7255" s="57">
        <v>28966900</v>
      </c>
    </row>
    <row r="7256" spans="1:8">
      <c r="A7256" s="52" t="s">
        <v>811</v>
      </c>
      <c r="B7256" s="52" t="s">
        <v>813</v>
      </c>
      <c r="C7256" s="52" t="s">
        <v>1158</v>
      </c>
      <c r="D7256" s="52" t="s">
        <v>1175</v>
      </c>
      <c r="E7256" s="52" t="s">
        <v>1021</v>
      </c>
      <c r="F7256" s="52" t="s">
        <v>1243</v>
      </c>
      <c r="G7256" s="56" t="s">
        <v>1244</v>
      </c>
      <c r="H7256" s="57">
        <v>497000</v>
      </c>
    </row>
    <row r="7257" spans="1:8">
      <c r="A7257" s="52" t="s">
        <v>811</v>
      </c>
      <c r="B7257" s="52" t="s">
        <v>813</v>
      </c>
      <c r="C7257" s="52" t="s">
        <v>1158</v>
      </c>
      <c r="D7257" s="52" t="s">
        <v>1175</v>
      </c>
      <c r="E7257" s="52" t="s">
        <v>1021</v>
      </c>
      <c r="F7257" s="52" t="s">
        <v>1031</v>
      </c>
      <c r="G7257" s="56" t="s">
        <v>1032</v>
      </c>
      <c r="H7257" s="57">
        <v>113306000</v>
      </c>
    </row>
    <row r="7258" spans="1:8">
      <c r="A7258" s="52" t="s">
        <v>811</v>
      </c>
      <c r="B7258" s="52" t="s">
        <v>813</v>
      </c>
      <c r="C7258" s="52" t="s">
        <v>1158</v>
      </c>
      <c r="D7258" s="52" t="s">
        <v>1175</v>
      </c>
      <c r="E7258" s="52" t="s">
        <v>1021</v>
      </c>
      <c r="F7258" s="52" t="s">
        <v>1033</v>
      </c>
      <c r="G7258" s="56" t="s">
        <v>1034</v>
      </c>
      <c r="H7258" s="57">
        <v>13475400</v>
      </c>
    </row>
    <row r="7259" spans="1:8">
      <c r="A7259" s="52" t="s">
        <v>811</v>
      </c>
      <c r="B7259" s="52" t="s">
        <v>813</v>
      </c>
      <c r="C7259" s="52" t="s">
        <v>1158</v>
      </c>
      <c r="D7259" s="52" t="s">
        <v>1175</v>
      </c>
      <c r="E7259" s="52" t="s">
        <v>1044</v>
      </c>
      <c r="F7259" s="52" t="s">
        <v>201</v>
      </c>
      <c r="G7259" s="56" t="s">
        <v>1045</v>
      </c>
      <c r="H7259" s="57">
        <v>48757500</v>
      </c>
    </row>
    <row r="7260" spans="1:8">
      <c r="A7260" s="52" t="s">
        <v>811</v>
      </c>
      <c r="B7260" s="52" t="s">
        <v>813</v>
      </c>
      <c r="C7260" s="52" t="s">
        <v>1158</v>
      </c>
      <c r="D7260" s="52" t="s">
        <v>1175</v>
      </c>
      <c r="E7260" s="52" t="s">
        <v>1044</v>
      </c>
      <c r="F7260" s="52" t="s">
        <v>1046</v>
      </c>
      <c r="G7260" s="56" t="s">
        <v>1047</v>
      </c>
      <c r="H7260" s="57">
        <v>48757500</v>
      </c>
    </row>
    <row r="7261" spans="1:8" ht="25.5">
      <c r="A7261" s="52" t="s">
        <v>811</v>
      </c>
      <c r="B7261" s="52" t="s">
        <v>813</v>
      </c>
      <c r="C7261" s="52" t="s">
        <v>1158</v>
      </c>
      <c r="D7261" s="52" t="s">
        <v>1175</v>
      </c>
      <c r="E7261" s="52" t="s">
        <v>1058</v>
      </c>
      <c r="F7261" s="52" t="s">
        <v>201</v>
      </c>
      <c r="G7261" s="56" t="s">
        <v>1059</v>
      </c>
      <c r="H7261" s="57">
        <v>107893000</v>
      </c>
    </row>
    <row r="7262" spans="1:8">
      <c r="A7262" s="52" t="s">
        <v>811</v>
      </c>
      <c r="B7262" s="52" t="s">
        <v>813</v>
      </c>
      <c r="C7262" s="52" t="s">
        <v>1158</v>
      </c>
      <c r="D7262" s="52" t="s">
        <v>1175</v>
      </c>
      <c r="E7262" s="52" t="s">
        <v>1058</v>
      </c>
      <c r="F7262" s="52" t="s">
        <v>1064</v>
      </c>
      <c r="G7262" s="56" t="s">
        <v>1065</v>
      </c>
      <c r="H7262" s="57">
        <v>15402000</v>
      </c>
    </row>
    <row r="7263" spans="1:8">
      <c r="A7263" s="52" t="s">
        <v>811</v>
      </c>
      <c r="B7263" s="52" t="s">
        <v>813</v>
      </c>
      <c r="C7263" s="52" t="s">
        <v>1158</v>
      </c>
      <c r="D7263" s="52" t="s">
        <v>1175</v>
      </c>
      <c r="E7263" s="52" t="s">
        <v>1058</v>
      </c>
      <c r="F7263" s="52" t="s">
        <v>1249</v>
      </c>
      <c r="G7263" s="56" t="s">
        <v>1250</v>
      </c>
      <c r="H7263" s="57">
        <v>92491000</v>
      </c>
    </row>
    <row r="7264" spans="1:8" ht="25.5">
      <c r="A7264" s="52" t="s">
        <v>811</v>
      </c>
      <c r="B7264" s="52" t="s">
        <v>813</v>
      </c>
      <c r="C7264" s="52" t="s">
        <v>1158</v>
      </c>
      <c r="D7264" s="52" t="s">
        <v>1175</v>
      </c>
      <c r="E7264" s="52" t="s">
        <v>1072</v>
      </c>
      <c r="F7264" s="52" t="s">
        <v>201</v>
      </c>
      <c r="G7264" s="56" t="s">
        <v>1073</v>
      </c>
      <c r="H7264" s="57">
        <v>29461036344</v>
      </c>
    </row>
    <row r="7265" spans="1:8">
      <c r="A7265" s="52" t="s">
        <v>811</v>
      </c>
      <c r="B7265" s="52" t="s">
        <v>813</v>
      </c>
      <c r="C7265" s="52" t="s">
        <v>1158</v>
      </c>
      <c r="D7265" s="52" t="s">
        <v>1175</v>
      </c>
      <c r="E7265" s="52" t="s">
        <v>1072</v>
      </c>
      <c r="F7265" s="52" t="s">
        <v>1252</v>
      </c>
      <c r="G7265" s="56" t="s">
        <v>1253</v>
      </c>
      <c r="H7265" s="57">
        <v>29461036344</v>
      </c>
    </row>
    <row r="7266" spans="1:8" ht="25.5">
      <c r="A7266" s="52" t="s">
        <v>811</v>
      </c>
      <c r="B7266" s="52" t="s">
        <v>813</v>
      </c>
      <c r="C7266" s="52" t="s">
        <v>1158</v>
      </c>
      <c r="D7266" s="52" t="s">
        <v>1175</v>
      </c>
      <c r="E7266" s="52" t="s">
        <v>1076</v>
      </c>
      <c r="F7266" s="52" t="s">
        <v>201</v>
      </c>
      <c r="G7266" s="56" t="s">
        <v>1077</v>
      </c>
      <c r="H7266" s="57">
        <v>140499600</v>
      </c>
    </row>
    <row r="7267" spans="1:8">
      <c r="A7267" s="52" t="s">
        <v>811</v>
      </c>
      <c r="B7267" s="52" t="s">
        <v>813</v>
      </c>
      <c r="C7267" s="52" t="s">
        <v>1158</v>
      </c>
      <c r="D7267" s="52" t="s">
        <v>1175</v>
      </c>
      <c r="E7267" s="52" t="s">
        <v>1076</v>
      </c>
      <c r="F7267" s="52" t="s">
        <v>1112</v>
      </c>
      <c r="G7267" s="56" t="s">
        <v>1113</v>
      </c>
      <c r="H7267" s="57">
        <v>33894600</v>
      </c>
    </row>
    <row r="7268" spans="1:8">
      <c r="A7268" s="52" t="s">
        <v>811</v>
      </c>
      <c r="B7268" s="52" t="s">
        <v>813</v>
      </c>
      <c r="C7268" s="52" t="s">
        <v>1158</v>
      </c>
      <c r="D7268" s="52" t="s">
        <v>1175</v>
      </c>
      <c r="E7268" s="52" t="s">
        <v>1076</v>
      </c>
      <c r="F7268" s="52" t="s">
        <v>1080</v>
      </c>
      <c r="G7268" s="56" t="s">
        <v>1081</v>
      </c>
      <c r="H7268" s="57">
        <v>8000000</v>
      </c>
    </row>
    <row r="7269" spans="1:8">
      <c r="A7269" s="52" t="s">
        <v>811</v>
      </c>
      <c r="B7269" s="52" t="s">
        <v>813</v>
      </c>
      <c r="C7269" s="52" t="s">
        <v>1158</v>
      </c>
      <c r="D7269" s="52" t="s">
        <v>1175</v>
      </c>
      <c r="E7269" s="52" t="s">
        <v>1076</v>
      </c>
      <c r="F7269" s="52" t="s">
        <v>1082</v>
      </c>
      <c r="G7269" s="56" t="s">
        <v>971</v>
      </c>
      <c r="H7269" s="57">
        <v>98605000</v>
      </c>
    </row>
    <row r="7270" spans="1:8">
      <c r="A7270" s="52" t="s">
        <v>811</v>
      </c>
      <c r="B7270" s="52" t="s">
        <v>813</v>
      </c>
      <c r="C7270" s="52" t="s">
        <v>1158</v>
      </c>
      <c r="D7270" s="52" t="s">
        <v>1175</v>
      </c>
      <c r="E7270" s="52" t="s">
        <v>1083</v>
      </c>
      <c r="F7270" s="52" t="s">
        <v>201</v>
      </c>
      <c r="G7270" s="56" t="s">
        <v>971</v>
      </c>
      <c r="H7270" s="57">
        <v>211543000</v>
      </c>
    </row>
    <row r="7271" spans="1:8">
      <c r="A7271" s="52" t="s">
        <v>811</v>
      </c>
      <c r="B7271" s="52" t="s">
        <v>813</v>
      </c>
      <c r="C7271" s="52" t="s">
        <v>1158</v>
      </c>
      <c r="D7271" s="52" t="s">
        <v>1175</v>
      </c>
      <c r="E7271" s="52" t="s">
        <v>1083</v>
      </c>
      <c r="F7271" s="52" t="s">
        <v>1088</v>
      </c>
      <c r="G7271" s="56" t="s">
        <v>1089</v>
      </c>
      <c r="H7271" s="57">
        <v>68943000</v>
      </c>
    </row>
    <row r="7272" spans="1:8">
      <c r="A7272" s="52" t="s">
        <v>811</v>
      </c>
      <c r="B7272" s="52" t="s">
        <v>813</v>
      </c>
      <c r="C7272" s="52" t="s">
        <v>1158</v>
      </c>
      <c r="D7272" s="52" t="s">
        <v>1175</v>
      </c>
      <c r="E7272" s="52" t="s">
        <v>1083</v>
      </c>
      <c r="F7272" s="52" t="s">
        <v>1090</v>
      </c>
      <c r="G7272" s="56" t="s">
        <v>1091</v>
      </c>
      <c r="H7272" s="57">
        <v>142600000</v>
      </c>
    </row>
    <row r="7273" spans="1:8">
      <c r="A7273" s="52" t="s">
        <v>811</v>
      </c>
      <c r="B7273" s="52" t="s">
        <v>813</v>
      </c>
      <c r="C7273" s="52" t="s">
        <v>1158</v>
      </c>
      <c r="D7273" s="52" t="s">
        <v>1175</v>
      </c>
      <c r="E7273" s="52" t="s">
        <v>1116</v>
      </c>
      <c r="F7273" s="52" t="s">
        <v>201</v>
      </c>
      <c r="G7273" s="56" t="s">
        <v>1117</v>
      </c>
      <c r="H7273" s="57">
        <v>3075155000</v>
      </c>
    </row>
    <row r="7274" spans="1:8">
      <c r="A7274" s="52" t="s">
        <v>811</v>
      </c>
      <c r="B7274" s="52" t="s">
        <v>813</v>
      </c>
      <c r="C7274" s="52" t="s">
        <v>1158</v>
      </c>
      <c r="D7274" s="52" t="s">
        <v>1175</v>
      </c>
      <c r="E7274" s="52" t="s">
        <v>1116</v>
      </c>
      <c r="F7274" s="52" t="s">
        <v>1118</v>
      </c>
      <c r="G7274" s="56" t="s">
        <v>1119</v>
      </c>
      <c r="H7274" s="57">
        <v>2971105000</v>
      </c>
    </row>
    <row r="7275" spans="1:8">
      <c r="A7275" s="52" t="s">
        <v>811</v>
      </c>
      <c r="B7275" s="52" t="s">
        <v>813</v>
      </c>
      <c r="C7275" s="52" t="s">
        <v>1158</v>
      </c>
      <c r="D7275" s="52" t="s">
        <v>1175</v>
      </c>
      <c r="E7275" s="52" t="s">
        <v>1116</v>
      </c>
      <c r="F7275" s="52" t="s">
        <v>1168</v>
      </c>
      <c r="G7275" s="56" t="s">
        <v>1169</v>
      </c>
      <c r="H7275" s="57">
        <v>98244000</v>
      </c>
    </row>
    <row r="7276" spans="1:8">
      <c r="A7276" s="52" t="s">
        <v>811</v>
      </c>
      <c r="B7276" s="52" t="s">
        <v>813</v>
      </c>
      <c r="C7276" s="52" t="s">
        <v>1158</v>
      </c>
      <c r="D7276" s="52" t="s">
        <v>1175</v>
      </c>
      <c r="E7276" s="52" t="s">
        <v>1116</v>
      </c>
      <c r="F7276" s="52" t="s">
        <v>1132</v>
      </c>
      <c r="G7276" s="56" t="s">
        <v>971</v>
      </c>
      <c r="H7276" s="57">
        <v>5806000</v>
      </c>
    </row>
    <row r="7277" spans="1:8" ht="25.5">
      <c r="A7277" s="52" t="s">
        <v>811</v>
      </c>
      <c r="B7277" s="52" t="s">
        <v>813</v>
      </c>
      <c r="C7277" s="52" t="s">
        <v>1158</v>
      </c>
      <c r="D7277" s="52" t="s">
        <v>1175</v>
      </c>
      <c r="E7277" s="52" t="s">
        <v>1143</v>
      </c>
      <c r="F7277" s="52" t="s">
        <v>201</v>
      </c>
      <c r="G7277" s="56" t="s">
        <v>1144</v>
      </c>
      <c r="H7277" s="57">
        <v>65690115425</v>
      </c>
    </row>
    <row r="7278" spans="1:8" ht="25.5">
      <c r="A7278" s="52" t="s">
        <v>811</v>
      </c>
      <c r="B7278" s="52" t="s">
        <v>813</v>
      </c>
      <c r="C7278" s="52" t="s">
        <v>1158</v>
      </c>
      <c r="D7278" s="52" t="s">
        <v>1175</v>
      </c>
      <c r="E7278" s="52" t="s">
        <v>1143</v>
      </c>
      <c r="F7278" s="52" t="s">
        <v>1145</v>
      </c>
      <c r="G7278" s="56" t="s">
        <v>1146</v>
      </c>
      <c r="H7278" s="57">
        <v>63590074525</v>
      </c>
    </row>
    <row r="7279" spans="1:8" ht="25.5">
      <c r="A7279" s="52" t="s">
        <v>811</v>
      </c>
      <c r="B7279" s="52" t="s">
        <v>813</v>
      </c>
      <c r="C7279" s="52" t="s">
        <v>1158</v>
      </c>
      <c r="D7279" s="52" t="s">
        <v>1175</v>
      </c>
      <c r="E7279" s="52" t="s">
        <v>1143</v>
      </c>
      <c r="F7279" s="52" t="s">
        <v>1170</v>
      </c>
      <c r="G7279" s="56" t="s">
        <v>1171</v>
      </c>
      <c r="H7279" s="57">
        <v>2027216400</v>
      </c>
    </row>
    <row r="7280" spans="1:8">
      <c r="A7280" s="52" t="s">
        <v>811</v>
      </c>
      <c r="B7280" s="52" t="s">
        <v>813</v>
      </c>
      <c r="C7280" s="52" t="s">
        <v>1158</v>
      </c>
      <c r="D7280" s="52" t="s">
        <v>1175</v>
      </c>
      <c r="E7280" s="52" t="s">
        <v>1143</v>
      </c>
      <c r="F7280" s="52" t="s">
        <v>1172</v>
      </c>
      <c r="G7280" s="56" t="s">
        <v>971</v>
      </c>
      <c r="H7280" s="57">
        <v>72824500</v>
      </c>
    </row>
    <row r="7281" spans="1:8">
      <c r="A7281" s="52" t="s">
        <v>811</v>
      </c>
      <c r="B7281" s="52" t="s">
        <v>813</v>
      </c>
      <c r="C7281" s="52" t="s">
        <v>1158</v>
      </c>
      <c r="D7281" s="52" t="s">
        <v>1175</v>
      </c>
      <c r="E7281" s="52" t="s">
        <v>1096</v>
      </c>
      <c r="F7281" s="52" t="s">
        <v>201</v>
      </c>
      <c r="G7281" s="56" t="s">
        <v>1097</v>
      </c>
      <c r="H7281" s="57">
        <v>281221998700</v>
      </c>
    </row>
    <row r="7282" spans="1:8" ht="25.5">
      <c r="A7282" s="52" t="s">
        <v>811</v>
      </c>
      <c r="B7282" s="52" t="s">
        <v>813</v>
      </c>
      <c r="C7282" s="52" t="s">
        <v>1158</v>
      </c>
      <c r="D7282" s="52" t="s">
        <v>1175</v>
      </c>
      <c r="E7282" s="52" t="s">
        <v>1096</v>
      </c>
      <c r="F7282" s="52" t="s">
        <v>1098</v>
      </c>
      <c r="G7282" s="56" t="s">
        <v>1099</v>
      </c>
      <c r="H7282" s="57">
        <v>281221998700</v>
      </c>
    </row>
    <row r="7283" spans="1:8">
      <c r="A7283" s="52" t="s">
        <v>811</v>
      </c>
      <c r="B7283" s="52" t="s">
        <v>813</v>
      </c>
      <c r="C7283" s="52" t="s">
        <v>1158</v>
      </c>
      <c r="D7283" s="52" t="s">
        <v>1175</v>
      </c>
      <c r="E7283" s="52" t="s">
        <v>1133</v>
      </c>
      <c r="F7283" s="52" t="s">
        <v>201</v>
      </c>
      <c r="G7283" s="56" t="s">
        <v>1134</v>
      </c>
      <c r="H7283" s="57">
        <v>404212000</v>
      </c>
    </row>
    <row r="7284" spans="1:8">
      <c r="A7284" s="52" t="s">
        <v>811</v>
      </c>
      <c r="B7284" s="52" t="s">
        <v>813</v>
      </c>
      <c r="C7284" s="52" t="s">
        <v>1158</v>
      </c>
      <c r="D7284" s="52" t="s">
        <v>1175</v>
      </c>
      <c r="E7284" s="52" t="s">
        <v>1133</v>
      </c>
      <c r="F7284" s="52" t="s">
        <v>1135</v>
      </c>
      <c r="G7284" s="56" t="s">
        <v>1136</v>
      </c>
      <c r="H7284" s="57">
        <v>404212000</v>
      </c>
    </row>
    <row r="7285" spans="1:8">
      <c r="A7285" s="52" t="s">
        <v>811</v>
      </c>
      <c r="B7285" s="52" t="s">
        <v>813</v>
      </c>
      <c r="C7285" s="52" t="s">
        <v>1158</v>
      </c>
      <c r="D7285" s="52" t="s">
        <v>1175</v>
      </c>
      <c r="E7285" s="52" t="s">
        <v>1100</v>
      </c>
      <c r="F7285" s="52" t="s">
        <v>201</v>
      </c>
      <c r="G7285" s="56" t="s">
        <v>1034</v>
      </c>
      <c r="H7285" s="57">
        <v>30983310000</v>
      </c>
    </row>
    <row r="7286" spans="1:8">
      <c r="A7286" s="52" t="s">
        <v>811</v>
      </c>
      <c r="B7286" s="52" t="s">
        <v>813</v>
      </c>
      <c r="C7286" s="52" t="s">
        <v>1158</v>
      </c>
      <c r="D7286" s="52" t="s">
        <v>1175</v>
      </c>
      <c r="E7286" s="52" t="s">
        <v>1100</v>
      </c>
      <c r="F7286" s="52" t="s">
        <v>1101</v>
      </c>
      <c r="G7286" s="56" t="s">
        <v>1102</v>
      </c>
      <c r="H7286" s="57">
        <v>7623976000</v>
      </c>
    </row>
    <row r="7287" spans="1:8">
      <c r="A7287" s="52" t="s">
        <v>811</v>
      </c>
      <c r="B7287" s="52" t="s">
        <v>813</v>
      </c>
      <c r="C7287" s="52" t="s">
        <v>1158</v>
      </c>
      <c r="D7287" s="52" t="s">
        <v>1175</v>
      </c>
      <c r="E7287" s="52" t="s">
        <v>1100</v>
      </c>
      <c r="F7287" s="52" t="s">
        <v>1103</v>
      </c>
      <c r="G7287" s="56" t="s">
        <v>1104</v>
      </c>
      <c r="H7287" s="57">
        <v>21250923000</v>
      </c>
    </row>
    <row r="7288" spans="1:8">
      <c r="A7288" s="52" t="s">
        <v>811</v>
      </c>
      <c r="B7288" s="52" t="s">
        <v>813</v>
      </c>
      <c r="C7288" s="52" t="s">
        <v>1158</v>
      </c>
      <c r="D7288" s="52" t="s">
        <v>1175</v>
      </c>
      <c r="E7288" s="52" t="s">
        <v>1100</v>
      </c>
      <c r="F7288" s="52" t="s">
        <v>1105</v>
      </c>
      <c r="G7288" s="56" t="s">
        <v>971</v>
      </c>
      <c r="H7288" s="57">
        <v>2108411000</v>
      </c>
    </row>
    <row r="7289" spans="1:8">
      <c r="A7289" s="52" t="s">
        <v>811</v>
      </c>
      <c r="B7289" s="52" t="s">
        <v>813</v>
      </c>
      <c r="C7289" s="52" t="s">
        <v>1158</v>
      </c>
      <c r="D7289" s="52" t="s">
        <v>1181</v>
      </c>
      <c r="E7289" s="52" t="s">
        <v>201</v>
      </c>
      <c r="F7289" s="52" t="s">
        <v>201</v>
      </c>
      <c r="G7289" s="56" t="s">
        <v>1182</v>
      </c>
      <c r="H7289" s="57">
        <v>65838921650</v>
      </c>
    </row>
    <row r="7290" spans="1:8">
      <c r="A7290" s="52" t="s">
        <v>811</v>
      </c>
      <c r="B7290" s="52" t="s">
        <v>813</v>
      </c>
      <c r="C7290" s="52" t="s">
        <v>1158</v>
      </c>
      <c r="D7290" s="52" t="s">
        <v>1181</v>
      </c>
      <c r="E7290" s="52" t="s">
        <v>996</v>
      </c>
      <c r="F7290" s="52" t="s">
        <v>201</v>
      </c>
      <c r="G7290" s="56" t="s">
        <v>997</v>
      </c>
      <c r="H7290" s="57">
        <v>158200</v>
      </c>
    </row>
    <row r="7291" spans="1:8">
      <c r="A7291" s="52" t="s">
        <v>811</v>
      </c>
      <c r="B7291" s="52" t="s">
        <v>813</v>
      </c>
      <c r="C7291" s="52" t="s">
        <v>1158</v>
      </c>
      <c r="D7291" s="52" t="s">
        <v>1181</v>
      </c>
      <c r="E7291" s="52" t="s">
        <v>996</v>
      </c>
      <c r="F7291" s="52" t="s">
        <v>998</v>
      </c>
      <c r="G7291" s="56" t="s">
        <v>999</v>
      </c>
      <c r="H7291" s="57">
        <v>158200</v>
      </c>
    </row>
    <row r="7292" spans="1:8">
      <c r="A7292" s="52" t="s">
        <v>811</v>
      </c>
      <c r="B7292" s="52" t="s">
        <v>813</v>
      </c>
      <c r="C7292" s="52" t="s">
        <v>1158</v>
      </c>
      <c r="D7292" s="52" t="s">
        <v>1181</v>
      </c>
      <c r="E7292" s="52" t="s">
        <v>1006</v>
      </c>
      <c r="F7292" s="52" t="s">
        <v>201</v>
      </c>
      <c r="G7292" s="56" t="s">
        <v>1007</v>
      </c>
      <c r="H7292" s="57">
        <v>34680000</v>
      </c>
    </row>
    <row r="7293" spans="1:8">
      <c r="A7293" s="52" t="s">
        <v>811</v>
      </c>
      <c r="B7293" s="52" t="s">
        <v>813</v>
      </c>
      <c r="C7293" s="52" t="s">
        <v>1158</v>
      </c>
      <c r="D7293" s="52" t="s">
        <v>1181</v>
      </c>
      <c r="E7293" s="52" t="s">
        <v>1006</v>
      </c>
      <c r="F7293" s="52" t="s">
        <v>1014</v>
      </c>
      <c r="G7293" s="56" t="s">
        <v>1015</v>
      </c>
      <c r="H7293" s="57">
        <v>34680000</v>
      </c>
    </row>
    <row r="7294" spans="1:8">
      <c r="A7294" s="52" t="s">
        <v>811</v>
      </c>
      <c r="B7294" s="52" t="s">
        <v>813</v>
      </c>
      <c r="C7294" s="52" t="s">
        <v>1158</v>
      </c>
      <c r="D7294" s="52" t="s">
        <v>1181</v>
      </c>
      <c r="E7294" s="52" t="s">
        <v>1021</v>
      </c>
      <c r="F7294" s="52" t="s">
        <v>201</v>
      </c>
      <c r="G7294" s="56" t="s">
        <v>1022</v>
      </c>
      <c r="H7294" s="57">
        <v>26702250</v>
      </c>
    </row>
    <row r="7295" spans="1:8">
      <c r="A7295" s="52" t="s">
        <v>811</v>
      </c>
      <c r="B7295" s="52" t="s">
        <v>813</v>
      </c>
      <c r="C7295" s="52" t="s">
        <v>1158</v>
      </c>
      <c r="D7295" s="52" t="s">
        <v>1181</v>
      </c>
      <c r="E7295" s="52" t="s">
        <v>1021</v>
      </c>
      <c r="F7295" s="52" t="s">
        <v>1023</v>
      </c>
      <c r="G7295" s="56" t="s">
        <v>1024</v>
      </c>
      <c r="H7295" s="57">
        <v>18217250</v>
      </c>
    </row>
    <row r="7296" spans="1:8">
      <c r="A7296" s="52" t="s">
        <v>811</v>
      </c>
      <c r="B7296" s="52" t="s">
        <v>813</v>
      </c>
      <c r="C7296" s="52" t="s">
        <v>1158</v>
      </c>
      <c r="D7296" s="52" t="s">
        <v>1181</v>
      </c>
      <c r="E7296" s="52" t="s">
        <v>1021</v>
      </c>
      <c r="F7296" s="52" t="s">
        <v>1025</v>
      </c>
      <c r="G7296" s="56" t="s">
        <v>1026</v>
      </c>
      <c r="H7296" s="57">
        <v>1000000</v>
      </c>
    </row>
    <row r="7297" spans="1:8">
      <c r="A7297" s="52" t="s">
        <v>811</v>
      </c>
      <c r="B7297" s="52" t="s">
        <v>813</v>
      </c>
      <c r="C7297" s="52" t="s">
        <v>1158</v>
      </c>
      <c r="D7297" s="52" t="s">
        <v>1181</v>
      </c>
      <c r="E7297" s="52" t="s">
        <v>1021</v>
      </c>
      <c r="F7297" s="52" t="s">
        <v>1243</v>
      </c>
      <c r="G7297" s="56" t="s">
        <v>1244</v>
      </c>
      <c r="H7297" s="57">
        <v>499000</v>
      </c>
    </row>
    <row r="7298" spans="1:8">
      <c r="A7298" s="52" t="s">
        <v>811</v>
      </c>
      <c r="B7298" s="52" t="s">
        <v>813</v>
      </c>
      <c r="C7298" s="52" t="s">
        <v>1158</v>
      </c>
      <c r="D7298" s="52" t="s">
        <v>1181</v>
      </c>
      <c r="E7298" s="52" t="s">
        <v>1021</v>
      </c>
      <c r="F7298" s="52" t="s">
        <v>1033</v>
      </c>
      <c r="G7298" s="56" t="s">
        <v>1034</v>
      </c>
      <c r="H7298" s="57">
        <v>6986000</v>
      </c>
    </row>
    <row r="7299" spans="1:8">
      <c r="A7299" s="52" t="s">
        <v>811</v>
      </c>
      <c r="B7299" s="52" t="s">
        <v>813</v>
      </c>
      <c r="C7299" s="52" t="s">
        <v>1158</v>
      </c>
      <c r="D7299" s="52" t="s">
        <v>1181</v>
      </c>
      <c r="E7299" s="52" t="s">
        <v>1044</v>
      </c>
      <c r="F7299" s="52" t="s">
        <v>201</v>
      </c>
      <c r="G7299" s="56" t="s">
        <v>1045</v>
      </c>
      <c r="H7299" s="57">
        <v>15682000</v>
      </c>
    </row>
    <row r="7300" spans="1:8">
      <c r="A7300" s="52" t="s">
        <v>811</v>
      </c>
      <c r="B7300" s="52" t="s">
        <v>813</v>
      </c>
      <c r="C7300" s="52" t="s">
        <v>1158</v>
      </c>
      <c r="D7300" s="52" t="s">
        <v>1181</v>
      </c>
      <c r="E7300" s="52" t="s">
        <v>1044</v>
      </c>
      <c r="F7300" s="52" t="s">
        <v>1046</v>
      </c>
      <c r="G7300" s="56" t="s">
        <v>1047</v>
      </c>
      <c r="H7300" s="57">
        <v>15682000</v>
      </c>
    </row>
    <row r="7301" spans="1:8" ht="25.5">
      <c r="A7301" s="52" t="s">
        <v>811</v>
      </c>
      <c r="B7301" s="52" t="s">
        <v>813</v>
      </c>
      <c r="C7301" s="52" t="s">
        <v>1158</v>
      </c>
      <c r="D7301" s="52" t="s">
        <v>1181</v>
      </c>
      <c r="E7301" s="52" t="s">
        <v>1058</v>
      </c>
      <c r="F7301" s="52" t="s">
        <v>201</v>
      </c>
      <c r="G7301" s="56" t="s">
        <v>1059</v>
      </c>
      <c r="H7301" s="57">
        <v>7473000</v>
      </c>
    </row>
    <row r="7302" spans="1:8">
      <c r="A7302" s="52" t="s">
        <v>811</v>
      </c>
      <c r="B7302" s="52" t="s">
        <v>813</v>
      </c>
      <c r="C7302" s="52" t="s">
        <v>1158</v>
      </c>
      <c r="D7302" s="52" t="s">
        <v>1181</v>
      </c>
      <c r="E7302" s="52" t="s">
        <v>1058</v>
      </c>
      <c r="F7302" s="52" t="s">
        <v>1064</v>
      </c>
      <c r="G7302" s="56" t="s">
        <v>1065</v>
      </c>
      <c r="H7302" s="57">
        <v>7473000</v>
      </c>
    </row>
    <row r="7303" spans="1:8" ht="25.5">
      <c r="A7303" s="52" t="s">
        <v>811</v>
      </c>
      <c r="B7303" s="52" t="s">
        <v>813</v>
      </c>
      <c r="C7303" s="52" t="s">
        <v>1158</v>
      </c>
      <c r="D7303" s="52" t="s">
        <v>1181</v>
      </c>
      <c r="E7303" s="52" t="s">
        <v>1072</v>
      </c>
      <c r="F7303" s="52" t="s">
        <v>201</v>
      </c>
      <c r="G7303" s="56" t="s">
        <v>1073</v>
      </c>
      <c r="H7303" s="57">
        <v>27778000</v>
      </c>
    </row>
    <row r="7304" spans="1:8">
      <c r="A7304" s="52" t="s">
        <v>811</v>
      </c>
      <c r="B7304" s="52" t="s">
        <v>813</v>
      </c>
      <c r="C7304" s="52" t="s">
        <v>1158</v>
      </c>
      <c r="D7304" s="52" t="s">
        <v>1181</v>
      </c>
      <c r="E7304" s="52" t="s">
        <v>1072</v>
      </c>
      <c r="F7304" s="52" t="s">
        <v>1252</v>
      </c>
      <c r="G7304" s="56" t="s">
        <v>1253</v>
      </c>
      <c r="H7304" s="57">
        <v>27778000</v>
      </c>
    </row>
    <row r="7305" spans="1:8" ht="25.5">
      <c r="A7305" s="52" t="s">
        <v>811</v>
      </c>
      <c r="B7305" s="52" t="s">
        <v>813</v>
      </c>
      <c r="C7305" s="52" t="s">
        <v>1158</v>
      </c>
      <c r="D7305" s="52" t="s">
        <v>1181</v>
      </c>
      <c r="E7305" s="52" t="s">
        <v>1076</v>
      </c>
      <c r="F7305" s="52" t="s">
        <v>201</v>
      </c>
      <c r="G7305" s="56" t="s">
        <v>1077</v>
      </c>
      <c r="H7305" s="57">
        <v>17422000</v>
      </c>
    </row>
    <row r="7306" spans="1:8">
      <c r="A7306" s="52" t="s">
        <v>811</v>
      </c>
      <c r="B7306" s="52" t="s">
        <v>813</v>
      </c>
      <c r="C7306" s="52" t="s">
        <v>1158</v>
      </c>
      <c r="D7306" s="52" t="s">
        <v>1181</v>
      </c>
      <c r="E7306" s="52" t="s">
        <v>1076</v>
      </c>
      <c r="F7306" s="52" t="s">
        <v>1112</v>
      </c>
      <c r="G7306" s="56" t="s">
        <v>1113</v>
      </c>
      <c r="H7306" s="57">
        <v>17422000</v>
      </c>
    </row>
    <row r="7307" spans="1:8">
      <c r="A7307" s="52" t="s">
        <v>811</v>
      </c>
      <c r="B7307" s="52" t="s">
        <v>813</v>
      </c>
      <c r="C7307" s="52" t="s">
        <v>1158</v>
      </c>
      <c r="D7307" s="52" t="s">
        <v>1181</v>
      </c>
      <c r="E7307" s="52" t="s">
        <v>1083</v>
      </c>
      <c r="F7307" s="52" t="s">
        <v>201</v>
      </c>
      <c r="G7307" s="56" t="s">
        <v>971</v>
      </c>
      <c r="H7307" s="57">
        <v>32584800</v>
      </c>
    </row>
    <row r="7308" spans="1:8">
      <c r="A7308" s="52" t="s">
        <v>811</v>
      </c>
      <c r="B7308" s="52" t="s">
        <v>813</v>
      </c>
      <c r="C7308" s="52" t="s">
        <v>1158</v>
      </c>
      <c r="D7308" s="52" t="s">
        <v>1181</v>
      </c>
      <c r="E7308" s="52" t="s">
        <v>1083</v>
      </c>
      <c r="F7308" s="52" t="s">
        <v>1088</v>
      </c>
      <c r="G7308" s="56" t="s">
        <v>1089</v>
      </c>
      <c r="H7308" s="57">
        <v>32584800</v>
      </c>
    </row>
    <row r="7309" spans="1:8" ht="25.5">
      <c r="A7309" s="52" t="s">
        <v>811</v>
      </c>
      <c r="B7309" s="52" t="s">
        <v>813</v>
      </c>
      <c r="C7309" s="52" t="s">
        <v>1158</v>
      </c>
      <c r="D7309" s="52" t="s">
        <v>1181</v>
      </c>
      <c r="E7309" s="52" t="s">
        <v>1143</v>
      </c>
      <c r="F7309" s="52" t="s">
        <v>201</v>
      </c>
      <c r="G7309" s="56" t="s">
        <v>1144</v>
      </c>
      <c r="H7309" s="57">
        <v>47777228300</v>
      </c>
    </row>
    <row r="7310" spans="1:8" ht="25.5">
      <c r="A7310" s="52" t="s">
        <v>811</v>
      </c>
      <c r="B7310" s="52" t="s">
        <v>813</v>
      </c>
      <c r="C7310" s="52" t="s">
        <v>1158</v>
      </c>
      <c r="D7310" s="52" t="s">
        <v>1181</v>
      </c>
      <c r="E7310" s="52" t="s">
        <v>1143</v>
      </c>
      <c r="F7310" s="52" t="s">
        <v>1145</v>
      </c>
      <c r="G7310" s="56" t="s">
        <v>1146</v>
      </c>
      <c r="H7310" s="57">
        <v>47732428300</v>
      </c>
    </row>
    <row r="7311" spans="1:8">
      <c r="A7311" s="52" t="s">
        <v>811</v>
      </c>
      <c r="B7311" s="52" t="s">
        <v>813</v>
      </c>
      <c r="C7311" s="52" t="s">
        <v>1158</v>
      </c>
      <c r="D7311" s="52" t="s">
        <v>1181</v>
      </c>
      <c r="E7311" s="52" t="s">
        <v>1143</v>
      </c>
      <c r="F7311" s="52" t="s">
        <v>1172</v>
      </c>
      <c r="G7311" s="56" t="s">
        <v>971</v>
      </c>
      <c r="H7311" s="57">
        <v>44800000</v>
      </c>
    </row>
    <row r="7312" spans="1:8">
      <c r="A7312" s="52" t="s">
        <v>811</v>
      </c>
      <c r="B7312" s="52" t="s">
        <v>813</v>
      </c>
      <c r="C7312" s="52" t="s">
        <v>1158</v>
      </c>
      <c r="D7312" s="52" t="s">
        <v>1181</v>
      </c>
      <c r="E7312" s="52" t="s">
        <v>1096</v>
      </c>
      <c r="F7312" s="52" t="s">
        <v>201</v>
      </c>
      <c r="G7312" s="56" t="s">
        <v>1097</v>
      </c>
      <c r="H7312" s="57">
        <v>16892209100</v>
      </c>
    </row>
    <row r="7313" spans="1:8" ht="25.5">
      <c r="A7313" s="52" t="s">
        <v>811</v>
      </c>
      <c r="B7313" s="52" t="s">
        <v>813</v>
      </c>
      <c r="C7313" s="52" t="s">
        <v>1158</v>
      </c>
      <c r="D7313" s="52" t="s">
        <v>1181</v>
      </c>
      <c r="E7313" s="52" t="s">
        <v>1096</v>
      </c>
      <c r="F7313" s="52" t="s">
        <v>1098</v>
      </c>
      <c r="G7313" s="56" t="s">
        <v>1099</v>
      </c>
      <c r="H7313" s="57">
        <v>16892209100</v>
      </c>
    </row>
    <row r="7314" spans="1:8">
      <c r="A7314" s="52" t="s">
        <v>811</v>
      </c>
      <c r="B7314" s="52" t="s">
        <v>813</v>
      </c>
      <c r="C7314" s="52" t="s">
        <v>1158</v>
      </c>
      <c r="D7314" s="52" t="s">
        <v>1181</v>
      </c>
      <c r="E7314" s="52" t="s">
        <v>1100</v>
      </c>
      <c r="F7314" s="52" t="s">
        <v>201</v>
      </c>
      <c r="G7314" s="56" t="s">
        <v>1034</v>
      </c>
      <c r="H7314" s="57">
        <v>1007004000</v>
      </c>
    </row>
    <row r="7315" spans="1:8">
      <c r="A7315" s="52" t="s">
        <v>811</v>
      </c>
      <c r="B7315" s="52" t="s">
        <v>813</v>
      </c>
      <c r="C7315" s="52" t="s">
        <v>1158</v>
      </c>
      <c r="D7315" s="52" t="s">
        <v>1181</v>
      </c>
      <c r="E7315" s="52" t="s">
        <v>1100</v>
      </c>
      <c r="F7315" s="52" t="s">
        <v>1101</v>
      </c>
      <c r="G7315" s="56" t="s">
        <v>1102</v>
      </c>
      <c r="H7315" s="57">
        <v>509986000</v>
      </c>
    </row>
    <row r="7316" spans="1:8">
      <c r="A7316" s="52" t="s">
        <v>811</v>
      </c>
      <c r="B7316" s="52" t="s">
        <v>813</v>
      </c>
      <c r="C7316" s="52" t="s">
        <v>1158</v>
      </c>
      <c r="D7316" s="52" t="s">
        <v>1181</v>
      </c>
      <c r="E7316" s="52" t="s">
        <v>1100</v>
      </c>
      <c r="F7316" s="52" t="s">
        <v>1103</v>
      </c>
      <c r="G7316" s="56" t="s">
        <v>1104</v>
      </c>
      <c r="H7316" s="57">
        <v>365278000</v>
      </c>
    </row>
    <row r="7317" spans="1:8">
      <c r="A7317" s="52" t="s">
        <v>811</v>
      </c>
      <c r="B7317" s="52" t="s">
        <v>813</v>
      </c>
      <c r="C7317" s="52" t="s">
        <v>1158</v>
      </c>
      <c r="D7317" s="52" t="s">
        <v>1181</v>
      </c>
      <c r="E7317" s="52" t="s">
        <v>1100</v>
      </c>
      <c r="F7317" s="52" t="s">
        <v>1105</v>
      </c>
      <c r="G7317" s="56" t="s">
        <v>971</v>
      </c>
      <c r="H7317" s="57">
        <v>131740000</v>
      </c>
    </row>
    <row r="7318" spans="1:8">
      <c r="A7318" s="52" t="s">
        <v>811</v>
      </c>
      <c r="B7318" s="52" t="s">
        <v>813</v>
      </c>
      <c r="C7318" s="52" t="s">
        <v>1158</v>
      </c>
      <c r="D7318" s="52" t="s">
        <v>1183</v>
      </c>
      <c r="E7318" s="52" t="s">
        <v>201</v>
      </c>
      <c r="F7318" s="52" t="s">
        <v>201</v>
      </c>
      <c r="G7318" s="56" t="s">
        <v>1184</v>
      </c>
      <c r="H7318" s="57">
        <v>1000000000</v>
      </c>
    </row>
    <row r="7319" spans="1:8" ht="25.5">
      <c r="A7319" s="52" t="s">
        <v>811</v>
      </c>
      <c r="B7319" s="52" t="s">
        <v>813</v>
      </c>
      <c r="C7319" s="52" t="s">
        <v>1158</v>
      </c>
      <c r="D7319" s="52" t="s">
        <v>1183</v>
      </c>
      <c r="E7319" s="52" t="s">
        <v>1072</v>
      </c>
      <c r="F7319" s="52" t="s">
        <v>201</v>
      </c>
      <c r="G7319" s="56" t="s">
        <v>1073</v>
      </c>
      <c r="H7319" s="57">
        <v>1000000000</v>
      </c>
    </row>
    <row r="7320" spans="1:8">
      <c r="A7320" s="52" t="s">
        <v>811</v>
      </c>
      <c r="B7320" s="52" t="s">
        <v>813</v>
      </c>
      <c r="C7320" s="52" t="s">
        <v>1158</v>
      </c>
      <c r="D7320" s="52" t="s">
        <v>1183</v>
      </c>
      <c r="E7320" s="52" t="s">
        <v>1072</v>
      </c>
      <c r="F7320" s="52" t="s">
        <v>1252</v>
      </c>
      <c r="G7320" s="56" t="s">
        <v>1253</v>
      </c>
      <c r="H7320" s="57">
        <v>1000000000</v>
      </c>
    </row>
    <row r="7321" spans="1:8">
      <c r="A7321" s="52" t="s">
        <v>811</v>
      </c>
      <c r="B7321" s="52" t="s">
        <v>813</v>
      </c>
      <c r="C7321" s="52" t="s">
        <v>1158</v>
      </c>
      <c r="D7321" s="52" t="s">
        <v>1185</v>
      </c>
      <c r="E7321" s="52" t="s">
        <v>201</v>
      </c>
      <c r="F7321" s="52" t="s">
        <v>201</v>
      </c>
      <c r="G7321" s="56" t="s">
        <v>1186</v>
      </c>
      <c r="H7321" s="57">
        <v>13962004955</v>
      </c>
    </row>
    <row r="7322" spans="1:8">
      <c r="A7322" s="52" t="s">
        <v>811</v>
      </c>
      <c r="B7322" s="52" t="s">
        <v>813</v>
      </c>
      <c r="C7322" s="52" t="s">
        <v>1158</v>
      </c>
      <c r="D7322" s="52" t="s">
        <v>1185</v>
      </c>
      <c r="E7322" s="52" t="s">
        <v>986</v>
      </c>
      <c r="F7322" s="52" t="s">
        <v>201</v>
      </c>
      <c r="G7322" s="56" t="s">
        <v>987</v>
      </c>
      <c r="H7322" s="57">
        <v>73557955</v>
      </c>
    </row>
    <row r="7323" spans="1:8">
      <c r="A7323" s="52" t="s">
        <v>811</v>
      </c>
      <c r="B7323" s="52" t="s">
        <v>813</v>
      </c>
      <c r="C7323" s="52" t="s">
        <v>1158</v>
      </c>
      <c r="D7323" s="52" t="s">
        <v>1185</v>
      </c>
      <c r="E7323" s="52" t="s">
        <v>986</v>
      </c>
      <c r="F7323" s="52" t="s">
        <v>988</v>
      </c>
      <c r="G7323" s="56" t="s">
        <v>989</v>
      </c>
      <c r="H7323" s="57">
        <v>73557955</v>
      </c>
    </row>
    <row r="7324" spans="1:8" ht="25.5">
      <c r="A7324" s="52" t="s">
        <v>811</v>
      </c>
      <c r="B7324" s="52" t="s">
        <v>813</v>
      </c>
      <c r="C7324" s="52" t="s">
        <v>1158</v>
      </c>
      <c r="D7324" s="52" t="s">
        <v>1185</v>
      </c>
      <c r="E7324" s="52" t="s">
        <v>1076</v>
      </c>
      <c r="F7324" s="52" t="s">
        <v>201</v>
      </c>
      <c r="G7324" s="56" t="s">
        <v>1077</v>
      </c>
      <c r="H7324" s="57">
        <v>12000000</v>
      </c>
    </row>
    <row r="7325" spans="1:8">
      <c r="A7325" s="52" t="s">
        <v>811</v>
      </c>
      <c r="B7325" s="52" t="s">
        <v>813</v>
      </c>
      <c r="C7325" s="52" t="s">
        <v>1158</v>
      </c>
      <c r="D7325" s="52" t="s">
        <v>1185</v>
      </c>
      <c r="E7325" s="52" t="s">
        <v>1076</v>
      </c>
      <c r="F7325" s="52" t="s">
        <v>1080</v>
      </c>
      <c r="G7325" s="56" t="s">
        <v>1081</v>
      </c>
      <c r="H7325" s="57">
        <v>12000000</v>
      </c>
    </row>
    <row r="7326" spans="1:8">
      <c r="A7326" s="52" t="s">
        <v>811</v>
      </c>
      <c r="B7326" s="52" t="s">
        <v>813</v>
      </c>
      <c r="C7326" s="52" t="s">
        <v>1158</v>
      </c>
      <c r="D7326" s="52" t="s">
        <v>1185</v>
      </c>
      <c r="E7326" s="52" t="s">
        <v>1197</v>
      </c>
      <c r="F7326" s="52" t="s">
        <v>201</v>
      </c>
      <c r="G7326" s="56" t="s">
        <v>1198</v>
      </c>
      <c r="H7326" s="57">
        <v>550181000</v>
      </c>
    </row>
    <row r="7327" spans="1:8" ht="25.5">
      <c r="A7327" s="52" t="s">
        <v>811</v>
      </c>
      <c r="B7327" s="52" t="s">
        <v>813</v>
      </c>
      <c r="C7327" s="52" t="s">
        <v>1158</v>
      </c>
      <c r="D7327" s="52" t="s">
        <v>1185</v>
      </c>
      <c r="E7327" s="52" t="s">
        <v>1197</v>
      </c>
      <c r="F7327" s="52" t="s">
        <v>1558</v>
      </c>
      <c r="G7327" s="56" t="s">
        <v>1559</v>
      </c>
      <c r="H7327" s="57">
        <v>148054000</v>
      </c>
    </row>
    <row r="7328" spans="1:8">
      <c r="A7328" s="52" t="s">
        <v>811</v>
      </c>
      <c r="B7328" s="52" t="s">
        <v>813</v>
      </c>
      <c r="C7328" s="52" t="s">
        <v>1158</v>
      </c>
      <c r="D7328" s="52" t="s">
        <v>1185</v>
      </c>
      <c r="E7328" s="52" t="s">
        <v>1197</v>
      </c>
      <c r="F7328" s="52" t="s">
        <v>1560</v>
      </c>
      <c r="G7328" s="56" t="s">
        <v>1378</v>
      </c>
      <c r="H7328" s="57">
        <v>402127000</v>
      </c>
    </row>
    <row r="7329" spans="1:8">
      <c r="A7329" s="52" t="s">
        <v>811</v>
      </c>
      <c r="B7329" s="52" t="s">
        <v>813</v>
      </c>
      <c r="C7329" s="52" t="s">
        <v>1158</v>
      </c>
      <c r="D7329" s="52" t="s">
        <v>1185</v>
      </c>
      <c r="E7329" s="52" t="s">
        <v>1116</v>
      </c>
      <c r="F7329" s="52" t="s">
        <v>201</v>
      </c>
      <c r="G7329" s="56" t="s">
        <v>1117</v>
      </c>
      <c r="H7329" s="57">
        <v>242000000</v>
      </c>
    </row>
    <row r="7330" spans="1:8">
      <c r="A7330" s="52" t="s">
        <v>811</v>
      </c>
      <c r="B7330" s="52" t="s">
        <v>813</v>
      </c>
      <c r="C7330" s="52" t="s">
        <v>1158</v>
      </c>
      <c r="D7330" s="52" t="s">
        <v>1185</v>
      </c>
      <c r="E7330" s="52" t="s">
        <v>1116</v>
      </c>
      <c r="F7330" s="52" t="s">
        <v>1118</v>
      </c>
      <c r="G7330" s="56" t="s">
        <v>1119</v>
      </c>
      <c r="H7330" s="57">
        <v>242000000</v>
      </c>
    </row>
    <row r="7331" spans="1:8">
      <c r="A7331" s="52" t="s">
        <v>811</v>
      </c>
      <c r="B7331" s="52" t="s">
        <v>813</v>
      </c>
      <c r="C7331" s="52" t="s">
        <v>1158</v>
      </c>
      <c r="D7331" s="52" t="s">
        <v>1185</v>
      </c>
      <c r="E7331" s="52" t="s">
        <v>1096</v>
      </c>
      <c r="F7331" s="52" t="s">
        <v>201</v>
      </c>
      <c r="G7331" s="56" t="s">
        <v>1097</v>
      </c>
      <c r="H7331" s="57">
        <v>11931631000</v>
      </c>
    </row>
    <row r="7332" spans="1:8" ht="25.5">
      <c r="A7332" s="52" t="s">
        <v>811</v>
      </c>
      <c r="B7332" s="52" t="s">
        <v>813</v>
      </c>
      <c r="C7332" s="52" t="s">
        <v>1158</v>
      </c>
      <c r="D7332" s="52" t="s">
        <v>1185</v>
      </c>
      <c r="E7332" s="52" t="s">
        <v>1096</v>
      </c>
      <c r="F7332" s="52" t="s">
        <v>1098</v>
      </c>
      <c r="G7332" s="56" t="s">
        <v>1099</v>
      </c>
      <c r="H7332" s="57">
        <v>11931631000</v>
      </c>
    </row>
    <row r="7333" spans="1:8">
      <c r="A7333" s="52" t="s">
        <v>811</v>
      </c>
      <c r="B7333" s="52" t="s">
        <v>813</v>
      </c>
      <c r="C7333" s="52" t="s">
        <v>1158</v>
      </c>
      <c r="D7333" s="52" t="s">
        <v>1185</v>
      </c>
      <c r="E7333" s="52" t="s">
        <v>1100</v>
      </c>
      <c r="F7333" s="52" t="s">
        <v>201</v>
      </c>
      <c r="G7333" s="56" t="s">
        <v>1034</v>
      </c>
      <c r="H7333" s="57">
        <v>1152635000</v>
      </c>
    </row>
    <row r="7334" spans="1:8">
      <c r="A7334" s="52" t="s">
        <v>811</v>
      </c>
      <c r="B7334" s="52" t="s">
        <v>813</v>
      </c>
      <c r="C7334" s="52" t="s">
        <v>1158</v>
      </c>
      <c r="D7334" s="52" t="s">
        <v>1185</v>
      </c>
      <c r="E7334" s="52" t="s">
        <v>1100</v>
      </c>
      <c r="F7334" s="52" t="s">
        <v>1101</v>
      </c>
      <c r="G7334" s="56" t="s">
        <v>1102</v>
      </c>
      <c r="H7334" s="57">
        <v>476497000</v>
      </c>
    </row>
    <row r="7335" spans="1:8">
      <c r="A7335" s="52" t="s">
        <v>811</v>
      </c>
      <c r="B7335" s="52" t="s">
        <v>813</v>
      </c>
      <c r="C7335" s="52" t="s">
        <v>1158</v>
      </c>
      <c r="D7335" s="52" t="s">
        <v>1185</v>
      </c>
      <c r="E7335" s="52" t="s">
        <v>1100</v>
      </c>
      <c r="F7335" s="52" t="s">
        <v>1103</v>
      </c>
      <c r="G7335" s="56" t="s">
        <v>1104</v>
      </c>
      <c r="H7335" s="57">
        <v>589772000</v>
      </c>
    </row>
    <row r="7336" spans="1:8">
      <c r="A7336" s="52" t="s">
        <v>811</v>
      </c>
      <c r="B7336" s="52" t="s">
        <v>813</v>
      </c>
      <c r="C7336" s="52" t="s">
        <v>1158</v>
      </c>
      <c r="D7336" s="52" t="s">
        <v>1185</v>
      </c>
      <c r="E7336" s="52" t="s">
        <v>1100</v>
      </c>
      <c r="F7336" s="52" t="s">
        <v>1105</v>
      </c>
      <c r="G7336" s="56" t="s">
        <v>971</v>
      </c>
      <c r="H7336" s="57">
        <v>86366000</v>
      </c>
    </row>
    <row r="7337" spans="1:8">
      <c r="A7337" s="52" t="s">
        <v>811</v>
      </c>
      <c r="B7337" s="52" t="s">
        <v>813</v>
      </c>
      <c r="C7337" s="52" t="s">
        <v>1158</v>
      </c>
      <c r="D7337" s="52" t="s">
        <v>1187</v>
      </c>
      <c r="E7337" s="52" t="s">
        <v>201</v>
      </c>
      <c r="F7337" s="52" t="s">
        <v>201</v>
      </c>
      <c r="G7337" s="56" t="s">
        <v>1188</v>
      </c>
      <c r="H7337" s="57">
        <v>824292000</v>
      </c>
    </row>
    <row r="7338" spans="1:8">
      <c r="A7338" s="52" t="s">
        <v>811</v>
      </c>
      <c r="B7338" s="52" t="s">
        <v>813</v>
      </c>
      <c r="C7338" s="52" t="s">
        <v>1158</v>
      </c>
      <c r="D7338" s="52" t="s">
        <v>1187</v>
      </c>
      <c r="E7338" s="52" t="s">
        <v>1133</v>
      </c>
      <c r="F7338" s="52" t="s">
        <v>201</v>
      </c>
      <c r="G7338" s="56" t="s">
        <v>1134</v>
      </c>
      <c r="H7338" s="57">
        <v>771894000</v>
      </c>
    </row>
    <row r="7339" spans="1:8" ht="51">
      <c r="A7339" s="52" t="s">
        <v>811</v>
      </c>
      <c r="B7339" s="52" t="s">
        <v>813</v>
      </c>
      <c r="C7339" s="52" t="s">
        <v>1158</v>
      </c>
      <c r="D7339" s="52" t="s">
        <v>1187</v>
      </c>
      <c r="E7339" s="52" t="s">
        <v>1133</v>
      </c>
      <c r="F7339" s="52" t="s">
        <v>1556</v>
      </c>
      <c r="G7339" s="56" t="s">
        <v>1557</v>
      </c>
      <c r="H7339" s="57">
        <v>771894000</v>
      </c>
    </row>
    <row r="7340" spans="1:8">
      <c r="A7340" s="52" t="s">
        <v>811</v>
      </c>
      <c r="B7340" s="52" t="s">
        <v>813</v>
      </c>
      <c r="C7340" s="52" t="s">
        <v>1158</v>
      </c>
      <c r="D7340" s="52" t="s">
        <v>1187</v>
      </c>
      <c r="E7340" s="52" t="s">
        <v>1100</v>
      </c>
      <c r="F7340" s="52" t="s">
        <v>201</v>
      </c>
      <c r="G7340" s="56" t="s">
        <v>1034</v>
      </c>
      <c r="H7340" s="57">
        <v>52398000</v>
      </c>
    </row>
    <row r="7341" spans="1:8">
      <c r="A7341" s="52" t="s">
        <v>811</v>
      </c>
      <c r="B7341" s="52" t="s">
        <v>813</v>
      </c>
      <c r="C7341" s="52" t="s">
        <v>1158</v>
      </c>
      <c r="D7341" s="52" t="s">
        <v>1187</v>
      </c>
      <c r="E7341" s="52" t="s">
        <v>1100</v>
      </c>
      <c r="F7341" s="52" t="s">
        <v>1103</v>
      </c>
      <c r="G7341" s="56" t="s">
        <v>1104</v>
      </c>
      <c r="H7341" s="57">
        <v>25264000</v>
      </c>
    </row>
    <row r="7342" spans="1:8">
      <c r="A7342" s="52" t="s">
        <v>811</v>
      </c>
      <c r="B7342" s="52" t="s">
        <v>813</v>
      </c>
      <c r="C7342" s="52" t="s">
        <v>1158</v>
      </c>
      <c r="D7342" s="52" t="s">
        <v>1187</v>
      </c>
      <c r="E7342" s="52" t="s">
        <v>1100</v>
      </c>
      <c r="F7342" s="52" t="s">
        <v>1105</v>
      </c>
      <c r="G7342" s="56" t="s">
        <v>971</v>
      </c>
      <c r="H7342" s="57">
        <v>27134000</v>
      </c>
    </row>
    <row r="7343" spans="1:8">
      <c r="A7343" s="52" t="s">
        <v>811</v>
      </c>
      <c r="B7343" s="52" t="s">
        <v>813</v>
      </c>
      <c r="C7343" s="52" t="s">
        <v>1158</v>
      </c>
      <c r="D7343" s="52" t="s">
        <v>1312</v>
      </c>
      <c r="E7343" s="52" t="s">
        <v>201</v>
      </c>
      <c r="F7343" s="52" t="s">
        <v>201</v>
      </c>
      <c r="G7343" s="56" t="s">
        <v>1313</v>
      </c>
      <c r="H7343" s="57">
        <v>442262418</v>
      </c>
    </row>
    <row r="7344" spans="1:8">
      <c r="A7344" s="52" t="s">
        <v>811</v>
      </c>
      <c r="B7344" s="52" t="s">
        <v>813</v>
      </c>
      <c r="C7344" s="52" t="s">
        <v>1158</v>
      </c>
      <c r="D7344" s="52" t="s">
        <v>1312</v>
      </c>
      <c r="E7344" s="52" t="s">
        <v>996</v>
      </c>
      <c r="F7344" s="52" t="s">
        <v>201</v>
      </c>
      <c r="G7344" s="56" t="s">
        <v>997</v>
      </c>
      <c r="H7344" s="57">
        <v>17820600</v>
      </c>
    </row>
    <row r="7345" spans="1:8">
      <c r="A7345" s="52" t="s">
        <v>811</v>
      </c>
      <c r="B7345" s="52" t="s">
        <v>813</v>
      </c>
      <c r="C7345" s="52" t="s">
        <v>1158</v>
      </c>
      <c r="D7345" s="52" t="s">
        <v>1312</v>
      </c>
      <c r="E7345" s="52" t="s">
        <v>996</v>
      </c>
      <c r="F7345" s="52" t="s">
        <v>998</v>
      </c>
      <c r="G7345" s="56" t="s">
        <v>999</v>
      </c>
      <c r="H7345" s="57">
        <v>17820600</v>
      </c>
    </row>
    <row r="7346" spans="1:8">
      <c r="A7346" s="52" t="s">
        <v>811</v>
      </c>
      <c r="B7346" s="52" t="s">
        <v>813</v>
      </c>
      <c r="C7346" s="52" t="s">
        <v>1158</v>
      </c>
      <c r="D7346" s="52" t="s">
        <v>1312</v>
      </c>
      <c r="E7346" s="52" t="s">
        <v>1006</v>
      </c>
      <c r="F7346" s="52" t="s">
        <v>201</v>
      </c>
      <c r="G7346" s="56" t="s">
        <v>1007</v>
      </c>
      <c r="H7346" s="57">
        <v>53553440</v>
      </c>
    </row>
    <row r="7347" spans="1:8">
      <c r="A7347" s="52" t="s">
        <v>811</v>
      </c>
      <c r="B7347" s="52" t="s">
        <v>813</v>
      </c>
      <c r="C7347" s="52" t="s">
        <v>1158</v>
      </c>
      <c r="D7347" s="52" t="s">
        <v>1312</v>
      </c>
      <c r="E7347" s="52" t="s">
        <v>1006</v>
      </c>
      <c r="F7347" s="52" t="s">
        <v>1014</v>
      </c>
      <c r="G7347" s="56" t="s">
        <v>1015</v>
      </c>
      <c r="H7347" s="57">
        <v>53553440</v>
      </c>
    </row>
    <row r="7348" spans="1:8">
      <c r="A7348" s="52" t="s">
        <v>811</v>
      </c>
      <c r="B7348" s="52" t="s">
        <v>813</v>
      </c>
      <c r="C7348" s="52" t="s">
        <v>1158</v>
      </c>
      <c r="D7348" s="52" t="s">
        <v>1312</v>
      </c>
      <c r="E7348" s="52" t="s">
        <v>1021</v>
      </c>
      <c r="F7348" s="52" t="s">
        <v>201</v>
      </c>
      <c r="G7348" s="56" t="s">
        <v>1022</v>
      </c>
      <c r="H7348" s="57">
        <v>141232038</v>
      </c>
    </row>
    <row r="7349" spans="1:8">
      <c r="A7349" s="52" t="s">
        <v>811</v>
      </c>
      <c r="B7349" s="52" t="s">
        <v>813</v>
      </c>
      <c r="C7349" s="52" t="s">
        <v>1158</v>
      </c>
      <c r="D7349" s="52" t="s">
        <v>1312</v>
      </c>
      <c r="E7349" s="52" t="s">
        <v>1021</v>
      </c>
      <c r="F7349" s="52" t="s">
        <v>1023</v>
      </c>
      <c r="G7349" s="56" t="s">
        <v>1024</v>
      </c>
      <c r="H7349" s="57">
        <v>41910838</v>
      </c>
    </row>
    <row r="7350" spans="1:8">
      <c r="A7350" s="52" t="s">
        <v>811</v>
      </c>
      <c r="B7350" s="52" t="s">
        <v>813</v>
      </c>
      <c r="C7350" s="52" t="s">
        <v>1158</v>
      </c>
      <c r="D7350" s="52" t="s">
        <v>1312</v>
      </c>
      <c r="E7350" s="52" t="s">
        <v>1021</v>
      </c>
      <c r="F7350" s="52" t="s">
        <v>1025</v>
      </c>
      <c r="G7350" s="56" t="s">
        <v>1026</v>
      </c>
      <c r="H7350" s="57">
        <v>3000000</v>
      </c>
    </row>
    <row r="7351" spans="1:8">
      <c r="A7351" s="52" t="s">
        <v>811</v>
      </c>
      <c r="B7351" s="52" t="s">
        <v>813</v>
      </c>
      <c r="C7351" s="52" t="s">
        <v>1158</v>
      </c>
      <c r="D7351" s="52" t="s">
        <v>1312</v>
      </c>
      <c r="E7351" s="52" t="s">
        <v>1021</v>
      </c>
      <c r="F7351" s="52" t="s">
        <v>1243</v>
      </c>
      <c r="G7351" s="56" t="s">
        <v>1244</v>
      </c>
      <c r="H7351" s="57">
        <v>3479000</v>
      </c>
    </row>
    <row r="7352" spans="1:8">
      <c r="A7352" s="52" t="s">
        <v>811</v>
      </c>
      <c r="B7352" s="52" t="s">
        <v>813</v>
      </c>
      <c r="C7352" s="52" t="s">
        <v>1158</v>
      </c>
      <c r="D7352" s="52" t="s">
        <v>1312</v>
      </c>
      <c r="E7352" s="52" t="s">
        <v>1021</v>
      </c>
      <c r="F7352" s="52" t="s">
        <v>1031</v>
      </c>
      <c r="G7352" s="56" t="s">
        <v>1032</v>
      </c>
      <c r="H7352" s="57">
        <v>64000000</v>
      </c>
    </row>
    <row r="7353" spans="1:8">
      <c r="A7353" s="52" t="s">
        <v>811</v>
      </c>
      <c r="B7353" s="52" t="s">
        <v>813</v>
      </c>
      <c r="C7353" s="52" t="s">
        <v>1158</v>
      </c>
      <c r="D7353" s="52" t="s">
        <v>1312</v>
      </c>
      <c r="E7353" s="52" t="s">
        <v>1021</v>
      </c>
      <c r="F7353" s="52" t="s">
        <v>1033</v>
      </c>
      <c r="G7353" s="56" t="s">
        <v>1034</v>
      </c>
      <c r="H7353" s="57">
        <v>28842200</v>
      </c>
    </row>
    <row r="7354" spans="1:8">
      <c r="A7354" s="52" t="s">
        <v>811</v>
      </c>
      <c r="B7354" s="52" t="s">
        <v>813</v>
      </c>
      <c r="C7354" s="52" t="s">
        <v>1158</v>
      </c>
      <c r="D7354" s="52" t="s">
        <v>1312</v>
      </c>
      <c r="E7354" s="52" t="s">
        <v>1035</v>
      </c>
      <c r="F7354" s="52" t="s">
        <v>201</v>
      </c>
      <c r="G7354" s="56" t="s">
        <v>1036</v>
      </c>
      <c r="H7354" s="57">
        <v>19410000</v>
      </c>
    </row>
    <row r="7355" spans="1:8">
      <c r="A7355" s="52" t="s">
        <v>811</v>
      </c>
      <c r="B7355" s="52" t="s">
        <v>813</v>
      </c>
      <c r="C7355" s="52" t="s">
        <v>1158</v>
      </c>
      <c r="D7355" s="52" t="s">
        <v>1312</v>
      </c>
      <c r="E7355" s="52" t="s">
        <v>1035</v>
      </c>
      <c r="F7355" s="52" t="s">
        <v>1037</v>
      </c>
      <c r="G7355" s="56" t="s">
        <v>1038</v>
      </c>
      <c r="H7355" s="57">
        <v>60000</v>
      </c>
    </row>
    <row r="7356" spans="1:8">
      <c r="A7356" s="52" t="s">
        <v>811</v>
      </c>
      <c r="B7356" s="52" t="s">
        <v>813</v>
      </c>
      <c r="C7356" s="52" t="s">
        <v>1158</v>
      </c>
      <c r="D7356" s="52" t="s">
        <v>1312</v>
      </c>
      <c r="E7356" s="52" t="s">
        <v>1035</v>
      </c>
      <c r="F7356" s="52" t="s">
        <v>1039</v>
      </c>
      <c r="G7356" s="56" t="s">
        <v>1040</v>
      </c>
      <c r="H7356" s="57">
        <v>14550000</v>
      </c>
    </row>
    <row r="7357" spans="1:8">
      <c r="A7357" s="52" t="s">
        <v>811</v>
      </c>
      <c r="B7357" s="52" t="s">
        <v>813</v>
      </c>
      <c r="C7357" s="52" t="s">
        <v>1158</v>
      </c>
      <c r="D7357" s="52" t="s">
        <v>1312</v>
      </c>
      <c r="E7357" s="52" t="s">
        <v>1035</v>
      </c>
      <c r="F7357" s="52" t="s">
        <v>1041</v>
      </c>
      <c r="G7357" s="56" t="s">
        <v>1028</v>
      </c>
      <c r="H7357" s="57">
        <v>4800000</v>
      </c>
    </row>
    <row r="7358" spans="1:8">
      <c r="A7358" s="52" t="s">
        <v>811</v>
      </c>
      <c r="B7358" s="52" t="s">
        <v>813</v>
      </c>
      <c r="C7358" s="52" t="s">
        <v>1158</v>
      </c>
      <c r="D7358" s="52" t="s">
        <v>1312</v>
      </c>
      <c r="E7358" s="52" t="s">
        <v>1044</v>
      </c>
      <c r="F7358" s="52" t="s">
        <v>201</v>
      </c>
      <c r="G7358" s="56" t="s">
        <v>1045</v>
      </c>
      <c r="H7358" s="57">
        <v>7000000</v>
      </c>
    </row>
    <row r="7359" spans="1:8">
      <c r="A7359" s="52" t="s">
        <v>811</v>
      </c>
      <c r="B7359" s="52" t="s">
        <v>813</v>
      </c>
      <c r="C7359" s="52" t="s">
        <v>1158</v>
      </c>
      <c r="D7359" s="52" t="s">
        <v>1312</v>
      </c>
      <c r="E7359" s="52" t="s">
        <v>1044</v>
      </c>
      <c r="F7359" s="52" t="s">
        <v>1046</v>
      </c>
      <c r="G7359" s="56" t="s">
        <v>1047</v>
      </c>
      <c r="H7359" s="57">
        <v>7000000</v>
      </c>
    </row>
    <row r="7360" spans="1:8" ht="25.5">
      <c r="A7360" s="52" t="s">
        <v>811</v>
      </c>
      <c r="B7360" s="52" t="s">
        <v>813</v>
      </c>
      <c r="C7360" s="52" t="s">
        <v>1158</v>
      </c>
      <c r="D7360" s="52" t="s">
        <v>1312</v>
      </c>
      <c r="E7360" s="52" t="s">
        <v>1076</v>
      </c>
      <c r="F7360" s="52" t="s">
        <v>201</v>
      </c>
      <c r="G7360" s="56" t="s">
        <v>1077</v>
      </c>
      <c r="H7360" s="57">
        <v>64587700</v>
      </c>
    </row>
    <row r="7361" spans="1:8">
      <c r="A7361" s="52" t="s">
        <v>811</v>
      </c>
      <c r="B7361" s="52" t="s">
        <v>813</v>
      </c>
      <c r="C7361" s="52" t="s">
        <v>1158</v>
      </c>
      <c r="D7361" s="52" t="s">
        <v>1312</v>
      </c>
      <c r="E7361" s="52" t="s">
        <v>1076</v>
      </c>
      <c r="F7361" s="52" t="s">
        <v>1112</v>
      </c>
      <c r="G7361" s="56" t="s">
        <v>1113</v>
      </c>
      <c r="H7361" s="57">
        <v>61261300</v>
      </c>
    </row>
    <row r="7362" spans="1:8">
      <c r="A7362" s="52" t="s">
        <v>811</v>
      </c>
      <c r="B7362" s="52" t="s">
        <v>813</v>
      </c>
      <c r="C7362" s="52" t="s">
        <v>1158</v>
      </c>
      <c r="D7362" s="52" t="s">
        <v>1312</v>
      </c>
      <c r="E7362" s="52" t="s">
        <v>1076</v>
      </c>
      <c r="F7362" s="52" t="s">
        <v>1078</v>
      </c>
      <c r="G7362" s="56" t="s">
        <v>1079</v>
      </c>
      <c r="H7362" s="57">
        <v>3326400</v>
      </c>
    </row>
    <row r="7363" spans="1:8">
      <c r="A7363" s="52" t="s">
        <v>811</v>
      </c>
      <c r="B7363" s="52" t="s">
        <v>813</v>
      </c>
      <c r="C7363" s="52" t="s">
        <v>1158</v>
      </c>
      <c r="D7363" s="52" t="s">
        <v>1312</v>
      </c>
      <c r="E7363" s="52" t="s">
        <v>1083</v>
      </c>
      <c r="F7363" s="52" t="s">
        <v>201</v>
      </c>
      <c r="G7363" s="56" t="s">
        <v>971</v>
      </c>
      <c r="H7363" s="57">
        <v>138658640</v>
      </c>
    </row>
    <row r="7364" spans="1:8">
      <c r="A7364" s="52" t="s">
        <v>811</v>
      </c>
      <c r="B7364" s="52" t="s">
        <v>813</v>
      </c>
      <c r="C7364" s="52" t="s">
        <v>1158</v>
      </c>
      <c r="D7364" s="52" t="s">
        <v>1312</v>
      </c>
      <c r="E7364" s="52" t="s">
        <v>1083</v>
      </c>
      <c r="F7364" s="52" t="s">
        <v>1088</v>
      </c>
      <c r="G7364" s="56" t="s">
        <v>1089</v>
      </c>
      <c r="H7364" s="57">
        <v>97999400</v>
      </c>
    </row>
    <row r="7365" spans="1:8">
      <c r="A7365" s="52" t="s">
        <v>811</v>
      </c>
      <c r="B7365" s="52" t="s">
        <v>813</v>
      </c>
      <c r="C7365" s="52" t="s">
        <v>1158</v>
      </c>
      <c r="D7365" s="52" t="s">
        <v>1312</v>
      </c>
      <c r="E7365" s="52" t="s">
        <v>1083</v>
      </c>
      <c r="F7365" s="52" t="s">
        <v>1090</v>
      </c>
      <c r="G7365" s="56" t="s">
        <v>1091</v>
      </c>
      <c r="H7365" s="57">
        <v>40659240</v>
      </c>
    </row>
    <row r="7366" spans="1:8" ht="38.25">
      <c r="A7366" s="52" t="s">
        <v>811</v>
      </c>
      <c r="B7366" s="52" t="s">
        <v>813</v>
      </c>
      <c r="C7366" s="52" t="s">
        <v>1158</v>
      </c>
      <c r="D7366" s="52" t="s">
        <v>1195</v>
      </c>
      <c r="E7366" s="52" t="s">
        <v>201</v>
      </c>
      <c r="F7366" s="52" t="s">
        <v>201</v>
      </c>
      <c r="G7366" s="56" t="s">
        <v>1196</v>
      </c>
      <c r="H7366" s="57">
        <v>11142953473</v>
      </c>
    </row>
    <row r="7367" spans="1:8">
      <c r="A7367" s="52" t="s">
        <v>811</v>
      </c>
      <c r="B7367" s="52" t="s">
        <v>813</v>
      </c>
      <c r="C7367" s="52" t="s">
        <v>1158</v>
      </c>
      <c r="D7367" s="52" t="s">
        <v>1195</v>
      </c>
      <c r="E7367" s="52" t="s">
        <v>944</v>
      </c>
      <c r="F7367" s="52" t="s">
        <v>201</v>
      </c>
      <c r="G7367" s="56" t="s">
        <v>945</v>
      </c>
      <c r="H7367" s="57">
        <v>40976000</v>
      </c>
    </row>
    <row r="7368" spans="1:8">
      <c r="A7368" s="52" t="s">
        <v>811</v>
      </c>
      <c r="B7368" s="52" t="s">
        <v>813</v>
      </c>
      <c r="C7368" s="52" t="s">
        <v>1158</v>
      </c>
      <c r="D7368" s="52" t="s">
        <v>1195</v>
      </c>
      <c r="E7368" s="52" t="s">
        <v>944</v>
      </c>
      <c r="F7368" s="52" t="s">
        <v>948</v>
      </c>
      <c r="G7368" s="56" t="s">
        <v>949</v>
      </c>
      <c r="H7368" s="57">
        <v>40976000</v>
      </c>
    </row>
    <row r="7369" spans="1:8">
      <c r="A7369" s="52" t="s">
        <v>811</v>
      </c>
      <c r="B7369" s="52" t="s">
        <v>813</v>
      </c>
      <c r="C7369" s="52" t="s">
        <v>1158</v>
      </c>
      <c r="D7369" s="52" t="s">
        <v>1195</v>
      </c>
      <c r="E7369" s="52" t="s">
        <v>966</v>
      </c>
      <c r="F7369" s="52" t="s">
        <v>201</v>
      </c>
      <c r="G7369" s="56" t="s">
        <v>967</v>
      </c>
      <c r="H7369" s="57">
        <v>3220000</v>
      </c>
    </row>
    <row r="7370" spans="1:8">
      <c r="A7370" s="52" t="s">
        <v>811</v>
      </c>
      <c r="B7370" s="52" t="s">
        <v>813</v>
      </c>
      <c r="C7370" s="52" t="s">
        <v>1158</v>
      </c>
      <c r="D7370" s="52" t="s">
        <v>1195</v>
      </c>
      <c r="E7370" s="52" t="s">
        <v>966</v>
      </c>
      <c r="F7370" s="52" t="s">
        <v>970</v>
      </c>
      <c r="G7370" s="56" t="s">
        <v>971</v>
      </c>
      <c r="H7370" s="57">
        <v>3220000</v>
      </c>
    </row>
    <row r="7371" spans="1:8">
      <c r="A7371" s="52" t="s">
        <v>811</v>
      </c>
      <c r="B7371" s="52" t="s">
        <v>813</v>
      </c>
      <c r="C7371" s="52" t="s">
        <v>1158</v>
      </c>
      <c r="D7371" s="52" t="s">
        <v>1195</v>
      </c>
      <c r="E7371" s="52" t="s">
        <v>996</v>
      </c>
      <c r="F7371" s="52" t="s">
        <v>201</v>
      </c>
      <c r="G7371" s="56" t="s">
        <v>997</v>
      </c>
      <c r="H7371" s="57">
        <v>6732200</v>
      </c>
    </row>
    <row r="7372" spans="1:8">
      <c r="A7372" s="52" t="s">
        <v>811</v>
      </c>
      <c r="B7372" s="52" t="s">
        <v>813</v>
      </c>
      <c r="C7372" s="52" t="s">
        <v>1158</v>
      </c>
      <c r="D7372" s="52" t="s">
        <v>1195</v>
      </c>
      <c r="E7372" s="52" t="s">
        <v>996</v>
      </c>
      <c r="F7372" s="52" t="s">
        <v>998</v>
      </c>
      <c r="G7372" s="56" t="s">
        <v>999</v>
      </c>
      <c r="H7372" s="57">
        <v>3982200</v>
      </c>
    </row>
    <row r="7373" spans="1:8">
      <c r="A7373" s="52" t="s">
        <v>811</v>
      </c>
      <c r="B7373" s="52" t="s">
        <v>813</v>
      </c>
      <c r="C7373" s="52" t="s">
        <v>1158</v>
      </c>
      <c r="D7373" s="52" t="s">
        <v>1195</v>
      </c>
      <c r="E7373" s="52" t="s">
        <v>996</v>
      </c>
      <c r="F7373" s="52" t="s">
        <v>1004</v>
      </c>
      <c r="G7373" s="56" t="s">
        <v>1005</v>
      </c>
      <c r="H7373" s="57">
        <v>2750000</v>
      </c>
    </row>
    <row r="7374" spans="1:8">
      <c r="A7374" s="52" t="s">
        <v>811</v>
      </c>
      <c r="B7374" s="52" t="s">
        <v>813</v>
      </c>
      <c r="C7374" s="52" t="s">
        <v>1158</v>
      </c>
      <c r="D7374" s="52" t="s">
        <v>1195</v>
      </c>
      <c r="E7374" s="52" t="s">
        <v>1006</v>
      </c>
      <c r="F7374" s="52" t="s">
        <v>201</v>
      </c>
      <c r="G7374" s="56" t="s">
        <v>1007</v>
      </c>
      <c r="H7374" s="57">
        <v>10138800</v>
      </c>
    </row>
    <row r="7375" spans="1:8">
      <c r="A7375" s="52" t="s">
        <v>811</v>
      </c>
      <c r="B7375" s="52" t="s">
        <v>813</v>
      </c>
      <c r="C7375" s="52" t="s">
        <v>1158</v>
      </c>
      <c r="D7375" s="52" t="s">
        <v>1195</v>
      </c>
      <c r="E7375" s="52" t="s">
        <v>1006</v>
      </c>
      <c r="F7375" s="52" t="s">
        <v>1014</v>
      </c>
      <c r="G7375" s="56" t="s">
        <v>1015</v>
      </c>
      <c r="H7375" s="57">
        <v>10138800</v>
      </c>
    </row>
    <row r="7376" spans="1:8">
      <c r="A7376" s="52" t="s">
        <v>811</v>
      </c>
      <c r="B7376" s="52" t="s">
        <v>813</v>
      </c>
      <c r="C7376" s="52" t="s">
        <v>1158</v>
      </c>
      <c r="D7376" s="52" t="s">
        <v>1195</v>
      </c>
      <c r="E7376" s="52" t="s">
        <v>1021</v>
      </c>
      <c r="F7376" s="52" t="s">
        <v>201</v>
      </c>
      <c r="G7376" s="56" t="s">
        <v>1022</v>
      </c>
      <c r="H7376" s="57">
        <v>58366000</v>
      </c>
    </row>
    <row r="7377" spans="1:8">
      <c r="A7377" s="52" t="s">
        <v>811</v>
      </c>
      <c r="B7377" s="52" t="s">
        <v>813</v>
      </c>
      <c r="C7377" s="52" t="s">
        <v>1158</v>
      </c>
      <c r="D7377" s="52" t="s">
        <v>1195</v>
      </c>
      <c r="E7377" s="52" t="s">
        <v>1021</v>
      </c>
      <c r="F7377" s="52" t="s">
        <v>1023</v>
      </c>
      <c r="G7377" s="56" t="s">
        <v>1024</v>
      </c>
      <c r="H7377" s="57">
        <v>3635000</v>
      </c>
    </row>
    <row r="7378" spans="1:8">
      <c r="A7378" s="52" t="s">
        <v>811</v>
      </c>
      <c r="B7378" s="52" t="s">
        <v>813</v>
      </c>
      <c r="C7378" s="52" t="s">
        <v>1158</v>
      </c>
      <c r="D7378" s="52" t="s">
        <v>1195</v>
      </c>
      <c r="E7378" s="52" t="s">
        <v>1021</v>
      </c>
      <c r="F7378" s="52" t="s">
        <v>1031</v>
      </c>
      <c r="G7378" s="56" t="s">
        <v>1032</v>
      </c>
      <c r="H7378" s="57">
        <v>45000000</v>
      </c>
    </row>
    <row r="7379" spans="1:8">
      <c r="A7379" s="52" t="s">
        <v>811</v>
      </c>
      <c r="B7379" s="52" t="s">
        <v>813</v>
      </c>
      <c r="C7379" s="52" t="s">
        <v>1158</v>
      </c>
      <c r="D7379" s="52" t="s">
        <v>1195</v>
      </c>
      <c r="E7379" s="52" t="s">
        <v>1021</v>
      </c>
      <c r="F7379" s="52" t="s">
        <v>1033</v>
      </c>
      <c r="G7379" s="56" t="s">
        <v>1034</v>
      </c>
      <c r="H7379" s="57">
        <v>9731000</v>
      </c>
    </row>
    <row r="7380" spans="1:8" ht="25.5">
      <c r="A7380" s="52" t="s">
        <v>811</v>
      </c>
      <c r="B7380" s="52" t="s">
        <v>813</v>
      </c>
      <c r="C7380" s="52" t="s">
        <v>1158</v>
      </c>
      <c r="D7380" s="52" t="s">
        <v>1195</v>
      </c>
      <c r="E7380" s="52" t="s">
        <v>1058</v>
      </c>
      <c r="F7380" s="52" t="s">
        <v>201</v>
      </c>
      <c r="G7380" s="56" t="s">
        <v>1059</v>
      </c>
      <c r="H7380" s="57">
        <v>9280000</v>
      </c>
    </row>
    <row r="7381" spans="1:8">
      <c r="A7381" s="52" t="s">
        <v>811</v>
      </c>
      <c r="B7381" s="52" t="s">
        <v>813</v>
      </c>
      <c r="C7381" s="52" t="s">
        <v>1158</v>
      </c>
      <c r="D7381" s="52" t="s">
        <v>1195</v>
      </c>
      <c r="E7381" s="52" t="s">
        <v>1058</v>
      </c>
      <c r="F7381" s="52" t="s">
        <v>1064</v>
      </c>
      <c r="G7381" s="56" t="s">
        <v>1065</v>
      </c>
      <c r="H7381" s="57">
        <v>9280000</v>
      </c>
    </row>
    <row r="7382" spans="1:8" ht="25.5">
      <c r="A7382" s="52" t="s">
        <v>811</v>
      </c>
      <c r="B7382" s="52" t="s">
        <v>813</v>
      </c>
      <c r="C7382" s="52" t="s">
        <v>1158</v>
      </c>
      <c r="D7382" s="52" t="s">
        <v>1195</v>
      </c>
      <c r="E7382" s="52" t="s">
        <v>1076</v>
      </c>
      <c r="F7382" s="52" t="s">
        <v>201</v>
      </c>
      <c r="G7382" s="56" t="s">
        <v>1077</v>
      </c>
      <c r="H7382" s="57">
        <v>1922293900</v>
      </c>
    </row>
    <row r="7383" spans="1:8">
      <c r="A7383" s="52" t="s">
        <v>811</v>
      </c>
      <c r="B7383" s="52" t="s">
        <v>813</v>
      </c>
      <c r="C7383" s="52" t="s">
        <v>1158</v>
      </c>
      <c r="D7383" s="52" t="s">
        <v>1195</v>
      </c>
      <c r="E7383" s="52" t="s">
        <v>1076</v>
      </c>
      <c r="F7383" s="52" t="s">
        <v>1112</v>
      </c>
      <c r="G7383" s="56" t="s">
        <v>1113</v>
      </c>
      <c r="H7383" s="57">
        <v>20171900</v>
      </c>
    </row>
    <row r="7384" spans="1:8">
      <c r="A7384" s="52" t="s">
        <v>811</v>
      </c>
      <c r="B7384" s="52" t="s">
        <v>813</v>
      </c>
      <c r="C7384" s="52" t="s">
        <v>1158</v>
      </c>
      <c r="D7384" s="52" t="s">
        <v>1195</v>
      </c>
      <c r="E7384" s="52" t="s">
        <v>1076</v>
      </c>
      <c r="F7384" s="52" t="s">
        <v>1082</v>
      </c>
      <c r="G7384" s="56" t="s">
        <v>971</v>
      </c>
      <c r="H7384" s="57">
        <v>1902122000</v>
      </c>
    </row>
    <row r="7385" spans="1:8">
      <c r="A7385" s="52" t="s">
        <v>811</v>
      </c>
      <c r="B7385" s="52" t="s">
        <v>813</v>
      </c>
      <c r="C7385" s="52" t="s">
        <v>1158</v>
      </c>
      <c r="D7385" s="52" t="s">
        <v>1195</v>
      </c>
      <c r="E7385" s="52" t="s">
        <v>1083</v>
      </c>
      <c r="F7385" s="52" t="s">
        <v>201</v>
      </c>
      <c r="G7385" s="56" t="s">
        <v>971</v>
      </c>
      <c r="H7385" s="57">
        <v>323778000</v>
      </c>
    </row>
    <row r="7386" spans="1:8">
      <c r="A7386" s="52" t="s">
        <v>811</v>
      </c>
      <c r="B7386" s="52" t="s">
        <v>813</v>
      </c>
      <c r="C7386" s="52" t="s">
        <v>1158</v>
      </c>
      <c r="D7386" s="52" t="s">
        <v>1195</v>
      </c>
      <c r="E7386" s="52" t="s">
        <v>1083</v>
      </c>
      <c r="F7386" s="52" t="s">
        <v>1084</v>
      </c>
      <c r="G7386" s="56" t="s">
        <v>1085</v>
      </c>
      <c r="H7386" s="57">
        <v>81736000</v>
      </c>
    </row>
    <row r="7387" spans="1:8">
      <c r="A7387" s="52" t="s">
        <v>811</v>
      </c>
      <c r="B7387" s="52" t="s">
        <v>813</v>
      </c>
      <c r="C7387" s="52" t="s">
        <v>1158</v>
      </c>
      <c r="D7387" s="52" t="s">
        <v>1195</v>
      </c>
      <c r="E7387" s="52" t="s">
        <v>1083</v>
      </c>
      <c r="F7387" s="52" t="s">
        <v>1088</v>
      </c>
      <c r="G7387" s="56" t="s">
        <v>1089</v>
      </c>
      <c r="H7387" s="57">
        <v>71091000</v>
      </c>
    </row>
    <row r="7388" spans="1:8">
      <c r="A7388" s="52" t="s">
        <v>811</v>
      </c>
      <c r="B7388" s="52" t="s">
        <v>813</v>
      </c>
      <c r="C7388" s="52" t="s">
        <v>1158</v>
      </c>
      <c r="D7388" s="52" t="s">
        <v>1195</v>
      </c>
      <c r="E7388" s="52" t="s">
        <v>1083</v>
      </c>
      <c r="F7388" s="52" t="s">
        <v>1090</v>
      </c>
      <c r="G7388" s="56" t="s">
        <v>1091</v>
      </c>
      <c r="H7388" s="57">
        <v>170951000</v>
      </c>
    </row>
    <row r="7389" spans="1:8">
      <c r="A7389" s="52" t="s">
        <v>811</v>
      </c>
      <c r="B7389" s="52" t="s">
        <v>813</v>
      </c>
      <c r="C7389" s="52" t="s">
        <v>1158</v>
      </c>
      <c r="D7389" s="52" t="s">
        <v>1195</v>
      </c>
      <c r="E7389" s="52" t="s">
        <v>1197</v>
      </c>
      <c r="F7389" s="52" t="s">
        <v>201</v>
      </c>
      <c r="G7389" s="56" t="s">
        <v>1198</v>
      </c>
      <c r="H7389" s="57">
        <v>2703718000</v>
      </c>
    </row>
    <row r="7390" spans="1:8" ht="25.5">
      <c r="A7390" s="52" t="s">
        <v>811</v>
      </c>
      <c r="B7390" s="52" t="s">
        <v>813</v>
      </c>
      <c r="C7390" s="52" t="s">
        <v>1158</v>
      </c>
      <c r="D7390" s="52" t="s">
        <v>1195</v>
      </c>
      <c r="E7390" s="52" t="s">
        <v>1197</v>
      </c>
      <c r="F7390" s="52" t="s">
        <v>1558</v>
      </c>
      <c r="G7390" s="56" t="s">
        <v>1559</v>
      </c>
      <c r="H7390" s="57">
        <v>1028395000</v>
      </c>
    </row>
    <row r="7391" spans="1:8">
      <c r="A7391" s="52" t="s">
        <v>811</v>
      </c>
      <c r="B7391" s="52" t="s">
        <v>813</v>
      </c>
      <c r="C7391" s="52" t="s">
        <v>1158</v>
      </c>
      <c r="D7391" s="52" t="s">
        <v>1195</v>
      </c>
      <c r="E7391" s="52" t="s">
        <v>1197</v>
      </c>
      <c r="F7391" s="52" t="s">
        <v>1560</v>
      </c>
      <c r="G7391" s="56" t="s">
        <v>1378</v>
      </c>
      <c r="H7391" s="57">
        <v>1094323000</v>
      </c>
    </row>
    <row r="7392" spans="1:8">
      <c r="A7392" s="52" t="s">
        <v>811</v>
      </c>
      <c r="B7392" s="52" t="s">
        <v>813</v>
      </c>
      <c r="C7392" s="52" t="s">
        <v>1158</v>
      </c>
      <c r="D7392" s="52" t="s">
        <v>1195</v>
      </c>
      <c r="E7392" s="52" t="s">
        <v>1197</v>
      </c>
      <c r="F7392" s="52" t="s">
        <v>1199</v>
      </c>
      <c r="G7392" s="56" t="s">
        <v>1200</v>
      </c>
      <c r="H7392" s="57">
        <v>581000000</v>
      </c>
    </row>
    <row r="7393" spans="1:8">
      <c r="A7393" s="52" t="s">
        <v>811</v>
      </c>
      <c r="B7393" s="52" t="s">
        <v>813</v>
      </c>
      <c r="C7393" s="52" t="s">
        <v>1158</v>
      </c>
      <c r="D7393" s="52" t="s">
        <v>1195</v>
      </c>
      <c r="E7393" s="52" t="s">
        <v>1116</v>
      </c>
      <c r="F7393" s="52" t="s">
        <v>201</v>
      </c>
      <c r="G7393" s="56" t="s">
        <v>1117</v>
      </c>
      <c r="H7393" s="57">
        <v>1021100000</v>
      </c>
    </row>
    <row r="7394" spans="1:8">
      <c r="A7394" s="52" t="s">
        <v>811</v>
      </c>
      <c r="B7394" s="52" t="s">
        <v>813</v>
      </c>
      <c r="C7394" s="52" t="s">
        <v>1158</v>
      </c>
      <c r="D7394" s="52" t="s">
        <v>1195</v>
      </c>
      <c r="E7394" s="52" t="s">
        <v>1116</v>
      </c>
      <c r="F7394" s="52" t="s">
        <v>1126</v>
      </c>
      <c r="G7394" s="56" t="s">
        <v>1127</v>
      </c>
      <c r="H7394" s="57">
        <v>946100000</v>
      </c>
    </row>
    <row r="7395" spans="1:8">
      <c r="A7395" s="52" t="s">
        <v>811</v>
      </c>
      <c r="B7395" s="52" t="s">
        <v>813</v>
      </c>
      <c r="C7395" s="52" t="s">
        <v>1158</v>
      </c>
      <c r="D7395" s="52" t="s">
        <v>1195</v>
      </c>
      <c r="E7395" s="52" t="s">
        <v>1116</v>
      </c>
      <c r="F7395" s="52" t="s">
        <v>1168</v>
      </c>
      <c r="G7395" s="56" t="s">
        <v>1169</v>
      </c>
      <c r="H7395" s="57">
        <v>75000000</v>
      </c>
    </row>
    <row r="7396" spans="1:8">
      <c r="A7396" s="52" t="s">
        <v>811</v>
      </c>
      <c r="B7396" s="52" t="s">
        <v>813</v>
      </c>
      <c r="C7396" s="52" t="s">
        <v>1158</v>
      </c>
      <c r="D7396" s="52" t="s">
        <v>1195</v>
      </c>
      <c r="E7396" s="52" t="s">
        <v>1096</v>
      </c>
      <c r="F7396" s="52" t="s">
        <v>201</v>
      </c>
      <c r="G7396" s="56" t="s">
        <v>1097</v>
      </c>
      <c r="H7396" s="57">
        <v>856206000</v>
      </c>
    </row>
    <row r="7397" spans="1:8" ht="25.5">
      <c r="A7397" s="52" t="s">
        <v>811</v>
      </c>
      <c r="B7397" s="52" t="s">
        <v>813</v>
      </c>
      <c r="C7397" s="52" t="s">
        <v>1158</v>
      </c>
      <c r="D7397" s="52" t="s">
        <v>1195</v>
      </c>
      <c r="E7397" s="52" t="s">
        <v>1096</v>
      </c>
      <c r="F7397" s="52" t="s">
        <v>1098</v>
      </c>
      <c r="G7397" s="56" t="s">
        <v>1099</v>
      </c>
      <c r="H7397" s="57">
        <v>856206000</v>
      </c>
    </row>
    <row r="7398" spans="1:8">
      <c r="A7398" s="52" t="s">
        <v>811</v>
      </c>
      <c r="B7398" s="52" t="s">
        <v>813</v>
      </c>
      <c r="C7398" s="52" t="s">
        <v>1158</v>
      </c>
      <c r="D7398" s="52" t="s">
        <v>1195</v>
      </c>
      <c r="E7398" s="52" t="s">
        <v>1100</v>
      </c>
      <c r="F7398" s="52" t="s">
        <v>201</v>
      </c>
      <c r="G7398" s="56" t="s">
        <v>1034</v>
      </c>
      <c r="H7398" s="57">
        <v>4187144573</v>
      </c>
    </row>
    <row r="7399" spans="1:8">
      <c r="A7399" s="52" t="s">
        <v>811</v>
      </c>
      <c r="B7399" s="52" t="s">
        <v>813</v>
      </c>
      <c r="C7399" s="52" t="s">
        <v>1158</v>
      </c>
      <c r="D7399" s="52" t="s">
        <v>1195</v>
      </c>
      <c r="E7399" s="52" t="s">
        <v>1100</v>
      </c>
      <c r="F7399" s="52" t="s">
        <v>1101</v>
      </c>
      <c r="G7399" s="56" t="s">
        <v>1102</v>
      </c>
      <c r="H7399" s="57">
        <v>263408000</v>
      </c>
    </row>
    <row r="7400" spans="1:8">
      <c r="A7400" s="52" t="s">
        <v>811</v>
      </c>
      <c r="B7400" s="52" t="s">
        <v>813</v>
      </c>
      <c r="C7400" s="52" t="s">
        <v>1158</v>
      </c>
      <c r="D7400" s="52" t="s">
        <v>1195</v>
      </c>
      <c r="E7400" s="52" t="s">
        <v>1100</v>
      </c>
      <c r="F7400" s="52" t="s">
        <v>1103</v>
      </c>
      <c r="G7400" s="56" t="s">
        <v>1104</v>
      </c>
      <c r="H7400" s="57">
        <v>3776116073</v>
      </c>
    </row>
    <row r="7401" spans="1:8">
      <c r="A7401" s="52" t="s">
        <v>811</v>
      </c>
      <c r="B7401" s="52" t="s">
        <v>813</v>
      </c>
      <c r="C7401" s="52" t="s">
        <v>1158</v>
      </c>
      <c r="D7401" s="52" t="s">
        <v>1195</v>
      </c>
      <c r="E7401" s="52" t="s">
        <v>1100</v>
      </c>
      <c r="F7401" s="52" t="s">
        <v>1105</v>
      </c>
      <c r="G7401" s="56" t="s">
        <v>971</v>
      </c>
      <c r="H7401" s="57">
        <v>147620500</v>
      </c>
    </row>
    <row r="7402" spans="1:8">
      <c r="A7402" s="52" t="s">
        <v>811</v>
      </c>
      <c r="B7402" s="52" t="s">
        <v>813</v>
      </c>
      <c r="C7402" s="52" t="s">
        <v>1158</v>
      </c>
      <c r="D7402" s="52" t="s">
        <v>1201</v>
      </c>
      <c r="E7402" s="52" t="s">
        <v>201</v>
      </c>
      <c r="F7402" s="52" t="s">
        <v>201</v>
      </c>
      <c r="G7402" s="56" t="s">
        <v>1202</v>
      </c>
      <c r="H7402" s="57">
        <v>13736033092</v>
      </c>
    </row>
    <row r="7403" spans="1:8">
      <c r="A7403" s="52" t="s">
        <v>811</v>
      </c>
      <c r="B7403" s="52" t="s">
        <v>813</v>
      </c>
      <c r="C7403" s="52" t="s">
        <v>1158</v>
      </c>
      <c r="D7403" s="52" t="s">
        <v>1201</v>
      </c>
      <c r="E7403" s="52" t="s">
        <v>944</v>
      </c>
      <c r="F7403" s="52" t="s">
        <v>201</v>
      </c>
      <c r="G7403" s="56" t="s">
        <v>945</v>
      </c>
      <c r="H7403" s="57">
        <v>33601000</v>
      </c>
    </row>
    <row r="7404" spans="1:8">
      <c r="A7404" s="52" t="s">
        <v>811</v>
      </c>
      <c r="B7404" s="52" t="s">
        <v>813</v>
      </c>
      <c r="C7404" s="52" t="s">
        <v>1158</v>
      </c>
      <c r="D7404" s="52" t="s">
        <v>1201</v>
      </c>
      <c r="E7404" s="52" t="s">
        <v>944</v>
      </c>
      <c r="F7404" s="52" t="s">
        <v>948</v>
      </c>
      <c r="G7404" s="56" t="s">
        <v>949</v>
      </c>
      <c r="H7404" s="57">
        <v>33601000</v>
      </c>
    </row>
    <row r="7405" spans="1:8">
      <c r="A7405" s="52" t="s">
        <v>811</v>
      </c>
      <c r="B7405" s="52" t="s">
        <v>813</v>
      </c>
      <c r="C7405" s="52" t="s">
        <v>1158</v>
      </c>
      <c r="D7405" s="52" t="s">
        <v>1201</v>
      </c>
      <c r="E7405" s="52" t="s">
        <v>986</v>
      </c>
      <c r="F7405" s="52" t="s">
        <v>201</v>
      </c>
      <c r="G7405" s="56" t="s">
        <v>987</v>
      </c>
      <c r="H7405" s="57">
        <v>15331000</v>
      </c>
    </row>
    <row r="7406" spans="1:8">
      <c r="A7406" s="52" t="s">
        <v>811</v>
      </c>
      <c r="B7406" s="52" t="s">
        <v>813</v>
      </c>
      <c r="C7406" s="52" t="s">
        <v>1158</v>
      </c>
      <c r="D7406" s="52" t="s">
        <v>1201</v>
      </c>
      <c r="E7406" s="52" t="s">
        <v>986</v>
      </c>
      <c r="F7406" s="52" t="s">
        <v>992</v>
      </c>
      <c r="G7406" s="56" t="s">
        <v>993</v>
      </c>
      <c r="H7406" s="57">
        <v>15331000</v>
      </c>
    </row>
    <row r="7407" spans="1:8">
      <c r="A7407" s="52" t="s">
        <v>811</v>
      </c>
      <c r="B7407" s="52" t="s">
        <v>813</v>
      </c>
      <c r="C7407" s="52" t="s">
        <v>1158</v>
      </c>
      <c r="D7407" s="52" t="s">
        <v>1201</v>
      </c>
      <c r="E7407" s="52" t="s">
        <v>996</v>
      </c>
      <c r="F7407" s="52" t="s">
        <v>201</v>
      </c>
      <c r="G7407" s="56" t="s">
        <v>997</v>
      </c>
      <c r="H7407" s="57">
        <v>10287800</v>
      </c>
    </row>
    <row r="7408" spans="1:8">
      <c r="A7408" s="52" t="s">
        <v>811</v>
      </c>
      <c r="B7408" s="52" t="s">
        <v>813</v>
      </c>
      <c r="C7408" s="52" t="s">
        <v>1158</v>
      </c>
      <c r="D7408" s="52" t="s">
        <v>1201</v>
      </c>
      <c r="E7408" s="52" t="s">
        <v>996</v>
      </c>
      <c r="F7408" s="52" t="s">
        <v>998</v>
      </c>
      <c r="G7408" s="56" t="s">
        <v>999</v>
      </c>
      <c r="H7408" s="57">
        <v>9587800</v>
      </c>
    </row>
    <row r="7409" spans="1:8">
      <c r="A7409" s="52" t="s">
        <v>811</v>
      </c>
      <c r="B7409" s="52" t="s">
        <v>813</v>
      </c>
      <c r="C7409" s="52" t="s">
        <v>1158</v>
      </c>
      <c r="D7409" s="52" t="s">
        <v>1201</v>
      </c>
      <c r="E7409" s="52" t="s">
        <v>996</v>
      </c>
      <c r="F7409" s="52" t="s">
        <v>1000</v>
      </c>
      <c r="G7409" s="56" t="s">
        <v>1001</v>
      </c>
      <c r="H7409" s="57">
        <v>700000</v>
      </c>
    </row>
    <row r="7410" spans="1:8">
      <c r="A7410" s="52" t="s">
        <v>811</v>
      </c>
      <c r="B7410" s="52" t="s">
        <v>813</v>
      </c>
      <c r="C7410" s="52" t="s">
        <v>1158</v>
      </c>
      <c r="D7410" s="52" t="s">
        <v>1201</v>
      </c>
      <c r="E7410" s="52" t="s">
        <v>1021</v>
      </c>
      <c r="F7410" s="52" t="s">
        <v>201</v>
      </c>
      <c r="G7410" s="56" t="s">
        <v>1022</v>
      </c>
      <c r="H7410" s="57">
        <v>1084409900</v>
      </c>
    </row>
    <row r="7411" spans="1:8">
      <c r="A7411" s="52" t="s">
        <v>811</v>
      </c>
      <c r="B7411" s="52" t="s">
        <v>813</v>
      </c>
      <c r="C7411" s="52" t="s">
        <v>1158</v>
      </c>
      <c r="D7411" s="52" t="s">
        <v>1201</v>
      </c>
      <c r="E7411" s="52" t="s">
        <v>1021</v>
      </c>
      <c r="F7411" s="52" t="s">
        <v>1023</v>
      </c>
      <c r="G7411" s="56" t="s">
        <v>1024</v>
      </c>
      <c r="H7411" s="57">
        <v>2811000</v>
      </c>
    </row>
    <row r="7412" spans="1:8">
      <c r="A7412" s="52" t="s">
        <v>811</v>
      </c>
      <c r="B7412" s="52" t="s">
        <v>813</v>
      </c>
      <c r="C7412" s="52" t="s">
        <v>1158</v>
      </c>
      <c r="D7412" s="52" t="s">
        <v>1201</v>
      </c>
      <c r="E7412" s="52" t="s">
        <v>1021</v>
      </c>
      <c r="F7412" s="52" t="s">
        <v>1033</v>
      </c>
      <c r="G7412" s="56" t="s">
        <v>1034</v>
      </c>
      <c r="H7412" s="57">
        <v>1081598900</v>
      </c>
    </row>
    <row r="7413" spans="1:8">
      <c r="A7413" s="52" t="s">
        <v>811</v>
      </c>
      <c r="B7413" s="52" t="s">
        <v>813</v>
      </c>
      <c r="C7413" s="52" t="s">
        <v>1158</v>
      </c>
      <c r="D7413" s="52" t="s">
        <v>1201</v>
      </c>
      <c r="E7413" s="52" t="s">
        <v>1035</v>
      </c>
      <c r="F7413" s="52" t="s">
        <v>201</v>
      </c>
      <c r="G7413" s="56" t="s">
        <v>1036</v>
      </c>
      <c r="H7413" s="57">
        <v>55150000</v>
      </c>
    </row>
    <row r="7414" spans="1:8">
      <c r="A7414" s="52" t="s">
        <v>811</v>
      </c>
      <c r="B7414" s="52" t="s">
        <v>813</v>
      </c>
      <c r="C7414" s="52" t="s">
        <v>1158</v>
      </c>
      <c r="D7414" s="52" t="s">
        <v>1201</v>
      </c>
      <c r="E7414" s="52" t="s">
        <v>1035</v>
      </c>
      <c r="F7414" s="52" t="s">
        <v>1037</v>
      </c>
      <c r="G7414" s="56" t="s">
        <v>1038</v>
      </c>
      <c r="H7414" s="57">
        <v>1000000</v>
      </c>
    </row>
    <row r="7415" spans="1:8">
      <c r="A7415" s="52" t="s">
        <v>811</v>
      </c>
      <c r="B7415" s="52" t="s">
        <v>813</v>
      </c>
      <c r="C7415" s="52" t="s">
        <v>1158</v>
      </c>
      <c r="D7415" s="52" t="s">
        <v>1201</v>
      </c>
      <c r="E7415" s="52" t="s">
        <v>1035</v>
      </c>
      <c r="F7415" s="52" t="s">
        <v>1039</v>
      </c>
      <c r="G7415" s="56" t="s">
        <v>1040</v>
      </c>
      <c r="H7415" s="57">
        <v>20600000</v>
      </c>
    </row>
    <row r="7416" spans="1:8">
      <c r="A7416" s="52" t="s">
        <v>811</v>
      </c>
      <c r="B7416" s="52" t="s">
        <v>813</v>
      </c>
      <c r="C7416" s="52" t="s">
        <v>1158</v>
      </c>
      <c r="D7416" s="52" t="s">
        <v>1201</v>
      </c>
      <c r="E7416" s="52" t="s">
        <v>1035</v>
      </c>
      <c r="F7416" s="52" t="s">
        <v>1041</v>
      </c>
      <c r="G7416" s="56" t="s">
        <v>1028</v>
      </c>
      <c r="H7416" s="57">
        <v>33550000</v>
      </c>
    </row>
    <row r="7417" spans="1:8">
      <c r="A7417" s="52" t="s">
        <v>811</v>
      </c>
      <c r="B7417" s="52" t="s">
        <v>813</v>
      </c>
      <c r="C7417" s="52" t="s">
        <v>1158</v>
      </c>
      <c r="D7417" s="52" t="s">
        <v>1201</v>
      </c>
      <c r="E7417" s="52" t="s">
        <v>1044</v>
      </c>
      <c r="F7417" s="52" t="s">
        <v>201</v>
      </c>
      <c r="G7417" s="56" t="s">
        <v>1045</v>
      </c>
      <c r="H7417" s="57">
        <v>66000000</v>
      </c>
    </row>
    <row r="7418" spans="1:8">
      <c r="A7418" s="52" t="s">
        <v>811</v>
      </c>
      <c r="B7418" s="52" t="s">
        <v>813</v>
      </c>
      <c r="C7418" s="52" t="s">
        <v>1158</v>
      </c>
      <c r="D7418" s="52" t="s">
        <v>1201</v>
      </c>
      <c r="E7418" s="52" t="s">
        <v>1044</v>
      </c>
      <c r="F7418" s="52" t="s">
        <v>1046</v>
      </c>
      <c r="G7418" s="56" t="s">
        <v>1047</v>
      </c>
      <c r="H7418" s="57">
        <v>56000000</v>
      </c>
    </row>
    <row r="7419" spans="1:8">
      <c r="A7419" s="52" t="s">
        <v>811</v>
      </c>
      <c r="B7419" s="52" t="s">
        <v>813</v>
      </c>
      <c r="C7419" s="52" t="s">
        <v>1158</v>
      </c>
      <c r="D7419" s="52" t="s">
        <v>1201</v>
      </c>
      <c r="E7419" s="52" t="s">
        <v>1044</v>
      </c>
      <c r="F7419" s="52" t="s">
        <v>1050</v>
      </c>
      <c r="G7419" s="56" t="s">
        <v>1051</v>
      </c>
      <c r="H7419" s="57">
        <v>10000000</v>
      </c>
    </row>
    <row r="7420" spans="1:8" ht="25.5">
      <c r="A7420" s="52" t="s">
        <v>811</v>
      </c>
      <c r="B7420" s="52" t="s">
        <v>813</v>
      </c>
      <c r="C7420" s="52" t="s">
        <v>1158</v>
      </c>
      <c r="D7420" s="52" t="s">
        <v>1201</v>
      </c>
      <c r="E7420" s="52" t="s">
        <v>1058</v>
      </c>
      <c r="F7420" s="52" t="s">
        <v>201</v>
      </c>
      <c r="G7420" s="56" t="s">
        <v>1059</v>
      </c>
      <c r="H7420" s="57">
        <v>15454700</v>
      </c>
    </row>
    <row r="7421" spans="1:8">
      <c r="A7421" s="52" t="s">
        <v>811</v>
      </c>
      <c r="B7421" s="52" t="s">
        <v>813</v>
      </c>
      <c r="C7421" s="52" t="s">
        <v>1158</v>
      </c>
      <c r="D7421" s="52" t="s">
        <v>1201</v>
      </c>
      <c r="E7421" s="52" t="s">
        <v>1058</v>
      </c>
      <c r="F7421" s="52" t="s">
        <v>1064</v>
      </c>
      <c r="G7421" s="56" t="s">
        <v>1065</v>
      </c>
      <c r="H7421" s="57">
        <v>13510000</v>
      </c>
    </row>
    <row r="7422" spans="1:8">
      <c r="A7422" s="52" t="s">
        <v>811</v>
      </c>
      <c r="B7422" s="52" t="s">
        <v>813</v>
      </c>
      <c r="C7422" s="52" t="s">
        <v>1158</v>
      </c>
      <c r="D7422" s="52" t="s">
        <v>1201</v>
      </c>
      <c r="E7422" s="52" t="s">
        <v>1058</v>
      </c>
      <c r="F7422" s="52" t="s">
        <v>1068</v>
      </c>
      <c r="G7422" s="56" t="s">
        <v>1069</v>
      </c>
      <c r="H7422" s="57">
        <v>1944700</v>
      </c>
    </row>
    <row r="7423" spans="1:8" ht="25.5">
      <c r="A7423" s="52" t="s">
        <v>811</v>
      </c>
      <c r="B7423" s="52" t="s">
        <v>813</v>
      </c>
      <c r="C7423" s="52" t="s">
        <v>1158</v>
      </c>
      <c r="D7423" s="52" t="s">
        <v>1201</v>
      </c>
      <c r="E7423" s="52" t="s">
        <v>1076</v>
      </c>
      <c r="F7423" s="52" t="s">
        <v>201</v>
      </c>
      <c r="G7423" s="56" t="s">
        <v>1077</v>
      </c>
      <c r="H7423" s="57">
        <v>1238652363</v>
      </c>
    </row>
    <row r="7424" spans="1:8">
      <c r="A7424" s="52" t="s">
        <v>811</v>
      </c>
      <c r="B7424" s="52" t="s">
        <v>813</v>
      </c>
      <c r="C7424" s="52" t="s">
        <v>1158</v>
      </c>
      <c r="D7424" s="52" t="s">
        <v>1201</v>
      </c>
      <c r="E7424" s="52" t="s">
        <v>1076</v>
      </c>
      <c r="F7424" s="52" t="s">
        <v>1112</v>
      </c>
      <c r="G7424" s="56" t="s">
        <v>1113</v>
      </c>
      <c r="H7424" s="57">
        <v>10480000</v>
      </c>
    </row>
    <row r="7425" spans="1:8">
      <c r="A7425" s="52" t="s">
        <v>811</v>
      </c>
      <c r="B7425" s="52" t="s">
        <v>813</v>
      </c>
      <c r="C7425" s="52" t="s">
        <v>1158</v>
      </c>
      <c r="D7425" s="52" t="s">
        <v>1201</v>
      </c>
      <c r="E7425" s="52" t="s">
        <v>1076</v>
      </c>
      <c r="F7425" s="52" t="s">
        <v>1082</v>
      </c>
      <c r="G7425" s="56" t="s">
        <v>971</v>
      </c>
      <c r="H7425" s="57">
        <v>1228172363</v>
      </c>
    </row>
    <row r="7426" spans="1:8">
      <c r="A7426" s="52" t="s">
        <v>811</v>
      </c>
      <c r="B7426" s="52" t="s">
        <v>813</v>
      </c>
      <c r="C7426" s="52" t="s">
        <v>1158</v>
      </c>
      <c r="D7426" s="52" t="s">
        <v>1201</v>
      </c>
      <c r="E7426" s="52" t="s">
        <v>1083</v>
      </c>
      <c r="F7426" s="52" t="s">
        <v>201</v>
      </c>
      <c r="G7426" s="56" t="s">
        <v>971</v>
      </c>
      <c r="H7426" s="57">
        <v>1611286600</v>
      </c>
    </row>
    <row r="7427" spans="1:8">
      <c r="A7427" s="52" t="s">
        <v>811</v>
      </c>
      <c r="B7427" s="52" t="s">
        <v>813</v>
      </c>
      <c r="C7427" s="52" t="s">
        <v>1158</v>
      </c>
      <c r="D7427" s="52" t="s">
        <v>1201</v>
      </c>
      <c r="E7427" s="52" t="s">
        <v>1083</v>
      </c>
      <c r="F7427" s="52" t="s">
        <v>1084</v>
      </c>
      <c r="G7427" s="56" t="s">
        <v>1085</v>
      </c>
      <c r="H7427" s="57">
        <v>189322000</v>
      </c>
    </row>
    <row r="7428" spans="1:8">
      <c r="A7428" s="52" t="s">
        <v>811</v>
      </c>
      <c r="B7428" s="52" t="s">
        <v>813</v>
      </c>
      <c r="C7428" s="52" t="s">
        <v>1158</v>
      </c>
      <c r="D7428" s="52" t="s">
        <v>1201</v>
      </c>
      <c r="E7428" s="52" t="s">
        <v>1083</v>
      </c>
      <c r="F7428" s="52" t="s">
        <v>1088</v>
      </c>
      <c r="G7428" s="56" t="s">
        <v>1089</v>
      </c>
      <c r="H7428" s="57">
        <v>1063807100</v>
      </c>
    </row>
    <row r="7429" spans="1:8">
      <c r="A7429" s="52" t="s">
        <v>811</v>
      </c>
      <c r="B7429" s="52" t="s">
        <v>813</v>
      </c>
      <c r="C7429" s="52" t="s">
        <v>1158</v>
      </c>
      <c r="D7429" s="52" t="s">
        <v>1201</v>
      </c>
      <c r="E7429" s="52" t="s">
        <v>1083</v>
      </c>
      <c r="F7429" s="52" t="s">
        <v>1090</v>
      </c>
      <c r="G7429" s="56" t="s">
        <v>1091</v>
      </c>
      <c r="H7429" s="57">
        <v>358157500</v>
      </c>
    </row>
    <row r="7430" spans="1:8" ht="25.5">
      <c r="A7430" s="52" t="s">
        <v>811</v>
      </c>
      <c r="B7430" s="52" t="s">
        <v>813</v>
      </c>
      <c r="C7430" s="52" t="s">
        <v>1158</v>
      </c>
      <c r="D7430" s="52" t="s">
        <v>1201</v>
      </c>
      <c r="E7430" s="52" t="s">
        <v>1143</v>
      </c>
      <c r="F7430" s="52" t="s">
        <v>201</v>
      </c>
      <c r="G7430" s="56" t="s">
        <v>1144</v>
      </c>
      <c r="H7430" s="57">
        <v>2167707000</v>
      </c>
    </row>
    <row r="7431" spans="1:8" ht="25.5">
      <c r="A7431" s="52" t="s">
        <v>811</v>
      </c>
      <c r="B7431" s="52" t="s">
        <v>813</v>
      </c>
      <c r="C7431" s="52" t="s">
        <v>1158</v>
      </c>
      <c r="D7431" s="52" t="s">
        <v>1201</v>
      </c>
      <c r="E7431" s="52" t="s">
        <v>1143</v>
      </c>
      <c r="F7431" s="52" t="s">
        <v>1145</v>
      </c>
      <c r="G7431" s="56" t="s">
        <v>1146</v>
      </c>
      <c r="H7431" s="57">
        <v>2167707000</v>
      </c>
    </row>
    <row r="7432" spans="1:8">
      <c r="A7432" s="52" t="s">
        <v>811</v>
      </c>
      <c r="B7432" s="52" t="s">
        <v>813</v>
      </c>
      <c r="C7432" s="52" t="s">
        <v>1158</v>
      </c>
      <c r="D7432" s="52" t="s">
        <v>1201</v>
      </c>
      <c r="E7432" s="52" t="s">
        <v>1096</v>
      </c>
      <c r="F7432" s="52" t="s">
        <v>201</v>
      </c>
      <c r="G7432" s="56" t="s">
        <v>1097</v>
      </c>
      <c r="H7432" s="57">
        <v>5448647100</v>
      </c>
    </row>
    <row r="7433" spans="1:8" ht="25.5">
      <c r="A7433" s="52" t="s">
        <v>811</v>
      </c>
      <c r="B7433" s="52" t="s">
        <v>813</v>
      </c>
      <c r="C7433" s="52" t="s">
        <v>1158</v>
      </c>
      <c r="D7433" s="52" t="s">
        <v>1201</v>
      </c>
      <c r="E7433" s="52" t="s">
        <v>1096</v>
      </c>
      <c r="F7433" s="52" t="s">
        <v>1098</v>
      </c>
      <c r="G7433" s="56" t="s">
        <v>1099</v>
      </c>
      <c r="H7433" s="57">
        <v>5448647100</v>
      </c>
    </row>
    <row r="7434" spans="1:8">
      <c r="A7434" s="52" t="s">
        <v>811</v>
      </c>
      <c r="B7434" s="52" t="s">
        <v>813</v>
      </c>
      <c r="C7434" s="52" t="s">
        <v>1158</v>
      </c>
      <c r="D7434" s="52" t="s">
        <v>1201</v>
      </c>
      <c r="E7434" s="52" t="s">
        <v>1100</v>
      </c>
      <c r="F7434" s="52" t="s">
        <v>201</v>
      </c>
      <c r="G7434" s="56" t="s">
        <v>1034</v>
      </c>
      <c r="H7434" s="57">
        <v>1989505629</v>
      </c>
    </row>
    <row r="7435" spans="1:8">
      <c r="A7435" s="52" t="s">
        <v>811</v>
      </c>
      <c r="B7435" s="52" t="s">
        <v>813</v>
      </c>
      <c r="C7435" s="52" t="s">
        <v>1158</v>
      </c>
      <c r="D7435" s="52" t="s">
        <v>1201</v>
      </c>
      <c r="E7435" s="52" t="s">
        <v>1100</v>
      </c>
      <c r="F7435" s="52" t="s">
        <v>1101</v>
      </c>
      <c r="G7435" s="56" t="s">
        <v>1102</v>
      </c>
      <c r="H7435" s="57">
        <v>1171862629</v>
      </c>
    </row>
    <row r="7436" spans="1:8">
      <c r="A7436" s="52" t="s">
        <v>811</v>
      </c>
      <c r="B7436" s="52" t="s">
        <v>813</v>
      </c>
      <c r="C7436" s="52" t="s">
        <v>1158</v>
      </c>
      <c r="D7436" s="52" t="s">
        <v>1201</v>
      </c>
      <c r="E7436" s="52" t="s">
        <v>1100</v>
      </c>
      <c r="F7436" s="52" t="s">
        <v>1103</v>
      </c>
      <c r="G7436" s="56" t="s">
        <v>1104</v>
      </c>
      <c r="H7436" s="57">
        <v>817643000</v>
      </c>
    </row>
    <row r="7437" spans="1:8" ht="25.5">
      <c r="A7437" s="52" t="s">
        <v>811</v>
      </c>
      <c r="B7437" s="52" t="s">
        <v>813</v>
      </c>
      <c r="C7437" s="52" t="s">
        <v>930</v>
      </c>
      <c r="D7437" s="52" t="s">
        <v>201</v>
      </c>
      <c r="E7437" s="52" t="s">
        <v>201</v>
      </c>
      <c r="F7437" s="52" t="s">
        <v>201</v>
      </c>
      <c r="G7437" s="56" t="s">
        <v>931</v>
      </c>
      <c r="H7437" s="57">
        <v>407479337028</v>
      </c>
    </row>
    <row r="7438" spans="1:8">
      <c r="A7438" s="52" t="s">
        <v>811</v>
      </c>
      <c r="B7438" s="52" t="s">
        <v>813</v>
      </c>
      <c r="C7438" s="52" t="s">
        <v>930</v>
      </c>
      <c r="D7438" s="52" t="s">
        <v>932</v>
      </c>
      <c r="E7438" s="52" t="s">
        <v>201</v>
      </c>
      <c r="F7438" s="52" t="s">
        <v>201</v>
      </c>
      <c r="G7438" s="56" t="s">
        <v>933</v>
      </c>
      <c r="H7438" s="57">
        <v>394741753634</v>
      </c>
    </row>
    <row r="7439" spans="1:8">
      <c r="A7439" s="52" t="s">
        <v>811</v>
      </c>
      <c r="B7439" s="52" t="s">
        <v>813</v>
      </c>
      <c r="C7439" s="52" t="s">
        <v>930</v>
      </c>
      <c r="D7439" s="52" t="s">
        <v>932</v>
      </c>
      <c r="E7439" s="52" t="s">
        <v>934</v>
      </c>
      <c r="F7439" s="52" t="s">
        <v>201</v>
      </c>
      <c r="G7439" s="56" t="s">
        <v>935</v>
      </c>
      <c r="H7439" s="57">
        <v>64181307289</v>
      </c>
    </row>
    <row r="7440" spans="1:8">
      <c r="A7440" s="52" t="s">
        <v>811</v>
      </c>
      <c r="B7440" s="52" t="s">
        <v>813</v>
      </c>
      <c r="C7440" s="52" t="s">
        <v>930</v>
      </c>
      <c r="D7440" s="52" t="s">
        <v>932</v>
      </c>
      <c r="E7440" s="52" t="s">
        <v>934</v>
      </c>
      <c r="F7440" s="52" t="s">
        <v>936</v>
      </c>
      <c r="G7440" s="56" t="s">
        <v>937</v>
      </c>
      <c r="H7440" s="57">
        <v>63928807089</v>
      </c>
    </row>
    <row r="7441" spans="1:8">
      <c r="A7441" s="52" t="s">
        <v>811</v>
      </c>
      <c r="B7441" s="52" t="s">
        <v>813</v>
      </c>
      <c r="C7441" s="52" t="s">
        <v>930</v>
      </c>
      <c r="D7441" s="52" t="s">
        <v>932</v>
      </c>
      <c r="E7441" s="52" t="s">
        <v>934</v>
      </c>
      <c r="F7441" s="52" t="s">
        <v>938</v>
      </c>
      <c r="G7441" s="56" t="s">
        <v>939</v>
      </c>
      <c r="H7441" s="57">
        <v>252500200</v>
      </c>
    </row>
    <row r="7442" spans="1:8" ht="25.5">
      <c r="A7442" s="52" t="s">
        <v>811</v>
      </c>
      <c r="B7442" s="52" t="s">
        <v>813</v>
      </c>
      <c r="C7442" s="52" t="s">
        <v>930</v>
      </c>
      <c r="D7442" s="52" t="s">
        <v>932</v>
      </c>
      <c r="E7442" s="52" t="s">
        <v>940</v>
      </c>
      <c r="F7442" s="52" t="s">
        <v>201</v>
      </c>
      <c r="G7442" s="56" t="s">
        <v>941</v>
      </c>
      <c r="H7442" s="57">
        <v>3484070455</v>
      </c>
    </row>
    <row r="7443" spans="1:8" ht="25.5">
      <c r="A7443" s="52" t="s">
        <v>811</v>
      </c>
      <c r="B7443" s="52" t="s">
        <v>813</v>
      </c>
      <c r="C7443" s="52" t="s">
        <v>930</v>
      </c>
      <c r="D7443" s="52" t="s">
        <v>932</v>
      </c>
      <c r="E7443" s="52" t="s">
        <v>940</v>
      </c>
      <c r="F7443" s="52" t="s">
        <v>942</v>
      </c>
      <c r="G7443" s="56" t="s">
        <v>943</v>
      </c>
      <c r="H7443" s="57">
        <v>3484070455</v>
      </c>
    </row>
    <row r="7444" spans="1:8">
      <c r="A7444" s="52" t="s">
        <v>811</v>
      </c>
      <c r="B7444" s="52" t="s">
        <v>813</v>
      </c>
      <c r="C7444" s="52" t="s">
        <v>930</v>
      </c>
      <c r="D7444" s="52" t="s">
        <v>932</v>
      </c>
      <c r="E7444" s="52" t="s">
        <v>944</v>
      </c>
      <c r="F7444" s="52" t="s">
        <v>201</v>
      </c>
      <c r="G7444" s="56" t="s">
        <v>945</v>
      </c>
      <c r="H7444" s="57">
        <v>32271544565</v>
      </c>
    </row>
    <row r="7445" spans="1:8">
      <c r="A7445" s="52" t="s">
        <v>811</v>
      </c>
      <c r="B7445" s="52" t="s">
        <v>813</v>
      </c>
      <c r="C7445" s="52" t="s">
        <v>930</v>
      </c>
      <c r="D7445" s="52" t="s">
        <v>932</v>
      </c>
      <c r="E7445" s="52" t="s">
        <v>944</v>
      </c>
      <c r="F7445" s="52" t="s">
        <v>946</v>
      </c>
      <c r="G7445" s="56" t="s">
        <v>947</v>
      </c>
      <c r="H7445" s="57">
        <v>2429750910</v>
      </c>
    </row>
    <row r="7446" spans="1:8">
      <c r="A7446" s="52" t="s">
        <v>811</v>
      </c>
      <c r="B7446" s="52" t="s">
        <v>813</v>
      </c>
      <c r="C7446" s="52" t="s">
        <v>930</v>
      </c>
      <c r="D7446" s="52" t="s">
        <v>932</v>
      </c>
      <c r="E7446" s="52" t="s">
        <v>944</v>
      </c>
      <c r="F7446" s="52" t="s">
        <v>1240</v>
      </c>
      <c r="G7446" s="56" t="s">
        <v>1241</v>
      </c>
      <c r="H7446" s="57">
        <v>900088400</v>
      </c>
    </row>
    <row r="7447" spans="1:8">
      <c r="A7447" s="52" t="s">
        <v>811</v>
      </c>
      <c r="B7447" s="52" t="s">
        <v>813</v>
      </c>
      <c r="C7447" s="52" t="s">
        <v>930</v>
      </c>
      <c r="D7447" s="52" t="s">
        <v>932</v>
      </c>
      <c r="E7447" s="52" t="s">
        <v>944</v>
      </c>
      <c r="F7447" s="52" t="s">
        <v>1272</v>
      </c>
      <c r="G7447" s="56" t="s">
        <v>1273</v>
      </c>
      <c r="H7447" s="57">
        <v>104581800</v>
      </c>
    </row>
    <row r="7448" spans="1:8">
      <c r="A7448" s="52" t="s">
        <v>811</v>
      </c>
      <c r="B7448" s="52" t="s">
        <v>813</v>
      </c>
      <c r="C7448" s="52" t="s">
        <v>930</v>
      </c>
      <c r="D7448" s="52" t="s">
        <v>932</v>
      </c>
      <c r="E7448" s="52" t="s">
        <v>944</v>
      </c>
      <c r="F7448" s="52" t="s">
        <v>948</v>
      </c>
      <c r="G7448" s="56" t="s">
        <v>949</v>
      </c>
      <c r="H7448" s="57">
        <v>5403601084</v>
      </c>
    </row>
    <row r="7449" spans="1:8">
      <c r="A7449" s="52" t="s">
        <v>811</v>
      </c>
      <c r="B7449" s="52" t="s">
        <v>813</v>
      </c>
      <c r="C7449" s="52" t="s">
        <v>930</v>
      </c>
      <c r="D7449" s="52" t="s">
        <v>932</v>
      </c>
      <c r="E7449" s="52" t="s">
        <v>944</v>
      </c>
      <c r="F7449" s="52" t="s">
        <v>950</v>
      </c>
      <c r="G7449" s="56" t="s">
        <v>951</v>
      </c>
      <c r="H7449" s="57">
        <v>23626000</v>
      </c>
    </row>
    <row r="7450" spans="1:8" ht="25.5">
      <c r="A7450" s="52" t="s">
        <v>811</v>
      </c>
      <c r="B7450" s="52" t="s">
        <v>813</v>
      </c>
      <c r="C7450" s="52" t="s">
        <v>930</v>
      </c>
      <c r="D7450" s="52" t="s">
        <v>932</v>
      </c>
      <c r="E7450" s="52" t="s">
        <v>944</v>
      </c>
      <c r="F7450" s="52" t="s">
        <v>952</v>
      </c>
      <c r="G7450" s="56" t="s">
        <v>953</v>
      </c>
      <c r="H7450" s="57">
        <v>3208236000</v>
      </c>
    </row>
    <row r="7451" spans="1:8">
      <c r="A7451" s="52" t="s">
        <v>811</v>
      </c>
      <c r="B7451" s="52" t="s">
        <v>813</v>
      </c>
      <c r="C7451" s="52" t="s">
        <v>930</v>
      </c>
      <c r="D7451" s="52" t="s">
        <v>932</v>
      </c>
      <c r="E7451" s="52" t="s">
        <v>944</v>
      </c>
      <c r="F7451" s="52" t="s">
        <v>1229</v>
      </c>
      <c r="G7451" s="56" t="s">
        <v>1230</v>
      </c>
      <c r="H7451" s="57">
        <v>368678491</v>
      </c>
    </row>
    <row r="7452" spans="1:8" ht="25.5">
      <c r="A7452" s="52" t="s">
        <v>811</v>
      </c>
      <c r="B7452" s="52" t="s">
        <v>813</v>
      </c>
      <c r="C7452" s="52" t="s">
        <v>930</v>
      </c>
      <c r="D7452" s="52" t="s">
        <v>932</v>
      </c>
      <c r="E7452" s="52" t="s">
        <v>944</v>
      </c>
      <c r="F7452" s="52" t="s">
        <v>954</v>
      </c>
      <c r="G7452" s="56" t="s">
        <v>955</v>
      </c>
      <c r="H7452" s="57">
        <v>924161045</v>
      </c>
    </row>
    <row r="7453" spans="1:8" ht="25.5">
      <c r="A7453" s="52" t="s">
        <v>811</v>
      </c>
      <c r="B7453" s="52" t="s">
        <v>813</v>
      </c>
      <c r="C7453" s="52" t="s">
        <v>930</v>
      </c>
      <c r="D7453" s="52" t="s">
        <v>932</v>
      </c>
      <c r="E7453" s="52" t="s">
        <v>944</v>
      </c>
      <c r="F7453" s="52" t="s">
        <v>956</v>
      </c>
      <c r="G7453" s="56" t="s">
        <v>957</v>
      </c>
      <c r="H7453" s="57">
        <v>842137522</v>
      </c>
    </row>
    <row r="7454" spans="1:8">
      <c r="A7454" s="52" t="s">
        <v>811</v>
      </c>
      <c r="B7454" s="52" t="s">
        <v>813</v>
      </c>
      <c r="C7454" s="52" t="s">
        <v>930</v>
      </c>
      <c r="D7454" s="52" t="s">
        <v>932</v>
      </c>
      <c r="E7454" s="52" t="s">
        <v>944</v>
      </c>
      <c r="F7454" s="52" t="s">
        <v>1287</v>
      </c>
      <c r="G7454" s="56" t="s">
        <v>1288</v>
      </c>
      <c r="H7454" s="57">
        <v>167265000</v>
      </c>
    </row>
    <row r="7455" spans="1:8" ht="25.5">
      <c r="A7455" s="52" t="s">
        <v>811</v>
      </c>
      <c r="B7455" s="52" t="s">
        <v>813</v>
      </c>
      <c r="C7455" s="52" t="s">
        <v>930</v>
      </c>
      <c r="D7455" s="52" t="s">
        <v>932</v>
      </c>
      <c r="E7455" s="52" t="s">
        <v>944</v>
      </c>
      <c r="F7455" s="52" t="s">
        <v>1291</v>
      </c>
      <c r="G7455" s="56" t="s">
        <v>1292</v>
      </c>
      <c r="H7455" s="57">
        <v>123323800</v>
      </c>
    </row>
    <row r="7456" spans="1:8">
      <c r="A7456" s="52" t="s">
        <v>811</v>
      </c>
      <c r="B7456" s="52" t="s">
        <v>813</v>
      </c>
      <c r="C7456" s="52" t="s">
        <v>930</v>
      </c>
      <c r="D7456" s="52" t="s">
        <v>932</v>
      </c>
      <c r="E7456" s="52" t="s">
        <v>944</v>
      </c>
      <c r="F7456" s="52" t="s">
        <v>958</v>
      </c>
      <c r="G7456" s="56" t="s">
        <v>959</v>
      </c>
      <c r="H7456" s="57">
        <v>17045213741</v>
      </c>
    </row>
    <row r="7457" spans="1:8">
      <c r="A7457" s="52" t="s">
        <v>811</v>
      </c>
      <c r="B7457" s="52" t="s">
        <v>813</v>
      </c>
      <c r="C7457" s="52" t="s">
        <v>930</v>
      </c>
      <c r="D7457" s="52" t="s">
        <v>932</v>
      </c>
      <c r="E7457" s="52" t="s">
        <v>944</v>
      </c>
      <c r="F7457" s="52" t="s">
        <v>960</v>
      </c>
      <c r="G7457" s="56" t="s">
        <v>961</v>
      </c>
      <c r="H7457" s="57">
        <v>730880772</v>
      </c>
    </row>
    <row r="7458" spans="1:8" ht="25.5">
      <c r="A7458" s="52" t="s">
        <v>811</v>
      </c>
      <c r="B7458" s="52" t="s">
        <v>813</v>
      </c>
      <c r="C7458" s="52" t="s">
        <v>930</v>
      </c>
      <c r="D7458" s="52" t="s">
        <v>932</v>
      </c>
      <c r="E7458" s="52" t="s">
        <v>962</v>
      </c>
      <c r="F7458" s="52" t="s">
        <v>201</v>
      </c>
      <c r="G7458" s="56" t="s">
        <v>963</v>
      </c>
      <c r="H7458" s="57">
        <v>19500000</v>
      </c>
    </row>
    <row r="7459" spans="1:8">
      <c r="A7459" s="52" t="s">
        <v>811</v>
      </c>
      <c r="B7459" s="52" t="s">
        <v>813</v>
      </c>
      <c r="C7459" s="52" t="s">
        <v>930</v>
      </c>
      <c r="D7459" s="52" t="s">
        <v>932</v>
      </c>
      <c r="E7459" s="52" t="s">
        <v>962</v>
      </c>
      <c r="F7459" s="52" t="s">
        <v>964</v>
      </c>
      <c r="G7459" s="56" t="s">
        <v>965</v>
      </c>
      <c r="H7459" s="57">
        <v>19500000</v>
      </c>
    </row>
    <row r="7460" spans="1:8">
      <c r="A7460" s="52" t="s">
        <v>811</v>
      </c>
      <c r="B7460" s="52" t="s">
        <v>813</v>
      </c>
      <c r="C7460" s="52" t="s">
        <v>930</v>
      </c>
      <c r="D7460" s="52" t="s">
        <v>932</v>
      </c>
      <c r="E7460" s="52" t="s">
        <v>1139</v>
      </c>
      <c r="F7460" s="52" t="s">
        <v>201</v>
      </c>
      <c r="G7460" s="56" t="s">
        <v>1140</v>
      </c>
      <c r="H7460" s="57">
        <v>2956529700</v>
      </c>
    </row>
    <row r="7461" spans="1:8">
      <c r="A7461" s="52" t="s">
        <v>811</v>
      </c>
      <c r="B7461" s="52" t="s">
        <v>813</v>
      </c>
      <c r="C7461" s="52" t="s">
        <v>930</v>
      </c>
      <c r="D7461" s="52" t="s">
        <v>932</v>
      </c>
      <c r="E7461" s="52" t="s">
        <v>1139</v>
      </c>
      <c r="F7461" s="52" t="s">
        <v>1203</v>
      </c>
      <c r="G7461" s="56" t="s">
        <v>1204</v>
      </c>
      <c r="H7461" s="57">
        <v>1306255000</v>
      </c>
    </row>
    <row r="7462" spans="1:8">
      <c r="A7462" s="52" t="s">
        <v>811</v>
      </c>
      <c r="B7462" s="52" t="s">
        <v>813</v>
      </c>
      <c r="C7462" s="52" t="s">
        <v>930</v>
      </c>
      <c r="D7462" s="52" t="s">
        <v>932</v>
      </c>
      <c r="E7462" s="52" t="s">
        <v>1139</v>
      </c>
      <c r="F7462" s="52" t="s">
        <v>1141</v>
      </c>
      <c r="G7462" s="56" t="s">
        <v>1142</v>
      </c>
      <c r="H7462" s="57">
        <v>1400755000</v>
      </c>
    </row>
    <row r="7463" spans="1:8">
      <c r="A7463" s="52" t="s">
        <v>811</v>
      </c>
      <c r="B7463" s="52" t="s">
        <v>813</v>
      </c>
      <c r="C7463" s="52" t="s">
        <v>930</v>
      </c>
      <c r="D7463" s="52" t="s">
        <v>932</v>
      </c>
      <c r="E7463" s="52" t="s">
        <v>1139</v>
      </c>
      <c r="F7463" s="52" t="s">
        <v>1266</v>
      </c>
      <c r="G7463" s="56" t="s">
        <v>1267</v>
      </c>
      <c r="H7463" s="57">
        <v>249519700</v>
      </c>
    </row>
    <row r="7464" spans="1:8">
      <c r="A7464" s="52" t="s">
        <v>811</v>
      </c>
      <c r="B7464" s="52" t="s">
        <v>813</v>
      </c>
      <c r="C7464" s="52" t="s">
        <v>930</v>
      </c>
      <c r="D7464" s="52" t="s">
        <v>932</v>
      </c>
      <c r="E7464" s="52" t="s">
        <v>966</v>
      </c>
      <c r="F7464" s="52" t="s">
        <v>201</v>
      </c>
      <c r="G7464" s="56" t="s">
        <v>967</v>
      </c>
      <c r="H7464" s="57">
        <v>11156739146</v>
      </c>
    </row>
    <row r="7465" spans="1:8">
      <c r="A7465" s="52" t="s">
        <v>811</v>
      </c>
      <c r="B7465" s="52" t="s">
        <v>813</v>
      </c>
      <c r="C7465" s="52" t="s">
        <v>930</v>
      </c>
      <c r="D7465" s="52" t="s">
        <v>932</v>
      </c>
      <c r="E7465" s="52" t="s">
        <v>966</v>
      </c>
      <c r="F7465" s="52" t="s">
        <v>1561</v>
      </c>
      <c r="G7465" s="56" t="s">
        <v>1562</v>
      </c>
      <c r="H7465" s="57">
        <v>6000000</v>
      </c>
    </row>
    <row r="7466" spans="1:8">
      <c r="A7466" s="52" t="s">
        <v>811</v>
      </c>
      <c r="B7466" s="52" t="s">
        <v>813</v>
      </c>
      <c r="C7466" s="52" t="s">
        <v>930</v>
      </c>
      <c r="D7466" s="52" t="s">
        <v>932</v>
      </c>
      <c r="E7466" s="52" t="s">
        <v>966</v>
      </c>
      <c r="F7466" s="52" t="s">
        <v>1293</v>
      </c>
      <c r="G7466" s="56" t="s">
        <v>1294</v>
      </c>
      <c r="H7466" s="57">
        <v>9828000</v>
      </c>
    </row>
    <row r="7467" spans="1:8">
      <c r="A7467" s="52" t="s">
        <v>811</v>
      </c>
      <c r="B7467" s="52" t="s">
        <v>813</v>
      </c>
      <c r="C7467" s="52" t="s">
        <v>930</v>
      </c>
      <c r="D7467" s="52" t="s">
        <v>932</v>
      </c>
      <c r="E7467" s="52" t="s">
        <v>966</v>
      </c>
      <c r="F7467" s="52" t="s">
        <v>968</v>
      </c>
      <c r="G7467" s="56" t="s">
        <v>969</v>
      </c>
      <c r="H7467" s="57">
        <v>40500000</v>
      </c>
    </row>
    <row r="7468" spans="1:8">
      <c r="A7468" s="52" t="s">
        <v>811</v>
      </c>
      <c r="B7468" s="52" t="s">
        <v>813</v>
      </c>
      <c r="C7468" s="52" t="s">
        <v>930</v>
      </c>
      <c r="D7468" s="52" t="s">
        <v>932</v>
      </c>
      <c r="E7468" s="52" t="s">
        <v>966</v>
      </c>
      <c r="F7468" s="52" t="s">
        <v>970</v>
      </c>
      <c r="G7468" s="56" t="s">
        <v>971</v>
      </c>
      <c r="H7468" s="57">
        <v>11100411146</v>
      </c>
    </row>
    <row r="7469" spans="1:8">
      <c r="A7469" s="52" t="s">
        <v>811</v>
      </c>
      <c r="B7469" s="52" t="s">
        <v>813</v>
      </c>
      <c r="C7469" s="52" t="s">
        <v>930</v>
      </c>
      <c r="D7469" s="52" t="s">
        <v>932</v>
      </c>
      <c r="E7469" s="52" t="s">
        <v>972</v>
      </c>
      <c r="F7469" s="52" t="s">
        <v>201</v>
      </c>
      <c r="G7469" s="56" t="s">
        <v>973</v>
      </c>
      <c r="H7469" s="57">
        <v>15633081393</v>
      </c>
    </row>
    <row r="7470" spans="1:8">
      <c r="A7470" s="52" t="s">
        <v>811</v>
      </c>
      <c r="B7470" s="52" t="s">
        <v>813</v>
      </c>
      <c r="C7470" s="52" t="s">
        <v>930</v>
      </c>
      <c r="D7470" s="52" t="s">
        <v>932</v>
      </c>
      <c r="E7470" s="52" t="s">
        <v>972</v>
      </c>
      <c r="F7470" s="52" t="s">
        <v>974</v>
      </c>
      <c r="G7470" s="56" t="s">
        <v>975</v>
      </c>
      <c r="H7470" s="57">
        <v>12022947758</v>
      </c>
    </row>
    <row r="7471" spans="1:8">
      <c r="A7471" s="52" t="s">
        <v>811</v>
      </c>
      <c r="B7471" s="52" t="s">
        <v>813</v>
      </c>
      <c r="C7471" s="52" t="s">
        <v>930</v>
      </c>
      <c r="D7471" s="52" t="s">
        <v>932</v>
      </c>
      <c r="E7471" s="52" t="s">
        <v>972</v>
      </c>
      <c r="F7471" s="52" t="s">
        <v>976</v>
      </c>
      <c r="G7471" s="56" t="s">
        <v>977</v>
      </c>
      <c r="H7471" s="57">
        <v>2151138024</v>
      </c>
    </row>
    <row r="7472" spans="1:8">
      <c r="A7472" s="52" t="s">
        <v>811</v>
      </c>
      <c r="B7472" s="52" t="s">
        <v>813</v>
      </c>
      <c r="C7472" s="52" t="s">
        <v>930</v>
      </c>
      <c r="D7472" s="52" t="s">
        <v>932</v>
      </c>
      <c r="E7472" s="52" t="s">
        <v>972</v>
      </c>
      <c r="F7472" s="52" t="s">
        <v>978</v>
      </c>
      <c r="G7472" s="56" t="s">
        <v>979</v>
      </c>
      <c r="H7472" s="57">
        <v>1391291003</v>
      </c>
    </row>
    <row r="7473" spans="1:8">
      <c r="A7473" s="52" t="s">
        <v>811</v>
      </c>
      <c r="B7473" s="52" t="s">
        <v>813</v>
      </c>
      <c r="C7473" s="52" t="s">
        <v>930</v>
      </c>
      <c r="D7473" s="52" t="s">
        <v>932</v>
      </c>
      <c r="E7473" s="52" t="s">
        <v>972</v>
      </c>
      <c r="F7473" s="52" t="s">
        <v>980</v>
      </c>
      <c r="G7473" s="56" t="s">
        <v>981</v>
      </c>
      <c r="H7473" s="57">
        <v>40023265</v>
      </c>
    </row>
    <row r="7474" spans="1:8">
      <c r="A7474" s="52" t="s">
        <v>811</v>
      </c>
      <c r="B7474" s="52" t="s">
        <v>813</v>
      </c>
      <c r="C7474" s="52" t="s">
        <v>930</v>
      </c>
      <c r="D7474" s="52" t="s">
        <v>932</v>
      </c>
      <c r="E7474" s="52" t="s">
        <v>972</v>
      </c>
      <c r="F7474" s="52" t="s">
        <v>1295</v>
      </c>
      <c r="G7474" s="56" t="s">
        <v>1296</v>
      </c>
      <c r="H7474" s="57">
        <v>27681343</v>
      </c>
    </row>
    <row r="7475" spans="1:8">
      <c r="A7475" s="52" t="s">
        <v>811</v>
      </c>
      <c r="B7475" s="52" t="s">
        <v>813</v>
      </c>
      <c r="C7475" s="52" t="s">
        <v>930</v>
      </c>
      <c r="D7475" s="52" t="s">
        <v>932</v>
      </c>
      <c r="E7475" s="52" t="s">
        <v>982</v>
      </c>
      <c r="F7475" s="52" t="s">
        <v>201</v>
      </c>
      <c r="G7475" s="56" t="s">
        <v>983</v>
      </c>
      <c r="H7475" s="57">
        <v>5006943665</v>
      </c>
    </row>
    <row r="7476" spans="1:8" ht="25.5">
      <c r="A7476" s="52" t="s">
        <v>811</v>
      </c>
      <c r="B7476" s="52" t="s">
        <v>813</v>
      </c>
      <c r="C7476" s="52" t="s">
        <v>930</v>
      </c>
      <c r="D7476" s="52" t="s">
        <v>932</v>
      </c>
      <c r="E7476" s="52" t="s">
        <v>982</v>
      </c>
      <c r="F7476" s="52" t="s">
        <v>984</v>
      </c>
      <c r="G7476" s="56" t="s">
        <v>985</v>
      </c>
      <c r="H7476" s="57">
        <v>2723161443</v>
      </c>
    </row>
    <row r="7477" spans="1:8">
      <c r="A7477" s="52" t="s">
        <v>811</v>
      </c>
      <c r="B7477" s="52" t="s">
        <v>813</v>
      </c>
      <c r="C7477" s="52" t="s">
        <v>930</v>
      </c>
      <c r="D7477" s="52" t="s">
        <v>932</v>
      </c>
      <c r="E7477" s="52" t="s">
        <v>982</v>
      </c>
      <c r="F7477" s="52" t="s">
        <v>1242</v>
      </c>
      <c r="G7477" s="56" t="s">
        <v>971</v>
      </c>
      <c r="H7477" s="57">
        <v>2283782222</v>
      </c>
    </row>
    <row r="7478" spans="1:8">
      <c r="A7478" s="52" t="s">
        <v>811</v>
      </c>
      <c r="B7478" s="52" t="s">
        <v>813</v>
      </c>
      <c r="C7478" s="52" t="s">
        <v>930</v>
      </c>
      <c r="D7478" s="52" t="s">
        <v>932</v>
      </c>
      <c r="E7478" s="52" t="s">
        <v>986</v>
      </c>
      <c r="F7478" s="52" t="s">
        <v>201</v>
      </c>
      <c r="G7478" s="56" t="s">
        <v>987</v>
      </c>
      <c r="H7478" s="57">
        <v>10339725081</v>
      </c>
    </row>
    <row r="7479" spans="1:8">
      <c r="A7479" s="52" t="s">
        <v>811</v>
      </c>
      <c r="B7479" s="52" t="s">
        <v>813</v>
      </c>
      <c r="C7479" s="52" t="s">
        <v>930</v>
      </c>
      <c r="D7479" s="52" t="s">
        <v>932</v>
      </c>
      <c r="E7479" s="52" t="s">
        <v>986</v>
      </c>
      <c r="F7479" s="52" t="s">
        <v>988</v>
      </c>
      <c r="G7479" s="56" t="s">
        <v>989</v>
      </c>
      <c r="H7479" s="57">
        <v>3276409835</v>
      </c>
    </row>
    <row r="7480" spans="1:8">
      <c r="A7480" s="52" t="s">
        <v>811</v>
      </c>
      <c r="B7480" s="52" t="s">
        <v>813</v>
      </c>
      <c r="C7480" s="52" t="s">
        <v>930</v>
      </c>
      <c r="D7480" s="52" t="s">
        <v>932</v>
      </c>
      <c r="E7480" s="52" t="s">
        <v>986</v>
      </c>
      <c r="F7480" s="52" t="s">
        <v>990</v>
      </c>
      <c r="G7480" s="56" t="s">
        <v>991</v>
      </c>
      <c r="H7480" s="57">
        <v>415509080</v>
      </c>
    </row>
    <row r="7481" spans="1:8">
      <c r="A7481" s="52" t="s">
        <v>811</v>
      </c>
      <c r="B7481" s="52" t="s">
        <v>813</v>
      </c>
      <c r="C7481" s="52" t="s">
        <v>930</v>
      </c>
      <c r="D7481" s="52" t="s">
        <v>932</v>
      </c>
      <c r="E7481" s="52" t="s">
        <v>986</v>
      </c>
      <c r="F7481" s="52" t="s">
        <v>992</v>
      </c>
      <c r="G7481" s="56" t="s">
        <v>993</v>
      </c>
      <c r="H7481" s="57">
        <v>6299523556</v>
      </c>
    </row>
    <row r="7482" spans="1:8">
      <c r="A7482" s="52" t="s">
        <v>811</v>
      </c>
      <c r="B7482" s="52" t="s">
        <v>813</v>
      </c>
      <c r="C7482" s="52" t="s">
        <v>930</v>
      </c>
      <c r="D7482" s="52" t="s">
        <v>932</v>
      </c>
      <c r="E7482" s="52" t="s">
        <v>986</v>
      </c>
      <c r="F7482" s="52" t="s">
        <v>994</v>
      </c>
      <c r="G7482" s="56" t="s">
        <v>995</v>
      </c>
      <c r="H7482" s="57">
        <v>247855520</v>
      </c>
    </row>
    <row r="7483" spans="1:8">
      <c r="A7483" s="52" t="s">
        <v>811</v>
      </c>
      <c r="B7483" s="52" t="s">
        <v>813</v>
      </c>
      <c r="C7483" s="52" t="s">
        <v>930</v>
      </c>
      <c r="D7483" s="52" t="s">
        <v>932</v>
      </c>
      <c r="E7483" s="52" t="s">
        <v>986</v>
      </c>
      <c r="F7483" s="52" t="s">
        <v>1110</v>
      </c>
      <c r="G7483" s="56" t="s">
        <v>1111</v>
      </c>
      <c r="H7483" s="57">
        <v>100427090</v>
      </c>
    </row>
    <row r="7484" spans="1:8">
      <c r="A7484" s="52" t="s">
        <v>811</v>
      </c>
      <c r="B7484" s="52" t="s">
        <v>813</v>
      </c>
      <c r="C7484" s="52" t="s">
        <v>930</v>
      </c>
      <c r="D7484" s="52" t="s">
        <v>932</v>
      </c>
      <c r="E7484" s="52" t="s">
        <v>996</v>
      </c>
      <c r="F7484" s="52" t="s">
        <v>201</v>
      </c>
      <c r="G7484" s="56" t="s">
        <v>997</v>
      </c>
      <c r="H7484" s="57">
        <v>10097226084</v>
      </c>
    </row>
    <row r="7485" spans="1:8">
      <c r="A7485" s="52" t="s">
        <v>811</v>
      </c>
      <c r="B7485" s="52" t="s">
        <v>813</v>
      </c>
      <c r="C7485" s="52" t="s">
        <v>930</v>
      </c>
      <c r="D7485" s="52" t="s">
        <v>932</v>
      </c>
      <c r="E7485" s="52" t="s">
        <v>996</v>
      </c>
      <c r="F7485" s="52" t="s">
        <v>998</v>
      </c>
      <c r="G7485" s="56" t="s">
        <v>999</v>
      </c>
      <c r="H7485" s="57">
        <v>4335874834</v>
      </c>
    </row>
    <row r="7486" spans="1:8">
      <c r="A7486" s="52" t="s">
        <v>811</v>
      </c>
      <c r="B7486" s="52" t="s">
        <v>813</v>
      </c>
      <c r="C7486" s="52" t="s">
        <v>930</v>
      </c>
      <c r="D7486" s="52" t="s">
        <v>932</v>
      </c>
      <c r="E7486" s="52" t="s">
        <v>996</v>
      </c>
      <c r="F7486" s="52" t="s">
        <v>1000</v>
      </c>
      <c r="G7486" s="56" t="s">
        <v>1001</v>
      </c>
      <c r="H7486" s="57">
        <v>2346378627</v>
      </c>
    </row>
    <row r="7487" spans="1:8">
      <c r="A7487" s="52" t="s">
        <v>811</v>
      </c>
      <c r="B7487" s="52" t="s">
        <v>813</v>
      </c>
      <c r="C7487" s="52" t="s">
        <v>930</v>
      </c>
      <c r="D7487" s="52" t="s">
        <v>932</v>
      </c>
      <c r="E7487" s="52" t="s">
        <v>996</v>
      </c>
      <c r="F7487" s="52" t="s">
        <v>1002</v>
      </c>
      <c r="G7487" s="56" t="s">
        <v>1003</v>
      </c>
      <c r="H7487" s="57">
        <v>235600000</v>
      </c>
    </row>
    <row r="7488" spans="1:8">
      <c r="A7488" s="52" t="s">
        <v>811</v>
      </c>
      <c r="B7488" s="52" t="s">
        <v>813</v>
      </c>
      <c r="C7488" s="52" t="s">
        <v>930</v>
      </c>
      <c r="D7488" s="52" t="s">
        <v>932</v>
      </c>
      <c r="E7488" s="52" t="s">
        <v>996</v>
      </c>
      <c r="F7488" s="52" t="s">
        <v>1004</v>
      </c>
      <c r="G7488" s="56" t="s">
        <v>1005</v>
      </c>
      <c r="H7488" s="57">
        <v>3179372623</v>
      </c>
    </row>
    <row r="7489" spans="1:8">
      <c r="A7489" s="52" t="s">
        <v>811</v>
      </c>
      <c r="B7489" s="52" t="s">
        <v>813</v>
      </c>
      <c r="C7489" s="52" t="s">
        <v>930</v>
      </c>
      <c r="D7489" s="52" t="s">
        <v>932</v>
      </c>
      <c r="E7489" s="52" t="s">
        <v>1006</v>
      </c>
      <c r="F7489" s="52" t="s">
        <v>201</v>
      </c>
      <c r="G7489" s="56" t="s">
        <v>1007</v>
      </c>
      <c r="H7489" s="57">
        <v>6253903286</v>
      </c>
    </row>
    <row r="7490" spans="1:8" ht="38.25">
      <c r="A7490" s="52" t="s">
        <v>811</v>
      </c>
      <c r="B7490" s="52" t="s">
        <v>813</v>
      </c>
      <c r="C7490" s="52" t="s">
        <v>930</v>
      </c>
      <c r="D7490" s="52" t="s">
        <v>932</v>
      </c>
      <c r="E7490" s="52" t="s">
        <v>1006</v>
      </c>
      <c r="F7490" s="52" t="s">
        <v>1008</v>
      </c>
      <c r="G7490" s="56" t="s">
        <v>1009</v>
      </c>
      <c r="H7490" s="57">
        <v>81682590</v>
      </c>
    </row>
    <row r="7491" spans="1:8">
      <c r="A7491" s="52" t="s">
        <v>811</v>
      </c>
      <c r="B7491" s="52" t="s">
        <v>813</v>
      </c>
      <c r="C7491" s="52" t="s">
        <v>930</v>
      </c>
      <c r="D7491" s="52" t="s">
        <v>932</v>
      </c>
      <c r="E7491" s="52" t="s">
        <v>1006</v>
      </c>
      <c r="F7491" s="52" t="s">
        <v>1010</v>
      </c>
      <c r="G7491" s="56" t="s">
        <v>1011</v>
      </c>
      <c r="H7491" s="57">
        <v>234349643</v>
      </c>
    </row>
    <row r="7492" spans="1:8" ht="38.25">
      <c r="A7492" s="52" t="s">
        <v>811</v>
      </c>
      <c r="B7492" s="52" t="s">
        <v>813</v>
      </c>
      <c r="C7492" s="52" t="s">
        <v>930</v>
      </c>
      <c r="D7492" s="52" t="s">
        <v>932</v>
      </c>
      <c r="E7492" s="52" t="s">
        <v>1006</v>
      </c>
      <c r="F7492" s="52" t="s">
        <v>1012</v>
      </c>
      <c r="G7492" s="56" t="s">
        <v>1013</v>
      </c>
      <c r="H7492" s="57">
        <v>1081989235</v>
      </c>
    </row>
    <row r="7493" spans="1:8">
      <c r="A7493" s="52" t="s">
        <v>811</v>
      </c>
      <c r="B7493" s="52" t="s">
        <v>813</v>
      </c>
      <c r="C7493" s="52" t="s">
        <v>930</v>
      </c>
      <c r="D7493" s="52" t="s">
        <v>932</v>
      </c>
      <c r="E7493" s="52" t="s">
        <v>1006</v>
      </c>
      <c r="F7493" s="52" t="s">
        <v>1014</v>
      </c>
      <c r="G7493" s="56" t="s">
        <v>1015</v>
      </c>
      <c r="H7493" s="57">
        <v>4100614051</v>
      </c>
    </row>
    <row r="7494" spans="1:8" ht="25.5">
      <c r="A7494" s="52" t="s">
        <v>811</v>
      </c>
      <c r="B7494" s="52" t="s">
        <v>813</v>
      </c>
      <c r="C7494" s="52" t="s">
        <v>930</v>
      </c>
      <c r="D7494" s="52" t="s">
        <v>932</v>
      </c>
      <c r="E7494" s="52" t="s">
        <v>1006</v>
      </c>
      <c r="F7494" s="52" t="s">
        <v>1016</v>
      </c>
      <c r="G7494" s="56" t="s">
        <v>1017</v>
      </c>
      <c r="H7494" s="57">
        <v>494576700</v>
      </c>
    </row>
    <row r="7495" spans="1:8">
      <c r="A7495" s="52" t="s">
        <v>811</v>
      </c>
      <c r="B7495" s="52" t="s">
        <v>813</v>
      </c>
      <c r="C7495" s="52" t="s">
        <v>930</v>
      </c>
      <c r="D7495" s="52" t="s">
        <v>932</v>
      </c>
      <c r="E7495" s="52" t="s">
        <v>1006</v>
      </c>
      <c r="F7495" s="52" t="s">
        <v>1018</v>
      </c>
      <c r="G7495" s="56" t="s">
        <v>1019</v>
      </c>
      <c r="H7495" s="57">
        <v>90900000</v>
      </c>
    </row>
    <row r="7496" spans="1:8">
      <c r="A7496" s="52" t="s">
        <v>811</v>
      </c>
      <c r="B7496" s="52" t="s">
        <v>813</v>
      </c>
      <c r="C7496" s="52" t="s">
        <v>930</v>
      </c>
      <c r="D7496" s="52" t="s">
        <v>932</v>
      </c>
      <c r="E7496" s="52" t="s">
        <v>1006</v>
      </c>
      <c r="F7496" s="52" t="s">
        <v>1020</v>
      </c>
      <c r="G7496" s="56" t="s">
        <v>511</v>
      </c>
      <c r="H7496" s="57">
        <v>169791067</v>
      </c>
    </row>
    <row r="7497" spans="1:8">
      <c r="A7497" s="52" t="s">
        <v>811</v>
      </c>
      <c r="B7497" s="52" t="s">
        <v>813</v>
      </c>
      <c r="C7497" s="52" t="s">
        <v>930</v>
      </c>
      <c r="D7497" s="52" t="s">
        <v>932</v>
      </c>
      <c r="E7497" s="52" t="s">
        <v>1021</v>
      </c>
      <c r="F7497" s="52" t="s">
        <v>201</v>
      </c>
      <c r="G7497" s="56" t="s">
        <v>1022</v>
      </c>
      <c r="H7497" s="57">
        <v>31322252536</v>
      </c>
    </row>
    <row r="7498" spans="1:8">
      <c r="A7498" s="52" t="s">
        <v>811</v>
      </c>
      <c r="B7498" s="52" t="s">
        <v>813</v>
      </c>
      <c r="C7498" s="52" t="s">
        <v>930</v>
      </c>
      <c r="D7498" s="52" t="s">
        <v>932</v>
      </c>
      <c r="E7498" s="52" t="s">
        <v>1021</v>
      </c>
      <c r="F7498" s="52" t="s">
        <v>1023</v>
      </c>
      <c r="G7498" s="56" t="s">
        <v>1024</v>
      </c>
      <c r="H7498" s="57">
        <v>1016449166</v>
      </c>
    </row>
    <row r="7499" spans="1:8">
      <c r="A7499" s="52" t="s">
        <v>811</v>
      </c>
      <c r="B7499" s="52" t="s">
        <v>813</v>
      </c>
      <c r="C7499" s="52" t="s">
        <v>930</v>
      </c>
      <c r="D7499" s="52" t="s">
        <v>932</v>
      </c>
      <c r="E7499" s="52" t="s">
        <v>1021</v>
      </c>
      <c r="F7499" s="52" t="s">
        <v>1025</v>
      </c>
      <c r="G7499" s="56" t="s">
        <v>1026</v>
      </c>
      <c r="H7499" s="57">
        <v>405389000</v>
      </c>
    </row>
    <row r="7500" spans="1:8">
      <c r="A7500" s="52" t="s">
        <v>811</v>
      </c>
      <c r="B7500" s="52" t="s">
        <v>813</v>
      </c>
      <c r="C7500" s="52" t="s">
        <v>930</v>
      </c>
      <c r="D7500" s="52" t="s">
        <v>932</v>
      </c>
      <c r="E7500" s="52" t="s">
        <v>1021</v>
      </c>
      <c r="F7500" s="52" t="s">
        <v>1268</v>
      </c>
      <c r="G7500" s="56" t="s">
        <v>1269</v>
      </c>
      <c r="H7500" s="57">
        <v>180000</v>
      </c>
    </row>
    <row r="7501" spans="1:8">
      <c r="A7501" s="52" t="s">
        <v>811</v>
      </c>
      <c r="B7501" s="52" t="s">
        <v>813</v>
      </c>
      <c r="C7501" s="52" t="s">
        <v>930</v>
      </c>
      <c r="D7501" s="52" t="s">
        <v>932</v>
      </c>
      <c r="E7501" s="52" t="s">
        <v>1021</v>
      </c>
      <c r="F7501" s="52" t="s">
        <v>1027</v>
      </c>
      <c r="G7501" s="56" t="s">
        <v>1028</v>
      </c>
      <c r="H7501" s="57">
        <v>19540000</v>
      </c>
    </row>
    <row r="7502" spans="1:8">
      <c r="A7502" s="52" t="s">
        <v>811</v>
      </c>
      <c r="B7502" s="52" t="s">
        <v>813</v>
      </c>
      <c r="C7502" s="52" t="s">
        <v>930</v>
      </c>
      <c r="D7502" s="52" t="s">
        <v>932</v>
      </c>
      <c r="E7502" s="52" t="s">
        <v>1021</v>
      </c>
      <c r="F7502" s="52" t="s">
        <v>1029</v>
      </c>
      <c r="G7502" s="56" t="s">
        <v>1030</v>
      </c>
      <c r="H7502" s="57">
        <v>446452000</v>
      </c>
    </row>
    <row r="7503" spans="1:8">
      <c r="A7503" s="52" t="s">
        <v>811</v>
      </c>
      <c r="B7503" s="52" t="s">
        <v>813</v>
      </c>
      <c r="C7503" s="52" t="s">
        <v>930</v>
      </c>
      <c r="D7503" s="52" t="s">
        <v>932</v>
      </c>
      <c r="E7503" s="52" t="s">
        <v>1021</v>
      </c>
      <c r="F7503" s="52" t="s">
        <v>1243</v>
      </c>
      <c r="G7503" s="56" t="s">
        <v>1244</v>
      </c>
      <c r="H7503" s="57">
        <v>155761704</v>
      </c>
    </row>
    <row r="7504" spans="1:8">
      <c r="A7504" s="52" t="s">
        <v>811</v>
      </c>
      <c r="B7504" s="52" t="s">
        <v>813</v>
      </c>
      <c r="C7504" s="52" t="s">
        <v>930</v>
      </c>
      <c r="D7504" s="52" t="s">
        <v>932</v>
      </c>
      <c r="E7504" s="52" t="s">
        <v>1021</v>
      </c>
      <c r="F7504" s="52" t="s">
        <v>1031</v>
      </c>
      <c r="G7504" s="56" t="s">
        <v>1032</v>
      </c>
      <c r="H7504" s="57">
        <v>9365902580</v>
      </c>
    </row>
    <row r="7505" spans="1:8">
      <c r="A7505" s="52" t="s">
        <v>811</v>
      </c>
      <c r="B7505" s="52" t="s">
        <v>813</v>
      </c>
      <c r="C7505" s="52" t="s">
        <v>930</v>
      </c>
      <c r="D7505" s="52" t="s">
        <v>932</v>
      </c>
      <c r="E7505" s="52" t="s">
        <v>1021</v>
      </c>
      <c r="F7505" s="52" t="s">
        <v>1033</v>
      </c>
      <c r="G7505" s="56" t="s">
        <v>1034</v>
      </c>
      <c r="H7505" s="57">
        <v>19912578086</v>
      </c>
    </row>
    <row r="7506" spans="1:8">
      <c r="A7506" s="52" t="s">
        <v>811</v>
      </c>
      <c r="B7506" s="52" t="s">
        <v>813</v>
      </c>
      <c r="C7506" s="52" t="s">
        <v>930</v>
      </c>
      <c r="D7506" s="52" t="s">
        <v>932</v>
      </c>
      <c r="E7506" s="52" t="s">
        <v>1035</v>
      </c>
      <c r="F7506" s="52" t="s">
        <v>201</v>
      </c>
      <c r="G7506" s="56" t="s">
        <v>1036</v>
      </c>
      <c r="H7506" s="57">
        <v>13457404250</v>
      </c>
    </row>
    <row r="7507" spans="1:8">
      <c r="A7507" s="52" t="s">
        <v>811</v>
      </c>
      <c r="B7507" s="52" t="s">
        <v>813</v>
      </c>
      <c r="C7507" s="52" t="s">
        <v>930</v>
      </c>
      <c r="D7507" s="52" t="s">
        <v>932</v>
      </c>
      <c r="E7507" s="52" t="s">
        <v>1035</v>
      </c>
      <c r="F7507" s="52" t="s">
        <v>1037</v>
      </c>
      <c r="G7507" s="56" t="s">
        <v>1038</v>
      </c>
      <c r="H7507" s="57">
        <v>1744584450</v>
      </c>
    </row>
    <row r="7508" spans="1:8">
      <c r="A7508" s="52" t="s">
        <v>811</v>
      </c>
      <c r="B7508" s="52" t="s">
        <v>813</v>
      </c>
      <c r="C7508" s="52" t="s">
        <v>930</v>
      </c>
      <c r="D7508" s="52" t="s">
        <v>932</v>
      </c>
      <c r="E7508" s="52" t="s">
        <v>1035</v>
      </c>
      <c r="F7508" s="52" t="s">
        <v>1039</v>
      </c>
      <c r="G7508" s="56" t="s">
        <v>1040</v>
      </c>
      <c r="H7508" s="57">
        <v>3045589000</v>
      </c>
    </row>
    <row r="7509" spans="1:8">
      <c r="A7509" s="52" t="s">
        <v>811</v>
      </c>
      <c r="B7509" s="52" t="s">
        <v>813</v>
      </c>
      <c r="C7509" s="52" t="s">
        <v>930</v>
      </c>
      <c r="D7509" s="52" t="s">
        <v>932</v>
      </c>
      <c r="E7509" s="52" t="s">
        <v>1035</v>
      </c>
      <c r="F7509" s="52" t="s">
        <v>1041</v>
      </c>
      <c r="G7509" s="56" t="s">
        <v>1028</v>
      </c>
      <c r="H7509" s="57">
        <v>4282544800</v>
      </c>
    </row>
    <row r="7510" spans="1:8">
      <c r="A7510" s="52" t="s">
        <v>811</v>
      </c>
      <c r="B7510" s="52" t="s">
        <v>813</v>
      </c>
      <c r="C7510" s="52" t="s">
        <v>930</v>
      </c>
      <c r="D7510" s="52" t="s">
        <v>932</v>
      </c>
      <c r="E7510" s="52" t="s">
        <v>1035</v>
      </c>
      <c r="F7510" s="52" t="s">
        <v>1042</v>
      </c>
      <c r="G7510" s="56" t="s">
        <v>1043</v>
      </c>
      <c r="H7510" s="57">
        <v>4354850000</v>
      </c>
    </row>
    <row r="7511" spans="1:8">
      <c r="A7511" s="52" t="s">
        <v>811</v>
      </c>
      <c r="B7511" s="52" t="s">
        <v>813</v>
      </c>
      <c r="C7511" s="52" t="s">
        <v>930</v>
      </c>
      <c r="D7511" s="52" t="s">
        <v>932</v>
      </c>
      <c r="E7511" s="52" t="s">
        <v>1035</v>
      </c>
      <c r="F7511" s="52" t="s">
        <v>1221</v>
      </c>
      <c r="G7511" s="56" t="s">
        <v>971</v>
      </c>
      <c r="H7511" s="57">
        <v>29836000</v>
      </c>
    </row>
    <row r="7512" spans="1:8">
      <c r="A7512" s="52" t="s">
        <v>811</v>
      </c>
      <c r="B7512" s="52" t="s">
        <v>813</v>
      </c>
      <c r="C7512" s="52" t="s">
        <v>930</v>
      </c>
      <c r="D7512" s="52" t="s">
        <v>932</v>
      </c>
      <c r="E7512" s="52" t="s">
        <v>1044</v>
      </c>
      <c r="F7512" s="52" t="s">
        <v>201</v>
      </c>
      <c r="G7512" s="56" t="s">
        <v>1045</v>
      </c>
      <c r="H7512" s="57">
        <v>10645260603</v>
      </c>
    </row>
    <row r="7513" spans="1:8">
      <c r="A7513" s="52" t="s">
        <v>811</v>
      </c>
      <c r="B7513" s="52" t="s">
        <v>813</v>
      </c>
      <c r="C7513" s="52" t="s">
        <v>930</v>
      </c>
      <c r="D7513" s="52" t="s">
        <v>932</v>
      </c>
      <c r="E7513" s="52" t="s">
        <v>1044</v>
      </c>
      <c r="F7513" s="52" t="s">
        <v>1046</v>
      </c>
      <c r="G7513" s="56" t="s">
        <v>1047</v>
      </c>
      <c r="H7513" s="57">
        <v>3240615969</v>
      </c>
    </row>
    <row r="7514" spans="1:8">
      <c r="A7514" s="52" t="s">
        <v>811</v>
      </c>
      <c r="B7514" s="52" t="s">
        <v>813</v>
      </c>
      <c r="C7514" s="52" t="s">
        <v>930</v>
      </c>
      <c r="D7514" s="52" t="s">
        <v>932</v>
      </c>
      <c r="E7514" s="52" t="s">
        <v>1044</v>
      </c>
      <c r="F7514" s="52" t="s">
        <v>1222</v>
      </c>
      <c r="G7514" s="56" t="s">
        <v>1223</v>
      </c>
      <c r="H7514" s="57">
        <v>120000000</v>
      </c>
    </row>
    <row r="7515" spans="1:8">
      <c r="A7515" s="52" t="s">
        <v>811</v>
      </c>
      <c r="B7515" s="52" t="s">
        <v>813</v>
      </c>
      <c r="C7515" s="52" t="s">
        <v>930</v>
      </c>
      <c r="D7515" s="52" t="s">
        <v>932</v>
      </c>
      <c r="E7515" s="52" t="s">
        <v>1044</v>
      </c>
      <c r="F7515" s="52" t="s">
        <v>1205</v>
      </c>
      <c r="G7515" s="56" t="s">
        <v>1206</v>
      </c>
      <c r="H7515" s="57">
        <v>278557010</v>
      </c>
    </row>
    <row r="7516" spans="1:8">
      <c r="A7516" s="52" t="s">
        <v>811</v>
      </c>
      <c r="B7516" s="52" t="s">
        <v>813</v>
      </c>
      <c r="C7516" s="52" t="s">
        <v>930</v>
      </c>
      <c r="D7516" s="52" t="s">
        <v>932</v>
      </c>
      <c r="E7516" s="52" t="s">
        <v>1044</v>
      </c>
      <c r="F7516" s="52" t="s">
        <v>1048</v>
      </c>
      <c r="G7516" s="56" t="s">
        <v>1049</v>
      </c>
      <c r="H7516" s="57">
        <v>3029159120</v>
      </c>
    </row>
    <row r="7517" spans="1:8">
      <c r="A7517" s="52" t="s">
        <v>811</v>
      </c>
      <c r="B7517" s="52" t="s">
        <v>813</v>
      </c>
      <c r="C7517" s="52" t="s">
        <v>930</v>
      </c>
      <c r="D7517" s="52" t="s">
        <v>932</v>
      </c>
      <c r="E7517" s="52" t="s">
        <v>1044</v>
      </c>
      <c r="F7517" s="52" t="s">
        <v>1270</v>
      </c>
      <c r="G7517" s="56" t="s">
        <v>1271</v>
      </c>
      <c r="H7517" s="57">
        <v>2483000</v>
      </c>
    </row>
    <row r="7518" spans="1:8">
      <c r="A7518" s="52" t="s">
        <v>811</v>
      </c>
      <c r="B7518" s="52" t="s">
        <v>813</v>
      </c>
      <c r="C7518" s="52" t="s">
        <v>930</v>
      </c>
      <c r="D7518" s="52" t="s">
        <v>932</v>
      </c>
      <c r="E7518" s="52" t="s">
        <v>1044</v>
      </c>
      <c r="F7518" s="52" t="s">
        <v>1367</v>
      </c>
      <c r="G7518" s="56" t="s">
        <v>1220</v>
      </c>
      <c r="H7518" s="57">
        <v>8153800</v>
      </c>
    </row>
    <row r="7519" spans="1:8">
      <c r="A7519" s="52" t="s">
        <v>811</v>
      </c>
      <c r="B7519" s="52" t="s">
        <v>813</v>
      </c>
      <c r="C7519" s="52" t="s">
        <v>930</v>
      </c>
      <c r="D7519" s="52" t="s">
        <v>932</v>
      </c>
      <c r="E7519" s="52" t="s">
        <v>1044</v>
      </c>
      <c r="F7519" s="52" t="s">
        <v>1050</v>
      </c>
      <c r="G7519" s="56" t="s">
        <v>1051</v>
      </c>
      <c r="H7519" s="57">
        <v>3966291704</v>
      </c>
    </row>
    <row r="7520" spans="1:8">
      <c r="A7520" s="52" t="s">
        <v>811</v>
      </c>
      <c r="B7520" s="52" t="s">
        <v>813</v>
      </c>
      <c r="C7520" s="52" t="s">
        <v>930</v>
      </c>
      <c r="D7520" s="52" t="s">
        <v>932</v>
      </c>
      <c r="E7520" s="52" t="s">
        <v>1226</v>
      </c>
      <c r="F7520" s="52" t="s">
        <v>201</v>
      </c>
      <c r="G7520" s="56" t="s">
        <v>1227</v>
      </c>
      <c r="H7520" s="57">
        <v>559513240</v>
      </c>
    </row>
    <row r="7521" spans="1:8">
      <c r="A7521" s="52" t="s">
        <v>811</v>
      </c>
      <c r="B7521" s="52" t="s">
        <v>813</v>
      </c>
      <c r="C7521" s="52" t="s">
        <v>930</v>
      </c>
      <c r="D7521" s="52" t="s">
        <v>932</v>
      </c>
      <c r="E7521" s="52" t="s">
        <v>1226</v>
      </c>
      <c r="F7521" s="52" t="s">
        <v>1231</v>
      </c>
      <c r="G7521" s="56" t="s">
        <v>1232</v>
      </c>
      <c r="H7521" s="57">
        <v>18440000</v>
      </c>
    </row>
    <row r="7522" spans="1:8">
      <c r="A7522" s="52" t="s">
        <v>811</v>
      </c>
      <c r="B7522" s="52" t="s">
        <v>813</v>
      </c>
      <c r="C7522" s="52" t="s">
        <v>930</v>
      </c>
      <c r="D7522" s="52" t="s">
        <v>932</v>
      </c>
      <c r="E7522" s="52" t="s">
        <v>1226</v>
      </c>
      <c r="F7522" s="52" t="s">
        <v>1233</v>
      </c>
      <c r="G7522" s="56" t="s">
        <v>1055</v>
      </c>
      <c r="H7522" s="57">
        <v>270452800</v>
      </c>
    </row>
    <row r="7523" spans="1:8">
      <c r="A7523" s="52" t="s">
        <v>811</v>
      </c>
      <c r="B7523" s="52" t="s">
        <v>813</v>
      </c>
      <c r="C7523" s="52" t="s">
        <v>930</v>
      </c>
      <c r="D7523" s="52" t="s">
        <v>932</v>
      </c>
      <c r="E7523" s="52" t="s">
        <v>1226</v>
      </c>
      <c r="F7523" s="52" t="s">
        <v>1234</v>
      </c>
      <c r="G7523" s="56" t="s">
        <v>1028</v>
      </c>
      <c r="H7523" s="57">
        <v>270620440</v>
      </c>
    </row>
    <row r="7524" spans="1:8">
      <c r="A7524" s="52" t="s">
        <v>811</v>
      </c>
      <c r="B7524" s="52" t="s">
        <v>813</v>
      </c>
      <c r="C7524" s="52" t="s">
        <v>930</v>
      </c>
      <c r="D7524" s="52" t="s">
        <v>932</v>
      </c>
      <c r="E7524" s="52" t="s">
        <v>1052</v>
      </c>
      <c r="F7524" s="52" t="s">
        <v>201</v>
      </c>
      <c r="G7524" s="56" t="s">
        <v>1053</v>
      </c>
      <c r="H7524" s="57">
        <v>167776026</v>
      </c>
    </row>
    <row r="7525" spans="1:8">
      <c r="A7525" s="52" t="s">
        <v>811</v>
      </c>
      <c r="B7525" s="52" t="s">
        <v>813</v>
      </c>
      <c r="C7525" s="52" t="s">
        <v>930</v>
      </c>
      <c r="D7525" s="52" t="s">
        <v>932</v>
      </c>
      <c r="E7525" s="52" t="s">
        <v>1052</v>
      </c>
      <c r="F7525" s="52" t="s">
        <v>1054</v>
      </c>
      <c r="G7525" s="56" t="s">
        <v>1055</v>
      </c>
      <c r="H7525" s="57">
        <v>84000000</v>
      </c>
    </row>
    <row r="7526" spans="1:8">
      <c r="A7526" s="52" t="s">
        <v>811</v>
      </c>
      <c r="B7526" s="52" t="s">
        <v>813</v>
      </c>
      <c r="C7526" s="52" t="s">
        <v>930</v>
      </c>
      <c r="D7526" s="52" t="s">
        <v>932</v>
      </c>
      <c r="E7526" s="52" t="s">
        <v>1052</v>
      </c>
      <c r="F7526" s="52" t="s">
        <v>1056</v>
      </c>
      <c r="G7526" s="56" t="s">
        <v>1028</v>
      </c>
      <c r="H7526" s="57">
        <v>47100976</v>
      </c>
    </row>
    <row r="7527" spans="1:8">
      <c r="A7527" s="52" t="s">
        <v>811</v>
      </c>
      <c r="B7527" s="52" t="s">
        <v>813</v>
      </c>
      <c r="C7527" s="52" t="s">
        <v>930</v>
      </c>
      <c r="D7527" s="52" t="s">
        <v>932</v>
      </c>
      <c r="E7527" s="52" t="s">
        <v>1052</v>
      </c>
      <c r="F7527" s="52" t="s">
        <v>1057</v>
      </c>
      <c r="G7527" s="56" t="s">
        <v>971</v>
      </c>
      <c r="H7527" s="57">
        <v>36675050</v>
      </c>
    </row>
    <row r="7528" spans="1:8" ht="25.5">
      <c r="A7528" s="52" t="s">
        <v>811</v>
      </c>
      <c r="B7528" s="52" t="s">
        <v>813</v>
      </c>
      <c r="C7528" s="52" t="s">
        <v>930</v>
      </c>
      <c r="D7528" s="52" t="s">
        <v>932</v>
      </c>
      <c r="E7528" s="52" t="s">
        <v>1058</v>
      </c>
      <c r="F7528" s="52" t="s">
        <v>201</v>
      </c>
      <c r="G7528" s="56" t="s">
        <v>1059</v>
      </c>
      <c r="H7528" s="57">
        <v>13695430251</v>
      </c>
    </row>
    <row r="7529" spans="1:8">
      <c r="A7529" s="52" t="s">
        <v>811</v>
      </c>
      <c r="B7529" s="52" t="s">
        <v>813</v>
      </c>
      <c r="C7529" s="52" t="s">
        <v>930</v>
      </c>
      <c r="D7529" s="52" t="s">
        <v>932</v>
      </c>
      <c r="E7529" s="52" t="s">
        <v>1058</v>
      </c>
      <c r="F7529" s="52" t="s">
        <v>1060</v>
      </c>
      <c r="G7529" s="56" t="s">
        <v>1061</v>
      </c>
      <c r="H7529" s="57">
        <v>2347415942</v>
      </c>
    </row>
    <row r="7530" spans="1:8">
      <c r="A7530" s="52" t="s">
        <v>811</v>
      </c>
      <c r="B7530" s="52" t="s">
        <v>813</v>
      </c>
      <c r="C7530" s="52" t="s">
        <v>930</v>
      </c>
      <c r="D7530" s="52" t="s">
        <v>932</v>
      </c>
      <c r="E7530" s="52" t="s">
        <v>1058</v>
      </c>
      <c r="F7530" s="52" t="s">
        <v>1207</v>
      </c>
      <c r="G7530" s="56" t="s">
        <v>1208</v>
      </c>
      <c r="H7530" s="57">
        <v>212198000</v>
      </c>
    </row>
    <row r="7531" spans="1:8">
      <c r="A7531" s="52" t="s">
        <v>811</v>
      </c>
      <c r="B7531" s="52" t="s">
        <v>813</v>
      </c>
      <c r="C7531" s="52" t="s">
        <v>930</v>
      </c>
      <c r="D7531" s="52" t="s">
        <v>932</v>
      </c>
      <c r="E7531" s="52" t="s">
        <v>1058</v>
      </c>
      <c r="F7531" s="52" t="s">
        <v>1245</v>
      </c>
      <c r="G7531" s="56" t="s">
        <v>1246</v>
      </c>
      <c r="H7531" s="57">
        <v>145179500</v>
      </c>
    </row>
    <row r="7532" spans="1:8">
      <c r="A7532" s="52" t="s">
        <v>811</v>
      </c>
      <c r="B7532" s="52" t="s">
        <v>813</v>
      </c>
      <c r="C7532" s="52" t="s">
        <v>930</v>
      </c>
      <c r="D7532" s="52" t="s">
        <v>932</v>
      </c>
      <c r="E7532" s="52" t="s">
        <v>1058</v>
      </c>
      <c r="F7532" s="52" t="s">
        <v>1247</v>
      </c>
      <c r="G7532" s="56" t="s">
        <v>1248</v>
      </c>
      <c r="H7532" s="57">
        <v>3015000</v>
      </c>
    </row>
    <row r="7533" spans="1:8">
      <c r="A7533" s="52" t="s">
        <v>811</v>
      </c>
      <c r="B7533" s="52" t="s">
        <v>813</v>
      </c>
      <c r="C7533" s="52" t="s">
        <v>930</v>
      </c>
      <c r="D7533" s="52" t="s">
        <v>932</v>
      </c>
      <c r="E7533" s="52" t="s">
        <v>1058</v>
      </c>
      <c r="F7533" s="52" t="s">
        <v>1062</v>
      </c>
      <c r="G7533" s="56" t="s">
        <v>1063</v>
      </c>
      <c r="H7533" s="57">
        <v>3424480293</v>
      </c>
    </row>
    <row r="7534" spans="1:8">
      <c r="A7534" s="52" t="s">
        <v>811</v>
      </c>
      <c r="B7534" s="52" t="s">
        <v>813</v>
      </c>
      <c r="C7534" s="52" t="s">
        <v>930</v>
      </c>
      <c r="D7534" s="52" t="s">
        <v>932</v>
      </c>
      <c r="E7534" s="52" t="s">
        <v>1058</v>
      </c>
      <c r="F7534" s="52" t="s">
        <v>1064</v>
      </c>
      <c r="G7534" s="56" t="s">
        <v>1065</v>
      </c>
      <c r="H7534" s="57">
        <v>1738258100</v>
      </c>
    </row>
    <row r="7535" spans="1:8">
      <c r="A7535" s="52" t="s">
        <v>811</v>
      </c>
      <c r="B7535" s="52" t="s">
        <v>813</v>
      </c>
      <c r="C7535" s="52" t="s">
        <v>930</v>
      </c>
      <c r="D7535" s="52" t="s">
        <v>932</v>
      </c>
      <c r="E7535" s="52" t="s">
        <v>1058</v>
      </c>
      <c r="F7535" s="52" t="s">
        <v>1066</v>
      </c>
      <c r="G7535" s="56" t="s">
        <v>1067</v>
      </c>
      <c r="H7535" s="57">
        <v>1081335482</v>
      </c>
    </row>
    <row r="7536" spans="1:8">
      <c r="A7536" s="52" t="s">
        <v>811</v>
      </c>
      <c r="B7536" s="52" t="s">
        <v>813</v>
      </c>
      <c r="C7536" s="52" t="s">
        <v>930</v>
      </c>
      <c r="D7536" s="52" t="s">
        <v>932</v>
      </c>
      <c r="E7536" s="52" t="s">
        <v>1058</v>
      </c>
      <c r="F7536" s="52" t="s">
        <v>1342</v>
      </c>
      <c r="G7536" s="56" t="s">
        <v>1343</v>
      </c>
      <c r="H7536" s="57">
        <v>96750000</v>
      </c>
    </row>
    <row r="7537" spans="1:8">
      <c r="A7537" s="52" t="s">
        <v>811</v>
      </c>
      <c r="B7537" s="52" t="s">
        <v>813</v>
      </c>
      <c r="C7537" s="52" t="s">
        <v>930</v>
      </c>
      <c r="D7537" s="52" t="s">
        <v>932</v>
      </c>
      <c r="E7537" s="52" t="s">
        <v>1058</v>
      </c>
      <c r="F7537" s="52" t="s">
        <v>1068</v>
      </c>
      <c r="G7537" s="56" t="s">
        <v>1069</v>
      </c>
      <c r="H7537" s="57">
        <v>1253045463</v>
      </c>
    </row>
    <row r="7538" spans="1:8">
      <c r="A7538" s="52" t="s">
        <v>811</v>
      </c>
      <c r="B7538" s="52" t="s">
        <v>813</v>
      </c>
      <c r="C7538" s="52" t="s">
        <v>930</v>
      </c>
      <c r="D7538" s="52" t="s">
        <v>932</v>
      </c>
      <c r="E7538" s="52" t="s">
        <v>1058</v>
      </c>
      <c r="F7538" s="52" t="s">
        <v>1344</v>
      </c>
      <c r="G7538" s="56" t="s">
        <v>1345</v>
      </c>
      <c r="H7538" s="57">
        <v>129404000</v>
      </c>
    </row>
    <row r="7539" spans="1:8">
      <c r="A7539" s="52" t="s">
        <v>811</v>
      </c>
      <c r="B7539" s="52" t="s">
        <v>813</v>
      </c>
      <c r="C7539" s="52" t="s">
        <v>930</v>
      </c>
      <c r="D7539" s="52" t="s">
        <v>932</v>
      </c>
      <c r="E7539" s="52" t="s">
        <v>1058</v>
      </c>
      <c r="F7539" s="52" t="s">
        <v>1070</v>
      </c>
      <c r="G7539" s="56" t="s">
        <v>1071</v>
      </c>
      <c r="H7539" s="57">
        <v>3264348471</v>
      </c>
    </row>
    <row r="7540" spans="1:8" ht="25.5">
      <c r="A7540" s="52" t="s">
        <v>811</v>
      </c>
      <c r="B7540" s="52" t="s">
        <v>813</v>
      </c>
      <c r="C7540" s="52" t="s">
        <v>930</v>
      </c>
      <c r="D7540" s="52" t="s">
        <v>932</v>
      </c>
      <c r="E7540" s="52" t="s">
        <v>1072</v>
      </c>
      <c r="F7540" s="52" t="s">
        <v>201</v>
      </c>
      <c r="G7540" s="56" t="s">
        <v>1073</v>
      </c>
      <c r="H7540" s="57">
        <v>32540322951</v>
      </c>
    </row>
    <row r="7541" spans="1:8">
      <c r="A7541" s="52" t="s">
        <v>811</v>
      </c>
      <c r="B7541" s="52" t="s">
        <v>813</v>
      </c>
      <c r="C7541" s="52" t="s">
        <v>930</v>
      </c>
      <c r="D7541" s="52" t="s">
        <v>932</v>
      </c>
      <c r="E7541" s="52" t="s">
        <v>1072</v>
      </c>
      <c r="F7541" s="52" t="s">
        <v>1361</v>
      </c>
      <c r="G7541" s="56" t="s">
        <v>1061</v>
      </c>
      <c r="H7541" s="57">
        <v>2179700000</v>
      </c>
    </row>
    <row r="7542" spans="1:8">
      <c r="A7542" s="52" t="s">
        <v>811</v>
      </c>
      <c r="B7542" s="52" t="s">
        <v>813</v>
      </c>
      <c r="C7542" s="52" t="s">
        <v>930</v>
      </c>
      <c r="D7542" s="52" t="s">
        <v>932</v>
      </c>
      <c r="E7542" s="52" t="s">
        <v>1072</v>
      </c>
      <c r="F7542" s="52" t="s">
        <v>1276</v>
      </c>
      <c r="G7542" s="56" t="s">
        <v>1246</v>
      </c>
      <c r="H7542" s="57">
        <v>894000000</v>
      </c>
    </row>
    <row r="7543" spans="1:8">
      <c r="A7543" s="52" t="s">
        <v>811</v>
      </c>
      <c r="B7543" s="52" t="s">
        <v>813</v>
      </c>
      <c r="C7543" s="52" t="s">
        <v>930</v>
      </c>
      <c r="D7543" s="52" t="s">
        <v>932</v>
      </c>
      <c r="E7543" s="52" t="s">
        <v>1072</v>
      </c>
      <c r="F7543" s="52" t="s">
        <v>1074</v>
      </c>
      <c r="G7543" s="56" t="s">
        <v>1067</v>
      </c>
      <c r="H7543" s="57">
        <v>4291911000</v>
      </c>
    </row>
    <row r="7544" spans="1:8">
      <c r="A7544" s="52" t="s">
        <v>811</v>
      </c>
      <c r="B7544" s="52" t="s">
        <v>813</v>
      </c>
      <c r="C7544" s="52" t="s">
        <v>930</v>
      </c>
      <c r="D7544" s="52" t="s">
        <v>932</v>
      </c>
      <c r="E7544" s="52" t="s">
        <v>1072</v>
      </c>
      <c r="F7544" s="52" t="s">
        <v>1075</v>
      </c>
      <c r="G7544" s="56" t="s">
        <v>1065</v>
      </c>
      <c r="H7544" s="57">
        <v>3098684988</v>
      </c>
    </row>
    <row r="7545" spans="1:8">
      <c r="A7545" s="52" t="s">
        <v>811</v>
      </c>
      <c r="B7545" s="52" t="s">
        <v>813</v>
      </c>
      <c r="C7545" s="52" t="s">
        <v>930</v>
      </c>
      <c r="D7545" s="52" t="s">
        <v>932</v>
      </c>
      <c r="E7545" s="52" t="s">
        <v>1072</v>
      </c>
      <c r="F7545" s="52" t="s">
        <v>1252</v>
      </c>
      <c r="G7545" s="56" t="s">
        <v>1253</v>
      </c>
      <c r="H7545" s="57">
        <v>22076026963</v>
      </c>
    </row>
    <row r="7546" spans="1:8" ht="25.5">
      <c r="A7546" s="52" t="s">
        <v>811</v>
      </c>
      <c r="B7546" s="52" t="s">
        <v>813</v>
      </c>
      <c r="C7546" s="52" t="s">
        <v>930</v>
      </c>
      <c r="D7546" s="52" t="s">
        <v>932</v>
      </c>
      <c r="E7546" s="52" t="s">
        <v>1076</v>
      </c>
      <c r="F7546" s="52" t="s">
        <v>201</v>
      </c>
      <c r="G7546" s="56" t="s">
        <v>1077</v>
      </c>
      <c r="H7546" s="57">
        <v>19753382843</v>
      </c>
    </row>
    <row r="7547" spans="1:8">
      <c r="A7547" s="52" t="s">
        <v>811</v>
      </c>
      <c r="B7547" s="52" t="s">
        <v>813</v>
      </c>
      <c r="C7547" s="52" t="s">
        <v>930</v>
      </c>
      <c r="D7547" s="52" t="s">
        <v>932</v>
      </c>
      <c r="E7547" s="52" t="s">
        <v>1076</v>
      </c>
      <c r="F7547" s="52" t="s">
        <v>1112</v>
      </c>
      <c r="G7547" s="56" t="s">
        <v>1113</v>
      </c>
      <c r="H7547" s="57">
        <v>4265396443</v>
      </c>
    </row>
    <row r="7548" spans="1:8">
      <c r="A7548" s="52" t="s">
        <v>811</v>
      </c>
      <c r="B7548" s="52" t="s">
        <v>813</v>
      </c>
      <c r="C7548" s="52" t="s">
        <v>930</v>
      </c>
      <c r="D7548" s="52" t="s">
        <v>932</v>
      </c>
      <c r="E7548" s="52" t="s">
        <v>1076</v>
      </c>
      <c r="F7548" s="52" t="s">
        <v>1078</v>
      </c>
      <c r="G7548" s="56" t="s">
        <v>1079</v>
      </c>
      <c r="H7548" s="57">
        <v>573223300</v>
      </c>
    </row>
    <row r="7549" spans="1:8">
      <c r="A7549" s="52" t="s">
        <v>811</v>
      </c>
      <c r="B7549" s="52" t="s">
        <v>813</v>
      </c>
      <c r="C7549" s="52" t="s">
        <v>930</v>
      </c>
      <c r="D7549" s="52" t="s">
        <v>932</v>
      </c>
      <c r="E7549" s="52" t="s">
        <v>1076</v>
      </c>
      <c r="F7549" s="52" t="s">
        <v>1080</v>
      </c>
      <c r="G7549" s="56" t="s">
        <v>1081</v>
      </c>
      <c r="H7549" s="57">
        <v>2000018700</v>
      </c>
    </row>
    <row r="7550" spans="1:8">
      <c r="A7550" s="52" t="s">
        <v>811</v>
      </c>
      <c r="B7550" s="52" t="s">
        <v>813</v>
      </c>
      <c r="C7550" s="52" t="s">
        <v>930</v>
      </c>
      <c r="D7550" s="52" t="s">
        <v>932</v>
      </c>
      <c r="E7550" s="52" t="s">
        <v>1076</v>
      </c>
      <c r="F7550" s="52" t="s">
        <v>1082</v>
      </c>
      <c r="G7550" s="56" t="s">
        <v>971</v>
      </c>
      <c r="H7550" s="57">
        <v>12914744400</v>
      </c>
    </row>
    <row r="7551" spans="1:8">
      <c r="A7551" s="52" t="s">
        <v>811</v>
      </c>
      <c r="B7551" s="52" t="s">
        <v>813</v>
      </c>
      <c r="C7551" s="52" t="s">
        <v>930</v>
      </c>
      <c r="D7551" s="52" t="s">
        <v>932</v>
      </c>
      <c r="E7551" s="52" t="s">
        <v>1189</v>
      </c>
      <c r="F7551" s="52" t="s">
        <v>201</v>
      </c>
      <c r="G7551" s="56" t="s">
        <v>1190</v>
      </c>
      <c r="H7551" s="57">
        <v>589090800</v>
      </c>
    </row>
    <row r="7552" spans="1:8">
      <c r="A7552" s="52" t="s">
        <v>811</v>
      </c>
      <c r="B7552" s="52" t="s">
        <v>813</v>
      </c>
      <c r="C7552" s="52" t="s">
        <v>930</v>
      </c>
      <c r="D7552" s="52" t="s">
        <v>932</v>
      </c>
      <c r="E7552" s="52" t="s">
        <v>1189</v>
      </c>
      <c r="F7552" s="52" t="s">
        <v>1191</v>
      </c>
      <c r="G7552" s="56" t="s">
        <v>1192</v>
      </c>
      <c r="H7552" s="57">
        <v>589090800</v>
      </c>
    </row>
    <row r="7553" spans="1:8" ht="25.5">
      <c r="A7553" s="52" t="s">
        <v>811</v>
      </c>
      <c r="B7553" s="52" t="s">
        <v>813</v>
      </c>
      <c r="C7553" s="52" t="s">
        <v>930</v>
      </c>
      <c r="D7553" s="52" t="s">
        <v>932</v>
      </c>
      <c r="E7553" s="52" t="s">
        <v>1346</v>
      </c>
      <c r="F7553" s="52" t="s">
        <v>201</v>
      </c>
      <c r="G7553" s="56" t="s">
        <v>1347</v>
      </c>
      <c r="H7553" s="57">
        <v>87500000</v>
      </c>
    </row>
    <row r="7554" spans="1:8">
      <c r="A7554" s="52" t="s">
        <v>811</v>
      </c>
      <c r="B7554" s="52" t="s">
        <v>813</v>
      </c>
      <c r="C7554" s="52" t="s">
        <v>930</v>
      </c>
      <c r="D7554" s="52" t="s">
        <v>932</v>
      </c>
      <c r="E7554" s="52" t="s">
        <v>1346</v>
      </c>
      <c r="F7554" s="52" t="s">
        <v>1383</v>
      </c>
      <c r="G7554" s="56" t="s">
        <v>1384</v>
      </c>
      <c r="H7554" s="57">
        <v>87500000</v>
      </c>
    </row>
    <row r="7555" spans="1:8">
      <c r="A7555" s="52" t="s">
        <v>811</v>
      </c>
      <c r="B7555" s="52" t="s">
        <v>813</v>
      </c>
      <c r="C7555" s="52" t="s">
        <v>930</v>
      </c>
      <c r="D7555" s="52" t="s">
        <v>932</v>
      </c>
      <c r="E7555" s="52" t="s">
        <v>1563</v>
      </c>
      <c r="F7555" s="52" t="s">
        <v>201</v>
      </c>
      <c r="G7555" s="56" t="s">
        <v>1564</v>
      </c>
      <c r="H7555" s="57">
        <v>545358400</v>
      </c>
    </row>
    <row r="7556" spans="1:8">
      <c r="A7556" s="52" t="s">
        <v>811</v>
      </c>
      <c r="B7556" s="52" t="s">
        <v>813</v>
      </c>
      <c r="C7556" s="52" t="s">
        <v>930</v>
      </c>
      <c r="D7556" s="52" t="s">
        <v>932</v>
      </c>
      <c r="E7556" s="52" t="s">
        <v>1563</v>
      </c>
      <c r="F7556" s="52" t="s">
        <v>1565</v>
      </c>
      <c r="G7556" s="56" t="s">
        <v>1566</v>
      </c>
      <c r="H7556" s="57">
        <v>545358400</v>
      </c>
    </row>
    <row r="7557" spans="1:8">
      <c r="A7557" s="52" t="s">
        <v>811</v>
      </c>
      <c r="B7557" s="52" t="s">
        <v>813</v>
      </c>
      <c r="C7557" s="52" t="s">
        <v>930</v>
      </c>
      <c r="D7557" s="52" t="s">
        <v>932</v>
      </c>
      <c r="E7557" s="52" t="s">
        <v>1083</v>
      </c>
      <c r="F7557" s="52" t="s">
        <v>201</v>
      </c>
      <c r="G7557" s="56" t="s">
        <v>971</v>
      </c>
      <c r="H7557" s="57">
        <v>56038511290</v>
      </c>
    </row>
    <row r="7558" spans="1:8">
      <c r="A7558" s="52" t="s">
        <v>811</v>
      </c>
      <c r="B7558" s="52" t="s">
        <v>813</v>
      </c>
      <c r="C7558" s="52" t="s">
        <v>930</v>
      </c>
      <c r="D7558" s="52" t="s">
        <v>932</v>
      </c>
      <c r="E7558" s="52" t="s">
        <v>1083</v>
      </c>
      <c r="F7558" s="52" t="s">
        <v>1084</v>
      </c>
      <c r="G7558" s="56" t="s">
        <v>1085</v>
      </c>
      <c r="H7558" s="57">
        <v>694760500</v>
      </c>
    </row>
    <row r="7559" spans="1:8">
      <c r="A7559" s="52" t="s">
        <v>811</v>
      </c>
      <c r="B7559" s="52" t="s">
        <v>813</v>
      </c>
      <c r="C7559" s="52" t="s">
        <v>930</v>
      </c>
      <c r="D7559" s="52" t="s">
        <v>932</v>
      </c>
      <c r="E7559" s="52" t="s">
        <v>1083</v>
      </c>
      <c r="F7559" s="52" t="s">
        <v>1086</v>
      </c>
      <c r="G7559" s="56" t="s">
        <v>1087</v>
      </c>
      <c r="H7559" s="57">
        <v>297353000</v>
      </c>
    </row>
    <row r="7560" spans="1:8">
      <c r="A7560" s="52" t="s">
        <v>811</v>
      </c>
      <c r="B7560" s="52" t="s">
        <v>813</v>
      </c>
      <c r="C7560" s="52" t="s">
        <v>930</v>
      </c>
      <c r="D7560" s="52" t="s">
        <v>932</v>
      </c>
      <c r="E7560" s="52" t="s">
        <v>1083</v>
      </c>
      <c r="F7560" s="52" t="s">
        <v>1088</v>
      </c>
      <c r="G7560" s="56" t="s">
        <v>1089</v>
      </c>
      <c r="H7560" s="57">
        <v>31655208384</v>
      </c>
    </row>
    <row r="7561" spans="1:8" ht="25.5">
      <c r="A7561" s="52" t="s">
        <v>811</v>
      </c>
      <c r="B7561" s="52" t="s">
        <v>813</v>
      </c>
      <c r="C7561" s="52" t="s">
        <v>930</v>
      </c>
      <c r="D7561" s="52" t="s">
        <v>932</v>
      </c>
      <c r="E7561" s="52" t="s">
        <v>1083</v>
      </c>
      <c r="F7561" s="52" t="s">
        <v>1567</v>
      </c>
      <c r="G7561" s="56" t="s">
        <v>1568</v>
      </c>
      <c r="H7561" s="57">
        <v>800000000</v>
      </c>
    </row>
    <row r="7562" spans="1:8">
      <c r="A7562" s="52" t="s">
        <v>811</v>
      </c>
      <c r="B7562" s="52" t="s">
        <v>813</v>
      </c>
      <c r="C7562" s="52" t="s">
        <v>930</v>
      </c>
      <c r="D7562" s="52" t="s">
        <v>932</v>
      </c>
      <c r="E7562" s="52" t="s">
        <v>1083</v>
      </c>
      <c r="F7562" s="52" t="s">
        <v>1090</v>
      </c>
      <c r="G7562" s="56" t="s">
        <v>1091</v>
      </c>
      <c r="H7562" s="57">
        <v>22591189406</v>
      </c>
    </row>
    <row r="7563" spans="1:8" ht="38.25">
      <c r="A7563" s="52" t="s">
        <v>811</v>
      </c>
      <c r="B7563" s="52" t="s">
        <v>813</v>
      </c>
      <c r="C7563" s="52" t="s">
        <v>930</v>
      </c>
      <c r="D7563" s="52" t="s">
        <v>932</v>
      </c>
      <c r="E7563" s="52" t="s">
        <v>1254</v>
      </c>
      <c r="F7563" s="52" t="s">
        <v>201</v>
      </c>
      <c r="G7563" s="56" t="s">
        <v>1255</v>
      </c>
      <c r="H7563" s="57">
        <v>881074460</v>
      </c>
    </row>
    <row r="7564" spans="1:8">
      <c r="A7564" s="52" t="s">
        <v>811</v>
      </c>
      <c r="B7564" s="52" t="s">
        <v>813</v>
      </c>
      <c r="C7564" s="52" t="s">
        <v>930</v>
      </c>
      <c r="D7564" s="52" t="s">
        <v>932</v>
      </c>
      <c r="E7564" s="52" t="s">
        <v>1254</v>
      </c>
      <c r="F7564" s="52" t="s">
        <v>1350</v>
      </c>
      <c r="G7564" s="56" t="s">
        <v>1351</v>
      </c>
      <c r="H7564" s="57">
        <v>32460000</v>
      </c>
    </row>
    <row r="7565" spans="1:8" ht="51">
      <c r="A7565" s="52" t="s">
        <v>811</v>
      </c>
      <c r="B7565" s="52" t="s">
        <v>813</v>
      </c>
      <c r="C7565" s="52" t="s">
        <v>930</v>
      </c>
      <c r="D7565" s="52" t="s">
        <v>932</v>
      </c>
      <c r="E7565" s="52" t="s">
        <v>1254</v>
      </c>
      <c r="F7565" s="52" t="s">
        <v>1256</v>
      </c>
      <c r="G7565" s="56" t="s">
        <v>1257</v>
      </c>
      <c r="H7565" s="57">
        <v>227074500</v>
      </c>
    </row>
    <row r="7566" spans="1:8">
      <c r="A7566" s="52" t="s">
        <v>811</v>
      </c>
      <c r="B7566" s="52" t="s">
        <v>813</v>
      </c>
      <c r="C7566" s="52" t="s">
        <v>930</v>
      </c>
      <c r="D7566" s="52" t="s">
        <v>932</v>
      </c>
      <c r="E7566" s="52" t="s">
        <v>1254</v>
      </c>
      <c r="F7566" s="52" t="s">
        <v>1352</v>
      </c>
      <c r="G7566" s="56" t="s">
        <v>971</v>
      </c>
      <c r="H7566" s="57">
        <v>621539960</v>
      </c>
    </row>
    <row r="7567" spans="1:8">
      <c r="A7567" s="52" t="s">
        <v>811</v>
      </c>
      <c r="B7567" s="52" t="s">
        <v>813</v>
      </c>
      <c r="C7567" s="52" t="s">
        <v>930</v>
      </c>
      <c r="D7567" s="52" t="s">
        <v>932</v>
      </c>
      <c r="E7567" s="52" t="s">
        <v>1258</v>
      </c>
      <c r="F7567" s="52" t="s">
        <v>201</v>
      </c>
      <c r="G7567" s="56" t="s">
        <v>1259</v>
      </c>
      <c r="H7567" s="57">
        <v>22000000</v>
      </c>
    </row>
    <row r="7568" spans="1:8">
      <c r="A7568" s="52" t="s">
        <v>811</v>
      </c>
      <c r="B7568" s="52" t="s">
        <v>813</v>
      </c>
      <c r="C7568" s="52" t="s">
        <v>930</v>
      </c>
      <c r="D7568" s="52" t="s">
        <v>932</v>
      </c>
      <c r="E7568" s="52" t="s">
        <v>1258</v>
      </c>
      <c r="F7568" s="52" t="s">
        <v>1260</v>
      </c>
      <c r="G7568" s="56" t="s">
        <v>1261</v>
      </c>
      <c r="H7568" s="57">
        <v>22000000</v>
      </c>
    </row>
    <row r="7569" spans="1:8" ht="38.25">
      <c r="A7569" s="52" t="s">
        <v>811</v>
      </c>
      <c r="B7569" s="52" t="s">
        <v>813</v>
      </c>
      <c r="C7569" s="52" t="s">
        <v>930</v>
      </c>
      <c r="D7569" s="52" t="s">
        <v>932</v>
      </c>
      <c r="E7569" s="52" t="s">
        <v>1277</v>
      </c>
      <c r="F7569" s="52" t="s">
        <v>201</v>
      </c>
      <c r="G7569" s="56" t="s">
        <v>1278</v>
      </c>
      <c r="H7569" s="57">
        <v>61160520</v>
      </c>
    </row>
    <row r="7570" spans="1:8" ht="25.5">
      <c r="A7570" s="52" t="s">
        <v>811</v>
      </c>
      <c r="B7570" s="52" t="s">
        <v>813</v>
      </c>
      <c r="C7570" s="52" t="s">
        <v>930</v>
      </c>
      <c r="D7570" s="52" t="s">
        <v>932</v>
      </c>
      <c r="E7570" s="52" t="s">
        <v>1277</v>
      </c>
      <c r="F7570" s="52" t="s">
        <v>1279</v>
      </c>
      <c r="G7570" s="56" t="s">
        <v>1280</v>
      </c>
      <c r="H7570" s="57">
        <v>61160520</v>
      </c>
    </row>
    <row r="7571" spans="1:8">
      <c r="A7571" s="52" t="s">
        <v>811</v>
      </c>
      <c r="B7571" s="52" t="s">
        <v>813</v>
      </c>
      <c r="C7571" s="52" t="s">
        <v>930</v>
      </c>
      <c r="D7571" s="52" t="s">
        <v>932</v>
      </c>
      <c r="E7571" s="52" t="s">
        <v>1262</v>
      </c>
      <c r="F7571" s="52" t="s">
        <v>201</v>
      </c>
      <c r="G7571" s="56" t="s">
        <v>1263</v>
      </c>
      <c r="H7571" s="57">
        <v>799572900</v>
      </c>
    </row>
    <row r="7572" spans="1:8">
      <c r="A7572" s="52" t="s">
        <v>811</v>
      </c>
      <c r="B7572" s="52" t="s">
        <v>813</v>
      </c>
      <c r="C7572" s="52" t="s">
        <v>930</v>
      </c>
      <c r="D7572" s="52" t="s">
        <v>932</v>
      </c>
      <c r="E7572" s="52" t="s">
        <v>1262</v>
      </c>
      <c r="F7572" s="52" t="s">
        <v>1264</v>
      </c>
      <c r="G7572" s="56" t="s">
        <v>1265</v>
      </c>
      <c r="H7572" s="57">
        <v>645969000</v>
      </c>
    </row>
    <row r="7573" spans="1:8">
      <c r="A7573" s="52" t="s">
        <v>811</v>
      </c>
      <c r="B7573" s="52" t="s">
        <v>813</v>
      </c>
      <c r="C7573" s="52" t="s">
        <v>930</v>
      </c>
      <c r="D7573" s="52" t="s">
        <v>932</v>
      </c>
      <c r="E7573" s="52" t="s">
        <v>1262</v>
      </c>
      <c r="F7573" s="52" t="s">
        <v>1373</v>
      </c>
      <c r="G7573" s="56" t="s">
        <v>1374</v>
      </c>
      <c r="H7573" s="57">
        <v>153603900</v>
      </c>
    </row>
    <row r="7574" spans="1:8">
      <c r="A7574" s="52" t="s">
        <v>811</v>
      </c>
      <c r="B7574" s="52" t="s">
        <v>813</v>
      </c>
      <c r="C7574" s="52" t="s">
        <v>930</v>
      </c>
      <c r="D7574" s="52" t="s">
        <v>932</v>
      </c>
      <c r="E7574" s="52" t="s">
        <v>1116</v>
      </c>
      <c r="F7574" s="52" t="s">
        <v>201</v>
      </c>
      <c r="G7574" s="56" t="s">
        <v>1117</v>
      </c>
      <c r="H7574" s="57">
        <v>497000</v>
      </c>
    </row>
    <row r="7575" spans="1:8">
      <c r="A7575" s="52" t="s">
        <v>811</v>
      </c>
      <c r="B7575" s="52" t="s">
        <v>813</v>
      </c>
      <c r="C7575" s="52" t="s">
        <v>930</v>
      </c>
      <c r="D7575" s="52" t="s">
        <v>932</v>
      </c>
      <c r="E7575" s="52" t="s">
        <v>1116</v>
      </c>
      <c r="F7575" s="52" t="s">
        <v>1168</v>
      </c>
      <c r="G7575" s="56" t="s">
        <v>1169</v>
      </c>
      <c r="H7575" s="57">
        <v>497000</v>
      </c>
    </row>
    <row r="7576" spans="1:8" ht="25.5">
      <c r="A7576" s="52" t="s">
        <v>811</v>
      </c>
      <c r="B7576" s="52" t="s">
        <v>813</v>
      </c>
      <c r="C7576" s="52" t="s">
        <v>930</v>
      </c>
      <c r="D7576" s="52" t="s">
        <v>932</v>
      </c>
      <c r="E7576" s="52" t="s">
        <v>1143</v>
      </c>
      <c r="F7576" s="52" t="s">
        <v>201</v>
      </c>
      <c r="G7576" s="56" t="s">
        <v>1144</v>
      </c>
      <c r="H7576" s="57">
        <v>2634618000</v>
      </c>
    </row>
    <row r="7577" spans="1:8" ht="25.5">
      <c r="A7577" s="52" t="s">
        <v>811</v>
      </c>
      <c r="B7577" s="52" t="s">
        <v>813</v>
      </c>
      <c r="C7577" s="52" t="s">
        <v>930</v>
      </c>
      <c r="D7577" s="52" t="s">
        <v>932</v>
      </c>
      <c r="E7577" s="52" t="s">
        <v>1143</v>
      </c>
      <c r="F7577" s="52" t="s">
        <v>1145</v>
      </c>
      <c r="G7577" s="56" t="s">
        <v>1146</v>
      </c>
      <c r="H7577" s="57">
        <v>2632818600</v>
      </c>
    </row>
    <row r="7578" spans="1:8" ht="25.5">
      <c r="A7578" s="52" t="s">
        <v>811</v>
      </c>
      <c r="B7578" s="52" t="s">
        <v>813</v>
      </c>
      <c r="C7578" s="52" t="s">
        <v>930</v>
      </c>
      <c r="D7578" s="52" t="s">
        <v>932</v>
      </c>
      <c r="E7578" s="52" t="s">
        <v>1143</v>
      </c>
      <c r="F7578" s="52" t="s">
        <v>1170</v>
      </c>
      <c r="G7578" s="56" t="s">
        <v>1171</v>
      </c>
      <c r="H7578" s="57">
        <v>1299400</v>
      </c>
    </row>
    <row r="7579" spans="1:8">
      <c r="A7579" s="52" t="s">
        <v>811</v>
      </c>
      <c r="B7579" s="52" t="s">
        <v>813</v>
      </c>
      <c r="C7579" s="52" t="s">
        <v>930</v>
      </c>
      <c r="D7579" s="52" t="s">
        <v>932</v>
      </c>
      <c r="E7579" s="52" t="s">
        <v>1143</v>
      </c>
      <c r="F7579" s="52" t="s">
        <v>1172</v>
      </c>
      <c r="G7579" s="56" t="s">
        <v>971</v>
      </c>
      <c r="H7579" s="57">
        <v>500000</v>
      </c>
    </row>
    <row r="7580" spans="1:8">
      <c r="A7580" s="52" t="s">
        <v>811</v>
      </c>
      <c r="B7580" s="52" t="s">
        <v>813</v>
      </c>
      <c r="C7580" s="52" t="s">
        <v>930</v>
      </c>
      <c r="D7580" s="52" t="s">
        <v>932</v>
      </c>
      <c r="E7580" s="52" t="s">
        <v>1096</v>
      </c>
      <c r="F7580" s="52" t="s">
        <v>201</v>
      </c>
      <c r="G7580" s="56" t="s">
        <v>1097</v>
      </c>
      <c r="H7580" s="57">
        <v>44860307000</v>
      </c>
    </row>
    <row r="7581" spans="1:8" ht="25.5">
      <c r="A7581" s="52" t="s">
        <v>811</v>
      </c>
      <c r="B7581" s="52" t="s">
        <v>813</v>
      </c>
      <c r="C7581" s="52" t="s">
        <v>930</v>
      </c>
      <c r="D7581" s="52" t="s">
        <v>932</v>
      </c>
      <c r="E7581" s="52" t="s">
        <v>1096</v>
      </c>
      <c r="F7581" s="52" t="s">
        <v>1098</v>
      </c>
      <c r="G7581" s="56" t="s">
        <v>1099</v>
      </c>
      <c r="H7581" s="57">
        <v>44860307000</v>
      </c>
    </row>
    <row r="7582" spans="1:8">
      <c r="A7582" s="52" t="s">
        <v>811</v>
      </c>
      <c r="B7582" s="52" t="s">
        <v>813</v>
      </c>
      <c r="C7582" s="52" t="s">
        <v>930</v>
      </c>
      <c r="D7582" s="52" t="s">
        <v>932</v>
      </c>
      <c r="E7582" s="52" t="s">
        <v>1133</v>
      </c>
      <c r="F7582" s="52" t="s">
        <v>201</v>
      </c>
      <c r="G7582" s="56" t="s">
        <v>1134</v>
      </c>
      <c r="H7582" s="57">
        <v>359299000</v>
      </c>
    </row>
    <row r="7583" spans="1:8" ht="51">
      <c r="A7583" s="52" t="s">
        <v>811</v>
      </c>
      <c r="B7583" s="52" t="s">
        <v>813</v>
      </c>
      <c r="C7583" s="52" t="s">
        <v>930</v>
      </c>
      <c r="D7583" s="52" t="s">
        <v>932</v>
      </c>
      <c r="E7583" s="52" t="s">
        <v>1133</v>
      </c>
      <c r="F7583" s="52" t="s">
        <v>1556</v>
      </c>
      <c r="G7583" s="56" t="s">
        <v>1557</v>
      </c>
      <c r="H7583" s="57">
        <v>359299000</v>
      </c>
    </row>
    <row r="7584" spans="1:8">
      <c r="A7584" s="52" t="s">
        <v>811</v>
      </c>
      <c r="B7584" s="52" t="s">
        <v>813</v>
      </c>
      <c r="C7584" s="52" t="s">
        <v>930</v>
      </c>
      <c r="D7584" s="52" t="s">
        <v>932</v>
      </c>
      <c r="E7584" s="52" t="s">
        <v>1100</v>
      </c>
      <c r="F7584" s="52" t="s">
        <v>201</v>
      </c>
      <c r="G7584" s="56" t="s">
        <v>1034</v>
      </c>
      <c r="H7584" s="57">
        <v>4320850900</v>
      </c>
    </row>
    <row r="7585" spans="1:8">
      <c r="A7585" s="52" t="s">
        <v>811</v>
      </c>
      <c r="B7585" s="52" t="s">
        <v>813</v>
      </c>
      <c r="C7585" s="52" t="s">
        <v>930</v>
      </c>
      <c r="D7585" s="52" t="s">
        <v>932</v>
      </c>
      <c r="E7585" s="52" t="s">
        <v>1100</v>
      </c>
      <c r="F7585" s="52" t="s">
        <v>1101</v>
      </c>
      <c r="G7585" s="56" t="s">
        <v>1102</v>
      </c>
      <c r="H7585" s="57">
        <v>1459466000</v>
      </c>
    </row>
    <row r="7586" spans="1:8">
      <c r="A7586" s="52" t="s">
        <v>811</v>
      </c>
      <c r="B7586" s="52" t="s">
        <v>813</v>
      </c>
      <c r="C7586" s="52" t="s">
        <v>930</v>
      </c>
      <c r="D7586" s="52" t="s">
        <v>932</v>
      </c>
      <c r="E7586" s="52" t="s">
        <v>1100</v>
      </c>
      <c r="F7586" s="52" t="s">
        <v>1103</v>
      </c>
      <c r="G7586" s="56" t="s">
        <v>1104</v>
      </c>
      <c r="H7586" s="57">
        <v>2799650900</v>
      </c>
    </row>
    <row r="7587" spans="1:8">
      <c r="A7587" s="52" t="s">
        <v>811</v>
      </c>
      <c r="B7587" s="52" t="s">
        <v>813</v>
      </c>
      <c r="C7587" s="52" t="s">
        <v>930</v>
      </c>
      <c r="D7587" s="52" t="s">
        <v>932</v>
      </c>
      <c r="E7587" s="52" t="s">
        <v>1100</v>
      </c>
      <c r="F7587" s="52" t="s">
        <v>1105</v>
      </c>
      <c r="G7587" s="56" t="s">
        <v>971</v>
      </c>
      <c r="H7587" s="57">
        <v>61734000</v>
      </c>
    </row>
    <row r="7588" spans="1:8">
      <c r="A7588" s="52" t="s">
        <v>811</v>
      </c>
      <c r="B7588" s="52" t="s">
        <v>813</v>
      </c>
      <c r="C7588" s="52" t="s">
        <v>930</v>
      </c>
      <c r="D7588" s="52" t="s">
        <v>1435</v>
      </c>
      <c r="E7588" s="52" t="s">
        <v>201</v>
      </c>
      <c r="F7588" s="52" t="s">
        <v>201</v>
      </c>
      <c r="G7588" s="56" t="s">
        <v>1436</v>
      </c>
      <c r="H7588" s="57">
        <v>11720917394</v>
      </c>
    </row>
    <row r="7589" spans="1:8">
      <c r="A7589" s="52" t="s">
        <v>811</v>
      </c>
      <c r="B7589" s="52" t="s">
        <v>813</v>
      </c>
      <c r="C7589" s="52" t="s">
        <v>930</v>
      </c>
      <c r="D7589" s="52" t="s">
        <v>1435</v>
      </c>
      <c r="E7589" s="52" t="s">
        <v>1139</v>
      </c>
      <c r="F7589" s="52" t="s">
        <v>201</v>
      </c>
      <c r="G7589" s="56" t="s">
        <v>1140</v>
      </c>
      <c r="H7589" s="57">
        <v>54438950</v>
      </c>
    </row>
    <row r="7590" spans="1:8">
      <c r="A7590" s="52" t="s">
        <v>811</v>
      </c>
      <c r="B7590" s="52" t="s">
        <v>813</v>
      </c>
      <c r="C7590" s="52" t="s">
        <v>930</v>
      </c>
      <c r="D7590" s="52" t="s">
        <v>1435</v>
      </c>
      <c r="E7590" s="52" t="s">
        <v>1139</v>
      </c>
      <c r="F7590" s="52" t="s">
        <v>1203</v>
      </c>
      <c r="G7590" s="56" t="s">
        <v>1204</v>
      </c>
      <c r="H7590" s="57">
        <v>12420000</v>
      </c>
    </row>
    <row r="7591" spans="1:8">
      <c r="A7591" s="52" t="s">
        <v>811</v>
      </c>
      <c r="B7591" s="52" t="s">
        <v>813</v>
      </c>
      <c r="C7591" s="52" t="s">
        <v>930</v>
      </c>
      <c r="D7591" s="52" t="s">
        <v>1435</v>
      </c>
      <c r="E7591" s="52" t="s">
        <v>1139</v>
      </c>
      <c r="F7591" s="52" t="s">
        <v>1141</v>
      </c>
      <c r="G7591" s="56" t="s">
        <v>1142</v>
      </c>
      <c r="H7591" s="57">
        <v>39000000</v>
      </c>
    </row>
    <row r="7592" spans="1:8">
      <c r="A7592" s="52" t="s">
        <v>811</v>
      </c>
      <c r="B7592" s="52" t="s">
        <v>813</v>
      </c>
      <c r="C7592" s="52" t="s">
        <v>930</v>
      </c>
      <c r="D7592" s="52" t="s">
        <v>1435</v>
      </c>
      <c r="E7592" s="52" t="s">
        <v>1139</v>
      </c>
      <c r="F7592" s="52" t="s">
        <v>1266</v>
      </c>
      <c r="G7592" s="56" t="s">
        <v>1267</v>
      </c>
      <c r="H7592" s="57">
        <v>3018950</v>
      </c>
    </row>
    <row r="7593" spans="1:8">
      <c r="A7593" s="52" t="s">
        <v>811</v>
      </c>
      <c r="B7593" s="52" t="s">
        <v>813</v>
      </c>
      <c r="C7593" s="52" t="s">
        <v>930</v>
      </c>
      <c r="D7593" s="52" t="s">
        <v>1435</v>
      </c>
      <c r="E7593" s="52" t="s">
        <v>996</v>
      </c>
      <c r="F7593" s="52" t="s">
        <v>201</v>
      </c>
      <c r="G7593" s="56" t="s">
        <v>997</v>
      </c>
      <c r="H7593" s="57">
        <v>21905102</v>
      </c>
    </row>
    <row r="7594" spans="1:8">
      <c r="A7594" s="52" t="s">
        <v>811</v>
      </c>
      <c r="B7594" s="52" t="s">
        <v>813</v>
      </c>
      <c r="C7594" s="52" t="s">
        <v>930</v>
      </c>
      <c r="D7594" s="52" t="s">
        <v>1435</v>
      </c>
      <c r="E7594" s="52" t="s">
        <v>996</v>
      </c>
      <c r="F7594" s="52" t="s">
        <v>998</v>
      </c>
      <c r="G7594" s="56" t="s">
        <v>999</v>
      </c>
      <c r="H7594" s="57">
        <v>21905102</v>
      </c>
    </row>
    <row r="7595" spans="1:8">
      <c r="A7595" s="52" t="s">
        <v>811</v>
      </c>
      <c r="B7595" s="52" t="s">
        <v>813</v>
      </c>
      <c r="C7595" s="52" t="s">
        <v>930</v>
      </c>
      <c r="D7595" s="52" t="s">
        <v>1435</v>
      </c>
      <c r="E7595" s="52" t="s">
        <v>1021</v>
      </c>
      <c r="F7595" s="52" t="s">
        <v>201</v>
      </c>
      <c r="G7595" s="56" t="s">
        <v>1022</v>
      </c>
      <c r="H7595" s="57">
        <v>78155342</v>
      </c>
    </row>
    <row r="7596" spans="1:8">
      <c r="A7596" s="52" t="s">
        <v>811</v>
      </c>
      <c r="B7596" s="52" t="s">
        <v>813</v>
      </c>
      <c r="C7596" s="52" t="s">
        <v>930</v>
      </c>
      <c r="D7596" s="52" t="s">
        <v>1435</v>
      </c>
      <c r="E7596" s="52" t="s">
        <v>1021</v>
      </c>
      <c r="F7596" s="52" t="s">
        <v>1023</v>
      </c>
      <c r="G7596" s="56" t="s">
        <v>1024</v>
      </c>
      <c r="H7596" s="57">
        <v>27030462</v>
      </c>
    </row>
    <row r="7597" spans="1:8">
      <c r="A7597" s="52" t="s">
        <v>811</v>
      </c>
      <c r="B7597" s="52" t="s">
        <v>813</v>
      </c>
      <c r="C7597" s="52" t="s">
        <v>930</v>
      </c>
      <c r="D7597" s="52" t="s">
        <v>1435</v>
      </c>
      <c r="E7597" s="52" t="s">
        <v>1021</v>
      </c>
      <c r="F7597" s="52" t="s">
        <v>1033</v>
      </c>
      <c r="G7597" s="56" t="s">
        <v>1034</v>
      </c>
      <c r="H7597" s="57">
        <v>51124880</v>
      </c>
    </row>
    <row r="7598" spans="1:8" ht="25.5">
      <c r="A7598" s="52" t="s">
        <v>811</v>
      </c>
      <c r="B7598" s="52" t="s">
        <v>813</v>
      </c>
      <c r="C7598" s="52" t="s">
        <v>930</v>
      </c>
      <c r="D7598" s="52" t="s">
        <v>1435</v>
      </c>
      <c r="E7598" s="52" t="s">
        <v>1072</v>
      </c>
      <c r="F7598" s="52" t="s">
        <v>201</v>
      </c>
      <c r="G7598" s="56" t="s">
        <v>1073</v>
      </c>
      <c r="H7598" s="57">
        <v>1149601000</v>
      </c>
    </row>
    <row r="7599" spans="1:8">
      <c r="A7599" s="52" t="s">
        <v>811</v>
      </c>
      <c r="B7599" s="52" t="s">
        <v>813</v>
      </c>
      <c r="C7599" s="52" t="s">
        <v>930</v>
      </c>
      <c r="D7599" s="52" t="s">
        <v>1435</v>
      </c>
      <c r="E7599" s="52" t="s">
        <v>1072</v>
      </c>
      <c r="F7599" s="52" t="s">
        <v>1361</v>
      </c>
      <c r="G7599" s="56" t="s">
        <v>1061</v>
      </c>
      <c r="H7599" s="57">
        <v>1149601000</v>
      </c>
    </row>
    <row r="7600" spans="1:8" ht="25.5">
      <c r="A7600" s="52" t="s">
        <v>811</v>
      </c>
      <c r="B7600" s="52" t="s">
        <v>813</v>
      </c>
      <c r="C7600" s="52" t="s">
        <v>930</v>
      </c>
      <c r="D7600" s="52" t="s">
        <v>1435</v>
      </c>
      <c r="E7600" s="52" t="s">
        <v>1076</v>
      </c>
      <c r="F7600" s="52" t="s">
        <v>201</v>
      </c>
      <c r="G7600" s="56" t="s">
        <v>1077</v>
      </c>
      <c r="H7600" s="57">
        <v>146276000</v>
      </c>
    </row>
    <row r="7601" spans="1:8">
      <c r="A7601" s="52" t="s">
        <v>811</v>
      </c>
      <c r="B7601" s="52" t="s">
        <v>813</v>
      </c>
      <c r="C7601" s="52" t="s">
        <v>930</v>
      </c>
      <c r="D7601" s="52" t="s">
        <v>1435</v>
      </c>
      <c r="E7601" s="52" t="s">
        <v>1076</v>
      </c>
      <c r="F7601" s="52" t="s">
        <v>1112</v>
      </c>
      <c r="G7601" s="56" t="s">
        <v>1113</v>
      </c>
      <c r="H7601" s="57">
        <v>21276000</v>
      </c>
    </row>
    <row r="7602" spans="1:8">
      <c r="A7602" s="52" t="s">
        <v>811</v>
      </c>
      <c r="B7602" s="52" t="s">
        <v>813</v>
      </c>
      <c r="C7602" s="52" t="s">
        <v>930</v>
      </c>
      <c r="D7602" s="52" t="s">
        <v>1435</v>
      </c>
      <c r="E7602" s="52" t="s">
        <v>1076</v>
      </c>
      <c r="F7602" s="52" t="s">
        <v>1082</v>
      </c>
      <c r="G7602" s="56" t="s">
        <v>971</v>
      </c>
      <c r="H7602" s="57">
        <v>125000000</v>
      </c>
    </row>
    <row r="7603" spans="1:8">
      <c r="A7603" s="52" t="s">
        <v>811</v>
      </c>
      <c r="B7603" s="52" t="s">
        <v>813</v>
      </c>
      <c r="C7603" s="52" t="s">
        <v>930</v>
      </c>
      <c r="D7603" s="52" t="s">
        <v>1435</v>
      </c>
      <c r="E7603" s="52" t="s">
        <v>1083</v>
      </c>
      <c r="F7603" s="52" t="s">
        <v>201</v>
      </c>
      <c r="G7603" s="56" t="s">
        <v>971</v>
      </c>
      <c r="H7603" s="57">
        <v>100000000</v>
      </c>
    </row>
    <row r="7604" spans="1:8">
      <c r="A7604" s="52" t="s">
        <v>811</v>
      </c>
      <c r="B7604" s="52" t="s">
        <v>813</v>
      </c>
      <c r="C7604" s="52" t="s">
        <v>930</v>
      </c>
      <c r="D7604" s="52" t="s">
        <v>1435</v>
      </c>
      <c r="E7604" s="52" t="s">
        <v>1083</v>
      </c>
      <c r="F7604" s="52" t="s">
        <v>1090</v>
      </c>
      <c r="G7604" s="56" t="s">
        <v>1091</v>
      </c>
      <c r="H7604" s="57">
        <v>100000000</v>
      </c>
    </row>
    <row r="7605" spans="1:8" ht="38.25">
      <c r="A7605" s="52" t="s">
        <v>811</v>
      </c>
      <c r="B7605" s="52" t="s">
        <v>813</v>
      </c>
      <c r="C7605" s="52" t="s">
        <v>930</v>
      </c>
      <c r="D7605" s="52" t="s">
        <v>1435</v>
      </c>
      <c r="E7605" s="52" t="s">
        <v>1254</v>
      </c>
      <c r="F7605" s="52" t="s">
        <v>201</v>
      </c>
      <c r="G7605" s="56" t="s">
        <v>1255</v>
      </c>
      <c r="H7605" s="57">
        <v>49170000</v>
      </c>
    </row>
    <row r="7606" spans="1:8">
      <c r="A7606" s="52" t="s">
        <v>811</v>
      </c>
      <c r="B7606" s="52" t="s">
        <v>813</v>
      </c>
      <c r="C7606" s="52" t="s">
        <v>930</v>
      </c>
      <c r="D7606" s="52" t="s">
        <v>1435</v>
      </c>
      <c r="E7606" s="52" t="s">
        <v>1254</v>
      </c>
      <c r="F7606" s="52" t="s">
        <v>1352</v>
      </c>
      <c r="G7606" s="56" t="s">
        <v>971</v>
      </c>
      <c r="H7606" s="57">
        <v>49170000</v>
      </c>
    </row>
    <row r="7607" spans="1:8">
      <c r="A7607" s="52" t="s">
        <v>811</v>
      </c>
      <c r="B7607" s="52" t="s">
        <v>813</v>
      </c>
      <c r="C7607" s="52" t="s">
        <v>930</v>
      </c>
      <c r="D7607" s="52" t="s">
        <v>1435</v>
      </c>
      <c r="E7607" s="52" t="s">
        <v>1096</v>
      </c>
      <c r="F7607" s="52" t="s">
        <v>201</v>
      </c>
      <c r="G7607" s="56" t="s">
        <v>1097</v>
      </c>
      <c r="H7607" s="57">
        <v>9559860000</v>
      </c>
    </row>
    <row r="7608" spans="1:8" ht="25.5">
      <c r="A7608" s="52" t="s">
        <v>811</v>
      </c>
      <c r="B7608" s="52" t="s">
        <v>813</v>
      </c>
      <c r="C7608" s="52" t="s">
        <v>930</v>
      </c>
      <c r="D7608" s="52" t="s">
        <v>1435</v>
      </c>
      <c r="E7608" s="52" t="s">
        <v>1096</v>
      </c>
      <c r="F7608" s="52" t="s">
        <v>1098</v>
      </c>
      <c r="G7608" s="56" t="s">
        <v>1099</v>
      </c>
      <c r="H7608" s="57">
        <v>9559860000</v>
      </c>
    </row>
    <row r="7609" spans="1:8">
      <c r="A7609" s="52" t="s">
        <v>811</v>
      </c>
      <c r="B7609" s="52" t="s">
        <v>813</v>
      </c>
      <c r="C7609" s="52" t="s">
        <v>930</v>
      </c>
      <c r="D7609" s="52" t="s">
        <v>1435</v>
      </c>
      <c r="E7609" s="52" t="s">
        <v>1100</v>
      </c>
      <c r="F7609" s="52" t="s">
        <v>201</v>
      </c>
      <c r="G7609" s="56" t="s">
        <v>1034</v>
      </c>
      <c r="H7609" s="57">
        <v>561511000</v>
      </c>
    </row>
    <row r="7610" spans="1:8">
      <c r="A7610" s="52" t="s">
        <v>811</v>
      </c>
      <c r="B7610" s="52" t="s">
        <v>813</v>
      </c>
      <c r="C7610" s="52" t="s">
        <v>930</v>
      </c>
      <c r="D7610" s="52" t="s">
        <v>1435</v>
      </c>
      <c r="E7610" s="52" t="s">
        <v>1100</v>
      </c>
      <c r="F7610" s="52" t="s">
        <v>1101</v>
      </c>
      <c r="G7610" s="56" t="s">
        <v>1102</v>
      </c>
      <c r="H7610" s="57">
        <v>48611000</v>
      </c>
    </row>
    <row r="7611" spans="1:8">
      <c r="A7611" s="52" t="s">
        <v>811</v>
      </c>
      <c r="B7611" s="52" t="s">
        <v>813</v>
      </c>
      <c r="C7611" s="52" t="s">
        <v>930</v>
      </c>
      <c r="D7611" s="52" t="s">
        <v>1435</v>
      </c>
      <c r="E7611" s="52" t="s">
        <v>1100</v>
      </c>
      <c r="F7611" s="52" t="s">
        <v>1103</v>
      </c>
      <c r="G7611" s="56" t="s">
        <v>1104</v>
      </c>
      <c r="H7611" s="57">
        <v>502583000</v>
      </c>
    </row>
    <row r="7612" spans="1:8">
      <c r="A7612" s="52" t="s">
        <v>811</v>
      </c>
      <c r="B7612" s="52" t="s">
        <v>813</v>
      </c>
      <c r="C7612" s="52" t="s">
        <v>930</v>
      </c>
      <c r="D7612" s="52" t="s">
        <v>1435</v>
      </c>
      <c r="E7612" s="52" t="s">
        <v>1100</v>
      </c>
      <c r="F7612" s="52" t="s">
        <v>1105</v>
      </c>
      <c r="G7612" s="56" t="s">
        <v>971</v>
      </c>
      <c r="H7612" s="57">
        <v>10317000</v>
      </c>
    </row>
    <row r="7613" spans="1:8">
      <c r="A7613" s="52" t="s">
        <v>811</v>
      </c>
      <c r="B7613" s="52" t="s">
        <v>813</v>
      </c>
      <c r="C7613" s="52" t="s">
        <v>930</v>
      </c>
      <c r="D7613" s="52" t="s">
        <v>1323</v>
      </c>
      <c r="E7613" s="52" t="s">
        <v>201</v>
      </c>
      <c r="F7613" s="52" t="s">
        <v>201</v>
      </c>
      <c r="G7613" s="56" t="s">
        <v>1324</v>
      </c>
      <c r="H7613" s="57">
        <v>275800000</v>
      </c>
    </row>
    <row r="7614" spans="1:8">
      <c r="A7614" s="52" t="s">
        <v>811</v>
      </c>
      <c r="B7614" s="52" t="s">
        <v>813</v>
      </c>
      <c r="C7614" s="52" t="s">
        <v>930</v>
      </c>
      <c r="D7614" s="52" t="s">
        <v>1323</v>
      </c>
      <c r="E7614" s="52" t="s">
        <v>1083</v>
      </c>
      <c r="F7614" s="52" t="s">
        <v>201</v>
      </c>
      <c r="G7614" s="56" t="s">
        <v>971</v>
      </c>
      <c r="H7614" s="57">
        <v>275800000</v>
      </c>
    </row>
    <row r="7615" spans="1:8">
      <c r="A7615" s="52" t="s">
        <v>811</v>
      </c>
      <c r="B7615" s="52" t="s">
        <v>813</v>
      </c>
      <c r="C7615" s="52" t="s">
        <v>930</v>
      </c>
      <c r="D7615" s="52" t="s">
        <v>1323</v>
      </c>
      <c r="E7615" s="52" t="s">
        <v>1083</v>
      </c>
      <c r="F7615" s="52" t="s">
        <v>1090</v>
      </c>
      <c r="G7615" s="56" t="s">
        <v>1091</v>
      </c>
      <c r="H7615" s="57">
        <v>275800000</v>
      </c>
    </row>
    <row r="7616" spans="1:8" ht="38.25">
      <c r="A7616" s="52" t="s">
        <v>811</v>
      </c>
      <c r="B7616" s="52" t="s">
        <v>813</v>
      </c>
      <c r="C7616" s="52" t="s">
        <v>930</v>
      </c>
      <c r="D7616" s="52" t="s">
        <v>1428</v>
      </c>
      <c r="E7616" s="52" t="s">
        <v>201</v>
      </c>
      <c r="F7616" s="52" t="s">
        <v>201</v>
      </c>
      <c r="G7616" s="56" t="s">
        <v>1429</v>
      </c>
      <c r="H7616" s="57">
        <v>740866000</v>
      </c>
    </row>
    <row r="7617" spans="1:8">
      <c r="A7617" s="52" t="s">
        <v>811</v>
      </c>
      <c r="B7617" s="52" t="s">
        <v>813</v>
      </c>
      <c r="C7617" s="52" t="s">
        <v>930</v>
      </c>
      <c r="D7617" s="52" t="s">
        <v>1428</v>
      </c>
      <c r="E7617" s="52" t="s">
        <v>934</v>
      </c>
      <c r="F7617" s="52" t="s">
        <v>201</v>
      </c>
      <c r="G7617" s="56" t="s">
        <v>935</v>
      </c>
      <c r="H7617" s="57">
        <v>98305200</v>
      </c>
    </row>
    <row r="7618" spans="1:8">
      <c r="A7618" s="52" t="s">
        <v>811</v>
      </c>
      <c r="B7618" s="52" t="s">
        <v>813</v>
      </c>
      <c r="C7618" s="52" t="s">
        <v>930</v>
      </c>
      <c r="D7618" s="52" t="s">
        <v>1428</v>
      </c>
      <c r="E7618" s="52" t="s">
        <v>934</v>
      </c>
      <c r="F7618" s="52" t="s">
        <v>936</v>
      </c>
      <c r="G7618" s="56" t="s">
        <v>937</v>
      </c>
      <c r="H7618" s="57">
        <v>98305200</v>
      </c>
    </row>
    <row r="7619" spans="1:8" ht="25.5">
      <c r="A7619" s="52" t="s">
        <v>811</v>
      </c>
      <c r="B7619" s="52" t="s">
        <v>813</v>
      </c>
      <c r="C7619" s="52" t="s">
        <v>930</v>
      </c>
      <c r="D7619" s="52" t="s">
        <v>1428</v>
      </c>
      <c r="E7619" s="52" t="s">
        <v>940</v>
      </c>
      <c r="F7619" s="52" t="s">
        <v>201</v>
      </c>
      <c r="G7619" s="56" t="s">
        <v>941</v>
      </c>
      <c r="H7619" s="57">
        <v>42651800</v>
      </c>
    </row>
    <row r="7620" spans="1:8" ht="25.5">
      <c r="A7620" s="52" t="s">
        <v>811</v>
      </c>
      <c r="B7620" s="52" t="s">
        <v>813</v>
      </c>
      <c r="C7620" s="52" t="s">
        <v>930</v>
      </c>
      <c r="D7620" s="52" t="s">
        <v>1428</v>
      </c>
      <c r="E7620" s="52" t="s">
        <v>940</v>
      </c>
      <c r="F7620" s="52" t="s">
        <v>942</v>
      </c>
      <c r="G7620" s="56" t="s">
        <v>943</v>
      </c>
      <c r="H7620" s="57">
        <v>42651800</v>
      </c>
    </row>
    <row r="7621" spans="1:8">
      <c r="A7621" s="52" t="s">
        <v>811</v>
      </c>
      <c r="B7621" s="52" t="s">
        <v>813</v>
      </c>
      <c r="C7621" s="52" t="s">
        <v>930</v>
      </c>
      <c r="D7621" s="52" t="s">
        <v>1428</v>
      </c>
      <c r="E7621" s="52" t="s">
        <v>944</v>
      </c>
      <c r="F7621" s="52" t="s">
        <v>201</v>
      </c>
      <c r="G7621" s="56" t="s">
        <v>945</v>
      </c>
      <c r="H7621" s="57">
        <v>26120100</v>
      </c>
    </row>
    <row r="7622" spans="1:8">
      <c r="A7622" s="52" t="s">
        <v>811</v>
      </c>
      <c r="B7622" s="52" t="s">
        <v>813</v>
      </c>
      <c r="C7622" s="52" t="s">
        <v>930</v>
      </c>
      <c r="D7622" s="52" t="s">
        <v>1428</v>
      </c>
      <c r="E7622" s="52" t="s">
        <v>944</v>
      </c>
      <c r="F7622" s="52" t="s">
        <v>946</v>
      </c>
      <c r="G7622" s="56" t="s">
        <v>947</v>
      </c>
      <c r="H7622" s="57">
        <v>5922000</v>
      </c>
    </row>
    <row r="7623" spans="1:8">
      <c r="A7623" s="52" t="s">
        <v>811</v>
      </c>
      <c r="B7623" s="52" t="s">
        <v>813</v>
      </c>
      <c r="C7623" s="52" t="s">
        <v>930</v>
      </c>
      <c r="D7623" s="52" t="s">
        <v>1428</v>
      </c>
      <c r="E7623" s="52" t="s">
        <v>944</v>
      </c>
      <c r="F7623" s="52" t="s">
        <v>1240</v>
      </c>
      <c r="G7623" s="56" t="s">
        <v>1241</v>
      </c>
      <c r="H7623" s="57">
        <v>2570000</v>
      </c>
    </row>
    <row r="7624" spans="1:8" ht="25.5">
      <c r="A7624" s="52" t="s">
        <v>811</v>
      </c>
      <c r="B7624" s="52" t="s">
        <v>813</v>
      </c>
      <c r="C7624" s="52" t="s">
        <v>930</v>
      </c>
      <c r="D7624" s="52" t="s">
        <v>1428</v>
      </c>
      <c r="E7624" s="52" t="s">
        <v>944</v>
      </c>
      <c r="F7624" s="52" t="s">
        <v>956</v>
      </c>
      <c r="G7624" s="56" t="s">
        <v>957</v>
      </c>
      <c r="H7624" s="57">
        <v>17628100</v>
      </c>
    </row>
    <row r="7625" spans="1:8">
      <c r="A7625" s="52" t="s">
        <v>811</v>
      </c>
      <c r="B7625" s="52" t="s">
        <v>813</v>
      </c>
      <c r="C7625" s="52" t="s">
        <v>930</v>
      </c>
      <c r="D7625" s="52" t="s">
        <v>1428</v>
      </c>
      <c r="E7625" s="52" t="s">
        <v>966</v>
      </c>
      <c r="F7625" s="52" t="s">
        <v>201</v>
      </c>
      <c r="G7625" s="56" t="s">
        <v>967</v>
      </c>
      <c r="H7625" s="57">
        <v>480000</v>
      </c>
    </row>
    <row r="7626" spans="1:8">
      <c r="A7626" s="52" t="s">
        <v>811</v>
      </c>
      <c r="B7626" s="52" t="s">
        <v>813</v>
      </c>
      <c r="C7626" s="52" t="s">
        <v>930</v>
      </c>
      <c r="D7626" s="52" t="s">
        <v>1428</v>
      </c>
      <c r="E7626" s="52" t="s">
        <v>966</v>
      </c>
      <c r="F7626" s="52" t="s">
        <v>970</v>
      </c>
      <c r="G7626" s="56" t="s">
        <v>971</v>
      </c>
      <c r="H7626" s="57">
        <v>480000</v>
      </c>
    </row>
    <row r="7627" spans="1:8">
      <c r="A7627" s="52" t="s">
        <v>811</v>
      </c>
      <c r="B7627" s="52" t="s">
        <v>813</v>
      </c>
      <c r="C7627" s="52" t="s">
        <v>930</v>
      </c>
      <c r="D7627" s="52" t="s">
        <v>1428</v>
      </c>
      <c r="E7627" s="52" t="s">
        <v>972</v>
      </c>
      <c r="F7627" s="52" t="s">
        <v>201</v>
      </c>
      <c r="G7627" s="56" t="s">
        <v>973</v>
      </c>
      <c r="H7627" s="57">
        <v>36546200</v>
      </c>
    </row>
    <row r="7628" spans="1:8">
      <c r="A7628" s="52" t="s">
        <v>811</v>
      </c>
      <c r="B7628" s="52" t="s">
        <v>813</v>
      </c>
      <c r="C7628" s="52" t="s">
        <v>930</v>
      </c>
      <c r="D7628" s="52" t="s">
        <v>1428</v>
      </c>
      <c r="E7628" s="52" t="s">
        <v>972</v>
      </c>
      <c r="F7628" s="52" t="s">
        <v>974</v>
      </c>
      <c r="G7628" s="56" t="s">
        <v>975</v>
      </c>
      <c r="H7628" s="57">
        <v>28012500</v>
      </c>
    </row>
    <row r="7629" spans="1:8">
      <c r="A7629" s="52" t="s">
        <v>811</v>
      </c>
      <c r="B7629" s="52" t="s">
        <v>813</v>
      </c>
      <c r="C7629" s="52" t="s">
        <v>930</v>
      </c>
      <c r="D7629" s="52" t="s">
        <v>1428</v>
      </c>
      <c r="E7629" s="52" t="s">
        <v>972</v>
      </c>
      <c r="F7629" s="52" t="s">
        <v>976</v>
      </c>
      <c r="G7629" s="56" t="s">
        <v>977</v>
      </c>
      <c r="H7629" s="57">
        <v>4802200</v>
      </c>
    </row>
    <row r="7630" spans="1:8">
      <c r="A7630" s="52" t="s">
        <v>811</v>
      </c>
      <c r="B7630" s="52" t="s">
        <v>813</v>
      </c>
      <c r="C7630" s="52" t="s">
        <v>930</v>
      </c>
      <c r="D7630" s="52" t="s">
        <v>1428</v>
      </c>
      <c r="E7630" s="52" t="s">
        <v>972</v>
      </c>
      <c r="F7630" s="52" t="s">
        <v>978</v>
      </c>
      <c r="G7630" s="56" t="s">
        <v>979</v>
      </c>
      <c r="H7630" s="57">
        <v>3318700</v>
      </c>
    </row>
    <row r="7631" spans="1:8">
      <c r="A7631" s="52" t="s">
        <v>811</v>
      </c>
      <c r="B7631" s="52" t="s">
        <v>813</v>
      </c>
      <c r="C7631" s="52" t="s">
        <v>930</v>
      </c>
      <c r="D7631" s="52" t="s">
        <v>1428</v>
      </c>
      <c r="E7631" s="52" t="s">
        <v>972</v>
      </c>
      <c r="F7631" s="52" t="s">
        <v>980</v>
      </c>
      <c r="G7631" s="56" t="s">
        <v>981</v>
      </c>
      <c r="H7631" s="57">
        <v>412800</v>
      </c>
    </row>
    <row r="7632" spans="1:8">
      <c r="A7632" s="52" t="s">
        <v>811</v>
      </c>
      <c r="B7632" s="52" t="s">
        <v>813</v>
      </c>
      <c r="C7632" s="52" t="s">
        <v>930</v>
      </c>
      <c r="D7632" s="52" t="s">
        <v>1428</v>
      </c>
      <c r="E7632" s="52" t="s">
        <v>996</v>
      </c>
      <c r="F7632" s="52" t="s">
        <v>201</v>
      </c>
      <c r="G7632" s="56" t="s">
        <v>997</v>
      </c>
      <c r="H7632" s="57">
        <v>6570000</v>
      </c>
    </row>
    <row r="7633" spans="1:8">
      <c r="A7633" s="52" t="s">
        <v>811</v>
      </c>
      <c r="B7633" s="52" t="s">
        <v>813</v>
      </c>
      <c r="C7633" s="52" t="s">
        <v>930</v>
      </c>
      <c r="D7633" s="52" t="s">
        <v>1428</v>
      </c>
      <c r="E7633" s="52" t="s">
        <v>996</v>
      </c>
      <c r="F7633" s="52" t="s">
        <v>998</v>
      </c>
      <c r="G7633" s="56" t="s">
        <v>999</v>
      </c>
      <c r="H7633" s="57">
        <v>6570000</v>
      </c>
    </row>
    <row r="7634" spans="1:8">
      <c r="A7634" s="52" t="s">
        <v>811</v>
      </c>
      <c r="B7634" s="52" t="s">
        <v>813</v>
      </c>
      <c r="C7634" s="52" t="s">
        <v>930</v>
      </c>
      <c r="D7634" s="52" t="s">
        <v>1428</v>
      </c>
      <c r="E7634" s="52" t="s">
        <v>1006</v>
      </c>
      <c r="F7634" s="52" t="s">
        <v>201</v>
      </c>
      <c r="G7634" s="56" t="s">
        <v>1007</v>
      </c>
      <c r="H7634" s="57">
        <v>2145000</v>
      </c>
    </row>
    <row r="7635" spans="1:8" ht="38.25">
      <c r="A7635" s="52" t="s">
        <v>811</v>
      </c>
      <c r="B7635" s="52" t="s">
        <v>813</v>
      </c>
      <c r="C7635" s="52" t="s">
        <v>930</v>
      </c>
      <c r="D7635" s="52" t="s">
        <v>1428</v>
      </c>
      <c r="E7635" s="52" t="s">
        <v>1006</v>
      </c>
      <c r="F7635" s="52" t="s">
        <v>1012</v>
      </c>
      <c r="G7635" s="56" t="s">
        <v>1013</v>
      </c>
      <c r="H7635" s="57">
        <v>2145000</v>
      </c>
    </row>
    <row r="7636" spans="1:8">
      <c r="A7636" s="52" t="s">
        <v>811</v>
      </c>
      <c r="B7636" s="52" t="s">
        <v>813</v>
      </c>
      <c r="C7636" s="52" t="s">
        <v>930</v>
      </c>
      <c r="D7636" s="52" t="s">
        <v>1428</v>
      </c>
      <c r="E7636" s="52" t="s">
        <v>1021</v>
      </c>
      <c r="F7636" s="52" t="s">
        <v>201</v>
      </c>
      <c r="G7636" s="56" t="s">
        <v>1022</v>
      </c>
      <c r="H7636" s="57">
        <v>90000000</v>
      </c>
    </row>
    <row r="7637" spans="1:8">
      <c r="A7637" s="52" t="s">
        <v>811</v>
      </c>
      <c r="B7637" s="52" t="s">
        <v>813</v>
      </c>
      <c r="C7637" s="52" t="s">
        <v>930</v>
      </c>
      <c r="D7637" s="52" t="s">
        <v>1428</v>
      </c>
      <c r="E7637" s="52" t="s">
        <v>1021</v>
      </c>
      <c r="F7637" s="52" t="s">
        <v>1031</v>
      </c>
      <c r="G7637" s="56" t="s">
        <v>1032</v>
      </c>
      <c r="H7637" s="57">
        <v>90000000</v>
      </c>
    </row>
    <row r="7638" spans="1:8">
      <c r="A7638" s="52" t="s">
        <v>811</v>
      </c>
      <c r="B7638" s="52" t="s">
        <v>813</v>
      </c>
      <c r="C7638" s="52" t="s">
        <v>930</v>
      </c>
      <c r="D7638" s="52" t="s">
        <v>1428</v>
      </c>
      <c r="E7638" s="52" t="s">
        <v>1035</v>
      </c>
      <c r="F7638" s="52" t="s">
        <v>201</v>
      </c>
      <c r="G7638" s="56" t="s">
        <v>1036</v>
      </c>
      <c r="H7638" s="57">
        <v>1667700</v>
      </c>
    </row>
    <row r="7639" spans="1:8">
      <c r="A7639" s="52" t="s">
        <v>811</v>
      </c>
      <c r="B7639" s="52" t="s">
        <v>813</v>
      </c>
      <c r="C7639" s="52" t="s">
        <v>930</v>
      </c>
      <c r="D7639" s="52" t="s">
        <v>1428</v>
      </c>
      <c r="E7639" s="52" t="s">
        <v>1035</v>
      </c>
      <c r="F7639" s="52" t="s">
        <v>1037</v>
      </c>
      <c r="G7639" s="56" t="s">
        <v>1038</v>
      </c>
      <c r="H7639" s="57">
        <v>800000</v>
      </c>
    </row>
    <row r="7640" spans="1:8">
      <c r="A7640" s="52" t="s">
        <v>811</v>
      </c>
      <c r="B7640" s="52" t="s">
        <v>813</v>
      </c>
      <c r="C7640" s="52" t="s">
        <v>930</v>
      </c>
      <c r="D7640" s="52" t="s">
        <v>1428</v>
      </c>
      <c r="E7640" s="52" t="s">
        <v>1035</v>
      </c>
      <c r="F7640" s="52" t="s">
        <v>1039</v>
      </c>
      <c r="G7640" s="56" t="s">
        <v>1040</v>
      </c>
      <c r="H7640" s="57">
        <v>867700</v>
      </c>
    </row>
    <row r="7641" spans="1:8" ht="25.5">
      <c r="A7641" s="52" t="s">
        <v>811</v>
      </c>
      <c r="B7641" s="52" t="s">
        <v>813</v>
      </c>
      <c r="C7641" s="52" t="s">
        <v>930</v>
      </c>
      <c r="D7641" s="52" t="s">
        <v>1428</v>
      </c>
      <c r="E7641" s="52" t="s">
        <v>1072</v>
      </c>
      <c r="F7641" s="52" t="s">
        <v>201</v>
      </c>
      <c r="G7641" s="56" t="s">
        <v>1073</v>
      </c>
      <c r="H7641" s="57">
        <v>10000000</v>
      </c>
    </row>
    <row r="7642" spans="1:8">
      <c r="A7642" s="52" t="s">
        <v>811</v>
      </c>
      <c r="B7642" s="52" t="s">
        <v>813</v>
      </c>
      <c r="C7642" s="52" t="s">
        <v>930</v>
      </c>
      <c r="D7642" s="52" t="s">
        <v>1428</v>
      </c>
      <c r="E7642" s="52" t="s">
        <v>1072</v>
      </c>
      <c r="F7642" s="52" t="s">
        <v>1075</v>
      </c>
      <c r="G7642" s="56" t="s">
        <v>1065</v>
      </c>
      <c r="H7642" s="57">
        <v>10000000</v>
      </c>
    </row>
    <row r="7643" spans="1:8" ht="25.5">
      <c r="A7643" s="52" t="s">
        <v>811</v>
      </c>
      <c r="B7643" s="52" t="s">
        <v>813</v>
      </c>
      <c r="C7643" s="52" t="s">
        <v>930</v>
      </c>
      <c r="D7643" s="52" t="s">
        <v>1428</v>
      </c>
      <c r="E7643" s="52" t="s">
        <v>1076</v>
      </c>
      <c r="F7643" s="52" t="s">
        <v>201</v>
      </c>
      <c r="G7643" s="56" t="s">
        <v>1077</v>
      </c>
      <c r="H7643" s="57">
        <v>426380000</v>
      </c>
    </row>
    <row r="7644" spans="1:8">
      <c r="A7644" s="52" t="s">
        <v>811</v>
      </c>
      <c r="B7644" s="52" t="s">
        <v>813</v>
      </c>
      <c r="C7644" s="52" t="s">
        <v>930</v>
      </c>
      <c r="D7644" s="52" t="s">
        <v>1428</v>
      </c>
      <c r="E7644" s="52" t="s">
        <v>1076</v>
      </c>
      <c r="F7644" s="52" t="s">
        <v>1082</v>
      </c>
      <c r="G7644" s="56" t="s">
        <v>971</v>
      </c>
      <c r="H7644" s="57">
        <v>426380000</v>
      </c>
    </row>
    <row r="7645" spans="1:8">
      <c r="A7645" s="52" t="s">
        <v>811</v>
      </c>
      <c r="B7645" s="52" t="s">
        <v>813</v>
      </c>
      <c r="C7645" s="52" t="s">
        <v>1209</v>
      </c>
      <c r="D7645" s="52" t="s">
        <v>201</v>
      </c>
      <c r="E7645" s="52" t="s">
        <v>201</v>
      </c>
      <c r="F7645" s="52" t="s">
        <v>201</v>
      </c>
      <c r="G7645" s="56" t="s">
        <v>1210</v>
      </c>
      <c r="H7645" s="57">
        <v>7320565180</v>
      </c>
    </row>
    <row r="7646" spans="1:8" ht="25.5">
      <c r="A7646" s="52" t="s">
        <v>811</v>
      </c>
      <c r="B7646" s="52" t="s">
        <v>813</v>
      </c>
      <c r="C7646" s="52" t="s">
        <v>1209</v>
      </c>
      <c r="D7646" s="52" t="s">
        <v>1211</v>
      </c>
      <c r="E7646" s="52" t="s">
        <v>201</v>
      </c>
      <c r="F7646" s="52" t="s">
        <v>201</v>
      </c>
      <c r="G7646" s="56" t="s">
        <v>1212</v>
      </c>
      <c r="H7646" s="57">
        <v>3477111580</v>
      </c>
    </row>
    <row r="7647" spans="1:8">
      <c r="A7647" s="52" t="s">
        <v>811</v>
      </c>
      <c r="B7647" s="52" t="s">
        <v>813</v>
      </c>
      <c r="C7647" s="52" t="s">
        <v>1209</v>
      </c>
      <c r="D7647" s="52" t="s">
        <v>1211</v>
      </c>
      <c r="E7647" s="52" t="s">
        <v>1044</v>
      </c>
      <c r="F7647" s="52" t="s">
        <v>201</v>
      </c>
      <c r="G7647" s="56" t="s">
        <v>1045</v>
      </c>
      <c r="H7647" s="57">
        <v>65298000</v>
      </c>
    </row>
    <row r="7648" spans="1:8">
      <c r="A7648" s="52" t="s">
        <v>811</v>
      </c>
      <c r="B7648" s="52" t="s">
        <v>813</v>
      </c>
      <c r="C7648" s="52" t="s">
        <v>1209</v>
      </c>
      <c r="D7648" s="52" t="s">
        <v>1211</v>
      </c>
      <c r="E7648" s="52" t="s">
        <v>1044</v>
      </c>
      <c r="F7648" s="52" t="s">
        <v>1046</v>
      </c>
      <c r="G7648" s="56" t="s">
        <v>1047</v>
      </c>
      <c r="H7648" s="57">
        <v>62800000</v>
      </c>
    </row>
    <row r="7649" spans="1:8">
      <c r="A7649" s="52" t="s">
        <v>811</v>
      </c>
      <c r="B7649" s="52" t="s">
        <v>813</v>
      </c>
      <c r="C7649" s="52" t="s">
        <v>1209</v>
      </c>
      <c r="D7649" s="52" t="s">
        <v>1211</v>
      </c>
      <c r="E7649" s="52" t="s">
        <v>1044</v>
      </c>
      <c r="F7649" s="52" t="s">
        <v>1050</v>
      </c>
      <c r="G7649" s="56" t="s">
        <v>1051</v>
      </c>
      <c r="H7649" s="57">
        <v>2498000</v>
      </c>
    </row>
    <row r="7650" spans="1:8" ht="25.5">
      <c r="A7650" s="52" t="s">
        <v>811</v>
      </c>
      <c r="B7650" s="52" t="s">
        <v>813</v>
      </c>
      <c r="C7650" s="52" t="s">
        <v>1209</v>
      </c>
      <c r="D7650" s="52" t="s">
        <v>1211</v>
      </c>
      <c r="E7650" s="52" t="s">
        <v>1346</v>
      </c>
      <c r="F7650" s="52" t="s">
        <v>201</v>
      </c>
      <c r="G7650" s="56" t="s">
        <v>1347</v>
      </c>
      <c r="H7650" s="57">
        <v>82460000</v>
      </c>
    </row>
    <row r="7651" spans="1:8">
      <c r="A7651" s="52" t="s">
        <v>811</v>
      </c>
      <c r="B7651" s="52" t="s">
        <v>813</v>
      </c>
      <c r="C7651" s="52" t="s">
        <v>1209</v>
      </c>
      <c r="D7651" s="52" t="s">
        <v>1211</v>
      </c>
      <c r="E7651" s="52" t="s">
        <v>1346</v>
      </c>
      <c r="F7651" s="52" t="s">
        <v>1383</v>
      </c>
      <c r="G7651" s="56" t="s">
        <v>1384</v>
      </c>
      <c r="H7651" s="57">
        <v>67800000</v>
      </c>
    </row>
    <row r="7652" spans="1:8">
      <c r="A7652" s="52" t="s">
        <v>811</v>
      </c>
      <c r="B7652" s="52" t="s">
        <v>813</v>
      </c>
      <c r="C7652" s="52" t="s">
        <v>1209</v>
      </c>
      <c r="D7652" s="52" t="s">
        <v>1211</v>
      </c>
      <c r="E7652" s="52" t="s">
        <v>1346</v>
      </c>
      <c r="F7652" s="52" t="s">
        <v>1380</v>
      </c>
      <c r="G7652" s="56" t="s">
        <v>971</v>
      </c>
      <c r="H7652" s="57">
        <v>14660000</v>
      </c>
    </row>
    <row r="7653" spans="1:8">
      <c r="A7653" s="52" t="s">
        <v>811</v>
      </c>
      <c r="B7653" s="52" t="s">
        <v>813</v>
      </c>
      <c r="C7653" s="52" t="s">
        <v>1209</v>
      </c>
      <c r="D7653" s="52" t="s">
        <v>1211</v>
      </c>
      <c r="E7653" s="52" t="s">
        <v>1083</v>
      </c>
      <c r="F7653" s="52" t="s">
        <v>201</v>
      </c>
      <c r="G7653" s="56" t="s">
        <v>971</v>
      </c>
      <c r="H7653" s="57">
        <v>19353580</v>
      </c>
    </row>
    <row r="7654" spans="1:8">
      <c r="A7654" s="52" t="s">
        <v>811</v>
      </c>
      <c r="B7654" s="52" t="s">
        <v>813</v>
      </c>
      <c r="C7654" s="52" t="s">
        <v>1209</v>
      </c>
      <c r="D7654" s="52" t="s">
        <v>1211</v>
      </c>
      <c r="E7654" s="52" t="s">
        <v>1083</v>
      </c>
      <c r="F7654" s="52" t="s">
        <v>1090</v>
      </c>
      <c r="G7654" s="56" t="s">
        <v>1091</v>
      </c>
      <c r="H7654" s="57">
        <v>19353580</v>
      </c>
    </row>
    <row r="7655" spans="1:8">
      <c r="A7655" s="52" t="s">
        <v>811</v>
      </c>
      <c r="B7655" s="52" t="s">
        <v>813</v>
      </c>
      <c r="C7655" s="52" t="s">
        <v>1209</v>
      </c>
      <c r="D7655" s="52" t="s">
        <v>1211</v>
      </c>
      <c r="E7655" s="52" t="s">
        <v>1096</v>
      </c>
      <c r="F7655" s="52" t="s">
        <v>201</v>
      </c>
      <c r="G7655" s="56" t="s">
        <v>1097</v>
      </c>
      <c r="H7655" s="57">
        <v>3137754000</v>
      </c>
    </row>
    <row r="7656" spans="1:8" ht="25.5">
      <c r="A7656" s="52" t="s">
        <v>811</v>
      </c>
      <c r="B7656" s="52" t="s">
        <v>813</v>
      </c>
      <c r="C7656" s="52" t="s">
        <v>1209</v>
      </c>
      <c r="D7656" s="52" t="s">
        <v>1211</v>
      </c>
      <c r="E7656" s="52" t="s">
        <v>1096</v>
      </c>
      <c r="F7656" s="52" t="s">
        <v>1098</v>
      </c>
      <c r="G7656" s="56" t="s">
        <v>1099</v>
      </c>
      <c r="H7656" s="57">
        <v>3137754000</v>
      </c>
    </row>
    <row r="7657" spans="1:8">
      <c r="A7657" s="52" t="s">
        <v>811</v>
      </c>
      <c r="B7657" s="52" t="s">
        <v>813</v>
      </c>
      <c r="C7657" s="52" t="s">
        <v>1209</v>
      </c>
      <c r="D7657" s="52" t="s">
        <v>1211</v>
      </c>
      <c r="E7657" s="52" t="s">
        <v>1100</v>
      </c>
      <c r="F7657" s="52" t="s">
        <v>201</v>
      </c>
      <c r="G7657" s="56" t="s">
        <v>1034</v>
      </c>
      <c r="H7657" s="57">
        <v>172246000</v>
      </c>
    </row>
    <row r="7658" spans="1:8">
      <c r="A7658" s="52" t="s">
        <v>811</v>
      </c>
      <c r="B7658" s="52" t="s">
        <v>813</v>
      </c>
      <c r="C7658" s="52" t="s">
        <v>1209</v>
      </c>
      <c r="D7658" s="52" t="s">
        <v>1211</v>
      </c>
      <c r="E7658" s="52" t="s">
        <v>1100</v>
      </c>
      <c r="F7658" s="52" t="s">
        <v>1101</v>
      </c>
      <c r="G7658" s="56" t="s">
        <v>1102</v>
      </c>
      <c r="H7658" s="57">
        <v>55218000</v>
      </c>
    </row>
    <row r="7659" spans="1:8">
      <c r="A7659" s="52" t="s">
        <v>811</v>
      </c>
      <c r="B7659" s="52" t="s">
        <v>813</v>
      </c>
      <c r="C7659" s="52" t="s">
        <v>1209</v>
      </c>
      <c r="D7659" s="52" t="s">
        <v>1211</v>
      </c>
      <c r="E7659" s="52" t="s">
        <v>1100</v>
      </c>
      <c r="F7659" s="52" t="s">
        <v>1103</v>
      </c>
      <c r="G7659" s="56" t="s">
        <v>1104</v>
      </c>
      <c r="H7659" s="57">
        <v>117028000</v>
      </c>
    </row>
    <row r="7660" spans="1:8">
      <c r="A7660" s="52" t="s">
        <v>811</v>
      </c>
      <c r="B7660" s="52" t="s">
        <v>813</v>
      </c>
      <c r="C7660" s="52" t="s">
        <v>1209</v>
      </c>
      <c r="D7660" s="52" t="s">
        <v>1387</v>
      </c>
      <c r="E7660" s="52" t="s">
        <v>201</v>
      </c>
      <c r="F7660" s="52" t="s">
        <v>201</v>
      </c>
      <c r="G7660" s="56" t="s">
        <v>1388</v>
      </c>
      <c r="H7660" s="57">
        <v>11240000</v>
      </c>
    </row>
    <row r="7661" spans="1:8">
      <c r="A7661" s="52" t="s">
        <v>811</v>
      </c>
      <c r="B7661" s="52" t="s">
        <v>813</v>
      </c>
      <c r="C7661" s="52" t="s">
        <v>1209</v>
      </c>
      <c r="D7661" s="52" t="s">
        <v>1387</v>
      </c>
      <c r="E7661" s="52" t="s">
        <v>1083</v>
      </c>
      <c r="F7661" s="52" t="s">
        <v>201</v>
      </c>
      <c r="G7661" s="56" t="s">
        <v>971</v>
      </c>
      <c r="H7661" s="57">
        <v>11240000</v>
      </c>
    </row>
    <row r="7662" spans="1:8">
      <c r="A7662" s="52" t="s">
        <v>811</v>
      </c>
      <c r="B7662" s="52" t="s">
        <v>813</v>
      </c>
      <c r="C7662" s="52" t="s">
        <v>1209</v>
      </c>
      <c r="D7662" s="52" t="s">
        <v>1387</v>
      </c>
      <c r="E7662" s="52" t="s">
        <v>1083</v>
      </c>
      <c r="F7662" s="52" t="s">
        <v>1090</v>
      </c>
      <c r="G7662" s="56" t="s">
        <v>1091</v>
      </c>
      <c r="H7662" s="57">
        <v>11240000</v>
      </c>
    </row>
    <row r="7663" spans="1:8" ht="25.5">
      <c r="A7663" s="52" t="s">
        <v>811</v>
      </c>
      <c r="B7663" s="52" t="s">
        <v>813</v>
      </c>
      <c r="C7663" s="52" t="s">
        <v>1209</v>
      </c>
      <c r="D7663" s="52" t="s">
        <v>1389</v>
      </c>
      <c r="E7663" s="52" t="s">
        <v>201</v>
      </c>
      <c r="F7663" s="52" t="s">
        <v>201</v>
      </c>
      <c r="G7663" s="56" t="s">
        <v>1390</v>
      </c>
      <c r="H7663" s="57">
        <v>3832213600</v>
      </c>
    </row>
    <row r="7664" spans="1:8" ht="25.5">
      <c r="A7664" s="52" t="s">
        <v>811</v>
      </c>
      <c r="B7664" s="52" t="s">
        <v>813</v>
      </c>
      <c r="C7664" s="52" t="s">
        <v>1209</v>
      </c>
      <c r="D7664" s="52" t="s">
        <v>1389</v>
      </c>
      <c r="E7664" s="52" t="s">
        <v>940</v>
      </c>
      <c r="F7664" s="52" t="s">
        <v>201</v>
      </c>
      <c r="G7664" s="56" t="s">
        <v>941</v>
      </c>
      <c r="H7664" s="57">
        <v>20000000</v>
      </c>
    </row>
    <row r="7665" spans="1:8" ht="25.5">
      <c r="A7665" s="52" t="s">
        <v>811</v>
      </c>
      <c r="B7665" s="52" t="s">
        <v>813</v>
      </c>
      <c r="C7665" s="52" t="s">
        <v>1209</v>
      </c>
      <c r="D7665" s="52" t="s">
        <v>1389</v>
      </c>
      <c r="E7665" s="52" t="s">
        <v>940</v>
      </c>
      <c r="F7665" s="52" t="s">
        <v>942</v>
      </c>
      <c r="G7665" s="56" t="s">
        <v>943</v>
      </c>
      <c r="H7665" s="57">
        <v>20000000</v>
      </c>
    </row>
    <row r="7666" spans="1:8">
      <c r="A7666" s="52" t="s">
        <v>811</v>
      </c>
      <c r="B7666" s="52" t="s">
        <v>813</v>
      </c>
      <c r="C7666" s="52" t="s">
        <v>1209</v>
      </c>
      <c r="D7666" s="52" t="s">
        <v>1389</v>
      </c>
      <c r="E7666" s="52" t="s">
        <v>986</v>
      </c>
      <c r="F7666" s="52" t="s">
        <v>201</v>
      </c>
      <c r="G7666" s="56" t="s">
        <v>987</v>
      </c>
      <c r="H7666" s="57">
        <v>37000000</v>
      </c>
    </row>
    <row r="7667" spans="1:8">
      <c r="A7667" s="52" t="s">
        <v>811</v>
      </c>
      <c r="B7667" s="52" t="s">
        <v>813</v>
      </c>
      <c r="C7667" s="52" t="s">
        <v>1209</v>
      </c>
      <c r="D7667" s="52" t="s">
        <v>1389</v>
      </c>
      <c r="E7667" s="52" t="s">
        <v>986</v>
      </c>
      <c r="F7667" s="52" t="s">
        <v>988</v>
      </c>
      <c r="G7667" s="56" t="s">
        <v>989</v>
      </c>
      <c r="H7667" s="57">
        <v>37000000</v>
      </c>
    </row>
    <row r="7668" spans="1:8">
      <c r="A7668" s="52" t="s">
        <v>811</v>
      </c>
      <c r="B7668" s="52" t="s">
        <v>813</v>
      </c>
      <c r="C7668" s="52" t="s">
        <v>1209</v>
      </c>
      <c r="D7668" s="52" t="s">
        <v>1389</v>
      </c>
      <c r="E7668" s="52" t="s">
        <v>1006</v>
      </c>
      <c r="F7668" s="52" t="s">
        <v>201</v>
      </c>
      <c r="G7668" s="56" t="s">
        <v>1007</v>
      </c>
      <c r="H7668" s="57">
        <v>147000000</v>
      </c>
    </row>
    <row r="7669" spans="1:8">
      <c r="A7669" s="52" t="s">
        <v>811</v>
      </c>
      <c r="B7669" s="52" t="s">
        <v>813</v>
      </c>
      <c r="C7669" s="52" t="s">
        <v>1209</v>
      </c>
      <c r="D7669" s="52" t="s">
        <v>1389</v>
      </c>
      <c r="E7669" s="52" t="s">
        <v>1006</v>
      </c>
      <c r="F7669" s="52" t="s">
        <v>1014</v>
      </c>
      <c r="G7669" s="56" t="s">
        <v>1015</v>
      </c>
      <c r="H7669" s="57">
        <v>147000000</v>
      </c>
    </row>
    <row r="7670" spans="1:8">
      <c r="A7670" s="52" t="s">
        <v>811</v>
      </c>
      <c r="B7670" s="52" t="s">
        <v>813</v>
      </c>
      <c r="C7670" s="52" t="s">
        <v>1209</v>
      </c>
      <c r="D7670" s="52" t="s">
        <v>1389</v>
      </c>
      <c r="E7670" s="52" t="s">
        <v>1021</v>
      </c>
      <c r="F7670" s="52" t="s">
        <v>201</v>
      </c>
      <c r="G7670" s="56" t="s">
        <v>1022</v>
      </c>
      <c r="H7670" s="57">
        <v>771630800</v>
      </c>
    </row>
    <row r="7671" spans="1:8">
      <c r="A7671" s="52" t="s">
        <v>811</v>
      </c>
      <c r="B7671" s="52" t="s">
        <v>813</v>
      </c>
      <c r="C7671" s="52" t="s">
        <v>1209</v>
      </c>
      <c r="D7671" s="52" t="s">
        <v>1389</v>
      </c>
      <c r="E7671" s="52" t="s">
        <v>1021</v>
      </c>
      <c r="F7671" s="52" t="s">
        <v>1023</v>
      </c>
      <c r="G7671" s="56" t="s">
        <v>1024</v>
      </c>
      <c r="H7671" s="57">
        <v>192018560</v>
      </c>
    </row>
    <row r="7672" spans="1:8">
      <c r="A7672" s="52" t="s">
        <v>811</v>
      </c>
      <c r="B7672" s="52" t="s">
        <v>813</v>
      </c>
      <c r="C7672" s="52" t="s">
        <v>1209</v>
      </c>
      <c r="D7672" s="52" t="s">
        <v>1389</v>
      </c>
      <c r="E7672" s="52" t="s">
        <v>1021</v>
      </c>
      <c r="F7672" s="52" t="s">
        <v>1025</v>
      </c>
      <c r="G7672" s="56" t="s">
        <v>1026</v>
      </c>
      <c r="H7672" s="57">
        <v>5000000</v>
      </c>
    </row>
    <row r="7673" spans="1:8">
      <c r="A7673" s="52" t="s">
        <v>811</v>
      </c>
      <c r="B7673" s="52" t="s">
        <v>813</v>
      </c>
      <c r="C7673" s="52" t="s">
        <v>1209</v>
      </c>
      <c r="D7673" s="52" t="s">
        <v>1389</v>
      </c>
      <c r="E7673" s="52" t="s">
        <v>1021</v>
      </c>
      <c r="F7673" s="52" t="s">
        <v>1033</v>
      </c>
      <c r="G7673" s="56" t="s">
        <v>1034</v>
      </c>
      <c r="H7673" s="57">
        <v>574612240</v>
      </c>
    </row>
    <row r="7674" spans="1:8">
      <c r="A7674" s="52" t="s">
        <v>811</v>
      </c>
      <c r="B7674" s="52" t="s">
        <v>813</v>
      </c>
      <c r="C7674" s="52" t="s">
        <v>1209</v>
      </c>
      <c r="D7674" s="52" t="s">
        <v>1389</v>
      </c>
      <c r="E7674" s="52" t="s">
        <v>1044</v>
      </c>
      <c r="F7674" s="52" t="s">
        <v>201</v>
      </c>
      <c r="G7674" s="56" t="s">
        <v>1045</v>
      </c>
      <c r="H7674" s="57">
        <v>168300000</v>
      </c>
    </row>
    <row r="7675" spans="1:8">
      <c r="A7675" s="52" t="s">
        <v>811</v>
      </c>
      <c r="B7675" s="52" t="s">
        <v>813</v>
      </c>
      <c r="C7675" s="52" t="s">
        <v>1209</v>
      </c>
      <c r="D7675" s="52" t="s">
        <v>1389</v>
      </c>
      <c r="E7675" s="52" t="s">
        <v>1044</v>
      </c>
      <c r="F7675" s="52" t="s">
        <v>1046</v>
      </c>
      <c r="G7675" s="56" t="s">
        <v>1047</v>
      </c>
      <c r="H7675" s="57">
        <v>71400000</v>
      </c>
    </row>
    <row r="7676" spans="1:8">
      <c r="A7676" s="52" t="s">
        <v>811</v>
      </c>
      <c r="B7676" s="52" t="s">
        <v>813</v>
      </c>
      <c r="C7676" s="52" t="s">
        <v>1209</v>
      </c>
      <c r="D7676" s="52" t="s">
        <v>1389</v>
      </c>
      <c r="E7676" s="52" t="s">
        <v>1044</v>
      </c>
      <c r="F7676" s="52" t="s">
        <v>1205</v>
      </c>
      <c r="G7676" s="56" t="s">
        <v>1206</v>
      </c>
      <c r="H7676" s="57">
        <v>20900000</v>
      </c>
    </row>
    <row r="7677" spans="1:8">
      <c r="A7677" s="52" t="s">
        <v>811</v>
      </c>
      <c r="B7677" s="52" t="s">
        <v>813</v>
      </c>
      <c r="C7677" s="52" t="s">
        <v>1209</v>
      </c>
      <c r="D7677" s="52" t="s">
        <v>1389</v>
      </c>
      <c r="E7677" s="52" t="s">
        <v>1044</v>
      </c>
      <c r="F7677" s="52" t="s">
        <v>1048</v>
      </c>
      <c r="G7677" s="56" t="s">
        <v>1049</v>
      </c>
      <c r="H7677" s="57">
        <v>76000000</v>
      </c>
    </row>
    <row r="7678" spans="1:8" ht="25.5">
      <c r="A7678" s="52" t="s">
        <v>811</v>
      </c>
      <c r="B7678" s="52" t="s">
        <v>813</v>
      </c>
      <c r="C7678" s="52" t="s">
        <v>1209</v>
      </c>
      <c r="D7678" s="52" t="s">
        <v>1389</v>
      </c>
      <c r="E7678" s="52" t="s">
        <v>1076</v>
      </c>
      <c r="F7678" s="52" t="s">
        <v>201</v>
      </c>
      <c r="G7678" s="56" t="s">
        <v>1077</v>
      </c>
      <c r="H7678" s="57">
        <v>166443900</v>
      </c>
    </row>
    <row r="7679" spans="1:8">
      <c r="A7679" s="52" t="s">
        <v>811</v>
      </c>
      <c r="B7679" s="52" t="s">
        <v>813</v>
      </c>
      <c r="C7679" s="52" t="s">
        <v>1209</v>
      </c>
      <c r="D7679" s="52" t="s">
        <v>1389</v>
      </c>
      <c r="E7679" s="52" t="s">
        <v>1076</v>
      </c>
      <c r="F7679" s="52" t="s">
        <v>1112</v>
      </c>
      <c r="G7679" s="56" t="s">
        <v>1113</v>
      </c>
      <c r="H7679" s="57">
        <v>166443900</v>
      </c>
    </row>
    <row r="7680" spans="1:8" ht="25.5">
      <c r="A7680" s="52" t="s">
        <v>811</v>
      </c>
      <c r="B7680" s="52" t="s">
        <v>813</v>
      </c>
      <c r="C7680" s="52" t="s">
        <v>1209</v>
      </c>
      <c r="D7680" s="52" t="s">
        <v>1389</v>
      </c>
      <c r="E7680" s="52" t="s">
        <v>1346</v>
      </c>
      <c r="F7680" s="52" t="s">
        <v>201</v>
      </c>
      <c r="G7680" s="56" t="s">
        <v>1347</v>
      </c>
      <c r="H7680" s="57">
        <v>1193192500</v>
      </c>
    </row>
    <row r="7681" spans="1:8">
      <c r="A7681" s="52" t="s">
        <v>811</v>
      </c>
      <c r="B7681" s="52" t="s">
        <v>813</v>
      </c>
      <c r="C7681" s="52" t="s">
        <v>1209</v>
      </c>
      <c r="D7681" s="52" t="s">
        <v>1389</v>
      </c>
      <c r="E7681" s="52" t="s">
        <v>1346</v>
      </c>
      <c r="F7681" s="52" t="s">
        <v>1569</v>
      </c>
      <c r="G7681" s="56" t="s">
        <v>1570</v>
      </c>
      <c r="H7681" s="57">
        <v>122299000</v>
      </c>
    </row>
    <row r="7682" spans="1:8">
      <c r="A7682" s="52" t="s">
        <v>811</v>
      </c>
      <c r="B7682" s="52" t="s">
        <v>813</v>
      </c>
      <c r="C7682" s="52" t="s">
        <v>1209</v>
      </c>
      <c r="D7682" s="52" t="s">
        <v>1389</v>
      </c>
      <c r="E7682" s="52" t="s">
        <v>1346</v>
      </c>
      <c r="F7682" s="52" t="s">
        <v>1393</v>
      </c>
      <c r="G7682" s="56" t="s">
        <v>977</v>
      </c>
      <c r="H7682" s="57">
        <v>974771000</v>
      </c>
    </row>
    <row r="7683" spans="1:8">
      <c r="A7683" s="52" t="s">
        <v>811</v>
      </c>
      <c r="B7683" s="52" t="s">
        <v>813</v>
      </c>
      <c r="C7683" s="52" t="s">
        <v>1209</v>
      </c>
      <c r="D7683" s="52" t="s">
        <v>1389</v>
      </c>
      <c r="E7683" s="52" t="s">
        <v>1346</v>
      </c>
      <c r="F7683" s="52" t="s">
        <v>1381</v>
      </c>
      <c r="G7683" s="56" t="s">
        <v>1382</v>
      </c>
      <c r="H7683" s="57">
        <v>3700000</v>
      </c>
    </row>
    <row r="7684" spans="1:8">
      <c r="A7684" s="52" t="s">
        <v>811</v>
      </c>
      <c r="B7684" s="52" t="s">
        <v>813</v>
      </c>
      <c r="C7684" s="52" t="s">
        <v>1209</v>
      </c>
      <c r="D7684" s="52" t="s">
        <v>1389</v>
      </c>
      <c r="E7684" s="52" t="s">
        <v>1346</v>
      </c>
      <c r="F7684" s="52" t="s">
        <v>1383</v>
      </c>
      <c r="G7684" s="56" t="s">
        <v>1384</v>
      </c>
      <c r="H7684" s="57">
        <v>69690500</v>
      </c>
    </row>
    <row r="7685" spans="1:8">
      <c r="A7685" s="52" t="s">
        <v>811</v>
      </c>
      <c r="B7685" s="52" t="s">
        <v>813</v>
      </c>
      <c r="C7685" s="52" t="s">
        <v>1209</v>
      </c>
      <c r="D7685" s="52" t="s">
        <v>1389</v>
      </c>
      <c r="E7685" s="52" t="s">
        <v>1346</v>
      </c>
      <c r="F7685" s="52" t="s">
        <v>1571</v>
      </c>
      <c r="G7685" s="56" t="s">
        <v>1572</v>
      </c>
      <c r="H7685" s="57">
        <v>22732000</v>
      </c>
    </row>
    <row r="7686" spans="1:8">
      <c r="A7686" s="52" t="s">
        <v>811</v>
      </c>
      <c r="B7686" s="52" t="s">
        <v>813</v>
      </c>
      <c r="C7686" s="52" t="s">
        <v>1209</v>
      </c>
      <c r="D7686" s="52" t="s">
        <v>1389</v>
      </c>
      <c r="E7686" s="52" t="s">
        <v>1396</v>
      </c>
      <c r="F7686" s="52" t="s">
        <v>201</v>
      </c>
      <c r="G7686" s="56" t="s">
        <v>1397</v>
      </c>
      <c r="H7686" s="57">
        <v>1200000000</v>
      </c>
    </row>
    <row r="7687" spans="1:8">
      <c r="A7687" s="52" t="s">
        <v>811</v>
      </c>
      <c r="B7687" s="52" t="s">
        <v>813</v>
      </c>
      <c r="C7687" s="52" t="s">
        <v>1209</v>
      </c>
      <c r="D7687" s="52" t="s">
        <v>1389</v>
      </c>
      <c r="E7687" s="52" t="s">
        <v>1396</v>
      </c>
      <c r="F7687" s="52" t="s">
        <v>1406</v>
      </c>
      <c r="G7687" s="56" t="s">
        <v>971</v>
      </c>
      <c r="H7687" s="57">
        <v>1200000000</v>
      </c>
    </row>
    <row r="7688" spans="1:8">
      <c r="A7688" s="52" t="s">
        <v>811</v>
      </c>
      <c r="B7688" s="52" t="s">
        <v>813</v>
      </c>
      <c r="C7688" s="52" t="s">
        <v>1209</v>
      </c>
      <c r="D7688" s="52" t="s">
        <v>1389</v>
      </c>
      <c r="E7688" s="52" t="s">
        <v>1083</v>
      </c>
      <c r="F7688" s="52" t="s">
        <v>201</v>
      </c>
      <c r="G7688" s="56" t="s">
        <v>971</v>
      </c>
      <c r="H7688" s="57">
        <v>128646400</v>
      </c>
    </row>
    <row r="7689" spans="1:8">
      <c r="A7689" s="52" t="s">
        <v>811</v>
      </c>
      <c r="B7689" s="52" t="s">
        <v>813</v>
      </c>
      <c r="C7689" s="52" t="s">
        <v>1209</v>
      </c>
      <c r="D7689" s="52" t="s">
        <v>1389</v>
      </c>
      <c r="E7689" s="52" t="s">
        <v>1083</v>
      </c>
      <c r="F7689" s="52" t="s">
        <v>1088</v>
      </c>
      <c r="G7689" s="56" t="s">
        <v>1089</v>
      </c>
      <c r="H7689" s="57">
        <v>37200000</v>
      </c>
    </row>
    <row r="7690" spans="1:8">
      <c r="A7690" s="52" t="s">
        <v>811</v>
      </c>
      <c r="B7690" s="52" t="s">
        <v>813</v>
      </c>
      <c r="C7690" s="52" t="s">
        <v>1209</v>
      </c>
      <c r="D7690" s="52" t="s">
        <v>1389</v>
      </c>
      <c r="E7690" s="52" t="s">
        <v>1083</v>
      </c>
      <c r="F7690" s="52" t="s">
        <v>1090</v>
      </c>
      <c r="G7690" s="56" t="s">
        <v>1091</v>
      </c>
      <c r="H7690" s="57">
        <v>91446400</v>
      </c>
    </row>
    <row r="7691" spans="1:8">
      <c r="A7691" s="52" t="s">
        <v>811</v>
      </c>
      <c r="B7691" s="52" t="s">
        <v>813</v>
      </c>
      <c r="C7691" s="52" t="s">
        <v>1213</v>
      </c>
      <c r="D7691" s="52" t="s">
        <v>201</v>
      </c>
      <c r="E7691" s="52" t="s">
        <v>201</v>
      </c>
      <c r="F7691" s="52" t="s">
        <v>201</v>
      </c>
      <c r="G7691" s="56" t="s">
        <v>1214</v>
      </c>
      <c r="H7691" s="57">
        <v>30000000</v>
      </c>
    </row>
    <row r="7692" spans="1:8">
      <c r="A7692" s="52" t="s">
        <v>811</v>
      </c>
      <c r="B7692" s="52" t="s">
        <v>813</v>
      </c>
      <c r="C7692" s="52" t="s">
        <v>1213</v>
      </c>
      <c r="D7692" s="52" t="s">
        <v>1215</v>
      </c>
      <c r="E7692" s="52" t="s">
        <v>201</v>
      </c>
      <c r="F7692" s="52" t="s">
        <v>201</v>
      </c>
      <c r="G7692" s="56" t="s">
        <v>1216</v>
      </c>
      <c r="H7692" s="57">
        <v>30000000</v>
      </c>
    </row>
    <row r="7693" spans="1:8">
      <c r="A7693" s="52" t="s">
        <v>811</v>
      </c>
      <c r="B7693" s="52" t="s">
        <v>813</v>
      </c>
      <c r="C7693" s="52" t="s">
        <v>1213</v>
      </c>
      <c r="D7693" s="52" t="s">
        <v>1215</v>
      </c>
      <c r="E7693" s="52" t="s">
        <v>1083</v>
      </c>
      <c r="F7693" s="52" t="s">
        <v>201</v>
      </c>
      <c r="G7693" s="56" t="s">
        <v>971</v>
      </c>
      <c r="H7693" s="57">
        <v>30000000</v>
      </c>
    </row>
    <row r="7694" spans="1:8">
      <c r="A7694" s="52" t="s">
        <v>811</v>
      </c>
      <c r="B7694" s="52" t="s">
        <v>813</v>
      </c>
      <c r="C7694" s="52" t="s">
        <v>1213</v>
      </c>
      <c r="D7694" s="52" t="s">
        <v>1215</v>
      </c>
      <c r="E7694" s="52" t="s">
        <v>1083</v>
      </c>
      <c r="F7694" s="52" t="s">
        <v>1090</v>
      </c>
      <c r="G7694" s="56" t="s">
        <v>1091</v>
      </c>
      <c r="H7694" s="57">
        <v>30000000</v>
      </c>
    </row>
    <row r="7695" spans="1:8">
      <c r="A7695" s="52" t="s">
        <v>811</v>
      </c>
      <c r="B7695" s="52" t="s">
        <v>827</v>
      </c>
      <c r="C7695" s="52" t="s">
        <v>201</v>
      </c>
      <c r="D7695" s="52" t="s">
        <v>201</v>
      </c>
      <c r="E7695" s="52" t="s">
        <v>201</v>
      </c>
      <c r="F7695" s="52" t="s">
        <v>201</v>
      </c>
      <c r="G7695" s="56" t="s">
        <v>828</v>
      </c>
      <c r="H7695" s="57">
        <v>24958801004</v>
      </c>
    </row>
    <row r="7696" spans="1:8">
      <c r="A7696" s="52" t="s">
        <v>811</v>
      </c>
      <c r="B7696" s="52" t="s">
        <v>827</v>
      </c>
      <c r="C7696" s="52" t="s">
        <v>1092</v>
      </c>
      <c r="D7696" s="52" t="s">
        <v>201</v>
      </c>
      <c r="E7696" s="52" t="s">
        <v>201</v>
      </c>
      <c r="F7696" s="52" t="s">
        <v>201</v>
      </c>
      <c r="G7696" s="56" t="s">
        <v>1093</v>
      </c>
      <c r="H7696" s="57">
        <v>3600000</v>
      </c>
    </row>
    <row r="7697" spans="1:8" ht="38.25">
      <c r="A7697" s="52" t="s">
        <v>811</v>
      </c>
      <c r="B7697" s="52" t="s">
        <v>827</v>
      </c>
      <c r="C7697" s="52" t="s">
        <v>1092</v>
      </c>
      <c r="D7697" s="52" t="s">
        <v>1217</v>
      </c>
      <c r="E7697" s="52" t="s">
        <v>201</v>
      </c>
      <c r="F7697" s="52" t="s">
        <v>201</v>
      </c>
      <c r="G7697" s="56" t="s">
        <v>1218</v>
      </c>
      <c r="H7697" s="57">
        <v>3600000</v>
      </c>
    </row>
    <row r="7698" spans="1:8" ht="25.5">
      <c r="A7698" s="52" t="s">
        <v>811</v>
      </c>
      <c r="B7698" s="52" t="s">
        <v>827</v>
      </c>
      <c r="C7698" s="52" t="s">
        <v>1092</v>
      </c>
      <c r="D7698" s="52" t="s">
        <v>1217</v>
      </c>
      <c r="E7698" s="52" t="s">
        <v>962</v>
      </c>
      <c r="F7698" s="52" t="s">
        <v>201</v>
      </c>
      <c r="G7698" s="56" t="s">
        <v>963</v>
      </c>
      <c r="H7698" s="57">
        <v>3600000</v>
      </c>
    </row>
    <row r="7699" spans="1:8">
      <c r="A7699" s="52" t="s">
        <v>811</v>
      </c>
      <c r="B7699" s="52" t="s">
        <v>827</v>
      </c>
      <c r="C7699" s="52" t="s">
        <v>1092</v>
      </c>
      <c r="D7699" s="52" t="s">
        <v>1217</v>
      </c>
      <c r="E7699" s="52" t="s">
        <v>962</v>
      </c>
      <c r="F7699" s="52" t="s">
        <v>964</v>
      </c>
      <c r="G7699" s="56" t="s">
        <v>965</v>
      </c>
      <c r="H7699" s="57">
        <v>3600000</v>
      </c>
    </row>
    <row r="7700" spans="1:8">
      <c r="A7700" s="52" t="s">
        <v>811</v>
      </c>
      <c r="B7700" s="52" t="s">
        <v>827</v>
      </c>
      <c r="C7700" s="52" t="s">
        <v>1158</v>
      </c>
      <c r="D7700" s="52" t="s">
        <v>201</v>
      </c>
      <c r="E7700" s="52" t="s">
        <v>201</v>
      </c>
      <c r="F7700" s="52" t="s">
        <v>201</v>
      </c>
      <c r="G7700" s="56" t="s">
        <v>1159</v>
      </c>
      <c r="H7700" s="57">
        <v>21348442850</v>
      </c>
    </row>
    <row r="7701" spans="1:8">
      <c r="A7701" s="52" t="s">
        <v>811</v>
      </c>
      <c r="B7701" s="52" t="s">
        <v>827</v>
      </c>
      <c r="C7701" s="52" t="s">
        <v>1158</v>
      </c>
      <c r="D7701" s="52" t="s">
        <v>1160</v>
      </c>
      <c r="E7701" s="52" t="s">
        <v>201</v>
      </c>
      <c r="F7701" s="52" t="s">
        <v>201</v>
      </c>
      <c r="G7701" s="56" t="s">
        <v>1161</v>
      </c>
      <c r="H7701" s="57">
        <v>19676942850</v>
      </c>
    </row>
    <row r="7702" spans="1:8">
      <c r="A7702" s="52" t="s">
        <v>811</v>
      </c>
      <c r="B7702" s="52" t="s">
        <v>827</v>
      </c>
      <c r="C7702" s="52" t="s">
        <v>1158</v>
      </c>
      <c r="D7702" s="52" t="s">
        <v>1160</v>
      </c>
      <c r="E7702" s="52" t="s">
        <v>934</v>
      </c>
      <c r="F7702" s="52" t="s">
        <v>201</v>
      </c>
      <c r="G7702" s="56" t="s">
        <v>935</v>
      </c>
      <c r="H7702" s="57">
        <v>4954605913</v>
      </c>
    </row>
    <row r="7703" spans="1:8">
      <c r="A7703" s="52" t="s">
        <v>811</v>
      </c>
      <c r="B7703" s="52" t="s">
        <v>827</v>
      </c>
      <c r="C7703" s="52" t="s">
        <v>1158</v>
      </c>
      <c r="D7703" s="52" t="s">
        <v>1160</v>
      </c>
      <c r="E7703" s="52" t="s">
        <v>934</v>
      </c>
      <c r="F7703" s="52" t="s">
        <v>936</v>
      </c>
      <c r="G7703" s="56" t="s">
        <v>937</v>
      </c>
      <c r="H7703" s="57">
        <v>4954605913</v>
      </c>
    </row>
    <row r="7704" spans="1:8" ht="25.5">
      <c r="A7704" s="52" t="s">
        <v>811</v>
      </c>
      <c r="B7704" s="52" t="s">
        <v>827</v>
      </c>
      <c r="C7704" s="52" t="s">
        <v>1158</v>
      </c>
      <c r="D7704" s="52" t="s">
        <v>1160</v>
      </c>
      <c r="E7704" s="52" t="s">
        <v>940</v>
      </c>
      <c r="F7704" s="52" t="s">
        <v>201</v>
      </c>
      <c r="G7704" s="56" t="s">
        <v>941</v>
      </c>
      <c r="H7704" s="57">
        <v>37500000</v>
      </c>
    </row>
    <row r="7705" spans="1:8" ht="25.5">
      <c r="A7705" s="52" t="s">
        <v>811</v>
      </c>
      <c r="B7705" s="52" t="s">
        <v>827</v>
      </c>
      <c r="C7705" s="52" t="s">
        <v>1158</v>
      </c>
      <c r="D7705" s="52" t="s">
        <v>1160</v>
      </c>
      <c r="E7705" s="52" t="s">
        <v>940</v>
      </c>
      <c r="F7705" s="52" t="s">
        <v>942</v>
      </c>
      <c r="G7705" s="56" t="s">
        <v>943</v>
      </c>
      <c r="H7705" s="57">
        <v>37500000</v>
      </c>
    </row>
    <row r="7706" spans="1:8">
      <c r="A7706" s="52" t="s">
        <v>811</v>
      </c>
      <c r="B7706" s="52" t="s">
        <v>827</v>
      </c>
      <c r="C7706" s="52" t="s">
        <v>1158</v>
      </c>
      <c r="D7706" s="52" t="s">
        <v>1160</v>
      </c>
      <c r="E7706" s="52" t="s">
        <v>944</v>
      </c>
      <c r="F7706" s="52" t="s">
        <v>201</v>
      </c>
      <c r="G7706" s="56" t="s">
        <v>945</v>
      </c>
      <c r="H7706" s="57">
        <v>1191168166</v>
      </c>
    </row>
    <row r="7707" spans="1:8">
      <c r="A7707" s="52" t="s">
        <v>811</v>
      </c>
      <c r="B7707" s="52" t="s">
        <v>827</v>
      </c>
      <c r="C7707" s="52" t="s">
        <v>1158</v>
      </c>
      <c r="D7707" s="52" t="s">
        <v>1160</v>
      </c>
      <c r="E7707" s="52" t="s">
        <v>944</v>
      </c>
      <c r="F7707" s="52" t="s">
        <v>946</v>
      </c>
      <c r="G7707" s="56" t="s">
        <v>947</v>
      </c>
      <c r="H7707" s="57">
        <v>49439670</v>
      </c>
    </row>
    <row r="7708" spans="1:8">
      <c r="A7708" s="52" t="s">
        <v>811</v>
      </c>
      <c r="B7708" s="52" t="s">
        <v>827</v>
      </c>
      <c r="C7708" s="52" t="s">
        <v>1158</v>
      </c>
      <c r="D7708" s="52" t="s">
        <v>1160</v>
      </c>
      <c r="E7708" s="52" t="s">
        <v>944</v>
      </c>
      <c r="F7708" s="52" t="s">
        <v>1240</v>
      </c>
      <c r="G7708" s="56" t="s">
        <v>1241</v>
      </c>
      <c r="H7708" s="57">
        <v>87185000</v>
      </c>
    </row>
    <row r="7709" spans="1:8">
      <c r="A7709" s="52" t="s">
        <v>811</v>
      </c>
      <c r="B7709" s="52" t="s">
        <v>827</v>
      </c>
      <c r="C7709" s="52" t="s">
        <v>1158</v>
      </c>
      <c r="D7709" s="52" t="s">
        <v>1160</v>
      </c>
      <c r="E7709" s="52" t="s">
        <v>944</v>
      </c>
      <c r="F7709" s="52" t="s">
        <v>948</v>
      </c>
      <c r="G7709" s="56" t="s">
        <v>949</v>
      </c>
      <c r="H7709" s="57">
        <v>568821000</v>
      </c>
    </row>
    <row r="7710" spans="1:8">
      <c r="A7710" s="52" t="s">
        <v>811</v>
      </c>
      <c r="B7710" s="52" t="s">
        <v>827</v>
      </c>
      <c r="C7710" s="52" t="s">
        <v>1158</v>
      </c>
      <c r="D7710" s="52" t="s">
        <v>1160</v>
      </c>
      <c r="E7710" s="52" t="s">
        <v>944</v>
      </c>
      <c r="F7710" s="52" t="s">
        <v>1229</v>
      </c>
      <c r="G7710" s="56" t="s">
        <v>1230</v>
      </c>
      <c r="H7710" s="57">
        <v>244070292</v>
      </c>
    </row>
    <row r="7711" spans="1:8" ht="25.5">
      <c r="A7711" s="52" t="s">
        <v>811</v>
      </c>
      <c r="B7711" s="52" t="s">
        <v>827</v>
      </c>
      <c r="C7711" s="52" t="s">
        <v>1158</v>
      </c>
      <c r="D7711" s="52" t="s">
        <v>1160</v>
      </c>
      <c r="E7711" s="52" t="s">
        <v>944</v>
      </c>
      <c r="F7711" s="52" t="s">
        <v>954</v>
      </c>
      <c r="G7711" s="56" t="s">
        <v>955</v>
      </c>
      <c r="H7711" s="57">
        <v>32908000</v>
      </c>
    </row>
    <row r="7712" spans="1:8" ht="25.5">
      <c r="A7712" s="52" t="s">
        <v>811</v>
      </c>
      <c r="B7712" s="52" t="s">
        <v>827</v>
      </c>
      <c r="C7712" s="52" t="s">
        <v>1158</v>
      </c>
      <c r="D7712" s="52" t="s">
        <v>1160</v>
      </c>
      <c r="E7712" s="52" t="s">
        <v>944</v>
      </c>
      <c r="F7712" s="52" t="s">
        <v>956</v>
      </c>
      <c r="G7712" s="56" t="s">
        <v>957</v>
      </c>
      <c r="H7712" s="57">
        <v>46318004</v>
      </c>
    </row>
    <row r="7713" spans="1:8">
      <c r="A7713" s="52" t="s">
        <v>811</v>
      </c>
      <c r="B7713" s="52" t="s">
        <v>827</v>
      </c>
      <c r="C7713" s="52" t="s">
        <v>1158</v>
      </c>
      <c r="D7713" s="52" t="s">
        <v>1160</v>
      </c>
      <c r="E7713" s="52" t="s">
        <v>944</v>
      </c>
      <c r="F7713" s="52" t="s">
        <v>960</v>
      </c>
      <c r="G7713" s="56" t="s">
        <v>961</v>
      </c>
      <c r="H7713" s="57">
        <v>162426200</v>
      </c>
    </row>
    <row r="7714" spans="1:8" ht="25.5">
      <c r="A7714" s="52" t="s">
        <v>811</v>
      </c>
      <c r="B7714" s="52" t="s">
        <v>827</v>
      </c>
      <c r="C7714" s="52" t="s">
        <v>1158</v>
      </c>
      <c r="D7714" s="52" t="s">
        <v>1160</v>
      </c>
      <c r="E7714" s="52" t="s">
        <v>962</v>
      </c>
      <c r="F7714" s="52" t="s">
        <v>201</v>
      </c>
      <c r="G7714" s="56" t="s">
        <v>963</v>
      </c>
      <c r="H7714" s="57">
        <v>13000000</v>
      </c>
    </row>
    <row r="7715" spans="1:8">
      <c r="A7715" s="52" t="s">
        <v>811</v>
      </c>
      <c r="B7715" s="52" t="s">
        <v>827</v>
      </c>
      <c r="C7715" s="52" t="s">
        <v>1158</v>
      </c>
      <c r="D7715" s="52" t="s">
        <v>1160</v>
      </c>
      <c r="E7715" s="52" t="s">
        <v>962</v>
      </c>
      <c r="F7715" s="52" t="s">
        <v>964</v>
      </c>
      <c r="G7715" s="56" t="s">
        <v>965</v>
      </c>
      <c r="H7715" s="57">
        <v>13000000</v>
      </c>
    </row>
    <row r="7716" spans="1:8">
      <c r="A7716" s="52" t="s">
        <v>811</v>
      </c>
      <c r="B7716" s="52" t="s">
        <v>827</v>
      </c>
      <c r="C7716" s="52" t="s">
        <v>1158</v>
      </c>
      <c r="D7716" s="52" t="s">
        <v>1160</v>
      </c>
      <c r="E7716" s="52" t="s">
        <v>966</v>
      </c>
      <c r="F7716" s="52" t="s">
        <v>201</v>
      </c>
      <c r="G7716" s="56" t="s">
        <v>967</v>
      </c>
      <c r="H7716" s="57">
        <v>508070000</v>
      </c>
    </row>
    <row r="7717" spans="1:8">
      <c r="A7717" s="52" t="s">
        <v>811</v>
      </c>
      <c r="B7717" s="52" t="s">
        <v>827</v>
      </c>
      <c r="C7717" s="52" t="s">
        <v>1158</v>
      </c>
      <c r="D7717" s="52" t="s">
        <v>1160</v>
      </c>
      <c r="E7717" s="52" t="s">
        <v>966</v>
      </c>
      <c r="F7717" s="52" t="s">
        <v>970</v>
      </c>
      <c r="G7717" s="56" t="s">
        <v>971</v>
      </c>
      <c r="H7717" s="57">
        <v>508070000</v>
      </c>
    </row>
    <row r="7718" spans="1:8">
      <c r="A7718" s="52" t="s">
        <v>811</v>
      </c>
      <c r="B7718" s="52" t="s">
        <v>827</v>
      </c>
      <c r="C7718" s="52" t="s">
        <v>1158</v>
      </c>
      <c r="D7718" s="52" t="s">
        <v>1160</v>
      </c>
      <c r="E7718" s="52" t="s">
        <v>972</v>
      </c>
      <c r="F7718" s="52" t="s">
        <v>201</v>
      </c>
      <c r="G7718" s="56" t="s">
        <v>973</v>
      </c>
      <c r="H7718" s="57">
        <v>1181996650</v>
      </c>
    </row>
    <row r="7719" spans="1:8">
      <c r="A7719" s="52" t="s">
        <v>811</v>
      </c>
      <c r="B7719" s="52" t="s">
        <v>827</v>
      </c>
      <c r="C7719" s="52" t="s">
        <v>1158</v>
      </c>
      <c r="D7719" s="52" t="s">
        <v>1160</v>
      </c>
      <c r="E7719" s="52" t="s">
        <v>972</v>
      </c>
      <c r="F7719" s="52" t="s">
        <v>974</v>
      </c>
      <c r="G7719" s="56" t="s">
        <v>975</v>
      </c>
      <c r="H7719" s="57">
        <v>883205720</v>
      </c>
    </row>
    <row r="7720" spans="1:8">
      <c r="A7720" s="52" t="s">
        <v>811</v>
      </c>
      <c r="B7720" s="52" t="s">
        <v>827</v>
      </c>
      <c r="C7720" s="52" t="s">
        <v>1158</v>
      </c>
      <c r="D7720" s="52" t="s">
        <v>1160</v>
      </c>
      <c r="E7720" s="52" t="s">
        <v>972</v>
      </c>
      <c r="F7720" s="52" t="s">
        <v>976</v>
      </c>
      <c r="G7720" s="56" t="s">
        <v>977</v>
      </c>
      <c r="H7720" s="57">
        <v>149994380</v>
      </c>
    </row>
    <row r="7721" spans="1:8">
      <c r="A7721" s="52" t="s">
        <v>811</v>
      </c>
      <c r="B7721" s="52" t="s">
        <v>827</v>
      </c>
      <c r="C7721" s="52" t="s">
        <v>1158</v>
      </c>
      <c r="D7721" s="52" t="s">
        <v>1160</v>
      </c>
      <c r="E7721" s="52" t="s">
        <v>972</v>
      </c>
      <c r="F7721" s="52" t="s">
        <v>978</v>
      </c>
      <c r="G7721" s="56" t="s">
        <v>979</v>
      </c>
      <c r="H7721" s="57">
        <v>99638310</v>
      </c>
    </row>
    <row r="7722" spans="1:8">
      <c r="A7722" s="52" t="s">
        <v>811</v>
      </c>
      <c r="B7722" s="52" t="s">
        <v>827</v>
      </c>
      <c r="C7722" s="52" t="s">
        <v>1158</v>
      </c>
      <c r="D7722" s="52" t="s">
        <v>1160</v>
      </c>
      <c r="E7722" s="52" t="s">
        <v>972</v>
      </c>
      <c r="F7722" s="52" t="s">
        <v>980</v>
      </c>
      <c r="G7722" s="56" t="s">
        <v>981</v>
      </c>
      <c r="H7722" s="57">
        <v>49158240</v>
      </c>
    </row>
    <row r="7723" spans="1:8">
      <c r="A7723" s="52" t="s">
        <v>811</v>
      </c>
      <c r="B7723" s="52" t="s">
        <v>827</v>
      </c>
      <c r="C7723" s="52" t="s">
        <v>1158</v>
      </c>
      <c r="D7723" s="52" t="s">
        <v>1160</v>
      </c>
      <c r="E7723" s="52" t="s">
        <v>982</v>
      </c>
      <c r="F7723" s="52" t="s">
        <v>201</v>
      </c>
      <c r="G7723" s="56" t="s">
        <v>983</v>
      </c>
      <c r="H7723" s="57">
        <v>303653500</v>
      </c>
    </row>
    <row r="7724" spans="1:8" ht="25.5">
      <c r="A7724" s="52" t="s">
        <v>811</v>
      </c>
      <c r="B7724" s="52" t="s">
        <v>827</v>
      </c>
      <c r="C7724" s="52" t="s">
        <v>1158</v>
      </c>
      <c r="D7724" s="52" t="s">
        <v>1160</v>
      </c>
      <c r="E7724" s="52" t="s">
        <v>982</v>
      </c>
      <c r="F7724" s="52" t="s">
        <v>984</v>
      </c>
      <c r="G7724" s="56" t="s">
        <v>985</v>
      </c>
      <c r="H7724" s="57">
        <v>255653500</v>
      </c>
    </row>
    <row r="7725" spans="1:8">
      <c r="A7725" s="52" t="s">
        <v>811</v>
      </c>
      <c r="B7725" s="52" t="s">
        <v>827</v>
      </c>
      <c r="C7725" s="52" t="s">
        <v>1158</v>
      </c>
      <c r="D7725" s="52" t="s">
        <v>1160</v>
      </c>
      <c r="E7725" s="52" t="s">
        <v>982</v>
      </c>
      <c r="F7725" s="52" t="s">
        <v>1242</v>
      </c>
      <c r="G7725" s="56" t="s">
        <v>971</v>
      </c>
      <c r="H7725" s="57">
        <v>48000000</v>
      </c>
    </row>
    <row r="7726" spans="1:8">
      <c r="A7726" s="52" t="s">
        <v>811</v>
      </c>
      <c r="B7726" s="52" t="s">
        <v>827</v>
      </c>
      <c r="C7726" s="52" t="s">
        <v>1158</v>
      </c>
      <c r="D7726" s="52" t="s">
        <v>1160</v>
      </c>
      <c r="E7726" s="52" t="s">
        <v>986</v>
      </c>
      <c r="F7726" s="52" t="s">
        <v>201</v>
      </c>
      <c r="G7726" s="56" t="s">
        <v>987</v>
      </c>
      <c r="H7726" s="57">
        <v>58051848</v>
      </c>
    </row>
    <row r="7727" spans="1:8">
      <c r="A7727" s="52" t="s">
        <v>811</v>
      </c>
      <c r="B7727" s="52" t="s">
        <v>827</v>
      </c>
      <c r="C7727" s="52" t="s">
        <v>1158</v>
      </c>
      <c r="D7727" s="52" t="s">
        <v>1160</v>
      </c>
      <c r="E7727" s="52" t="s">
        <v>986</v>
      </c>
      <c r="F7727" s="52" t="s">
        <v>988</v>
      </c>
      <c r="G7727" s="56" t="s">
        <v>989</v>
      </c>
      <c r="H7727" s="57">
        <v>48736624</v>
      </c>
    </row>
    <row r="7728" spans="1:8">
      <c r="A7728" s="52" t="s">
        <v>811</v>
      </c>
      <c r="B7728" s="52" t="s">
        <v>827</v>
      </c>
      <c r="C7728" s="52" t="s">
        <v>1158</v>
      </c>
      <c r="D7728" s="52" t="s">
        <v>1160</v>
      </c>
      <c r="E7728" s="52" t="s">
        <v>986</v>
      </c>
      <c r="F7728" s="52" t="s">
        <v>990</v>
      </c>
      <c r="G7728" s="56" t="s">
        <v>991</v>
      </c>
      <c r="H7728" s="57">
        <v>7051524</v>
      </c>
    </row>
    <row r="7729" spans="1:8">
      <c r="A7729" s="52" t="s">
        <v>811</v>
      </c>
      <c r="B7729" s="52" t="s">
        <v>827</v>
      </c>
      <c r="C7729" s="52" t="s">
        <v>1158</v>
      </c>
      <c r="D7729" s="52" t="s">
        <v>1160</v>
      </c>
      <c r="E7729" s="52" t="s">
        <v>986</v>
      </c>
      <c r="F7729" s="52" t="s">
        <v>994</v>
      </c>
      <c r="G7729" s="56" t="s">
        <v>995</v>
      </c>
      <c r="H7729" s="57">
        <v>1560000</v>
      </c>
    </row>
    <row r="7730" spans="1:8">
      <c r="A7730" s="52" t="s">
        <v>811</v>
      </c>
      <c r="B7730" s="52" t="s">
        <v>827</v>
      </c>
      <c r="C7730" s="52" t="s">
        <v>1158</v>
      </c>
      <c r="D7730" s="52" t="s">
        <v>1160</v>
      </c>
      <c r="E7730" s="52" t="s">
        <v>986</v>
      </c>
      <c r="F7730" s="52" t="s">
        <v>1110</v>
      </c>
      <c r="G7730" s="56" t="s">
        <v>1111</v>
      </c>
      <c r="H7730" s="57">
        <v>703700</v>
      </c>
    </row>
    <row r="7731" spans="1:8">
      <c r="A7731" s="52" t="s">
        <v>811</v>
      </c>
      <c r="B7731" s="52" t="s">
        <v>827</v>
      </c>
      <c r="C7731" s="52" t="s">
        <v>1158</v>
      </c>
      <c r="D7731" s="52" t="s">
        <v>1160</v>
      </c>
      <c r="E7731" s="52" t="s">
        <v>996</v>
      </c>
      <c r="F7731" s="52" t="s">
        <v>201</v>
      </c>
      <c r="G7731" s="56" t="s">
        <v>997</v>
      </c>
      <c r="H7731" s="57">
        <v>252267127</v>
      </c>
    </row>
    <row r="7732" spans="1:8">
      <c r="A7732" s="52" t="s">
        <v>811</v>
      </c>
      <c r="B7732" s="52" t="s">
        <v>827</v>
      </c>
      <c r="C7732" s="52" t="s">
        <v>1158</v>
      </c>
      <c r="D7732" s="52" t="s">
        <v>1160</v>
      </c>
      <c r="E7732" s="52" t="s">
        <v>996</v>
      </c>
      <c r="F7732" s="52" t="s">
        <v>998</v>
      </c>
      <c r="G7732" s="56" t="s">
        <v>999</v>
      </c>
      <c r="H7732" s="57">
        <v>162641690</v>
      </c>
    </row>
    <row r="7733" spans="1:8">
      <c r="A7733" s="52" t="s">
        <v>811</v>
      </c>
      <c r="B7733" s="52" t="s">
        <v>827</v>
      </c>
      <c r="C7733" s="52" t="s">
        <v>1158</v>
      </c>
      <c r="D7733" s="52" t="s">
        <v>1160</v>
      </c>
      <c r="E7733" s="52" t="s">
        <v>996</v>
      </c>
      <c r="F7733" s="52" t="s">
        <v>1000</v>
      </c>
      <c r="G7733" s="56" t="s">
        <v>1001</v>
      </c>
      <c r="H7733" s="57">
        <v>35592597</v>
      </c>
    </row>
    <row r="7734" spans="1:8">
      <c r="A7734" s="52" t="s">
        <v>811</v>
      </c>
      <c r="B7734" s="52" t="s">
        <v>827</v>
      </c>
      <c r="C7734" s="52" t="s">
        <v>1158</v>
      </c>
      <c r="D7734" s="52" t="s">
        <v>1160</v>
      </c>
      <c r="E7734" s="52" t="s">
        <v>996</v>
      </c>
      <c r="F7734" s="52" t="s">
        <v>1004</v>
      </c>
      <c r="G7734" s="56" t="s">
        <v>1005</v>
      </c>
      <c r="H7734" s="57">
        <v>54032840</v>
      </c>
    </row>
    <row r="7735" spans="1:8">
      <c r="A7735" s="52" t="s">
        <v>811</v>
      </c>
      <c r="B7735" s="52" t="s">
        <v>827</v>
      </c>
      <c r="C7735" s="52" t="s">
        <v>1158</v>
      </c>
      <c r="D7735" s="52" t="s">
        <v>1160</v>
      </c>
      <c r="E7735" s="52" t="s">
        <v>1006</v>
      </c>
      <c r="F7735" s="52" t="s">
        <v>201</v>
      </c>
      <c r="G7735" s="56" t="s">
        <v>1007</v>
      </c>
      <c r="H7735" s="57">
        <v>176318400</v>
      </c>
    </row>
    <row r="7736" spans="1:8" ht="38.25">
      <c r="A7736" s="52" t="s">
        <v>811</v>
      </c>
      <c r="B7736" s="52" t="s">
        <v>827</v>
      </c>
      <c r="C7736" s="52" t="s">
        <v>1158</v>
      </c>
      <c r="D7736" s="52" t="s">
        <v>1160</v>
      </c>
      <c r="E7736" s="52" t="s">
        <v>1006</v>
      </c>
      <c r="F7736" s="52" t="s">
        <v>1008</v>
      </c>
      <c r="G7736" s="56" t="s">
        <v>1009</v>
      </c>
      <c r="H7736" s="57">
        <v>792000</v>
      </c>
    </row>
    <row r="7737" spans="1:8" ht="38.25">
      <c r="A7737" s="52" t="s">
        <v>811</v>
      </c>
      <c r="B7737" s="52" t="s">
        <v>827</v>
      </c>
      <c r="C7737" s="52" t="s">
        <v>1158</v>
      </c>
      <c r="D7737" s="52" t="s">
        <v>1160</v>
      </c>
      <c r="E7737" s="52" t="s">
        <v>1006</v>
      </c>
      <c r="F7737" s="52" t="s">
        <v>1012</v>
      </c>
      <c r="G7737" s="56" t="s">
        <v>1013</v>
      </c>
      <c r="H7737" s="57">
        <v>17608000</v>
      </c>
    </row>
    <row r="7738" spans="1:8">
      <c r="A7738" s="52" t="s">
        <v>811</v>
      </c>
      <c r="B7738" s="52" t="s">
        <v>827</v>
      </c>
      <c r="C7738" s="52" t="s">
        <v>1158</v>
      </c>
      <c r="D7738" s="52" t="s">
        <v>1160</v>
      </c>
      <c r="E7738" s="52" t="s">
        <v>1006</v>
      </c>
      <c r="F7738" s="52" t="s">
        <v>1014</v>
      </c>
      <c r="G7738" s="56" t="s">
        <v>1015</v>
      </c>
      <c r="H7738" s="57">
        <v>98946400</v>
      </c>
    </row>
    <row r="7739" spans="1:8" ht="25.5">
      <c r="A7739" s="52" t="s">
        <v>811</v>
      </c>
      <c r="B7739" s="52" t="s">
        <v>827</v>
      </c>
      <c r="C7739" s="52" t="s">
        <v>1158</v>
      </c>
      <c r="D7739" s="52" t="s">
        <v>1160</v>
      </c>
      <c r="E7739" s="52" t="s">
        <v>1006</v>
      </c>
      <c r="F7739" s="52" t="s">
        <v>1016</v>
      </c>
      <c r="G7739" s="56" t="s">
        <v>1017</v>
      </c>
      <c r="H7739" s="57">
        <v>42861000</v>
      </c>
    </row>
    <row r="7740" spans="1:8">
      <c r="A7740" s="52" t="s">
        <v>811</v>
      </c>
      <c r="B7740" s="52" t="s">
        <v>827</v>
      </c>
      <c r="C7740" s="52" t="s">
        <v>1158</v>
      </c>
      <c r="D7740" s="52" t="s">
        <v>1160</v>
      </c>
      <c r="E7740" s="52" t="s">
        <v>1006</v>
      </c>
      <c r="F7740" s="52" t="s">
        <v>1020</v>
      </c>
      <c r="G7740" s="56" t="s">
        <v>511</v>
      </c>
      <c r="H7740" s="57">
        <v>16111000</v>
      </c>
    </row>
    <row r="7741" spans="1:8">
      <c r="A7741" s="52" t="s">
        <v>811</v>
      </c>
      <c r="B7741" s="52" t="s">
        <v>827</v>
      </c>
      <c r="C7741" s="52" t="s">
        <v>1158</v>
      </c>
      <c r="D7741" s="52" t="s">
        <v>1160</v>
      </c>
      <c r="E7741" s="52" t="s">
        <v>1021</v>
      </c>
      <c r="F7741" s="52" t="s">
        <v>201</v>
      </c>
      <c r="G7741" s="56" t="s">
        <v>1022</v>
      </c>
      <c r="H7741" s="57">
        <v>2813076670</v>
      </c>
    </row>
    <row r="7742" spans="1:8">
      <c r="A7742" s="52" t="s">
        <v>811</v>
      </c>
      <c r="B7742" s="52" t="s">
        <v>827</v>
      </c>
      <c r="C7742" s="52" t="s">
        <v>1158</v>
      </c>
      <c r="D7742" s="52" t="s">
        <v>1160</v>
      </c>
      <c r="E7742" s="52" t="s">
        <v>1021</v>
      </c>
      <c r="F7742" s="52" t="s">
        <v>1023</v>
      </c>
      <c r="G7742" s="56" t="s">
        <v>1024</v>
      </c>
      <c r="H7742" s="57">
        <v>230658232</v>
      </c>
    </row>
    <row r="7743" spans="1:8">
      <c r="A7743" s="52" t="s">
        <v>811</v>
      </c>
      <c r="B7743" s="52" t="s">
        <v>827</v>
      </c>
      <c r="C7743" s="52" t="s">
        <v>1158</v>
      </c>
      <c r="D7743" s="52" t="s">
        <v>1160</v>
      </c>
      <c r="E7743" s="52" t="s">
        <v>1021</v>
      </c>
      <c r="F7743" s="52" t="s">
        <v>1025</v>
      </c>
      <c r="G7743" s="56" t="s">
        <v>1026</v>
      </c>
      <c r="H7743" s="57">
        <v>100200000</v>
      </c>
    </row>
    <row r="7744" spans="1:8">
      <c r="A7744" s="52" t="s">
        <v>811</v>
      </c>
      <c r="B7744" s="52" t="s">
        <v>827</v>
      </c>
      <c r="C7744" s="52" t="s">
        <v>1158</v>
      </c>
      <c r="D7744" s="52" t="s">
        <v>1160</v>
      </c>
      <c r="E7744" s="52" t="s">
        <v>1021</v>
      </c>
      <c r="F7744" s="52" t="s">
        <v>1029</v>
      </c>
      <c r="G7744" s="56" t="s">
        <v>1030</v>
      </c>
      <c r="H7744" s="57">
        <v>10362000</v>
      </c>
    </row>
    <row r="7745" spans="1:8">
      <c r="A7745" s="52" t="s">
        <v>811</v>
      </c>
      <c r="B7745" s="52" t="s">
        <v>827</v>
      </c>
      <c r="C7745" s="52" t="s">
        <v>1158</v>
      </c>
      <c r="D7745" s="52" t="s">
        <v>1160</v>
      </c>
      <c r="E7745" s="52" t="s">
        <v>1021</v>
      </c>
      <c r="F7745" s="52" t="s">
        <v>1243</v>
      </c>
      <c r="G7745" s="56" t="s">
        <v>1244</v>
      </c>
      <c r="H7745" s="57">
        <v>7594000</v>
      </c>
    </row>
    <row r="7746" spans="1:8">
      <c r="A7746" s="52" t="s">
        <v>811</v>
      </c>
      <c r="B7746" s="52" t="s">
        <v>827</v>
      </c>
      <c r="C7746" s="52" t="s">
        <v>1158</v>
      </c>
      <c r="D7746" s="52" t="s">
        <v>1160</v>
      </c>
      <c r="E7746" s="52" t="s">
        <v>1021</v>
      </c>
      <c r="F7746" s="52" t="s">
        <v>1031</v>
      </c>
      <c r="G7746" s="56" t="s">
        <v>1032</v>
      </c>
      <c r="H7746" s="57">
        <v>1350927000</v>
      </c>
    </row>
    <row r="7747" spans="1:8">
      <c r="A7747" s="52" t="s">
        <v>811</v>
      </c>
      <c r="B7747" s="52" t="s">
        <v>827</v>
      </c>
      <c r="C7747" s="52" t="s">
        <v>1158</v>
      </c>
      <c r="D7747" s="52" t="s">
        <v>1160</v>
      </c>
      <c r="E7747" s="52" t="s">
        <v>1021</v>
      </c>
      <c r="F7747" s="52" t="s">
        <v>1033</v>
      </c>
      <c r="G7747" s="56" t="s">
        <v>1034</v>
      </c>
      <c r="H7747" s="57">
        <v>1113335438</v>
      </c>
    </row>
    <row r="7748" spans="1:8">
      <c r="A7748" s="52" t="s">
        <v>811</v>
      </c>
      <c r="B7748" s="52" t="s">
        <v>827</v>
      </c>
      <c r="C7748" s="52" t="s">
        <v>1158</v>
      </c>
      <c r="D7748" s="52" t="s">
        <v>1160</v>
      </c>
      <c r="E7748" s="52" t="s">
        <v>1035</v>
      </c>
      <c r="F7748" s="52" t="s">
        <v>201</v>
      </c>
      <c r="G7748" s="56" t="s">
        <v>1036</v>
      </c>
      <c r="H7748" s="57">
        <v>350650000</v>
      </c>
    </row>
    <row r="7749" spans="1:8">
      <c r="A7749" s="52" t="s">
        <v>811</v>
      </c>
      <c r="B7749" s="52" t="s">
        <v>827</v>
      </c>
      <c r="C7749" s="52" t="s">
        <v>1158</v>
      </c>
      <c r="D7749" s="52" t="s">
        <v>1160</v>
      </c>
      <c r="E7749" s="52" t="s">
        <v>1035</v>
      </c>
      <c r="F7749" s="52" t="s">
        <v>1037</v>
      </c>
      <c r="G7749" s="56" t="s">
        <v>1038</v>
      </c>
      <c r="H7749" s="57">
        <v>200000</v>
      </c>
    </row>
    <row r="7750" spans="1:8">
      <c r="A7750" s="52" t="s">
        <v>811</v>
      </c>
      <c r="B7750" s="52" t="s">
        <v>827</v>
      </c>
      <c r="C7750" s="52" t="s">
        <v>1158</v>
      </c>
      <c r="D7750" s="52" t="s">
        <v>1160</v>
      </c>
      <c r="E7750" s="52" t="s">
        <v>1035</v>
      </c>
      <c r="F7750" s="52" t="s">
        <v>1039</v>
      </c>
      <c r="G7750" s="56" t="s">
        <v>1040</v>
      </c>
      <c r="H7750" s="57">
        <v>17350000</v>
      </c>
    </row>
    <row r="7751" spans="1:8">
      <c r="A7751" s="52" t="s">
        <v>811</v>
      </c>
      <c r="B7751" s="52" t="s">
        <v>827</v>
      </c>
      <c r="C7751" s="52" t="s">
        <v>1158</v>
      </c>
      <c r="D7751" s="52" t="s">
        <v>1160</v>
      </c>
      <c r="E7751" s="52" t="s">
        <v>1035</v>
      </c>
      <c r="F7751" s="52" t="s">
        <v>1041</v>
      </c>
      <c r="G7751" s="56" t="s">
        <v>1028</v>
      </c>
      <c r="H7751" s="57">
        <v>24600000</v>
      </c>
    </row>
    <row r="7752" spans="1:8">
      <c r="A7752" s="52" t="s">
        <v>811</v>
      </c>
      <c r="B7752" s="52" t="s">
        <v>827</v>
      </c>
      <c r="C7752" s="52" t="s">
        <v>1158</v>
      </c>
      <c r="D7752" s="52" t="s">
        <v>1160</v>
      </c>
      <c r="E7752" s="52" t="s">
        <v>1035</v>
      </c>
      <c r="F7752" s="52" t="s">
        <v>1042</v>
      </c>
      <c r="G7752" s="56" t="s">
        <v>1043</v>
      </c>
      <c r="H7752" s="57">
        <v>302500000</v>
      </c>
    </row>
    <row r="7753" spans="1:8">
      <c r="A7753" s="52" t="s">
        <v>811</v>
      </c>
      <c r="B7753" s="52" t="s">
        <v>827</v>
      </c>
      <c r="C7753" s="52" t="s">
        <v>1158</v>
      </c>
      <c r="D7753" s="52" t="s">
        <v>1160</v>
      </c>
      <c r="E7753" s="52" t="s">
        <v>1035</v>
      </c>
      <c r="F7753" s="52" t="s">
        <v>1221</v>
      </c>
      <c r="G7753" s="56" t="s">
        <v>971</v>
      </c>
      <c r="H7753" s="57">
        <v>6000000</v>
      </c>
    </row>
    <row r="7754" spans="1:8">
      <c r="A7754" s="52" t="s">
        <v>811</v>
      </c>
      <c r="B7754" s="52" t="s">
        <v>827</v>
      </c>
      <c r="C7754" s="52" t="s">
        <v>1158</v>
      </c>
      <c r="D7754" s="52" t="s">
        <v>1160</v>
      </c>
      <c r="E7754" s="52" t="s">
        <v>1044</v>
      </c>
      <c r="F7754" s="52" t="s">
        <v>201</v>
      </c>
      <c r="G7754" s="56" t="s">
        <v>1045</v>
      </c>
      <c r="H7754" s="57">
        <v>383668174</v>
      </c>
    </row>
    <row r="7755" spans="1:8">
      <c r="A7755" s="52" t="s">
        <v>811</v>
      </c>
      <c r="B7755" s="52" t="s">
        <v>827</v>
      </c>
      <c r="C7755" s="52" t="s">
        <v>1158</v>
      </c>
      <c r="D7755" s="52" t="s">
        <v>1160</v>
      </c>
      <c r="E7755" s="52" t="s">
        <v>1044</v>
      </c>
      <c r="F7755" s="52" t="s">
        <v>1046</v>
      </c>
      <c r="G7755" s="56" t="s">
        <v>1047</v>
      </c>
      <c r="H7755" s="57">
        <v>229778060</v>
      </c>
    </row>
    <row r="7756" spans="1:8">
      <c r="A7756" s="52" t="s">
        <v>811</v>
      </c>
      <c r="B7756" s="52" t="s">
        <v>827</v>
      </c>
      <c r="C7756" s="52" t="s">
        <v>1158</v>
      </c>
      <c r="D7756" s="52" t="s">
        <v>1160</v>
      </c>
      <c r="E7756" s="52" t="s">
        <v>1044</v>
      </c>
      <c r="F7756" s="52" t="s">
        <v>1048</v>
      </c>
      <c r="G7756" s="56" t="s">
        <v>1049</v>
      </c>
      <c r="H7756" s="57">
        <v>71000000</v>
      </c>
    </row>
    <row r="7757" spans="1:8">
      <c r="A7757" s="52" t="s">
        <v>811</v>
      </c>
      <c r="B7757" s="52" t="s">
        <v>827</v>
      </c>
      <c r="C7757" s="52" t="s">
        <v>1158</v>
      </c>
      <c r="D7757" s="52" t="s">
        <v>1160</v>
      </c>
      <c r="E7757" s="52" t="s">
        <v>1044</v>
      </c>
      <c r="F7757" s="52" t="s">
        <v>1050</v>
      </c>
      <c r="G7757" s="56" t="s">
        <v>1051</v>
      </c>
      <c r="H7757" s="57">
        <v>82890114</v>
      </c>
    </row>
    <row r="7758" spans="1:8" ht="25.5">
      <c r="A7758" s="52" t="s">
        <v>811</v>
      </c>
      <c r="B7758" s="52" t="s">
        <v>827</v>
      </c>
      <c r="C7758" s="52" t="s">
        <v>1158</v>
      </c>
      <c r="D7758" s="52" t="s">
        <v>1160</v>
      </c>
      <c r="E7758" s="52" t="s">
        <v>1058</v>
      </c>
      <c r="F7758" s="52" t="s">
        <v>201</v>
      </c>
      <c r="G7758" s="56" t="s">
        <v>1059</v>
      </c>
      <c r="H7758" s="57">
        <v>922315093</v>
      </c>
    </row>
    <row r="7759" spans="1:8">
      <c r="A7759" s="52" t="s">
        <v>811</v>
      </c>
      <c r="B7759" s="52" t="s">
        <v>827</v>
      </c>
      <c r="C7759" s="52" t="s">
        <v>1158</v>
      </c>
      <c r="D7759" s="52" t="s">
        <v>1160</v>
      </c>
      <c r="E7759" s="52" t="s">
        <v>1058</v>
      </c>
      <c r="F7759" s="52" t="s">
        <v>1062</v>
      </c>
      <c r="G7759" s="56" t="s">
        <v>1063</v>
      </c>
      <c r="H7759" s="57">
        <v>13191093</v>
      </c>
    </row>
    <row r="7760" spans="1:8">
      <c r="A7760" s="52" t="s">
        <v>811</v>
      </c>
      <c r="B7760" s="52" t="s">
        <v>827</v>
      </c>
      <c r="C7760" s="52" t="s">
        <v>1158</v>
      </c>
      <c r="D7760" s="52" t="s">
        <v>1160</v>
      </c>
      <c r="E7760" s="52" t="s">
        <v>1058</v>
      </c>
      <c r="F7760" s="52" t="s">
        <v>1064</v>
      </c>
      <c r="G7760" s="56" t="s">
        <v>1065</v>
      </c>
      <c r="H7760" s="57">
        <v>89839000</v>
      </c>
    </row>
    <row r="7761" spans="1:8">
      <c r="A7761" s="52" t="s">
        <v>811</v>
      </c>
      <c r="B7761" s="52" t="s">
        <v>827</v>
      </c>
      <c r="C7761" s="52" t="s">
        <v>1158</v>
      </c>
      <c r="D7761" s="52" t="s">
        <v>1160</v>
      </c>
      <c r="E7761" s="52" t="s">
        <v>1058</v>
      </c>
      <c r="F7761" s="52" t="s">
        <v>1066</v>
      </c>
      <c r="G7761" s="56" t="s">
        <v>1067</v>
      </c>
      <c r="H7761" s="57">
        <v>30272000</v>
      </c>
    </row>
    <row r="7762" spans="1:8">
      <c r="A7762" s="52" t="s">
        <v>811</v>
      </c>
      <c r="B7762" s="52" t="s">
        <v>827</v>
      </c>
      <c r="C7762" s="52" t="s">
        <v>1158</v>
      </c>
      <c r="D7762" s="52" t="s">
        <v>1160</v>
      </c>
      <c r="E7762" s="52" t="s">
        <v>1058</v>
      </c>
      <c r="F7762" s="52" t="s">
        <v>1068</v>
      </c>
      <c r="G7762" s="56" t="s">
        <v>1069</v>
      </c>
      <c r="H7762" s="57">
        <v>7529000</v>
      </c>
    </row>
    <row r="7763" spans="1:8">
      <c r="A7763" s="52" t="s">
        <v>811</v>
      </c>
      <c r="B7763" s="52" t="s">
        <v>827</v>
      </c>
      <c r="C7763" s="52" t="s">
        <v>1158</v>
      </c>
      <c r="D7763" s="52" t="s">
        <v>1160</v>
      </c>
      <c r="E7763" s="52" t="s">
        <v>1058</v>
      </c>
      <c r="F7763" s="52" t="s">
        <v>1070</v>
      </c>
      <c r="G7763" s="56" t="s">
        <v>1071</v>
      </c>
      <c r="H7763" s="57">
        <v>781484000</v>
      </c>
    </row>
    <row r="7764" spans="1:8" ht="25.5">
      <c r="A7764" s="52" t="s">
        <v>811</v>
      </c>
      <c r="B7764" s="52" t="s">
        <v>827</v>
      </c>
      <c r="C7764" s="52" t="s">
        <v>1158</v>
      </c>
      <c r="D7764" s="52" t="s">
        <v>1160</v>
      </c>
      <c r="E7764" s="52" t="s">
        <v>1072</v>
      </c>
      <c r="F7764" s="52" t="s">
        <v>201</v>
      </c>
      <c r="G7764" s="56" t="s">
        <v>1073</v>
      </c>
      <c r="H7764" s="57">
        <v>71660000</v>
      </c>
    </row>
    <row r="7765" spans="1:8">
      <c r="A7765" s="52" t="s">
        <v>811</v>
      </c>
      <c r="B7765" s="52" t="s">
        <v>827</v>
      </c>
      <c r="C7765" s="52" t="s">
        <v>1158</v>
      </c>
      <c r="D7765" s="52" t="s">
        <v>1160</v>
      </c>
      <c r="E7765" s="52" t="s">
        <v>1072</v>
      </c>
      <c r="F7765" s="52" t="s">
        <v>1074</v>
      </c>
      <c r="G7765" s="56" t="s">
        <v>1067</v>
      </c>
      <c r="H7765" s="57">
        <v>30660000</v>
      </c>
    </row>
    <row r="7766" spans="1:8">
      <c r="A7766" s="52" t="s">
        <v>811</v>
      </c>
      <c r="B7766" s="52" t="s">
        <v>827</v>
      </c>
      <c r="C7766" s="52" t="s">
        <v>1158</v>
      </c>
      <c r="D7766" s="52" t="s">
        <v>1160</v>
      </c>
      <c r="E7766" s="52" t="s">
        <v>1072</v>
      </c>
      <c r="F7766" s="52" t="s">
        <v>1075</v>
      </c>
      <c r="G7766" s="56" t="s">
        <v>1065</v>
      </c>
      <c r="H7766" s="57">
        <v>41000000</v>
      </c>
    </row>
    <row r="7767" spans="1:8" ht="25.5">
      <c r="A7767" s="52" t="s">
        <v>811</v>
      </c>
      <c r="B7767" s="52" t="s">
        <v>827</v>
      </c>
      <c r="C7767" s="52" t="s">
        <v>1158</v>
      </c>
      <c r="D7767" s="52" t="s">
        <v>1160</v>
      </c>
      <c r="E7767" s="52" t="s">
        <v>1076</v>
      </c>
      <c r="F7767" s="52" t="s">
        <v>201</v>
      </c>
      <c r="G7767" s="56" t="s">
        <v>1077</v>
      </c>
      <c r="H7767" s="57">
        <v>3876644709</v>
      </c>
    </row>
    <row r="7768" spans="1:8">
      <c r="A7768" s="52" t="s">
        <v>811</v>
      </c>
      <c r="B7768" s="52" t="s">
        <v>827</v>
      </c>
      <c r="C7768" s="52" t="s">
        <v>1158</v>
      </c>
      <c r="D7768" s="52" t="s">
        <v>1160</v>
      </c>
      <c r="E7768" s="52" t="s">
        <v>1076</v>
      </c>
      <c r="F7768" s="52" t="s">
        <v>1112</v>
      </c>
      <c r="G7768" s="56" t="s">
        <v>1113</v>
      </c>
      <c r="H7768" s="57">
        <v>3125518189</v>
      </c>
    </row>
    <row r="7769" spans="1:8">
      <c r="A7769" s="52" t="s">
        <v>811</v>
      </c>
      <c r="B7769" s="52" t="s">
        <v>827</v>
      </c>
      <c r="C7769" s="52" t="s">
        <v>1158</v>
      </c>
      <c r="D7769" s="52" t="s">
        <v>1160</v>
      </c>
      <c r="E7769" s="52" t="s">
        <v>1076</v>
      </c>
      <c r="F7769" s="52" t="s">
        <v>1078</v>
      </c>
      <c r="G7769" s="56" t="s">
        <v>1079</v>
      </c>
      <c r="H7769" s="57">
        <v>21406000</v>
      </c>
    </row>
    <row r="7770" spans="1:8">
      <c r="A7770" s="52" t="s">
        <v>811</v>
      </c>
      <c r="B7770" s="52" t="s">
        <v>827</v>
      </c>
      <c r="C7770" s="52" t="s">
        <v>1158</v>
      </c>
      <c r="D7770" s="52" t="s">
        <v>1160</v>
      </c>
      <c r="E7770" s="52" t="s">
        <v>1076</v>
      </c>
      <c r="F7770" s="52" t="s">
        <v>1080</v>
      </c>
      <c r="G7770" s="56" t="s">
        <v>1081</v>
      </c>
      <c r="H7770" s="57">
        <v>269000000</v>
      </c>
    </row>
    <row r="7771" spans="1:8">
      <c r="A7771" s="52" t="s">
        <v>811</v>
      </c>
      <c r="B7771" s="52" t="s">
        <v>827</v>
      </c>
      <c r="C7771" s="52" t="s">
        <v>1158</v>
      </c>
      <c r="D7771" s="52" t="s">
        <v>1160</v>
      </c>
      <c r="E7771" s="52" t="s">
        <v>1076</v>
      </c>
      <c r="F7771" s="52" t="s">
        <v>1082</v>
      </c>
      <c r="G7771" s="56" t="s">
        <v>971</v>
      </c>
      <c r="H7771" s="57">
        <v>460720520</v>
      </c>
    </row>
    <row r="7772" spans="1:8">
      <c r="A7772" s="52" t="s">
        <v>811</v>
      </c>
      <c r="B7772" s="52" t="s">
        <v>827</v>
      </c>
      <c r="C7772" s="52" t="s">
        <v>1158</v>
      </c>
      <c r="D7772" s="52" t="s">
        <v>1160</v>
      </c>
      <c r="E7772" s="52" t="s">
        <v>1189</v>
      </c>
      <c r="F7772" s="52" t="s">
        <v>201</v>
      </c>
      <c r="G7772" s="56" t="s">
        <v>1190</v>
      </c>
      <c r="H7772" s="57">
        <v>195173000</v>
      </c>
    </row>
    <row r="7773" spans="1:8">
      <c r="A7773" s="52" t="s">
        <v>811</v>
      </c>
      <c r="B7773" s="52" t="s">
        <v>827</v>
      </c>
      <c r="C7773" s="52" t="s">
        <v>1158</v>
      </c>
      <c r="D7773" s="52" t="s">
        <v>1160</v>
      </c>
      <c r="E7773" s="52" t="s">
        <v>1189</v>
      </c>
      <c r="F7773" s="52" t="s">
        <v>1191</v>
      </c>
      <c r="G7773" s="56" t="s">
        <v>1192</v>
      </c>
      <c r="H7773" s="57">
        <v>195173000</v>
      </c>
    </row>
    <row r="7774" spans="1:8">
      <c r="A7774" s="52" t="s">
        <v>811</v>
      </c>
      <c r="B7774" s="52" t="s">
        <v>827</v>
      </c>
      <c r="C7774" s="52" t="s">
        <v>1158</v>
      </c>
      <c r="D7774" s="52" t="s">
        <v>1160</v>
      </c>
      <c r="E7774" s="52" t="s">
        <v>1083</v>
      </c>
      <c r="F7774" s="52" t="s">
        <v>201</v>
      </c>
      <c r="G7774" s="56" t="s">
        <v>971</v>
      </c>
      <c r="H7774" s="57">
        <v>2196751600</v>
      </c>
    </row>
    <row r="7775" spans="1:8">
      <c r="A7775" s="52" t="s">
        <v>811</v>
      </c>
      <c r="B7775" s="52" t="s">
        <v>827</v>
      </c>
      <c r="C7775" s="52" t="s">
        <v>1158</v>
      </c>
      <c r="D7775" s="52" t="s">
        <v>1160</v>
      </c>
      <c r="E7775" s="52" t="s">
        <v>1083</v>
      </c>
      <c r="F7775" s="52" t="s">
        <v>1084</v>
      </c>
      <c r="G7775" s="56" t="s">
        <v>1085</v>
      </c>
      <c r="H7775" s="57">
        <v>3824000</v>
      </c>
    </row>
    <row r="7776" spans="1:8">
      <c r="A7776" s="52" t="s">
        <v>811</v>
      </c>
      <c r="B7776" s="52" t="s">
        <v>827</v>
      </c>
      <c r="C7776" s="52" t="s">
        <v>1158</v>
      </c>
      <c r="D7776" s="52" t="s">
        <v>1160</v>
      </c>
      <c r="E7776" s="52" t="s">
        <v>1083</v>
      </c>
      <c r="F7776" s="52" t="s">
        <v>1088</v>
      </c>
      <c r="G7776" s="56" t="s">
        <v>1089</v>
      </c>
      <c r="H7776" s="57">
        <v>593543800</v>
      </c>
    </row>
    <row r="7777" spans="1:8">
      <c r="A7777" s="52" t="s">
        <v>811</v>
      </c>
      <c r="B7777" s="52" t="s">
        <v>827</v>
      </c>
      <c r="C7777" s="52" t="s">
        <v>1158</v>
      </c>
      <c r="D7777" s="52" t="s">
        <v>1160</v>
      </c>
      <c r="E7777" s="52" t="s">
        <v>1083</v>
      </c>
      <c r="F7777" s="52" t="s">
        <v>1090</v>
      </c>
      <c r="G7777" s="56" t="s">
        <v>1091</v>
      </c>
      <c r="H7777" s="57">
        <v>1599383800</v>
      </c>
    </row>
    <row r="7778" spans="1:8">
      <c r="A7778" s="52" t="s">
        <v>811</v>
      </c>
      <c r="B7778" s="52" t="s">
        <v>827</v>
      </c>
      <c r="C7778" s="52" t="s">
        <v>1158</v>
      </c>
      <c r="D7778" s="52" t="s">
        <v>1160</v>
      </c>
      <c r="E7778" s="52" t="s">
        <v>1262</v>
      </c>
      <c r="F7778" s="52" t="s">
        <v>201</v>
      </c>
      <c r="G7778" s="56" t="s">
        <v>1263</v>
      </c>
      <c r="H7778" s="57">
        <v>190372000</v>
      </c>
    </row>
    <row r="7779" spans="1:8">
      <c r="A7779" s="52" t="s">
        <v>811</v>
      </c>
      <c r="B7779" s="52" t="s">
        <v>827</v>
      </c>
      <c r="C7779" s="52" t="s">
        <v>1158</v>
      </c>
      <c r="D7779" s="52" t="s">
        <v>1160</v>
      </c>
      <c r="E7779" s="52" t="s">
        <v>1262</v>
      </c>
      <c r="F7779" s="52" t="s">
        <v>1264</v>
      </c>
      <c r="G7779" s="56" t="s">
        <v>1265</v>
      </c>
      <c r="H7779" s="57">
        <v>190372000</v>
      </c>
    </row>
    <row r="7780" spans="1:8">
      <c r="A7780" s="52" t="s">
        <v>811</v>
      </c>
      <c r="B7780" s="52" t="s">
        <v>827</v>
      </c>
      <c r="C7780" s="52" t="s">
        <v>1158</v>
      </c>
      <c r="D7780" s="52" t="s">
        <v>1162</v>
      </c>
      <c r="E7780" s="52" t="s">
        <v>201</v>
      </c>
      <c r="F7780" s="52" t="s">
        <v>201</v>
      </c>
      <c r="G7780" s="56" t="s">
        <v>1163</v>
      </c>
      <c r="H7780" s="57">
        <v>72000000</v>
      </c>
    </row>
    <row r="7781" spans="1:8">
      <c r="A7781" s="52" t="s">
        <v>811</v>
      </c>
      <c r="B7781" s="52" t="s">
        <v>827</v>
      </c>
      <c r="C7781" s="52" t="s">
        <v>1158</v>
      </c>
      <c r="D7781" s="52" t="s">
        <v>1162</v>
      </c>
      <c r="E7781" s="52" t="s">
        <v>996</v>
      </c>
      <c r="F7781" s="52" t="s">
        <v>201</v>
      </c>
      <c r="G7781" s="56" t="s">
        <v>997</v>
      </c>
      <c r="H7781" s="57">
        <v>2732000</v>
      </c>
    </row>
    <row r="7782" spans="1:8">
      <c r="A7782" s="52" t="s">
        <v>811</v>
      </c>
      <c r="B7782" s="52" t="s">
        <v>827</v>
      </c>
      <c r="C7782" s="52" t="s">
        <v>1158</v>
      </c>
      <c r="D7782" s="52" t="s">
        <v>1162</v>
      </c>
      <c r="E7782" s="52" t="s">
        <v>996</v>
      </c>
      <c r="F7782" s="52" t="s">
        <v>998</v>
      </c>
      <c r="G7782" s="56" t="s">
        <v>999</v>
      </c>
      <c r="H7782" s="57">
        <v>2732000</v>
      </c>
    </row>
    <row r="7783" spans="1:8" ht="25.5">
      <c r="A7783" s="52" t="s">
        <v>811</v>
      </c>
      <c r="B7783" s="52" t="s">
        <v>827</v>
      </c>
      <c r="C7783" s="52" t="s">
        <v>1158</v>
      </c>
      <c r="D7783" s="52" t="s">
        <v>1162</v>
      </c>
      <c r="E7783" s="52" t="s">
        <v>1076</v>
      </c>
      <c r="F7783" s="52" t="s">
        <v>201</v>
      </c>
      <c r="G7783" s="56" t="s">
        <v>1077</v>
      </c>
      <c r="H7783" s="57">
        <v>4658000</v>
      </c>
    </row>
    <row r="7784" spans="1:8">
      <c r="A7784" s="52" t="s">
        <v>811</v>
      </c>
      <c r="B7784" s="52" t="s">
        <v>827</v>
      </c>
      <c r="C7784" s="52" t="s">
        <v>1158</v>
      </c>
      <c r="D7784" s="52" t="s">
        <v>1162</v>
      </c>
      <c r="E7784" s="52" t="s">
        <v>1076</v>
      </c>
      <c r="F7784" s="52" t="s">
        <v>1112</v>
      </c>
      <c r="G7784" s="56" t="s">
        <v>1113</v>
      </c>
      <c r="H7784" s="57">
        <v>4658000</v>
      </c>
    </row>
    <row r="7785" spans="1:8">
      <c r="A7785" s="52" t="s">
        <v>811</v>
      </c>
      <c r="B7785" s="52" t="s">
        <v>827</v>
      </c>
      <c r="C7785" s="52" t="s">
        <v>1158</v>
      </c>
      <c r="D7785" s="52" t="s">
        <v>1162</v>
      </c>
      <c r="E7785" s="52" t="s">
        <v>1083</v>
      </c>
      <c r="F7785" s="52" t="s">
        <v>201</v>
      </c>
      <c r="G7785" s="56" t="s">
        <v>971</v>
      </c>
      <c r="H7785" s="57">
        <v>64610000</v>
      </c>
    </row>
    <row r="7786" spans="1:8">
      <c r="A7786" s="52" t="s">
        <v>811</v>
      </c>
      <c r="B7786" s="52" t="s">
        <v>827</v>
      </c>
      <c r="C7786" s="52" t="s">
        <v>1158</v>
      </c>
      <c r="D7786" s="52" t="s">
        <v>1162</v>
      </c>
      <c r="E7786" s="52" t="s">
        <v>1083</v>
      </c>
      <c r="F7786" s="52" t="s">
        <v>1084</v>
      </c>
      <c r="G7786" s="56" t="s">
        <v>1085</v>
      </c>
      <c r="H7786" s="57">
        <v>1560000</v>
      </c>
    </row>
    <row r="7787" spans="1:8">
      <c r="A7787" s="52" t="s">
        <v>811</v>
      </c>
      <c r="B7787" s="52" t="s">
        <v>827</v>
      </c>
      <c r="C7787" s="52" t="s">
        <v>1158</v>
      </c>
      <c r="D7787" s="52" t="s">
        <v>1162</v>
      </c>
      <c r="E7787" s="52" t="s">
        <v>1083</v>
      </c>
      <c r="F7787" s="52" t="s">
        <v>1090</v>
      </c>
      <c r="G7787" s="56" t="s">
        <v>1091</v>
      </c>
      <c r="H7787" s="57">
        <v>63050000</v>
      </c>
    </row>
    <row r="7788" spans="1:8">
      <c r="A7788" s="52" t="s">
        <v>811</v>
      </c>
      <c r="B7788" s="52" t="s">
        <v>827</v>
      </c>
      <c r="C7788" s="52" t="s">
        <v>1158</v>
      </c>
      <c r="D7788" s="52" t="s">
        <v>1166</v>
      </c>
      <c r="E7788" s="52" t="s">
        <v>201</v>
      </c>
      <c r="F7788" s="52" t="s">
        <v>201</v>
      </c>
      <c r="G7788" s="56" t="s">
        <v>1167</v>
      </c>
      <c r="H7788" s="57">
        <v>117500000</v>
      </c>
    </row>
    <row r="7789" spans="1:8">
      <c r="A7789" s="52" t="s">
        <v>811</v>
      </c>
      <c r="B7789" s="52" t="s">
        <v>827</v>
      </c>
      <c r="C7789" s="52" t="s">
        <v>1158</v>
      </c>
      <c r="D7789" s="52" t="s">
        <v>1166</v>
      </c>
      <c r="E7789" s="52" t="s">
        <v>944</v>
      </c>
      <c r="F7789" s="52" t="s">
        <v>201</v>
      </c>
      <c r="G7789" s="56" t="s">
        <v>945</v>
      </c>
      <c r="H7789" s="57">
        <v>27944000</v>
      </c>
    </row>
    <row r="7790" spans="1:8">
      <c r="A7790" s="52" t="s">
        <v>811</v>
      </c>
      <c r="B7790" s="52" t="s">
        <v>827</v>
      </c>
      <c r="C7790" s="52" t="s">
        <v>1158</v>
      </c>
      <c r="D7790" s="52" t="s">
        <v>1166</v>
      </c>
      <c r="E7790" s="52" t="s">
        <v>944</v>
      </c>
      <c r="F7790" s="52" t="s">
        <v>948</v>
      </c>
      <c r="G7790" s="56" t="s">
        <v>949</v>
      </c>
      <c r="H7790" s="57">
        <v>27944000</v>
      </c>
    </row>
    <row r="7791" spans="1:8">
      <c r="A7791" s="52" t="s">
        <v>811</v>
      </c>
      <c r="B7791" s="52" t="s">
        <v>827</v>
      </c>
      <c r="C7791" s="52" t="s">
        <v>1158</v>
      </c>
      <c r="D7791" s="52" t="s">
        <v>1166</v>
      </c>
      <c r="E7791" s="52" t="s">
        <v>996</v>
      </c>
      <c r="F7791" s="52" t="s">
        <v>201</v>
      </c>
      <c r="G7791" s="56" t="s">
        <v>997</v>
      </c>
      <c r="H7791" s="57">
        <v>8523000</v>
      </c>
    </row>
    <row r="7792" spans="1:8">
      <c r="A7792" s="52" t="s">
        <v>811</v>
      </c>
      <c r="B7792" s="52" t="s">
        <v>827</v>
      </c>
      <c r="C7792" s="52" t="s">
        <v>1158</v>
      </c>
      <c r="D7792" s="52" t="s">
        <v>1166</v>
      </c>
      <c r="E7792" s="52" t="s">
        <v>996</v>
      </c>
      <c r="F7792" s="52" t="s">
        <v>998</v>
      </c>
      <c r="G7792" s="56" t="s">
        <v>999</v>
      </c>
      <c r="H7792" s="57">
        <v>3168000</v>
      </c>
    </row>
    <row r="7793" spans="1:8">
      <c r="A7793" s="52" t="s">
        <v>811</v>
      </c>
      <c r="B7793" s="52" t="s">
        <v>827</v>
      </c>
      <c r="C7793" s="52" t="s">
        <v>1158</v>
      </c>
      <c r="D7793" s="52" t="s">
        <v>1166</v>
      </c>
      <c r="E7793" s="52" t="s">
        <v>996</v>
      </c>
      <c r="F7793" s="52" t="s">
        <v>1004</v>
      </c>
      <c r="G7793" s="56" t="s">
        <v>1005</v>
      </c>
      <c r="H7793" s="57">
        <v>5355000</v>
      </c>
    </row>
    <row r="7794" spans="1:8">
      <c r="A7794" s="52" t="s">
        <v>811</v>
      </c>
      <c r="B7794" s="52" t="s">
        <v>827</v>
      </c>
      <c r="C7794" s="52" t="s">
        <v>1158</v>
      </c>
      <c r="D7794" s="52" t="s">
        <v>1166</v>
      </c>
      <c r="E7794" s="52" t="s">
        <v>1021</v>
      </c>
      <c r="F7794" s="52" t="s">
        <v>201</v>
      </c>
      <c r="G7794" s="56" t="s">
        <v>1022</v>
      </c>
      <c r="H7794" s="57">
        <v>11623000</v>
      </c>
    </row>
    <row r="7795" spans="1:8">
      <c r="A7795" s="52" t="s">
        <v>811</v>
      </c>
      <c r="B7795" s="52" t="s">
        <v>827</v>
      </c>
      <c r="C7795" s="52" t="s">
        <v>1158</v>
      </c>
      <c r="D7795" s="52" t="s">
        <v>1166</v>
      </c>
      <c r="E7795" s="52" t="s">
        <v>1021</v>
      </c>
      <c r="F7795" s="52" t="s">
        <v>1031</v>
      </c>
      <c r="G7795" s="56" t="s">
        <v>1032</v>
      </c>
      <c r="H7795" s="57">
        <v>5482500</v>
      </c>
    </row>
    <row r="7796" spans="1:8">
      <c r="A7796" s="52" t="s">
        <v>811</v>
      </c>
      <c r="B7796" s="52" t="s">
        <v>827</v>
      </c>
      <c r="C7796" s="52" t="s">
        <v>1158</v>
      </c>
      <c r="D7796" s="52" t="s">
        <v>1166</v>
      </c>
      <c r="E7796" s="52" t="s">
        <v>1021</v>
      </c>
      <c r="F7796" s="52" t="s">
        <v>1033</v>
      </c>
      <c r="G7796" s="56" t="s">
        <v>1034</v>
      </c>
      <c r="H7796" s="57">
        <v>6140500</v>
      </c>
    </row>
    <row r="7797" spans="1:8">
      <c r="A7797" s="52" t="s">
        <v>811</v>
      </c>
      <c r="B7797" s="52" t="s">
        <v>827</v>
      </c>
      <c r="C7797" s="52" t="s">
        <v>1158</v>
      </c>
      <c r="D7797" s="52" t="s">
        <v>1166</v>
      </c>
      <c r="E7797" s="52" t="s">
        <v>1044</v>
      </c>
      <c r="F7797" s="52" t="s">
        <v>201</v>
      </c>
      <c r="G7797" s="56" t="s">
        <v>1045</v>
      </c>
      <c r="H7797" s="57">
        <v>23000000</v>
      </c>
    </row>
    <row r="7798" spans="1:8">
      <c r="A7798" s="52" t="s">
        <v>811</v>
      </c>
      <c r="B7798" s="52" t="s">
        <v>827</v>
      </c>
      <c r="C7798" s="52" t="s">
        <v>1158</v>
      </c>
      <c r="D7798" s="52" t="s">
        <v>1166</v>
      </c>
      <c r="E7798" s="52" t="s">
        <v>1044</v>
      </c>
      <c r="F7798" s="52" t="s">
        <v>1046</v>
      </c>
      <c r="G7798" s="56" t="s">
        <v>1047</v>
      </c>
      <c r="H7798" s="57">
        <v>23000000</v>
      </c>
    </row>
    <row r="7799" spans="1:8" ht="25.5">
      <c r="A7799" s="52" t="s">
        <v>811</v>
      </c>
      <c r="B7799" s="52" t="s">
        <v>827</v>
      </c>
      <c r="C7799" s="52" t="s">
        <v>1158</v>
      </c>
      <c r="D7799" s="52" t="s">
        <v>1166</v>
      </c>
      <c r="E7799" s="52" t="s">
        <v>1058</v>
      </c>
      <c r="F7799" s="52" t="s">
        <v>201</v>
      </c>
      <c r="G7799" s="56" t="s">
        <v>1059</v>
      </c>
      <c r="H7799" s="57">
        <v>2120000</v>
      </c>
    </row>
    <row r="7800" spans="1:8">
      <c r="A7800" s="52" t="s">
        <v>811</v>
      </c>
      <c r="B7800" s="52" t="s">
        <v>827</v>
      </c>
      <c r="C7800" s="52" t="s">
        <v>1158</v>
      </c>
      <c r="D7800" s="52" t="s">
        <v>1166</v>
      </c>
      <c r="E7800" s="52" t="s">
        <v>1058</v>
      </c>
      <c r="F7800" s="52" t="s">
        <v>1064</v>
      </c>
      <c r="G7800" s="56" t="s">
        <v>1065</v>
      </c>
      <c r="H7800" s="57">
        <v>2120000</v>
      </c>
    </row>
    <row r="7801" spans="1:8" ht="25.5">
      <c r="A7801" s="52" t="s">
        <v>811</v>
      </c>
      <c r="B7801" s="52" t="s">
        <v>827</v>
      </c>
      <c r="C7801" s="52" t="s">
        <v>1158</v>
      </c>
      <c r="D7801" s="52" t="s">
        <v>1166</v>
      </c>
      <c r="E7801" s="52" t="s">
        <v>1076</v>
      </c>
      <c r="F7801" s="52" t="s">
        <v>201</v>
      </c>
      <c r="G7801" s="56" t="s">
        <v>1077</v>
      </c>
      <c r="H7801" s="57">
        <v>17840000</v>
      </c>
    </row>
    <row r="7802" spans="1:8">
      <c r="A7802" s="52" t="s">
        <v>811</v>
      </c>
      <c r="B7802" s="52" t="s">
        <v>827</v>
      </c>
      <c r="C7802" s="52" t="s">
        <v>1158</v>
      </c>
      <c r="D7802" s="52" t="s">
        <v>1166</v>
      </c>
      <c r="E7802" s="52" t="s">
        <v>1076</v>
      </c>
      <c r="F7802" s="52" t="s">
        <v>1112</v>
      </c>
      <c r="G7802" s="56" t="s">
        <v>1113</v>
      </c>
      <c r="H7802" s="57">
        <v>10340000</v>
      </c>
    </row>
    <row r="7803" spans="1:8">
      <c r="A7803" s="52" t="s">
        <v>811</v>
      </c>
      <c r="B7803" s="52" t="s">
        <v>827</v>
      </c>
      <c r="C7803" s="52" t="s">
        <v>1158</v>
      </c>
      <c r="D7803" s="52" t="s">
        <v>1166</v>
      </c>
      <c r="E7803" s="52" t="s">
        <v>1076</v>
      </c>
      <c r="F7803" s="52" t="s">
        <v>1082</v>
      </c>
      <c r="G7803" s="56" t="s">
        <v>971</v>
      </c>
      <c r="H7803" s="57">
        <v>7500000</v>
      </c>
    </row>
    <row r="7804" spans="1:8">
      <c r="A7804" s="52" t="s">
        <v>811</v>
      </c>
      <c r="B7804" s="52" t="s">
        <v>827</v>
      </c>
      <c r="C7804" s="52" t="s">
        <v>1158</v>
      </c>
      <c r="D7804" s="52" t="s">
        <v>1166</v>
      </c>
      <c r="E7804" s="52" t="s">
        <v>1083</v>
      </c>
      <c r="F7804" s="52" t="s">
        <v>201</v>
      </c>
      <c r="G7804" s="56" t="s">
        <v>971</v>
      </c>
      <c r="H7804" s="57">
        <v>26450000</v>
      </c>
    </row>
    <row r="7805" spans="1:8">
      <c r="A7805" s="52" t="s">
        <v>811</v>
      </c>
      <c r="B7805" s="52" t="s">
        <v>827</v>
      </c>
      <c r="C7805" s="52" t="s">
        <v>1158</v>
      </c>
      <c r="D7805" s="52" t="s">
        <v>1166</v>
      </c>
      <c r="E7805" s="52" t="s">
        <v>1083</v>
      </c>
      <c r="F7805" s="52" t="s">
        <v>1088</v>
      </c>
      <c r="G7805" s="56" t="s">
        <v>1089</v>
      </c>
      <c r="H7805" s="57">
        <v>26450000</v>
      </c>
    </row>
    <row r="7806" spans="1:8">
      <c r="A7806" s="52" t="s">
        <v>811</v>
      </c>
      <c r="B7806" s="52" t="s">
        <v>827</v>
      </c>
      <c r="C7806" s="52" t="s">
        <v>1158</v>
      </c>
      <c r="D7806" s="52" t="s">
        <v>1173</v>
      </c>
      <c r="E7806" s="52" t="s">
        <v>201</v>
      </c>
      <c r="F7806" s="52" t="s">
        <v>201</v>
      </c>
      <c r="G7806" s="56" t="s">
        <v>1174</v>
      </c>
      <c r="H7806" s="57">
        <v>54000000</v>
      </c>
    </row>
    <row r="7807" spans="1:8">
      <c r="A7807" s="52" t="s">
        <v>811</v>
      </c>
      <c r="B7807" s="52" t="s">
        <v>827</v>
      </c>
      <c r="C7807" s="52" t="s">
        <v>1158</v>
      </c>
      <c r="D7807" s="52" t="s">
        <v>1173</v>
      </c>
      <c r="E7807" s="52" t="s">
        <v>996</v>
      </c>
      <c r="F7807" s="52" t="s">
        <v>201</v>
      </c>
      <c r="G7807" s="56" t="s">
        <v>997</v>
      </c>
      <c r="H7807" s="57">
        <v>2902000</v>
      </c>
    </row>
    <row r="7808" spans="1:8">
      <c r="A7808" s="52" t="s">
        <v>811</v>
      </c>
      <c r="B7808" s="52" t="s">
        <v>827</v>
      </c>
      <c r="C7808" s="52" t="s">
        <v>1158</v>
      </c>
      <c r="D7808" s="52" t="s">
        <v>1173</v>
      </c>
      <c r="E7808" s="52" t="s">
        <v>996</v>
      </c>
      <c r="F7808" s="52" t="s">
        <v>998</v>
      </c>
      <c r="G7808" s="56" t="s">
        <v>999</v>
      </c>
      <c r="H7808" s="57">
        <v>2902000</v>
      </c>
    </row>
    <row r="7809" spans="1:8">
      <c r="A7809" s="52" t="s">
        <v>811</v>
      </c>
      <c r="B7809" s="52" t="s">
        <v>827</v>
      </c>
      <c r="C7809" s="52" t="s">
        <v>1158</v>
      </c>
      <c r="D7809" s="52" t="s">
        <v>1173</v>
      </c>
      <c r="E7809" s="52" t="s">
        <v>1006</v>
      </c>
      <c r="F7809" s="52" t="s">
        <v>201</v>
      </c>
      <c r="G7809" s="56" t="s">
        <v>1007</v>
      </c>
      <c r="H7809" s="57">
        <v>9000000</v>
      </c>
    </row>
    <row r="7810" spans="1:8">
      <c r="A7810" s="52" t="s">
        <v>811</v>
      </c>
      <c r="B7810" s="52" t="s">
        <v>827</v>
      </c>
      <c r="C7810" s="52" t="s">
        <v>1158</v>
      </c>
      <c r="D7810" s="52" t="s">
        <v>1173</v>
      </c>
      <c r="E7810" s="52" t="s">
        <v>1006</v>
      </c>
      <c r="F7810" s="52" t="s">
        <v>1014</v>
      </c>
      <c r="G7810" s="56" t="s">
        <v>1015</v>
      </c>
      <c r="H7810" s="57">
        <v>9000000</v>
      </c>
    </row>
    <row r="7811" spans="1:8">
      <c r="A7811" s="52" t="s">
        <v>811</v>
      </c>
      <c r="B7811" s="52" t="s">
        <v>827</v>
      </c>
      <c r="C7811" s="52" t="s">
        <v>1158</v>
      </c>
      <c r="D7811" s="52" t="s">
        <v>1173</v>
      </c>
      <c r="E7811" s="52" t="s">
        <v>1021</v>
      </c>
      <c r="F7811" s="52" t="s">
        <v>201</v>
      </c>
      <c r="G7811" s="56" t="s">
        <v>1022</v>
      </c>
      <c r="H7811" s="57">
        <v>3184000</v>
      </c>
    </row>
    <row r="7812" spans="1:8">
      <c r="A7812" s="52" t="s">
        <v>811</v>
      </c>
      <c r="B7812" s="52" t="s">
        <v>827</v>
      </c>
      <c r="C7812" s="52" t="s">
        <v>1158</v>
      </c>
      <c r="D7812" s="52" t="s">
        <v>1173</v>
      </c>
      <c r="E7812" s="52" t="s">
        <v>1021</v>
      </c>
      <c r="F7812" s="52" t="s">
        <v>1031</v>
      </c>
      <c r="G7812" s="56" t="s">
        <v>1032</v>
      </c>
      <c r="H7812" s="57">
        <v>3184000</v>
      </c>
    </row>
    <row r="7813" spans="1:8">
      <c r="A7813" s="52" t="s">
        <v>811</v>
      </c>
      <c r="B7813" s="52" t="s">
        <v>827</v>
      </c>
      <c r="C7813" s="52" t="s">
        <v>1158</v>
      </c>
      <c r="D7813" s="52" t="s">
        <v>1173</v>
      </c>
      <c r="E7813" s="52" t="s">
        <v>1044</v>
      </c>
      <c r="F7813" s="52" t="s">
        <v>201</v>
      </c>
      <c r="G7813" s="56" t="s">
        <v>1045</v>
      </c>
      <c r="H7813" s="57">
        <v>29099000</v>
      </c>
    </row>
    <row r="7814" spans="1:8">
      <c r="A7814" s="52" t="s">
        <v>811</v>
      </c>
      <c r="B7814" s="52" t="s">
        <v>827</v>
      </c>
      <c r="C7814" s="52" t="s">
        <v>1158</v>
      </c>
      <c r="D7814" s="52" t="s">
        <v>1173</v>
      </c>
      <c r="E7814" s="52" t="s">
        <v>1044</v>
      </c>
      <c r="F7814" s="52" t="s">
        <v>1046</v>
      </c>
      <c r="G7814" s="56" t="s">
        <v>1047</v>
      </c>
      <c r="H7814" s="57">
        <v>29099000</v>
      </c>
    </row>
    <row r="7815" spans="1:8" ht="25.5">
      <c r="A7815" s="52" t="s">
        <v>811</v>
      </c>
      <c r="B7815" s="52" t="s">
        <v>827</v>
      </c>
      <c r="C7815" s="52" t="s">
        <v>1158</v>
      </c>
      <c r="D7815" s="52" t="s">
        <v>1173</v>
      </c>
      <c r="E7815" s="52" t="s">
        <v>1058</v>
      </c>
      <c r="F7815" s="52" t="s">
        <v>201</v>
      </c>
      <c r="G7815" s="56" t="s">
        <v>1059</v>
      </c>
      <c r="H7815" s="57">
        <v>2945000</v>
      </c>
    </row>
    <row r="7816" spans="1:8">
      <c r="A7816" s="52" t="s">
        <v>811</v>
      </c>
      <c r="B7816" s="52" t="s">
        <v>827</v>
      </c>
      <c r="C7816" s="52" t="s">
        <v>1158</v>
      </c>
      <c r="D7816" s="52" t="s">
        <v>1173</v>
      </c>
      <c r="E7816" s="52" t="s">
        <v>1058</v>
      </c>
      <c r="F7816" s="52" t="s">
        <v>1064</v>
      </c>
      <c r="G7816" s="56" t="s">
        <v>1065</v>
      </c>
      <c r="H7816" s="57">
        <v>2945000</v>
      </c>
    </row>
    <row r="7817" spans="1:8" ht="25.5">
      <c r="A7817" s="52" t="s">
        <v>811</v>
      </c>
      <c r="B7817" s="52" t="s">
        <v>827</v>
      </c>
      <c r="C7817" s="52" t="s">
        <v>1158</v>
      </c>
      <c r="D7817" s="52" t="s">
        <v>1173</v>
      </c>
      <c r="E7817" s="52" t="s">
        <v>1076</v>
      </c>
      <c r="F7817" s="52" t="s">
        <v>201</v>
      </c>
      <c r="G7817" s="56" t="s">
        <v>1077</v>
      </c>
      <c r="H7817" s="57">
        <v>1105000</v>
      </c>
    </row>
    <row r="7818" spans="1:8">
      <c r="A7818" s="52" t="s">
        <v>811</v>
      </c>
      <c r="B7818" s="52" t="s">
        <v>827</v>
      </c>
      <c r="C7818" s="52" t="s">
        <v>1158</v>
      </c>
      <c r="D7818" s="52" t="s">
        <v>1173</v>
      </c>
      <c r="E7818" s="52" t="s">
        <v>1076</v>
      </c>
      <c r="F7818" s="52" t="s">
        <v>1112</v>
      </c>
      <c r="G7818" s="56" t="s">
        <v>1113</v>
      </c>
      <c r="H7818" s="57">
        <v>1105000</v>
      </c>
    </row>
    <row r="7819" spans="1:8">
      <c r="A7819" s="52" t="s">
        <v>811</v>
      </c>
      <c r="B7819" s="52" t="s">
        <v>827</v>
      </c>
      <c r="C7819" s="52" t="s">
        <v>1158</v>
      </c>
      <c r="D7819" s="52" t="s">
        <v>1173</v>
      </c>
      <c r="E7819" s="52" t="s">
        <v>1083</v>
      </c>
      <c r="F7819" s="52" t="s">
        <v>201</v>
      </c>
      <c r="G7819" s="56" t="s">
        <v>971</v>
      </c>
      <c r="H7819" s="57">
        <v>5765000</v>
      </c>
    </row>
    <row r="7820" spans="1:8">
      <c r="A7820" s="52" t="s">
        <v>811</v>
      </c>
      <c r="B7820" s="52" t="s">
        <v>827</v>
      </c>
      <c r="C7820" s="52" t="s">
        <v>1158</v>
      </c>
      <c r="D7820" s="52" t="s">
        <v>1173</v>
      </c>
      <c r="E7820" s="52" t="s">
        <v>1083</v>
      </c>
      <c r="F7820" s="52" t="s">
        <v>1088</v>
      </c>
      <c r="G7820" s="56" t="s">
        <v>1089</v>
      </c>
      <c r="H7820" s="57">
        <v>5765000</v>
      </c>
    </row>
    <row r="7821" spans="1:8">
      <c r="A7821" s="52" t="s">
        <v>811</v>
      </c>
      <c r="B7821" s="52" t="s">
        <v>827</v>
      </c>
      <c r="C7821" s="52" t="s">
        <v>1158</v>
      </c>
      <c r="D7821" s="52" t="s">
        <v>1201</v>
      </c>
      <c r="E7821" s="52" t="s">
        <v>201</v>
      </c>
      <c r="F7821" s="52" t="s">
        <v>201</v>
      </c>
      <c r="G7821" s="56" t="s">
        <v>1202</v>
      </c>
      <c r="H7821" s="57">
        <v>1428000000</v>
      </c>
    </row>
    <row r="7822" spans="1:8">
      <c r="A7822" s="52" t="s">
        <v>811</v>
      </c>
      <c r="B7822" s="52" t="s">
        <v>827</v>
      </c>
      <c r="C7822" s="52" t="s">
        <v>1158</v>
      </c>
      <c r="D7822" s="52" t="s">
        <v>1201</v>
      </c>
      <c r="E7822" s="52" t="s">
        <v>944</v>
      </c>
      <c r="F7822" s="52" t="s">
        <v>201</v>
      </c>
      <c r="G7822" s="56" t="s">
        <v>945</v>
      </c>
      <c r="H7822" s="57">
        <v>515171000</v>
      </c>
    </row>
    <row r="7823" spans="1:8">
      <c r="A7823" s="52" t="s">
        <v>811</v>
      </c>
      <c r="B7823" s="52" t="s">
        <v>827</v>
      </c>
      <c r="C7823" s="52" t="s">
        <v>1158</v>
      </c>
      <c r="D7823" s="52" t="s">
        <v>1201</v>
      </c>
      <c r="E7823" s="52" t="s">
        <v>944</v>
      </c>
      <c r="F7823" s="52" t="s">
        <v>948</v>
      </c>
      <c r="G7823" s="56" t="s">
        <v>949</v>
      </c>
      <c r="H7823" s="57">
        <v>40761000</v>
      </c>
    </row>
    <row r="7824" spans="1:8">
      <c r="A7824" s="52" t="s">
        <v>811</v>
      </c>
      <c r="B7824" s="52" t="s">
        <v>827</v>
      </c>
      <c r="C7824" s="52" t="s">
        <v>1158</v>
      </c>
      <c r="D7824" s="52" t="s">
        <v>1201</v>
      </c>
      <c r="E7824" s="52" t="s">
        <v>944</v>
      </c>
      <c r="F7824" s="52" t="s">
        <v>960</v>
      </c>
      <c r="G7824" s="56" t="s">
        <v>961</v>
      </c>
      <c r="H7824" s="57">
        <v>474410000</v>
      </c>
    </row>
    <row r="7825" spans="1:8">
      <c r="A7825" s="52" t="s">
        <v>811</v>
      </c>
      <c r="B7825" s="52" t="s">
        <v>827</v>
      </c>
      <c r="C7825" s="52" t="s">
        <v>1158</v>
      </c>
      <c r="D7825" s="52" t="s">
        <v>1201</v>
      </c>
      <c r="E7825" s="52" t="s">
        <v>996</v>
      </c>
      <c r="F7825" s="52" t="s">
        <v>201</v>
      </c>
      <c r="G7825" s="56" t="s">
        <v>997</v>
      </c>
      <c r="H7825" s="57">
        <v>31370000</v>
      </c>
    </row>
    <row r="7826" spans="1:8">
      <c r="A7826" s="52" t="s">
        <v>811</v>
      </c>
      <c r="B7826" s="52" t="s">
        <v>827</v>
      </c>
      <c r="C7826" s="52" t="s">
        <v>1158</v>
      </c>
      <c r="D7826" s="52" t="s">
        <v>1201</v>
      </c>
      <c r="E7826" s="52" t="s">
        <v>996</v>
      </c>
      <c r="F7826" s="52" t="s">
        <v>998</v>
      </c>
      <c r="G7826" s="56" t="s">
        <v>999</v>
      </c>
      <c r="H7826" s="57">
        <v>27170000</v>
      </c>
    </row>
    <row r="7827" spans="1:8">
      <c r="A7827" s="52" t="s">
        <v>811</v>
      </c>
      <c r="B7827" s="52" t="s">
        <v>827</v>
      </c>
      <c r="C7827" s="52" t="s">
        <v>1158</v>
      </c>
      <c r="D7827" s="52" t="s">
        <v>1201</v>
      </c>
      <c r="E7827" s="52" t="s">
        <v>996</v>
      </c>
      <c r="F7827" s="52" t="s">
        <v>1000</v>
      </c>
      <c r="G7827" s="56" t="s">
        <v>1001</v>
      </c>
      <c r="H7827" s="57">
        <v>4200000</v>
      </c>
    </row>
    <row r="7828" spans="1:8">
      <c r="A7828" s="52" t="s">
        <v>811</v>
      </c>
      <c r="B7828" s="52" t="s">
        <v>827</v>
      </c>
      <c r="C7828" s="52" t="s">
        <v>1158</v>
      </c>
      <c r="D7828" s="52" t="s">
        <v>1201</v>
      </c>
      <c r="E7828" s="52" t="s">
        <v>1006</v>
      </c>
      <c r="F7828" s="52" t="s">
        <v>201</v>
      </c>
      <c r="G7828" s="56" t="s">
        <v>1007</v>
      </c>
      <c r="H7828" s="57">
        <v>138000000</v>
      </c>
    </row>
    <row r="7829" spans="1:8">
      <c r="A7829" s="52" t="s">
        <v>811</v>
      </c>
      <c r="B7829" s="52" t="s">
        <v>827</v>
      </c>
      <c r="C7829" s="52" t="s">
        <v>1158</v>
      </c>
      <c r="D7829" s="52" t="s">
        <v>1201</v>
      </c>
      <c r="E7829" s="52" t="s">
        <v>1006</v>
      </c>
      <c r="F7829" s="52" t="s">
        <v>1014</v>
      </c>
      <c r="G7829" s="56" t="s">
        <v>1015</v>
      </c>
      <c r="H7829" s="57">
        <v>43000000</v>
      </c>
    </row>
    <row r="7830" spans="1:8" ht="25.5">
      <c r="A7830" s="52" t="s">
        <v>811</v>
      </c>
      <c r="B7830" s="52" t="s">
        <v>827</v>
      </c>
      <c r="C7830" s="52" t="s">
        <v>1158</v>
      </c>
      <c r="D7830" s="52" t="s">
        <v>1201</v>
      </c>
      <c r="E7830" s="52" t="s">
        <v>1006</v>
      </c>
      <c r="F7830" s="52" t="s">
        <v>1016</v>
      </c>
      <c r="G7830" s="56" t="s">
        <v>1017</v>
      </c>
      <c r="H7830" s="57">
        <v>95000000</v>
      </c>
    </row>
    <row r="7831" spans="1:8">
      <c r="A7831" s="52" t="s">
        <v>811</v>
      </c>
      <c r="B7831" s="52" t="s">
        <v>827</v>
      </c>
      <c r="C7831" s="52" t="s">
        <v>1158</v>
      </c>
      <c r="D7831" s="52" t="s">
        <v>1201</v>
      </c>
      <c r="E7831" s="52" t="s">
        <v>1021</v>
      </c>
      <c r="F7831" s="52" t="s">
        <v>201</v>
      </c>
      <c r="G7831" s="56" t="s">
        <v>1022</v>
      </c>
      <c r="H7831" s="57">
        <v>392206000</v>
      </c>
    </row>
    <row r="7832" spans="1:8">
      <c r="A7832" s="52" t="s">
        <v>811</v>
      </c>
      <c r="B7832" s="52" t="s">
        <v>827</v>
      </c>
      <c r="C7832" s="52" t="s">
        <v>1158</v>
      </c>
      <c r="D7832" s="52" t="s">
        <v>1201</v>
      </c>
      <c r="E7832" s="52" t="s">
        <v>1021</v>
      </c>
      <c r="F7832" s="52" t="s">
        <v>1023</v>
      </c>
      <c r="G7832" s="56" t="s">
        <v>1024</v>
      </c>
      <c r="H7832" s="57">
        <v>36808000</v>
      </c>
    </row>
    <row r="7833" spans="1:8">
      <c r="A7833" s="52" t="s">
        <v>811</v>
      </c>
      <c r="B7833" s="52" t="s">
        <v>827</v>
      </c>
      <c r="C7833" s="52" t="s">
        <v>1158</v>
      </c>
      <c r="D7833" s="52" t="s">
        <v>1201</v>
      </c>
      <c r="E7833" s="52" t="s">
        <v>1021</v>
      </c>
      <c r="F7833" s="52" t="s">
        <v>1025</v>
      </c>
      <c r="G7833" s="56" t="s">
        <v>1026</v>
      </c>
      <c r="H7833" s="57">
        <v>9000000</v>
      </c>
    </row>
    <row r="7834" spans="1:8">
      <c r="A7834" s="52" t="s">
        <v>811</v>
      </c>
      <c r="B7834" s="52" t="s">
        <v>827</v>
      </c>
      <c r="C7834" s="52" t="s">
        <v>1158</v>
      </c>
      <c r="D7834" s="52" t="s">
        <v>1201</v>
      </c>
      <c r="E7834" s="52" t="s">
        <v>1021</v>
      </c>
      <c r="F7834" s="52" t="s">
        <v>1029</v>
      </c>
      <c r="G7834" s="56" t="s">
        <v>1030</v>
      </c>
      <c r="H7834" s="57">
        <v>2200000</v>
      </c>
    </row>
    <row r="7835" spans="1:8">
      <c r="A7835" s="52" t="s">
        <v>811</v>
      </c>
      <c r="B7835" s="52" t="s">
        <v>827</v>
      </c>
      <c r="C7835" s="52" t="s">
        <v>1158</v>
      </c>
      <c r="D7835" s="52" t="s">
        <v>1201</v>
      </c>
      <c r="E7835" s="52" t="s">
        <v>1021</v>
      </c>
      <c r="F7835" s="52" t="s">
        <v>1031</v>
      </c>
      <c r="G7835" s="56" t="s">
        <v>1032</v>
      </c>
      <c r="H7835" s="57">
        <v>26250000</v>
      </c>
    </row>
    <row r="7836" spans="1:8">
      <c r="A7836" s="52" t="s">
        <v>811</v>
      </c>
      <c r="B7836" s="52" t="s">
        <v>827</v>
      </c>
      <c r="C7836" s="52" t="s">
        <v>1158</v>
      </c>
      <c r="D7836" s="52" t="s">
        <v>1201</v>
      </c>
      <c r="E7836" s="52" t="s">
        <v>1021</v>
      </c>
      <c r="F7836" s="52" t="s">
        <v>1033</v>
      </c>
      <c r="G7836" s="56" t="s">
        <v>1034</v>
      </c>
      <c r="H7836" s="57">
        <v>317948000</v>
      </c>
    </row>
    <row r="7837" spans="1:8">
      <c r="A7837" s="52" t="s">
        <v>811</v>
      </c>
      <c r="B7837" s="52" t="s">
        <v>827</v>
      </c>
      <c r="C7837" s="52" t="s">
        <v>1158</v>
      </c>
      <c r="D7837" s="52" t="s">
        <v>1201</v>
      </c>
      <c r="E7837" s="52" t="s">
        <v>1044</v>
      </c>
      <c r="F7837" s="52" t="s">
        <v>201</v>
      </c>
      <c r="G7837" s="56" t="s">
        <v>1045</v>
      </c>
      <c r="H7837" s="57">
        <v>103400000</v>
      </c>
    </row>
    <row r="7838" spans="1:8">
      <c r="A7838" s="52" t="s">
        <v>811</v>
      </c>
      <c r="B7838" s="52" t="s">
        <v>827</v>
      </c>
      <c r="C7838" s="52" t="s">
        <v>1158</v>
      </c>
      <c r="D7838" s="52" t="s">
        <v>1201</v>
      </c>
      <c r="E7838" s="52" t="s">
        <v>1044</v>
      </c>
      <c r="F7838" s="52" t="s">
        <v>1046</v>
      </c>
      <c r="G7838" s="56" t="s">
        <v>1047</v>
      </c>
      <c r="H7838" s="57">
        <v>54500000</v>
      </c>
    </row>
    <row r="7839" spans="1:8">
      <c r="A7839" s="52" t="s">
        <v>811</v>
      </c>
      <c r="B7839" s="52" t="s">
        <v>827</v>
      </c>
      <c r="C7839" s="52" t="s">
        <v>1158</v>
      </c>
      <c r="D7839" s="52" t="s">
        <v>1201</v>
      </c>
      <c r="E7839" s="52" t="s">
        <v>1044</v>
      </c>
      <c r="F7839" s="52" t="s">
        <v>1050</v>
      </c>
      <c r="G7839" s="56" t="s">
        <v>1051</v>
      </c>
      <c r="H7839" s="57">
        <v>48900000</v>
      </c>
    </row>
    <row r="7840" spans="1:8" ht="25.5">
      <c r="A7840" s="52" t="s">
        <v>811</v>
      </c>
      <c r="B7840" s="52" t="s">
        <v>827</v>
      </c>
      <c r="C7840" s="52" t="s">
        <v>1158</v>
      </c>
      <c r="D7840" s="52" t="s">
        <v>1201</v>
      </c>
      <c r="E7840" s="52" t="s">
        <v>1058</v>
      </c>
      <c r="F7840" s="52" t="s">
        <v>201</v>
      </c>
      <c r="G7840" s="56" t="s">
        <v>1059</v>
      </c>
      <c r="H7840" s="57">
        <v>21600000</v>
      </c>
    </row>
    <row r="7841" spans="1:8">
      <c r="A7841" s="52" t="s">
        <v>811</v>
      </c>
      <c r="B7841" s="52" t="s">
        <v>827</v>
      </c>
      <c r="C7841" s="52" t="s">
        <v>1158</v>
      </c>
      <c r="D7841" s="52" t="s">
        <v>1201</v>
      </c>
      <c r="E7841" s="52" t="s">
        <v>1058</v>
      </c>
      <c r="F7841" s="52" t="s">
        <v>1064</v>
      </c>
      <c r="G7841" s="56" t="s">
        <v>1065</v>
      </c>
      <c r="H7841" s="57">
        <v>15800000</v>
      </c>
    </row>
    <row r="7842" spans="1:8">
      <c r="A7842" s="52" t="s">
        <v>811</v>
      </c>
      <c r="B7842" s="52" t="s">
        <v>827</v>
      </c>
      <c r="C7842" s="52" t="s">
        <v>1158</v>
      </c>
      <c r="D7842" s="52" t="s">
        <v>1201</v>
      </c>
      <c r="E7842" s="52" t="s">
        <v>1058</v>
      </c>
      <c r="F7842" s="52" t="s">
        <v>1066</v>
      </c>
      <c r="G7842" s="56" t="s">
        <v>1067</v>
      </c>
      <c r="H7842" s="57">
        <v>5800000</v>
      </c>
    </row>
    <row r="7843" spans="1:8" ht="25.5">
      <c r="A7843" s="52" t="s">
        <v>811</v>
      </c>
      <c r="B7843" s="52" t="s">
        <v>827</v>
      </c>
      <c r="C7843" s="52" t="s">
        <v>1158</v>
      </c>
      <c r="D7843" s="52" t="s">
        <v>1201</v>
      </c>
      <c r="E7843" s="52" t="s">
        <v>1072</v>
      </c>
      <c r="F7843" s="52" t="s">
        <v>201</v>
      </c>
      <c r="G7843" s="56" t="s">
        <v>1073</v>
      </c>
      <c r="H7843" s="57">
        <v>15000000</v>
      </c>
    </row>
    <row r="7844" spans="1:8">
      <c r="A7844" s="52" t="s">
        <v>811</v>
      </c>
      <c r="B7844" s="52" t="s">
        <v>827</v>
      </c>
      <c r="C7844" s="52" t="s">
        <v>1158</v>
      </c>
      <c r="D7844" s="52" t="s">
        <v>1201</v>
      </c>
      <c r="E7844" s="52" t="s">
        <v>1072</v>
      </c>
      <c r="F7844" s="52" t="s">
        <v>1075</v>
      </c>
      <c r="G7844" s="56" t="s">
        <v>1065</v>
      </c>
      <c r="H7844" s="57">
        <v>15000000</v>
      </c>
    </row>
    <row r="7845" spans="1:8" ht="25.5">
      <c r="A7845" s="52" t="s">
        <v>811</v>
      </c>
      <c r="B7845" s="52" t="s">
        <v>827</v>
      </c>
      <c r="C7845" s="52" t="s">
        <v>1158</v>
      </c>
      <c r="D7845" s="52" t="s">
        <v>1201</v>
      </c>
      <c r="E7845" s="52" t="s">
        <v>1076</v>
      </c>
      <c r="F7845" s="52" t="s">
        <v>201</v>
      </c>
      <c r="G7845" s="56" t="s">
        <v>1077</v>
      </c>
      <c r="H7845" s="57">
        <v>180102500</v>
      </c>
    </row>
    <row r="7846" spans="1:8">
      <c r="A7846" s="52" t="s">
        <v>811</v>
      </c>
      <c r="B7846" s="52" t="s">
        <v>827</v>
      </c>
      <c r="C7846" s="52" t="s">
        <v>1158</v>
      </c>
      <c r="D7846" s="52" t="s">
        <v>1201</v>
      </c>
      <c r="E7846" s="52" t="s">
        <v>1076</v>
      </c>
      <c r="F7846" s="52" t="s">
        <v>1112</v>
      </c>
      <c r="G7846" s="56" t="s">
        <v>1113</v>
      </c>
      <c r="H7846" s="57">
        <v>35102500</v>
      </c>
    </row>
    <row r="7847" spans="1:8">
      <c r="A7847" s="52" t="s">
        <v>811</v>
      </c>
      <c r="B7847" s="52" t="s">
        <v>827</v>
      </c>
      <c r="C7847" s="52" t="s">
        <v>1158</v>
      </c>
      <c r="D7847" s="52" t="s">
        <v>1201</v>
      </c>
      <c r="E7847" s="52" t="s">
        <v>1076</v>
      </c>
      <c r="F7847" s="52" t="s">
        <v>1082</v>
      </c>
      <c r="G7847" s="56" t="s">
        <v>971</v>
      </c>
      <c r="H7847" s="57">
        <v>145000000</v>
      </c>
    </row>
    <row r="7848" spans="1:8">
      <c r="A7848" s="52" t="s">
        <v>811</v>
      </c>
      <c r="B7848" s="52" t="s">
        <v>827</v>
      </c>
      <c r="C7848" s="52" t="s">
        <v>1158</v>
      </c>
      <c r="D7848" s="52" t="s">
        <v>1201</v>
      </c>
      <c r="E7848" s="52" t="s">
        <v>1083</v>
      </c>
      <c r="F7848" s="52" t="s">
        <v>201</v>
      </c>
      <c r="G7848" s="56" t="s">
        <v>971</v>
      </c>
      <c r="H7848" s="57">
        <v>31150500</v>
      </c>
    </row>
    <row r="7849" spans="1:8">
      <c r="A7849" s="52" t="s">
        <v>811</v>
      </c>
      <c r="B7849" s="52" t="s">
        <v>827</v>
      </c>
      <c r="C7849" s="52" t="s">
        <v>1158</v>
      </c>
      <c r="D7849" s="52" t="s">
        <v>1201</v>
      </c>
      <c r="E7849" s="52" t="s">
        <v>1083</v>
      </c>
      <c r="F7849" s="52" t="s">
        <v>1088</v>
      </c>
      <c r="G7849" s="56" t="s">
        <v>1089</v>
      </c>
      <c r="H7849" s="57">
        <v>31150500</v>
      </c>
    </row>
    <row r="7850" spans="1:8" ht="25.5">
      <c r="A7850" s="52" t="s">
        <v>811</v>
      </c>
      <c r="B7850" s="52" t="s">
        <v>827</v>
      </c>
      <c r="C7850" s="52" t="s">
        <v>930</v>
      </c>
      <c r="D7850" s="52" t="s">
        <v>201</v>
      </c>
      <c r="E7850" s="52" t="s">
        <v>201</v>
      </c>
      <c r="F7850" s="52" t="s">
        <v>201</v>
      </c>
      <c r="G7850" s="56" t="s">
        <v>931</v>
      </c>
      <c r="H7850" s="57">
        <v>3606758154</v>
      </c>
    </row>
    <row r="7851" spans="1:8">
      <c r="A7851" s="52" t="s">
        <v>811</v>
      </c>
      <c r="B7851" s="52" t="s">
        <v>827</v>
      </c>
      <c r="C7851" s="52" t="s">
        <v>930</v>
      </c>
      <c r="D7851" s="52" t="s">
        <v>932</v>
      </c>
      <c r="E7851" s="52" t="s">
        <v>201</v>
      </c>
      <c r="F7851" s="52" t="s">
        <v>201</v>
      </c>
      <c r="G7851" s="56" t="s">
        <v>933</v>
      </c>
      <c r="H7851" s="57">
        <v>3606758154</v>
      </c>
    </row>
    <row r="7852" spans="1:8">
      <c r="A7852" s="52" t="s">
        <v>811</v>
      </c>
      <c r="B7852" s="52" t="s">
        <v>827</v>
      </c>
      <c r="C7852" s="52" t="s">
        <v>930</v>
      </c>
      <c r="D7852" s="52" t="s">
        <v>932</v>
      </c>
      <c r="E7852" s="52" t="s">
        <v>944</v>
      </c>
      <c r="F7852" s="52" t="s">
        <v>201</v>
      </c>
      <c r="G7852" s="56" t="s">
        <v>945</v>
      </c>
      <c r="H7852" s="57">
        <v>337818527</v>
      </c>
    </row>
    <row r="7853" spans="1:8">
      <c r="A7853" s="52" t="s">
        <v>811</v>
      </c>
      <c r="B7853" s="52" t="s">
        <v>827</v>
      </c>
      <c r="C7853" s="52" t="s">
        <v>930</v>
      </c>
      <c r="D7853" s="52" t="s">
        <v>932</v>
      </c>
      <c r="E7853" s="52" t="s">
        <v>944</v>
      </c>
      <c r="F7853" s="52" t="s">
        <v>948</v>
      </c>
      <c r="G7853" s="56" t="s">
        <v>949</v>
      </c>
      <c r="H7853" s="57">
        <v>246672727</v>
      </c>
    </row>
    <row r="7854" spans="1:8">
      <c r="A7854" s="52" t="s">
        <v>811</v>
      </c>
      <c r="B7854" s="52" t="s">
        <v>827</v>
      </c>
      <c r="C7854" s="52" t="s">
        <v>930</v>
      </c>
      <c r="D7854" s="52" t="s">
        <v>932</v>
      </c>
      <c r="E7854" s="52" t="s">
        <v>944</v>
      </c>
      <c r="F7854" s="52" t="s">
        <v>960</v>
      </c>
      <c r="G7854" s="56" t="s">
        <v>961</v>
      </c>
      <c r="H7854" s="57">
        <v>91145800</v>
      </c>
    </row>
    <row r="7855" spans="1:8">
      <c r="A7855" s="52" t="s">
        <v>811</v>
      </c>
      <c r="B7855" s="52" t="s">
        <v>827</v>
      </c>
      <c r="C7855" s="52" t="s">
        <v>930</v>
      </c>
      <c r="D7855" s="52" t="s">
        <v>932</v>
      </c>
      <c r="E7855" s="52" t="s">
        <v>982</v>
      </c>
      <c r="F7855" s="52" t="s">
        <v>201</v>
      </c>
      <c r="G7855" s="56" t="s">
        <v>983</v>
      </c>
      <c r="H7855" s="57">
        <v>218331000</v>
      </c>
    </row>
    <row r="7856" spans="1:8">
      <c r="A7856" s="52" t="s">
        <v>811</v>
      </c>
      <c r="B7856" s="52" t="s">
        <v>827</v>
      </c>
      <c r="C7856" s="52" t="s">
        <v>930</v>
      </c>
      <c r="D7856" s="52" t="s">
        <v>932</v>
      </c>
      <c r="E7856" s="52" t="s">
        <v>982</v>
      </c>
      <c r="F7856" s="52" t="s">
        <v>1242</v>
      </c>
      <c r="G7856" s="56" t="s">
        <v>971</v>
      </c>
      <c r="H7856" s="57">
        <v>218331000</v>
      </c>
    </row>
    <row r="7857" spans="1:8">
      <c r="A7857" s="52" t="s">
        <v>811</v>
      </c>
      <c r="B7857" s="52" t="s">
        <v>827</v>
      </c>
      <c r="C7857" s="52" t="s">
        <v>930</v>
      </c>
      <c r="D7857" s="52" t="s">
        <v>932</v>
      </c>
      <c r="E7857" s="52" t="s">
        <v>996</v>
      </c>
      <c r="F7857" s="52" t="s">
        <v>201</v>
      </c>
      <c r="G7857" s="56" t="s">
        <v>997</v>
      </c>
      <c r="H7857" s="57">
        <v>99379130</v>
      </c>
    </row>
    <row r="7858" spans="1:8">
      <c r="A7858" s="52" t="s">
        <v>811</v>
      </c>
      <c r="B7858" s="52" t="s">
        <v>827</v>
      </c>
      <c r="C7858" s="52" t="s">
        <v>930</v>
      </c>
      <c r="D7858" s="52" t="s">
        <v>932</v>
      </c>
      <c r="E7858" s="52" t="s">
        <v>996</v>
      </c>
      <c r="F7858" s="52" t="s">
        <v>998</v>
      </c>
      <c r="G7858" s="56" t="s">
        <v>999</v>
      </c>
      <c r="H7858" s="57">
        <v>80979130</v>
      </c>
    </row>
    <row r="7859" spans="1:8">
      <c r="A7859" s="52" t="s">
        <v>811</v>
      </c>
      <c r="B7859" s="52" t="s">
        <v>827</v>
      </c>
      <c r="C7859" s="52" t="s">
        <v>930</v>
      </c>
      <c r="D7859" s="52" t="s">
        <v>932</v>
      </c>
      <c r="E7859" s="52" t="s">
        <v>996</v>
      </c>
      <c r="F7859" s="52" t="s">
        <v>1000</v>
      </c>
      <c r="G7859" s="56" t="s">
        <v>1001</v>
      </c>
      <c r="H7859" s="57">
        <v>18400000</v>
      </c>
    </row>
    <row r="7860" spans="1:8">
      <c r="A7860" s="52" t="s">
        <v>811</v>
      </c>
      <c r="B7860" s="52" t="s">
        <v>827</v>
      </c>
      <c r="C7860" s="52" t="s">
        <v>930</v>
      </c>
      <c r="D7860" s="52" t="s">
        <v>932</v>
      </c>
      <c r="E7860" s="52" t="s">
        <v>1006</v>
      </c>
      <c r="F7860" s="52" t="s">
        <v>201</v>
      </c>
      <c r="G7860" s="56" t="s">
        <v>1007</v>
      </c>
      <c r="H7860" s="57">
        <v>157715000</v>
      </c>
    </row>
    <row r="7861" spans="1:8">
      <c r="A7861" s="52" t="s">
        <v>811</v>
      </c>
      <c r="B7861" s="52" t="s">
        <v>827</v>
      </c>
      <c r="C7861" s="52" t="s">
        <v>930</v>
      </c>
      <c r="D7861" s="52" t="s">
        <v>932</v>
      </c>
      <c r="E7861" s="52" t="s">
        <v>1006</v>
      </c>
      <c r="F7861" s="52" t="s">
        <v>1014</v>
      </c>
      <c r="G7861" s="56" t="s">
        <v>1015</v>
      </c>
      <c r="H7861" s="57">
        <v>131120000</v>
      </c>
    </row>
    <row r="7862" spans="1:8">
      <c r="A7862" s="52" t="s">
        <v>811</v>
      </c>
      <c r="B7862" s="52" t="s">
        <v>827</v>
      </c>
      <c r="C7862" s="52" t="s">
        <v>930</v>
      </c>
      <c r="D7862" s="52" t="s">
        <v>932</v>
      </c>
      <c r="E7862" s="52" t="s">
        <v>1006</v>
      </c>
      <c r="F7862" s="52" t="s">
        <v>1020</v>
      </c>
      <c r="G7862" s="56" t="s">
        <v>511</v>
      </c>
      <c r="H7862" s="57">
        <v>26595000</v>
      </c>
    </row>
    <row r="7863" spans="1:8">
      <c r="A7863" s="52" t="s">
        <v>811</v>
      </c>
      <c r="B7863" s="52" t="s">
        <v>827</v>
      </c>
      <c r="C7863" s="52" t="s">
        <v>930</v>
      </c>
      <c r="D7863" s="52" t="s">
        <v>932</v>
      </c>
      <c r="E7863" s="52" t="s">
        <v>1021</v>
      </c>
      <c r="F7863" s="52" t="s">
        <v>201</v>
      </c>
      <c r="G7863" s="56" t="s">
        <v>1022</v>
      </c>
      <c r="H7863" s="57">
        <v>1298124097</v>
      </c>
    </row>
    <row r="7864" spans="1:8">
      <c r="A7864" s="52" t="s">
        <v>811</v>
      </c>
      <c r="B7864" s="52" t="s">
        <v>827</v>
      </c>
      <c r="C7864" s="52" t="s">
        <v>930</v>
      </c>
      <c r="D7864" s="52" t="s">
        <v>932</v>
      </c>
      <c r="E7864" s="52" t="s">
        <v>1021</v>
      </c>
      <c r="F7864" s="52" t="s">
        <v>1023</v>
      </c>
      <c r="G7864" s="56" t="s">
        <v>1024</v>
      </c>
      <c r="H7864" s="57">
        <v>252666657</v>
      </c>
    </row>
    <row r="7865" spans="1:8">
      <c r="A7865" s="52" t="s">
        <v>811</v>
      </c>
      <c r="B7865" s="52" t="s">
        <v>827</v>
      </c>
      <c r="C7865" s="52" t="s">
        <v>930</v>
      </c>
      <c r="D7865" s="52" t="s">
        <v>932</v>
      </c>
      <c r="E7865" s="52" t="s">
        <v>1021</v>
      </c>
      <c r="F7865" s="52" t="s">
        <v>1025</v>
      </c>
      <c r="G7865" s="56" t="s">
        <v>1026</v>
      </c>
      <c r="H7865" s="57">
        <v>23600000</v>
      </c>
    </row>
    <row r="7866" spans="1:8">
      <c r="A7866" s="52" t="s">
        <v>811</v>
      </c>
      <c r="B7866" s="52" t="s">
        <v>827</v>
      </c>
      <c r="C7866" s="52" t="s">
        <v>930</v>
      </c>
      <c r="D7866" s="52" t="s">
        <v>932</v>
      </c>
      <c r="E7866" s="52" t="s">
        <v>1021</v>
      </c>
      <c r="F7866" s="52" t="s">
        <v>1243</v>
      </c>
      <c r="G7866" s="56" t="s">
        <v>1244</v>
      </c>
      <c r="H7866" s="57">
        <v>32202000</v>
      </c>
    </row>
    <row r="7867" spans="1:8">
      <c r="A7867" s="52" t="s">
        <v>811</v>
      </c>
      <c r="B7867" s="52" t="s">
        <v>827</v>
      </c>
      <c r="C7867" s="52" t="s">
        <v>930</v>
      </c>
      <c r="D7867" s="52" t="s">
        <v>932</v>
      </c>
      <c r="E7867" s="52" t="s">
        <v>1021</v>
      </c>
      <c r="F7867" s="52" t="s">
        <v>1033</v>
      </c>
      <c r="G7867" s="56" t="s">
        <v>1034</v>
      </c>
      <c r="H7867" s="57">
        <v>989655440</v>
      </c>
    </row>
    <row r="7868" spans="1:8">
      <c r="A7868" s="52" t="s">
        <v>811</v>
      </c>
      <c r="B7868" s="52" t="s">
        <v>827</v>
      </c>
      <c r="C7868" s="52" t="s">
        <v>930</v>
      </c>
      <c r="D7868" s="52" t="s">
        <v>932</v>
      </c>
      <c r="E7868" s="52" t="s">
        <v>1035</v>
      </c>
      <c r="F7868" s="52" t="s">
        <v>201</v>
      </c>
      <c r="G7868" s="56" t="s">
        <v>1036</v>
      </c>
      <c r="H7868" s="57">
        <v>217270000</v>
      </c>
    </row>
    <row r="7869" spans="1:8">
      <c r="A7869" s="52" t="s">
        <v>811</v>
      </c>
      <c r="B7869" s="52" t="s">
        <v>827</v>
      </c>
      <c r="C7869" s="52" t="s">
        <v>930</v>
      </c>
      <c r="D7869" s="52" t="s">
        <v>932</v>
      </c>
      <c r="E7869" s="52" t="s">
        <v>1035</v>
      </c>
      <c r="F7869" s="52" t="s">
        <v>1037</v>
      </c>
      <c r="G7869" s="56" t="s">
        <v>1038</v>
      </c>
      <c r="H7869" s="57">
        <v>4600000</v>
      </c>
    </row>
    <row r="7870" spans="1:8">
      <c r="A7870" s="52" t="s">
        <v>811</v>
      </c>
      <c r="B7870" s="52" t="s">
        <v>827</v>
      </c>
      <c r="C7870" s="52" t="s">
        <v>930</v>
      </c>
      <c r="D7870" s="52" t="s">
        <v>932</v>
      </c>
      <c r="E7870" s="52" t="s">
        <v>1035</v>
      </c>
      <c r="F7870" s="52" t="s">
        <v>1039</v>
      </c>
      <c r="G7870" s="56" t="s">
        <v>1040</v>
      </c>
      <c r="H7870" s="57">
        <v>186220000</v>
      </c>
    </row>
    <row r="7871" spans="1:8">
      <c r="A7871" s="52" t="s">
        <v>811</v>
      </c>
      <c r="B7871" s="52" t="s">
        <v>827</v>
      </c>
      <c r="C7871" s="52" t="s">
        <v>930</v>
      </c>
      <c r="D7871" s="52" t="s">
        <v>932</v>
      </c>
      <c r="E7871" s="52" t="s">
        <v>1035</v>
      </c>
      <c r="F7871" s="52" t="s">
        <v>1041</v>
      </c>
      <c r="G7871" s="56" t="s">
        <v>1028</v>
      </c>
      <c r="H7871" s="57">
        <v>26450000</v>
      </c>
    </row>
    <row r="7872" spans="1:8">
      <c r="A7872" s="52" t="s">
        <v>811</v>
      </c>
      <c r="B7872" s="52" t="s">
        <v>827</v>
      </c>
      <c r="C7872" s="52" t="s">
        <v>930</v>
      </c>
      <c r="D7872" s="52" t="s">
        <v>932</v>
      </c>
      <c r="E7872" s="52" t="s">
        <v>1044</v>
      </c>
      <c r="F7872" s="52" t="s">
        <v>201</v>
      </c>
      <c r="G7872" s="56" t="s">
        <v>1045</v>
      </c>
      <c r="H7872" s="57">
        <v>438051000</v>
      </c>
    </row>
    <row r="7873" spans="1:8">
      <c r="A7873" s="52" t="s">
        <v>811</v>
      </c>
      <c r="B7873" s="52" t="s">
        <v>827</v>
      </c>
      <c r="C7873" s="52" t="s">
        <v>930</v>
      </c>
      <c r="D7873" s="52" t="s">
        <v>932</v>
      </c>
      <c r="E7873" s="52" t="s">
        <v>1044</v>
      </c>
      <c r="F7873" s="52" t="s">
        <v>1046</v>
      </c>
      <c r="G7873" s="56" t="s">
        <v>1047</v>
      </c>
      <c r="H7873" s="57">
        <v>268051000</v>
      </c>
    </row>
    <row r="7874" spans="1:8">
      <c r="A7874" s="52" t="s">
        <v>811</v>
      </c>
      <c r="B7874" s="52" t="s">
        <v>827</v>
      </c>
      <c r="C7874" s="52" t="s">
        <v>930</v>
      </c>
      <c r="D7874" s="52" t="s">
        <v>932</v>
      </c>
      <c r="E7874" s="52" t="s">
        <v>1044</v>
      </c>
      <c r="F7874" s="52" t="s">
        <v>1050</v>
      </c>
      <c r="G7874" s="56" t="s">
        <v>1051</v>
      </c>
      <c r="H7874" s="57">
        <v>170000000</v>
      </c>
    </row>
    <row r="7875" spans="1:8" ht="25.5">
      <c r="A7875" s="52" t="s">
        <v>811</v>
      </c>
      <c r="B7875" s="52" t="s">
        <v>827</v>
      </c>
      <c r="C7875" s="52" t="s">
        <v>930</v>
      </c>
      <c r="D7875" s="52" t="s">
        <v>932</v>
      </c>
      <c r="E7875" s="52" t="s">
        <v>1058</v>
      </c>
      <c r="F7875" s="52" t="s">
        <v>201</v>
      </c>
      <c r="G7875" s="56" t="s">
        <v>1059</v>
      </c>
      <c r="H7875" s="57">
        <v>2200000</v>
      </c>
    </row>
    <row r="7876" spans="1:8">
      <c r="A7876" s="52" t="s">
        <v>811</v>
      </c>
      <c r="B7876" s="52" t="s">
        <v>827</v>
      </c>
      <c r="C7876" s="52" t="s">
        <v>930</v>
      </c>
      <c r="D7876" s="52" t="s">
        <v>932</v>
      </c>
      <c r="E7876" s="52" t="s">
        <v>1058</v>
      </c>
      <c r="F7876" s="52" t="s">
        <v>1064</v>
      </c>
      <c r="G7876" s="56" t="s">
        <v>1065</v>
      </c>
      <c r="H7876" s="57">
        <v>2200000</v>
      </c>
    </row>
    <row r="7877" spans="1:8" ht="25.5">
      <c r="A7877" s="52" t="s">
        <v>811</v>
      </c>
      <c r="B7877" s="52" t="s">
        <v>827</v>
      </c>
      <c r="C7877" s="52" t="s">
        <v>930</v>
      </c>
      <c r="D7877" s="52" t="s">
        <v>932</v>
      </c>
      <c r="E7877" s="52" t="s">
        <v>1072</v>
      </c>
      <c r="F7877" s="52" t="s">
        <v>201</v>
      </c>
      <c r="G7877" s="56" t="s">
        <v>1073</v>
      </c>
      <c r="H7877" s="57">
        <v>42420000</v>
      </c>
    </row>
    <row r="7878" spans="1:8">
      <c r="A7878" s="52" t="s">
        <v>811</v>
      </c>
      <c r="B7878" s="52" t="s">
        <v>827</v>
      </c>
      <c r="C7878" s="52" t="s">
        <v>930</v>
      </c>
      <c r="D7878" s="52" t="s">
        <v>932</v>
      </c>
      <c r="E7878" s="52" t="s">
        <v>1072</v>
      </c>
      <c r="F7878" s="52" t="s">
        <v>1075</v>
      </c>
      <c r="G7878" s="56" t="s">
        <v>1065</v>
      </c>
      <c r="H7878" s="57">
        <v>42420000</v>
      </c>
    </row>
    <row r="7879" spans="1:8" ht="25.5">
      <c r="A7879" s="52" t="s">
        <v>811</v>
      </c>
      <c r="B7879" s="52" t="s">
        <v>827</v>
      </c>
      <c r="C7879" s="52" t="s">
        <v>930</v>
      </c>
      <c r="D7879" s="52" t="s">
        <v>932</v>
      </c>
      <c r="E7879" s="52" t="s">
        <v>1076</v>
      </c>
      <c r="F7879" s="52" t="s">
        <v>201</v>
      </c>
      <c r="G7879" s="56" t="s">
        <v>1077</v>
      </c>
      <c r="H7879" s="57">
        <v>290803000</v>
      </c>
    </row>
    <row r="7880" spans="1:8">
      <c r="A7880" s="52" t="s">
        <v>811</v>
      </c>
      <c r="B7880" s="52" t="s">
        <v>827</v>
      </c>
      <c r="C7880" s="52" t="s">
        <v>930</v>
      </c>
      <c r="D7880" s="52" t="s">
        <v>932</v>
      </c>
      <c r="E7880" s="52" t="s">
        <v>1076</v>
      </c>
      <c r="F7880" s="52" t="s">
        <v>1112</v>
      </c>
      <c r="G7880" s="56" t="s">
        <v>1113</v>
      </c>
      <c r="H7880" s="57">
        <v>195628000</v>
      </c>
    </row>
    <row r="7881" spans="1:8">
      <c r="A7881" s="52" t="s">
        <v>811</v>
      </c>
      <c r="B7881" s="52" t="s">
        <v>827</v>
      </c>
      <c r="C7881" s="52" t="s">
        <v>930</v>
      </c>
      <c r="D7881" s="52" t="s">
        <v>932</v>
      </c>
      <c r="E7881" s="52" t="s">
        <v>1076</v>
      </c>
      <c r="F7881" s="52" t="s">
        <v>1080</v>
      </c>
      <c r="G7881" s="56" t="s">
        <v>1081</v>
      </c>
      <c r="H7881" s="57">
        <v>3625000</v>
      </c>
    </row>
    <row r="7882" spans="1:8">
      <c r="A7882" s="52" t="s">
        <v>811</v>
      </c>
      <c r="B7882" s="52" t="s">
        <v>827</v>
      </c>
      <c r="C7882" s="52" t="s">
        <v>930</v>
      </c>
      <c r="D7882" s="52" t="s">
        <v>932</v>
      </c>
      <c r="E7882" s="52" t="s">
        <v>1076</v>
      </c>
      <c r="F7882" s="52" t="s">
        <v>1082</v>
      </c>
      <c r="G7882" s="56" t="s">
        <v>971</v>
      </c>
      <c r="H7882" s="57">
        <v>91550000</v>
      </c>
    </row>
    <row r="7883" spans="1:8">
      <c r="A7883" s="52" t="s">
        <v>811</v>
      </c>
      <c r="B7883" s="52" t="s">
        <v>827</v>
      </c>
      <c r="C7883" s="52" t="s">
        <v>930</v>
      </c>
      <c r="D7883" s="52" t="s">
        <v>932</v>
      </c>
      <c r="E7883" s="52" t="s">
        <v>1083</v>
      </c>
      <c r="F7883" s="52" t="s">
        <v>201</v>
      </c>
      <c r="G7883" s="56" t="s">
        <v>971</v>
      </c>
      <c r="H7883" s="57">
        <v>504646400</v>
      </c>
    </row>
    <row r="7884" spans="1:8">
      <c r="A7884" s="52" t="s">
        <v>811</v>
      </c>
      <c r="B7884" s="52" t="s">
        <v>827</v>
      </c>
      <c r="C7884" s="52" t="s">
        <v>930</v>
      </c>
      <c r="D7884" s="52" t="s">
        <v>932</v>
      </c>
      <c r="E7884" s="52" t="s">
        <v>1083</v>
      </c>
      <c r="F7884" s="52" t="s">
        <v>1088</v>
      </c>
      <c r="G7884" s="56" t="s">
        <v>1089</v>
      </c>
      <c r="H7884" s="57">
        <v>314918000</v>
      </c>
    </row>
    <row r="7885" spans="1:8">
      <c r="A7885" s="52" t="s">
        <v>811</v>
      </c>
      <c r="B7885" s="52" t="s">
        <v>827</v>
      </c>
      <c r="C7885" s="52" t="s">
        <v>930</v>
      </c>
      <c r="D7885" s="52" t="s">
        <v>932</v>
      </c>
      <c r="E7885" s="52" t="s">
        <v>1083</v>
      </c>
      <c r="F7885" s="52" t="s">
        <v>1090</v>
      </c>
      <c r="G7885" s="56" t="s">
        <v>1091</v>
      </c>
      <c r="H7885" s="57">
        <v>189728400</v>
      </c>
    </row>
    <row r="7886" spans="1:8">
      <c r="A7886" s="52" t="s">
        <v>811</v>
      </c>
      <c r="B7886" s="52" t="s">
        <v>829</v>
      </c>
      <c r="C7886" s="52" t="s">
        <v>201</v>
      </c>
      <c r="D7886" s="52" t="s">
        <v>201</v>
      </c>
      <c r="E7886" s="52" t="s">
        <v>201</v>
      </c>
      <c r="F7886" s="52" t="s">
        <v>201</v>
      </c>
      <c r="G7886" s="56" t="s">
        <v>830</v>
      </c>
      <c r="H7886" s="57">
        <v>2875917000</v>
      </c>
    </row>
    <row r="7887" spans="1:8" ht="25.5">
      <c r="A7887" s="52" t="s">
        <v>811</v>
      </c>
      <c r="B7887" s="52" t="s">
        <v>829</v>
      </c>
      <c r="C7887" s="52" t="s">
        <v>930</v>
      </c>
      <c r="D7887" s="52" t="s">
        <v>201</v>
      </c>
      <c r="E7887" s="52" t="s">
        <v>201</v>
      </c>
      <c r="F7887" s="52" t="s">
        <v>201</v>
      </c>
      <c r="G7887" s="56" t="s">
        <v>931</v>
      </c>
      <c r="H7887" s="57">
        <v>2875917000</v>
      </c>
    </row>
    <row r="7888" spans="1:8">
      <c r="A7888" s="52" t="s">
        <v>811</v>
      </c>
      <c r="B7888" s="52" t="s">
        <v>829</v>
      </c>
      <c r="C7888" s="52" t="s">
        <v>930</v>
      </c>
      <c r="D7888" s="52" t="s">
        <v>932</v>
      </c>
      <c r="E7888" s="52" t="s">
        <v>201</v>
      </c>
      <c r="F7888" s="52" t="s">
        <v>201</v>
      </c>
      <c r="G7888" s="56" t="s">
        <v>933</v>
      </c>
      <c r="H7888" s="57">
        <v>2875917000</v>
      </c>
    </row>
    <row r="7889" spans="1:8">
      <c r="A7889" s="52" t="s">
        <v>811</v>
      </c>
      <c r="B7889" s="52" t="s">
        <v>829</v>
      </c>
      <c r="C7889" s="52" t="s">
        <v>930</v>
      </c>
      <c r="D7889" s="52" t="s">
        <v>932</v>
      </c>
      <c r="E7889" s="52" t="s">
        <v>944</v>
      </c>
      <c r="F7889" s="52" t="s">
        <v>201</v>
      </c>
      <c r="G7889" s="56" t="s">
        <v>945</v>
      </c>
      <c r="H7889" s="57">
        <v>149503600</v>
      </c>
    </row>
    <row r="7890" spans="1:8">
      <c r="A7890" s="52" t="s">
        <v>811</v>
      </c>
      <c r="B7890" s="52" t="s">
        <v>829</v>
      </c>
      <c r="C7890" s="52" t="s">
        <v>930</v>
      </c>
      <c r="D7890" s="52" t="s">
        <v>932</v>
      </c>
      <c r="E7890" s="52" t="s">
        <v>944</v>
      </c>
      <c r="F7890" s="52" t="s">
        <v>948</v>
      </c>
      <c r="G7890" s="56" t="s">
        <v>949</v>
      </c>
      <c r="H7890" s="57">
        <v>149503600</v>
      </c>
    </row>
    <row r="7891" spans="1:8" ht="25.5">
      <c r="A7891" s="52" t="s">
        <v>811</v>
      </c>
      <c r="B7891" s="52" t="s">
        <v>829</v>
      </c>
      <c r="C7891" s="52" t="s">
        <v>930</v>
      </c>
      <c r="D7891" s="52" t="s">
        <v>932</v>
      </c>
      <c r="E7891" s="52" t="s">
        <v>962</v>
      </c>
      <c r="F7891" s="52" t="s">
        <v>201</v>
      </c>
      <c r="G7891" s="56" t="s">
        <v>963</v>
      </c>
      <c r="H7891" s="57">
        <v>2535000</v>
      </c>
    </row>
    <row r="7892" spans="1:8">
      <c r="A7892" s="52" t="s">
        <v>811</v>
      </c>
      <c r="B7892" s="52" t="s">
        <v>829</v>
      </c>
      <c r="C7892" s="52" t="s">
        <v>930</v>
      </c>
      <c r="D7892" s="52" t="s">
        <v>932</v>
      </c>
      <c r="E7892" s="52" t="s">
        <v>962</v>
      </c>
      <c r="F7892" s="52" t="s">
        <v>964</v>
      </c>
      <c r="G7892" s="56" t="s">
        <v>965</v>
      </c>
      <c r="H7892" s="57">
        <v>2535000</v>
      </c>
    </row>
    <row r="7893" spans="1:8">
      <c r="A7893" s="52" t="s">
        <v>811</v>
      </c>
      <c r="B7893" s="52" t="s">
        <v>829</v>
      </c>
      <c r="C7893" s="52" t="s">
        <v>930</v>
      </c>
      <c r="D7893" s="52" t="s">
        <v>932</v>
      </c>
      <c r="E7893" s="52" t="s">
        <v>1139</v>
      </c>
      <c r="F7893" s="52" t="s">
        <v>201</v>
      </c>
      <c r="G7893" s="56" t="s">
        <v>1140</v>
      </c>
      <c r="H7893" s="57">
        <v>44160000</v>
      </c>
    </row>
    <row r="7894" spans="1:8">
      <c r="A7894" s="52" t="s">
        <v>811</v>
      </c>
      <c r="B7894" s="52" t="s">
        <v>829</v>
      </c>
      <c r="C7894" s="52" t="s">
        <v>930</v>
      </c>
      <c r="D7894" s="52" t="s">
        <v>932</v>
      </c>
      <c r="E7894" s="52" t="s">
        <v>1139</v>
      </c>
      <c r="F7894" s="52" t="s">
        <v>1203</v>
      </c>
      <c r="G7894" s="56" t="s">
        <v>1204</v>
      </c>
      <c r="H7894" s="57">
        <v>44160000</v>
      </c>
    </row>
    <row r="7895" spans="1:8">
      <c r="A7895" s="52" t="s">
        <v>811</v>
      </c>
      <c r="B7895" s="52" t="s">
        <v>829</v>
      </c>
      <c r="C7895" s="52" t="s">
        <v>930</v>
      </c>
      <c r="D7895" s="52" t="s">
        <v>932</v>
      </c>
      <c r="E7895" s="52" t="s">
        <v>966</v>
      </c>
      <c r="F7895" s="52" t="s">
        <v>201</v>
      </c>
      <c r="G7895" s="56" t="s">
        <v>967</v>
      </c>
      <c r="H7895" s="57">
        <v>42000000</v>
      </c>
    </row>
    <row r="7896" spans="1:8">
      <c r="A7896" s="52" t="s">
        <v>811</v>
      </c>
      <c r="B7896" s="52" t="s">
        <v>829</v>
      </c>
      <c r="C7896" s="52" t="s">
        <v>930</v>
      </c>
      <c r="D7896" s="52" t="s">
        <v>932</v>
      </c>
      <c r="E7896" s="52" t="s">
        <v>966</v>
      </c>
      <c r="F7896" s="52" t="s">
        <v>970</v>
      </c>
      <c r="G7896" s="56" t="s">
        <v>971</v>
      </c>
      <c r="H7896" s="57">
        <v>42000000</v>
      </c>
    </row>
    <row r="7897" spans="1:8">
      <c r="A7897" s="52" t="s">
        <v>811</v>
      </c>
      <c r="B7897" s="52" t="s">
        <v>829</v>
      </c>
      <c r="C7897" s="52" t="s">
        <v>930</v>
      </c>
      <c r="D7897" s="52" t="s">
        <v>932</v>
      </c>
      <c r="E7897" s="52" t="s">
        <v>996</v>
      </c>
      <c r="F7897" s="52" t="s">
        <v>201</v>
      </c>
      <c r="G7897" s="56" t="s">
        <v>997</v>
      </c>
      <c r="H7897" s="57">
        <v>49894800</v>
      </c>
    </row>
    <row r="7898" spans="1:8">
      <c r="A7898" s="52" t="s">
        <v>811</v>
      </c>
      <c r="B7898" s="52" t="s">
        <v>829</v>
      </c>
      <c r="C7898" s="52" t="s">
        <v>930</v>
      </c>
      <c r="D7898" s="52" t="s">
        <v>932</v>
      </c>
      <c r="E7898" s="52" t="s">
        <v>996</v>
      </c>
      <c r="F7898" s="52" t="s">
        <v>998</v>
      </c>
      <c r="G7898" s="56" t="s">
        <v>999</v>
      </c>
      <c r="H7898" s="57">
        <v>49894800</v>
      </c>
    </row>
    <row r="7899" spans="1:8">
      <c r="A7899" s="52" t="s">
        <v>811</v>
      </c>
      <c r="B7899" s="52" t="s">
        <v>829</v>
      </c>
      <c r="C7899" s="52" t="s">
        <v>930</v>
      </c>
      <c r="D7899" s="52" t="s">
        <v>932</v>
      </c>
      <c r="E7899" s="52" t="s">
        <v>1006</v>
      </c>
      <c r="F7899" s="52" t="s">
        <v>201</v>
      </c>
      <c r="G7899" s="56" t="s">
        <v>1007</v>
      </c>
      <c r="H7899" s="57">
        <v>211642700</v>
      </c>
    </row>
    <row r="7900" spans="1:8">
      <c r="A7900" s="52" t="s">
        <v>811</v>
      </c>
      <c r="B7900" s="52" t="s">
        <v>829</v>
      </c>
      <c r="C7900" s="52" t="s">
        <v>930</v>
      </c>
      <c r="D7900" s="52" t="s">
        <v>932</v>
      </c>
      <c r="E7900" s="52" t="s">
        <v>1006</v>
      </c>
      <c r="F7900" s="52" t="s">
        <v>1014</v>
      </c>
      <c r="G7900" s="56" t="s">
        <v>1015</v>
      </c>
      <c r="H7900" s="57">
        <v>205165700</v>
      </c>
    </row>
    <row r="7901" spans="1:8">
      <c r="A7901" s="52" t="s">
        <v>811</v>
      </c>
      <c r="B7901" s="52" t="s">
        <v>829</v>
      </c>
      <c r="C7901" s="52" t="s">
        <v>930</v>
      </c>
      <c r="D7901" s="52" t="s">
        <v>932</v>
      </c>
      <c r="E7901" s="52" t="s">
        <v>1006</v>
      </c>
      <c r="F7901" s="52" t="s">
        <v>1020</v>
      </c>
      <c r="G7901" s="56" t="s">
        <v>511</v>
      </c>
      <c r="H7901" s="57">
        <v>6477000</v>
      </c>
    </row>
    <row r="7902" spans="1:8">
      <c r="A7902" s="52" t="s">
        <v>811</v>
      </c>
      <c r="B7902" s="52" t="s">
        <v>829</v>
      </c>
      <c r="C7902" s="52" t="s">
        <v>930</v>
      </c>
      <c r="D7902" s="52" t="s">
        <v>932</v>
      </c>
      <c r="E7902" s="52" t="s">
        <v>1021</v>
      </c>
      <c r="F7902" s="52" t="s">
        <v>201</v>
      </c>
      <c r="G7902" s="56" t="s">
        <v>1022</v>
      </c>
      <c r="H7902" s="57">
        <v>1139305700</v>
      </c>
    </row>
    <row r="7903" spans="1:8">
      <c r="A7903" s="52" t="s">
        <v>811</v>
      </c>
      <c r="B7903" s="52" t="s">
        <v>829</v>
      </c>
      <c r="C7903" s="52" t="s">
        <v>930</v>
      </c>
      <c r="D7903" s="52" t="s">
        <v>932</v>
      </c>
      <c r="E7903" s="52" t="s">
        <v>1021</v>
      </c>
      <c r="F7903" s="52" t="s">
        <v>1023</v>
      </c>
      <c r="G7903" s="56" t="s">
        <v>1024</v>
      </c>
      <c r="H7903" s="57">
        <v>103975800</v>
      </c>
    </row>
    <row r="7904" spans="1:8">
      <c r="A7904" s="52" t="s">
        <v>811</v>
      </c>
      <c r="B7904" s="52" t="s">
        <v>829</v>
      </c>
      <c r="C7904" s="52" t="s">
        <v>930</v>
      </c>
      <c r="D7904" s="52" t="s">
        <v>932</v>
      </c>
      <c r="E7904" s="52" t="s">
        <v>1021</v>
      </c>
      <c r="F7904" s="52" t="s">
        <v>1025</v>
      </c>
      <c r="G7904" s="56" t="s">
        <v>1026</v>
      </c>
      <c r="H7904" s="57">
        <v>66500000</v>
      </c>
    </row>
    <row r="7905" spans="1:8">
      <c r="A7905" s="52" t="s">
        <v>811</v>
      </c>
      <c r="B7905" s="52" t="s">
        <v>829</v>
      </c>
      <c r="C7905" s="52" t="s">
        <v>930</v>
      </c>
      <c r="D7905" s="52" t="s">
        <v>932</v>
      </c>
      <c r="E7905" s="52" t="s">
        <v>1021</v>
      </c>
      <c r="F7905" s="52" t="s">
        <v>1029</v>
      </c>
      <c r="G7905" s="56" t="s">
        <v>1030</v>
      </c>
      <c r="H7905" s="57">
        <v>4680000</v>
      </c>
    </row>
    <row r="7906" spans="1:8">
      <c r="A7906" s="52" t="s">
        <v>811</v>
      </c>
      <c r="B7906" s="52" t="s">
        <v>829</v>
      </c>
      <c r="C7906" s="52" t="s">
        <v>930</v>
      </c>
      <c r="D7906" s="52" t="s">
        <v>932</v>
      </c>
      <c r="E7906" s="52" t="s">
        <v>1021</v>
      </c>
      <c r="F7906" s="52" t="s">
        <v>1243</v>
      </c>
      <c r="G7906" s="56" t="s">
        <v>1244</v>
      </c>
      <c r="H7906" s="57">
        <v>4720000</v>
      </c>
    </row>
    <row r="7907" spans="1:8">
      <c r="A7907" s="52" t="s">
        <v>811</v>
      </c>
      <c r="B7907" s="52" t="s">
        <v>829</v>
      </c>
      <c r="C7907" s="52" t="s">
        <v>930</v>
      </c>
      <c r="D7907" s="52" t="s">
        <v>932</v>
      </c>
      <c r="E7907" s="52" t="s">
        <v>1021</v>
      </c>
      <c r="F7907" s="52" t="s">
        <v>1031</v>
      </c>
      <c r="G7907" s="56" t="s">
        <v>1032</v>
      </c>
      <c r="H7907" s="57">
        <v>470789500</v>
      </c>
    </row>
    <row r="7908" spans="1:8">
      <c r="A7908" s="52" t="s">
        <v>811</v>
      </c>
      <c r="B7908" s="52" t="s">
        <v>829</v>
      </c>
      <c r="C7908" s="52" t="s">
        <v>930</v>
      </c>
      <c r="D7908" s="52" t="s">
        <v>932</v>
      </c>
      <c r="E7908" s="52" t="s">
        <v>1021</v>
      </c>
      <c r="F7908" s="52" t="s">
        <v>1033</v>
      </c>
      <c r="G7908" s="56" t="s">
        <v>1034</v>
      </c>
      <c r="H7908" s="57">
        <v>488640400</v>
      </c>
    </row>
    <row r="7909" spans="1:8">
      <c r="A7909" s="52" t="s">
        <v>811</v>
      </c>
      <c r="B7909" s="52" t="s">
        <v>829</v>
      </c>
      <c r="C7909" s="52" t="s">
        <v>930</v>
      </c>
      <c r="D7909" s="52" t="s">
        <v>932</v>
      </c>
      <c r="E7909" s="52" t="s">
        <v>1035</v>
      </c>
      <c r="F7909" s="52" t="s">
        <v>201</v>
      </c>
      <c r="G7909" s="56" t="s">
        <v>1036</v>
      </c>
      <c r="H7909" s="57">
        <v>11475000</v>
      </c>
    </row>
    <row r="7910" spans="1:8">
      <c r="A7910" s="52" t="s">
        <v>811</v>
      </c>
      <c r="B7910" s="52" t="s">
        <v>829</v>
      </c>
      <c r="C7910" s="52" t="s">
        <v>930</v>
      </c>
      <c r="D7910" s="52" t="s">
        <v>932</v>
      </c>
      <c r="E7910" s="52" t="s">
        <v>1035</v>
      </c>
      <c r="F7910" s="52" t="s">
        <v>1037</v>
      </c>
      <c r="G7910" s="56" t="s">
        <v>1038</v>
      </c>
      <c r="H7910" s="57">
        <v>2400000</v>
      </c>
    </row>
    <row r="7911" spans="1:8">
      <c r="A7911" s="52" t="s">
        <v>811</v>
      </c>
      <c r="B7911" s="52" t="s">
        <v>829</v>
      </c>
      <c r="C7911" s="52" t="s">
        <v>930</v>
      </c>
      <c r="D7911" s="52" t="s">
        <v>932</v>
      </c>
      <c r="E7911" s="52" t="s">
        <v>1035</v>
      </c>
      <c r="F7911" s="52" t="s">
        <v>1039</v>
      </c>
      <c r="G7911" s="56" t="s">
        <v>1040</v>
      </c>
      <c r="H7911" s="57">
        <v>1200000</v>
      </c>
    </row>
    <row r="7912" spans="1:8">
      <c r="A7912" s="52" t="s">
        <v>811</v>
      </c>
      <c r="B7912" s="52" t="s">
        <v>829</v>
      </c>
      <c r="C7912" s="52" t="s">
        <v>930</v>
      </c>
      <c r="D7912" s="52" t="s">
        <v>932</v>
      </c>
      <c r="E7912" s="52" t="s">
        <v>1035</v>
      </c>
      <c r="F7912" s="52" t="s">
        <v>1041</v>
      </c>
      <c r="G7912" s="56" t="s">
        <v>1028</v>
      </c>
      <c r="H7912" s="57">
        <v>7875000</v>
      </c>
    </row>
    <row r="7913" spans="1:8">
      <c r="A7913" s="52" t="s">
        <v>811</v>
      </c>
      <c r="B7913" s="52" t="s">
        <v>829</v>
      </c>
      <c r="C7913" s="52" t="s">
        <v>930</v>
      </c>
      <c r="D7913" s="52" t="s">
        <v>932</v>
      </c>
      <c r="E7913" s="52" t="s">
        <v>1044</v>
      </c>
      <c r="F7913" s="52" t="s">
        <v>201</v>
      </c>
      <c r="G7913" s="56" t="s">
        <v>1045</v>
      </c>
      <c r="H7913" s="57">
        <v>131847000</v>
      </c>
    </row>
    <row r="7914" spans="1:8">
      <c r="A7914" s="52" t="s">
        <v>811</v>
      </c>
      <c r="B7914" s="52" t="s">
        <v>829</v>
      </c>
      <c r="C7914" s="52" t="s">
        <v>930</v>
      </c>
      <c r="D7914" s="52" t="s">
        <v>932</v>
      </c>
      <c r="E7914" s="52" t="s">
        <v>1044</v>
      </c>
      <c r="F7914" s="52" t="s">
        <v>1046</v>
      </c>
      <c r="G7914" s="56" t="s">
        <v>1047</v>
      </c>
      <c r="H7914" s="57">
        <v>24320000</v>
      </c>
    </row>
    <row r="7915" spans="1:8">
      <c r="A7915" s="52" t="s">
        <v>811</v>
      </c>
      <c r="B7915" s="52" t="s">
        <v>829</v>
      </c>
      <c r="C7915" s="52" t="s">
        <v>930</v>
      </c>
      <c r="D7915" s="52" t="s">
        <v>932</v>
      </c>
      <c r="E7915" s="52" t="s">
        <v>1044</v>
      </c>
      <c r="F7915" s="52" t="s">
        <v>1050</v>
      </c>
      <c r="G7915" s="56" t="s">
        <v>1051</v>
      </c>
      <c r="H7915" s="57">
        <v>107527000</v>
      </c>
    </row>
    <row r="7916" spans="1:8" ht="25.5">
      <c r="A7916" s="52" t="s">
        <v>811</v>
      </c>
      <c r="B7916" s="52" t="s">
        <v>829</v>
      </c>
      <c r="C7916" s="52" t="s">
        <v>930</v>
      </c>
      <c r="D7916" s="52" t="s">
        <v>932</v>
      </c>
      <c r="E7916" s="52" t="s">
        <v>1058</v>
      </c>
      <c r="F7916" s="52" t="s">
        <v>201</v>
      </c>
      <c r="G7916" s="56" t="s">
        <v>1059</v>
      </c>
      <c r="H7916" s="57">
        <v>7610000</v>
      </c>
    </row>
    <row r="7917" spans="1:8">
      <c r="A7917" s="52" t="s">
        <v>811</v>
      </c>
      <c r="B7917" s="52" t="s">
        <v>829</v>
      </c>
      <c r="C7917" s="52" t="s">
        <v>930</v>
      </c>
      <c r="D7917" s="52" t="s">
        <v>932</v>
      </c>
      <c r="E7917" s="52" t="s">
        <v>1058</v>
      </c>
      <c r="F7917" s="52" t="s">
        <v>1064</v>
      </c>
      <c r="G7917" s="56" t="s">
        <v>1065</v>
      </c>
      <c r="H7917" s="57">
        <v>7610000</v>
      </c>
    </row>
    <row r="7918" spans="1:8" ht="25.5">
      <c r="A7918" s="52" t="s">
        <v>811</v>
      </c>
      <c r="B7918" s="52" t="s">
        <v>829</v>
      </c>
      <c r="C7918" s="52" t="s">
        <v>930</v>
      </c>
      <c r="D7918" s="52" t="s">
        <v>932</v>
      </c>
      <c r="E7918" s="52" t="s">
        <v>1072</v>
      </c>
      <c r="F7918" s="52" t="s">
        <v>201</v>
      </c>
      <c r="G7918" s="56" t="s">
        <v>1073</v>
      </c>
      <c r="H7918" s="57">
        <v>15000000</v>
      </c>
    </row>
    <row r="7919" spans="1:8">
      <c r="A7919" s="52" t="s">
        <v>811</v>
      </c>
      <c r="B7919" s="52" t="s">
        <v>829</v>
      </c>
      <c r="C7919" s="52" t="s">
        <v>930</v>
      </c>
      <c r="D7919" s="52" t="s">
        <v>932</v>
      </c>
      <c r="E7919" s="52" t="s">
        <v>1072</v>
      </c>
      <c r="F7919" s="52" t="s">
        <v>1075</v>
      </c>
      <c r="G7919" s="56" t="s">
        <v>1065</v>
      </c>
      <c r="H7919" s="57">
        <v>15000000</v>
      </c>
    </row>
    <row r="7920" spans="1:8" ht="25.5">
      <c r="A7920" s="52" t="s">
        <v>811</v>
      </c>
      <c r="B7920" s="52" t="s">
        <v>829</v>
      </c>
      <c r="C7920" s="52" t="s">
        <v>930</v>
      </c>
      <c r="D7920" s="52" t="s">
        <v>932</v>
      </c>
      <c r="E7920" s="52" t="s">
        <v>1076</v>
      </c>
      <c r="F7920" s="52" t="s">
        <v>201</v>
      </c>
      <c r="G7920" s="56" t="s">
        <v>1077</v>
      </c>
      <c r="H7920" s="57">
        <v>877450700</v>
      </c>
    </row>
    <row r="7921" spans="1:8">
      <c r="A7921" s="52" t="s">
        <v>811</v>
      </c>
      <c r="B7921" s="52" t="s">
        <v>829</v>
      </c>
      <c r="C7921" s="52" t="s">
        <v>930</v>
      </c>
      <c r="D7921" s="52" t="s">
        <v>932</v>
      </c>
      <c r="E7921" s="52" t="s">
        <v>1076</v>
      </c>
      <c r="F7921" s="52" t="s">
        <v>1112</v>
      </c>
      <c r="G7921" s="56" t="s">
        <v>1113</v>
      </c>
      <c r="H7921" s="57">
        <v>120460000</v>
      </c>
    </row>
    <row r="7922" spans="1:8">
      <c r="A7922" s="52" t="s">
        <v>811</v>
      </c>
      <c r="B7922" s="52" t="s">
        <v>829</v>
      </c>
      <c r="C7922" s="52" t="s">
        <v>930</v>
      </c>
      <c r="D7922" s="52" t="s">
        <v>932</v>
      </c>
      <c r="E7922" s="52" t="s">
        <v>1076</v>
      </c>
      <c r="F7922" s="52" t="s">
        <v>1080</v>
      </c>
      <c r="G7922" s="56" t="s">
        <v>1081</v>
      </c>
      <c r="H7922" s="57">
        <v>110690000</v>
      </c>
    </row>
    <row r="7923" spans="1:8">
      <c r="A7923" s="52" t="s">
        <v>811</v>
      </c>
      <c r="B7923" s="52" t="s">
        <v>829</v>
      </c>
      <c r="C7923" s="52" t="s">
        <v>930</v>
      </c>
      <c r="D7923" s="52" t="s">
        <v>932</v>
      </c>
      <c r="E7923" s="52" t="s">
        <v>1076</v>
      </c>
      <c r="F7923" s="52" t="s">
        <v>1082</v>
      </c>
      <c r="G7923" s="56" t="s">
        <v>971</v>
      </c>
      <c r="H7923" s="57">
        <v>646300700</v>
      </c>
    </row>
    <row r="7924" spans="1:8">
      <c r="A7924" s="52" t="s">
        <v>811</v>
      </c>
      <c r="B7924" s="52" t="s">
        <v>829</v>
      </c>
      <c r="C7924" s="52" t="s">
        <v>930</v>
      </c>
      <c r="D7924" s="52" t="s">
        <v>932</v>
      </c>
      <c r="E7924" s="52" t="s">
        <v>1189</v>
      </c>
      <c r="F7924" s="52" t="s">
        <v>201</v>
      </c>
      <c r="G7924" s="56" t="s">
        <v>1190</v>
      </c>
      <c r="H7924" s="57">
        <v>3600000</v>
      </c>
    </row>
    <row r="7925" spans="1:8">
      <c r="A7925" s="52" t="s">
        <v>811</v>
      </c>
      <c r="B7925" s="52" t="s">
        <v>829</v>
      </c>
      <c r="C7925" s="52" t="s">
        <v>930</v>
      </c>
      <c r="D7925" s="52" t="s">
        <v>932</v>
      </c>
      <c r="E7925" s="52" t="s">
        <v>1189</v>
      </c>
      <c r="F7925" s="52" t="s">
        <v>1191</v>
      </c>
      <c r="G7925" s="56" t="s">
        <v>1192</v>
      </c>
      <c r="H7925" s="57">
        <v>3600000</v>
      </c>
    </row>
    <row r="7926" spans="1:8">
      <c r="A7926" s="52" t="s">
        <v>811</v>
      </c>
      <c r="B7926" s="52" t="s">
        <v>829</v>
      </c>
      <c r="C7926" s="52" t="s">
        <v>930</v>
      </c>
      <c r="D7926" s="52" t="s">
        <v>932</v>
      </c>
      <c r="E7926" s="52" t="s">
        <v>1083</v>
      </c>
      <c r="F7926" s="52" t="s">
        <v>201</v>
      </c>
      <c r="G7926" s="56" t="s">
        <v>971</v>
      </c>
      <c r="H7926" s="57">
        <v>189892500</v>
      </c>
    </row>
    <row r="7927" spans="1:8">
      <c r="A7927" s="52" t="s">
        <v>811</v>
      </c>
      <c r="B7927" s="52" t="s">
        <v>829</v>
      </c>
      <c r="C7927" s="52" t="s">
        <v>930</v>
      </c>
      <c r="D7927" s="52" t="s">
        <v>932</v>
      </c>
      <c r="E7927" s="52" t="s">
        <v>1083</v>
      </c>
      <c r="F7927" s="52" t="s">
        <v>1084</v>
      </c>
      <c r="G7927" s="56" t="s">
        <v>1085</v>
      </c>
      <c r="H7927" s="57">
        <v>950000</v>
      </c>
    </row>
    <row r="7928" spans="1:8">
      <c r="A7928" s="52" t="s">
        <v>811</v>
      </c>
      <c r="B7928" s="52" t="s">
        <v>829</v>
      </c>
      <c r="C7928" s="52" t="s">
        <v>930</v>
      </c>
      <c r="D7928" s="52" t="s">
        <v>932</v>
      </c>
      <c r="E7928" s="52" t="s">
        <v>1083</v>
      </c>
      <c r="F7928" s="52" t="s">
        <v>1088</v>
      </c>
      <c r="G7928" s="56" t="s">
        <v>1089</v>
      </c>
      <c r="H7928" s="57">
        <v>118632500</v>
      </c>
    </row>
    <row r="7929" spans="1:8">
      <c r="A7929" s="52" t="s">
        <v>811</v>
      </c>
      <c r="B7929" s="52" t="s">
        <v>829</v>
      </c>
      <c r="C7929" s="52" t="s">
        <v>930</v>
      </c>
      <c r="D7929" s="52" t="s">
        <v>932</v>
      </c>
      <c r="E7929" s="52" t="s">
        <v>1083</v>
      </c>
      <c r="F7929" s="52" t="s">
        <v>1090</v>
      </c>
      <c r="G7929" s="56" t="s">
        <v>1091</v>
      </c>
      <c r="H7929" s="57">
        <v>70310000</v>
      </c>
    </row>
    <row r="7930" spans="1:8">
      <c r="A7930" s="52" t="s">
        <v>811</v>
      </c>
      <c r="B7930" s="52" t="s">
        <v>831</v>
      </c>
      <c r="C7930" s="52" t="s">
        <v>201</v>
      </c>
      <c r="D7930" s="52" t="s">
        <v>201</v>
      </c>
      <c r="E7930" s="52" t="s">
        <v>201</v>
      </c>
      <c r="F7930" s="52" t="s">
        <v>201</v>
      </c>
      <c r="G7930" s="56" t="s">
        <v>832</v>
      </c>
      <c r="H7930" s="57">
        <v>2390502321</v>
      </c>
    </row>
    <row r="7931" spans="1:8" ht="25.5">
      <c r="A7931" s="52" t="s">
        <v>811</v>
      </c>
      <c r="B7931" s="52" t="s">
        <v>831</v>
      </c>
      <c r="C7931" s="52" t="s">
        <v>930</v>
      </c>
      <c r="D7931" s="52" t="s">
        <v>201</v>
      </c>
      <c r="E7931" s="52" t="s">
        <v>201</v>
      </c>
      <c r="F7931" s="52" t="s">
        <v>201</v>
      </c>
      <c r="G7931" s="56" t="s">
        <v>931</v>
      </c>
      <c r="H7931" s="57">
        <v>2390502321</v>
      </c>
    </row>
    <row r="7932" spans="1:8">
      <c r="A7932" s="52" t="s">
        <v>811</v>
      </c>
      <c r="B7932" s="52" t="s">
        <v>831</v>
      </c>
      <c r="C7932" s="52" t="s">
        <v>930</v>
      </c>
      <c r="D7932" s="52" t="s">
        <v>932</v>
      </c>
      <c r="E7932" s="52" t="s">
        <v>201</v>
      </c>
      <c r="F7932" s="52" t="s">
        <v>201</v>
      </c>
      <c r="G7932" s="56" t="s">
        <v>933</v>
      </c>
      <c r="H7932" s="57">
        <v>2390502321</v>
      </c>
    </row>
    <row r="7933" spans="1:8">
      <c r="A7933" s="52" t="s">
        <v>811</v>
      </c>
      <c r="B7933" s="52" t="s">
        <v>831</v>
      </c>
      <c r="C7933" s="52" t="s">
        <v>930</v>
      </c>
      <c r="D7933" s="52" t="s">
        <v>932</v>
      </c>
      <c r="E7933" s="52" t="s">
        <v>944</v>
      </c>
      <c r="F7933" s="52" t="s">
        <v>201</v>
      </c>
      <c r="G7933" s="56" t="s">
        <v>945</v>
      </c>
      <c r="H7933" s="57">
        <v>249009000</v>
      </c>
    </row>
    <row r="7934" spans="1:8">
      <c r="A7934" s="52" t="s">
        <v>811</v>
      </c>
      <c r="B7934" s="52" t="s">
        <v>831</v>
      </c>
      <c r="C7934" s="52" t="s">
        <v>930</v>
      </c>
      <c r="D7934" s="52" t="s">
        <v>932</v>
      </c>
      <c r="E7934" s="52" t="s">
        <v>944</v>
      </c>
      <c r="F7934" s="52" t="s">
        <v>948</v>
      </c>
      <c r="G7934" s="56" t="s">
        <v>949</v>
      </c>
      <c r="H7934" s="57">
        <v>249009000</v>
      </c>
    </row>
    <row r="7935" spans="1:8">
      <c r="A7935" s="52" t="s">
        <v>811</v>
      </c>
      <c r="B7935" s="52" t="s">
        <v>831</v>
      </c>
      <c r="C7935" s="52" t="s">
        <v>930</v>
      </c>
      <c r="D7935" s="52" t="s">
        <v>932</v>
      </c>
      <c r="E7935" s="52" t="s">
        <v>966</v>
      </c>
      <c r="F7935" s="52" t="s">
        <v>201</v>
      </c>
      <c r="G7935" s="56" t="s">
        <v>967</v>
      </c>
      <c r="H7935" s="57">
        <v>84965000</v>
      </c>
    </row>
    <row r="7936" spans="1:8">
      <c r="A7936" s="52" t="s">
        <v>811</v>
      </c>
      <c r="B7936" s="52" t="s">
        <v>831</v>
      </c>
      <c r="C7936" s="52" t="s">
        <v>930</v>
      </c>
      <c r="D7936" s="52" t="s">
        <v>932</v>
      </c>
      <c r="E7936" s="52" t="s">
        <v>966</v>
      </c>
      <c r="F7936" s="52" t="s">
        <v>970</v>
      </c>
      <c r="G7936" s="56" t="s">
        <v>971</v>
      </c>
      <c r="H7936" s="57">
        <v>84965000</v>
      </c>
    </row>
    <row r="7937" spans="1:8">
      <c r="A7937" s="52" t="s">
        <v>811</v>
      </c>
      <c r="B7937" s="52" t="s">
        <v>831</v>
      </c>
      <c r="C7937" s="52" t="s">
        <v>930</v>
      </c>
      <c r="D7937" s="52" t="s">
        <v>932</v>
      </c>
      <c r="E7937" s="52" t="s">
        <v>996</v>
      </c>
      <c r="F7937" s="52" t="s">
        <v>201</v>
      </c>
      <c r="G7937" s="56" t="s">
        <v>997</v>
      </c>
      <c r="H7937" s="57">
        <v>118541454</v>
      </c>
    </row>
    <row r="7938" spans="1:8">
      <c r="A7938" s="52" t="s">
        <v>811</v>
      </c>
      <c r="B7938" s="52" t="s">
        <v>831</v>
      </c>
      <c r="C7938" s="52" t="s">
        <v>930</v>
      </c>
      <c r="D7938" s="52" t="s">
        <v>932</v>
      </c>
      <c r="E7938" s="52" t="s">
        <v>996</v>
      </c>
      <c r="F7938" s="52" t="s">
        <v>998</v>
      </c>
      <c r="G7938" s="56" t="s">
        <v>999</v>
      </c>
      <c r="H7938" s="57">
        <v>91404454</v>
      </c>
    </row>
    <row r="7939" spans="1:8">
      <c r="A7939" s="52" t="s">
        <v>811</v>
      </c>
      <c r="B7939" s="52" t="s">
        <v>831</v>
      </c>
      <c r="C7939" s="52" t="s">
        <v>930</v>
      </c>
      <c r="D7939" s="52" t="s">
        <v>932</v>
      </c>
      <c r="E7939" s="52" t="s">
        <v>996</v>
      </c>
      <c r="F7939" s="52" t="s">
        <v>1004</v>
      </c>
      <c r="G7939" s="56" t="s">
        <v>1005</v>
      </c>
      <c r="H7939" s="57">
        <v>27137000</v>
      </c>
    </row>
    <row r="7940" spans="1:8">
      <c r="A7940" s="52" t="s">
        <v>811</v>
      </c>
      <c r="B7940" s="52" t="s">
        <v>831</v>
      </c>
      <c r="C7940" s="52" t="s">
        <v>930</v>
      </c>
      <c r="D7940" s="52" t="s">
        <v>932</v>
      </c>
      <c r="E7940" s="52" t="s">
        <v>1006</v>
      </c>
      <c r="F7940" s="52" t="s">
        <v>201</v>
      </c>
      <c r="G7940" s="56" t="s">
        <v>1007</v>
      </c>
      <c r="H7940" s="57">
        <v>48691734</v>
      </c>
    </row>
    <row r="7941" spans="1:8" ht="38.25">
      <c r="A7941" s="52" t="s">
        <v>811</v>
      </c>
      <c r="B7941" s="52" t="s">
        <v>831</v>
      </c>
      <c r="C7941" s="52" t="s">
        <v>930</v>
      </c>
      <c r="D7941" s="52" t="s">
        <v>932</v>
      </c>
      <c r="E7941" s="52" t="s">
        <v>1006</v>
      </c>
      <c r="F7941" s="52" t="s">
        <v>1012</v>
      </c>
      <c r="G7941" s="56" t="s">
        <v>1013</v>
      </c>
      <c r="H7941" s="57">
        <v>22781734</v>
      </c>
    </row>
    <row r="7942" spans="1:8">
      <c r="A7942" s="52" t="s">
        <v>811</v>
      </c>
      <c r="B7942" s="52" t="s">
        <v>831</v>
      </c>
      <c r="C7942" s="52" t="s">
        <v>930</v>
      </c>
      <c r="D7942" s="52" t="s">
        <v>932</v>
      </c>
      <c r="E7942" s="52" t="s">
        <v>1006</v>
      </c>
      <c r="F7942" s="52" t="s">
        <v>1014</v>
      </c>
      <c r="G7942" s="56" t="s">
        <v>1015</v>
      </c>
      <c r="H7942" s="57">
        <v>19960000</v>
      </c>
    </row>
    <row r="7943" spans="1:8">
      <c r="A7943" s="52" t="s">
        <v>811</v>
      </c>
      <c r="B7943" s="52" t="s">
        <v>831</v>
      </c>
      <c r="C7943" s="52" t="s">
        <v>930</v>
      </c>
      <c r="D7943" s="52" t="s">
        <v>932</v>
      </c>
      <c r="E7943" s="52" t="s">
        <v>1006</v>
      </c>
      <c r="F7943" s="52" t="s">
        <v>1020</v>
      </c>
      <c r="G7943" s="56" t="s">
        <v>511</v>
      </c>
      <c r="H7943" s="57">
        <v>5950000</v>
      </c>
    </row>
    <row r="7944" spans="1:8">
      <c r="A7944" s="52" t="s">
        <v>811</v>
      </c>
      <c r="B7944" s="52" t="s">
        <v>831</v>
      </c>
      <c r="C7944" s="52" t="s">
        <v>930</v>
      </c>
      <c r="D7944" s="52" t="s">
        <v>932</v>
      </c>
      <c r="E7944" s="52" t="s">
        <v>1021</v>
      </c>
      <c r="F7944" s="52" t="s">
        <v>201</v>
      </c>
      <c r="G7944" s="56" t="s">
        <v>1022</v>
      </c>
      <c r="H7944" s="57">
        <v>631211000</v>
      </c>
    </row>
    <row r="7945" spans="1:8">
      <c r="A7945" s="52" t="s">
        <v>811</v>
      </c>
      <c r="B7945" s="52" t="s">
        <v>831</v>
      </c>
      <c r="C7945" s="52" t="s">
        <v>930</v>
      </c>
      <c r="D7945" s="52" t="s">
        <v>932</v>
      </c>
      <c r="E7945" s="52" t="s">
        <v>1021</v>
      </c>
      <c r="F7945" s="52" t="s">
        <v>1023</v>
      </c>
      <c r="G7945" s="56" t="s">
        <v>1024</v>
      </c>
      <c r="H7945" s="57">
        <v>10898000</v>
      </c>
    </row>
    <row r="7946" spans="1:8">
      <c r="A7946" s="52" t="s">
        <v>811</v>
      </c>
      <c r="B7946" s="52" t="s">
        <v>831</v>
      </c>
      <c r="C7946" s="52" t="s">
        <v>930</v>
      </c>
      <c r="D7946" s="52" t="s">
        <v>932</v>
      </c>
      <c r="E7946" s="52" t="s">
        <v>1021</v>
      </c>
      <c r="F7946" s="52" t="s">
        <v>1025</v>
      </c>
      <c r="G7946" s="56" t="s">
        <v>1026</v>
      </c>
      <c r="H7946" s="57">
        <v>24800000</v>
      </c>
    </row>
    <row r="7947" spans="1:8">
      <c r="A7947" s="52" t="s">
        <v>811</v>
      </c>
      <c r="B7947" s="52" t="s">
        <v>831</v>
      </c>
      <c r="C7947" s="52" t="s">
        <v>930</v>
      </c>
      <c r="D7947" s="52" t="s">
        <v>932</v>
      </c>
      <c r="E7947" s="52" t="s">
        <v>1021</v>
      </c>
      <c r="F7947" s="52" t="s">
        <v>1029</v>
      </c>
      <c r="G7947" s="56" t="s">
        <v>1030</v>
      </c>
      <c r="H7947" s="57">
        <v>37200000</v>
      </c>
    </row>
    <row r="7948" spans="1:8">
      <c r="A7948" s="52" t="s">
        <v>811</v>
      </c>
      <c r="B7948" s="52" t="s">
        <v>831</v>
      </c>
      <c r="C7948" s="52" t="s">
        <v>930</v>
      </c>
      <c r="D7948" s="52" t="s">
        <v>932</v>
      </c>
      <c r="E7948" s="52" t="s">
        <v>1021</v>
      </c>
      <c r="F7948" s="52" t="s">
        <v>1031</v>
      </c>
      <c r="G7948" s="56" t="s">
        <v>1032</v>
      </c>
      <c r="H7948" s="57">
        <v>424965000</v>
      </c>
    </row>
    <row r="7949" spans="1:8">
      <c r="A7949" s="52" t="s">
        <v>811</v>
      </c>
      <c r="B7949" s="52" t="s">
        <v>831</v>
      </c>
      <c r="C7949" s="52" t="s">
        <v>930</v>
      </c>
      <c r="D7949" s="52" t="s">
        <v>932</v>
      </c>
      <c r="E7949" s="52" t="s">
        <v>1021</v>
      </c>
      <c r="F7949" s="52" t="s">
        <v>1033</v>
      </c>
      <c r="G7949" s="56" t="s">
        <v>1034</v>
      </c>
      <c r="H7949" s="57">
        <v>133348000</v>
      </c>
    </row>
    <row r="7950" spans="1:8">
      <c r="A7950" s="52" t="s">
        <v>811</v>
      </c>
      <c r="B7950" s="52" t="s">
        <v>831</v>
      </c>
      <c r="C7950" s="52" t="s">
        <v>930</v>
      </c>
      <c r="D7950" s="52" t="s">
        <v>932</v>
      </c>
      <c r="E7950" s="52" t="s">
        <v>1035</v>
      </c>
      <c r="F7950" s="52" t="s">
        <v>201</v>
      </c>
      <c r="G7950" s="56" t="s">
        <v>1036</v>
      </c>
      <c r="H7950" s="57">
        <v>51775000</v>
      </c>
    </row>
    <row r="7951" spans="1:8">
      <c r="A7951" s="52" t="s">
        <v>811</v>
      </c>
      <c r="B7951" s="52" t="s">
        <v>831</v>
      </c>
      <c r="C7951" s="52" t="s">
        <v>930</v>
      </c>
      <c r="D7951" s="52" t="s">
        <v>932</v>
      </c>
      <c r="E7951" s="52" t="s">
        <v>1035</v>
      </c>
      <c r="F7951" s="52" t="s">
        <v>1037</v>
      </c>
      <c r="G7951" s="56" t="s">
        <v>1038</v>
      </c>
      <c r="H7951" s="57">
        <v>4200000</v>
      </c>
    </row>
    <row r="7952" spans="1:8">
      <c r="A7952" s="52" t="s">
        <v>811</v>
      </c>
      <c r="B7952" s="52" t="s">
        <v>831</v>
      </c>
      <c r="C7952" s="52" t="s">
        <v>930</v>
      </c>
      <c r="D7952" s="52" t="s">
        <v>932</v>
      </c>
      <c r="E7952" s="52" t="s">
        <v>1035</v>
      </c>
      <c r="F7952" s="52" t="s">
        <v>1039</v>
      </c>
      <c r="G7952" s="56" t="s">
        <v>1040</v>
      </c>
      <c r="H7952" s="57">
        <v>13575000</v>
      </c>
    </row>
    <row r="7953" spans="1:8">
      <c r="A7953" s="52" t="s">
        <v>811</v>
      </c>
      <c r="B7953" s="52" t="s">
        <v>831</v>
      </c>
      <c r="C7953" s="52" t="s">
        <v>930</v>
      </c>
      <c r="D7953" s="52" t="s">
        <v>932</v>
      </c>
      <c r="E7953" s="52" t="s">
        <v>1035</v>
      </c>
      <c r="F7953" s="52" t="s">
        <v>1041</v>
      </c>
      <c r="G7953" s="56" t="s">
        <v>1028</v>
      </c>
      <c r="H7953" s="57">
        <v>14000000</v>
      </c>
    </row>
    <row r="7954" spans="1:8">
      <c r="A7954" s="52" t="s">
        <v>811</v>
      </c>
      <c r="B7954" s="52" t="s">
        <v>831</v>
      </c>
      <c r="C7954" s="52" t="s">
        <v>930</v>
      </c>
      <c r="D7954" s="52" t="s">
        <v>932</v>
      </c>
      <c r="E7954" s="52" t="s">
        <v>1035</v>
      </c>
      <c r="F7954" s="52" t="s">
        <v>1221</v>
      </c>
      <c r="G7954" s="56" t="s">
        <v>971</v>
      </c>
      <c r="H7954" s="57">
        <v>20000000</v>
      </c>
    </row>
    <row r="7955" spans="1:8">
      <c r="A7955" s="52" t="s">
        <v>811</v>
      </c>
      <c r="B7955" s="52" t="s">
        <v>831</v>
      </c>
      <c r="C7955" s="52" t="s">
        <v>930</v>
      </c>
      <c r="D7955" s="52" t="s">
        <v>932</v>
      </c>
      <c r="E7955" s="52" t="s">
        <v>1044</v>
      </c>
      <c r="F7955" s="52" t="s">
        <v>201</v>
      </c>
      <c r="G7955" s="56" t="s">
        <v>1045</v>
      </c>
      <c r="H7955" s="57">
        <v>98106000</v>
      </c>
    </row>
    <row r="7956" spans="1:8">
      <c r="A7956" s="52" t="s">
        <v>811</v>
      </c>
      <c r="B7956" s="52" t="s">
        <v>831</v>
      </c>
      <c r="C7956" s="52" t="s">
        <v>930</v>
      </c>
      <c r="D7956" s="52" t="s">
        <v>932</v>
      </c>
      <c r="E7956" s="52" t="s">
        <v>1044</v>
      </c>
      <c r="F7956" s="52" t="s">
        <v>1046</v>
      </c>
      <c r="G7956" s="56" t="s">
        <v>1047</v>
      </c>
      <c r="H7956" s="57">
        <v>71700000</v>
      </c>
    </row>
    <row r="7957" spans="1:8">
      <c r="A7957" s="52" t="s">
        <v>811</v>
      </c>
      <c r="B7957" s="52" t="s">
        <v>831</v>
      </c>
      <c r="C7957" s="52" t="s">
        <v>930</v>
      </c>
      <c r="D7957" s="52" t="s">
        <v>932</v>
      </c>
      <c r="E7957" s="52" t="s">
        <v>1044</v>
      </c>
      <c r="F7957" s="52" t="s">
        <v>1048</v>
      </c>
      <c r="G7957" s="56" t="s">
        <v>1049</v>
      </c>
      <c r="H7957" s="57">
        <v>406000</v>
      </c>
    </row>
    <row r="7958" spans="1:8">
      <c r="A7958" s="52" t="s">
        <v>811</v>
      </c>
      <c r="B7958" s="52" t="s">
        <v>831</v>
      </c>
      <c r="C7958" s="52" t="s">
        <v>930</v>
      </c>
      <c r="D7958" s="52" t="s">
        <v>932</v>
      </c>
      <c r="E7958" s="52" t="s">
        <v>1044</v>
      </c>
      <c r="F7958" s="52" t="s">
        <v>1270</v>
      </c>
      <c r="G7958" s="56" t="s">
        <v>1271</v>
      </c>
      <c r="H7958" s="57">
        <v>26000000</v>
      </c>
    </row>
    <row r="7959" spans="1:8" ht="25.5">
      <c r="A7959" s="52" t="s">
        <v>811</v>
      </c>
      <c r="B7959" s="52" t="s">
        <v>831</v>
      </c>
      <c r="C7959" s="52" t="s">
        <v>930</v>
      </c>
      <c r="D7959" s="52" t="s">
        <v>932</v>
      </c>
      <c r="E7959" s="52" t="s">
        <v>1058</v>
      </c>
      <c r="F7959" s="52" t="s">
        <v>201</v>
      </c>
      <c r="G7959" s="56" t="s">
        <v>1059</v>
      </c>
      <c r="H7959" s="57">
        <v>68831000</v>
      </c>
    </row>
    <row r="7960" spans="1:8">
      <c r="A7960" s="52" t="s">
        <v>811</v>
      </c>
      <c r="B7960" s="52" t="s">
        <v>831</v>
      </c>
      <c r="C7960" s="52" t="s">
        <v>930</v>
      </c>
      <c r="D7960" s="52" t="s">
        <v>932</v>
      </c>
      <c r="E7960" s="52" t="s">
        <v>1058</v>
      </c>
      <c r="F7960" s="52" t="s">
        <v>1064</v>
      </c>
      <c r="G7960" s="56" t="s">
        <v>1065</v>
      </c>
      <c r="H7960" s="57">
        <v>68831000</v>
      </c>
    </row>
    <row r="7961" spans="1:8" ht="25.5">
      <c r="A7961" s="52" t="s">
        <v>811</v>
      </c>
      <c r="B7961" s="52" t="s">
        <v>831</v>
      </c>
      <c r="C7961" s="52" t="s">
        <v>930</v>
      </c>
      <c r="D7961" s="52" t="s">
        <v>932</v>
      </c>
      <c r="E7961" s="52" t="s">
        <v>1072</v>
      </c>
      <c r="F7961" s="52" t="s">
        <v>201</v>
      </c>
      <c r="G7961" s="56" t="s">
        <v>1073</v>
      </c>
      <c r="H7961" s="57">
        <v>14900000</v>
      </c>
    </row>
    <row r="7962" spans="1:8">
      <c r="A7962" s="52" t="s">
        <v>811</v>
      </c>
      <c r="B7962" s="52" t="s">
        <v>831</v>
      </c>
      <c r="C7962" s="52" t="s">
        <v>930</v>
      </c>
      <c r="D7962" s="52" t="s">
        <v>932</v>
      </c>
      <c r="E7962" s="52" t="s">
        <v>1072</v>
      </c>
      <c r="F7962" s="52" t="s">
        <v>1075</v>
      </c>
      <c r="G7962" s="56" t="s">
        <v>1065</v>
      </c>
      <c r="H7962" s="57">
        <v>14900000</v>
      </c>
    </row>
    <row r="7963" spans="1:8" ht="25.5">
      <c r="A7963" s="52" t="s">
        <v>811</v>
      </c>
      <c r="B7963" s="52" t="s">
        <v>831</v>
      </c>
      <c r="C7963" s="52" t="s">
        <v>930</v>
      </c>
      <c r="D7963" s="52" t="s">
        <v>932</v>
      </c>
      <c r="E7963" s="52" t="s">
        <v>1076</v>
      </c>
      <c r="F7963" s="52" t="s">
        <v>201</v>
      </c>
      <c r="G7963" s="56" t="s">
        <v>1077</v>
      </c>
      <c r="H7963" s="57">
        <v>212554133</v>
      </c>
    </row>
    <row r="7964" spans="1:8">
      <c r="A7964" s="52" t="s">
        <v>811</v>
      </c>
      <c r="B7964" s="52" t="s">
        <v>831</v>
      </c>
      <c r="C7964" s="52" t="s">
        <v>930</v>
      </c>
      <c r="D7964" s="52" t="s">
        <v>932</v>
      </c>
      <c r="E7964" s="52" t="s">
        <v>1076</v>
      </c>
      <c r="F7964" s="52" t="s">
        <v>1112</v>
      </c>
      <c r="G7964" s="56" t="s">
        <v>1113</v>
      </c>
      <c r="H7964" s="57">
        <v>188710133</v>
      </c>
    </row>
    <row r="7965" spans="1:8">
      <c r="A7965" s="52" t="s">
        <v>811</v>
      </c>
      <c r="B7965" s="52" t="s">
        <v>831</v>
      </c>
      <c r="C7965" s="52" t="s">
        <v>930</v>
      </c>
      <c r="D7965" s="52" t="s">
        <v>932</v>
      </c>
      <c r="E7965" s="52" t="s">
        <v>1076</v>
      </c>
      <c r="F7965" s="52" t="s">
        <v>1080</v>
      </c>
      <c r="G7965" s="56" t="s">
        <v>1081</v>
      </c>
      <c r="H7965" s="57">
        <v>20280000</v>
      </c>
    </row>
    <row r="7966" spans="1:8">
      <c r="A7966" s="52" t="s">
        <v>811</v>
      </c>
      <c r="B7966" s="52" t="s">
        <v>831</v>
      </c>
      <c r="C7966" s="52" t="s">
        <v>930</v>
      </c>
      <c r="D7966" s="52" t="s">
        <v>932</v>
      </c>
      <c r="E7966" s="52" t="s">
        <v>1076</v>
      </c>
      <c r="F7966" s="52" t="s">
        <v>1082</v>
      </c>
      <c r="G7966" s="56" t="s">
        <v>971</v>
      </c>
      <c r="H7966" s="57">
        <v>3564000</v>
      </c>
    </row>
    <row r="7967" spans="1:8">
      <c r="A7967" s="52" t="s">
        <v>811</v>
      </c>
      <c r="B7967" s="52" t="s">
        <v>831</v>
      </c>
      <c r="C7967" s="52" t="s">
        <v>930</v>
      </c>
      <c r="D7967" s="52" t="s">
        <v>932</v>
      </c>
      <c r="E7967" s="52" t="s">
        <v>1189</v>
      </c>
      <c r="F7967" s="52" t="s">
        <v>201</v>
      </c>
      <c r="G7967" s="56" t="s">
        <v>1190</v>
      </c>
      <c r="H7967" s="57">
        <v>176812000</v>
      </c>
    </row>
    <row r="7968" spans="1:8">
      <c r="A7968" s="52" t="s">
        <v>811</v>
      </c>
      <c r="B7968" s="52" t="s">
        <v>831</v>
      </c>
      <c r="C7968" s="52" t="s">
        <v>930</v>
      </c>
      <c r="D7968" s="52" t="s">
        <v>932</v>
      </c>
      <c r="E7968" s="52" t="s">
        <v>1189</v>
      </c>
      <c r="F7968" s="52" t="s">
        <v>1191</v>
      </c>
      <c r="G7968" s="56" t="s">
        <v>1192</v>
      </c>
      <c r="H7968" s="57">
        <v>176812000</v>
      </c>
    </row>
    <row r="7969" spans="1:8">
      <c r="A7969" s="52" t="s">
        <v>811</v>
      </c>
      <c r="B7969" s="52" t="s">
        <v>831</v>
      </c>
      <c r="C7969" s="52" t="s">
        <v>930</v>
      </c>
      <c r="D7969" s="52" t="s">
        <v>932</v>
      </c>
      <c r="E7969" s="52" t="s">
        <v>1083</v>
      </c>
      <c r="F7969" s="52" t="s">
        <v>201</v>
      </c>
      <c r="G7969" s="56" t="s">
        <v>971</v>
      </c>
      <c r="H7969" s="57">
        <v>635106000</v>
      </c>
    </row>
    <row r="7970" spans="1:8">
      <c r="A7970" s="52" t="s">
        <v>811</v>
      </c>
      <c r="B7970" s="52" t="s">
        <v>831</v>
      </c>
      <c r="C7970" s="52" t="s">
        <v>930</v>
      </c>
      <c r="D7970" s="52" t="s">
        <v>932</v>
      </c>
      <c r="E7970" s="52" t="s">
        <v>1083</v>
      </c>
      <c r="F7970" s="52" t="s">
        <v>1084</v>
      </c>
      <c r="G7970" s="56" t="s">
        <v>1085</v>
      </c>
      <c r="H7970" s="57">
        <v>1300000</v>
      </c>
    </row>
    <row r="7971" spans="1:8">
      <c r="A7971" s="52" t="s">
        <v>811</v>
      </c>
      <c r="B7971" s="52" t="s">
        <v>831</v>
      </c>
      <c r="C7971" s="52" t="s">
        <v>930</v>
      </c>
      <c r="D7971" s="52" t="s">
        <v>932</v>
      </c>
      <c r="E7971" s="52" t="s">
        <v>1083</v>
      </c>
      <c r="F7971" s="52" t="s">
        <v>1088</v>
      </c>
      <c r="G7971" s="56" t="s">
        <v>1089</v>
      </c>
      <c r="H7971" s="57">
        <v>151663000</v>
      </c>
    </row>
    <row r="7972" spans="1:8">
      <c r="A7972" s="52" t="s">
        <v>811</v>
      </c>
      <c r="B7972" s="52" t="s">
        <v>831</v>
      </c>
      <c r="C7972" s="52" t="s">
        <v>930</v>
      </c>
      <c r="D7972" s="52" t="s">
        <v>932</v>
      </c>
      <c r="E7972" s="52" t="s">
        <v>1083</v>
      </c>
      <c r="F7972" s="52" t="s">
        <v>1090</v>
      </c>
      <c r="G7972" s="56" t="s">
        <v>1091</v>
      </c>
      <c r="H7972" s="57">
        <v>482143000</v>
      </c>
    </row>
    <row r="7973" spans="1:8">
      <c r="A7973" s="52" t="s">
        <v>811</v>
      </c>
      <c r="B7973" s="52" t="s">
        <v>837</v>
      </c>
      <c r="C7973" s="52" t="s">
        <v>201</v>
      </c>
      <c r="D7973" s="52" t="s">
        <v>201</v>
      </c>
      <c r="E7973" s="52" t="s">
        <v>201</v>
      </c>
      <c r="F7973" s="52" t="s">
        <v>201</v>
      </c>
      <c r="G7973" s="56" t="s">
        <v>838</v>
      </c>
      <c r="H7973" s="57">
        <v>11537901727</v>
      </c>
    </row>
    <row r="7974" spans="1:8">
      <c r="A7974" s="52" t="s">
        <v>811</v>
      </c>
      <c r="B7974" s="52" t="s">
        <v>837</v>
      </c>
      <c r="C7974" s="52" t="s">
        <v>393</v>
      </c>
      <c r="D7974" s="52" t="s">
        <v>201</v>
      </c>
      <c r="E7974" s="52" t="s">
        <v>201</v>
      </c>
      <c r="F7974" s="52" t="s">
        <v>201</v>
      </c>
      <c r="G7974" s="56" t="s">
        <v>1371</v>
      </c>
      <c r="H7974" s="57">
        <v>2106860000</v>
      </c>
    </row>
    <row r="7975" spans="1:8">
      <c r="A7975" s="52" t="s">
        <v>811</v>
      </c>
      <c r="B7975" s="52" t="s">
        <v>837</v>
      </c>
      <c r="C7975" s="52" t="s">
        <v>393</v>
      </c>
      <c r="D7975" s="52" t="s">
        <v>1372</v>
      </c>
      <c r="E7975" s="52" t="s">
        <v>201</v>
      </c>
      <c r="F7975" s="52" t="s">
        <v>201</v>
      </c>
      <c r="G7975" s="56" t="s">
        <v>1371</v>
      </c>
      <c r="H7975" s="57">
        <v>2106860000</v>
      </c>
    </row>
    <row r="7976" spans="1:8">
      <c r="A7976" s="52" t="s">
        <v>811</v>
      </c>
      <c r="B7976" s="52" t="s">
        <v>837</v>
      </c>
      <c r="C7976" s="52" t="s">
        <v>393</v>
      </c>
      <c r="D7976" s="52" t="s">
        <v>1372</v>
      </c>
      <c r="E7976" s="52" t="s">
        <v>934</v>
      </c>
      <c r="F7976" s="52" t="s">
        <v>201</v>
      </c>
      <c r="G7976" s="56" t="s">
        <v>935</v>
      </c>
      <c r="H7976" s="57">
        <v>344989400</v>
      </c>
    </row>
    <row r="7977" spans="1:8">
      <c r="A7977" s="52" t="s">
        <v>811</v>
      </c>
      <c r="B7977" s="52" t="s">
        <v>837</v>
      </c>
      <c r="C7977" s="52" t="s">
        <v>393</v>
      </c>
      <c r="D7977" s="52" t="s">
        <v>1372</v>
      </c>
      <c r="E7977" s="52" t="s">
        <v>934</v>
      </c>
      <c r="F7977" s="52" t="s">
        <v>936</v>
      </c>
      <c r="G7977" s="56" t="s">
        <v>937</v>
      </c>
      <c r="H7977" s="57">
        <v>344989400</v>
      </c>
    </row>
    <row r="7978" spans="1:8">
      <c r="A7978" s="52" t="s">
        <v>811</v>
      </c>
      <c r="B7978" s="52" t="s">
        <v>837</v>
      </c>
      <c r="C7978" s="52" t="s">
        <v>393</v>
      </c>
      <c r="D7978" s="52" t="s">
        <v>1372</v>
      </c>
      <c r="E7978" s="52" t="s">
        <v>944</v>
      </c>
      <c r="F7978" s="52" t="s">
        <v>201</v>
      </c>
      <c r="G7978" s="56" t="s">
        <v>945</v>
      </c>
      <c r="H7978" s="57">
        <v>154861700</v>
      </c>
    </row>
    <row r="7979" spans="1:8">
      <c r="A7979" s="52" t="s">
        <v>811</v>
      </c>
      <c r="B7979" s="52" t="s">
        <v>837</v>
      </c>
      <c r="C7979" s="52" t="s">
        <v>393</v>
      </c>
      <c r="D7979" s="52" t="s">
        <v>1372</v>
      </c>
      <c r="E7979" s="52" t="s">
        <v>944</v>
      </c>
      <c r="F7979" s="52" t="s">
        <v>946</v>
      </c>
      <c r="G7979" s="56" t="s">
        <v>947</v>
      </c>
      <c r="H7979" s="57">
        <v>2199900</v>
      </c>
    </row>
    <row r="7980" spans="1:8">
      <c r="A7980" s="52" t="s">
        <v>811</v>
      </c>
      <c r="B7980" s="52" t="s">
        <v>837</v>
      </c>
      <c r="C7980" s="52" t="s">
        <v>393</v>
      </c>
      <c r="D7980" s="52" t="s">
        <v>1372</v>
      </c>
      <c r="E7980" s="52" t="s">
        <v>944</v>
      </c>
      <c r="F7980" s="52" t="s">
        <v>1240</v>
      </c>
      <c r="G7980" s="56" t="s">
        <v>1241</v>
      </c>
      <c r="H7980" s="57">
        <v>14414200</v>
      </c>
    </row>
    <row r="7981" spans="1:8">
      <c r="A7981" s="52" t="s">
        <v>811</v>
      </c>
      <c r="B7981" s="52" t="s">
        <v>837</v>
      </c>
      <c r="C7981" s="52" t="s">
        <v>393</v>
      </c>
      <c r="D7981" s="52" t="s">
        <v>1372</v>
      </c>
      <c r="E7981" s="52" t="s">
        <v>944</v>
      </c>
      <c r="F7981" s="52" t="s">
        <v>948</v>
      </c>
      <c r="G7981" s="56" t="s">
        <v>949</v>
      </c>
      <c r="H7981" s="57">
        <v>117913600</v>
      </c>
    </row>
    <row r="7982" spans="1:8">
      <c r="A7982" s="52" t="s">
        <v>811</v>
      </c>
      <c r="B7982" s="52" t="s">
        <v>837</v>
      </c>
      <c r="C7982" s="52" t="s">
        <v>393</v>
      </c>
      <c r="D7982" s="52" t="s">
        <v>1372</v>
      </c>
      <c r="E7982" s="52" t="s">
        <v>944</v>
      </c>
      <c r="F7982" s="52" t="s">
        <v>960</v>
      </c>
      <c r="G7982" s="56" t="s">
        <v>961</v>
      </c>
      <c r="H7982" s="57">
        <v>20334000</v>
      </c>
    </row>
    <row r="7983" spans="1:8">
      <c r="A7983" s="52" t="s">
        <v>811</v>
      </c>
      <c r="B7983" s="52" t="s">
        <v>837</v>
      </c>
      <c r="C7983" s="52" t="s">
        <v>393</v>
      </c>
      <c r="D7983" s="52" t="s">
        <v>1372</v>
      </c>
      <c r="E7983" s="52" t="s">
        <v>966</v>
      </c>
      <c r="F7983" s="52" t="s">
        <v>201</v>
      </c>
      <c r="G7983" s="56" t="s">
        <v>967</v>
      </c>
      <c r="H7983" s="57">
        <v>31400000</v>
      </c>
    </row>
    <row r="7984" spans="1:8">
      <c r="A7984" s="52" t="s">
        <v>811</v>
      </c>
      <c r="B7984" s="52" t="s">
        <v>837</v>
      </c>
      <c r="C7984" s="52" t="s">
        <v>393</v>
      </c>
      <c r="D7984" s="52" t="s">
        <v>1372</v>
      </c>
      <c r="E7984" s="52" t="s">
        <v>966</v>
      </c>
      <c r="F7984" s="52" t="s">
        <v>970</v>
      </c>
      <c r="G7984" s="56" t="s">
        <v>971</v>
      </c>
      <c r="H7984" s="57">
        <v>31400000</v>
      </c>
    </row>
    <row r="7985" spans="1:8">
      <c r="A7985" s="52" t="s">
        <v>811</v>
      </c>
      <c r="B7985" s="52" t="s">
        <v>837</v>
      </c>
      <c r="C7985" s="52" t="s">
        <v>393</v>
      </c>
      <c r="D7985" s="52" t="s">
        <v>1372</v>
      </c>
      <c r="E7985" s="52" t="s">
        <v>972</v>
      </c>
      <c r="F7985" s="52" t="s">
        <v>201</v>
      </c>
      <c r="G7985" s="56" t="s">
        <v>973</v>
      </c>
      <c r="H7985" s="57">
        <v>140286558</v>
      </c>
    </row>
    <row r="7986" spans="1:8">
      <c r="A7986" s="52" t="s">
        <v>811</v>
      </c>
      <c r="B7986" s="52" t="s">
        <v>837</v>
      </c>
      <c r="C7986" s="52" t="s">
        <v>393</v>
      </c>
      <c r="D7986" s="52" t="s">
        <v>1372</v>
      </c>
      <c r="E7986" s="52" t="s">
        <v>972</v>
      </c>
      <c r="F7986" s="52" t="s">
        <v>974</v>
      </c>
      <c r="G7986" s="56" t="s">
        <v>975</v>
      </c>
      <c r="H7986" s="57">
        <v>106793514</v>
      </c>
    </row>
    <row r="7987" spans="1:8">
      <c r="A7987" s="52" t="s">
        <v>811</v>
      </c>
      <c r="B7987" s="52" t="s">
        <v>837</v>
      </c>
      <c r="C7987" s="52" t="s">
        <v>393</v>
      </c>
      <c r="D7987" s="52" t="s">
        <v>1372</v>
      </c>
      <c r="E7987" s="52" t="s">
        <v>972</v>
      </c>
      <c r="F7987" s="52" t="s">
        <v>976</v>
      </c>
      <c r="G7987" s="56" t="s">
        <v>977</v>
      </c>
      <c r="H7987" s="57">
        <v>16745858</v>
      </c>
    </row>
    <row r="7988" spans="1:8">
      <c r="A7988" s="52" t="s">
        <v>811</v>
      </c>
      <c r="B7988" s="52" t="s">
        <v>837</v>
      </c>
      <c r="C7988" s="52" t="s">
        <v>393</v>
      </c>
      <c r="D7988" s="52" t="s">
        <v>1372</v>
      </c>
      <c r="E7988" s="52" t="s">
        <v>972</v>
      </c>
      <c r="F7988" s="52" t="s">
        <v>978</v>
      </c>
      <c r="G7988" s="56" t="s">
        <v>979</v>
      </c>
      <c r="H7988" s="57">
        <v>11164800</v>
      </c>
    </row>
    <row r="7989" spans="1:8">
      <c r="A7989" s="52" t="s">
        <v>811</v>
      </c>
      <c r="B7989" s="52" t="s">
        <v>837</v>
      </c>
      <c r="C7989" s="52" t="s">
        <v>393</v>
      </c>
      <c r="D7989" s="52" t="s">
        <v>1372</v>
      </c>
      <c r="E7989" s="52" t="s">
        <v>972</v>
      </c>
      <c r="F7989" s="52" t="s">
        <v>980</v>
      </c>
      <c r="G7989" s="56" t="s">
        <v>981</v>
      </c>
      <c r="H7989" s="57">
        <v>5582386</v>
      </c>
    </row>
    <row r="7990" spans="1:8">
      <c r="A7990" s="52" t="s">
        <v>811</v>
      </c>
      <c r="B7990" s="52" t="s">
        <v>837</v>
      </c>
      <c r="C7990" s="52" t="s">
        <v>393</v>
      </c>
      <c r="D7990" s="52" t="s">
        <v>1372</v>
      </c>
      <c r="E7990" s="52" t="s">
        <v>982</v>
      </c>
      <c r="F7990" s="52" t="s">
        <v>201</v>
      </c>
      <c r="G7990" s="56" t="s">
        <v>983</v>
      </c>
      <c r="H7990" s="57">
        <v>276864800</v>
      </c>
    </row>
    <row r="7991" spans="1:8" ht="25.5">
      <c r="A7991" s="52" t="s">
        <v>811</v>
      </c>
      <c r="B7991" s="52" t="s">
        <v>837</v>
      </c>
      <c r="C7991" s="52" t="s">
        <v>393</v>
      </c>
      <c r="D7991" s="52" t="s">
        <v>1372</v>
      </c>
      <c r="E7991" s="52" t="s">
        <v>982</v>
      </c>
      <c r="F7991" s="52" t="s">
        <v>984</v>
      </c>
      <c r="G7991" s="56" t="s">
        <v>985</v>
      </c>
      <c r="H7991" s="57">
        <v>176864800</v>
      </c>
    </row>
    <row r="7992" spans="1:8">
      <c r="A7992" s="52" t="s">
        <v>811</v>
      </c>
      <c r="B7992" s="52" t="s">
        <v>837</v>
      </c>
      <c r="C7992" s="52" t="s">
        <v>393</v>
      </c>
      <c r="D7992" s="52" t="s">
        <v>1372</v>
      </c>
      <c r="E7992" s="52" t="s">
        <v>982</v>
      </c>
      <c r="F7992" s="52" t="s">
        <v>1242</v>
      </c>
      <c r="G7992" s="56" t="s">
        <v>971</v>
      </c>
      <c r="H7992" s="57">
        <v>100000000</v>
      </c>
    </row>
    <row r="7993" spans="1:8">
      <c r="A7993" s="52" t="s">
        <v>811</v>
      </c>
      <c r="B7993" s="52" t="s">
        <v>837</v>
      </c>
      <c r="C7993" s="52" t="s">
        <v>393</v>
      </c>
      <c r="D7993" s="52" t="s">
        <v>1372</v>
      </c>
      <c r="E7993" s="52" t="s">
        <v>986</v>
      </c>
      <c r="F7993" s="52" t="s">
        <v>201</v>
      </c>
      <c r="G7993" s="56" t="s">
        <v>987</v>
      </c>
      <c r="H7993" s="57">
        <v>158527444</v>
      </c>
    </row>
    <row r="7994" spans="1:8">
      <c r="A7994" s="52" t="s">
        <v>811</v>
      </c>
      <c r="B7994" s="52" t="s">
        <v>837</v>
      </c>
      <c r="C7994" s="52" t="s">
        <v>393</v>
      </c>
      <c r="D7994" s="52" t="s">
        <v>1372</v>
      </c>
      <c r="E7994" s="52" t="s">
        <v>986</v>
      </c>
      <c r="F7994" s="52" t="s">
        <v>992</v>
      </c>
      <c r="G7994" s="56" t="s">
        <v>993</v>
      </c>
      <c r="H7994" s="57">
        <v>158527444</v>
      </c>
    </row>
    <row r="7995" spans="1:8">
      <c r="A7995" s="52" t="s">
        <v>811</v>
      </c>
      <c r="B7995" s="52" t="s">
        <v>837</v>
      </c>
      <c r="C7995" s="52" t="s">
        <v>393</v>
      </c>
      <c r="D7995" s="52" t="s">
        <v>1372</v>
      </c>
      <c r="E7995" s="52" t="s">
        <v>996</v>
      </c>
      <c r="F7995" s="52" t="s">
        <v>201</v>
      </c>
      <c r="G7995" s="56" t="s">
        <v>997</v>
      </c>
      <c r="H7995" s="57">
        <v>113621989</v>
      </c>
    </row>
    <row r="7996" spans="1:8">
      <c r="A7996" s="52" t="s">
        <v>811</v>
      </c>
      <c r="B7996" s="52" t="s">
        <v>837</v>
      </c>
      <c r="C7996" s="52" t="s">
        <v>393</v>
      </c>
      <c r="D7996" s="52" t="s">
        <v>1372</v>
      </c>
      <c r="E7996" s="52" t="s">
        <v>996</v>
      </c>
      <c r="F7996" s="52" t="s">
        <v>998</v>
      </c>
      <c r="G7996" s="56" t="s">
        <v>999</v>
      </c>
      <c r="H7996" s="57">
        <v>46170989</v>
      </c>
    </row>
    <row r="7997" spans="1:8">
      <c r="A7997" s="52" t="s">
        <v>811</v>
      </c>
      <c r="B7997" s="52" t="s">
        <v>837</v>
      </c>
      <c r="C7997" s="52" t="s">
        <v>393</v>
      </c>
      <c r="D7997" s="52" t="s">
        <v>1372</v>
      </c>
      <c r="E7997" s="52" t="s">
        <v>996</v>
      </c>
      <c r="F7997" s="52" t="s">
        <v>1000</v>
      </c>
      <c r="G7997" s="56" t="s">
        <v>1001</v>
      </c>
      <c r="H7997" s="57">
        <v>55451000</v>
      </c>
    </row>
    <row r="7998" spans="1:8">
      <c r="A7998" s="52" t="s">
        <v>811</v>
      </c>
      <c r="B7998" s="52" t="s">
        <v>837</v>
      </c>
      <c r="C7998" s="52" t="s">
        <v>393</v>
      </c>
      <c r="D7998" s="52" t="s">
        <v>1372</v>
      </c>
      <c r="E7998" s="52" t="s">
        <v>996</v>
      </c>
      <c r="F7998" s="52" t="s">
        <v>1002</v>
      </c>
      <c r="G7998" s="56" t="s">
        <v>1003</v>
      </c>
      <c r="H7998" s="57">
        <v>12000000</v>
      </c>
    </row>
    <row r="7999" spans="1:8">
      <c r="A7999" s="52" t="s">
        <v>811</v>
      </c>
      <c r="B7999" s="52" t="s">
        <v>837</v>
      </c>
      <c r="C7999" s="52" t="s">
        <v>393</v>
      </c>
      <c r="D7999" s="52" t="s">
        <v>1372</v>
      </c>
      <c r="E7999" s="52" t="s">
        <v>1006</v>
      </c>
      <c r="F7999" s="52" t="s">
        <v>201</v>
      </c>
      <c r="G7999" s="56" t="s">
        <v>1007</v>
      </c>
      <c r="H7999" s="57">
        <v>3288569</v>
      </c>
    </row>
    <row r="8000" spans="1:8" ht="38.25">
      <c r="A8000" s="52" t="s">
        <v>811</v>
      </c>
      <c r="B8000" s="52" t="s">
        <v>837</v>
      </c>
      <c r="C8000" s="52" t="s">
        <v>393</v>
      </c>
      <c r="D8000" s="52" t="s">
        <v>1372</v>
      </c>
      <c r="E8000" s="52" t="s">
        <v>1006</v>
      </c>
      <c r="F8000" s="52" t="s">
        <v>1008</v>
      </c>
      <c r="G8000" s="56" t="s">
        <v>1009</v>
      </c>
      <c r="H8000" s="57">
        <v>3288569</v>
      </c>
    </row>
    <row r="8001" spans="1:8">
      <c r="A8001" s="52" t="s">
        <v>811</v>
      </c>
      <c r="B8001" s="52" t="s">
        <v>837</v>
      </c>
      <c r="C8001" s="52" t="s">
        <v>393</v>
      </c>
      <c r="D8001" s="52" t="s">
        <v>1372</v>
      </c>
      <c r="E8001" s="52" t="s">
        <v>1035</v>
      </c>
      <c r="F8001" s="52" t="s">
        <v>201</v>
      </c>
      <c r="G8001" s="56" t="s">
        <v>1036</v>
      </c>
      <c r="H8001" s="57">
        <v>150870000</v>
      </c>
    </row>
    <row r="8002" spans="1:8">
      <c r="A8002" s="52" t="s">
        <v>811</v>
      </c>
      <c r="B8002" s="52" t="s">
        <v>837</v>
      </c>
      <c r="C8002" s="52" t="s">
        <v>393</v>
      </c>
      <c r="D8002" s="52" t="s">
        <v>1372</v>
      </c>
      <c r="E8002" s="52" t="s">
        <v>1035</v>
      </c>
      <c r="F8002" s="52" t="s">
        <v>1037</v>
      </c>
      <c r="G8002" s="56" t="s">
        <v>1038</v>
      </c>
      <c r="H8002" s="57">
        <v>20470000</v>
      </c>
    </row>
    <row r="8003" spans="1:8">
      <c r="A8003" s="52" t="s">
        <v>811</v>
      </c>
      <c r="B8003" s="52" t="s">
        <v>837</v>
      </c>
      <c r="C8003" s="52" t="s">
        <v>393</v>
      </c>
      <c r="D8003" s="52" t="s">
        <v>1372</v>
      </c>
      <c r="E8003" s="52" t="s">
        <v>1035</v>
      </c>
      <c r="F8003" s="52" t="s">
        <v>1039</v>
      </c>
      <c r="G8003" s="56" t="s">
        <v>1040</v>
      </c>
      <c r="H8003" s="57">
        <v>23000000</v>
      </c>
    </row>
    <row r="8004" spans="1:8">
      <c r="A8004" s="52" t="s">
        <v>811</v>
      </c>
      <c r="B8004" s="52" t="s">
        <v>837</v>
      </c>
      <c r="C8004" s="52" t="s">
        <v>393</v>
      </c>
      <c r="D8004" s="52" t="s">
        <v>1372</v>
      </c>
      <c r="E8004" s="52" t="s">
        <v>1035</v>
      </c>
      <c r="F8004" s="52" t="s">
        <v>1041</v>
      </c>
      <c r="G8004" s="56" t="s">
        <v>1028</v>
      </c>
      <c r="H8004" s="57">
        <v>41400000</v>
      </c>
    </row>
    <row r="8005" spans="1:8">
      <c r="A8005" s="52" t="s">
        <v>811</v>
      </c>
      <c r="B8005" s="52" t="s">
        <v>837</v>
      </c>
      <c r="C8005" s="52" t="s">
        <v>393</v>
      </c>
      <c r="D8005" s="52" t="s">
        <v>1372</v>
      </c>
      <c r="E8005" s="52" t="s">
        <v>1035</v>
      </c>
      <c r="F8005" s="52" t="s">
        <v>1042</v>
      </c>
      <c r="G8005" s="56" t="s">
        <v>1043</v>
      </c>
      <c r="H8005" s="57">
        <v>66000000</v>
      </c>
    </row>
    <row r="8006" spans="1:8">
      <c r="A8006" s="52" t="s">
        <v>811</v>
      </c>
      <c r="B8006" s="52" t="s">
        <v>837</v>
      </c>
      <c r="C8006" s="52" t="s">
        <v>393</v>
      </c>
      <c r="D8006" s="52" t="s">
        <v>1372</v>
      </c>
      <c r="E8006" s="52" t="s">
        <v>1044</v>
      </c>
      <c r="F8006" s="52" t="s">
        <v>201</v>
      </c>
      <c r="G8006" s="56" t="s">
        <v>1045</v>
      </c>
      <c r="H8006" s="57">
        <v>312400000</v>
      </c>
    </row>
    <row r="8007" spans="1:8">
      <c r="A8007" s="52" t="s">
        <v>811</v>
      </c>
      <c r="B8007" s="52" t="s">
        <v>837</v>
      </c>
      <c r="C8007" s="52" t="s">
        <v>393</v>
      </c>
      <c r="D8007" s="52" t="s">
        <v>1372</v>
      </c>
      <c r="E8007" s="52" t="s">
        <v>1044</v>
      </c>
      <c r="F8007" s="52" t="s">
        <v>1048</v>
      </c>
      <c r="G8007" s="56" t="s">
        <v>1049</v>
      </c>
      <c r="H8007" s="57">
        <v>226000000</v>
      </c>
    </row>
    <row r="8008" spans="1:8">
      <c r="A8008" s="52" t="s">
        <v>811</v>
      </c>
      <c r="B8008" s="52" t="s">
        <v>837</v>
      </c>
      <c r="C8008" s="52" t="s">
        <v>393</v>
      </c>
      <c r="D8008" s="52" t="s">
        <v>1372</v>
      </c>
      <c r="E8008" s="52" t="s">
        <v>1044</v>
      </c>
      <c r="F8008" s="52" t="s">
        <v>1050</v>
      </c>
      <c r="G8008" s="56" t="s">
        <v>1051</v>
      </c>
      <c r="H8008" s="57">
        <v>86400000</v>
      </c>
    </row>
    <row r="8009" spans="1:8" ht="25.5">
      <c r="A8009" s="52" t="s">
        <v>811</v>
      </c>
      <c r="B8009" s="52" t="s">
        <v>837</v>
      </c>
      <c r="C8009" s="52" t="s">
        <v>393</v>
      </c>
      <c r="D8009" s="52" t="s">
        <v>1372</v>
      </c>
      <c r="E8009" s="52" t="s">
        <v>1058</v>
      </c>
      <c r="F8009" s="52" t="s">
        <v>201</v>
      </c>
      <c r="G8009" s="56" t="s">
        <v>1059</v>
      </c>
      <c r="H8009" s="57">
        <v>126342700</v>
      </c>
    </row>
    <row r="8010" spans="1:8">
      <c r="A8010" s="52" t="s">
        <v>811</v>
      </c>
      <c r="B8010" s="52" t="s">
        <v>837</v>
      </c>
      <c r="C8010" s="52" t="s">
        <v>393</v>
      </c>
      <c r="D8010" s="52" t="s">
        <v>1372</v>
      </c>
      <c r="E8010" s="52" t="s">
        <v>1058</v>
      </c>
      <c r="F8010" s="52" t="s">
        <v>1245</v>
      </c>
      <c r="G8010" s="56" t="s">
        <v>1246</v>
      </c>
      <c r="H8010" s="57">
        <v>22847000</v>
      </c>
    </row>
    <row r="8011" spans="1:8">
      <c r="A8011" s="52" t="s">
        <v>811</v>
      </c>
      <c r="B8011" s="52" t="s">
        <v>837</v>
      </c>
      <c r="C8011" s="52" t="s">
        <v>393</v>
      </c>
      <c r="D8011" s="52" t="s">
        <v>1372</v>
      </c>
      <c r="E8011" s="52" t="s">
        <v>1058</v>
      </c>
      <c r="F8011" s="52" t="s">
        <v>1062</v>
      </c>
      <c r="G8011" s="56" t="s">
        <v>1063</v>
      </c>
      <c r="H8011" s="57">
        <v>95515200</v>
      </c>
    </row>
    <row r="8012" spans="1:8">
      <c r="A8012" s="52" t="s">
        <v>811</v>
      </c>
      <c r="B8012" s="52" t="s">
        <v>837</v>
      </c>
      <c r="C8012" s="52" t="s">
        <v>393</v>
      </c>
      <c r="D8012" s="52" t="s">
        <v>1372</v>
      </c>
      <c r="E8012" s="52" t="s">
        <v>1058</v>
      </c>
      <c r="F8012" s="52" t="s">
        <v>1064</v>
      </c>
      <c r="G8012" s="56" t="s">
        <v>1065</v>
      </c>
      <c r="H8012" s="57">
        <v>7980500</v>
      </c>
    </row>
    <row r="8013" spans="1:8" ht="25.5">
      <c r="A8013" s="52" t="s">
        <v>811</v>
      </c>
      <c r="B8013" s="52" t="s">
        <v>837</v>
      </c>
      <c r="C8013" s="52" t="s">
        <v>393</v>
      </c>
      <c r="D8013" s="52" t="s">
        <v>1372</v>
      </c>
      <c r="E8013" s="52" t="s">
        <v>1072</v>
      </c>
      <c r="F8013" s="52" t="s">
        <v>201</v>
      </c>
      <c r="G8013" s="56" t="s">
        <v>1073</v>
      </c>
      <c r="H8013" s="57">
        <v>44979500</v>
      </c>
    </row>
    <row r="8014" spans="1:8">
      <c r="A8014" s="52" t="s">
        <v>811</v>
      </c>
      <c r="B8014" s="52" t="s">
        <v>837</v>
      </c>
      <c r="C8014" s="52" t="s">
        <v>393</v>
      </c>
      <c r="D8014" s="52" t="s">
        <v>1372</v>
      </c>
      <c r="E8014" s="52" t="s">
        <v>1072</v>
      </c>
      <c r="F8014" s="52" t="s">
        <v>1075</v>
      </c>
      <c r="G8014" s="56" t="s">
        <v>1065</v>
      </c>
      <c r="H8014" s="57">
        <v>44979500</v>
      </c>
    </row>
    <row r="8015" spans="1:8" ht="25.5">
      <c r="A8015" s="52" t="s">
        <v>811</v>
      </c>
      <c r="B8015" s="52" t="s">
        <v>837</v>
      </c>
      <c r="C8015" s="52" t="s">
        <v>393</v>
      </c>
      <c r="D8015" s="52" t="s">
        <v>1372</v>
      </c>
      <c r="E8015" s="52" t="s">
        <v>1076</v>
      </c>
      <c r="F8015" s="52" t="s">
        <v>201</v>
      </c>
      <c r="G8015" s="56" t="s">
        <v>1077</v>
      </c>
      <c r="H8015" s="57">
        <v>197574400</v>
      </c>
    </row>
    <row r="8016" spans="1:8">
      <c r="A8016" s="52" t="s">
        <v>811</v>
      </c>
      <c r="B8016" s="52" t="s">
        <v>837</v>
      </c>
      <c r="C8016" s="52" t="s">
        <v>393</v>
      </c>
      <c r="D8016" s="52" t="s">
        <v>1372</v>
      </c>
      <c r="E8016" s="52" t="s">
        <v>1076</v>
      </c>
      <c r="F8016" s="52" t="s">
        <v>1112</v>
      </c>
      <c r="G8016" s="56" t="s">
        <v>1113</v>
      </c>
      <c r="H8016" s="57">
        <v>84966400</v>
      </c>
    </row>
    <row r="8017" spans="1:8">
      <c r="A8017" s="52" t="s">
        <v>811</v>
      </c>
      <c r="B8017" s="52" t="s">
        <v>837</v>
      </c>
      <c r="C8017" s="52" t="s">
        <v>393</v>
      </c>
      <c r="D8017" s="52" t="s">
        <v>1372</v>
      </c>
      <c r="E8017" s="52" t="s">
        <v>1076</v>
      </c>
      <c r="F8017" s="52" t="s">
        <v>1078</v>
      </c>
      <c r="G8017" s="56" t="s">
        <v>1079</v>
      </c>
      <c r="H8017" s="57">
        <v>112608000</v>
      </c>
    </row>
    <row r="8018" spans="1:8">
      <c r="A8018" s="52" t="s">
        <v>811</v>
      </c>
      <c r="B8018" s="52" t="s">
        <v>837</v>
      </c>
      <c r="C8018" s="52" t="s">
        <v>393</v>
      </c>
      <c r="D8018" s="52" t="s">
        <v>1372</v>
      </c>
      <c r="E8018" s="52" t="s">
        <v>1189</v>
      </c>
      <c r="F8018" s="52" t="s">
        <v>201</v>
      </c>
      <c r="G8018" s="56" t="s">
        <v>1190</v>
      </c>
      <c r="H8018" s="57">
        <v>5195000</v>
      </c>
    </row>
    <row r="8019" spans="1:8">
      <c r="A8019" s="52" t="s">
        <v>811</v>
      </c>
      <c r="B8019" s="52" t="s">
        <v>837</v>
      </c>
      <c r="C8019" s="52" t="s">
        <v>393</v>
      </c>
      <c r="D8019" s="52" t="s">
        <v>1372</v>
      </c>
      <c r="E8019" s="52" t="s">
        <v>1189</v>
      </c>
      <c r="F8019" s="52" t="s">
        <v>1191</v>
      </c>
      <c r="G8019" s="56" t="s">
        <v>1192</v>
      </c>
      <c r="H8019" s="57">
        <v>5195000</v>
      </c>
    </row>
    <row r="8020" spans="1:8">
      <c r="A8020" s="52" t="s">
        <v>811</v>
      </c>
      <c r="B8020" s="52" t="s">
        <v>837</v>
      </c>
      <c r="C8020" s="52" t="s">
        <v>393</v>
      </c>
      <c r="D8020" s="52" t="s">
        <v>1372</v>
      </c>
      <c r="E8020" s="52" t="s">
        <v>1083</v>
      </c>
      <c r="F8020" s="52" t="s">
        <v>201</v>
      </c>
      <c r="G8020" s="56" t="s">
        <v>971</v>
      </c>
      <c r="H8020" s="57">
        <v>45657940</v>
      </c>
    </row>
    <row r="8021" spans="1:8">
      <c r="A8021" s="52" t="s">
        <v>811</v>
      </c>
      <c r="B8021" s="52" t="s">
        <v>837</v>
      </c>
      <c r="C8021" s="52" t="s">
        <v>393</v>
      </c>
      <c r="D8021" s="52" t="s">
        <v>1372</v>
      </c>
      <c r="E8021" s="52" t="s">
        <v>1083</v>
      </c>
      <c r="F8021" s="52" t="s">
        <v>1090</v>
      </c>
      <c r="G8021" s="56" t="s">
        <v>1091</v>
      </c>
      <c r="H8021" s="57">
        <v>45657940</v>
      </c>
    </row>
    <row r="8022" spans="1:8">
      <c r="A8022" s="52" t="s">
        <v>811</v>
      </c>
      <c r="B8022" s="52" t="s">
        <v>837</v>
      </c>
      <c r="C8022" s="52" t="s">
        <v>1158</v>
      </c>
      <c r="D8022" s="52" t="s">
        <v>201</v>
      </c>
      <c r="E8022" s="52" t="s">
        <v>201</v>
      </c>
      <c r="F8022" s="52" t="s">
        <v>201</v>
      </c>
      <c r="G8022" s="56" t="s">
        <v>1159</v>
      </c>
      <c r="H8022" s="57">
        <v>8213081727</v>
      </c>
    </row>
    <row r="8023" spans="1:8">
      <c r="A8023" s="52" t="s">
        <v>811</v>
      </c>
      <c r="B8023" s="52" t="s">
        <v>837</v>
      </c>
      <c r="C8023" s="52" t="s">
        <v>1158</v>
      </c>
      <c r="D8023" s="52" t="s">
        <v>1175</v>
      </c>
      <c r="E8023" s="52" t="s">
        <v>201</v>
      </c>
      <c r="F8023" s="52" t="s">
        <v>201</v>
      </c>
      <c r="G8023" s="56" t="s">
        <v>1176</v>
      </c>
      <c r="H8023" s="57">
        <v>3000032094</v>
      </c>
    </row>
    <row r="8024" spans="1:8">
      <c r="A8024" s="52" t="s">
        <v>811</v>
      </c>
      <c r="B8024" s="52" t="s">
        <v>837</v>
      </c>
      <c r="C8024" s="52" t="s">
        <v>1158</v>
      </c>
      <c r="D8024" s="52" t="s">
        <v>1175</v>
      </c>
      <c r="E8024" s="52" t="s">
        <v>934</v>
      </c>
      <c r="F8024" s="52" t="s">
        <v>201</v>
      </c>
      <c r="G8024" s="56" t="s">
        <v>935</v>
      </c>
      <c r="H8024" s="57">
        <v>606778600</v>
      </c>
    </row>
    <row r="8025" spans="1:8">
      <c r="A8025" s="52" t="s">
        <v>811</v>
      </c>
      <c r="B8025" s="52" t="s">
        <v>837</v>
      </c>
      <c r="C8025" s="52" t="s">
        <v>1158</v>
      </c>
      <c r="D8025" s="52" t="s">
        <v>1175</v>
      </c>
      <c r="E8025" s="52" t="s">
        <v>934</v>
      </c>
      <c r="F8025" s="52" t="s">
        <v>936</v>
      </c>
      <c r="G8025" s="56" t="s">
        <v>937</v>
      </c>
      <c r="H8025" s="57">
        <v>606778600</v>
      </c>
    </row>
    <row r="8026" spans="1:8" ht="25.5">
      <c r="A8026" s="52" t="s">
        <v>811</v>
      </c>
      <c r="B8026" s="52" t="s">
        <v>837</v>
      </c>
      <c r="C8026" s="52" t="s">
        <v>1158</v>
      </c>
      <c r="D8026" s="52" t="s">
        <v>1175</v>
      </c>
      <c r="E8026" s="52" t="s">
        <v>940</v>
      </c>
      <c r="F8026" s="52" t="s">
        <v>201</v>
      </c>
      <c r="G8026" s="56" t="s">
        <v>941</v>
      </c>
      <c r="H8026" s="57">
        <v>41687600</v>
      </c>
    </row>
    <row r="8027" spans="1:8" ht="25.5">
      <c r="A8027" s="52" t="s">
        <v>811</v>
      </c>
      <c r="B8027" s="52" t="s">
        <v>837</v>
      </c>
      <c r="C8027" s="52" t="s">
        <v>1158</v>
      </c>
      <c r="D8027" s="52" t="s">
        <v>1175</v>
      </c>
      <c r="E8027" s="52" t="s">
        <v>940</v>
      </c>
      <c r="F8027" s="52" t="s">
        <v>942</v>
      </c>
      <c r="G8027" s="56" t="s">
        <v>943</v>
      </c>
      <c r="H8027" s="57">
        <v>41687600</v>
      </c>
    </row>
    <row r="8028" spans="1:8">
      <c r="A8028" s="52" t="s">
        <v>811</v>
      </c>
      <c r="B8028" s="52" t="s">
        <v>837</v>
      </c>
      <c r="C8028" s="52" t="s">
        <v>1158</v>
      </c>
      <c r="D8028" s="52" t="s">
        <v>1175</v>
      </c>
      <c r="E8028" s="52" t="s">
        <v>944</v>
      </c>
      <c r="F8028" s="52" t="s">
        <v>201</v>
      </c>
      <c r="G8028" s="56" t="s">
        <v>945</v>
      </c>
      <c r="H8028" s="57">
        <v>130833600</v>
      </c>
    </row>
    <row r="8029" spans="1:8">
      <c r="A8029" s="52" t="s">
        <v>811</v>
      </c>
      <c r="B8029" s="52" t="s">
        <v>837</v>
      </c>
      <c r="C8029" s="52" t="s">
        <v>1158</v>
      </c>
      <c r="D8029" s="52" t="s">
        <v>1175</v>
      </c>
      <c r="E8029" s="52" t="s">
        <v>944</v>
      </c>
      <c r="F8029" s="52" t="s">
        <v>946</v>
      </c>
      <c r="G8029" s="56" t="s">
        <v>947</v>
      </c>
      <c r="H8029" s="57">
        <v>12637740</v>
      </c>
    </row>
    <row r="8030" spans="1:8">
      <c r="A8030" s="52" t="s">
        <v>811</v>
      </c>
      <c r="B8030" s="52" t="s">
        <v>837</v>
      </c>
      <c r="C8030" s="52" t="s">
        <v>1158</v>
      </c>
      <c r="D8030" s="52" t="s">
        <v>1175</v>
      </c>
      <c r="E8030" s="52" t="s">
        <v>944</v>
      </c>
      <c r="F8030" s="52" t="s">
        <v>948</v>
      </c>
      <c r="G8030" s="56" t="s">
        <v>949</v>
      </c>
      <c r="H8030" s="57">
        <v>112386600</v>
      </c>
    </row>
    <row r="8031" spans="1:8" ht="25.5">
      <c r="A8031" s="52" t="s">
        <v>811</v>
      </c>
      <c r="B8031" s="52" t="s">
        <v>837</v>
      </c>
      <c r="C8031" s="52" t="s">
        <v>1158</v>
      </c>
      <c r="D8031" s="52" t="s">
        <v>1175</v>
      </c>
      <c r="E8031" s="52" t="s">
        <v>944</v>
      </c>
      <c r="F8031" s="52" t="s">
        <v>954</v>
      </c>
      <c r="G8031" s="56" t="s">
        <v>955</v>
      </c>
      <c r="H8031" s="57">
        <v>1974000</v>
      </c>
    </row>
    <row r="8032" spans="1:8">
      <c r="A8032" s="52" t="s">
        <v>811</v>
      </c>
      <c r="B8032" s="52" t="s">
        <v>837</v>
      </c>
      <c r="C8032" s="52" t="s">
        <v>1158</v>
      </c>
      <c r="D8032" s="52" t="s">
        <v>1175</v>
      </c>
      <c r="E8032" s="52" t="s">
        <v>944</v>
      </c>
      <c r="F8032" s="52" t="s">
        <v>960</v>
      </c>
      <c r="G8032" s="56" t="s">
        <v>961</v>
      </c>
      <c r="H8032" s="57">
        <v>3835260</v>
      </c>
    </row>
    <row r="8033" spans="1:8">
      <c r="A8033" s="52" t="s">
        <v>811</v>
      </c>
      <c r="B8033" s="52" t="s">
        <v>837</v>
      </c>
      <c r="C8033" s="52" t="s">
        <v>1158</v>
      </c>
      <c r="D8033" s="52" t="s">
        <v>1175</v>
      </c>
      <c r="E8033" s="52" t="s">
        <v>1139</v>
      </c>
      <c r="F8033" s="52" t="s">
        <v>201</v>
      </c>
      <c r="G8033" s="56" t="s">
        <v>1140</v>
      </c>
      <c r="H8033" s="57">
        <v>7050000</v>
      </c>
    </row>
    <row r="8034" spans="1:8">
      <c r="A8034" s="52" t="s">
        <v>811</v>
      </c>
      <c r="B8034" s="52" t="s">
        <v>837</v>
      </c>
      <c r="C8034" s="52" t="s">
        <v>1158</v>
      </c>
      <c r="D8034" s="52" t="s">
        <v>1175</v>
      </c>
      <c r="E8034" s="52" t="s">
        <v>1139</v>
      </c>
      <c r="F8034" s="52" t="s">
        <v>1203</v>
      </c>
      <c r="G8034" s="56" t="s">
        <v>1204</v>
      </c>
      <c r="H8034" s="57">
        <v>7050000</v>
      </c>
    </row>
    <row r="8035" spans="1:8">
      <c r="A8035" s="52" t="s">
        <v>811</v>
      </c>
      <c r="B8035" s="52" t="s">
        <v>837</v>
      </c>
      <c r="C8035" s="52" t="s">
        <v>1158</v>
      </c>
      <c r="D8035" s="52" t="s">
        <v>1175</v>
      </c>
      <c r="E8035" s="52" t="s">
        <v>966</v>
      </c>
      <c r="F8035" s="52" t="s">
        <v>201</v>
      </c>
      <c r="G8035" s="56" t="s">
        <v>967</v>
      </c>
      <c r="H8035" s="57">
        <v>119552200</v>
      </c>
    </row>
    <row r="8036" spans="1:8">
      <c r="A8036" s="52" t="s">
        <v>811</v>
      </c>
      <c r="B8036" s="52" t="s">
        <v>837</v>
      </c>
      <c r="C8036" s="52" t="s">
        <v>1158</v>
      </c>
      <c r="D8036" s="52" t="s">
        <v>1175</v>
      </c>
      <c r="E8036" s="52" t="s">
        <v>966</v>
      </c>
      <c r="F8036" s="52" t="s">
        <v>970</v>
      </c>
      <c r="G8036" s="56" t="s">
        <v>971</v>
      </c>
      <c r="H8036" s="57">
        <v>119552200</v>
      </c>
    </row>
    <row r="8037" spans="1:8">
      <c r="A8037" s="52" t="s">
        <v>811</v>
      </c>
      <c r="B8037" s="52" t="s">
        <v>837</v>
      </c>
      <c r="C8037" s="52" t="s">
        <v>1158</v>
      </c>
      <c r="D8037" s="52" t="s">
        <v>1175</v>
      </c>
      <c r="E8037" s="52" t="s">
        <v>972</v>
      </c>
      <c r="F8037" s="52" t="s">
        <v>201</v>
      </c>
      <c r="G8037" s="56" t="s">
        <v>973</v>
      </c>
      <c r="H8037" s="57">
        <v>154033300</v>
      </c>
    </row>
    <row r="8038" spans="1:8">
      <c r="A8038" s="52" t="s">
        <v>811</v>
      </c>
      <c r="B8038" s="52" t="s">
        <v>837</v>
      </c>
      <c r="C8038" s="52" t="s">
        <v>1158</v>
      </c>
      <c r="D8038" s="52" t="s">
        <v>1175</v>
      </c>
      <c r="E8038" s="52" t="s">
        <v>972</v>
      </c>
      <c r="F8038" s="52" t="s">
        <v>974</v>
      </c>
      <c r="G8038" s="56" t="s">
        <v>975</v>
      </c>
      <c r="H8038" s="57">
        <v>115971400</v>
      </c>
    </row>
    <row r="8039" spans="1:8">
      <c r="A8039" s="52" t="s">
        <v>811</v>
      </c>
      <c r="B8039" s="52" t="s">
        <v>837</v>
      </c>
      <c r="C8039" s="52" t="s">
        <v>1158</v>
      </c>
      <c r="D8039" s="52" t="s">
        <v>1175</v>
      </c>
      <c r="E8039" s="52" t="s">
        <v>972</v>
      </c>
      <c r="F8039" s="52" t="s">
        <v>976</v>
      </c>
      <c r="G8039" s="56" t="s">
        <v>977</v>
      </c>
      <c r="H8039" s="57">
        <v>19653200</v>
      </c>
    </row>
    <row r="8040" spans="1:8">
      <c r="A8040" s="52" t="s">
        <v>811</v>
      </c>
      <c r="B8040" s="52" t="s">
        <v>837</v>
      </c>
      <c r="C8040" s="52" t="s">
        <v>1158</v>
      </c>
      <c r="D8040" s="52" t="s">
        <v>1175</v>
      </c>
      <c r="E8040" s="52" t="s">
        <v>972</v>
      </c>
      <c r="F8040" s="52" t="s">
        <v>978</v>
      </c>
      <c r="G8040" s="56" t="s">
        <v>979</v>
      </c>
      <c r="H8040" s="57">
        <v>12160000</v>
      </c>
    </row>
    <row r="8041" spans="1:8">
      <c r="A8041" s="52" t="s">
        <v>811</v>
      </c>
      <c r="B8041" s="52" t="s">
        <v>837</v>
      </c>
      <c r="C8041" s="52" t="s">
        <v>1158</v>
      </c>
      <c r="D8041" s="52" t="s">
        <v>1175</v>
      </c>
      <c r="E8041" s="52" t="s">
        <v>972</v>
      </c>
      <c r="F8041" s="52" t="s">
        <v>980</v>
      </c>
      <c r="G8041" s="56" t="s">
        <v>981</v>
      </c>
      <c r="H8041" s="57">
        <v>6248700</v>
      </c>
    </row>
    <row r="8042" spans="1:8">
      <c r="A8042" s="52" t="s">
        <v>811</v>
      </c>
      <c r="B8042" s="52" t="s">
        <v>837</v>
      </c>
      <c r="C8042" s="52" t="s">
        <v>1158</v>
      </c>
      <c r="D8042" s="52" t="s">
        <v>1175</v>
      </c>
      <c r="E8042" s="52" t="s">
        <v>982</v>
      </c>
      <c r="F8042" s="52" t="s">
        <v>201</v>
      </c>
      <c r="G8042" s="56" t="s">
        <v>983</v>
      </c>
      <c r="H8042" s="57">
        <v>28656700</v>
      </c>
    </row>
    <row r="8043" spans="1:8" ht="25.5">
      <c r="A8043" s="52" t="s">
        <v>811</v>
      </c>
      <c r="B8043" s="52" t="s">
        <v>837</v>
      </c>
      <c r="C8043" s="52" t="s">
        <v>1158</v>
      </c>
      <c r="D8043" s="52" t="s">
        <v>1175</v>
      </c>
      <c r="E8043" s="52" t="s">
        <v>982</v>
      </c>
      <c r="F8043" s="52" t="s">
        <v>984</v>
      </c>
      <c r="G8043" s="56" t="s">
        <v>985</v>
      </c>
      <c r="H8043" s="57">
        <v>28656700</v>
      </c>
    </row>
    <row r="8044" spans="1:8">
      <c r="A8044" s="52" t="s">
        <v>811</v>
      </c>
      <c r="B8044" s="52" t="s">
        <v>837</v>
      </c>
      <c r="C8044" s="52" t="s">
        <v>1158</v>
      </c>
      <c r="D8044" s="52" t="s">
        <v>1175</v>
      </c>
      <c r="E8044" s="52" t="s">
        <v>986</v>
      </c>
      <c r="F8044" s="52" t="s">
        <v>201</v>
      </c>
      <c r="G8044" s="56" t="s">
        <v>987</v>
      </c>
      <c r="H8044" s="57">
        <v>107830984</v>
      </c>
    </row>
    <row r="8045" spans="1:8">
      <c r="A8045" s="52" t="s">
        <v>811</v>
      </c>
      <c r="B8045" s="52" t="s">
        <v>837</v>
      </c>
      <c r="C8045" s="52" t="s">
        <v>1158</v>
      </c>
      <c r="D8045" s="52" t="s">
        <v>1175</v>
      </c>
      <c r="E8045" s="52" t="s">
        <v>986</v>
      </c>
      <c r="F8045" s="52" t="s">
        <v>988</v>
      </c>
      <c r="G8045" s="56" t="s">
        <v>989</v>
      </c>
      <c r="H8045" s="57">
        <v>7688800</v>
      </c>
    </row>
    <row r="8046" spans="1:8">
      <c r="A8046" s="52" t="s">
        <v>811</v>
      </c>
      <c r="B8046" s="52" t="s">
        <v>837</v>
      </c>
      <c r="C8046" s="52" t="s">
        <v>1158</v>
      </c>
      <c r="D8046" s="52" t="s">
        <v>1175</v>
      </c>
      <c r="E8046" s="52" t="s">
        <v>986</v>
      </c>
      <c r="F8046" s="52" t="s">
        <v>990</v>
      </c>
      <c r="G8046" s="56" t="s">
        <v>991</v>
      </c>
      <c r="H8046" s="57">
        <v>1180284</v>
      </c>
    </row>
    <row r="8047" spans="1:8">
      <c r="A8047" s="52" t="s">
        <v>811</v>
      </c>
      <c r="B8047" s="52" t="s">
        <v>837</v>
      </c>
      <c r="C8047" s="52" t="s">
        <v>1158</v>
      </c>
      <c r="D8047" s="52" t="s">
        <v>1175</v>
      </c>
      <c r="E8047" s="52" t="s">
        <v>986</v>
      </c>
      <c r="F8047" s="52" t="s">
        <v>992</v>
      </c>
      <c r="G8047" s="56" t="s">
        <v>993</v>
      </c>
      <c r="H8047" s="57">
        <v>94281900</v>
      </c>
    </row>
    <row r="8048" spans="1:8">
      <c r="A8048" s="52" t="s">
        <v>811</v>
      </c>
      <c r="B8048" s="52" t="s">
        <v>837</v>
      </c>
      <c r="C8048" s="52" t="s">
        <v>1158</v>
      </c>
      <c r="D8048" s="52" t="s">
        <v>1175</v>
      </c>
      <c r="E8048" s="52" t="s">
        <v>986</v>
      </c>
      <c r="F8048" s="52" t="s">
        <v>994</v>
      </c>
      <c r="G8048" s="56" t="s">
        <v>995</v>
      </c>
      <c r="H8048" s="57">
        <v>4680000</v>
      </c>
    </row>
    <row r="8049" spans="1:8">
      <c r="A8049" s="52" t="s">
        <v>811</v>
      </c>
      <c r="B8049" s="52" t="s">
        <v>837</v>
      </c>
      <c r="C8049" s="52" t="s">
        <v>1158</v>
      </c>
      <c r="D8049" s="52" t="s">
        <v>1175</v>
      </c>
      <c r="E8049" s="52" t="s">
        <v>996</v>
      </c>
      <c r="F8049" s="52" t="s">
        <v>201</v>
      </c>
      <c r="G8049" s="56" t="s">
        <v>997</v>
      </c>
      <c r="H8049" s="57">
        <v>64580100</v>
      </c>
    </row>
    <row r="8050" spans="1:8">
      <c r="A8050" s="52" t="s">
        <v>811</v>
      </c>
      <c r="B8050" s="52" t="s">
        <v>837</v>
      </c>
      <c r="C8050" s="52" t="s">
        <v>1158</v>
      </c>
      <c r="D8050" s="52" t="s">
        <v>1175</v>
      </c>
      <c r="E8050" s="52" t="s">
        <v>996</v>
      </c>
      <c r="F8050" s="52" t="s">
        <v>998</v>
      </c>
      <c r="G8050" s="56" t="s">
        <v>999</v>
      </c>
      <c r="H8050" s="57">
        <v>31655000</v>
      </c>
    </row>
    <row r="8051" spans="1:8">
      <c r="A8051" s="52" t="s">
        <v>811</v>
      </c>
      <c r="B8051" s="52" t="s">
        <v>837</v>
      </c>
      <c r="C8051" s="52" t="s">
        <v>1158</v>
      </c>
      <c r="D8051" s="52" t="s">
        <v>1175</v>
      </c>
      <c r="E8051" s="52" t="s">
        <v>996</v>
      </c>
      <c r="F8051" s="52" t="s">
        <v>1000</v>
      </c>
      <c r="G8051" s="56" t="s">
        <v>1001</v>
      </c>
      <c r="H8051" s="57">
        <v>12842700</v>
      </c>
    </row>
    <row r="8052" spans="1:8">
      <c r="A8052" s="52" t="s">
        <v>811</v>
      </c>
      <c r="B8052" s="52" t="s">
        <v>837</v>
      </c>
      <c r="C8052" s="52" t="s">
        <v>1158</v>
      </c>
      <c r="D8052" s="52" t="s">
        <v>1175</v>
      </c>
      <c r="E8052" s="52" t="s">
        <v>996</v>
      </c>
      <c r="F8052" s="52" t="s">
        <v>1004</v>
      </c>
      <c r="G8052" s="56" t="s">
        <v>1005</v>
      </c>
      <c r="H8052" s="57">
        <v>20082400</v>
      </c>
    </row>
    <row r="8053" spans="1:8">
      <c r="A8053" s="52" t="s">
        <v>811</v>
      </c>
      <c r="B8053" s="52" t="s">
        <v>837</v>
      </c>
      <c r="C8053" s="52" t="s">
        <v>1158</v>
      </c>
      <c r="D8053" s="52" t="s">
        <v>1175</v>
      </c>
      <c r="E8053" s="52" t="s">
        <v>1006</v>
      </c>
      <c r="F8053" s="52" t="s">
        <v>201</v>
      </c>
      <c r="G8053" s="56" t="s">
        <v>1007</v>
      </c>
      <c r="H8053" s="57">
        <v>5301600</v>
      </c>
    </row>
    <row r="8054" spans="1:8" ht="38.25">
      <c r="A8054" s="52" t="s">
        <v>811</v>
      </c>
      <c r="B8054" s="52" t="s">
        <v>837</v>
      </c>
      <c r="C8054" s="52" t="s">
        <v>1158</v>
      </c>
      <c r="D8054" s="52" t="s">
        <v>1175</v>
      </c>
      <c r="E8054" s="52" t="s">
        <v>1006</v>
      </c>
      <c r="F8054" s="52" t="s">
        <v>1012</v>
      </c>
      <c r="G8054" s="56" t="s">
        <v>1013</v>
      </c>
      <c r="H8054" s="57">
        <v>3777600</v>
      </c>
    </row>
    <row r="8055" spans="1:8">
      <c r="A8055" s="52" t="s">
        <v>811</v>
      </c>
      <c r="B8055" s="52" t="s">
        <v>837</v>
      </c>
      <c r="C8055" s="52" t="s">
        <v>1158</v>
      </c>
      <c r="D8055" s="52" t="s">
        <v>1175</v>
      </c>
      <c r="E8055" s="52" t="s">
        <v>1006</v>
      </c>
      <c r="F8055" s="52" t="s">
        <v>1020</v>
      </c>
      <c r="G8055" s="56" t="s">
        <v>511</v>
      </c>
      <c r="H8055" s="57">
        <v>1524000</v>
      </c>
    </row>
    <row r="8056" spans="1:8">
      <c r="A8056" s="52" t="s">
        <v>811</v>
      </c>
      <c r="B8056" s="52" t="s">
        <v>837</v>
      </c>
      <c r="C8056" s="52" t="s">
        <v>1158</v>
      </c>
      <c r="D8056" s="52" t="s">
        <v>1175</v>
      </c>
      <c r="E8056" s="52" t="s">
        <v>1021</v>
      </c>
      <c r="F8056" s="52" t="s">
        <v>201</v>
      </c>
      <c r="G8056" s="56" t="s">
        <v>1022</v>
      </c>
      <c r="H8056" s="57">
        <v>28120000</v>
      </c>
    </row>
    <row r="8057" spans="1:8">
      <c r="A8057" s="52" t="s">
        <v>811</v>
      </c>
      <c r="B8057" s="52" t="s">
        <v>837</v>
      </c>
      <c r="C8057" s="52" t="s">
        <v>1158</v>
      </c>
      <c r="D8057" s="52" t="s">
        <v>1175</v>
      </c>
      <c r="E8057" s="52" t="s">
        <v>1021</v>
      </c>
      <c r="F8057" s="52" t="s">
        <v>1031</v>
      </c>
      <c r="G8057" s="56" t="s">
        <v>1032</v>
      </c>
      <c r="H8057" s="57">
        <v>24750000</v>
      </c>
    </row>
    <row r="8058" spans="1:8">
      <c r="A8058" s="52" t="s">
        <v>811</v>
      </c>
      <c r="B8058" s="52" t="s">
        <v>837</v>
      </c>
      <c r="C8058" s="52" t="s">
        <v>1158</v>
      </c>
      <c r="D8058" s="52" t="s">
        <v>1175</v>
      </c>
      <c r="E8058" s="52" t="s">
        <v>1021</v>
      </c>
      <c r="F8058" s="52" t="s">
        <v>1033</v>
      </c>
      <c r="G8058" s="56" t="s">
        <v>1034</v>
      </c>
      <c r="H8058" s="57">
        <v>3370000</v>
      </c>
    </row>
    <row r="8059" spans="1:8">
      <c r="A8059" s="52" t="s">
        <v>811</v>
      </c>
      <c r="B8059" s="52" t="s">
        <v>837</v>
      </c>
      <c r="C8059" s="52" t="s">
        <v>1158</v>
      </c>
      <c r="D8059" s="52" t="s">
        <v>1175</v>
      </c>
      <c r="E8059" s="52" t="s">
        <v>1035</v>
      </c>
      <c r="F8059" s="52" t="s">
        <v>201</v>
      </c>
      <c r="G8059" s="56" t="s">
        <v>1036</v>
      </c>
      <c r="H8059" s="57">
        <v>192000000</v>
      </c>
    </row>
    <row r="8060" spans="1:8">
      <c r="A8060" s="52" t="s">
        <v>811</v>
      </c>
      <c r="B8060" s="52" t="s">
        <v>837</v>
      </c>
      <c r="C8060" s="52" t="s">
        <v>1158</v>
      </c>
      <c r="D8060" s="52" t="s">
        <v>1175</v>
      </c>
      <c r="E8060" s="52" t="s">
        <v>1035</v>
      </c>
      <c r="F8060" s="52" t="s">
        <v>1039</v>
      </c>
      <c r="G8060" s="56" t="s">
        <v>1040</v>
      </c>
      <c r="H8060" s="57">
        <v>49000000</v>
      </c>
    </row>
    <row r="8061" spans="1:8">
      <c r="A8061" s="52" t="s">
        <v>811</v>
      </c>
      <c r="B8061" s="52" t="s">
        <v>837</v>
      </c>
      <c r="C8061" s="52" t="s">
        <v>1158</v>
      </c>
      <c r="D8061" s="52" t="s">
        <v>1175</v>
      </c>
      <c r="E8061" s="52" t="s">
        <v>1035</v>
      </c>
      <c r="F8061" s="52" t="s">
        <v>1041</v>
      </c>
      <c r="G8061" s="56" t="s">
        <v>1028</v>
      </c>
      <c r="H8061" s="57">
        <v>79500000</v>
      </c>
    </row>
    <row r="8062" spans="1:8">
      <c r="A8062" s="52" t="s">
        <v>811</v>
      </c>
      <c r="B8062" s="52" t="s">
        <v>837</v>
      </c>
      <c r="C8062" s="52" t="s">
        <v>1158</v>
      </c>
      <c r="D8062" s="52" t="s">
        <v>1175</v>
      </c>
      <c r="E8062" s="52" t="s">
        <v>1035</v>
      </c>
      <c r="F8062" s="52" t="s">
        <v>1042</v>
      </c>
      <c r="G8062" s="56" t="s">
        <v>1043</v>
      </c>
      <c r="H8062" s="57">
        <v>63500000</v>
      </c>
    </row>
    <row r="8063" spans="1:8">
      <c r="A8063" s="52" t="s">
        <v>811</v>
      </c>
      <c r="B8063" s="52" t="s">
        <v>837</v>
      </c>
      <c r="C8063" s="52" t="s">
        <v>1158</v>
      </c>
      <c r="D8063" s="52" t="s">
        <v>1175</v>
      </c>
      <c r="E8063" s="52" t="s">
        <v>1044</v>
      </c>
      <c r="F8063" s="52" t="s">
        <v>201</v>
      </c>
      <c r="G8063" s="56" t="s">
        <v>1045</v>
      </c>
      <c r="H8063" s="57">
        <v>93000000</v>
      </c>
    </row>
    <row r="8064" spans="1:8">
      <c r="A8064" s="52" t="s">
        <v>811</v>
      </c>
      <c r="B8064" s="52" t="s">
        <v>837</v>
      </c>
      <c r="C8064" s="52" t="s">
        <v>1158</v>
      </c>
      <c r="D8064" s="52" t="s">
        <v>1175</v>
      </c>
      <c r="E8064" s="52" t="s">
        <v>1044</v>
      </c>
      <c r="F8064" s="52" t="s">
        <v>1205</v>
      </c>
      <c r="G8064" s="56" t="s">
        <v>1206</v>
      </c>
      <c r="H8064" s="57">
        <v>48000000</v>
      </c>
    </row>
    <row r="8065" spans="1:8">
      <c r="A8065" s="52" t="s">
        <v>811</v>
      </c>
      <c r="B8065" s="52" t="s">
        <v>837</v>
      </c>
      <c r="C8065" s="52" t="s">
        <v>1158</v>
      </c>
      <c r="D8065" s="52" t="s">
        <v>1175</v>
      </c>
      <c r="E8065" s="52" t="s">
        <v>1044</v>
      </c>
      <c r="F8065" s="52" t="s">
        <v>1050</v>
      </c>
      <c r="G8065" s="56" t="s">
        <v>1051</v>
      </c>
      <c r="H8065" s="57">
        <v>45000000</v>
      </c>
    </row>
    <row r="8066" spans="1:8" ht="25.5">
      <c r="A8066" s="52" t="s">
        <v>811</v>
      </c>
      <c r="B8066" s="52" t="s">
        <v>837</v>
      </c>
      <c r="C8066" s="52" t="s">
        <v>1158</v>
      </c>
      <c r="D8066" s="52" t="s">
        <v>1175</v>
      </c>
      <c r="E8066" s="52" t="s">
        <v>1058</v>
      </c>
      <c r="F8066" s="52" t="s">
        <v>201</v>
      </c>
      <c r="G8066" s="56" t="s">
        <v>1059</v>
      </c>
      <c r="H8066" s="57">
        <v>159132600</v>
      </c>
    </row>
    <row r="8067" spans="1:8">
      <c r="A8067" s="52" t="s">
        <v>811</v>
      </c>
      <c r="B8067" s="52" t="s">
        <v>837</v>
      </c>
      <c r="C8067" s="52" t="s">
        <v>1158</v>
      </c>
      <c r="D8067" s="52" t="s">
        <v>1175</v>
      </c>
      <c r="E8067" s="52" t="s">
        <v>1058</v>
      </c>
      <c r="F8067" s="52" t="s">
        <v>1245</v>
      </c>
      <c r="G8067" s="56" t="s">
        <v>1246</v>
      </c>
      <c r="H8067" s="57">
        <v>52348000</v>
      </c>
    </row>
    <row r="8068" spans="1:8">
      <c r="A8068" s="52" t="s">
        <v>811</v>
      </c>
      <c r="B8068" s="52" t="s">
        <v>837</v>
      </c>
      <c r="C8068" s="52" t="s">
        <v>1158</v>
      </c>
      <c r="D8068" s="52" t="s">
        <v>1175</v>
      </c>
      <c r="E8068" s="52" t="s">
        <v>1058</v>
      </c>
      <c r="F8068" s="52" t="s">
        <v>1062</v>
      </c>
      <c r="G8068" s="56" t="s">
        <v>1063</v>
      </c>
      <c r="H8068" s="57">
        <v>49450000</v>
      </c>
    </row>
    <row r="8069" spans="1:8">
      <c r="A8069" s="52" t="s">
        <v>811</v>
      </c>
      <c r="B8069" s="52" t="s">
        <v>837</v>
      </c>
      <c r="C8069" s="52" t="s">
        <v>1158</v>
      </c>
      <c r="D8069" s="52" t="s">
        <v>1175</v>
      </c>
      <c r="E8069" s="52" t="s">
        <v>1058</v>
      </c>
      <c r="F8069" s="52" t="s">
        <v>1064</v>
      </c>
      <c r="G8069" s="56" t="s">
        <v>1065</v>
      </c>
      <c r="H8069" s="57">
        <v>17534600</v>
      </c>
    </row>
    <row r="8070" spans="1:8">
      <c r="A8070" s="52" t="s">
        <v>811</v>
      </c>
      <c r="B8070" s="52" t="s">
        <v>837</v>
      </c>
      <c r="C8070" s="52" t="s">
        <v>1158</v>
      </c>
      <c r="D8070" s="52" t="s">
        <v>1175</v>
      </c>
      <c r="E8070" s="52" t="s">
        <v>1058</v>
      </c>
      <c r="F8070" s="52" t="s">
        <v>1070</v>
      </c>
      <c r="G8070" s="56" t="s">
        <v>1071</v>
      </c>
      <c r="H8070" s="57">
        <v>39800000</v>
      </c>
    </row>
    <row r="8071" spans="1:8" ht="25.5">
      <c r="A8071" s="52" t="s">
        <v>811</v>
      </c>
      <c r="B8071" s="52" t="s">
        <v>837</v>
      </c>
      <c r="C8071" s="52" t="s">
        <v>1158</v>
      </c>
      <c r="D8071" s="52" t="s">
        <v>1175</v>
      </c>
      <c r="E8071" s="52" t="s">
        <v>1072</v>
      </c>
      <c r="F8071" s="52" t="s">
        <v>201</v>
      </c>
      <c r="G8071" s="56" t="s">
        <v>1073</v>
      </c>
      <c r="H8071" s="57">
        <v>37187600</v>
      </c>
    </row>
    <row r="8072" spans="1:8">
      <c r="A8072" s="52" t="s">
        <v>811</v>
      </c>
      <c r="B8072" s="52" t="s">
        <v>837</v>
      </c>
      <c r="C8072" s="52" t="s">
        <v>1158</v>
      </c>
      <c r="D8072" s="52" t="s">
        <v>1175</v>
      </c>
      <c r="E8072" s="52" t="s">
        <v>1072</v>
      </c>
      <c r="F8072" s="52" t="s">
        <v>1074</v>
      </c>
      <c r="G8072" s="56" t="s">
        <v>1067</v>
      </c>
      <c r="H8072" s="57">
        <v>37187600</v>
      </c>
    </row>
    <row r="8073" spans="1:8" ht="25.5">
      <c r="A8073" s="52" t="s">
        <v>811</v>
      </c>
      <c r="B8073" s="52" t="s">
        <v>837</v>
      </c>
      <c r="C8073" s="52" t="s">
        <v>1158</v>
      </c>
      <c r="D8073" s="52" t="s">
        <v>1175</v>
      </c>
      <c r="E8073" s="52" t="s">
        <v>1076</v>
      </c>
      <c r="F8073" s="52" t="s">
        <v>201</v>
      </c>
      <c r="G8073" s="56" t="s">
        <v>1077</v>
      </c>
      <c r="H8073" s="57">
        <v>25218000</v>
      </c>
    </row>
    <row r="8074" spans="1:8">
      <c r="A8074" s="52" t="s">
        <v>811</v>
      </c>
      <c r="B8074" s="52" t="s">
        <v>837</v>
      </c>
      <c r="C8074" s="52" t="s">
        <v>1158</v>
      </c>
      <c r="D8074" s="52" t="s">
        <v>1175</v>
      </c>
      <c r="E8074" s="52" t="s">
        <v>1076</v>
      </c>
      <c r="F8074" s="52" t="s">
        <v>1112</v>
      </c>
      <c r="G8074" s="56" t="s">
        <v>1113</v>
      </c>
      <c r="H8074" s="57">
        <v>25218000</v>
      </c>
    </row>
    <row r="8075" spans="1:8">
      <c r="A8075" s="52" t="s">
        <v>811</v>
      </c>
      <c r="B8075" s="52" t="s">
        <v>837</v>
      </c>
      <c r="C8075" s="52" t="s">
        <v>1158</v>
      </c>
      <c r="D8075" s="52" t="s">
        <v>1175</v>
      </c>
      <c r="E8075" s="52" t="s">
        <v>1189</v>
      </c>
      <c r="F8075" s="52" t="s">
        <v>201</v>
      </c>
      <c r="G8075" s="56" t="s">
        <v>1190</v>
      </c>
      <c r="H8075" s="57">
        <v>6000000</v>
      </c>
    </row>
    <row r="8076" spans="1:8">
      <c r="A8076" s="52" t="s">
        <v>811</v>
      </c>
      <c r="B8076" s="52" t="s">
        <v>837</v>
      </c>
      <c r="C8076" s="52" t="s">
        <v>1158</v>
      </c>
      <c r="D8076" s="52" t="s">
        <v>1175</v>
      </c>
      <c r="E8076" s="52" t="s">
        <v>1189</v>
      </c>
      <c r="F8076" s="52" t="s">
        <v>1191</v>
      </c>
      <c r="G8076" s="56" t="s">
        <v>1192</v>
      </c>
      <c r="H8076" s="57">
        <v>6000000</v>
      </c>
    </row>
    <row r="8077" spans="1:8">
      <c r="A8077" s="52" t="s">
        <v>811</v>
      </c>
      <c r="B8077" s="52" t="s">
        <v>837</v>
      </c>
      <c r="C8077" s="52" t="s">
        <v>1158</v>
      </c>
      <c r="D8077" s="52" t="s">
        <v>1175</v>
      </c>
      <c r="E8077" s="52" t="s">
        <v>1083</v>
      </c>
      <c r="F8077" s="52" t="s">
        <v>201</v>
      </c>
      <c r="G8077" s="56" t="s">
        <v>971</v>
      </c>
      <c r="H8077" s="57">
        <v>118315116</v>
      </c>
    </row>
    <row r="8078" spans="1:8">
      <c r="A8078" s="52" t="s">
        <v>811</v>
      </c>
      <c r="B8078" s="52" t="s">
        <v>837</v>
      </c>
      <c r="C8078" s="52" t="s">
        <v>1158</v>
      </c>
      <c r="D8078" s="52" t="s">
        <v>1175</v>
      </c>
      <c r="E8078" s="52" t="s">
        <v>1083</v>
      </c>
      <c r="F8078" s="52" t="s">
        <v>1084</v>
      </c>
      <c r="G8078" s="56" t="s">
        <v>1085</v>
      </c>
      <c r="H8078" s="57">
        <v>8369700</v>
      </c>
    </row>
    <row r="8079" spans="1:8">
      <c r="A8079" s="52" t="s">
        <v>811</v>
      </c>
      <c r="B8079" s="52" t="s">
        <v>837</v>
      </c>
      <c r="C8079" s="52" t="s">
        <v>1158</v>
      </c>
      <c r="D8079" s="52" t="s">
        <v>1175</v>
      </c>
      <c r="E8079" s="52" t="s">
        <v>1083</v>
      </c>
      <c r="F8079" s="52" t="s">
        <v>1088</v>
      </c>
      <c r="G8079" s="56" t="s">
        <v>1089</v>
      </c>
      <c r="H8079" s="57">
        <v>60389016</v>
      </c>
    </row>
    <row r="8080" spans="1:8">
      <c r="A8080" s="52" t="s">
        <v>811</v>
      </c>
      <c r="B8080" s="52" t="s">
        <v>837</v>
      </c>
      <c r="C8080" s="52" t="s">
        <v>1158</v>
      </c>
      <c r="D8080" s="52" t="s">
        <v>1175</v>
      </c>
      <c r="E8080" s="52" t="s">
        <v>1083</v>
      </c>
      <c r="F8080" s="52" t="s">
        <v>1090</v>
      </c>
      <c r="G8080" s="56" t="s">
        <v>1091</v>
      </c>
      <c r="H8080" s="57">
        <v>49556400</v>
      </c>
    </row>
    <row r="8081" spans="1:8" ht="25.5">
      <c r="A8081" s="52" t="s">
        <v>811</v>
      </c>
      <c r="B8081" s="52" t="s">
        <v>837</v>
      </c>
      <c r="C8081" s="52" t="s">
        <v>1158</v>
      </c>
      <c r="D8081" s="52" t="s">
        <v>1175</v>
      </c>
      <c r="E8081" s="52" t="s">
        <v>1143</v>
      </c>
      <c r="F8081" s="52" t="s">
        <v>201</v>
      </c>
      <c r="G8081" s="56" t="s">
        <v>1144</v>
      </c>
      <c r="H8081" s="57">
        <v>75538094</v>
      </c>
    </row>
    <row r="8082" spans="1:8" ht="25.5">
      <c r="A8082" s="52" t="s">
        <v>811</v>
      </c>
      <c r="B8082" s="52" t="s">
        <v>837</v>
      </c>
      <c r="C8082" s="52" t="s">
        <v>1158</v>
      </c>
      <c r="D8082" s="52" t="s">
        <v>1175</v>
      </c>
      <c r="E8082" s="52" t="s">
        <v>1143</v>
      </c>
      <c r="F8082" s="52" t="s">
        <v>1145</v>
      </c>
      <c r="G8082" s="56" t="s">
        <v>1146</v>
      </c>
      <c r="H8082" s="57">
        <v>75538094</v>
      </c>
    </row>
    <row r="8083" spans="1:8">
      <c r="A8083" s="52" t="s">
        <v>811</v>
      </c>
      <c r="B8083" s="52" t="s">
        <v>837</v>
      </c>
      <c r="C8083" s="52" t="s">
        <v>1158</v>
      </c>
      <c r="D8083" s="52" t="s">
        <v>1175</v>
      </c>
      <c r="E8083" s="52" t="s">
        <v>1096</v>
      </c>
      <c r="F8083" s="52" t="s">
        <v>201</v>
      </c>
      <c r="G8083" s="56" t="s">
        <v>1097</v>
      </c>
      <c r="H8083" s="57">
        <v>938781000</v>
      </c>
    </row>
    <row r="8084" spans="1:8" ht="25.5">
      <c r="A8084" s="52" t="s">
        <v>811</v>
      </c>
      <c r="B8084" s="52" t="s">
        <v>837</v>
      </c>
      <c r="C8084" s="52" t="s">
        <v>1158</v>
      </c>
      <c r="D8084" s="52" t="s">
        <v>1175</v>
      </c>
      <c r="E8084" s="52" t="s">
        <v>1096</v>
      </c>
      <c r="F8084" s="52" t="s">
        <v>1098</v>
      </c>
      <c r="G8084" s="56" t="s">
        <v>1099</v>
      </c>
      <c r="H8084" s="57">
        <v>938781000</v>
      </c>
    </row>
    <row r="8085" spans="1:8">
      <c r="A8085" s="52" t="s">
        <v>811</v>
      </c>
      <c r="B8085" s="52" t="s">
        <v>837</v>
      </c>
      <c r="C8085" s="52" t="s">
        <v>1158</v>
      </c>
      <c r="D8085" s="52" t="s">
        <v>1175</v>
      </c>
      <c r="E8085" s="52" t="s">
        <v>1100</v>
      </c>
      <c r="F8085" s="52" t="s">
        <v>201</v>
      </c>
      <c r="G8085" s="56" t="s">
        <v>1034</v>
      </c>
      <c r="H8085" s="57">
        <v>60435000</v>
      </c>
    </row>
    <row r="8086" spans="1:8">
      <c r="A8086" s="52" t="s">
        <v>811</v>
      </c>
      <c r="B8086" s="52" t="s">
        <v>837</v>
      </c>
      <c r="C8086" s="52" t="s">
        <v>1158</v>
      </c>
      <c r="D8086" s="52" t="s">
        <v>1175</v>
      </c>
      <c r="E8086" s="52" t="s">
        <v>1100</v>
      </c>
      <c r="F8086" s="52" t="s">
        <v>1103</v>
      </c>
      <c r="G8086" s="56" t="s">
        <v>1104</v>
      </c>
      <c r="H8086" s="57">
        <v>60435000</v>
      </c>
    </row>
    <row r="8087" spans="1:8">
      <c r="A8087" s="52" t="s">
        <v>811</v>
      </c>
      <c r="B8087" s="52" t="s">
        <v>837</v>
      </c>
      <c r="C8087" s="52" t="s">
        <v>1158</v>
      </c>
      <c r="D8087" s="52" t="s">
        <v>1185</v>
      </c>
      <c r="E8087" s="52" t="s">
        <v>201</v>
      </c>
      <c r="F8087" s="52" t="s">
        <v>201</v>
      </c>
      <c r="G8087" s="56" t="s">
        <v>1186</v>
      </c>
      <c r="H8087" s="57">
        <v>211200000</v>
      </c>
    </row>
    <row r="8088" spans="1:8">
      <c r="A8088" s="52" t="s">
        <v>811</v>
      </c>
      <c r="B8088" s="52" t="s">
        <v>837</v>
      </c>
      <c r="C8088" s="52" t="s">
        <v>1158</v>
      </c>
      <c r="D8088" s="52" t="s">
        <v>1185</v>
      </c>
      <c r="E8088" s="52" t="s">
        <v>996</v>
      </c>
      <c r="F8088" s="52" t="s">
        <v>201</v>
      </c>
      <c r="G8088" s="56" t="s">
        <v>997</v>
      </c>
      <c r="H8088" s="57">
        <v>12000000</v>
      </c>
    </row>
    <row r="8089" spans="1:8">
      <c r="A8089" s="52" t="s">
        <v>811</v>
      </c>
      <c r="B8089" s="52" t="s">
        <v>837</v>
      </c>
      <c r="C8089" s="52" t="s">
        <v>1158</v>
      </c>
      <c r="D8089" s="52" t="s">
        <v>1185</v>
      </c>
      <c r="E8089" s="52" t="s">
        <v>996</v>
      </c>
      <c r="F8089" s="52" t="s">
        <v>998</v>
      </c>
      <c r="G8089" s="56" t="s">
        <v>999</v>
      </c>
      <c r="H8089" s="57">
        <v>12000000</v>
      </c>
    </row>
    <row r="8090" spans="1:8">
      <c r="A8090" s="52" t="s">
        <v>811</v>
      </c>
      <c r="B8090" s="52" t="s">
        <v>837</v>
      </c>
      <c r="C8090" s="52" t="s">
        <v>1158</v>
      </c>
      <c r="D8090" s="52" t="s">
        <v>1185</v>
      </c>
      <c r="E8090" s="52" t="s">
        <v>1006</v>
      </c>
      <c r="F8090" s="52" t="s">
        <v>201</v>
      </c>
      <c r="G8090" s="56" t="s">
        <v>1007</v>
      </c>
      <c r="H8090" s="57">
        <v>10800000</v>
      </c>
    </row>
    <row r="8091" spans="1:8">
      <c r="A8091" s="52" t="s">
        <v>811</v>
      </c>
      <c r="B8091" s="52" t="s">
        <v>837</v>
      </c>
      <c r="C8091" s="52" t="s">
        <v>1158</v>
      </c>
      <c r="D8091" s="52" t="s">
        <v>1185</v>
      </c>
      <c r="E8091" s="52" t="s">
        <v>1006</v>
      </c>
      <c r="F8091" s="52" t="s">
        <v>1014</v>
      </c>
      <c r="G8091" s="56" t="s">
        <v>1015</v>
      </c>
      <c r="H8091" s="57">
        <v>10800000</v>
      </c>
    </row>
    <row r="8092" spans="1:8">
      <c r="A8092" s="52" t="s">
        <v>811</v>
      </c>
      <c r="B8092" s="52" t="s">
        <v>837</v>
      </c>
      <c r="C8092" s="52" t="s">
        <v>1158</v>
      </c>
      <c r="D8092" s="52" t="s">
        <v>1185</v>
      </c>
      <c r="E8092" s="52" t="s">
        <v>1021</v>
      </c>
      <c r="F8092" s="52" t="s">
        <v>201</v>
      </c>
      <c r="G8092" s="56" t="s">
        <v>1022</v>
      </c>
      <c r="H8092" s="57">
        <v>96267000</v>
      </c>
    </row>
    <row r="8093" spans="1:8">
      <c r="A8093" s="52" t="s">
        <v>811</v>
      </c>
      <c r="B8093" s="52" t="s">
        <v>837</v>
      </c>
      <c r="C8093" s="52" t="s">
        <v>1158</v>
      </c>
      <c r="D8093" s="52" t="s">
        <v>1185</v>
      </c>
      <c r="E8093" s="52" t="s">
        <v>1021</v>
      </c>
      <c r="F8093" s="52" t="s">
        <v>1023</v>
      </c>
      <c r="G8093" s="56" t="s">
        <v>1024</v>
      </c>
      <c r="H8093" s="57">
        <v>2770000</v>
      </c>
    </row>
    <row r="8094" spans="1:8">
      <c r="A8094" s="52" t="s">
        <v>811</v>
      </c>
      <c r="B8094" s="52" t="s">
        <v>837</v>
      </c>
      <c r="C8094" s="52" t="s">
        <v>1158</v>
      </c>
      <c r="D8094" s="52" t="s">
        <v>1185</v>
      </c>
      <c r="E8094" s="52" t="s">
        <v>1021</v>
      </c>
      <c r="F8094" s="52" t="s">
        <v>1025</v>
      </c>
      <c r="G8094" s="56" t="s">
        <v>1026</v>
      </c>
      <c r="H8094" s="57">
        <v>18000000</v>
      </c>
    </row>
    <row r="8095" spans="1:8">
      <c r="A8095" s="52" t="s">
        <v>811</v>
      </c>
      <c r="B8095" s="52" t="s">
        <v>837</v>
      </c>
      <c r="C8095" s="52" t="s">
        <v>1158</v>
      </c>
      <c r="D8095" s="52" t="s">
        <v>1185</v>
      </c>
      <c r="E8095" s="52" t="s">
        <v>1021</v>
      </c>
      <c r="F8095" s="52" t="s">
        <v>1033</v>
      </c>
      <c r="G8095" s="56" t="s">
        <v>1034</v>
      </c>
      <c r="H8095" s="57">
        <v>75497000</v>
      </c>
    </row>
    <row r="8096" spans="1:8">
      <c r="A8096" s="52" t="s">
        <v>811</v>
      </c>
      <c r="B8096" s="52" t="s">
        <v>837</v>
      </c>
      <c r="C8096" s="52" t="s">
        <v>1158</v>
      </c>
      <c r="D8096" s="52" t="s">
        <v>1185</v>
      </c>
      <c r="E8096" s="52" t="s">
        <v>1044</v>
      </c>
      <c r="F8096" s="52" t="s">
        <v>201</v>
      </c>
      <c r="G8096" s="56" t="s">
        <v>1045</v>
      </c>
      <c r="H8096" s="57">
        <v>10000000</v>
      </c>
    </row>
    <row r="8097" spans="1:8">
      <c r="A8097" s="52" t="s">
        <v>811</v>
      </c>
      <c r="B8097" s="52" t="s">
        <v>837</v>
      </c>
      <c r="C8097" s="52" t="s">
        <v>1158</v>
      </c>
      <c r="D8097" s="52" t="s">
        <v>1185</v>
      </c>
      <c r="E8097" s="52" t="s">
        <v>1044</v>
      </c>
      <c r="F8097" s="52" t="s">
        <v>1046</v>
      </c>
      <c r="G8097" s="56" t="s">
        <v>1047</v>
      </c>
      <c r="H8097" s="57">
        <v>10000000</v>
      </c>
    </row>
    <row r="8098" spans="1:8" ht="25.5">
      <c r="A8098" s="52" t="s">
        <v>811</v>
      </c>
      <c r="B8098" s="52" t="s">
        <v>837</v>
      </c>
      <c r="C8098" s="52" t="s">
        <v>1158</v>
      </c>
      <c r="D8098" s="52" t="s">
        <v>1185</v>
      </c>
      <c r="E8098" s="52" t="s">
        <v>1076</v>
      </c>
      <c r="F8098" s="52" t="s">
        <v>201</v>
      </c>
      <c r="G8098" s="56" t="s">
        <v>1077</v>
      </c>
      <c r="H8098" s="57">
        <v>61133000</v>
      </c>
    </row>
    <row r="8099" spans="1:8">
      <c r="A8099" s="52" t="s">
        <v>811</v>
      </c>
      <c r="B8099" s="52" t="s">
        <v>837</v>
      </c>
      <c r="C8099" s="52" t="s">
        <v>1158</v>
      </c>
      <c r="D8099" s="52" t="s">
        <v>1185</v>
      </c>
      <c r="E8099" s="52" t="s">
        <v>1076</v>
      </c>
      <c r="F8099" s="52" t="s">
        <v>1112</v>
      </c>
      <c r="G8099" s="56" t="s">
        <v>1113</v>
      </c>
      <c r="H8099" s="57">
        <v>61133000</v>
      </c>
    </row>
    <row r="8100" spans="1:8">
      <c r="A8100" s="52" t="s">
        <v>811</v>
      </c>
      <c r="B8100" s="52" t="s">
        <v>837</v>
      </c>
      <c r="C8100" s="52" t="s">
        <v>1158</v>
      </c>
      <c r="D8100" s="52" t="s">
        <v>1185</v>
      </c>
      <c r="E8100" s="52" t="s">
        <v>1189</v>
      </c>
      <c r="F8100" s="52" t="s">
        <v>201</v>
      </c>
      <c r="G8100" s="56" t="s">
        <v>1190</v>
      </c>
      <c r="H8100" s="57">
        <v>9000000</v>
      </c>
    </row>
    <row r="8101" spans="1:8">
      <c r="A8101" s="52" t="s">
        <v>811</v>
      </c>
      <c r="B8101" s="52" t="s">
        <v>837</v>
      </c>
      <c r="C8101" s="52" t="s">
        <v>1158</v>
      </c>
      <c r="D8101" s="52" t="s">
        <v>1185</v>
      </c>
      <c r="E8101" s="52" t="s">
        <v>1189</v>
      </c>
      <c r="F8101" s="52" t="s">
        <v>1191</v>
      </c>
      <c r="G8101" s="56" t="s">
        <v>1192</v>
      </c>
      <c r="H8101" s="57">
        <v>9000000</v>
      </c>
    </row>
    <row r="8102" spans="1:8">
      <c r="A8102" s="52" t="s">
        <v>811</v>
      </c>
      <c r="B8102" s="52" t="s">
        <v>837</v>
      </c>
      <c r="C8102" s="52" t="s">
        <v>1158</v>
      </c>
      <c r="D8102" s="52" t="s">
        <v>1185</v>
      </c>
      <c r="E8102" s="52" t="s">
        <v>1083</v>
      </c>
      <c r="F8102" s="52" t="s">
        <v>201</v>
      </c>
      <c r="G8102" s="56" t="s">
        <v>971</v>
      </c>
      <c r="H8102" s="57">
        <v>12000000</v>
      </c>
    </row>
    <row r="8103" spans="1:8">
      <c r="A8103" s="52" t="s">
        <v>811</v>
      </c>
      <c r="B8103" s="52" t="s">
        <v>837</v>
      </c>
      <c r="C8103" s="52" t="s">
        <v>1158</v>
      </c>
      <c r="D8103" s="52" t="s">
        <v>1185</v>
      </c>
      <c r="E8103" s="52" t="s">
        <v>1083</v>
      </c>
      <c r="F8103" s="52" t="s">
        <v>1084</v>
      </c>
      <c r="G8103" s="56" t="s">
        <v>1085</v>
      </c>
      <c r="H8103" s="57">
        <v>12000000</v>
      </c>
    </row>
    <row r="8104" spans="1:8">
      <c r="A8104" s="52" t="s">
        <v>811</v>
      </c>
      <c r="B8104" s="52" t="s">
        <v>837</v>
      </c>
      <c r="C8104" s="52" t="s">
        <v>1158</v>
      </c>
      <c r="D8104" s="52" t="s">
        <v>1193</v>
      </c>
      <c r="E8104" s="52" t="s">
        <v>201</v>
      </c>
      <c r="F8104" s="52" t="s">
        <v>201</v>
      </c>
      <c r="G8104" s="56" t="s">
        <v>1194</v>
      </c>
      <c r="H8104" s="57">
        <v>5001849633</v>
      </c>
    </row>
    <row r="8105" spans="1:8">
      <c r="A8105" s="52" t="s">
        <v>811</v>
      </c>
      <c r="B8105" s="52" t="s">
        <v>837</v>
      </c>
      <c r="C8105" s="52" t="s">
        <v>1158</v>
      </c>
      <c r="D8105" s="52" t="s">
        <v>1193</v>
      </c>
      <c r="E8105" s="52" t="s">
        <v>934</v>
      </c>
      <c r="F8105" s="52" t="s">
        <v>201</v>
      </c>
      <c r="G8105" s="56" t="s">
        <v>935</v>
      </c>
      <c r="H8105" s="57">
        <v>434994000</v>
      </c>
    </row>
    <row r="8106" spans="1:8">
      <c r="A8106" s="52" t="s">
        <v>811</v>
      </c>
      <c r="B8106" s="52" t="s">
        <v>837</v>
      </c>
      <c r="C8106" s="52" t="s">
        <v>1158</v>
      </c>
      <c r="D8106" s="52" t="s">
        <v>1193</v>
      </c>
      <c r="E8106" s="52" t="s">
        <v>934</v>
      </c>
      <c r="F8106" s="52" t="s">
        <v>936</v>
      </c>
      <c r="G8106" s="56" t="s">
        <v>937</v>
      </c>
      <c r="H8106" s="57">
        <v>434994000</v>
      </c>
    </row>
    <row r="8107" spans="1:8" ht="25.5">
      <c r="A8107" s="52" t="s">
        <v>811</v>
      </c>
      <c r="B8107" s="52" t="s">
        <v>837</v>
      </c>
      <c r="C8107" s="52" t="s">
        <v>1158</v>
      </c>
      <c r="D8107" s="52" t="s">
        <v>1193</v>
      </c>
      <c r="E8107" s="52" t="s">
        <v>940</v>
      </c>
      <c r="F8107" s="52" t="s">
        <v>201</v>
      </c>
      <c r="G8107" s="56" t="s">
        <v>941</v>
      </c>
      <c r="H8107" s="57">
        <v>114600000</v>
      </c>
    </row>
    <row r="8108" spans="1:8" ht="25.5">
      <c r="A8108" s="52" t="s">
        <v>811</v>
      </c>
      <c r="B8108" s="52" t="s">
        <v>837</v>
      </c>
      <c r="C8108" s="52" t="s">
        <v>1158</v>
      </c>
      <c r="D8108" s="52" t="s">
        <v>1193</v>
      </c>
      <c r="E8108" s="52" t="s">
        <v>940</v>
      </c>
      <c r="F8108" s="52" t="s">
        <v>942</v>
      </c>
      <c r="G8108" s="56" t="s">
        <v>943</v>
      </c>
      <c r="H8108" s="57">
        <v>114600000</v>
      </c>
    </row>
    <row r="8109" spans="1:8">
      <c r="A8109" s="52" t="s">
        <v>811</v>
      </c>
      <c r="B8109" s="52" t="s">
        <v>837</v>
      </c>
      <c r="C8109" s="52" t="s">
        <v>1158</v>
      </c>
      <c r="D8109" s="52" t="s">
        <v>1193</v>
      </c>
      <c r="E8109" s="52" t="s">
        <v>944</v>
      </c>
      <c r="F8109" s="52" t="s">
        <v>201</v>
      </c>
      <c r="G8109" s="56" t="s">
        <v>945</v>
      </c>
      <c r="H8109" s="57">
        <v>16924000</v>
      </c>
    </row>
    <row r="8110" spans="1:8">
      <c r="A8110" s="52" t="s">
        <v>811</v>
      </c>
      <c r="B8110" s="52" t="s">
        <v>837</v>
      </c>
      <c r="C8110" s="52" t="s">
        <v>1158</v>
      </c>
      <c r="D8110" s="52" t="s">
        <v>1193</v>
      </c>
      <c r="E8110" s="52" t="s">
        <v>944</v>
      </c>
      <c r="F8110" s="52" t="s">
        <v>946</v>
      </c>
      <c r="G8110" s="56" t="s">
        <v>947</v>
      </c>
      <c r="H8110" s="57">
        <v>8768000</v>
      </c>
    </row>
    <row r="8111" spans="1:8" ht="25.5">
      <c r="A8111" s="52" t="s">
        <v>811</v>
      </c>
      <c r="B8111" s="52" t="s">
        <v>837</v>
      </c>
      <c r="C8111" s="52" t="s">
        <v>1158</v>
      </c>
      <c r="D8111" s="52" t="s">
        <v>1193</v>
      </c>
      <c r="E8111" s="52" t="s">
        <v>944</v>
      </c>
      <c r="F8111" s="52" t="s">
        <v>954</v>
      </c>
      <c r="G8111" s="56" t="s">
        <v>955</v>
      </c>
      <c r="H8111" s="57">
        <v>1974000</v>
      </c>
    </row>
    <row r="8112" spans="1:8" ht="25.5">
      <c r="A8112" s="52" t="s">
        <v>811</v>
      </c>
      <c r="B8112" s="52" t="s">
        <v>837</v>
      </c>
      <c r="C8112" s="52" t="s">
        <v>1158</v>
      </c>
      <c r="D8112" s="52" t="s">
        <v>1193</v>
      </c>
      <c r="E8112" s="52" t="s">
        <v>944</v>
      </c>
      <c r="F8112" s="52" t="s">
        <v>956</v>
      </c>
      <c r="G8112" s="56" t="s">
        <v>957</v>
      </c>
      <c r="H8112" s="57">
        <v>6182000</v>
      </c>
    </row>
    <row r="8113" spans="1:8">
      <c r="A8113" s="52" t="s">
        <v>811</v>
      </c>
      <c r="B8113" s="52" t="s">
        <v>837</v>
      </c>
      <c r="C8113" s="52" t="s">
        <v>1158</v>
      </c>
      <c r="D8113" s="52" t="s">
        <v>1193</v>
      </c>
      <c r="E8113" s="52" t="s">
        <v>966</v>
      </c>
      <c r="F8113" s="52" t="s">
        <v>201</v>
      </c>
      <c r="G8113" s="56" t="s">
        <v>967</v>
      </c>
      <c r="H8113" s="57">
        <v>76400000</v>
      </c>
    </row>
    <row r="8114" spans="1:8">
      <c r="A8114" s="52" t="s">
        <v>811</v>
      </c>
      <c r="B8114" s="52" t="s">
        <v>837</v>
      </c>
      <c r="C8114" s="52" t="s">
        <v>1158</v>
      </c>
      <c r="D8114" s="52" t="s">
        <v>1193</v>
      </c>
      <c r="E8114" s="52" t="s">
        <v>966</v>
      </c>
      <c r="F8114" s="52" t="s">
        <v>970</v>
      </c>
      <c r="G8114" s="56" t="s">
        <v>971</v>
      </c>
      <c r="H8114" s="57">
        <v>76400000</v>
      </c>
    </row>
    <row r="8115" spans="1:8">
      <c r="A8115" s="52" t="s">
        <v>811</v>
      </c>
      <c r="B8115" s="52" t="s">
        <v>837</v>
      </c>
      <c r="C8115" s="52" t="s">
        <v>1158</v>
      </c>
      <c r="D8115" s="52" t="s">
        <v>1193</v>
      </c>
      <c r="E8115" s="52" t="s">
        <v>972</v>
      </c>
      <c r="F8115" s="52" t="s">
        <v>201</v>
      </c>
      <c r="G8115" s="56" t="s">
        <v>973</v>
      </c>
      <c r="H8115" s="57">
        <v>123795000</v>
      </c>
    </row>
    <row r="8116" spans="1:8">
      <c r="A8116" s="52" t="s">
        <v>811</v>
      </c>
      <c r="B8116" s="52" t="s">
        <v>837</v>
      </c>
      <c r="C8116" s="52" t="s">
        <v>1158</v>
      </c>
      <c r="D8116" s="52" t="s">
        <v>1193</v>
      </c>
      <c r="E8116" s="52" t="s">
        <v>972</v>
      </c>
      <c r="F8116" s="52" t="s">
        <v>974</v>
      </c>
      <c r="G8116" s="56" t="s">
        <v>975</v>
      </c>
      <c r="H8116" s="57">
        <v>79704000</v>
      </c>
    </row>
    <row r="8117" spans="1:8">
      <c r="A8117" s="52" t="s">
        <v>811</v>
      </c>
      <c r="B8117" s="52" t="s">
        <v>837</v>
      </c>
      <c r="C8117" s="52" t="s">
        <v>1158</v>
      </c>
      <c r="D8117" s="52" t="s">
        <v>1193</v>
      </c>
      <c r="E8117" s="52" t="s">
        <v>972</v>
      </c>
      <c r="F8117" s="52" t="s">
        <v>976</v>
      </c>
      <c r="G8117" s="56" t="s">
        <v>977</v>
      </c>
      <c r="H8117" s="57">
        <v>19472000</v>
      </c>
    </row>
    <row r="8118" spans="1:8">
      <c r="A8118" s="52" t="s">
        <v>811</v>
      </c>
      <c r="B8118" s="52" t="s">
        <v>837</v>
      </c>
      <c r="C8118" s="52" t="s">
        <v>1158</v>
      </c>
      <c r="D8118" s="52" t="s">
        <v>1193</v>
      </c>
      <c r="E8118" s="52" t="s">
        <v>972</v>
      </c>
      <c r="F8118" s="52" t="s">
        <v>978</v>
      </c>
      <c r="G8118" s="56" t="s">
        <v>979</v>
      </c>
      <c r="H8118" s="57">
        <v>9194000</v>
      </c>
    </row>
    <row r="8119" spans="1:8">
      <c r="A8119" s="52" t="s">
        <v>811</v>
      </c>
      <c r="B8119" s="52" t="s">
        <v>837</v>
      </c>
      <c r="C8119" s="52" t="s">
        <v>1158</v>
      </c>
      <c r="D8119" s="52" t="s">
        <v>1193</v>
      </c>
      <c r="E8119" s="52" t="s">
        <v>972</v>
      </c>
      <c r="F8119" s="52" t="s">
        <v>980</v>
      </c>
      <c r="G8119" s="56" t="s">
        <v>981</v>
      </c>
      <c r="H8119" s="57">
        <v>15425000</v>
      </c>
    </row>
    <row r="8120" spans="1:8">
      <c r="A8120" s="52" t="s">
        <v>811</v>
      </c>
      <c r="B8120" s="52" t="s">
        <v>837</v>
      </c>
      <c r="C8120" s="52" t="s">
        <v>1158</v>
      </c>
      <c r="D8120" s="52" t="s">
        <v>1193</v>
      </c>
      <c r="E8120" s="52" t="s">
        <v>986</v>
      </c>
      <c r="F8120" s="52" t="s">
        <v>201</v>
      </c>
      <c r="G8120" s="56" t="s">
        <v>987</v>
      </c>
      <c r="H8120" s="57">
        <v>219646041</v>
      </c>
    </row>
    <row r="8121" spans="1:8">
      <c r="A8121" s="52" t="s">
        <v>811</v>
      </c>
      <c r="B8121" s="52" t="s">
        <v>837</v>
      </c>
      <c r="C8121" s="52" t="s">
        <v>1158</v>
      </c>
      <c r="D8121" s="52" t="s">
        <v>1193</v>
      </c>
      <c r="E8121" s="52" t="s">
        <v>986</v>
      </c>
      <c r="F8121" s="52" t="s">
        <v>988</v>
      </c>
      <c r="G8121" s="56" t="s">
        <v>989</v>
      </c>
      <c r="H8121" s="57">
        <v>219646041</v>
      </c>
    </row>
    <row r="8122" spans="1:8">
      <c r="A8122" s="52" t="s">
        <v>811</v>
      </c>
      <c r="B8122" s="52" t="s">
        <v>837</v>
      </c>
      <c r="C8122" s="52" t="s">
        <v>1158</v>
      </c>
      <c r="D8122" s="52" t="s">
        <v>1193</v>
      </c>
      <c r="E8122" s="52" t="s">
        <v>996</v>
      </c>
      <c r="F8122" s="52" t="s">
        <v>201</v>
      </c>
      <c r="G8122" s="56" t="s">
        <v>997</v>
      </c>
      <c r="H8122" s="57">
        <v>12990000</v>
      </c>
    </row>
    <row r="8123" spans="1:8">
      <c r="A8123" s="52" t="s">
        <v>811</v>
      </c>
      <c r="B8123" s="52" t="s">
        <v>837</v>
      </c>
      <c r="C8123" s="52" t="s">
        <v>1158</v>
      </c>
      <c r="D8123" s="52" t="s">
        <v>1193</v>
      </c>
      <c r="E8123" s="52" t="s">
        <v>996</v>
      </c>
      <c r="F8123" s="52" t="s">
        <v>998</v>
      </c>
      <c r="G8123" s="56" t="s">
        <v>999</v>
      </c>
      <c r="H8123" s="57">
        <v>12990000</v>
      </c>
    </row>
    <row r="8124" spans="1:8">
      <c r="A8124" s="52" t="s">
        <v>811</v>
      </c>
      <c r="B8124" s="52" t="s">
        <v>837</v>
      </c>
      <c r="C8124" s="52" t="s">
        <v>1158</v>
      </c>
      <c r="D8124" s="52" t="s">
        <v>1193</v>
      </c>
      <c r="E8124" s="52" t="s">
        <v>1006</v>
      </c>
      <c r="F8124" s="52" t="s">
        <v>201</v>
      </c>
      <c r="G8124" s="56" t="s">
        <v>1007</v>
      </c>
      <c r="H8124" s="57">
        <v>19903600</v>
      </c>
    </row>
    <row r="8125" spans="1:8" ht="38.25">
      <c r="A8125" s="52" t="s">
        <v>811</v>
      </c>
      <c r="B8125" s="52" t="s">
        <v>837</v>
      </c>
      <c r="C8125" s="52" t="s">
        <v>1158</v>
      </c>
      <c r="D8125" s="52" t="s">
        <v>1193</v>
      </c>
      <c r="E8125" s="52" t="s">
        <v>1006</v>
      </c>
      <c r="F8125" s="52" t="s">
        <v>1012</v>
      </c>
      <c r="G8125" s="56" t="s">
        <v>1013</v>
      </c>
      <c r="H8125" s="57">
        <v>4914000</v>
      </c>
    </row>
    <row r="8126" spans="1:8">
      <c r="A8126" s="52" t="s">
        <v>811</v>
      </c>
      <c r="B8126" s="52" t="s">
        <v>837</v>
      </c>
      <c r="C8126" s="52" t="s">
        <v>1158</v>
      </c>
      <c r="D8126" s="52" t="s">
        <v>1193</v>
      </c>
      <c r="E8126" s="52" t="s">
        <v>1006</v>
      </c>
      <c r="F8126" s="52" t="s">
        <v>1014</v>
      </c>
      <c r="G8126" s="56" t="s">
        <v>1015</v>
      </c>
      <c r="H8126" s="57">
        <v>14989600</v>
      </c>
    </row>
    <row r="8127" spans="1:8">
      <c r="A8127" s="52" t="s">
        <v>811</v>
      </c>
      <c r="B8127" s="52" t="s">
        <v>837</v>
      </c>
      <c r="C8127" s="52" t="s">
        <v>1158</v>
      </c>
      <c r="D8127" s="52" t="s">
        <v>1193</v>
      </c>
      <c r="E8127" s="52" t="s">
        <v>1021</v>
      </c>
      <c r="F8127" s="52" t="s">
        <v>201</v>
      </c>
      <c r="G8127" s="56" t="s">
        <v>1022</v>
      </c>
      <c r="H8127" s="57">
        <v>47900000</v>
      </c>
    </row>
    <row r="8128" spans="1:8">
      <c r="A8128" s="52" t="s">
        <v>811</v>
      </c>
      <c r="B8128" s="52" t="s">
        <v>837</v>
      </c>
      <c r="C8128" s="52" t="s">
        <v>1158</v>
      </c>
      <c r="D8128" s="52" t="s">
        <v>1193</v>
      </c>
      <c r="E8128" s="52" t="s">
        <v>1021</v>
      </c>
      <c r="F8128" s="52" t="s">
        <v>1029</v>
      </c>
      <c r="G8128" s="56" t="s">
        <v>1030</v>
      </c>
      <c r="H8128" s="57">
        <v>10900000</v>
      </c>
    </row>
    <row r="8129" spans="1:8">
      <c r="A8129" s="52" t="s">
        <v>811</v>
      </c>
      <c r="B8129" s="52" t="s">
        <v>837</v>
      </c>
      <c r="C8129" s="52" t="s">
        <v>1158</v>
      </c>
      <c r="D8129" s="52" t="s">
        <v>1193</v>
      </c>
      <c r="E8129" s="52" t="s">
        <v>1021</v>
      </c>
      <c r="F8129" s="52" t="s">
        <v>1031</v>
      </c>
      <c r="G8129" s="56" t="s">
        <v>1032</v>
      </c>
      <c r="H8129" s="57">
        <v>20000000</v>
      </c>
    </row>
    <row r="8130" spans="1:8">
      <c r="A8130" s="52" t="s">
        <v>811</v>
      </c>
      <c r="B8130" s="52" t="s">
        <v>837</v>
      </c>
      <c r="C8130" s="52" t="s">
        <v>1158</v>
      </c>
      <c r="D8130" s="52" t="s">
        <v>1193</v>
      </c>
      <c r="E8130" s="52" t="s">
        <v>1021</v>
      </c>
      <c r="F8130" s="52" t="s">
        <v>1033</v>
      </c>
      <c r="G8130" s="56" t="s">
        <v>1034</v>
      </c>
      <c r="H8130" s="57">
        <v>17000000</v>
      </c>
    </row>
    <row r="8131" spans="1:8">
      <c r="A8131" s="52" t="s">
        <v>811</v>
      </c>
      <c r="B8131" s="52" t="s">
        <v>837</v>
      </c>
      <c r="C8131" s="52" t="s">
        <v>1158</v>
      </c>
      <c r="D8131" s="52" t="s">
        <v>1193</v>
      </c>
      <c r="E8131" s="52" t="s">
        <v>1035</v>
      </c>
      <c r="F8131" s="52" t="s">
        <v>201</v>
      </c>
      <c r="G8131" s="56" t="s">
        <v>1036</v>
      </c>
      <c r="H8131" s="57">
        <v>28200000</v>
      </c>
    </row>
    <row r="8132" spans="1:8">
      <c r="A8132" s="52" t="s">
        <v>811</v>
      </c>
      <c r="B8132" s="52" t="s">
        <v>837</v>
      </c>
      <c r="C8132" s="52" t="s">
        <v>1158</v>
      </c>
      <c r="D8132" s="52" t="s">
        <v>1193</v>
      </c>
      <c r="E8132" s="52" t="s">
        <v>1035</v>
      </c>
      <c r="F8132" s="52" t="s">
        <v>1042</v>
      </c>
      <c r="G8132" s="56" t="s">
        <v>1043</v>
      </c>
      <c r="H8132" s="57">
        <v>28200000</v>
      </c>
    </row>
    <row r="8133" spans="1:8">
      <c r="A8133" s="52" t="s">
        <v>811</v>
      </c>
      <c r="B8133" s="52" t="s">
        <v>837</v>
      </c>
      <c r="C8133" s="52" t="s">
        <v>1158</v>
      </c>
      <c r="D8133" s="52" t="s">
        <v>1193</v>
      </c>
      <c r="E8133" s="52" t="s">
        <v>1044</v>
      </c>
      <c r="F8133" s="52" t="s">
        <v>201</v>
      </c>
      <c r="G8133" s="56" t="s">
        <v>1045</v>
      </c>
      <c r="H8133" s="57">
        <v>1506864359</v>
      </c>
    </row>
    <row r="8134" spans="1:8">
      <c r="A8134" s="52" t="s">
        <v>811</v>
      </c>
      <c r="B8134" s="52" t="s">
        <v>837</v>
      </c>
      <c r="C8134" s="52" t="s">
        <v>1158</v>
      </c>
      <c r="D8134" s="52" t="s">
        <v>1193</v>
      </c>
      <c r="E8134" s="52" t="s">
        <v>1044</v>
      </c>
      <c r="F8134" s="52" t="s">
        <v>1048</v>
      </c>
      <c r="G8134" s="56" t="s">
        <v>1049</v>
      </c>
      <c r="H8134" s="57">
        <v>152933000</v>
      </c>
    </row>
    <row r="8135" spans="1:8">
      <c r="A8135" s="52" t="s">
        <v>811</v>
      </c>
      <c r="B8135" s="52" t="s">
        <v>837</v>
      </c>
      <c r="C8135" s="52" t="s">
        <v>1158</v>
      </c>
      <c r="D8135" s="52" t="s">
        <v>1193</v>
      </c>
      <c r="E8135" s="52" t="s">
        <v>1044</v>
      </c>
      <c r="F8135" s="52" t="s">
        <v>1050</v>
      </c>
      <c r="G8135" s="56" t="s">
        <v>1051</v>
      </c>
      <c r="H8135" s="57">
        <v>1353931359</v>
      </c>
    </row>
    <row r="8136" spans="1:8" ht="25.5">
      <c r="A8136" s="52" t="s">
        <v>811</v>
      </c>
      <c r="B8136" s="52" t="s">
        <v>837</v>
      </c>
      <c r="C8136" s="52" t="s">
        <v>1158</v>
      </c>
      <c r="D8136" s="52" t="s">
        <v>1193</v>
      </c>
      <c r="E8136" s="52" t="s">
        <v>1058</v>
      </c>
      <c r="F8136" s="52" t="s">
        <v>201</v>
      </c>
      <c r="G8136" s="56" t="s">
        <v>1059</v>
      </c>
      <c r="H8136" s="57">
        <v>730108633</v>
      </c>
    </row>
    <row r="8137" spans="1:8">
      <c r="A8137" s="52" t="s">
        <v>811</v>
      </c>
      <c r="B8137" s="52" t="s">
        <v>837</v>
      </c>
      <c r="C8137" s="52" t="s">
        <v>1158</v>
      </c>
      <c r="D8137" s="52" t="s">
        <v>1193</v>
      </c>
      <c r="E8137" s="52" t="s">
        <v>1058</v>
      </c>
      <c r="F8137" s="52" t="s">
        <v>1062</v>
      </c>
      <c r="G8137" s="56" t="s">
        <v>1063</v>
      </c>
      <c r="H8137" s="57">
        <v>79701000</v>
      </c>
    </row>
    <row r="8138" spans="1:8">
      <c r="A8138" s="52" t="s">
        <v>811</v>
      </c>
      <c r="B8138" s="52" t="s">
        <v>837</v>
      </c>
      <c r="C8138" s="52" t="s">
        <v>1158</v>
      </c>
      <c r="D8138" s="52" t="s">
        <v>1193</v>
      </c>
      <c r="E8138" s="52" t="s">
        <v>1058</v>
      </c>
      <c r="F8138" s="52" t="s">
        <v>1064</v>
      </c>
      <c r="G8138" s="56" t="s">
        <v>1065</v>
      </c>
      <c r="H8138" s="57">
        <v>7457000</v>
      </c>
    </row>
    <row r="8139" spans="1:8">
      <c r="A8139" s="52" t="s">
        <v>811</v>
      </c>
      <c r="B8139" s="52" t="s">
        <v>837</v>
      </c>
      <c r="C8139" s="52" t="s">
        <v>1158</v>
      </c>
      <c r="D8139" s="52" t="s">
        <v>1193</v>
      </c>
      <c r="E8139" s="52" t="s">
        <v>1058</v>
      </c>
      <c r="F8139" s="52" t="s">
        <v>1068</v>
      </c>
      <c r="G8139" s="56" t="s">
        <v>1069</v>
      </c>
      <c r="H8139" s="57">
        <v>535170633</v>
      </c>
    </row>
    <row r="8140" spans="1:8">
      <c r="A8140" s="52" t="s">
        <v>811</v>
      </c>
      <c r="B8140" s="52" t="s">
        <v>837</v>
      </c>
      <c r="C8140" s="52" t="s">
        <v>1158</v>
      </c>
      <c r="D8140" s="52" t="s">
        <v>1193</v>
      </c>
      <c r="E8140" s="52" t="s">
        <v>1058</v>
      </c>
      <c r="F8140" s="52" t="s">
        <v>1070</v>
      </c>
      <c r="G8140" s="56" t="s">
        <v>1071</v>
      </c>
      <c r="H8140" s="57">
        <v>107780000</v>
      </c>
    </row>
    <row r="8141" spans="1:8" ht="25.5">
      <c r="A8141" s="52" t="s">
        <v>811</v>
      </c>
      <c r="B8141" s="52" t="s">
        <v>837</v>
      </c>
      <c r="C8141" s="52" t="s">
        <v>1158</v>
      </c>
      <c r="D8141" s="52" t="s">
        <v>1193</v>
      </c>
      <c r="E8141" s="52" t="s">
        <v>1072</v>
      </c>
      <c r="F8141" s="52" t="s">
        <v>201</v>
      </c>
      <c r="G8141" s="56" t="s">
        <v>1073</v>
      </c>
      <c r="H8141" s="57">
        <v>488381000</v>
      </c>
    </row>
    <row r="8142" spans="1:8">
      <c r="A8142" s="52" t="s">
        <v>811</v>
      </c>
      <c r="B8142" s="52" t="s">
        <v>837</v>
      </c>
      <c r="C8142" s="52" t="s">
        <v>1158</v>
      </c>
      <c r="D8142" s="52" t="s">
        <v>1193</v>
      </c>
      <c r="E8142" s="52" t="s">
        <v>1072</v>
      </c>
      <c r="F8142" s="52" t="s">
        <v>1075</v>
      </c>
      <c r="G8142" s="56" t="s">
        <v>1065</v>
      </c>
      <c r="H8142" s="57">
        <v>13200000</v>
      </c>
    </row>
    <row r="8143" spans="1:8">
      <c r="A8143" s="52" t="s">
        <v>811</v>
      </c>
      <c r="B8143" s="52" t="s">
        <v>837</v>
      </c>
      <c r="C8143" s="52" t="s">
        <v>1158</v>
      </c>
      <c r="D8143" s="52" t="s">
        <v>1193</v>
      </c>
      <c r="E8143" s="52" t="s">
        <v>1072</v>
      </c>
      <c r="F8143" s="52" t="s">
        <v>1252</v>
      </c>
      <c r="G8143" s="56" t="s">
        <v>1253</v>
      </c>
      <c r="H8143" s="57">
        <v>475181000</v>
      </c>
    </row>
    <row r="8144" spans="1:8" ht="25.5">
      <c r="A8144" s="52" t="s">
        <v>811</v>
      </c>
      <c r="B8144" s="52" t="s">
        <v>837</v>
      </c>
      <c r="C8144" s="52" t="s">
        <v>1158</v>
      </c>
      <c r="D8144" s="52" t="s">
        <v>1193</v>
      </c>
      <c r="E8144" s="52" t="s">
        <v>1076</v>
      </c>
      <c r="F8144" s="52" t="s">
        <v>201</v>
      </c>
      <c r="G8144" s="56" t="s">
        <v>1077</v>
      </c>
      <c r="H8144" s="57">
        <v>171027000</v>
      </c>
    </row>
    <row r="8145" spans="1:8">
      <c r="A8145" s="52" t="s">
        <v>811</v>
      </c>
      <c r="B8145" s="52" t="s">
        <v>837</v>
      </c>
      <c r="C8145" s="52" t="s">
        <v>1158</v>
      </c>
      <c r="D8145" s="52" t="s">
        <v>1193</v>
      </c>
      <c r="E8145" s="52" t="s">
        <v>1076</v>
      </c>
      <c r="F8145" s="52" t="s">
        <v>1112</v>
      </c>
      <c r="G8145" s="56" t="s">
        <v>1113</v>
      </c>
      <c r="H8145" s="57">
        <v>160391000</v>
      </c>
    </row>
    <row r="8146" spans="1:8">
      <c r="A8146" s="52" t="s">
        <v>811</v>
      </c>
      <c r="B8146" s="52" t="s">
        <v>837</v>
      </c>
      <c r="C8146" s="52" t="s">
        <v>1158</v>
      </c>
      <c r="D8146" s="52" t="s">
        <v>1193</v>
      </c>
      <c r="E8146" s="52" t="s">
        <v>1076</v>
      </c>
      <c r="F8146" s="52" t="s">
        <v>1078</v>
      </c>
      <c r="G8146" s="56" t="s">
        <v>1079</v>
      </c>
      <c r="H8146" s="57">
        <v>10636000</v>
      </c>
    </row>
    <row r="8147" spans="1:8">
      <c r="A8147" s="52" t="s">
        <v>811</v>
      </c>
      <c r="B8147" s="52" t="s">
        <v>837</v>
      </c>
      <c r="C8147" s="52" t="s">
        <v>1158</v>
      </c>
      <c r="D8147" s="52" t="s">
        <v>1193</v>
      </c>
      <c r="E8147" s="52" t="s">
        <v>1083</v>
      </c>
      <c r="F8147" s="52" t="s">
        <v>201</v>
      </c>
      <c r="G8147" s="56" t="s">
        <v>971</v>
      </c>
      <c r="H8147" s="57">
        <v>1010116000</v>
      </c>
    </row>
    <row r="8148" spans="1:8">
      <c r="A8148" s="52" t="s">
        <v>811</v>
      </c>
      <c r="B8148" s="52" t="s">
        <v>837</v>
      </c>
      <c r="C8148" s="52" t="s">
        <v>1158</v>
      </c>
      <c r="D8148" s="52" t="s">
        <v>1193</v>
      </c>
      <c r="E8148" s="52" t="s">
        <v>1083</v>
      </c>
      <c r="F8148" s="52" t="s">
        <v>1088</v>
      </c>
      <c r="G8148" s="56" t="s">
        <v>1089</v>
      </c>
      <c r="H8148" s="57">
        <v>37500000</v>
      </c>
    </row>
    <row r="8149" spans="1:8">
      <c r="A8149" s="52" t="s">
        <v>811</v>
      </c>
      <c r="B8149" s="52" t="s">
        <v>837</v>
      </c>
      <c r="C8149" s="52" t="s">
        <v>1158</v>
      </c>
      <c r="D8149" s="52" t="s">
        <v>1193</v>
      </c>
      <c r="E8149" s="52" t="s">
        <v>1083</v>
      </c>
      <c r="F8149" s="52" t="s">
        <v>1090</v>
      </c>
      <c r="G8149" s="56" t="s">
        <v>1091</v>
      </c>
      <c r="H8149" s="57">
        <v>972616000</v>
      </c>
    </row>
    <row r="8150" spans="1:8" ht="25.5">
      <c r="A8150" s="52" t="s">
        <v>811</v>
      </c>
      <c r="B8150" s="52" t="s">
        <v>837</v>
      </c>
      <c r="C8150" s="52" t="s">
        <v>930</v>
      </c>
      <c r="D8150" s="52" t="s">
        <v>201</v>
      </c>
      <c r="E8150" s="52" t="s">
        <v>201</v>
      </c>
      <c r="F8150" s="52" t="s">
        <v>201</v>
      </c>
      <c r="G8150" s="56" t="s">
        <v>931</v>
      </c>
      <c r="H8150" s="57">
        <v>1217960000</v>
      </c>
    </row>
    <row r="8151" spans="1:8">
      <c r="A8151" s="52" t="s">
        <v>811</v>
      </c>
      <c r="B8151" s="52" t="s">
        <v>837</v>
      </c>
      <c r="C8151" s="52" t="s">
        <v>930</v>
      </c>
      <c r="D8151" s="52" t="s">
        <v>932</v>
      </c>
      <c r="E8151" s="52" t="s">
        <v>201</v>
      </c>
      <c r="F8151" s="52" t="s">
        <v>201</v>
      </c>
      <c r="G8151" s="56" t="s">
        <v>933</v>
      </c>
      <c r="H8151" s="57">
        <v>1217960000</v>
      </c>
    </row>
    <row r="8152" spans="1:8">
      <c r="A8152" s="52" t="s">
        <v>811</v>
      </c>
      <c r="B8152" s="52" t="s">
        <v>837</v>
      </c>
      <c r="C8152" s="52" t="s">
        <v>930</v>
      </c>
      <c r="D8152" s="52" t="s">
        <v>932</v>
      </c>
      <c r="E8152" s="52" t="s">
        <v>944</v>
      </c>
      <c r="F8152" s="52" t="s">
        <v>201</v>
      </c>
      <c r="G8152" s="56" t="s">
        <v>945</v>
      </c>
      <c r="H8152" s="57">
        <v>145054400</v>
      </c>
    </row>
    <row r="8153" spans="1:8">
      <c r="A8153" s="52" t="s">
        <v>811</v>
      </c>
      <c r="B8153" s="52" t="s">
        <v>837</v>
      </c>
      <c r="C8153" s="52" t="s">
        <v>930</v>
      </c>
      <c r="D8153" s="52" t="s">
        <v>932</v>
      </c>
      <c r="E8153" s="52" t="s">
        <v>944</v>
      </c>
      <c r="F8153" s="52" t="s">
        <v>948</v>
      </c>
      <c r="G8153" s="56" t="s">
        <v>949</v>
      </c>
      <c r="H8153" s="57">
        <v>145054400</v>
      </c>
    </row>
    <row r="8154" spans="1:8">
      <c r="A8154" s="52" t="s">
        <v>811</v>
      </c>
      <c r="B8154" s="52" t="s">
        <v>837</v>
      </c>
      <c r="C8154" s="52" t="s">
        <v>930</v>
      </c>
      <c r="D8154" s="52" t="s">
        <v>932</v>
      </c>
      <c r="E8154" s="52" t="s">
        <v>966</v>
      </c>
      <c r="F8154" s="52" t="s">
        <v>201</v>
      </c>
      <c r="G8154" s="56" t="s">
        <v>967</v>
      </c>
      <c r="H8154" s="57">
        <v>29500000</v>
      </c>
    </row>
    <row r="8155" spans="1:8">
      <c r="A8155" s="52" t="s">
        <v>811</v>
      </c>
      <c r="B8155" s="52" t="s">
        <v>837</v>
      </c>
      <c r="C8155" s="52" t="s">
        <v>930</v>
      </c>
      <c r="D8155" s="52" t="s">
        <v>932</v>
      </c>
      <c r="E8155" s="52" t="s">
        <v>966</v>
      </c>
      <c r="F8155" s="52" t="s">
        <v>970</v>
      </c>
      <c r="G8155" s="56" t="s">
        <v>971</v>
      </c>
      <c r="H8155" s="57">
        <v>29500000</v>
      </c>
    </row>
    <row r="8156" spans="1:8">
      <c r="A8156" s="52" t="s">
        <v>811</v>
      </c>
      <c r="B8156" s="52" t="s">
        <v>837</v>
      </c>
      <c r="C8156" s="52" t="s">
        <v>930</v>
      </c>
      <c r="D8156" s="52" t="s">
        <v>932</v>
      </c>
      <c r="E8156" s="52" t="s">
        <v>996</v>
      </c>
      <c r="F8156" s="52" t="s">
        <v>201</v>
      </c>
      <c r="G8156" s="56" t="s">
        <v>997</v>
      </c>
      <c r="H8156" s="57">
        <v>55846000</v>
      </c>
    </row>
    <row r="8157" spans="1:8">
      <c r="A8157" s="52" t="s">
        <v>811</v>
      </c>
      <c r="B8157" s="52" t="s">
        <v>837</v>
      </c>
      <c r="C8157" s="52" t="s">
        <v>930</v>
      </c>
      <c r="D8157" s="52" t="s">
        <v>932</v>
      </c>
      <c r="E8157" s="52" t="s">
        <v>996</v>
      </c>
      <c r="F8157" s="52" t="s">
        <v>998</v>
      </c>
      <c r="G8157" s="56" t="s">
        <v>999</v>
      </c>
      <c r="H8157" s="57">
        <v>47096000</v>
      </c>
    </row>
    <row r="8158" spans="1:8">
      <c r="A8158" s="52" t="s">
        <v>811</v>
      </c>
      <c r="B8158" s="52" t="s">
        <v>837</v>
      </c>
      <c r="C8158" s="52" t="s">
        <v>930</v>
      </c>
      <c r="D8158" s="52" t="s">
        <v>932</v>
      </c>
      <c r="E8158" s="52" t="s">
        <v>996</v>
      </c>
      <c r="F8158" s="52" t="s">
        <v>1004</v>
      </c>
      <c r="G8158" s="56" t="s">
        <v>1005</v>
      </c>
      <c r="H8158" s="57">
        <v>8750000</v>
      </c>
    </row>
    <row r="8159" spans="1:8">
      <c r="A8159" s="52" t="s">
        <v>811</v>
      </c>
      <c r="B8159" s="52" t="s">
        <v>837</v>
      </c>
      <c r="C8159" s="52" t="s">
        <v>930</v>
      </c>
      <c r="D8159" s="52" t="s">
        <v>932</v>
      </c>
      <c r="E8159" s="52" t="s">
        <v>1006</v>
      </c>
      <c r="F8159" s="52" t="s">
        <v>201</v>
      </c>
      <c r="G8159" s="56" t="s">
        <v>1007</v>
      </c>
      <c r="H8159" s="57">
        <v>5950000</v>
      </c>
    </row>
    <row r="8160" spans="1:8">
      <c r="A8160" s="52" t="s">
        <v>811</v>
      </c>
      <c r="B8160" s="52" t="s">
        <v>837</v>
      </c>
      <c r="C8160" s="52" t="s">
        <v>930</v>
      </c>
      <c r="D8160" s="52" t="s">
        <v>932</v>
      </c>
      <c r="E8160" s="52" t="s">
        <v>1006</v>
      </c>
      <c r="F8160" s="52" t="s">
        <v>1020</v>
      </c>
      <c r="G8160" s="56" t="s">
        <v>511</v>
      </c>
      <c r="H8160" s="57">
        <v>5950000</v>
      </c>
    </row>
    <row r="8161" spans="1:8">
      <c r="A8161" s="52" t="s">
        <v>811</v>
      </c>
      <c r="B8161" s="52" t="s">
        <v>837</v>
      </c>
      <c r="C8161" s="52" t="s">
        <v>930</v>
      </c>
      <c r="D8161" s="52" t="s">
        <v>932</v>
      </c>
      <c r="E8161" s="52" t="s">
        <v>1021</v>
      </c>
      <c r="F8161" s="52" t="s">
        <v>201</v>
      </c>
      <c r="G8161" s="56" t="s">
        <v>1022</v>
      </c>
      <c r="H8161" s="57">
        <v>789789600</v>
      </c>
    </row>
    <row r="8162" spans="1:8">
      <c r="A8162" s="52" t="s">
        <v>811</v>
      </c>
      <c r="B8162" s="52" t="s">
        <v>837</v>
      </c>
      <c r="C8162" s="52" t="s">
        <v>930</v>
      </c>
      <c r="D8162" s="52" t="s">
        <v>932</v>
      </c>
      <c r="E8162" s="52" t="s">
        <v>1021</v>
      </c>
      <c r="F8162" s="52" t="s">
        <v>1023</v>
      </c>
      <c r="G8162" s="56" t="s">
        <v>1024</v>
      </c>
      <c r="H8162" s="57">
        <v>171089700</v>
      </c>
    </row>
    <row r="8163" spans="1:8">
      <c r="A8163" s="52" t="s">
        <v>811</v>
      </c>
      <c r="B8163" s="52" t="s">
        <v>837</v>
      </c>
      <c r="C8163" s="52" t="s">
        <v>930</v>
      </c>
      <c r="D8163" s="52" t="s">
        <v>932</v>
      </c>
      <c r="E8163" s="52" t="s">
        <v>1021</v>
      </c>
      <c r="F8163" s="52" t="s">
        <v>1025</v>
      </c>
      <c r="G8163" s="56" t="s">
        <v>1026</v>
      </c>
      <c r="H8163" s="57">
        <v>24000000</v>
      </c>
    </row>
    <row r="8164" spans="1:8">
      <c r="A8164" s="52" t="s">
        <v>811</v>
      </c>
      <c r="B8164" s="52" t="s">
        <v>837</v>
      </c>
      <c r="C8164" s="52" t="s">
        <v>930</v>
      </c>
      <c r="D8164" s="52" t="s">
        <v>932</v>
      </c>
      <c r="E8164" s="52" t="s">
        <v>1021</v>
      </c>
      <c r="F8164" s="52" t="s">
        <v>1243</v>
      </c>
      <c r="G8164" s="56" t="s">
        <v>1244</v>
      </c>
      <c r="H8164" s="57">
        <v>34795000</v>
      </c>
    </row>
    <row r="8165" spans="1:8">
      <c r="A8165" s="52" t="s">
        <v>811</v>
      </c>
      <c r="B8165" s="52" t="s">
        <v>837</v>
      </c>
      <c r="C8165" s="52" t="s">
        <v>930</v>
      </c>
      <c r="D8165" s="52" t="s">
        <v>932</v>
      </c>
      <c r="E8165" s="52" t="s">
        <v>1021</v>
      </c>
      <c r="F8165" s="52" t="s">
        <v>1031</v>
      </c>
      <c r="G8165" s="56" t="s">
        <v>1032</v>
      </c>
      <c r="H8165" s="57">
        <v>377250000</v>
      </c>
    </row>
    <row r="8166" spans="1:8">
      <c r="A8166" s="52" t="s">
        <v>811</v>
      </c>
      <c r="B8166" s="52" t="s">
        <v>837</v>
      </c>
      <c r="C8166" s="52" t="s">
        <v>930</v>
      </c>
      <c r="D8166" s="52" t="s">
        <v>932</v>
      </c>
      <c r="E8166" s="52" t="s">
        <v>1021</v>
      </c>
      <c r="F8166" s="52" t="s">
        <v>1033</v>
      </c>
      <c r="G8166" s="56" t="s">
        <v>1034</v>
      </c>
      <c r="H8166" s="57">
        <v>182654900</v>
      </c>
    </row>
    <row r="8167" spans="1:8">
      <c r="A8167" s="52" t="s">
        <v>811</v>
      </c>
      <c r="B8167" s="52" t="s">
        <v>837</v>
      </c>
      <c r="C8167" s="52" t="s">
        <v>930</v>
      </c>
      <c r="D8167" s="52" t="s">
        <v>932</v>
      </c>
      <c r="E8167" s="52" t="s">
        <v>1035</v>
      </c>
      <c r="F8167" s="52" t="s">
        <v>201</v>
      </c>
      <c r="G8167" s="56" t="s">
        <v>1036</v>
      </c>
      <c r="H8167" s="57">
        <v>35425000</v>
      </c>
    </row>
    <row r="8168" spans="1:8">
      <c r="A8168" s="52" t="s">
        <v>811</v>
      </c>
      <c r="B8168" s="52" t="s">
        <v>837</v>
      </c>
      <c r="C8168" s="52" t="s">
        <v>930</v>
      </c>
      <c r="D8168" s="52" t="s">
        <v>932</v>
      </c>
      <c r="E8168" s="52" t="s">
        <v>1035</v>
      </c>
      <c r="F8168" s="52" t="s">
        <v>1037</v>
      </c>
      <c r="G8168" s="56" t="s">
        <v>1038</v>
      </c>
      <c r="H8168" s="57">
        <v>9000000</v>
      </c>
    </row>
    <row r="8169" spans="1:8">
      <c r="A8169" s="52" t="s">
        <v>811</v>
      </c>
      <c r="B8169" s="52" t="s">
        <v>837</v>
      </c>
      <c r="C8169" s="52" t="s">
        <v>930</v>
      </c>
      <c r="D8169" s="52" t="s">
        <v>932</v>
      </c>
      <c r="E8169" s="52" t="s">
        <v>1035</v>
      </c>
      <c r="F8169" s="52" t="s">
        <v>1039</v>
      </c>
      <c r="G8169" s="56" t="s">
        <v>1040</v>
      </c>
      <c r="H8169" s="57">
        <v>11325000</v>
      </c>
    </row>
    <row r="8170" spans="1:8">
      <c r="A8170" s="52" t="s">
        <v>811</v>
      </c>
      <c r="B8170" s="52" t="s">
        <v>837</v>
      </c>
      <c r="C8170" s="52" t="s">
        <v>930</v>
      </c>
      <c r="D8170" s="52" t="s">
        <v>932</v>
      </c>
      <c r="E8170" s="52" t="s">
        <v>1035</v>
      </c>
      <c r="F8170" s="52" t="s">
        <v>1041</v>
      </c>
      <c r="G8170" s="56" t="s">
        <v>1028</v>
      </c>
      <c r="H8170" s="57">
        <v>15100000</v>
      </c>
    </row>
    <row r="8171" spans="1:8">
      <c r="A8171" s="52" t="s">
        <v>811</v>
      </c>
      <c r="B8171" s="52" t="s">
        <v>837</v>
      </c>
      <c r="C8171" s="52" t="s">
        <v>930</v>
      </c>
      <c r="D8171" s="52" t="s">
        <v>932</v>
      </c>
      <c r="E8171" s="52" t="s">
        <v>1044</v>
      </c>
      <c r="F8171" s="52" t="s">
        <v>201</v>
      </c>
      <c r="G8171" s="56" t="s">
        <v>1045</v>
      </c>
      <c r="H8171" s="57">
        <v>83407000</v>
      </c>
    </row>
    <row r="8172" spans="1:8">
      <c r="A8172" s="52" t="s">
        <v>811</v>
      </c>
      <c r="B8172" s="52" t="s">
        <v>837</v>
      </c>
      <c r="C8172" s="52" t="s">
        <v>930</v>
      </c>
      <c r="D8172" s="52" t="s">
        <v>932</v>
      </c>
      <c r="E8172" s="52" t="s">
        <v>1044</v>
      </c>
      <c r="F8172" s="52" t="s">
        <v>1046</v>
      </c>
      <c r="G8172" s="56" t="s">
        <v>1047</v>
      </c>
      <c r="H8172" s="57">
        <v>83407000</v>
      </c>
    </row>
    <row r="8173" spans="1:8" ht="25.5">
      <c r="A8173" s="52" t="s">
        <v>811</v>
      </c>
      <c r="B8173" s="52" t="s">
        <v>837</v>
      </c>
      <c r="C8173" s="52" t="s">
        <v>930</v>
      </c>
      <c r="D8173" s="52" t="s">
        <v>932</v>
      </c>
      <c r="E8173" s="52" t="s">
        <v>1058</v>
      </c>
      <c r="F8173" s="52" t="s">
        <v>201</v>
      </c>
      <c r="G8173" s="56" t="s">
        <v>1059</v>
      </c>
      <c r="H8173" s="57">
        <v>8010000</v>
      </c>
    </row>
    <row r="8174" spans="1:8">
      <c r="A8174" s="52" t="s">
        <v>811</v>
      </c>
      <c r="B8174" s="52" t="s">
        <v>837</v>
      </c>
      <c r="C8174" s="52" t="s">
        <v>930</v>
      </c>
      <c r="D8174" s="52" t="s">
        <v>932</v>
      </c>
      <c r="E8174" s="52" t="s">
        <v>1058</v>
      </c>
      <c r="F8174" s="52" t="s">
        <v>1064</v>
      </c>
      <c r="G8174" s="56" t="s">
        <v>1065</v>
      </c>
      <c r="H8174" s="57">
        <v>8010000</v>
      </c>
    </row>
    <row r="8175" spans="1:8" ht="25.5">
      <c r="A8175" s="52" t="s">
        <v>811</v>
      </c>
      <c r="B8175" s="52" t="s">
        <v>837</v>
      </c>
      <c r="C8175" s="52" t="s">
        <v>930</v>
      </c>
      <c r="D8175" s="52" t="s">
        <v>932</v>
      </c>
      <c r="E8175" s="52" t="s">
        <v>1076</v>
      </c>
      <c r="F8175" s="52" t="s">
        <v>201</v>
      </c>
      <c r="G8175" s="56" t="s">
        <v>1077</v>
      </c>
      <c r="H8175" s="57">
        <v>55650000</v>
      </c>
    </row>
    <row r="8176" spans="1:8">
      <c r="A8176" s="52" t="s">
        <v>811</v>
      </c>
      <c r="B8176" s="52" t="s">
        <v>837</v>
      </c>
      <c r="C8176" s="52" t="s">
        <v>930</v>
      </c>
      <c r="D8176" s="52" t="s">
        <v>932</v>
      </c>
      <c r="E8176" s="52" t="s">
        <v>1076</v>
      </c>
      <c r="F8176" s="52" t="s">
        <v>1112</v>
      </c>
      <c r="G8176" s="56" t="s">
        <v>1113</v>
      </c>
      <c r="H8176" s="57">
        <v>37150000</v>
      </c>
    </row>
    <row r="8177" spans="1:8">
      <c r="A8177" s="52" t="s">
        <v>811</v>
      </c>
      <c r="B8177" s="52" t="s">
        <v>837</v>
      </c>
      <c r="C8177" s="52" t="s">
        <v>930</v>
      </c>
      <c r="D8177" s="52" t="s">
        <v>932</v>
      </c>
      <c r="E8177" s="52" t="s">
        <v>1076</v>
      </c>
      <c r="F8177" s="52" t="s">
        <v>1080</v>
      </c>
      <c r="G8177" s="56" t="s">
        <v>1081</v>
      </c>
      <c r="H8177" s="57">
        <v>18500000</v>
      </c>
    </row>
    <row r="8178" spans="1:8">
      <c r="A8178" s="52" t="s">
        <v>811</v>
      </c>
      <c r="B8178" s="52" t="s">
        <v>837</v>
      </c>
      <c r="C8178" s="52" t="s">
        <v>930</v>
      </c>
      <c r="D8178" s="52" t="s">
        <v>932</v>
      </c>
      <c r="E8178" s="52" t="s">
        <v>1189</v>
      </c>
      <c r="F8178" s="52" t="s">
        <v>201</v>
      </c>
      <c r="G8178" s="56" t="s">
        <v>1190</v>
      </c>
      <c r="H8178" s="57">
        <v>9328000</v>
      </c>
    </row>
    <row r="8179" spans="1:8">
      <c r="A8179" s="52" t="s">
        <v>811</v>
      </c>
      <c r="B8179" s="52" t="s">
        <v>837</v>
      </c>
      <c r="C8179" s="52" t="s">
        <v>930</v>
      </c>
      <c r="D8179" s="52" t="s">
        <v>932</v>
      </c>
      <c r="E8179" s="52" t="s">
        <v>1189</v>
      </c>
      <c r="F8179" s="52" t="s">
        <v>1191</v>
      </c>
      <c r="G8179" s="56" t="s">
        <v>1192</v>
      </c>
      <c r="H8179" s="57">
        <v>9328000</v>
      </c>
    </row>
    <row r="8180" spans="1:8">
      <c r="A8180" s="52" t="s">
        <v>811</v>
      </c>
      <c r="B8180" s="52" t="s">
        <v>839</v>
      </c>
      <c r="C8180" s="52" t="s">
        <v>201</v>
      </c>
      <c r="D8180" s="52" t="s">
        <v>201</v>
      </c>
      <c r="E8180" s="52" t="s">
        <v>201</v>
      </c>
      <c r="F8180" s="52" t="s">
        <v>201</v>
      </c>
      <c r="G8180" s="56" t="s">
        <v>840</v>
      </c>
      <c r="H8180" s="57">
        <v>24714734540</v>
      </c>
    </row>
    <row r="8181" spans="1:8">
      <c r="A8181" s="52" t="s">
        <v>811</v>
      </c>
      <c r="B8181" s="52" t="s">
        <v>839</v>
      </c>
      <c r="C8181" s="52" t="s">
        <v>480</v>
      </c>
      <c r="D8181" s="52" t="s">
        <v>201</v>
      </c>
      <c r="E8181" s="52" t="s">
        <v>201</v>
      </c>
      <c r="F8181" s="52" t="s">
        <v>201</v>
      </c>
      <c r="G8181" s="56" t="s">
        <v>1137</v>
      </c>
      <c r="H8181" s="57">
        <v>20000000</v>
      </c>
    </row>
    <row r="8182" spans="1:8">
      <c r="A8182" s="52" t="s">
        <v>811</v>
      </c>
      <c r="B8182" s="52" t="s">
        <v>839</v>
      </c>
      <c r="C8182" s="52" t="s">
        <v>480</v>
      </c>
      <c r="D8182" s="52" t="s">
        <v>490</v>
      </c>
      <c r="E8182" s="52" t="s">
        <v>201</v>
      </c>
      <c r="F8182" s="52" t="s">
        <v>201</v>
      </c>
      <c r="G8182" s="56" t="s">
        <v>1138</v>
      </c>
      <c r="H8182" s="57">
        <v>20000000</v>
      </c>
    </row>
    <row r="8183" spans="1:8">
      <c r="A8183" s="52" t="s">
        <v>811</v>
      </c>
      <c r="B8183" s="52" t="s">
        <v>839</v>
      </c>
      <c r="C8183" s="52" t="s">
        <v>480</v>
      </c>
      <c r="D8183" s="52" t="s">
        <v>490</v>
      </c>
      <c r="E8183" s="52" t="s">
        <v>1044</v>
      </c>
      <c r="F8183" s="52" t="s">
        <v>201</v>
      </c>
      <c r="G8183" s="56" t="s">
        <v>1045</v>
      </c>
      <c r="H8183" s="57">
        <v>10260000</v>
      </c>
    </row>
    <row r="8184" spans="1:8">
      <c r="A8184" s="52" t="s">
        <v>811</v>
      </c>
      <c r="B8184" s="52" t="s">
        <v>839</v>
      </c>
      <c r="C8184" s="52" t="s">
        <v>480</v>
      </c>
      <c r="D8184" s="52" t="s">
        <v>490</v>
      </c>
      <c r="E8184" s="52" t="s">
        <v>1044</v>
      </c>
      <c r="F8184" s="52" t="s">
        <v>1048</v>
      </c>
      <c r="G8184" s="56" t="s">
        <v>1049</v>
      </c>
      <c r="H8184" s="57">
        <v>10260000</v>
      </c>
    </row>
    <row r="8185" spans="1:8" ht="25.5">
      <c r="A8185" s="52" t="s">
        <v>811</v>
      </c>
      <c r="B8185" s="52" t="s">
        <v>839</v>
      </c>
      <c r="C8185" s="52" t="s">
        <v>480</v>
      </c>
      <c r="D8185" s="52" t="s">
        <v>490</v>
      </c>
      <c r="E8185" s="52" t="s">
        <v>1076</v>
      </c>
      <c r="F8185" s="52" t="s">
        <v>201</v>
      </c>
      <c r="G8185" s="56" t="s">
        <v>1077</v>
      </c>
      <c r="H8185" s="57">
        <v>9740000</v>
      </c>
    </row>
    <row r="8186" spans="1:8">
      <c r="A8186" s="52" t="s">
        <v>811</v>
      </c>
      <c r="B8186" s="52" t="s">
        <v>839</v>
      </c>
      <c r="C8186" s="52" t="s">
        <v>480</v>
      </c>
      <c r="D8186" s="52" t="s">
        <v>490</v>
      </c>
      <c r="E8186" s="52" t="s">
        <v>1076</v>
      </c>
      <c r="F8186" s="52" t="s">
        <v>1112</v>
      </c>
      <c r="G8186" s="56" t="s">
        <v>1113</v>
      </c>
      <c r="H8186" s="57">
        <v>9740000</v>
      </c>
    </row>
    <row r="8187" spans="1:8">
      <c r="A8187" s="52" t="s">
        <v>811</v>
      </c>
      <c r="B8187" s="52" t="s">
        <v>839</v>
      </c>
      <c r="C8187" s="52" t="s">
        <v>1153</v>
      </c>
      <c r="D8187" s="52" t="s">
        <v>201</v>
      </c>
      <c r="E8187" s="52" t="s">
        <v>201</v>
      </c>
      <c r="F8187" s="52" t="s">
        <v>201</v>
      </c>
      <c r="G8187" s="56" t="s">
        <v>1154</v>
      </c>
      <c r="H8187" s="57">
        <v>993353000</v>
      </c>
    </row>
    <row r="8188" spans="1:8">
      <c r="A8188" s="52" t="s">
        <v>811</v>
      </c>
      <c r="B8188" s="52" t="s">
        <v>839</v>
      </c>
      <c r="C8188" s="52" t="s">
        <v>1153</v>
      </c>
      <c r="D8188" s="52" t="s">
        <v>1496</v>
      </c>
      <c r="E8188" s="52" t="s">
        <v>201</v>
      </c>
      <c r="F8188" s="52" t="s">
        <v>201</v>
      </c>
      <c r="G8188" s="56" t="s">
        <v>1497</v>
      </c>
      <c r="H8188" s="57">
        <v>933353000</v>
      </c>
    </row>
    <row r="8189" spans="1:8" ht="25.5">
      <c r="A8189" s="52" t="s">
        <v>811</v>
      </c>
      <c r="B8189" s="52" t="s">
        <v>839</v>
      </c>
      <c r="C8189" s="52" t="s">
        <v>1153</v>
      </c>
      <c r="D8189" s="52" t="s">
        <v>1496</v>
      </c>
      <c r="E8189" s="52" t="s">
        <v>940</v>
      </c>
      <c r="F8189" s="52" t="s">
        <v>201</v>
      </c>
      <c r="G8189" s="56" t="s">
        <v>941</v>
      </c>
      <c r="H8189" s="57">
        <v>119910000</v>
      </c>
    </row>
    <row r="8190" spans="1:8" ht="25.5">
      <c r="A8190" s="52" t="s">
        <v>811</v>
      </c>
      <c r="B8190" s="52" t="s">
        <v>839</v>
      </c>
      <c r="C8190" s="52" t="s">
        <v>1153</v>
      </c>
      <c r="D8190" s="52" t="s">
        <v>1496</v>
      </c>
      <c r="E8190" s="52" t="s">
        <v>940</v>
      </c>
      <c r="F8190" s="52" t="s">
        <v>942</v>
      </c>
      <c r="G8190" s="56" t="s">
        <v>943</v>
      </c>
      <c r="H8190" s="57">
        <v>119910000</v>
      </c>
    </row>
    <row r="8191" spans="1:8">
      <c r="A8191" s="52" t="s">
        <v>811</v>
      </c>
      <c r="B8191" s="52" t="s">
        <v>839</v>
      </c>
      <c r="C8191" s="52" t="s">
        <v>1153</v>
      </c>
      <c r="D8191" s="52" t="s">
        <v>1496</v>
      </c>
      <c r="E8191" s="52" t="s">
        <v>986</v>
      </c>
      <c r="F8191" s="52" t="s">
        <v>201</v>
      </c>
      <c r="G8191" s="56" t="s">
        <v>987</v>
      </c>
      <c r="H8191" s="57">
        <v>265771000</v>
      </c>
    </row>
    <row r="8192" spans="1:8">
      <c r="A8192" s="52" t="s">
        <v>811</v>
      </c>
      <c r="B8192" s="52" t="s">
        <v>839</v>
      </c>
      <c r="C8192" s="52" t="s">
        <v>1153</v>
      </c>
      <c r="D8192" s="52" t="s">
        <v>1496</v>
      </c>
      <c r="E8192" s="52" t="s">
        <v>986</v>
      </c>
      <c r="F8192" s="52" t="s">
        <v>992</v>
      </c>
      <c r="G8192" s="56" t="s">
        <v>993</v>
      </c>
      <c r="H8192" s="57">
        <v>265771000</v>
      </c>
    </row>
    <row r="8193" spans="1:8">
      <c r="A8193" s="52" t="s">
        <v>811</v>
      </c>
      <c r="B8193" s="52" t="s">
        <v>839</v>
      </c>
      <c r="C8193" s="52" t="s">
        <v>1153</v>
      </c>
      <c r="D8193" s="52" t="s">
        <v>1496</v>
      </c>
      <c r="E8193" s="52" t="s">
        <v>1044</v>
      </c>
      <c r="F8193" s="52" t="s">
        <v>201</v>
      </c>
      <c r="G8193" s="56" t="s">
        <v>1045</v>
      </c>
      <c r="H8193" s="57">
        <v>251090000</v>
      </c>
    </row>
    <row r="8194" spans="1:8">
      <c r="A8194" s="52" t="s">
        <v>811</v>
      </c>
      <c r="B8194" s="52" t="s">
        <v>839</v>
      </c>
      <c r="C8194" s="52" t="s">
        <v>1153</v>
      </c>
      <c r="D8194" s="52" t="s">
        <v>1496</v>
      </c>
      <c r="E8194" s="52" t="s">
        <v>1044</v>
      </c>
      <c r="F8194" s="52" t="s">
        <v>1046</v>
      </c>
      <c r="G8194" s="56" t="s">
        <v>1047</v>
      </c>
      <c r="H8194" s="57">
        <v>38850000</v>
      </c>
    </row>
    <row r="8195" spans="1:8">
      <c r="A8195" s="52" t="s">
        <v>811</v>
      </c>
      <c r="B8195" s="52" t="s">
        <v>839</v>
      </c>
      <c r="C8195" s="52" t="s">
        <v>1153</v>
      </c>
      <c r="D8195" s="52" t="s">
        <v>1496</v>
      </c>
      <c r="E8195" s="52" t="s">
        <v>1044</v>
      </c>
      <c r="F8195" s="52" t="s">
        <v>1048</v>
      </c>
      <c r="G8195" s="56" t="s">
        <v>1049</v>
      </c>
      <c r="H8195" s="57">
        <v>179490000</v>
      </c>
    </row>
    <row r="8196" spans="1:8">
      <c r="A8196" s="52" t="s">
        <v>811</v>
      </c>
      <c r="B8196" s="52" t="s">
        <v>839</v>
      </c>
      <c r="C8196" s="52" t="s">
        <v>1153</v>
      </c>
      <c r="D8196" s="52" t="s">
        <v>1496</v>
      </c>
      <c r="E8196" s="52" t="s">
        <v>1044</v>
      </c>
      <c r="F8196" s="52" t="s">
        <v>1050</v>
      </c>
      <c r="G8196" s="56" t="s">
        <v>1051</v>
      </c>
      <c r="H8196" s="57">
        <v>32750000</v>
      </c>
    </row>
    <row r="8197" spans="1:8" ht="25.5">
      <c r="A8197" s="52" t="s">
        <v>811</v>
      </c>
      <c r="B8197" s="52" t="s">
        <v>839</v>
      </c>
      <c r="C8197" s="52" t="s">
        <v>1153</v>
      </c>
      <c r="D8197" s="52" t="s">
        <v>1496</v>
      </c>
      <c r="E8197" s="52" t="s">
        <v>1058</v>
      </c>
      <c r="F8197" s="52" t="s">
        <v>201</v>
      </c>
      <c r="G8197" s="56" t="s">
        <v>1059</v>
      </c>
      <c r="H8197" s="57">
        <v>87338000</v>
      </c>
    </row>
    <row r="8198" spans="1:8">
      <c r="A8198" s="52" t="s">
        <v>811</v>
      </c>
      <c r="B8198" s="52" t="s">
        <v>839</v>
      </c>
      <c r="C8198" s="52" t="s">
        <v>1153</v>
      </c>
      <c r="D8198" s="52" t="s">
        <v>1496</v>
      </c>
      <c r="E8198" s="52" t="s">
        <v>1058</v>
      </c>
      <c r="F8198" s="52" t="s">
        <v>1070</v>
      </c>
      <c r="G8198" s="56" t="s">
        <v>1071</v>
      </c>
      <c r="H8198" s="57">
        <v>87338000</v>
      </c>
    </row>
    <row r="8199" spans="1:8" ht="25.5">
      <c r="A8199" s="52" t="s">
        <v>811</v>
      </c>
      <c r="B8199" s="52" t="s">
        <v>839</v>
      </c>
      <c r="C8199" s="52" t="s">
        <v>1153</v>
      </c>
      <c r="D8199" s="52" t="s">
        <v>1496</v>
      </c>
      <c r="E8199" s="52" t="s">
        <v>1076</v>
      </c>
      <c r="F8199" s="52" t="s">
        <v>201</v>
      </c>
      <c r="G8199" s="56" t="s">
        <v>1077</v>
      </c>
      <c r="H8199" s="57">
        <v>209244000</v>
      </c>
    </row>
    <row r="8200" spans="1:8">
      <c r="A8200" s="52" t="s">
        <v>811</v>
      </c>
      <c r="B8200" s="52" t="s">
        <v>839</v>
      </c>
      <c r="C8200" s="52" t="s">
        <v>1153</v>
      </c>
      <c r="D8200" s="52" t="s">
        <v>1496</v>
      </c>
      <c r="E8200" s="52" t="s">
        <v>1076</v>
      </c>
      <c r="F8200" s="52" t="s">
        <v>1112</v>
      </c>
      <c r="G8200" s="56" t="s">
        <v>1113</v>
      </c>
      <c r="H8200" s="57">
        <v>209244000</v>
      </c>
    </row>
    <row r="8201" spans="1:8">
      <c r="A8201" s="52" t="s">
        <v>811</v>
      </c>
      <c r="B8201" s="52" t="s">
        <v>839</v>
      </c>
      <c r="C8201" s="52" t="s">
        <v>1153</v>
      </c>
      <c r="D8201" s="52" t="s">
        <v>1410</v>
      </c>
      <c r="E8201" s="52" t="s">
        <v>201</v>
      </c>
      <c r="F8201" s="52" t="s">
        <v>201</v>
      </c>
      <c r="G8201" s="56" t="s">
        <v>1411</v>
      </c>
      <c r="H8201" s="57">
        <v>60000000</v>
      </c>
    </row>
    <row r="8202" spans="1:8">
      <c r="A8202" s="52" t="s">
        <v>811</v>
      </c>
      <c r="B8202" s="52" t="s">
        <v>839</v>
      </c>
      <c r="C8202" s="52" t="s">
        <v>1153</v>
      </c>
      <c r="D8202" s="52" t="s">
        <v>1410</v>
      </c>
      <c r="E8202" s="52" t="s">
        <v>1044</v>
      </c>
      <c r="F8202" s="52" t="s">
        <v>201</v>
      </c>
      <c r="G8202" s="56" t="s">
        <v>1045</v>
      </c>
      <c r="H8202" s="57">
        <v>60000000</v>
      </c>
    </row>
    <row r="8203" spans="1:8">
      <c r="A8203" s="52" t="s">
        <v>811</v>
      </c>
      <c r="B8203" s="52" t="s">
        <v>839</v>
      </c>
      <c r="C8203" s="52" t="s">
        <v>1153</v>
      </c>
      <c r="D8203" s="52" t="s">
        <v>1410</v>
      </c>
      <c r="E8203" s="52" t="s">
        <v>1044</v>
      </c>
      <c r="F8203" s="52" t="s">
        <v>1048</v>
      </c>
      <c r="G8203" s="56" t="s">
        <v>1049</v>
      </c>
      <c r="H8203" s="57">
        <v>60000000</v>
      </c>
    </row>
    <row r="8204" spans="1:8">
      <c r="A8204" s="52" t="s">
        <v>811</v>
      </c>
      <c r="B8204" s="52" t="s">
        <v>839</v>
      </c>
      <c r="C8204" s="52" t="s">
        <v>1158</v>
      </c>
      <c r="D8204" s="52" t="s">
        <v>201</v>
      </c>
      <c r="E8204" s="52" t="s">
        <v>201</v>
      </c>
      <c r="F8204" s="52" t="s">
        <v>201</v>
      </c>
      <c r="G8204" s="56" t="s">
        <v>1159</v>
      </c>
      <c r="H8204" s="57">
        <v>20068050600</v>
      </c>
    </row>
    <row r="8205" spans="1:8">
      <c r="A8205" s="52" t="s">
        <v>811</v>
      </c>
      <c r="B8205" s="52" t="s">
        <v>839</v>
      </c>
      <c r="C8205" s="52" t="s">
        <v>1158</v>
      </c>
      <c r="D8205" s="52" t="s">
        <v>1160</v>
      </c>
      <c r="E8205" s="52" t="s">
        <v>201</v>
      </c>
      <c r="F8205" s="52" t="s">
        <v>201</v>
      </c>
      <c r="G8205" s="56" t="s">
        <v>1161</v>
      </c>
      <c r="H8205" s="57">
        <v>1832260000</v>
      </c>
    </row>
    <row r="8206" spans="1:8">
      <c r="A8206" s="52" t="s">
        <v>811</v>
      </c>
      <c r="B8206" s="52" t="s">
        <v>839</v>
      </c>
      <c r="C8206" s="52" t="s">
        <v>1158</v>
      </c>
      <c r="D8206" s="52" t="s">
        <v>1160</v>
      </c>
      <c r="E8206" s="52" t="s">
        <v>944</v>
      </c>
      <c r="F8206" s="52" t="s">
        <v>201</v>
      </c>
      <c r="G8206" s="56" t="s">
        <v>945</v>
      </c>
      <c r="H8206" s="57">
        <v>131384526</v>
      </c>
    </row>
    <row r="8207" spans="1:8">
      <c r="A8207" s="52" t="s">
        <v>811</v>
      </c>
      <c r="B8207" s="52" t="s">
        <v>839</v>
      </c>
      <c r="C8207" s="52" t="s">
        <v>1158</v>
      </c>
      <c r="D8207" s="52" t="s">
        <v>1160</v>
      </c>
      <c r="E8207" s="52" t="s">
        <v>944</v>
      </c>
      <c r="F8207" s="52" t="s">
        <v>948</v>
      </c>
      <c r="G8207" s="56" t="s">
        <v>949</v>
      </c>
      <c r="H8207" s="57">
        <v>84582926</v>
      </c>
    </row>
    <row r="8208" spans="1:8">
      <c r="A8208" s="52" t="s">
        <v>811</v>
      </c>
      <c r="B8208" s="52" t="s">
        <v>839</v>
      </c>
      <c r="C8208" s="52" t="s">
        <v>1158</v>
      </c>
      <c r="D8208" s="52" t="s">
        <v>1160</v>
      </c>
      <c r="E8208" s="52" t="s">
        <v>944</v>
      </c>
      <c r="F8208" s="52" t="s">
        <v>960</v>
      </c>
      <c r="G8208" s="56" t="s">
        <v>961</v>
      </c>
      <c r="H8208" s="57">
        <v>46801600</v>
      </c>
    </row>
    <row r="8209" spans="1:8">
      <c r="A8209" s="52" t="s">
        <v>811</v>
      </c>
      <c r="B8209" s="52" t="s">
        <v>839</v>
      </c>
      <c r="C8209" s="52" t="s">
        <v>1158</v>
      </c>
      <c r="D8209" s="52" t="s">
        <v>1160</v>
      </c>
      <c r="E8209" s="52" t="s">
        <v>996</v>
      </c>
      <c r="F8209" s="52" t="s">
        <v>201</v>
      </c>
      <c r="G8209" s="56" t="s">
        <v>997</v>
      </c>
      <c r="H8209" s="57">
        <v>1400976</v>
      </c>
    </row>
    <row r="8210" spans="1:8">
      <c r="A8210" s="52" t="s">
        <v>811</v>
      </c>
      <c r="B8210" s="52" t="s">
        <v>839</v>
      </c>
      <c r="C8210" s="52" t="s">
        <v>1158</v>
      </c>
      <c r="D8210" s="52" t="s">
        <v>1160</v>
      </c>
      <c r="E8210" s="52" t="s">
        <v>996</v>
      </c>
      <c r="F8210" s="52" t="s">
        <v>998</v>
      </c>
      <c r="G8210" s="56" t="s">
        <v>999</v>
      </c>
      <c r="H8210" s="57">
        <v>1400976</v>
      </c>
    </row>
    <row r="8211" spans="1:8">
      <c r="A8211" s="52" t="s">
        <v>811</v>
      </c>
      <c r="B8211" s="52" t="s">
        <v>839</v>
      </c>
      <c r="C8211" s="52" t="s">
        <v>1158</v>
      </c>
      <c r="D8211" s="52" t="s">
        <v>1160</v>
      </c>
      <c r="E8211" s="52" t="s">
        <v>1006</v>
      </c>
      <c r="F8211" s="52" t="s">
        <v>201</v>
      </c>
      <c r="G8211" s="56" t="s">
        <v>1007</v>
      </c>
      <c r="H8211" s="57">
        <v>57270000</v>
      </c>
    </row>
    <row r="8212" spans="1:8">
      <c r="A8212" s="52" t="s">
        <v>811</v>
      </c>
      <c r="B8212" s="52" t="s">
        <v>839</v>
      </c>
      <c r="C8212" s="52" t="s">
        <v>1158</v>
      </c>
      <c r="D8212" s="52" t="s">
        <v>1160</v>
      </c>
      <c r="E8212" s="52" t="s">
        <v>1006</v>
      </c>
      <c r="F8212" s="52" t="s">
        <v>1014</v>
      </c>
      <c r="G8212" s="56" t="s">
        <v>1015</v>
      </c>
      <c r="H8212" s="57">
        <v>57270000</v>
      </c>
    </row>
    <row r="8213" spans="1:8">
      <c r="A8213" s="52" t="s">
        <v>811</v>
      </c>
      <c r="B8213" s="52" t="s">
        <v>839</v>
      </c>
      <c r="C8213" s="52" t="s">
        <v>1158</v>
      </c>
      <c r="D8213" s="52" t="s">
        <v>1160</v>
      </c>
      <c r="E8213" s="52" t="s">
        <v>1021</v>
      </c>
      <c r="F8213" s="52" t="s">
        <v>201</v>
      </c>
      <c r="G8213" s="56" t="s">
        <v>1022</v>
      </c>
      <c r="H8213" s="57">
        <v>712813560</v>
      </c>
    </row>
    <row r="8214" spans="1:8">
      <c r="A8214" s="52" t="s">
        <v>811</v>
      </c>
      <c r="B8214" s="52" t="s">
        <v>839</v>
      </c>
      <c r="C8214" s="52" t="s">
        <v>1158</v>
      </c>
      <c r="D8214" s="52" t="s">
        <v>1160</v>
      </c>
      <c r="E8214" s="52" t="s">
        <v>1021</v>
      </c>
      <c r="F8214" s="52" t="s">
        <v>1023</v>
      </c>
      <c r="G8214" s="56" t="s">
        <v>1024</v>
      </c>
      <c r="H8214" s="57">
        <v>17788860</v>
      </c>
    </row>
    <row r="8215" spans="1:8">
      <c r="A8215" s="52" t="s">
        <v>811</v>
      </c>
      <c r="B8215" s="52" t="s">
        <v>839</v>
      </c>
      <c r="C8215" s="52" t="s">
        <v>1158</v>
      </c>
      <c r="D8215" s="52" t="s">
        <v>1160</v>
      </c>
      <c r="E8215" s="52" t="s">
        <v>1021</v>
      </c>
      <c r="F8215" s="52" t="s">
        <v>1025</v>
      </c>
      <c r="G8215" s="56" t="s">
        <v>1026</v>
      </c>
      <c r="H8215" s="57">
        <v>13058900</v>
      </c>
    </row>
    <row r="8216" spans="1:8">
      <c r="A8216" s="52" t="s">
        <v>811</v>
      </c>
      <c r="B8216" s="52" t="s">
        <v>839</v>
      </c>
      <c r="C8216" s="52" t="s">
        <v>1158</v>
      </c>
      <c r="D8216" s="52" t="s">
        <v>1160</v>
      </c>
      <c r="E8216" s="52" t="s">
        <v>1021</v>
      </c>
      <c r="F8216" s="52" t="s">
        <v>1029</v>
      </c>
      <c r="G8216" s="56" t="s">
        <v>1030</v>
      </c>
      <c r="H8216" s="57">
        <v>18000000</v>
      </c>
    </row>
    <row r="8217" spans="1:8">
      <c r="A8217" s="52" t="s">
        <v>811</v>
      </c>
      <c r="B8217" s="52" t="s">
        <v>839</v>
      </c>
      <c r="C8217" s="52" t="s">
        <v>1158</v>
      </c>
      <c r="D8217" s="52" t="s">
        <v>1160</v>
      </c>
      <c r="E8217" s="52" t="s">
        <v>1021</v>
      </c>
      <c r="F8217" s="52" t="s">
        <v>1031</v>
      </c>
      <c r="G8217" s="56" t="s">
        <v>1032</v>
      </c>
      <c r="H8217" s="57">
        <v>454650000</v>
      </c>
    </row>
    <row r="8218" spans="1:8">
      <c r="A8218" s="52" t="s">
        <v>811</v>
      </c>
      <c r="B8218" s="52" t="s">
        <v>839</v>
      </c>
      <c r="C8218" s="52" t="s">
        <v>1158</v>
      </c>
      <c r="D8218" s="52" t="s">
        <v>1160</v>
      </c>
      <c r="E8218" s="52" t="s">
        <v>1021</v>
      </c>
      <c r="F8218" s="52" t="s">
        <v>1033</v>
      </c>
      <c r="G8218" s="56" t="s">
        <v>1034</v>
      </c>
      <c r="H8218" s="57">
        <v>209315800</v>
      </c>
    </row>
    <row r="8219" spans="1:8">
      <c r="A8219" s="52" t="s">
        <v>811</v>
      </c>
      <c r="B8219" s="52" t="s">
        <v>839</v>
      </c>
      <c r="C8219" s="52" t="s">
        <v>1158</v>
      </c>
      <c r="D8219" s="52" t="s">
        <v>1160</v>
      </c>
      <c r="E8219" s="52" t="s">
        <v>1035</v>
      </c>
      <c r="F8219" s="52" t="s">
        <v>201</v>
      </c>
      <c r="G8219" s="56" t="s">
        <v>1036</v>
      </c>
      <c r="H8219" s="57">
        <v>215200000</v>
      </c>
    </row>
    <row r="8220" spans="1:8">
      <c r="A8220" s="52" t="s">
        <v>811</v>
      </c>
      <c r="B8220" s="52" t="s">
        <v>839</v>
      </c>
      <c r="C8220" s="52" t="s">
        <v>1158</v>
      </c>
      <c r="D8220" s="52" t="s">
        <v>1160</v>
      </c>
      <c r="E8220" s="52" t="s">
        <v>1035</v>
      </c>
      <c r="F8220" s="52" t="s">
        <v>1037</v>
      </c>
      <c r="G8220" s="56" t="s">
        <v>1038</v>
      </c>
      <c r="H8220" s="57">
        <v>12000000</v>
      </c>
    </row>
    <row r="8221" spans="1:8">
      <c r="A8221" s="52" t="s">
        <v>811</v>
      </c>
      <c r="B8221" s="52" t="s">
        <v>839</v>
      </c>
      <c r="C8221" s="52" t="s">
        <v>1158</v>
      </c>
      <c r="D8221" s="52" t="s">
        <v>1160</v>
      </c>
      <c r="E8221" s="52" t="s">
        <v>1035</v>
      </c>
      <c r="F8221" s="52" t="s">
        <v>1039</v>
      </c>
      <c r="G8221" s="56" t="s">
        <v>1040</v>
      </c>
      <c r="H8221" s="57">
        <v>68900000</v>
      </c>
    </row>
    <row r="8222" spans="1:8">
      <c r="A8222" s="52" t="s">
        <v>811</v>
      </c>
      <c r="B8222" s="52" t="s">
        <v>839</v>
      </c>
      <c r="C8222" s="52" t="s">
        <v>1158</v>
      </c>
      <c r="D8222" s="52" t="s">
        <v>1160</v>
      </c>
      <c r="E8222" s="52" t="s">
        <v>1035</v>
      </c>
      <c r="F8222" s="52" t="s">
        <v>1041</v>
      </c>
      <c r="G8222" s="56" t="s">
        <v>1028</v>
      </c>
      <c r="H8222" s="57">
        <v>134300000</v>
      </c>
    </row>
    <row r="8223" spans="1:8">
      <c r="A8223" s="52" t="s">
        <v>811</v>
      </c>
      <c r="B8223" s="52" t="s">
        <v>839</v>
      </c>
      <c r="C8223" s="52" t="s">
        <v>1158</v>
      </c>
      <c r="D8223" s="52" t="s">
        <v>1160</v>
      </c>
      <c r="E8223" s="52" t="s">
        <v>1044</v>
      </c>
      <c r="F8223" s="52" t="s">
        <v>201</v>
      </c>
      <c r="G8223" s="56" t="s">
        <v>1045</v>
      </c>
      <c r="H8223" s="57">
        <v>90900000</v>
      </c>
    </row>
    <row r="8224" spans="1:8">
      <c r="A8224" s="52" t="s">
        <v>811</v>
      </c>
      <c r="B8224" s="52" t="s">
        <v>839</v>
      </c>
      <c r="C8224" s="52" t="s">
        <v>1158</v>
      </c>
      <c r="D8224" s="52" t="s">
        <v>1160</v>
      </c>
      <c r="E8224" s="52" t="s">
        <v>1044</v>
      </c>
      <c r="F8224" s="52" t="s">
        <v>1046</v>
      </c>
      <c r="G8224" s="56" t="s">
        <v>1047</v>
      </c>
      <c r="H8224" s="57">
        <v>90900000</v>
      </c>
    </row>
    <row r="8225" spans="1:8" ht="25.5">
      <c r="A8225" s="52" t="s">
        <v>811</v>
      </c>
      <c r="B8225" s="52" t="s">
        <v>839</v>
      </c>
      <c r="C8225" s="52" t="s">
        <v>1158</v>
      </c>
      <c r="D8225" s="52" t="s">
        <v>1160</v>
      </c>
      <c r="E8225" s="52" t="s">
        <v>1076</v>
      </c>
      <c r="F8225" s="52" t="s">
        <v>201</v>
      </c>
      <c r="G8225" s="56" t="s">
        <v>1077</v>
      </c>
      <c r="H8225" s="57">
        <v>372640938</v>
      </c>
    </row>
    <row r="8226" spans="1:8">
      <c r="A8226" s="52" t="s">
        <v>811</v>
      </c>
      <c r="B8226" s="52" t="s">
        <v>839</v>
      </c>
      <c r="C8226" s="52" t="s">
        <v>1158</v>
      </c>
      <c r="D8226" s="52" t="s">
        <v>1160</v>
      </c>
      <c r="E8226" s="52" t="s">
        <v>1076</v>
      </c>
      <c r="F8226" s="52" t="s">
        <v>1112</v>
      </c>
      <c r="G8226" s="56" t="s">
        <v>1113</v>
      </c>
      <c r="H8226" s="57">
        <v>34974538</v>
      </c>
    </row>
    <row r="8227" spans="1:8">
      <c r="A8227" s="52" t="s">
        <v>811</v>
      </c>
      <c r="B8227" s="52" t="s">
        <v>839</v>
      </c>
      <c r="C8227" s="52" t="s">
        <v>1158</v>
      </c>
      <c r="D8227" s="52" t="s">
        <v>1160</v>
      </c>
      <c r="E8227" s="52" t="s">
        <v>1076</v>
      </c>
      <c r="F8227" s="52" t="s">
        <v>1080</v>
      </c>
      <c r="G8227" s="56" t="s">
        <v>1081</v>
      </c>
      <c r="H8227" s="57">
        <v>262800000</v>
      </c>
    </row>
    <row r="8228" spans="1:8">
      <c r="A8228" s="52" t="s">
        <v>811</v>
      </c>
      <c r="B8228" s="52" t="s">
        <v>839</v>
      </c>
      <c r="C8228" s="52" t="s">
        <v>1158</v>
      </c>
      <c r="D8228" s="52" t="s">
        <v>1160</v>
      </c>
      <c r="E8228" s="52" t="s">
        <v>1076</v>
      </c>
      <c r="F8228" s="52" t="s">
        <v>1082</v>
      </c>
      <c r="G8228" s="56" t="s">
        <v>971</v>
      </c>
      <c r="H8228" s="57">
        <v>74866400</v>
      </c>
    </row>
    <row r="8229" spans="1:8">
      <c r="A8229" s="52" t="s">
        <v>811</v>
      </c>
      <c r="B8229" s="52" t="s">
        <v>839</v>
      </c>
      <c r="C8229" s="52" t="s">
        <v>1158</v>
      </c>
      <c r="D8229" s="52" t="s">
        <v>1160</v>
      </c>
      <c r="E8229" s="52" t="s">
        <v>1573</v>
      </c>
      <c r="F8229" s="52" t="s">
        <v>201</v>
      </c>
      <c r="G8229" s="56" t="s">
        <v>1574</v>
      </c>
      <c r="H8229" s="57">
        <v>30000000</v>
      </c>
    </row>
    <row r="8230" spans="1:8">
      <c r="A8230" s="52" t="s">
        <v>811</v>
      </c>
      <c r="B8230" s="52" t="s">
        <v>839</v>
      </c>
      <c r="C8230" s="52" t="s">
        <v>1158</v>
      </c>
      <c r="D8230" s="52" t="s">
        <v>1160</v>
      </c>
      <c r="E8230" s="52" t="s">
        <v>1573</v>
      </c>
      <c r="F8230" s="52" t="s">
        <v>1575</v>
      </c>
      <c r="G8230" s="56" t="s">
        <v>1576</v>
      </c>
      <c r="H8230" s="57">
        <v>30000000</v>
      </c>
    </row>
    <row r="8231" spans="1:8">
      <c r="A8231" s="52" t="s">
        <v>811</v>
      </c>
      <c r="B8231" s="52" t="s">
        <v>839</v>
      </c>
      <c r="C8231" s="52" t="s">
        <v>1158</v>
      </c>
      <c r="D8231" s="52" t="s">
        <v>1160</v>
      </c>
      <c r="E8231" s="52" t="s">
        <v>1083</v>
      </c>
      <c r="F8231" s="52" t="s">
        <v>201</v>
      </c>
      <c r="G8231" s="56" t="s">
        <v>971</v>
      </c>
      <c r="H8231" s="57">
        <v>220650000</v>
      </c>
    </row>
    <row r="8232" spans="1:8">
      <c r="A8232" s="52" t="s">
        <v>811</v>
      </c>
      <c r="B8232" s="52" t="s">
        <v>839</v>
      </c>
      <c r="C8232" s="52" t="s">
        <v>1158</v>
      </c>
      <c r="D8232" s="52" t="s">
        <v>1160</v>
      </c>
      <c r="E8232" s="52" t="s">
        <v>1083</v>
      </c>
      <c r="F8232" s="52" t="s">
        <v>1090</v>
      </c>
      <c r="G8232" s="56" t="s">
        <v>1091</v>
      </c>
      <c r="H8232" s="57">
        <v>220650000</v>
      </c>
    </row>
    <row r="8233" spans="1:8">
      <c r="A8233" s="52" t="s">
        <v>811</v>
      </c>
      <c r="B8233" s="52" t="s">
        <v>839</v>
      </c>
      <c r="C8233" s="52" t="s">
        <v>1158</v>
      </c>
      <c r="D8233" s="52" t="s">
        <v>1175</v>
      </c>
      <c r="E8233" s="52" t="s">
        <v>201</v>
      </c>
      <c r="F8233" s="52" t="s">
        <v>201</v>
      </c>
      <c r="G8233" s="56" t="s">
        <v>1176</v>
      </c>
      <c r="H8233" s="57">
        <v>13571545000</v>
      </c>
    </row>
    <row r="8234" spans="1:8">
      <c r="A8234" s="52" t="s">
        <v>811</v>
      </c>
      <c r="B8234" s="52" t="s">
        <v>839</v>
      </c>
      <c r="C8234" s="52" t="s">
        <v>1158</v>
      </c>
      <c r="D8234" s="52" t="s">
        <v>1175</v>
      </c>
      <c r="E8234" s="52" t="s">
        <v>944</v>
      </c>
      <c r="F8234" s="52" t="s">
        <v>201</v>
      </c>
      <c r="G8234" s="56" t="s">
        <v>945</v>
      </c>
      <c r="H8234" s="57">
        <v>17974000</v>
      </c>
    </row>
    <row r="8235" spans="1:8">
      <c r="A8235" s="52" t="s">
        <v>811</v>
      </c>
      <c r="B8235" s="52" t="s">
        <v>839</v>
      </c>
      <c r="C8235" s="52" t="s">
        <v>1158</v>
      </c>
      <c r="D8235" s="52" t="s">
        <v>1175</v>
      </c>
      <c r="E8235" s="52" t="s">
        <v>944</v>
      </c>
      <c r="F8235" s="52" t="s">
        <v>948</v>
      </c>
      <c r="G8235" s="56" t="s">
        <v>949</v>
      </c>
      <c r="H8235" s="57">
        <v>17974000</v>
      </c>
    </row>
    <row r="8236" spans="1:8">
      <c r="A8236" s="52" t="s">
        <v>811</v>
      </c>
      <c r="B8236" s="52" t="s">
        <v>839</v>
      </c>
      <c r="C8236" s="52" t="s">
        <v>1158</v>
      </c>
      <c r="D8236" s="52" t="s">
        <v>1175</v>
      </c>
      <c r="E8236" s="52" t="s">
        <v>996</v>
      </c>
      <c r="F8236" s="52" t="s">
        <v>201</v>
      </c>
      <c r="G8236" s="56" t="s">
        <v>997</v>
      </c>
      <c r="H8236" s="57">
        <v>9308000</v>
      </c>
    </row>
    <row r="8237" spans="1:8">
      <c r="A8237" s="52" t="s">
        <v>811</v>
      </c>
      <c r="B8237" s="52" t="s">
        <v>839</v>
      </c>
      <c r="C8237" s="52" t="s">
        <v>1158</v>
      </c>
      <c r="D8237" s="52" t="s">
        <v>1175</v>
      </c>
      <c r="E8237" s="52" t="s">
        <v>996</v>
      </c>
      <c r="F8237" s="52" t="s">
        <v>998</v>
      </c>
      <c r="G8237" s="56" t="s">
        <v>999</v>
      </c>
      <c r="H8237" s="57">
        <v>9308000</v>
      </c>
    </row>
    <row r="8238" spans="1:8">
      <c r="A8238" s="52" t="s">
        <v>811</v>
      </c>
      <c r="B8238" s="52" t="s">
        <v>839</v>
      </c>
      <c r="C8238" s="52" t="s">
        <v>1158</v>
      </c>
      <c r="D8238" s="52" t="s">
        <v>1175</v>
      </c>
      <c r="E8238" s="52" t="s">
        <v>1006</v>
      </c>
      <c r="F8238" s="52" t="s">
        <v>201</v>
      </c>
      <c r="G8238" s="56" t="s">
        <v>1007</v>
      </c>
      <c r="H8238" s="57">
        <v>26095000</v>
      </c>
    </row>
    <row r="8239" spans="1:8">
      <c r="A8239" s="52" t="s">
        <v>811</v>
      </c>
      <c r="B8239" s="52" t="s">
        <v>839</v>
      </c>
      <c r="C8239" s="52" t="s">
        <v>1158</v>
      </c>
      <c r="D8239" s="52" t="s">
        <v>1175</v>
      </c>
      <c r="E8239" s="52" t="s">
        <v>1006</v>
      </c>
      <c r="F8239" s="52" t="s">
        <v>1014</v>
      </c>
      <c r="G8239" s="56" t="s">
        <v>1015</v>
      </c>
      <c r="H8239" s="57">
        <v>23200000</v>
      </c>
    </row>
    <row r="8240" spans="1:8">
      <c r="A8240" s="52" t="s">
        <v>811</v>
      </c>
      <c r="B8240" s="52" t="s">
        <v>839</v>
      </c>
      <c r="C8240" s="52" t="s">
        <v>1158</v>
      </c>
      <c r="D8240" s="52" t="s">
        <v>1175</v>
      </c>
      <c r="E8240" s="52" t="s">
        <v>1006</v>
      </c>
      <c r="F8240" s="52" t="s">
        <v>1020</v>
      </c>
      <c r="G8240" s="56" t="s">
        <v>511</v>
      </c>
      <c r="H8240" s="57">
        <v>2895000</v>
      </c>
    </row>
    <row r="8241" spans="1:8">
      <c r="A8241" s="52" t="s">
        <v>811</v>
      </c>
      <c r="B8241" s="52" t="s">
        <v>839</v>
      </c>
      <c r="C8241" s="52" t="s">
        <v>1158</v>
      </c>
      <c r="D8241" s="52" t="s">
        <v>1175</v>
      </c>
      <c r="E8241" s="52" t="s">
        <v>1021</v>
      </c>
      <c r="F8241" s="52" t="s">
        <v>201</v>
      </c>
      <c r="G8241" s="56" t="s">
        <v>1022</v>
      </c>
      <c r="H8241" s="57">
        <v>82594600</v>
      </c>
    </row>
    <row r="8242" spans="1:8">
      <c r="A8242" s="52" t="s">
        <v>811</v>
      </c>
      <c r="B8242" s="52" t="s">
        <v>839</v>
      </c>
      <c r="C8242" s="52" t="s">
        <v>1158</v>
      </c>
      <c r="D8242" s="52" t="s">
        <v>1175</v>
      </c>
      <c r="E8242" s="52" t="s">
        <v>1021</v>
      </c>
      <c r="F8242" s="52" t="s">
        <v>1023</v>
      </c>
      <c r="G8242" s="56" t="s">
        <v>1024</v>
      </c>
      <c r="H8242" s="57">
        <v>20864000</v>
      </c>
    </row>
    <row r="8243" spans="1:8">
      <c r="A8243" s="52" t="s">
        <v>811</v>
      </c>
      <c r="B8243" s="52" t="s">
        <v>839</v>
      </c>
      <c r="C8243" s="52" t="s">
        <v>1158</v>
      </c>
      <c r="D8243" s="52" t="s">
        <v>1175</v>
      </c>
      <c r="E8243" s="52" t="s">
        <v>1021</v>
      </c>
      <c r="F8243" s="52" t="s">
        <v>1031</v>
      </c>
      <c r="G8243" s="56" t="s">
        <v>1032</v>
      </c>
      <c r="H8243" s="57">
        <v>56776700</v>
      </c>
    </row>
    <row r="8244" spans="1:8">
      <c r="A8244" s="52" t="s">
        <v>811</v>
      </c>
      <c r="B8244" s="52" t="s">
        <v>839</v>
      </c>
      <c r="C8244" s="52" t="s">
        <v>1158</v>
      </c>
      <c r="D8244" s="52" t="s">
        <v>1175</v>
      </c>
      <c r="E8244" s="52" t="s">
        <v>1021</v>
      </c>
      <c r="F8244" s="52" t="s">
        <v>1033</v>
      </c>
      <c r="G8244" s="56" t="s">
        <v>1034</v>
      </c>
      <c r="H8244" s="57">
        <v>4953900</v>
      </c>
    </row>
    <row r="8245" spans="1:8">
      <c r="A8245" s="52" t="s">
        <v>811</v>
      </c>
      <c r="B8245" s="52" t="s">
        <v>839</v>
      </c>
      <c r="C8245" s="52" t="s">
        <v>1158</v>
      </c>
      <c r="D8245" s="52" t="s">
        <v>1175</v>
      </c>
      <c r="E8245" s="52" t="s">
        <v>1044</v>
      </c>
      <c r="F8245" s="52" t="s">
        <v>201</v>
      </c>
      <c r="G8245" s="56" t="s">
        <v>1045</v>
      </c>
      <c r="H8245" s="57">
        <v>3600000</v>
      </c>
    </row>
    <row r="8246" spans="1:8">
      <c r="A8246" s="52" t="s">
        <v>811</v>
      </c>
      <c r="B8246" s="52" t="s">
        <v>839</v>
      </c>
      <c r="C8246" s="52" t="s">
        <v>1158</v>
      </c>
      <c r="D8246" s="52" t="s">
        <v>1175</v>
      </c>
      <c r="E8246" s="52" t="s">
        <v>1044</v>
      </c>
      <c r="F8246" s="52" t="s">
        <v>1046</v>
      </c>
      <c r="G8246" s="56" t="s">
        <v>1047</v>
      </c>
      <c r="H8246" s="57">
        <v>3600000</v>
      </c>
    </row>
    <row r="8247" spans="1:8" ht="25.5">
      <c r="A8247" s="52" t="s">
        <v>811</v>
      </c>
      <c r="B8247" s="52" t="s">
        <v>839</v>
      </c>
      <c r="C8247" s="52" t="s">
        <v>1158</v>
      </c>
      <c r="D8247" s="52" t="s">
        <v>1175</v>
      </c>
      <c r="E8247" s="52" t="s">
        <v>1058</v>
      </c>
      <c r="F8247" s="52" t="s">
        <v>201</v>
      </c>
      <c r="G8247" s="56" t="s">
        <v>1059</v>
      </c>
      <c r="H8247" s="57">
        <v>2961666000</v>
      </c>
    </row>
    <row r="8248" spans="1:8">
      <c r="A8248" s="52" t="s">
        <v>811</v>
      </c>
      <c r="B8248" s="52" t="s">
        <v>839</v>
      </c>
      <c r="C8248" s="52" t="s">
        <v>1158</v>
      </c>
      <c r="D8248" s="52" t="s">
        <v>1175</v>
      </c>
      <c r="E8248" s="52" t="s">
        <v>1058</v>
      </c>
      <c r="F8248" s="52" t="s">
        <v>1064</v>
      </c>
      <c r="G8248" s="56" t="s">
        <v>1065</v>
      </c>
      <c r="H8248" s="57">
        <v>9950000</v>
      </c>
    </row>
    <row r="8249" spans="1:8">
      <c r="A8249" s="52" t="s">
        <v>811</v>
      </c>
      <c r="B8249" s="52" t="s">
        <v>839</v>
      </c>
      <c r="C8249" s="52" t="s">
        <v>1158</v>
      </c>
      <c r="D8249" s="52" t="s">
        <v>1175</v>
      </c>
      <c r="E8249" s="52" t="s">
        <v>1058</v>
      </c>
      <c r="F8249" s="52" t="s">
        <v>1249</v>
      </c>
      <c r="G8249" s="56" t="s">
        <v>1250</v>
      </c>
      <c r="H8249" s="57">
        <v>2951716000</v>
      </c>
    </row>
    <row r="8250" spans="1:8" ht="25.5">
      <c r="A8250" s="52" t="s">
        <v>811</v>
      </c>
      <c r="B8250" s="52" t="s">
        <v>839</v>
      </c>
      <c r="C8250" s="52" t="s">
        <v>1158</v>
      </c>
      <c r="D8250" s="52" t="s">
        <v>1175</v>
      </c>
      <c r="E8250" s="52" t="s">
        <v>1076</v>
      </c>
      <c r="F8250" s="52" t="s">
        <v>201</v>
      </c>
      <c r="G8250" s="56" t="s">
        <v>1077</v>
      </c>
      <c r="H8250" s="57">
        <v>9279900000</v>
      </c>
    </row>
    <row r="8251" spans="1:8">
      <c r="A8251" s="52" t="s">
        <v>811</v>
      </c>
      <c r="B8251" s="52" t="s">
        <v>839</v>
      </c>
      <c r="C8251" s="52" t="s">
        <v>1158</v>
      </c>
      <c r="D8251" s="52" t="s">
        <v>1175</v>
      </c>
      <c r="E8251" s="52" t="s">
        <v>1076</v>
      </c>
      <c r="F8251" s="52" t="s">
        <v>1112</v>
      </c>
      <c r="G8251" s="56" t="s">
        <v>1113</v>
      </c>
      <c r="H8251" s="57">
        <v>9900000</v>
      </c>
    </row>
    <row r="8252" spans="1:8">
      <c r="A8252" s="52" t="s">
        <v>811</v>
      </c>
      <c r="B8252" s="52" t="s">
        <v>839</v>
      </c>
      <c r="C8252" s="52" t="s">
        <v>1158</v>
      </c>
      <c r="D8252" s="52" t="s">
        <v>1175</v>
      </c>
      <c r="E8252" s="52" t="s">
        <v>1076</v>
      </c>
      <c r="F8252" s="52" t="s">
        <v>1082</v>
      </c>
      <c r="G8252" s="56" t="s">
        <v>971</v>
      </c>
      <c r="H8252" s="57">
        <v>9270000000</v>
      </c>
    </row>
    <row r="8253" spans="1:8">
      <c r="A8253" s="52" t="s">
        <v>811</v>
      </c>
      <c r="B8253" s="52" t="s">
        <v>839</v>
      </c>
      <c r="C8253" s="52" t="s">
        <v>1158</v>
      </c>
      <c r="D8253" s="52" t="s">
        <v>1175</v>
      </c>
      <c r="E8253" s="52" t="s">
        <v>1083</v>
      </c>
      <c r="F8253" s="52" t="s">
        <v>201</v>
      </c>
      <c r="G8253" s="56" t="s">
        <v>971</v>
      </c>
      <c r="H8253" s="57">
        <v>3578400</v>
      </c>
    </row>
    <row r="8254" spans="1:8">
      <c r="A8254" s="52" t="s">
        <v>811</v>
      </c>
      <c r="B8254" s="52" t="s">
        <v>839</v>
      </c>
      <c r="C8254" s="52" t="s">
        <v>1158</v>
      </c>
      <c r="D8254" s="52" t="s">
        <v>1175</v>
      </c>
      <c r="E8254" s="52" t="s">
        <v>1083</v>
      </c>
      <c r="F8254" s="52" t="s">
        <v>1088</v>
      </c>
      <c r="G8254" s="56" t="s">
        <v>1089</v>
      </c>
      <c r="H8254" s="57">
        <v>3578400</v>
      </c>
    </row>
    <row r="8255" spans="1:8">
      <c r="A8255" s="52" t="s">
        <v>811</v>
      </c>
      <c r="B8255" s="52" t="s">
        <v>839</v>
      </c>
      <c r="C8255" s="52" t="s">
        <v>1158</v>
      </c>
      <c r="D8255" s="52" t="s">
        <v>1175</v>
      </c>
      <c r="E8255" s="52" t="s">
        <v>1096</v>
      </c>
      <c r="F8255" s="52" t="s">
        <v>201</v>
      </c>
      <c r="G8255" s="56" t="s">
        <v>1097</v>
      </c>
      <c r="H8255" s="57">
        <v>1039101000</v>
      </c>
    </row>
    <row r="8256" spans="1:8" ht="25.5">
      <c r="A8256" s="52" t="s">
        <v>811</v>
      </c>
      <c r="B8256" s="52" t="s">
        <v>839</v>
      </c>
      <c r="C8256" s="52" t="s">
        <v>1158</v>
      </c>
      <c r="D8256" s="52" t="s">
        <v>1175</v>
      </c>
      <c r="E8256" s="52" t="s">
        <v>1096</v>
      </c>
      <c r="F8256" s="52" t="s">
        <v>1098</v>
      </c>
      <c r="G8256" s="56" t="s">
        <v>1099</v>
      </c>
      <c r="H8256" s="57">
        <v>1039101000</v>
      </c>
    </row>
    <row r="8257" spans="1:8">
      <c r="A8257" s="52" t="s">
        <v>811</v>
      </c>
      <c r="B8257" s="52" t="s">
        <v>839</v>
      </c>
      <c r="C8257" s="52" t="s">
        <v>1158</v>
      </c>
      <c r="D8257" s="52" t="s">
        <v>1175</v>
      </c>
      <c r="E8257" s="52" t="s">
        <v>1100</v>
      </c>
      <c r="F8257" s="52" t="s">
        <v>201</v>
      </c>
      <c r="G8257" s="56" t="s">
        <v>1034</v>
      </c>
      <c r="H8257" s="57">
        <v>147728000</v>
      </c>
    </row>
    <row r="8258" spans="1:8">
      <c r="A8258" s="52" t="s">
        <v>811</v>
      </c>
      <c r="B8258" s="52" t="s">
        <v>839</v>
      </c>
      <c r="C8258" s="52" t="s">
        <v>1158</v>
      </c>
      <c r="D8258" s="52" t="s">
        <v>1175</v>
      </c>
      <c r="E8258" s="52" t="s">
        <v>1100</v>
      </c>
      <c r="F8258" s="52" t="s">
        <v>1101</v>
      </c>
      <c r="G8258" s="56" t="s">
        <v>1102</v>
      </c>
      <c r="H8258" s="57">
        <v>3190000</v>
      </c>
    </row>
    <row r="8259" spans="1:8">
      <c r="A8259" s="52" t="s">
        <v>811</v>
      </c>
      <c r="B8259" s="52" t="s">
        <v>839</v>
      </c>
      <c r="C8259" s="52" t="s">
        <v>1158</v>
      </c>
      <c r="D8259" s="52" t="s">
        <v>1175</v>
      </c>
      <c r="E8259" s="52" t="s">
        <v>1100</v>
      </c>
      <c r="F8259" s="52" t="s">
        <v>1103</v>
      </c>
      <c r="G8259" s="56" t="s">
        <v>1104</v>
      </c>
      <c r="H8259" s="57">
        <v>139516000</v>
      </c>
    </row>
    <row r="8260" spans="1:8">
      <c r="A8260" s="52" t="s">
        <v>811</v>
      </c>
      <c r="B8260" s="52" t="s">
        <v>839</v>
      </c>
      <c r="C8260" s="52" t="s">
        <v>1158</v>
      </c>
      <c r="D8260" s="52" t="s">
        <v>1175</v>
      </c>
      <c r="E8260" s="52" t="s">
        <v>1100</v>
      </c>
      <c r="F8260" s="52" t="s">
        <v>1105</v>
      </c>
      <c r="G8260" s="56" t="s">
        <v>971</v>
      </c>
      <c r="H8260" s="57">
        <v>5022000</v>
      </c>
    </row>
    <row r="8261" spans="1:8">
      <c r="A8261" s="52" t="s">
        <v>811</v>
      </c>
      <c r="B8261" s="52" t="s">
        <v>839</v>
      </c>
      <c r="C8261" s="52" t="s">
        <v>1158</v>
      </c>
      <c r="D8261" s="52" t="s">
        <v>1181</v>
      </c>
      <c r="E8261" s="52" t="s">
        <v>201</v>
      </c>
      <c r="F8261" s="52" t="s">
        <v>201</v>
      </c>
      <c r="G8261" s="56" t="s">
        <v>1182</v>
      </c>
      <c r="H8261" s="57">
        <v>1621644000</v>
      </c>
    </row>
    <row r="8262" spans="1:8" ht="25.5">
      <c r="A8262" s="52" t="s">
        <v>811</v>
      </c>
      <c r="B8262" s="52" t="s">
        <v>839</v>
      </c>
      <c r="C8262" s="52" t="s">
        <v>1158</v>
      </c>
      <c r="D8262" s="52" t="s">
        <v>1181</v>
      </c>
      <c r="E8262" s="52" t="s">
        <v>940</v>
      </c>
      <c r="F8262" s="52" t="s">
        <v>201</v>
      </c>
      <c r="G8262" s="56" t="s">
        <v>941</v>
      </c>
      <c r="H8262" s="57">
        <v>187865000</v>
      </c>
    </row>
    <row r="8263" spans="1:8" ht="25.5">
      <c r="A8263" s="52" t="s">
        <v>811</v>
      </c>
      <c r="B8263" s="52" t="s">
        <v>839</v>
      </c>
      <c r="C8263" s="52" t="s">
        <v>1158</v>
      </c>
      <c r="D8263" s="52" t="s">
        <v>1181</v>
      </c>
      <c r="E8263" s="52" t="s">
        <v>940</v>
      </c>
      <c r="F8263" s="52" t="s">
        <v>942</v>
      </c>
      <c r="G8263" s="56" t="s">
        <v>943</v>
      </c>
      <c r="H8263" s="57">
        <v>187865000</v>
      </c>
    </row>
    <row r="8264" spans="1:8">
      <c r="A8264" s="52" t="s">
        <v>811</v>
      </c>
      <c r="B8264" s="52" t="s">
        <v>839</v>
      </c>
      <c r="C8264" s="52" t="s">
        <v>1158</v>
      </c>
      <c r="D8264" s="52" t="s">
        <v>1181</v>
      </c>
      <c r="E8264" s="52" t="s">
        <v>944</v>
      </c>
      <c r="F8264" s="52" t="s">
        <v>201</v>
      </c>
      <c r="G8264" s="56" t="s">
        <v>945</v>
      </c>
      <c r="H8264" s="57">
        <v>4279000</v>
      </c>
    </row>
    <row r="8265" spans="1:8">
      <c r="A8265" s="52" t="s">
        <v>811</v>
      </c>
      <c r="B8265" s="52" t="s">
        <v>839</v>
      </c>
      <c r="C8265" s="52" t="s">
        <v>1158</v>
      </c>
      <c r="D8265" s="52" t="s">
        <v>1181</v>
      </c>
      <c r="E8265" s="52" t="s">
        <v>944</v>
      </c>
      <c r="F8265" s="52" t="s">
        <v>946</v>
      </c>
      <c r="G8265" s="56" t="s">
        <v>947</v>
      </c>
      <c r="H8265" s="57">
        <v>4279000</v>
      </c>
    </row>
    <row r="8266" spans="1:8">
      <c r="A8266" s="52" t="s">
        <v>811</v>
      </c>
      <c r="B8266" s="52" t="s">
        <v>839</v>
      </c>
      <c r="C8266" s="52" t="s">
        <v>1158</v>
      </c>
      <c r="D8266" s="52" t="s">
        <v>1181</v>
      </c>
      <c r="E8266" s="52" t="s">
        <v>972</v>
      </c>
      <c r="F8266" s="52" t="s">
        <v>201</v>
      </c>
      <c r="G8266" s="56" t="s">
        <v>973</v>
      </c>
      <c r="H8266" s="57">
        <v>100471000</v>
      </c>
    </row>
    <row r="8267" spans="1:8">
      <c r="A8267" s="52" t="s">
        <v>811</v>
      </c>
      <c r="B8267" s="52" t="s">
        <v>839</v>
      </c>
      <c r="C8267" s="52" t="s">
        <v>1158</v>
      </c>
      <c r="D8267" s="52" t="s">
        <v>1181</v>
      </c>
      <c r="E8267" s="52" t="s">
        <v>972</v>
      </c>
      <c r="F8267" s="52" t="s">
        <v>974</v>
      </c>
      <c r="G8267" s="56" t="s">
        <v>975</v>
      </c>
      <c r="H8267" s="57">
        <v>70999000</v>
      </c>
    </row>
    <row r="8268" spans="1:8">
      <c r="A8268" s="52" t="s">
        <v>811</v>
      </c>
      <c r="B8268" s="52" t="s">
        <v>839</v>
      </c>
      <c r="C8268" s="52" t="s">
        <v>1158</v>
      </c>
      <c r="D8268" s="52" t="s">
        <v>1181</v>
      </c>
      <c r="E8268" s="52" t="s">
        <v>972</v>
      </c>
      <c r="F8268" s="52" t="s">
        <v>976</v>
      </c>
      <c r="G8268" s="56" t="s">
        <v>977</v>
      </c>
      <c r="H8268" s="57">
        <v>14490000</v>
      </c>
    </row>
    <row r="8269" spans="1:8">
      <c r="A8269" s="52" t="s">
        <v>811</v>
      </c>
      <c r="B8269" s="52" t="s">
        <v>839</v>
      </c>
      <c r="C8269" s="52" t="s">
        <v>1158</v>
      </c>
      <c r="D8269" s="52" t="s">
        <v>1181</v>
      </c>
      <c r="E8269" s="52" t="s">
        <v>972</v>
      </c>
      <c r="F8269" s="52" t="s">
        <v>978</v>
      </c>
      <c r="G8269" s="56" t="s">
        <v>979</v>
      </c>
      <c r="H8269" s="57">
        <v>8915000</v>
      </c>
    </row>
    <row r="8270" spans="1:8">
      <c r="A8270" s="52" t="s">
        <v>811</v>
      </c>
      <c r="B8270" s="52" t="s">
        <v>839</v>
      </c>
      <c r="C8270" s="52" t="s">
        <v>1158</v>
      </c>
      <c r="D8270" s="52" t="s">
        <v>1181</v>
      </c>
      <c r="E8270" s="52" t="s">
        <v>972</v>
      </c>
      <c r="F8270" s="52" t="s">
        <v>980</v>
      </c>
      <c r="G8270" s="56" t="s">
        <v>981</v>
      </c>
      <c r="H8270" s="57">
        <v>6067000</v>
      </c>
    </row>
    <row r="8271" spans="1:8">
      <c r="A8271" s="52" t="s">
        <v>811</v>
      </c>
      <c r="B8271" s="52" t="s">
        <v>839</v>
      </c>
      <c r="C8271" s="52" t="s">
        <v>1158</v>
      </c>
      <c r="D8271" s="52" t="s">
        <v>1181</v>
      </c>
      <c r="E8271" s="52" t="s">
        <v>986</v>
      </c>
      <c r="F8271" s="52" t="s">
        <v>201</v>
      </c>
      <c r="G8271" s="56" t="s">
        <v>987</v>
      </c>
      <c r="H8271" s="57">
        <v>472077331</v>
      </c>
    </row>
    <row r="8272" spans="1:8">
      <c r="A8272" s="52" t="s">
        <v>811</v>
      </c>
      <c r="B8272" s="52" t="s">
        <v>839</v>
      </c>
      <c r="C8272" s="52" t="s">
        <v>1158</v>
      </c>
      <c r="D8272" s="52" t="s">
        <v>1181</v>
      </c>
      <c r="E8272" s="52" t="s">
        <v>986</v>
      </c>
      <c r="F8272" s="52" t="s">
        <v>988</v>
      </c>
      <c r="G8272" s="56" t="s">
        <v>989</v>
      </c>
      <c r="H8272" s="57">
        <v>467827331</v>
      </c>
    </row>
    <row r="8273" spans="1:8">
      <c r="A8273" s="52" t="s">
        <v>811</v>
      </c>
      <c r="B8273" s="52" t="s">
        <v>839</v>
      </c>
      <c r="C8273" s="52" t="s">
        <v>1158</v>
      </c>
      <c r="D8273" s="52" t="s">
        <v>1181</v>
      </c>
      <c r="E8273" s="52" t="s">
        <v>986</v>
      </c>
      <c r="F8273" s="52" t="s">
        <v>992</v>
      </c>
      <c r="G8273" s="56" t="s">
        <v>993</v>
      </c>
      <c r="H8273" s="57">
        <v>4250000</v>
      </c>
    </row>
    <row r="8274" spans="1:8">
      <c r="A8274" s="52" t="s">
        <v>811</v>
      </c>
      <c r="B8274" s="52" t="s">
        <v>839</v>
      </c>
      <c r="C8274" s="52" t="s">
        <v>1158</v>
      </c>
      <c r="D8274" s="52" t="s">
        <v>1181</v>
      </c>
      <c r="E8274" s="52" t="s">
        <v>996</v>
      </c>
      <c r="F8274" s="52" t="s">
        <v>201</v>
      </c>
      <c r="G8274" s="56" t="s">
        <v>997</v>
      </c>
      <c r="H8274" s="57">
        <v>20486000</v>
      </c>
    </row>
    <row r="8275" spans="1:8">
      <c r="A8275" s="52" t="s">
        <v>811</v>
      </c>
      <c r="B8275" s="52" t="s">
        <v>839</v>
      </c>
      <c r="C8275" s="52" t="s">
        <v>1158</v>
      </c>
      <c r="D8275" s="52" t="s">
        <v>1181</v>
      </c>
      <c r="E8275" s="52" t="s">
        <v>996</v>
      </c>
      <c r="F8275" s="52" t="s">
        <v>998</v>
      </c>
      <c r="G8275" s="56" t="s">
        <v>999</v>
      </c>
      <c r="H8275" s="57">
        <v>11118000</v>
      </c>
    </row>
    <row r="8276" spans="1:8">
      <c r="A8276" s="52" t="s">
        <v>811</v>
      </c>
      <c r="B8276" s="52" t="s">
        <v>839</v>
      </c>
      <c r="C8276" s="52" t="s">
        <v>1158</v>
      </c>
      <c r="D8276" s="52" t="s">
        <v>1181</v>
      </c>
      <c r="E8276" s="52" t="s">
        <v>996</v>
      </c>
      <c r="F8276" s="52" t="s">
        <v>1000</v>
      </c>
      <c r="G8276" s="56" t="s">
        <v>1001</v>
      </c>
      <c r="H8276" s="57">
        <v>9368000</v>
      </c>
    </row>
    <row r="8277" spans="1:8">
      <c r="A8277" s="52" t="s">
        <v>811</v>
      </c>
      <c r="B8277" s="52" t="s">
        <v>839</v>
      </c>
      <c r="C8277" s="52" t="s">
        <v>1158</v>
      </c>
      <c r="D8277" s="52" t="s">
        <v>1181</v>
      </c>
      <c r="E8277" s="52" t="s">
        <v>1006</v>
      </c>
      <c r="F8277" s="52" t="s">
        <v>201</v>
      </c>
      <c r="G8277" s="56" t="s">
        <v>1007</v>
      </c>
      <c r="H8277" s="57">
        <v>29405000</v>
      </c>
    </row>
    <row r="8278" spans="1:8">
      <c r="A8278" s="52" t="s">
        <v>811</v>
      </c>
      <c r="B8278" s="52" t="s">
        <v>839</v>
      </c>
      <c r="C8278" s="52" t="s">
        <v>1158</v>
      </c>
      <c r="D8278" s="52" t="s">
        <v>1181</v>
      </c>
      <c r="E8278" s="52" t="s">
        <v>1006</v>
      </c>
      <c r="F8278" s="52" t="s">
        <v>1014</v>
      </c>
      <c r="G8278" s="56" t="s">
        <v>1015</v>
      </c>
      <c r="H8278" s="57">
        <v>29405000</v>
      </c>
    </row>
    <row r="8279" spans="1:8">
      <c r="A8279" s="52" t="s">
        <v>811</v>
      </c>
      <c r="B8279" s="52" t="s">
        <v>839</v>
      </c>
      <c r="C8279" s="52" t="s">
        <v>1158</v>
      </c>
      <c r="D8279" s="52" t="s">
        <v>1181</v>
      </c>
      <c r="E8279" s="52" t="s">
        <v>1021</v>
      </c>
      <c r="F8279" s="52" t="s">
        <v>201</v>
      </c>
      <c r="G8279" s="56" t="s">
        <v>1022</v>
      </c>
      <c r="H8279" s="57">
        <v>65600000</v>
      </c>
    </row>
    <row r="8280" spans="1:8">
      <c r="A8280" s="52" t="s">
        <v>811</v>
      </c>
      <c r="B8280" s="52" t="s">
        <v>839</v>
      </c>
      <c r="C8280" s="52" t="s">
        <v>1158</v>
      </c>
      <c r="D8280" s="52" t="s">
        <v>1181</v>
      </c>
      <c r="E8280" s="52" t="s">
        <v>1021</v>
      </c>
      <c r="F8280" s="52" t="s">
        <v>1023</v>
      </c>
      <c r="G8280" s="56" t="s">
        <v>1024</v>
      </c>
      <c r="H8280" s="57">
        <v>5700000</v>
      </c>
    </row>
    <row r="8281" spans="1:8">
      <c r="A8281" s="52" t="s">
        <v>811</v>
      </c>
      <c r="B8281" s="52" t="s">
        <v>839</v>
      </c>
      <c r="C8281" s="52" t="s">
        <v>1158</v>
      </c>
      <c r="D8281" s="52" t="s">
        <v>1181</v>
      </c>
      <c r="E8281" s="52" t="s">
        <v>1021</v>
      </c>
      <c r="F8281" s="52" t="s">
        <v>1033</v>
      </c>
      <c r="G8281" s="56" t="s">
        <v>1034</v>
      </c>
      <c r="H8281" s="57">
        <v>59900000</v>
      </c>
    </row>
    <row r="8282" spans="1:8">
      <c r="A8282" s="52" t="s">
        <v>811</v>
      </c>
      <c r="B8282" s="52" t="s">
        <v>839</v>
      </c>
      <c r="C8282" s="52" t="s">
        <v>1158</v>
      </c>
      <c r="D8282" s="52" t="s">
        <v>1181</v>
      </c>
      <c r="E8282" s="52" t="s">
        <v>1035</v>
      </c>
      <c r="F8282" s="52" t="s">
        <v>201</v>
      </c>
      <c r="G8282" s="56" t="s">
        <v>1036</v>
      </c>
      <c r="H8282" s="57">
        <v>7595000</v>
      </c>
    </row>
    <row r="8283" spans="1:8">
      <c r="A8283" s="52" t="s">
        <v>811</v>
      </c>
      <c r="B8283" s="52" t="s">
        <v>839</v>
      </c>
      <c r="C8283" s="52" t="s">
        <v>1158</v>
      </c>
      <c r="D8283" s="52" t="s">
        <v>1181</v>
      </c>
      <c r="E8283" s="52" t="s">
        <v>1035</v>
      </c>
      <c r="F8283" s="52" t="s">
        <v>1037</v>
      </c>
      <c r="G8283" s="56" t="s">
        <v>1038</v>
      </c>
      <c r="H8283" s="57">
        <v>2995000</v>
      </c>
    </row>
    <row r="8284" spans="1:8">
      <c r="A8284" s="52" t="s">
        <v>811</v>
      </c>
      <c r="B8284" s="52" t="s">
        <v>839</v>
      </c>
      <c r="C8284" s="52" t="s">
        <v>1158</v>
      </c>
      <c r="D8284" s="52" t="s">
        <v>1181</v>
      </c>
      <c r="E8284" s="52" t="s">
        <v>1035</v>
      </c>
      <c r="F8284" s="52" t="s">
        <v>1039</v>
      </c>
      <c r="G8284" s="56" t="s">
        <v>1040</v>
      </c>
      <c r="H8284" s="57">
        <v>1450000</v>
      </c>
    </row>
    <row r="8285" spans="1:8">
      <c r="A8285" s="52" t="s">
        <v>811</v>
      </c>
      <c r="B8285" s="52" t="s">
        <v>839</v>
      </c>
      <c r="C8285" s="52" t="s">
        <v>1158</v>
      </c>
      <c r="D8285" s="52" t="s">
        <v>1181</v>
      </c>
      <c r="E8285" s="52" t="s">
        <v>1035</v>
      </c>
      <c r="F8285" s="52" t="s">
        <v>1041</v>
      </c>
      <c r="G8285" s="56" t="s">
        <v>1028</v>
      </c>
      <c r="H8285" s="57">
        <v>3150000</v>
      </c>
    </row>
    <row r="8286" spans="1:8">
      <c r="A8286" s="52" t="s">
        <v>811</v>
      </c>
      <c r="B8286" s="52" t="s">
        <v>839</v>
      </c>
      <c r="C8286" s="52" t="s">
        <v>1158</v>
      </c>
      <c r="D8286" s="52" t="s">
        <v>1181</v>
      </c>
      <c r="E8286" s="52" t="s">
        <v>1044</v>
      </c>
      <c r="F8286" s="52" t="s">
        <v>201</v>
      </c>
      <c r="G8286" s="56" t="s">
        <v>1045</v>
      </c>
      <c r="H8286" s="57">
        <v>115264669</v>
      </c>
    </row>
    <row r="8287" spans="1:8">
      <c r="A8287" s="52" t="s">
        <v>811</v>
      </c>
      <c r="B8287" s="52" t="s">
        <v>839</v>
      </c>
      <c r="C8287" s="52" t="s">
        <v>1158</v>
      </c>
      <c r="D8287" s="52" t="s">
        <v>1181</v>
      </c>
      <c r="E8287" s="52" t="s">
        <v>1044</v>
      </c>
      <c r="F8287" s="52" t="s">
        <v>1046</v>
      </c>
      <c r="G8287" s="56" t="s">
        <v>1047</v>
      </c>
      <c r="H8287" s="57">
        <v>14900000</v>
      </c>
    </row>
    <row r="8288" spans="1:8">
      <c r="A8288" s="52" t="s">
        <v>811</v>
      </c>
      <c r="B8288" s="52" t="s">
        <v>839</v>
      </c>
      <c r="C8288" s="52" t="s">
        <v>1158</v>
      </c>
      <c r="D8288" s="52" t="s">
        <v>1181</v>
      </c>
      <c r="E8288" s="52" t="s">
        <v>1044</v>
      </c>
      <c r="F8288" s="52" t="s">
        <v>1048</v>
      </c>
      <c r="G8288" s="56" t="s">
        <v>1049</v>
      </c>
      <c r="H8288" s="57">
        <v>86764669</v>
      </c>
    </row>
    <row r="8289" spans="1:8">
      <c r="A8289" s="52" t="s">
        <v>811</v>
      </c>
      <c r="B8289" s="52" t="s">
        <v>839</v>
      </c>
      <c r="C8289" s="52" t="s">
        <v>1158</v>
      </c>
      <c r="D8289" s="52" t="s">
        <v>1181</v>
      </c>
      <c r="E8289" s="52" t="s">
        <v>1044</v>
      </c>
      <c r="F8289" s="52" t="s">
        <v>1050</v>
      </c>
      <c r="G8289" s="56" t="s">
        <v>1051</v>
      </c>
      <c r="H8289" s="57">
        <v>13600000</v>
      </c>
    </row>
    <row r="8290" spans="1:8" ht="25.5">
      <c r="A8290" s="52" t="s">
        <v>811</v>
      </c>
      <c r="B8290" s="52" t="s">
        <v>839</v>
      </c>
      <c r="C8290" s="52" t="s">
        <v>1158</v>
      </c>
      <c r="D8290" s="52" t="s">
        <v>1181</v>
      </c>
      <c r="E8290" s="52" t="s">
        <v>1058</v>
      </c>
      <c r="F8290" s="52" t="s">
        <v>201</v>
      </c>
      <c r="G8290" s="56" t="s">
        <v>1059</v>
      </c>
      <c r="H8290" s="57">
        <v>191292000</v>
      </c>
    </row>
    <row r="8291" spans="1:8">
      <c r="A8291" s="52" t="s">
        <v>811</v>
      </c>
      <c r="B8291" s="52" t="s">
        <v>839</v>
      </c>
      <c r="C8291" s="52" t="s">
        <v>1158</v>
      </c>
      <c r="D8291" s="52" t="s">
        <v>1181</v>
      </c>
      <c r="E8291" s="52" t="s">
        <v>1058</v>
      </c>
      <c r="F8291" s="52" t="s">
        <v>1064</v>
      </c>
      <c r="G8291" s="56" t="s">
        <v>1065</v>
      </c>
      <c r="H8291" s="57">
        <v>24394000</v>
      </c>
    </row>
    <row r="8292" spans="1:8">
      <c r="A8292" s="52" t="s">
        <v>811</v>
      </c>
      <c r="B8292" s="52" t="s">
        <v>839</v>
      </c>
      <c r="C8292" s="52" t="s">
        <v>1158</v>
      </c>
      <c r="D8292" s="52" t="s">
        <v>1181</v>
      </c>
      <c r="E8292" s="52" t="s">
        <v>1058</v>
      </c>
      <c r="F8292" s="52" t="s">
        <v>1066</v>
      </c>
      <c r="G8292" s="56" t="s">
        <v>1067</v>
      </c>
      <c r="H8292" s="57">
        <v>2000000</v>
      </c>
    </row>
    <row r="8293" spans="1:8">
      <c r="A8293" s="52" t="s">
        <v>811</v>
      </c>
      <c r="B8293" s="52" t="s">
        <v>839</v>
      </c>
      <c r="C8293" s="52" t="s">
        <v>1158</v>
      </c>
      <c r="D8293" s="52" t="s">
        <v>1181</v>
      </c>
      <c r="E8293" s="52" t="s">
        <v>1058</v>
      </c>
      <c r="F8293" s="52" t="s">
        <v>1068</v>
      </c>
      <c r="G8293" s="56" t="s">
        <v>1069</v>
      </c>
      <c r="H8293" s="57">
        <v>164898000</v>
      </c>
    </row>
    <row r="8294" spans="1:8" ht="25.5">
      <c r="A8294" s="52" t="s">
        <v>811</v>
      </c>
      <c r="B8294" s="52" t="s">
        <v>839</v>
      </c>
      <c r="C8294" s="52" t="s">
        <v>1158</v>
      </c>
      <c r="D8294" s="52" t="s">
        <v>1181</v>
      </c>
      <c r="E8294" s="52" t="s">
        <v>1076</v>
      </c>
      <c r="F8294" s="52" t="s">
        <v>201</v>
      </c>
      <c r="G8294" s="56" t="s">
        <v>1077</v>
      </c>
      <c r="H8294" s="57">
        <v>358964000</v>
      </c>
    </row>
    <row r="8295" spans="1:8">
      <c r="A8295" s="52" t="s">
        <v>811</v>
      </c>
      <c r="B8295" s="52" t="s">
        <v>839</v>
      </c>
      <c r="C8295" s="52" t="s">
        <v>1158</v>
      </c>
      <c r="D8295" s="52" t="s">
        <v>1181</v>
      </c>
      <c r="E8295" s="52" t="s">
        <v>1076</v>
      </c>
      <c r="F8295" s="52" t="s">
        <v>1112</v>
      </c>
      <c r="G8295" s="56" t="s">
        <v>1113</v>
      </c>
      <c r="H8295" s="57">
        <v>82730000</v>
      </c>
    </row>
    <row r="8296" spans="1:8">
      <c r="A8296" s="52" t="s">
        <v>811</v>
      </c>
      <c r="B8296" s="52" t="s">
        <v>839</v>
      </c>
      <c r="C8296" s="52" t="s">
        <v>1158</v>
      </c>
      <c r="D8296" s="52" t="s">
        <v>1181</v>
      </c>
      <c r="E8296" s="52" t="s">
        <v>1076</v>
      </c>
      <c r="F8296" s="52" t="s">
        <v>1082</v>
      </c>
      <c r="G8296" s="56" t="s">
        <v>971</v>
      </c>
      <c r="H8296" s="57">
        <v>276234000</v>
      </c>
    </row>
    <row r="8297" spans="1:8">
      <c r="A8297" s="52" t="s">
        <v>811</v>
      </c>
      <c r="B8297" s="52" t="s">
        <v>839</v>
      </c>
      <c r="C8297" s="52" t="s">
        <v>1158</v>
      </c>
      <c r="D8297" s="52" t="s">
        <v>1181</v>
      </c>
      <c r="E8297" s="52" t="s">
        <v>1083</v>
      </c>
      <c r="F8297" s="52" t="s">
        <v>201</v>
      </c>
      <c r="G8297" s="56" t="s">
        <v>971</v>
      </c>
      <c r="H8297" s="57">
        <v>68345000</v>
      </c>
    </row>
    <row r="8298" spans="1:8">
      <c r="A8298" s="52" t="s">
        <v>811</v>
      </c>
      <c r="B8298" s="52" t="s">
        <v>839</v>
      </c>
      <c r="C8298" s="52" t="s">
        <v>1158</v>
      </c>
      <c r="D8298" s="52" t="s">
        <v>1181</v>
      </c>
      <c r="E8298" s="52" t="s">
        <v>1083</v>
      </c>
      <c r="F8298" s="52" t="s">
        <v>1088</v>
      </c>
      <c r="G8298" s="56" t="s">
        <v>1089</v>
      </c>
      <c r="H8298" s="57">
        <v>13900000</v>
      </c>
    </row>
    <row r="8299" spans="1:8">
      <c r="A8299" s="52" t="s">
        <v>811</v>
      </c>
      <c r="B8299" s="52" t="s">
        <v>839</v>
      </c>
      <c r="C8299" s="52" t="s">
        <v>1158</v>
      </c>
      <c r="D8299" s="52" t="s">
        <v>1181</v>
      </c>
      <c r="E8299" s="52" t="s">
        <v>1083</v>
      </c>
      <c r="F8299" s="52" t="s">
        <v>1090</v>
      </c>
      <c r="G8299" s="56" t="s">
        <v>1091</v>
      </c>
      <c r="H8299" s="57">
        <v>54445000</v>
      </c>
    </row>
    <row r="8300" spans="1:8">
      <c r="A8300" s="52" t="s">
        <v>811</v>
      </c>
      <c r="B8300" s="52" t="s">
        <v>839</v>
      </c>
      <c r="C8300" s="52" t="s">
        <v>1158</v>
      </c>
      <c r="D8300" s="52" t="s">
        <v>1185</v>
      </c>
      <c r="E8300" s="52" t="s">
        <v>201</v>
      </c>
      <c r="F8300" s="52" t="s">
        <v>201</v>
      </c>
      <c r="G8300" s="56" t="s">
        <v>1186</v>
      </c>
      <c r="H8300" s="57">
        <v>406904000</v>
      </c>
    </row>
    <row r="8301" spans="1:8">
      <c r="A8301" s="52" t="s">
        <v>811</v>
      </c>
      <c r="B8301" s="52" t="s">
        <v>839</v>
      </c>
      <c r="C8301" s="52" t="s">
        <v>1158</v>
      </c>
      <c r="D8301" s="52" t="s">
        <v>1185</v>
      </c>
      <c r="E8301" s="52" t="s">
        <v>1044</v>
      </c>
      <c r="F8301" s="52" t="s">
        <v>201</v>
      </c>
      <c r="G8301" s="56" t="s">
        <v>1045</v>
      </c>
      <c r="H8301" s="57">
        <v>5000000</v>
      </c>
    </row>
    <row r="8302" spans="1:8">
      <c r="A8302" s="52" t="s">
        <v>811</v>
      </c>
      <c r="B8302" s="52" t="s">
        <v>839</v>
      </c>
      <c r="C8302" s="52" t="s">
        <v>1158</v>
      </c>
      <c r="D8302" s="52" t="s">
        <v>1185</v>
      </c>
      <c r="E8302" s="52" t="s">
        <v>1044</v>
      </c>
      <c r="F8302" s="52" t="s">
        <v>1048</v>
      </c>
      <c r="G8302" s="56" t="s">
        <v>1049</v>
      </c>
      <c r="H8302" s="57">
        <v>5000000</v>
      </c>
    </row>
    <row r="8303" spans="1:8">
      <c r="A8303" s="52" t="s">
        <v>811</v>
      </c>
      <c r="B8303" s="52" t="s">
        <v>839</v>
      </c>
      <c r="C8303" s="52" t="s">
        <v>1158</v>
      </c>
      <c r="D8303" s="52" t="s">
        <v>1185</v>
      </c>
      <c r="E8303" s="52" t="s">
        <v>1083</v>
      </c>
      <c r="F8303" s="52" t="s">
        <v>201</v>
      </c>
      <c r="G8303" s="56" t="s">
        <v>971</v>
      </c>
      <c r="H8303" s="57">
        <v>240810000</v>
      </c>
    </row>
    <row r="8304" spans="1:8">
      <c r="A8304" s="52" t="s">
        <v>811</v>
      </c>
      <c r="B8304" s="52" t="s">
        <v>839</v>
      </c>
      <c r="C8304" s="52" t="s">
        <v>1158</v>
      </c>
      <c r="D8304" s="52" t="s">
        <v>1185</v>
      </c>
      <c r="E8304" s="52" t="s">
        <v>1083</v>
      </c>
      <c r="F8304" s="52" t="s">
        <v>1090</v>
      </c>
      <c r="G8304" s="56" t="s">
        <v>1091</v>
      </c>
      <c r="H8304" s="57">
        <v>240810000</v>
      </c>
    </row>
    <row r="8305" spans="1:8">
      <c r="A8305" s="52" t="s">
        <v>811</v>
      </c>
      <c r="B8305" s="52" t="s">
        <v>839</v>
      </c>
      <c r="C8305" s="52" t="s">
        <v>1158</v>
      </c>
      <c r="D8305" s="52" t="s">
        <v>1185</v>
      </c>
      <c r="E8305" s="52" t="s">
        <v>1100</v>
      </c>
      <c r="F8305" s="52" t="s">
        <v>201</v>
      </c>
      <c r="G8305" s="56" t="s">
        <v>1034</v>
      </c>
      <c r="H8305" s="57">
        <v>161094000</v>
      </c>
    </row>
    <row r="8306" spans="1:8">
      <c r="A8306" s="52" t="s">
        <v>811</v>
      </c>
      <c r="B8306" s="52" t="s">
        <v>839</v>
      </c>
      <c r="C8306" s="52" t="s">
        <v>1158</v>
      </c>
      <c r="D8306" s="52" t="s">
        <v>1185</v>
      </c>
      <c r="E8306" s="52" t="s">
        <v>1100</v>
      </c>
      <c r="F8306" s="52" t="s">
        <v>1101</v>
      </c>
      <c r="G8306" s="56" t="s">
        <v>1102</v>
      </c>
      <c r="H8306" s="57">
        <v>161094000</v>
      </c>
    </row>
    <row r="8307" spans="1:8">
      <c r="A8307" s="52" t="s">
        <v>811</v>
      </c>
      <c r="B8307" s="52" t="s">
        <v>839</v>
      </c>
      <c r="C8307" s="52" t="s">
        <v>1158</v>
      </c>
      <c r="D8307" s="52" t="s">
        <v>1312</v>
      </c>
      <c r="E8307" s="52" t="s">
        <v>201</v>
      </c>
      <c r="F8307" s="52" t="s">
        <v>201</v>
      </c>
      <c r="G8307" s="56" t="s">
        <v>1313</v>
      </c>
      <c r="H8307" s="57">
        <v>288498300</v>
      </c>
    </row>
    <row r="8308" spans="1:8">
      <c r="A8308" s="52" t="s">
        <v>811</v>
      </c>
      <c r="B8308" s="52" t="s">
        <v>839</v>
      </c>
      <c r="C8308" s="52" t="s">
        <v>1158</v>
      </c>
      <c r="D8308" s="52" t="s">
        <v>1312</v>
      </c>
      <c r="E8308" s="52" t="s">
        <v>944</v>
      </c>
      <c r="F8308" s="52" t="s">
        <v>201</v>
      </c>
      <c r="G8308" s="56" t="s">
        <v>945</v>
      </c>
      <c r="H8308" s="57">
        <v>8956000</v>
      </c>
    </row>
    <row r="8309" spans="1:8">
      <c r="A8309" s="52" t="s">
        <v>811</v>
      </c>
      <c r="B8309" s="52" t="s">
        <v>839</v>
      </c>
      <c r="C8309" s="52" t="s">
        <v>1158</v>
      </c>
      <c r="D8309" s="52" t="s">
        <v>1312</v>
      </c>
      <c r="E8309" s="52" t="s">
        <v>944</v>
      </c>
      <c r="F8309" s="52" t="s">
        <v>948</v>
      </c>
      <c r="G8309" s="56" t="s">
        <v>949</v>
      </c>
      <c r="H8309" s="57">
        <v>8956000</v>
      </c>
    </row>
    <row r="8310" spans="1:8">
      <c r="A8310" s="52" t="s">
        <v>811</v>
      </c>
      <c r="B8310" s="52" t="s">
        <v>839</v>
      </c>
      <c r="C8310" s="52" t="s">
        <v>1158</v>
      </c>
      <c r="D8310" s="52" t="s">
        <v>1312</v>
      </c>
      <c r="E8310" s="52" t="s">
        <v>996</v>
      </c>
      <c r="F8310" s="52" t="s">
        <v>201</v>
      </c>
      <c r="G8310" s="56" t="s">
        <v>997</v>
      </c>
      <c r="H8310" s="57">
        <v>17015000</v>
      </c>
    </row>
    <row r="8311" spans="1:8">
      <c r="A8311" s="52" t="s">
        <v>811</v>
      </c>
      <c r="B8311" s="52" t="s">
        <v>839</v>
      </c>
      <c r="C8311" s="52" t="s">
        <v>1158</v>
      </c>
      <c r="D8311" s="52" t="s">
        <v>1312</v>
      </c>
      <c r="E8311" s="52" t="s">
        <v>996</v>
      </c>
      <c r="F8311" s="52" t="s">
        <v>998</v>
      </c>
      <c r="G8311" s="56" t="s">
        <v>999</v>
      </c>
      <c r="H8311" s="57">
        <v>17015000</v>
      </c>
    </row>
    <row r="8312" spans="1:8">
      <c r="A8312" s="52" t="s">
        <v>811</v>
      </c>
      <c r="B8312" s="52" t="s">
        <v>839</v>
      </c>
      <c r="C8312" s="52" t="s">
        <v>1158</v>
      </c>
      <c r="D8312" s="52" t="s">
        <v>1312</v>
      </c>
      <c r="E8312" s="52" t="s">
        <v>1006</v>
      </c>
      <c r="F8312" s="52" t="s">
        <v>201</v>
      </c>
      <c r="G8312" s="56" t="s">
        <v>1007</v>
      </c>
      <c r="H8312" s="57">
        <v>40192000</v>
      </c>
    </row>
    <row r="8313" spans="1:8">
      <c r="A8313" s="52" t="s">
        <v>811</v>
      </c>
      <c r="B8313" s="52" t="s">
        <v>839</v>
      </c>
      <c r="C8313" s="52" t="s">
        <v>1158</v>
      </c>
      <c r="D8313" s="52" t="s">
        <v>1312</v>
      </c>
      <c r="E8313" s="52" t="s">
        <v>1006</v>
      </c>
      <c r="F8313" s="52" t="s">
        <v>1014</v>
      </c>
      <c r="G8313" s="56" t="s">
        <v>1015</v>
      </c>
      <c r="H8313" s="57">
        <v>40192000</v>
      </c>
    </row>
    <row r="8314" spans="1:8">
      <c r="A8314" s="52" t="s">
        <v>811</v>
      </c>
      <c r="B8314" s="52" t="s">
        <v>839</v>
      </c>
      <c r="C8314" s="52" t="s">
        <v>1158</v>
      </c>
      <c r="D8314" s="52" t="s">
        <v>1312</v>
      </c>
      <c r="E8314" s="52" t="s">
        <v>1021</v>
      </c>
      <c r="F8314" s="52" t="s">
        <v>201</v>
      </c>
      <c r="G8314" s="56" t="s">
        <v>1022</v>
      </c>
      <c r="H8314" s="57">
        <v>116220100</v>
      </c>
    </row>
    <row r="8315" spans="1:8">
      <c r="A8315" s="52" t="s">
        <v>811</v>
      </c>
      <c r="B8315" s="52" t="s">
        <v>839</v>
      </c>
      <c r="C8315" s="52" t="s">
        <v>1158</v>
      </c>
      <c r="D8315" s="52" t="s">
        <v>1312</v>
      </c>
      <c r="E8315" s="52" t="s">
        <v>1021</v>
      </c>
      <c r="F8315" s="52" t="s">
        <v>1023</v>
      </c>
      <c r="G8315" s="56" t="s">
        <v>1024</v>
      </c>
      <c r="H8315" s="57">
        <v>6860800</v>
      </c>
    </row>
    <row r="8316" spans="1:8">
      <c r="A8316" s="52" t="s">
        <v>811</v>
      </c>
      <c r="B8316" s="52" t="s">
        <v>839</v>
      </c>
      <c r="C8316" s="52" t="s">
        <v>1158</v>
      </c>
      <c r="D8316" s="52" t="s">
        <v>1312</v>
      </c>
      <c r="E8316" s="52" t="s">
        <v>1021</v>
      </c>
      <c r="F8316" s="52" t="s">
        <v>1025</v>
      </c>
      <c r="G8316" s="56" t="s">
        <v>1026</v>
      </c>
      <c r="H8316" s="57">
        <v>300000</v>
      </c>
    </row>
    <row r="8317" spans="1:8">
      <c r="A8317" s="52" t="s">
        <v>811</v>
      </c>
      <c r="B8317" s="52" t="s">
        <v>839</v>
      </c>
      <c r="C8317" s="52" t="s">
        <v>1158</v>
      </c>
      <c r="D8317" s="52" t="s">
        <v>1312</v>
      </c>
      <c r="E8317" s="52" t="s">
        <v>1021</v>
      </c>
      <c r="F8317" s="52" t="s">
        <v>1033</v>
      </c>
      <c r="G8317" s="56" t="s">
        <v>1034</v>
      </c>
      <c r="H8317" s="57">
        <v>109059300</v>
      </c>
    </row>
    <row r="8318" spans="1:8">
      <c r="A8318" s="52" t="s">
        <v>811</v>
      </c>
      <c r="B8318" s="52" t="s">
        <v>839</v>
      </c>
      <c r="C8318" s="52" t="s">
        <v>1158</v>
      </c>
      <c r="D8318" s="52" t="s">
        <v>1312</v>
      </c>
      <c r="E8318" s="52" t="s">
        <v>1044</v>
      </c>
      <c r="F8318" s="52" t="s">
        <v>201</v>
      </c>
      <c r="G8318" s="56" t="s">
        <v>1045</v>
      </c>
      <c r="H8318" s="57">
        <v>11664000</v>
      </c>
    </row>
    <row r="8319" spans="1:8">
      <c r="A8319" s="52" t="s">
        <v>811</v>
      </c>
      <c r="B8319" s="52" t="s">
        <v>839</v>
      </c>
      <c r="C8319" s="52" t="s">
        <v>1158</v>
      </c>
      <c r="D8319" s="52" t="s">
        <v>1312</v>
      </c>
      <c r="E8319" s="52" t="s">
        <v>1044</v>
      </c>
      <c r="F8319" s="52" t="s">
        <v>1046</v>
      </c>
      <c r="G8319" s="56" t="s">
        <v>1047</v>
      </c>
      <c r="H8319" s="57">
        <v>11664000</v>
      </c>
    </row>
    <row r="8320" spans="1:8" ht="25.5">
      <c r="A8320" s="52" t="s">
        <v>811</v>
      </c>
      <c r="B8320" s="52" t="s">
        <v>839</v>
      </c>
      <c r="C8320" s="52" t="s">
        <v>1158</v>
      </c>
      <c r="D8320" s="52" t="s">
        <v>1312</v>
      </c>
      <c r="E8320" s="52" t="s">
        <v>1076</v>
      </c>
      <c r="F8320" s="52" t="s">
        <v>201</v>
      </c>
      <c r="G8320" s="56" t="s">
        <v>1077</v>
      </c>
      <c r="H8320" s="57">
        <v>89690000</v>
      </c>
    </row>
    <row r="8321" spans="1:8">
      <c r="A8321" s="52" t="s">
        <v>811</v>
      </c>
      <c r="B8321" s="52" t="s">
        <v>839</v>
      </c>
      <c r="C8321" s="52" t="s">
        <v>1158</v>
      </c>
      <c r="D8321" s="52" t="s">
        <v>1312</v>
      </c>
      <c r="E8321" s="52" t="s">
        <v>1076</v>
      </c>
      <c r="F8321" s="52" t="s">
        <v>1112</v>
      </c>
      <c r="G8321" s="56" t="s">
        <v>1113</v>
      </c>
      <c r="H8321" s="57">
        <v>75590000</v>
      </c>
    </row>
    <row r="8322" spans="1:8">
      <c r="A8322" s="52" t="s">
        <v>811</v>
      </c>
      <c r="B8322" s="52" t="s">
        <v>839</v>
      </c>
      <c r="C8322" s="52" t="s">
        <v>1158</v>
      </c>
      <c r="D8322" s="52" t="s">
        <v>1312</v>
      </c>
      <c r="E8322" s="52" t="s">
        <v>1076</v>
      </c>
      <c r="F8322" s="52" t="s">
        <v>1082</v>
      </c>
      <c r="G8322" s="56" t="s">
        <v>971</v>
      </c>
      <c r="H8322" s="57">
        <v>14100000</v>
      </c>
    </row>
    <row r="8323" spans="1:8">
      <c r="A8323" s="52" t="s">
        <v>811</v>
      </c>
      <c r="B8323" s="52" t="s">
        <v>839</v>
      </c>
      <c r="C8323" s="52" t="s">
        <v>1158</v>
      </c>
      <c r="D8323" s="52" t="s">
        <v>1312</v>
      </c>
      <c r="E8323" s="52" t="s">
        <v>1083</v>
      </c>
      <c r="F8323" s="52" t="s">
        <v>201</v>
      </c>
      <c r="G8323" s="56" t="s">
        <v>971</v>
      </c>
      <c r="H8323" s="57">
        <v>4761200</v>
      </c>
    </row>
    <row r="8324" spans="1:8">
      <c r="A8324" s="52" t="s">
        <v>811</v>
      </c>
      <c r="B8324" s="52" t="s">
        <v>839</v>
      </c>
      <c r="C8324" s="52" t="s">
        <v>1158</v>
      </c>
      <c r="D8324" s="52" t="s">
        <v>1312</v>
      </c>
      <c r="E8324" s="52" t="s">
        <v>1083</v>
      </c>
      <c r="F8324" s="52" t="s">
        <v>1088</v>
      </c>
      <c r="G8324" s="56" t="s">
        <v>1089</v>
      </c>
      <c r="H8324" s="57">
        <v>4761200</v>
      </c>
    </row>
    <row r="8325" spans="1:8">
      <c r="A8325" s="52" t="s">
        <v>811</v>
      </c>
      <c r="B8325" s="52" t="s">
        <v>839</v>
      </c>
      <c r="C8325" s="52" t="s">
        <v>1158</v>
      </c>
      <c r="D8325" s="52" t="s">
        <v>1201</v>
      </c>
      <c r="E8325" s="52" t="s">
        <v>201</v>
      </c>
      <c r="F8325" s="52" t="s">
        <v>201</v>
      </c>
      <c r="G8325" s="56" t="s">
        <v>1202</v>
      </c>
      <c r="H8325" s="57">
        <v>2347199300</v>
      </c>
    </row>
    <row r="8326" spans="1:8">
      <c r="A8326" s="52" t="s">
        <v>811</v>
      </c>
      <c r="B8326" s="52" t="s">
        <v>839</v>
      </c>
      <c r="C8326" s="52" t="s">
        <v>1158</v>
      </c>
      <c r="D8326" s="52" t="s">
        <v>1201</v>
      </c>
      <c r="E8326" s="52" t="s">
        <v>944</v>
      </c>
      <c r="F8326" s="52" t="s">
        <v>201</v>
      </c>
      <c r="G8326" s="56" t="s">
        <v>945</v>
      </c>
      <c r="H8326" s="57">
        <v>165630000</v>
      </c>
    </row>
    <row r="8327" spans="1:8">
      <c r="A8327" s="52" t="s">
        <v>811</v>
      </c>
      <c r="B8327" s="52" t="s">
        <v>839</v>
      </c>
      <c r="C8327" s="52" t="s">
        <v>1158</v>
      </c>
      <c r="D8327" s="52" t="s">
        <v>1201</v>
      </c>
      <c r="E8327" s="52" t="s">
        <v>944</v>
      </c>
      <c r="F8327" s="52" t="s">
        <v>948</v>
      </c>
      <c r="G8327" s="56" t="s">
        <v>949</v>
      </c>
      <c r="H8327" s="57">
        <v>165630000</v>
      </c>
    </row>
    <row r="8328" spans="1:8">
      <c r="A8328" s="52" t="s">
        <v>811</v>
      </c>
      <c r="B8328" s="52" t="s">
        <v>839</v>
      </c>
      <c r="C8328" s="52" t="s">
        <v>1158</v>
      </c>
      <c r="D8328" s="52" t="s">
        <v>1201</v>
      </c>
      <c r="E8328" s="52" t="s">
        <v>966</v>
      </c>
      <c r="F8328" s="52" t="s">
        <v>201</v>
      </c>
      <c r="G8328" s="56" t="s">
        <v>967</v>
      </c>
      <c r="H8328" s="57">
        <v>7600000</v>
      </c>
    </row>
    <row r="8329" spans="1:8">
      <c r="A8329" s="52" t="s">
        <v>811</v>
      </c>
      <c r="B8329" s="52" t="s">
        <v>839</v>
      </c>
      <c r="C8329" s="52" t="s">
        <v>1158</v>
      </c>
      <c r="D8329" s="52" t="s">
        <v>1201</v>
      </c>
      <c r="E8329" s="52" t="s">
        <v>966</v>
      </c>
      <c r="F8329" s="52" t="s">
        <v>970</v>
      </c>
      <c r="G8329" s="56" t="s">
        <v>971</v>
      </c>
      <c r="H8329" s="57">
        <v>7600000</v>
      </c>
    </row>
    <row r="8330" spans="1:8">
      <c r="A8330" s="52" t="s">
        <v>811</v>
      </c>
      <c r="B8330" s="52" t="s">
        <v>839</v>
      </c>
      <c r="C8330" s="52" t="s">
        <v>1158</v>
      </c>
      <c r="D8330" s="52" t="s">
        <v>1201</v>
      </c>
      <c r="E8330" s="52" t="s">
        <v>996</v>
      </c>
      <c r="F8330" s="52" t="s">
        <v>201</v>
      </c>
      <c r="G8330" s="56" t="s">
        <v>997</v>
      </c>
      <c r="H8330" s="57">
        <v>16581000</v>
      </c>
    </row>
    <row r="8331" spans="1:8">
      <c r="A8331" s="52" t="s">
        <v>811</v>
      </c>
      <c r="B8331" s="52" t="s">
        <v>839</v>
      </c>
      <c r="C8331" s="52" t="s">
        <v>1158</v>
      </c>
      <c r="D8331" s="52" t="s">
        <v>1201</v>
      </c>
      <c r="E8331" s="52" t="s">
        <v>996</v>
      </c>
      <c r="F8331" s="52" t="s">
        <v>998</v>
      </c>
      <c r="G8331" s="56" t="s">
        <v>999</v>
      </c>
      <c r="H8331" s="57">
        <v>14681000</v>
      </c>
    </row>
    <row r="8332" spans="1:8">
      <c r="A8332" s="52" t="s">
        <v>811</v>
      </c>
      <c r="B8332" s="52" t="s">
        <v>839</v>
      </c>
      <c r="C8332" s="52" t="s">
        <v>1158</v>
      </c>
      <c r="D8332" s="52" t="s">
        <v>1201</v>
      </c>
      <c r="E8332" s="52" t="s">
        <v>996</v>
      </c>
      <c r="F8332" s="52" t="s">
        <v>1004</v>
      </c>
      <c r="G8332" s="56" t="s">
        <v>1005</v>
      </c>
      <c r="H8332" s="57">
        <v>1900000</v>
      </c>
    </row>
    <row r="8333" spans="1:8">
      <c r="A8333" s="52" t="s">
        <v>811</v>
      </c>
      <c r="B8333" s="52" t="s">
        <v>839</v>
      </c>
      <c r="C8333" s="52" t="s">
        <v>1158</v>
      </c>
      <c r="D8333" s="52" t="s">
        <v>1201</v>
      </c>
      <c r="E8333" s="52" t="s">
        <v>1006</v>
      </c>
      <c r="F8333" s="52" t="s">
        <v>201</v>
      </c>
      <c r="G8333" s="56" t="s">
        <v>1007</v>
      </c>
      <c r="H8333" s="57">
        <v>38322300</v>
      </c>
    </row>
    <row r="8334" spans="1:8">
      <c r="A8334" s="52" t="s">
        <v>811</v>
      </c>
      <c r="B8334" s="52" t="s">
        <v>839</v>
      </c>
      <c r="C8334" s="52" t="s">
        <v>1158</v>
      </c>
      <c r="D8334" s="52" t="s">
        <v>1201</v>
      </c>
      <c r="E8334" s="52" t="s">
        <v>1006</v>
      </c>
      <c r="F8334" s="52" t="s">
        <v>1014</v>
      </c>
      <c r="G8334" s="56" t="s">
        <v>1015</v>
      </c>
      <c r="H8334" s="57">
        <v>38322300</v>
      </c>
    </row>
    <row r="8335" spans="1:8">
      <c r="A8335" s="52" t="s">
        <v>811</v>
      </c>
      <c r="B8335" s="52" t="s">
        <v>839</v>
      </c>
      <c r="C8335" s="52" t="s">
        <v>1158</v>
      </c>
      <c r="D8335" s="52" t="s">
        <v>1201</v>
      </c>
      <c r="E8335" s="52" t="s">
        <v>1021</v>
      </c>
      <c r="F8335" s="52" t="s">
        <v>201</v>
      </c>
      <c r="G8335" s="56" t="s">
        <v>1022</v>
      </c>
      <c r="H8335" s="57">
        <v>188403200</v>
      </c>
    </row>
    <row r="8336" spans="1:8">
      <c r="A8336" s="52" t="s">
        <v>811</v>
      </c>
      <c r="B8336" s="52" t="s">
        <v>839</v>
      </c>
      <c r="C8336" s="52" t="s">
        <v>1158</v>
      </c>
      <c r="D8336" s="52" t="s">
        <v>1201</v>
      </c>
      <c r="E8336" s="52" t="s">
        <v>1021</v>
      </c>
      <c r="F8336" s="52" t="s">
        <v>1023</v>
      </c>
      <c r="G8336" s="56" t="s">
        <v>1024</v>
      </c>
      <c r="H8336" s="57">
        <v>16671600</v>
      </c>
    </row>
    <row r="8337" spans="1:8">
      <c r="A8337" s="52" t="s">
        <v>811</v>
      </c>
      <c r="B8337" s="52" t="s">
        <v>839</v>
      </c>
      <c r="C8337" s="52" t="s">
        <v>1158</v>
      </c>
      <c r="D8337" s="52" t="s">
        <v>1201</v>
      </c>
      <c r="E8337" s="52" t="s">
        <v>1021</v>
      </c>
      <c r="F8337" s="52" t="s">
        <v>1025</v>
      </c>
      <c r="G8337" s="56" t="s">
        <v>1026</v>
      </c>
      <c r="H8337" s="57">
        <v>2000000</v>
      </c>
    </row>
    <row r="8338" spans="1:8">
      <c r="A8338" s="52" t="s">
        <v>811</v>
      </c>
      <c r="B8338" s="52" t="s">
        <v>839</v>
      </c>
      <c r="C8338" s="52" t="s">
        <v>1158</v>
      </c>
      <c r="D8338" s="52" t="s">
        <v>1201</v>
      </c>
      <c r="E8338" s="52" t="s">
        <v>1021</v>
      </c>
      <c r="F8338" s="52" t="s">
        <v>1031</v>
      </c>
      <c r="G8338" s="56" t="s">
        <v>1032</v>
      </c>
      <c r="H8338" s="57">
        <v>75000000</v>
      </c>
    </row>
    <row r="8339" spans="1:8">
      <c r="A8339" s="52" t="s">
        <v>811</v>
      </c>
      <c r="B8339" s="52" t="s">
        <v>839</v>
      </c>
      <c r="C8339" s="52" t="s">
        <v>1158</v>
      </c>
      <c r="D8339" s="52" t="s">
        <v>1201</v>
      </c>
      <c r="E8339" s="52" t="s">
        <v>1021</v>
      </c>
      <c r="F8339" s="52" t="s">
        <v>1033</v>
      </c>
      <c r="G8339" s="56" t="s">
        <v>1034</v>
      </c>
      <c r="H8339" s="57">
        <v>94731600</v>
      </c>
    </row>
    <row r="8340" spans="1:8">
      <c r="A8340" s="52" t="s">
        <v>811</v>
      </c>
      <c r="B8340" s="52" t="s">
        <v>839</v>
      </c>
      <c r="C8340" s="52" t="s">
        <v>1158</v>
      </c>
      <c r="D8340" s="52" t="s">
        <v>1201</v>
      </c>
      <c r="E8340" s="52" t="s">
        <v>1035</v>
      </c>
      <c r="F8340" s="52" t="s">
        <v>201</v>
      </c>
      <c r="G8340" s="56" t="s">
        <v>1036</v>
      </c>
      <c r="H8340" s="57">
        <v>25170000</v>
      </c>
    </row>
    <row r="8341" spans="1:8">
      <c r="A8341" s="52" t="s">
        <v>811</v>
      </c>
      <c r="B8341" s="52" t="s">
        <v>839</v>
      </c>
      <c r="C8341" s="52" t="s">
        <v>1158</v>
      </c>
      <c r="D8341" s="52" t="s">
        <v>1201</v>
      </c>
      <c r="E8341" s="52" t="s">
        <v>1035</v>
      </c>
      <c r="F8341" s="52" t="s">
        <v>1037</v>
      </c>
      <c r="G8341" s="56" t="s">
        <v>1038</v>
      </c>
      <c r="H8341" s="57">
        <v>720000</v>
      </c>
    </row>
    <row r="8342" spans="1:8">
      <c r="A8342" s="52" t="s">
        <v>811</v>
      </c>
      <c r="B8342" s="52" t="s">
        <v>839</v>
      </c>
      <c r="C8342" s="52" t="s">
        <v>1158</v>
      </c>
      <c r="D8342" s="52" t="s">
        <v>1201</v>
      </c>
      <c r="E8342" s="52" t="s">
        <v>1035</v>
      </c>
      <c r="F8342" s="52" t="s">
        <v>1039</v>
      </c>
      <c r="G8342" s="56" t="s">
        <v>1040</v>
      </c>
      <c r="H8342" s="57">
        <v>13950000</v>
      </c>
    </row>
    <row r="8343" spans="1:8">
      <c r="A8343" s="52" t="s">
        <v>811</v>
      </c>
      <c r="B8343" s="52" t="s">
        <v>839</v>
      </c>
      <c r="C8343" s="52" t="s">
        <v>1158</v>
      </c>
      <c r="D8343" s="52" t="s">
        <v>1201</v>
      </c>
      <c r="E8343" s="52" t="s">
        <v>1035</v>
      </c>
      <c r="F8343" s="52" t="s">
        <v>1041</v>
      </c>
      <c r="G8343" s="56" t="s">
        <v>1028</v>
      </c>
      <c r="H8343" s="57">
        <v>10500000</v>
      </c>
    </row>
    <row r="8344" spans="1:8">
      <c r="A8344" s="52" t="s">
        <v>811</v>
      </c>
      <c r="B8344" s="52" t="s">
        <v>839</v>
      </c>
      <c r="C8344" s="52" t="s">
        <v>1158</v>
      </c>
      <c r="D8344" s="52" t="s">
        <v>1201</v>
      </c>
      <c r="E8344" s="52" t="s">
        <v>1044</v>
      </c>
      <c r="F8344" s="52" t="s">
        <v>201</v>
      </c>
      <c r="G8344" s="56" t="s">
        <v>1045</v>
      </c>
      <c r="H8344" s="57">
        <v>180364000</v>
      </c>
    </row>
    <row r="8345" spans="1:8">
      <c r="A8345" s="52" t="s">
        <v>811</v>
      </c>
      <c r="B8345" s="52" t="s">
        <v>839</v>
      </c>
      <c r="C8345" s="52" t="s">
        <v>1158</v>
      </c>
      <c r="D8345" s="52" t="s">
        <v>1201</v>
      </c>
      <c r="E8345" s="52" t="s">
        <v>1044</v>
      </c>
      <c r="F8345" s="52" t="s">
        <v>1046</v>
      </c>
      <c r="G8345" s="56" t="s">
        <v>1047</v>
      </c>
      <c r="H8345" s="57">
        <v>180364000</v>
      </c>
    </row>
    <row r="8346" spans="1:8" ht="25.5">
      <c r="A8346" s="52" t="s">
        <v>811</v>
      </c>
      <c r="B8346" s="52" t="s">
        <v>839</v>
      </c>
      <c r="C8346" s="52" t="s">
        <v>1158</v>
      </c>
      <c r="D8346" s="52" t="s">
        <v>1201</v>
      </c>
      <c r="E8346" s="52" t="s">
        <v>1058</v>
      </c>
      <c r="F8346" s="52" t="s">
        <v>201</v>
      </c>
      <c r="G8346" s="56" t="s">
        <v>1059</v>
      </c>
      <c r="H8346" s="57">
        <v>426743000</v>
      </c>
    </row>
    <row r="8347" spans="1:8">
      <c r="A8347" s="52" t="s">
        <v>811</v>
      </c>
      <c r="B8347" s="52" t="s">
        <v>839</v>
      </c>
      <c r="C8347" s="52" t="s">
        <v>1158</v>
      </c>
      <c r="D8347" s="52" t="s">
        <v>1201</v>
      </c>
      <c r="E8347" s="52" t="s">
        <v>1058</v>
      </c>
      <c r="F8347" s="52" t="s">
        <v>1062</v>
      </c>
      <c r="G8347" s="56" t="s">
        <v>1063</v>
      </c>
      <c r="H8347" s="57">
        <v>50258000</v>
      </c>
    </row>
    <row r="8348" spans="1:8">
      <c r="A8348" s="52" t="s">
        <v>811</v>
      </c>
      <c r="B8348" s="52" t="s">
        <v>839</v>
      </c>
      <c r="C8348" s="52" t="s">
        <v>1158</v>
      </c>
      <c r="D8348" s="52" t="s">
        <v>1201</v>
      </c>
      <c r="E8348" s="52" t="s">
        <v>1058</v>
      </c>
      <c r="F8348" s="52" t="s">
        <v>1064</v>
      </c>
      <c r="G8348" s="56" t="s">
        <v>1065</v>
      </c>
      <c r="H8348" s="57">
        <v>19879000</v>
      </c>
    </row>
    <row r="8349" spans="1:8">
      <c r="A8349" s="52" t="s">
        <v>811</v>
      </c>
      <c r="B8349" s="52" t="s">
        <v>839</v>
      </c>
      <c r="C8349" s="52" t="s">
        <v>1158</v>
      </c>
      <c r="D8349" s="52" t="s">
        <v>1201</v>
      </c>
      <c r="E8349" s="52" t="s">
        <v>1058</v>
      </c>
      <c r="F8349" s="52" t="s">
        <v>1070</v>
      </c>
      <c r="G8349" s="56" t="s">
        <v>1071</v>
      </c>
      <c r="H8349" s="57">
        <v>356606000</v>
      </c>
    </row>
    <row r="8350" spans="1:8" ht="25.5">
      <c r="A8350" s="52" t="s">
        <v>811</v>
      </c>
      <c r="B8350" s="52" t="s">
        <v>839</v>
      </c>
      <c r="C8350" s="52" t="s">
        <v>1158</v>
      </c>
      <c r="D8350" s="52" t="s">
        <v>1201</v>
      </c>
      <c r="E8350" s="52" t="s">
        <v>1076</v>
      </c>
      <c r="F8350" s="52" t="s">
        <v>201</v>
      </c>
      <c r="G8350" s="56" t="s">
        <v>1077</v>
      </c>
      <c r="H8350" s="57">
        <v>332672000</v>
      </c>
    </row>
    <row r="8351" spans="1:8">
      <c r="A8351" s="52" t="s">
        <v>811</v>
      </c>
      <c r="B8351" s="52" t="s">
        <v>839</v>
      </c>
      <c r="C8351" s="52" t="s">
        <v>1158</v>
      </c>
      <c r="D8351" s="52" t="s">
        <v>1201</v>
      </c>
      <c r="E8351" s="52" t="s">
        <v>1076</v>
      </c>
      <c r="F8351" s="52" t="s">
        <v>1112</v>
      </c>
      <c r="G8351" s="56" t="s">
        <v>1113</v>
      </c>
      <c r="H8351" s="57">
        <v>147272000</v>
      </c>
    </row>
    <row r="8352" spans="1:8">
      <c r="A8352" s="52" t="s">
        <v>811</v>
      </c>
      <c r="B8352" s="52" t="s">
        <v>839</v>
      </c>
      <c r="C8352" s="52" t="s">
        <v>1158</v>
      </c>
      <c r="D8352" s="52" t="s">
        <v>1201</v>
      </c>
      <c r="E8352" s="52" t="s">
        <v>1076</v>
      </c>
      <c r="F8352" s="52" t="s">
        <v>1082</v>
      </c>
      <c r="G8352" s="56" t="s">
        <v>971</v>
      </c>
      <c r="H8352" s="57">
        <v>185400000</v>
      </c>
    </row>
    <row r="8353" spans="1:8">
      <c r="A8353" s="52" t="s">
        <v>811</v>
      </c>
      <c r="B8353" s="52" t="s">
        <v>839</v>
      </c>
      <c r="C8353" s="52" t="s">
        <v>1158</v>
      </c>
      <c r="D8353" s="52" t="s">
        <v>1201</v>
      </c>
      <c r="E8353" s="52" t="s">
        <v>1083</v>
      </c>
      <c r="F8353" s="52" t="s">
        <v>201</v>
      </c>
      <c r="G8353" s="56" t="s">
        <v>971</v>
      </c>
      <c r="H8353" s="57">
        <v>165713800</v>
      </c>
    </row>
    <row r="8354" spans="1:8">
      <c r="A8354" s="52" t="s">
        <v>811</v>
      </c>
      <c r="B8354" s="52" t="s">
        <v>839</v>
      </c>
      <c r="C8354" s="52" t="s">
        <v>1158</v>
      </c>
      <c r="D8354" s="52" t="s">
        <v>1201</v>
      </c>
      <c r="E8354" s="52" t="s">
        <v>1083</v>
      </c>
      <c r="F8354" s="52" t="s">
        <v>1088</v>
      </c>
      <c r="G8354" s="56" t="s">
        <v>1089</v>
      </c>
      <c r="H8354" s="57">
        <v>165713800</v>
      </c>
    </row>
    <row r="8355" spans="1:8">
      <c r="A8355" s="52" t="s">
        <v>811</v>
      </c>
      <c r="B8355" s="52" t="s">
        <v>839</v>
      </c>
      <c r="C8355" s="52" t="s">
        <v>1158</v>
      </c>
      <c r="D8355" s="52" t="s">
        <v>1201</v>
      </c>
      <c r="E8355" s="52" t="s">
        <v>1197</v>
      </c>
      <c r="F8355" s="52" t="s">
        <v>201</v>
      </c>
      <c r="G8355" s="56" t="s">
        <v>1198</v>
      </c>
      <c r="H8355" s="57">
        <v>800000000</v>
      </c>
    </row>
    <row r="8356" spans="1:8" ht="25.5">
      <c r="A8356" s="52" t="s">
        <v>811</v>
      </c>
      <c r="B8356" s="52" t="s">
        <v>839</v>
      </c>
      <c r="C8356" s="52" t="s">
        <v>1158</v>
      </c>
      <c r="D8356" s="52" t="s">
        <v>1201</v>
      </c>
      <c r="E8356" s="52" t="s">
        <v>1197</v>
      </c>
      <c r="F8356" s="52" t="s">
        <v>1558</v>
      </c>
      <c r="G8356" s="56" t="s">
        <v>1559</v>
      </c>
      <c r="H8356" s="57">
        <v>800000000</v>
      </c>
    </row>
    <row r="8357" spans="1:8" ht="25.5">
      <c r="A8357" s="52" t="s">
        <v>811</v>
      </c>
      <c r="B8357" s="52" t="s">
        <v>839</v>
      </c>
      <c r="C8357" s="52" t="s">
        <v>930</v>
      </c>
      <c r="D8357" s="52" t="s">
        <v>201</v>
      </c>
      <c r="E8357" s="52" t="s">
        <v>201</v>
      </c>
      <c r="F8357" s="52" t="s">
        <v>201</v>
      </c>
      <c r="G8357" s="56" t="s">
        <v>931</v>
      </c>
      <c r="H8357" s="57">
        <v>3633330940</v>
      </c>
    </row>
    <row r="8358" spans="1:8">
      <c r="A8358" s="52" t="s">
        <v>811</v>
      </c>
      <c r="B8358" s="52" t="s">
        <v>839</v>
      </c>
      <c r="C8358" s="52" t="s">
        <v>930</v>
      </c>
      <c r="D8358" s="52" t="s">
        <v>932</v>
      </c>
      <c r="E8358" s="52" t="s">
        <v>201</v>
      </c>
      <c r="F8358" s="52" t="s">
        <v>201</v>
      </c>
      <c r="G8358" s="56" t="s">
        <v>933</v>
      </c>
      <c r="H8358" s="57">
        <v>3633330940</v>
      </c>
    </row>
    <row r="8359" spans="1:8">
      <c r="A8359" s="52" t="s">
        <v>811</v>
      </c>
      <c r="B8359" s="52" t="s">
        <v>839</v>
      </c>
      <c r="C8359" s="52" t="s">
        <v>930</v>
      </c>
      <c r="D8359" s="52" t="s">
        <v>932</v>
      </c>
      <c r="E8359" s="52" t="s">
        <v>944</v>
      </c>
      <c r="F8359" s="52" t="s">
        <v>201</v>
      </c>
      <c r="G8359" s="56" t="s">
        <v>945</v>
      </c>
      <c r="H8359" s="57">
        <v>559054767</v>
      </c>
    </row>
    <row r="8360" spans="1:8">
      <c r="A8360" s="52" t="s">
        <v>811</v>
      </c>
      <c r="B8360" s="52" t="s">
        <v>839</v>
      </c>
      <c r="C8360" s="52" t="s">
        <v>930</v>
      </c>
      <c r="D8360" s="52" t="s">
        <v>932</v>
      </c>
      <c r="E8360" s="52" t="s">
        <v>944</v>
      </c>
      <c r="F8360" s="52" t="s">
        <v>948</v>
      </c>
      <c r="G8360" s="56" t="s">
        <v>949</v>
      </c>
      <c r="H8360" s="57">
        <v>463410687</v>
      </c>
    </row>
    <row r="8361" spans="1:8">
      <c r="A8361" s="52" t="s">
        <v>811</v>
      </c>
      <c r="B8361" s="52" t="s">
        <v>839</v>
      </c>
      <c r="C8361" s="52" t="s">
        <v>930</v>
      </c>
      <c r="D8361" s="52" t="s">
        <v>932</v>
      </c>
      <c r="E8361" s="52" t="s">
        <v>944</v>
      </c>
      <c r="F8361" s="52" t="s">
        <v>960</v>
      </c>
      <c r="G8361" s="56" t="s">
        <v>961</v>
      </c>
      <c r="H8361" s="57">
        <v>95644080</v>
      </c>
    </row>
    <row r="8362" spans="1:8">
      <c r="A8362" s="52" t="s">
        <v>811</v>
      </c>
      <c r="B8362" s="52" t="s">
        <v>839</v>
      </c>
      <c r="C8362" s="52" t="s">
        <v>930</v>
      </c>
      <c r="D8362" s="52" t="s">
        <v>932</v>
      </c>
      <c r="E8362" s="52" t="s">
        <v>966</v>
      </c>
      <c r="F8362" s="52" t="s">
        <v>201</v>
      </c>
      <c r="G8362" s="56" t="s">
        <v>967</v>
      </c>
      <c r="H8362" s="57">
        <v>114620000</v>
      </c>
    </row>
    <row r="8363" spans="1:8">
      <c r="A8363" s="52" t="s">
        <v>811</v>
      </c>
      <c r="B8363" s="52" t="s">
        <v>839</v>
      </c>
      <c r="C8363" s="52" t="s">
        <v>930</v>
      </c>
      <c r="D8363" s="52" t="s">
        <v>932</v>
      </c>
      <c r="E8363" s="52" t="s">
        <v>966</v>
      </c>
      <c r="F8363" s="52" t="s">
        <v>970</v>
      </c>
      <c r="G8363" s="56" t="s">
        <v>971</v>
      </c>
      <c r="H8363" s="57">
        <v>114620000</v>
      </c>
    </row>
    <row r="8364" spans="1:8">
      <c r="A8364" s="52" t="s">
        <v>811</v>
      </c>
      <c r="B8364" s="52" t="s">
        <v>839</v>
      </c>
      <c r="C8364" s="52" t="s">
        <v>930</v>
      </c>
      <c r="D8364" s="52" t="s">
        <v>932</v>
      </c>
      <c r="E8364" s="52" t="s">
        <v>986</v>
      </c>
      <c r="F8364" s="52" t="s">
        <v>201</v>
      </c>
      <c r="G8364" s="56" t="s">
        <v>987</v>
      </c>
      <c r="H8364" s="57">
        <v>11439200</v>
      </c>
    </row>
    <row r="8365" spans="1:8">
      <c r="A8365" s="52" t="s">
        <v>811</v>
      </c>
      <c r="B8365" s="52" t="s">
        <v>839</v>
      </c>
      <c r="C8365" s="52" t="s">
        <v>930</v>
      </c>
      <c r="D8365" s="52" t="s">
        <v>932</v>
      </c>
      <c r="E8365" s="52" t="s">
        <v>986</v>
      </c>
      <c r="F8365" s="52" t="s">
        <v>992</v>
      </c>
      <c r="G8365" s="56" t="s">
        <v>993</v>
      </c>
      <c r="H8365" s="57">
        <v>11439200</v>
      </c>
    </row>
    <row r="8366" spans="1:8">
      <c r="A8366" s="52" t="s">
        <v>811</v>
      </c>
      <c r="B8366" s="52" t="s">
        <v>839</v>
      </c>
      <c r="C8366" s="52" t="s">
        <v>930</v>
      </c>
      <c r="D8366" s="52" t="s">
        <v>932</v>
      </c>
      <c r="E8366" s="52" t="s">
        <v>996</v>
      </c>
      <c r="F8366" s="52" t="s">
        <v>201</v>
      </c>
      <c r="G8366" s="56" t="s">
        <v>997</v>
      </c>
      <c r="H8366" s="57">
        <v>134339173</v>
      </c>
    </row>
    <row r="8367" spans="1:8">
      <c r="A8367" s="52" t="s">
        <v>811</v>
      </c>
      <c r="B8367" s="52" t="s">
        <v>839</v>
      </c>
      <c r="C8367" s="52" t="s">
        <v>930</v>
      </c>
      <c r="D8367" s="52" t="s">
        <v>932</v>
      </c>
      <c r="E8367" s="52" t="s">
        <v>996</v>
      </c>
      <c r="F8367" s="52" t="s">
        <v>998</v>
      </c>
      <c r="G8367" s="56" t="s">
        <v>999</v>
      </c>
      <c r="H8367" s="57">
        <v>116339173</v>
      </c>
    </row>
    <row r="8368" spans="1:8">
      <c r="A8368" s="52" t="s">
        <v>811</v>
      </c>
      <c r="B8368" s="52" t="s">
        <v>839</v>
      </c>
      <c r="C8368" s="52" t="s">
        <v>930</v>
      </c>
      <c r="D8368" s="52" t="s">
        <v>932</v>
      </c>
      <c r="E8368" s="52" t="s">
        <v>996</v>
      </c>
      <c r="F8368" s="52" t="s">
        <v>1004</v>
      </c>
      <c r="G8368" s="56" t="s">
        <v>1005</v>
      </c>
      <c r="H8368" s="57">
        <v>18000000</v>
      </c>
    </row>
    <row r="8369" spans="1:8">
      <c r="A8369" s="52" t="s">
        <v>811</v>
      </c>
      <c r="B8369" s="52" t="s">
        <v>839</v>
      </c>
      <c r="C8369" s="52" t="s">
        <v>930</v>
      </c>
      <c r="D8369" s="52" t="s">
        <v>932</v>
      </c>
      <c r="E8369" s="52" t="s">
        <v>1006</v>
      </c>
      <c r="F8369" s="52" t="s">
        <v>201</v>
      </c>
      <c r="G8369" s="56" t="s">
        <v>1007</v>
      </c>
      <c r="H8369" s="57">
        <v>211476000</v>
      </c>
    </row>
    <row r="8370" spans="1:8">
      <c r="A8370" s="52" t="s">
        <v>811</v>
      </c>
      <c r="B8370" s="52" t="s">
        <v>839</v>
      </c>
      <c r="C8370" s="52" t="s">
        <v>930</v>
      </c>
      <c r="D8370" s="52" t="s">
        <v>932</v>
      </c>
      <c r="E8370" s="52" t="s">
        <v>1006</v>
      </c>
      <c r="F8370" s="52" t="s">
        <v>1014</v>
      </c>
      <c r="G8370" s="56" t="s">
        <v>1015</v>
      </c>
      <c r="H8370" s="57">
        <v>205526000</v>
      </c>
    </row>
    <row r="8371" spans="1:8">
      <c r="A8371" s="52" t="s">
        <v>811</v>
      </c>
      <c r="B8371" s="52" t="s">
        <v>839</v>
      </c>
      <c r="C8371" s="52" t="s">
        <v>930</v>
      </c>
      <c r="D8371" s="52" t="s">
        <v>932</v>
      </c>
      <c r="E8371" s="52" t="s">
        <v>1006</v>
      </c>
      <c r="F8371" s="52" t="s">
        <v>1020</v>
      </c>
      <c r="G8371" s="56" t="s">
        <v>511</v>
      </c>
      <c r="H8371" s="57">
        <v>5950000</v>
      </c>
    </row>
    <row r="8372" spans="1:8">
      <c r="A8372" s="52" t="s">
        <v>811</v>
      </c>
      <c r="B8372" s="52" t="s">
        <v>839</v>
      </c>
      <c r="C8372" s="52" t="s">
        <v>930</v>
      </c>
      <c r="D8372" s="52" t="s">
        <v>932</v>
      </c>
      <c r="E8372" s="52" t="s">
        <v>1021</v>
      </c>
      <c r="F8372" s="52" t="s">
        <v>201</v>
      </c>
      <c r="G8372" s="56" t="s">
        <v>1022</v>
      </c>
      <c r="H8372" s="57">
        <v>1403991900</v>
      </c>
    </row>
    <row r="8373" spans="1:8">
      <c r="A8373" s="52" t="s">
        <v>811</v>
      </c>
      <c r="B8373" s="52" t="s">
        <v>839</v>
      </c>
      <c r="C8373" s="52" t="s">
        <v>930</v>
      </c>
      <c r="D8373" s="52" t="s">
        <v>932</v>
      </c>
      <c r="E8373" s="52" t="s">
        <v>1021</v>
      </c>
      <c r="F8373" s="52" t="s">
        <v>1023</v>
      </c>
      <c r="G8373" s="56" t="s">
        <v>1024</v>
      </c>
      <c r="H8373" s="57">
        <v>26489600</v>
      </c>
    </row>
    <row r="8374" spans="1:8">
      <c r="A8374" s="52" t="s">
        <v>811</v>
      </c>
      <c r="B8374" s="52" t="s">
        <v>839</v>
      </c>
      <c r="C8374" s="52" t="s">
        <v>930</v>
      </c>
      <c r="D8374" s="52" t="s">
        <v>932</v>
      </c>
      <c r="E8374" s="52" t="s">
        <v>1021</v>
      </c>
      <c r="F8374" s="52" t="s">
        <v>1025</v>
      </c>
      <c r="G8374" s="56" t="s">
        <v>1026</v>
      </c>
      <c r="H8374" s="57">
        <v>41000000</v>
      </c>
    </row>
    <row r="8375" spans="1:8">
      <c r="A8375" s="52" t="s">
        <v>811</v>
      </c>
      <c r="B8375" s="52" t="s">
        <v>839</v>
      </c>
      <c r="C8375" s="52" t="s">
        <v>930</v>
      </c>
      <c r="D8375" s="52" t="s">
        <v>932</v>
      </c>
      <c r="E8375" s="52" t="s">
        <v>1021</v>
      </c>
      <c r="F8375" s="52" t="s">
        <v>1268</v>
      </c>
      <c r="G8375" s="56" t="s">
        <v>1269</v>
      </c>
      <c r="H8375" s="57">
        <v>2000000</v>
      </c>
    </row>
    <row r="8376" spans="1:8">
      <c r="A8376" s="52" t="s">
        <v>811</v>
      </c>
      <c r="B8376" s="52" t="s">
        <v>839</v>
      </c>
      <c r="C8376" s="52" t="s">
        <v>930</v>
      </c>
      <c r="D8376" s="52" t="s">
        <v>932</v>
      </c>
      <c r="E8376" s="52" t="s">
        <v>1021</v>
      </c>
      <c r="F8376" s="52" t="s">
        <v>1029</v>
      </c>
      <c r="G8376" s="56" t="s">
        <v>1030</v>
      </c>
      <c r="H8376" s="57">
        <v>3600000</v>
      </c>
    </row>
    <row r="8377" spans="1:8">
      <c r="A8377" s="52" t="s">
        <v>811</v>
      </c>
      <c r="B8377" s="52" t="s">
        <v>839</v>
      </c>
      <c r="C8377" s="52" t="s">
        <v>930</v>
      </c>
      <c r="D8377" s="52" t="s">
        <v>932</v>
      </c>
      <c r="E8377" s="52" t="s">
        <v>1021</v>
      </c>
      <c r="F8377" s="52" t="s">
        <v>1243</v>
      </c>
      <c r="G8377" s="56" t="s">
        <v>1244</v>
      </c>
      <c r="H8377" s="57">
        <v>2944000</v>
      </c>
    </row>
    <row r="8378" spans="1:8">
      <c r="A8378" s="52" t="s">
        <v>811</v>
      </c>
      <c r="B8378" s="52" t="s">
        <v>839</v>
      </c>
      <c r="C8378" s="52" t="s">
        <v>930</v>
      </c>
      <c r="D8378" s="52" t="s">
        <v>932</v>
      </c>
      <c r="E8378" s="52" t="s">
        <v>1021</v>
      </c>
      <c r="F8378" s="52" t="s">
        <v>1031</v>
      </c>
      <c r="G8378" s="56" t="s">
        <v>1032</v>
      </c>
      <c r="H8378" s="57">
        <v>1000950000</v>
      </c>
    </row>
    <row r="8379" spans="1:8">
      <c r="A8379" s="52" t="s">
        <v>811</v>
      </c>
      <c r="B8379" s="52" t="s">
        <v>839</v>
      </c>
      <c r="C8379" s="52" t="s">
        <v>930</v>
      </c>
      <c r="D8379" s="52" t="s">
        <v>932</v>
      </c>
      <c r="E8379" s="52" t="s">
        <v>1021</v>
      </c>
      <c r="F8379" s="52" t="s">
        <v>1033</v>
      </c>
      <c r="G8379" s="56" t="s">
        <v>1034</v>
      </c>
      <c r="H8379" s="57">
        <v>327008300</v>
      </c>
    </row>
    <row r="8380" spans="1:8">
      <c r="A8380" s="52" t="s">
        <v>811</v>
      </c>
      <c r="B8380" s="52" t="s">
        <v>839</v>
      </c>
      <c r="C8380" s="52" t="s">
        <v>930</v>
      </c>
      <c r="D8380" s="52" t="s">
        <v>932</v>
      </c>
      <c r="E8380" s="52" t="s">
        <v>1035</v>
      </c>
      <c r="F8380" s="52" t="s">
        <v>201</v>
      </c>
      <c r="G8380" s="56" t="s">
        <v>1036</v>
      </c>
      <c r="H8380" s="57">
        <v>139370000</v>
      </c>
    </row>
    <row r="8381" spans="1:8">
      <c r="A8381" s="52" t="s">
        <v>811</v>
      </c>
      <c r="B8381" s="52" t="s">
        <v>839</v>
      </c>
      <c r="C8381" s="52" t="s">
        <v>930</v>
      </c>
      <c r="D8381" s="52" t="s">
        <v>932</v>
      </c>
      <c r="E8381" s="52" t="s">
        <v>1035</v>
      </c>
      <c r="F8381" s="52" t="s">
        <v>1037</v>
      </c>
      <c r="G8381" s="56" t="s">
        <v>1038</v>
      </c>
      <c r="H8381" s="57">
        <v>9770000</v>
      </c>
    </row>
    <row r="8382" spans="1:8">
      <c r="A8382" s="52" t="s">
        <v>811</v>
      </c>
      <c r="B8382" s="52" t="s">
        <v>839</v>
      </c>
      <c r="C8382" s="52" t="s">
        <v>930</v>
      </c>
      <c r="D8382" s="52" t="s">
        <v>932</v>
      </c>
      <c r="E8382" s="52" t="s">
        <v>1035</v>
      </c>
      <c r="F8382" s="52" t="s">
        <v>1039</v>
      </c>
      <c r="G8382" s="56" t="s">
        <v>1040</v>
      </c>
      <c r="H8382" s="57">
        <v>43150000</v>
      </c>
    </row>
    <row r="8383" spans="1:8">
      <c r="A8383" s="52" t="s">
        <v>811</v>
      </c>
      <c r="B8383" s="52" t="s">
        <v>839</v>
      </c>
      <c r="C8383" s="52" t="s">
        <v>930</v>
      </c>
      <c r="D8383" s="52" t="s">
        <v>932</v>
      </c>
      <c r="E8383" s="52" t="s">
        <v>1035</v>
      </c>
      <c r="F8383" s="52" t="s">
        <v>1041</v>
      </c>
      <c r="G8383" s="56" t="s">
        <v>1028</v>
      </c>
      <c r="H8383" s="57">
        <v>86450000</v>
      </c>
    </row>
    <row r="8384" spans="1:8">
      <c r="A8384" s="52" t="s">
        <v>811</v>
      </c>
      <c r="B8384" s="52" t="s">
        <v>839</v>
      </c>
      <c r="C8384" s="52" t="s">
        <v>930</v>
      </c>
      <c r="D8384" s="52" t="s">
        <v>932</v>
      </c>
      <c r="E8384" s="52" t="s">
        <v>1044</v>
      </c>
      <c r="F8384" s="52" t="s">
        <v>201</v>
      </c>
      <c r="G8384" s="56" t="s">
        <v>1045</v>
      </c>
      <c r="H8384" s="57">
        <v>157406700</v>
      </c>
    </row>
    <row r="8385" spans="1:8">
      <c r="A8385" s="52" t="s">
        <v>811</v>
      </c>
      <c r="B8385" s="52" t="s">
        <v>839</v>
      </c>
      <c r="C8385" s="52" t="s">
        <v>930</v>
      </c>
      <c r="D8385" s="52" t="s">
        <v>932</v>
      </c>
      <c r="E8385" s="52" t="s">
        <v>1044</v>
      </c>
      <c r="F8385" s="52" t="s">
        <v>1046</v>
      </c>
      <c r="G8385" s="56" t="s">
        <v>1047</v>
      </c>
      <c r="H8385" s="57">
        <v>157406700</v>
      </c>
    </row>
    <row r="8386" spans="1:8" ht="25.5">
      <c r="A8386" s="52" t="s">
        <v>811</v>
      </c>
      <c r="B8386" s="52" t="s">
        <v>839</v>
      </c>
      <c r="C8386" s="52" t="s">
        <v>930</v>
      </c>
      <c r="D8386" s="52" t="s">
        <v>932</v>
      </c>
      <c r="E8386" s="52" t="s">
        <v>1058</v>
      </c>
      <c r="F8386" s="52" t="s">
        <v>201</v>
      </c>
      <c r="G8386" s="56" t="s">
        <v>1059</v>
      </c>
      <c r="H8386" s="57">
        <v>54680000</v>
      </c>
    </row>
    <row r="8387" spans="1:8">
      <c r="A8387" s="52" t="s">
        <v>811</v>
      </c>
      <c r="B8387" s="52" t="s">
        <v>839</v>
      </c>
      <c r="C8387" s="52" t="s">
        <v>930</v>
      </c>
      <c r="D8387" s="52" t="s">
        <v>932</v>
      </c>
      <c r="E8387" s="52" t="s">
        <v>1058</v>
      </c>
      <c r="F8387" s="52" t="s">
        <v>1064</v>
      </c>
      <c r="G8387" s="56" t="s">
        <v>1065</v>
      </c>
      <c r="H8387" s="57">
        <v>54680000</v>
      </c>
    </row>
    <row r="8388" spans="1:8" ht="25.5">
      <c r="A8388" s="52" t="s">
        <v>811</v>
      </c>
      <c r="B8388" s="52" t="s">
        <v>839</v>
      </c>
      <c r="C8388" s="52" t="s">
        <v>930</v>
      </c>
      <c r="D8388" s="52" t="s">
        <v>932</v>
      </c>
      <c r="E8388" s="52" t="s">
        <v>1076</v>
      </c>
      <c r="F8388" s="52" t="s">
        <v>201</v>
      </c>
      <c r="G8388" s="56" t="s">
        <v>1077</v>
      </c>
      <c r="H8388" s="57">
        <v>595403400</v>
      </c>
    </row>
    <row r="8389" spans="1:8">
      <c r="A8389" s="52" t="s">
        <v>811</v>
      </c>
      <c r="B8389" s="52" t="s">
        <v>839</v>
      </c>
      <c r="C8389" s="52" t="s">
        <v>930</v>
      </c>
      <c r="D8389" s="52" t="s">
        <v>932</v>
      </c>
      <c r="E8389" s="52" t="s">
        <v>1076</v>
      </c>
      <c r="F8389" s="52" t="s">
        <v>1112</v>
      </c>
      <c r="G8389" s="56" t="s">
        <v>1113</v>
      </c>
      <c r="H8389" s="57">
        <v>461303448</v>
      </c>
    </row>
    <row r="8390" spans="1:8">
      <c r="A8390" s="52" t="s">
        <v>811</v>
      </c>
      <c r="B8390" s="52" t="s">
        <v>839</v>
      </c>
      <c r="C8390" s="52" t="s">
        <v>930</v>
      </c>
      <c r="D8390" s="52" t="s">
        <v>932</v>
      </c>
      <c r="E8390" s="52" t="s">
        <v>1076</v>
      </c>
      <c r="F8390" s="52" t="s">
        <v>1080</v>
      </c>
      <c r="G8390" s="56" t="s">
        <v>1081</v>
      </c>
      <c r="H8390" s="57">
        <v>21700000</v>
      </c>
    </row>
    <row r="8391" spans="1:8">
      <c r="A8391" s="52" t="s">
        <v>811</v>
      </c>
      <c r="B8391" s="52" t="s">
        <v>839</v>
      </c>
      <c r="C8391" s="52" t="s">
        <v>930</v>
      </c>
      <c r="D8391" s="52" t="s">
        <v>932</v>
      </c>
      <c r="E8391" s="52" t="s">
        <v>1076</v>
      </c>
      <c r="F8391" s="52" t="s">
        <v>1082</v>
      </c>
      <c r="G8391" s="56" t="s">
        <v>971</v>
      </c>
      <c r="H8391" s="57">
        <v>112399952</v>
      </c>
    </row>
    <row r="8392" spans="1:8">
      <c r="A8392" s="52" t="s">
        <v>811</v>
      </c>
      <c r="B8392" s="52" t="s">
        <v>839</v>
      </c>
      <c r="C8392" s="52" t="s">
        <v>930</v>
      </c>
      <c r="D8392" s="52" t="s">
        <v>932</v>
      </c>
      <c r="E8392" s="52" t="s">
        <v>1189</v>
      </c>
      <c r="F8392" s="52" t="s">
        <v>201</v>
      </c>
      <c r="G8392" s="56" t="s">
        <v>1190</v>
      </c>
      <c r="H8392" s="57">
        <v>8795000</v>
      </c>
    </row>
    <row r="8393" spans="1:8">
      <c r="A8393" s="52" t="s">
        <v>811</v>
      </c>
      <c r="B8393" s="52" t="s">
        <v>839</v>
      </c>
      <c r="C8393" s="52" t="s">
        <v>930</v>
      </c>
      <c r="D8393" s="52" t="s">
        <v>932</v>
      </c>
      <c r="E8393" s="52" t="s">
        <v>1189</v>
      </c>
      <c r="F8393" s="52" t="s">
        <v>1191</v>
      </c>
      <c r="G8393" s="56" t="s">
        <v>1192</v>
      </c>
      <c r="H8393" s="57">
        <v>8795000</v>
      </c>
    </row>
    <row r="8394" spans="1:8">
      <c r="A8394" s="52" t="s">
        <v>811</v>
      </c>
      <c r="B8394" s="52" t="s">
        <v>839</v>
      </c>
      <c r="C8394" s="52" t="s">
        <v>930</v>
      </c>
      <c r="D8394" s="52" t="s">
        <v>932</v>
      </c>
      <c r="E8394" s="52" t="s">
        <v>1083</v>
      </c>
      <c r="F8394" s="52" t="s">
        <v>201</v>
      </c>
      <c r="G8394" s="56" t="s">
        <v>971</v>
      </c>
      <c r="H8394" s="57">
        <v>242754800</v>
      </c>
    </row>
    <row r="8395" spans="1:8">
      <c r="A8395" s="52" t="s">
        <v>811</v>
      </c>
      <c r="B8395" s="52" t="s">
        <v>839</v>
      </c>
      <c r="C8395" s="52" t="s">
        <v>930</v>
      </c>
      <c r="D8395" s="52" t="s">
        <v>932</v>
      </c>
      <c r="E8395" s="52" t="s">
        <v>1083</v>
      </c>
      <c r="F8395" s="52" t="s">
        <v>1084</v>
      </c>
      <c r="G8395" s="56" t="s">
        <v>1085</v>
      </c>
      <c r="H8395" s="57">
        <v>894000</v>
      </c>
    </row>
    <row r="8396" spans="1:8">
      <c r="A8396" s="52" t="s">
        <v>811</v>
      </c>
      <c r="B8396" s="52" t="s">
        <v>839</v>
      </c>
      <c r="C8396" s="52" t="s">
        <v>930</v>
      </c>
      <c r="D8396" s="52" t="s">
        <v>932</v>
      </c>
      <c r="E8396" s="52" t="s">
        <v>1083</v>
      </c>
      <c r="F8396" s="52" t="s">
        <v>1088</v>
      </c>
      <c r="G8396" s="56" t="s">
        <v>1089</v>
      </c>
      <c r="H8396" s="57">
        <v>230360800</v>
      </c>
    </row>
    <row r="8397" spans="1:8">
      <c r="A8397" s="52" t="s">
        <v>811</v>
      </c>
      <c r="B8397" s="52" t="s">
        <v>839</v>
      </c>
      <c r="C8397" s="52" t="s">
        <v>930</v>
      </c>
      <c r="D8397" s="52" t="s">
        <v>932</v>
      </c>
      <c r="E8397" s="52" t="s">
        <v>1083</v>
      </c>
      <c r="F8397" s="52" t="s">
        <v>1090</v>
      </c>
      <c r="G8397" s="56" t="s">
        <v>1091</v>
      </c>
      <c r="H8397" s="57">
        <v>11500000</v>
      </c>
    </row>
    <row r="8398" spans="1:8">
      <c r="A8398" s="52" t="s">
        <v>811</v>
      </c>
      <c r="B8398" s="52" t="s">
        <v>841</v>
      </c>
      <c r="C8398" s="52" t="s">
        <v>201</v>
      </c>
      <c r="D8398" s="52" t="s">
        <v>201</v>
      </c>
      <c r="E8398" s="52" t="s">
        <v>201</v>
      </c>
      <c r="F8398" s="52" t="s">
        <v>201</v>
      </c>
      <c r="G8398" s="56" t="s">
        <v>842</v>
      </c>
      <c r="H8398" s="57">
        <v>3264366270588</v>
      </c>
    </row>
    <row r="8399" spans="1:8">
      <c r="A8399" s="52" t="s">
        <v>811</v>
      </c>
      <c r="B8399" s="52" t="s">
        <v>841</v>
      </c>
      <c r="C8399" s="52" t="s">
        <v>1092</v>
      </c>
      <c r="D8399" s="52" t="s">
        <v>201</v>
      </c>
      <c r="E8399" s="52" t="s">
        <v>201</v>
      </c>
      <c r="F8399" s="52" t="s">
        <v>201</v>
      </c>
      <c r="G8399" s="56" t="s">
        <v>1093</v>
      </c>
      <c r="H8399" s="57">
        <v>3235230023188</v>
      </c>
    </row>
    <row r="8400" spans="1:8">
      <c r="A8400" s="52" t="s">
        <v>811</v>
      </c>
      <c r="B8400" s="52" t="s">
        <v>841</v>
      </c>
      <c r="C8400" s="52" t="s">
        <v>1092</v>
      </c>
      <c r="D8400" s="52" t="s">
        <v>1330</v>
      </c>
      <c r="E8400" s="52" t="s">
        <v>201</v>
      </c>
      <c r="F8400" s="52" t="s">
        <v>201</v>
      </c>
      <c r="G8400" s="56" t="s">
        <v>1331</v>
      </c>
      <c r="H8400" s="57">
        <v>829204273092</v>
      </c>
    </row>
    <row r="8401" spans="1:8">
      <c r="A8401" s="52" t="s">
        <v>811</v>
      </c>
      <c r="B8401" s="52" t="s">
        <v>841</v>
      </c>
      <c r="C8401" s="52" t="s">
        <v>1092</v>
      </c>
      <c r="D8401" s="52" t="s">
        <v>1330</v>
      </c>
      <c r="E8401" s="52" t="s">
        <v>934</v>
      </c>
      <c r="F8401" s="52" t="s">
        <v>201</v>
      </c>
      <c r="G8401" s="56" t="s">
        <v>935</v>
      </c>
      <c r="H8401" s="57">
        <v>345128509778</v>
      </c>
    </row>
    <row r="8402" spans="1:8">
      <c r="A8402" s="52" t="s">
        <v>811</v>
      </c>
      <c r="B8402" s="52" t="s">
        <v>841</v>
      </c>
      <c r="C8402" s="52" t="s">
        <v>1092</v>
      </c>
      <c r="D8402" s="52" t="s">
        <v>1330</v>
      </c>
      <c r="E8402" s="52" t="s">
        <v>934</v>
      </c>
      <c r="F8402" s="52" t="s">
        <v>936</v>
      </c>
      <c r="G8402" s="56" t="s">
        <v>937</v>
      </c>
      <c r="H8402" s="57">
        <v>344246870377</v>
      </c>
    </row>
    <row r="8403" spans="1:8">
      <c r="A8403" s="52" t="s">
        <v>811</v>
      </c>
      <c r="B8403" s="52" t="s">
        <v>841</v>
      </c>
      <c r="C8403" s="52" t="s">
        <v>1092</v>
      </c>
      <c r="D8403" s="52" t="s">
        <v>1330</v>
      </c>
      <c r="E8403" s="52" t="s">
        <v>934</v>
      </c>
      <c r="F8403" s="52" t="s">
        <v>938</v>
      </c>
      <c r="G8403" s="56" t="s">
        <v>939</v>
      </c>
      <c r="H8403" s="57">
        <v>881639401</v>
      </c>
    </row>
    <row r="8404" spans="1:8" ht="25.5">
      <c r="A8404" s="52" t="s">
        <v>811</v>
      </c>
      <c r="B8404" s="52" t="s">
        <v>841</v>
      </c>
      <c r="C8404" s="52" t="s">
        <v>1092</v>
      </c>
      <c r="D8404" s="52" t="s">
        <v>1330</v>
      </c>
      <c r="E8404" s="52" t="s">
        <v>940</v>
      </c>
      <c r="F8404" s="52" t="s">
        <v>201</v>
      </c>
      <c r="G8404" s="56" t="s">
        <v>941</v>
      </c>
      <c r="H8404" s="57">
        <v>2986772928</v>
      </c>
    </row>
    <row r="8405" spans="1:8" ht="25.5">
      <c r="A8405" s="52" t="s">
        <v>811</v>
      </c>
      <c r="B8405" s="52" t="s">
        <v>841</v>
      </c>
      <c r="C8405" s="52" t="s">
        <v>1092</v>
      </c>
      <c r="D8405" s="52" t="s">
        <v>1330</v>
      </c>
      <c r="E8405" s="52" t="s">
        <v>940</v>
      </c>
      <c r="F8405" s="52" t="s">
        <v>942</v>
      </c>
      <c r="G8405" s="56" t="s">
        <v>943</v>
      </c>
      <c r="H8405" s="57">
        <v>2920527528</v>
      </c>
    </row>
    <row r="8406" spans="1:8">
      <c r="A8406" s="52" t="s">
        <v>811</v>
      </c>
      <c r="B8406" s="52" t="s">
        <v>841</v>
      </c>
      <c r="C8406" s="52" t="s">
        <v>1092</v>
      </c>
      <c r="D8406" s="52" t="s">
        <v>1330</v>
      </c>
      <c r="E8406" s="52" t="s">
        <v>940</v>
      </c>
      <c r="F8406" s="52" t="s">
        <v>1308</v>
      </c>
      <c r="G8406" s="56" t="s">
        <v>1309</v>
      </c>
      <c r="H8406" s="57">
        <v>66245400</v>
      </c>
    </row>
    <row r="8407" spans="1:8">
      <c r="A8407" s="52" t="s">
        <v>811</v>
      </c>
      <c r="B8407" s="52" t="s">
        <v>841</v>
      </c>
      <c r="C8407" s="52" t="s">
        <v>1092</v>
      </c>
      <c r="D8407" s="52" t="s">
        <v>1330</v>
      </c>
      <c r="E8407" s="52" t="s">
        <v>944</v>
      </c>
      <c r="F8407" s="52" t="s">
        <v>201</v>
      </c>
      <c r="G8407" s="56" t="s">
        <v>945</v>
      </c>
      <c r="H8407" s="57">
        <v>197151144064</v>
      </c>
    </row>
    <row r="8408" spans="1:8">
      <c r="A8408" s="52" t="s">
        <v>811</v>
      </c>
      <c r="B8408" s="52" t="s">
        <v>841</v>
      </c>
      <c r="C8408" s="52" t="s">
        <v>1092</v>
      </c>
      <c r="D8408" s="52" t="s">
        <v>1330</v>
      </c>
      <c r="E8408" s="52" t="s">
        <v>944</v>
      </c>
      <c r="F8408" s="52" t="s">
        <v>946</v>
      </c>
      <c r="G8408" s="56" t="s">
        <v>947</v>
      </c>
      <c r="H8408" s="57">
        <v>8879487740</v>
      </c>
    </row>
    <row r="8409" spans="1:8">
      <c r="A8409" s="52" t="s">
        <v>811</v>
      </c>
      <c r="B8409" s="52" t="s">
        <v>841</v>
      </c>
      <c r="C8409" s="52" t="s">
        <v>1092</v>
      </c>
      <c r="D8409" s="52" t="s">
        <v>1330</v>
      </c>
      <c r="E8409" s="52" t="s">
        <v>944</v>
      </c>
      <c r="F8409" s="52" t="s">
        <v>1240</v>
      </c>
      <c r="G8409" s="56" t="s">
        <v>1241</v>
      </c>
      <c r="H8409" s="57">
        <v>9579894383</v>
      </c>
    </row>
    <row r="8410" spans="1:8">
      <c r="A8410" s="52" t="s">
        <v>811</v>
      </c>
      <c r="B8410" s="52" t="s">
        <v>841</v>
      </c>
      <c r="C8410" s="52" t="s">
        <v>1092</v>
      </c>
      <c r="D8410" s="52" t="s">
        <v>1330</v>
      </c>
      <c r="E8410" s="52" t="s">
        <v>944</v>
      </c>
      <c r="F8410" s="52" t="s">
        <v>1272</v>
      </c>
      <c r="G8410" s="56" t="s">
        <v>1273</v>
      </c>
      <c r="H8410" s="57">
        <v>37585000</v>
      </c>
    </row>
    <row r="8411" spans="1:8">
      <c r="A8411" s="52" t="s">
        <v>811</v>
      </c>
      <c r="B8411" s="52" t="s">
        <v>841</v>
      </c>
      <c r="C8411" s="52" t="s">
        <v>1092</v>
      </c>
      <c r="D8411" s="52" t="s">
        <v>1330</v>
      </c>
      <c r="E8411" s="52" t="s">
        <v>944</v>
      </c>
      <c r="F8411" s="52" t="s">
        <v>948</v>
      </c>
      <c r="G8411" s="56" t="s">
        <v>949</v>
      </c>
      <c r="H8411" s="57">
        <v>2124508156</v>
      </c>
    </row>
    <row r="8412" spans="1:8">
      <c r="A8412" s="52" t="s">
        <v>811</v>
      </c>
      <c r="B8412" s="52" t="s">
        <v>841</v>
      </c>
      <c r="C8412" s="52" t="s">
        <v>1092</v>
      </c>
      <c r="D8412" s="52" t="s">
        <v>1330</v>
      </c>
      <c r="E8412" s="52" t="s">
        <v>944</v>
      </c>
      <c r="F8412" s="52" t="s">
        <v>950</v>
      </c>
      <c r="G8412" s="56" t="s">
        <v>951</v>
      </c>
      <c r="H8412" s="57">
        <v>59817000</v>
      </c>
    </row>
    <row r="8413" spans="1:8">
      <c r="A8413" s="52" t="s">
        <v>811</v>
      </c>
      <c r="B8413" s="52" t="s">
        <v>841</v>
      </c>
      <c r="C8413" s="52" t="s">
        <v>1092</v>
      </c>
      <c r="D8413" s="52" t="s">
        <v>1330</v>
      </c>
      <c r="E8413" s="52" t="s">
        <v>944</v>
      </c>
      <c r="F8413" s="52" t="s">
        <v>1229</v>
      </c>
      <c r="G8413" s="56" t="s">
        <v>1230</v>
      </c>
      <c r="H8413" s="57">
        <v>125664070357</v>
      </c>
    </row>
    <row r="8414" spans="1:8" ht="25.5">
      <c r="A8414" s="52" t="s">
        <v>811</v>
      </c>
      <c r="B8414" s="52" t="s">
        <v>841</v>
      </c>
      <c r="C8414" s="52" t="s">
        <v>1092</v>
      </c>
      <c r="D8414" s="52" t="s">
        <v>1330</v>
      </c>
      <c r="E8414" s="52" t="s">
        <v>944</v>
      </c>
      <c r="F8414" s="52" t="s">
        <v>954</v>
      </c>
      <c r="G8414" s="56" t="s">
        <v>955</v>
      </c>
      <c r="H8414" s="57">
        <v>590669258</v>
      </c>
    </row>
    <row r="8415" spans="1:8" ht="25.5">
      <c r="A8415" s="52" t="s">
        <v>811</v>
      </c>
      <c r="B8415" s="52" t="s">
        <v>841</v>
      </c>
      <c r="C8415" s="52" t="s">
        <v>1092</v>
      </c>
      <c r="D8415" s="52" t="s">
        <v>1330</v>
      </c>
      <c r="E8415" s="52" t="s">
        <v>944</v>
      </c>
      <c r="F8415" s="52" t="s">
        <v>956</v>
      </c>
      <c r="G8415" s="56" t="s">
        <v>957</v>
      </c>
      <c r="H8415" s="57">
        <v>49935406870</v>
      </c>
    </row>
    <row r="8416" spans="1:8" ht="25.5">
      <c r="A8416" s="52" t="s">
        <v>811</v>
      </c>
      <c r="B8416" s="52" t="s">
        <v>841</v>
      </c>
      <c r="C8416" s="52" t="s">
        <v>1092</v>
      </c>
      <c r="D8416" s="52" t="s">
        <v>1330</v>
      </c>
      <c r="E8416" s="52" t="s">
        <v>944</v>
      </c>
      <c r="F8416" s="52" t="s">
        <v>1274</v>
      </c>
      <c r="G8416" s="56" t="s">
        <v>1275</v>
      </c>
      <c r="H8416" s="57">
        <v>19740000</v>
      </c>
    </row>
    <row r="8417" spans="1:8">
      <c r="A8417" s="52" t="s">
        <v>811</v>
      </c>
      <c r="B8417" s="52" t="s">
        <v>841</v>
      </c>
      <c r="C8417" s="52" t="s">
        <v>1092</v>
      </c>
      <c r="D8417" s="52" t="s">
        <v>1330</v>
      </c>
      <c r="E8417" s="52" t="s">
        <v>944</v>
      </c>
      <c r="F8417" s="52" t="s">
        <v>960</v>
      </c>
      <c r="G8417" s="56" t="s">
        <v>961</v>
      </c>
      <c r="H8417" s="57">
        <v>259965300</v>
      </c>
    </row>
    <row r="8418" spans="1:8" ht="25.5">
      <c r="A8418" s="52" t="s">
        <v>811</v>
      </c>
      <c r="B8418" s="52" t="s">
        <v>841</v>
      </c>
      <c r="C8418" s="52" t="s">
        <v>1092</v>
      </c>
      <c r="D8418" s="52" t="s">
        <v>1330</v>
      </c>
      <c r="E8418" s="52" t="s">
        <v>962</v>
      </c>
      <c r="F8418" s="52" t="s">
        <v>201</v>
      </c>
      <c r="G8418" s="56" t="s">
        <v>963</v>
      </c>
      <c r="H8418" s="57">
        <v>5949625000</v>
      </c>
    </row>
    <row r="8419" spans="1:8" ht="25.5">
      <c r="A8419" s="52" t="s">
        <v>811</v>
      </c>
      <c r="B8419" s="52" t="s">
        <v>841</v>
      </c>
      <c r="C8419" s="52" t="s">
        <v>1092</v>
      </c>
      <c r="D8419" s="52" t="s">
        <v>1330</v>
      </c>
      <c r="E8419" s="52" t="s">
        <v>962</v>
      </c>
      <c r="F8419" s="52" t="s">
        <v>1334</v>
      </c>
      <c r="G8419" s="56" t="s">
        <v>1335</v>
      </c>
      <c r="H8419" s="57">
        <v>207028000</v>
      </c>
    </row>
    <row r="8420" spans="1:8">
      <c r="A8420" s="52" t="s">
        <v>811</v>
      </c>
      <c r="B8420" s="52" t="s">
        <v>841</v>
      </c>
      <c r="C8420" s="52" t="s">
        <v>1092</v>
      </c>
      <c r="D8420" s="52" t="s">
        <v>1330</v>
      </c>
      <c r="E8420" s="52" t="s">
        <v>962</v>
      </c>
      <c r="F8420" s="52" t="s">
        <v>1338</v>
      </c>
      <c r="G8420" s="56" t="s">
        <v>1339</v>
      </c>
      <c r="H8420" s="57">
        <v>1720735000</v>
      </c>
    </row>
    <row r="8421" spans="1:8">
      <c r="A8421" s="52" t="s">
        <v>811</v>
      </c>
      <c r="B8421" s="52" t="s">
        <v>841</v>
      </c>
      <c r="C8421" s="52" t="s">
        <v>1092</v>
      </c>
      <c r="D8421" s="52" t="s">
        <v>1330</v>
      </c>
      <c r="E8421" s="52" t="s">
        <v>962</v>
      </c>
      <c r="F8421" s="52" t="s">
        <v>1340</v>
      </c>
      <c r="G8421" s="56" t="s">
        <v>1341</v>
      </c>
      <c r="H8421" s="57">
        <v>1224738000</v>
      </c>
    </row>
    <row r="8422" spans="1:8">
      <c r="A8422" s="52" t="s">
        <v>811</v>
      </c>
      <c r="B8422" s="52" t="s">
        <v>841</v>
      </c>
      <c r="C8422" s="52" t="s">
        <v>1092</v>
      </c>
      <c r="D8422" s="52" t="s">
        <v>1330</v>
      </c>
      <c r="E8422" s="52" t="s">
        <v>962</v>
      </c>
      <c r="F8422" s="52" t="s">
        <v>964</v>
      </c>
      <c r="G8422" s="56" t="s">
        <v>965</v>
      </c>
      <c r="H8422" s="57">
        <v>2797124000</v>
      </c>
    </row>
    <row r="8423" spans="1:8">
      <c r="A8423" s="52" t="s">
        <v>811</v>
      </c>
      <c r="B8423" s="52" t="s">
        <v>841</v>
      </c>
      <c r="C8423" s="52" t="s">
        <v>1092</v>
      </c>
      <c r="D8423" s="52" t="s">
        <v>1330</v>
      </c>
      <c r="E8423" s="52" t="s">
        <v>1139</v>
      </c>
      <c r="F8423" s="52" t="s">
        <v>201</v>
      </c>
      <c r="G8423" s="56" t="s">
        <v>1140</v>
      </c>
      <c r="H8423" s="57">
        <v>2811848050</v>
      </c>
    </row>
    <row r="8424" spans="1:8">
      <c r="A8424" s="52" t="s">
        <v>811</v>
      </c>
      <c r="B8424" s="52" t="s">
        <v>841</v>
      </c>
      <c r="C8424" s="52" t="s">
        <v>1092</v>
      </c>
      <c r="D8424" s="52" t="s">
        <v>1330</v>
      </c>
      <c r="E8424" s="52" t="s">
        <v>1139</v>
      </c>
      <c r="F8424" s="52" t="s">
        <v>1203</v>
      </c>
      <c r="G8424" s="56" t="s">
        <v>1204</v>
      </c>
      <c r="H8424" s="57">
        <v>1778091000</v>
      </c>
    </row>
    <row r="8425" spans="1:8">
      <c r="A8425" s="52" t="s">
        <v>811</v>
      </c>
      <c r="B8425" s="52" t="s">
        <v>841</v>
      </c>
      <c r="C8425" s="52" t="s">
        <v>1092</v>
      </c>
      <c r="D8425" s="52" t="s">
        <v>1330</v>
      </c>
      <c r="E8425" s="52" t="s">
        <v>1139</v>
      </c>
      <c r="F8425" s="52" t="s">
        <v>1141</v>
      </c>
      <c r="G8425" s="56" t="s">
        <v>1142</v>
      </c>
      <c r="H8425" s="57">
        <v>45173000</v>
      </c>
    </row>
    <row r="8426" spans="1:8">
      <c r="A8426" s="52" t="s">
        <v>811</v>
      </c>
      <c r="B8426" s="52" t="s">
        <v>841</v>
      </c>
      <c r="C8426" s="52" t="s">
        <v>1092</v>
      </c>
      <c r="D8426" s="52" t="s">
        <v>1330</v>
      </c>
      <c r="E8426" s="52" t="s">
        <v>1139</v>
      </c>
      <c r="F8426" s="52" t="s">
        <v>1266</v>
      </c>
      <c r="G8426" s="56" t="s">
        <v>1267</v>
      </c>
      <c r="H8426" s="57">
        <v>988584050</v>
      </c>
    </row>
    <row r="8427" spans="1:8">
      <c r="A8427" s="52" t="s">
        <v>811</v>
      </c>
      <c r="B8427" s="52" t="s">
        <v>841</v>
      </c>
      <c r="C8427" s="52" t="s">
        <v>1092</v>
      </c>
      <c r="D8427" s="52" t="s">
        <v>1330</v>
      </c>
      <c r="E8427" s="52" t="s">
        <v>966</v>
      </c>
      <c r="F8427" s="52" t="s">
        <v>201</v>
      </c>
      <c r="G8427" s="56" t="s">
        <v>967</v>
      </c>
      <c r="H8427" s="57">
        <v>33195332722</v>
      </c>
    </row>
    <row r="8428" spans="1:8">
      <c r="A8428" s="52" t="s">
        <v>811</v>
      </c>
      <c r="B8428" s="52" t="s">
        <v>841</v>
      </c>
      <c r="C8428" s="52" t="s">
        <v>1092</v>
      </c>
      <c r="D8428" s="52" t="s">
        <v>1330</v>
      </c>
      <c r="E8428" s="52" t="s">
        <v>966</v>
      </c>
      <c r="F8428" s="52" t="s">
        <v>968</v>
      </c>
      <c r="G8428" s="56" t="s">
        <v>969</v>
      </c>
      <c r="H8428" s="57">
        <v>57510000</v>
      </c>
    </row>
    <row r="8429" spans="1:8">
      <c r="A8429" s="52" t="s">
        <v>811</v>
      </c>
      <c r="B8429" s="52" t="s">
        <v>841</v>
      </c>
      <c r="C8429" s="52" t="s">
        <v>1092</v>
      </c>
      <c r="D8429" s="52" t="s">
        <v>1330</v>
      </c>
      <c r="E8429" s="52" t="s">
        <v>966</v>
      </c>
      <c r="F8429" s="52" t="s">
        <v>970</v>
      </c>
      <c r="G8429" s="56" t="s">
        <v>971</v>
      </c>
      <c r="H8429" s="57">
        <v>33137822722</v>
      </c>
    </row>
    <row r="8430" spans="1:8">
      <c r="A8430" s="52" t="s">
        <v>811</v>
      </c>
      <c r="B8430" s="52" t="s">
        <v>841</v>
      </c>
      <c r="C8430" s="52" t="s">
        <v>1092</v>
      </c>
      <c r="D8430" s="52" t="s">
        <v>1330</v>
      </c>
      <c r="E8430" s="52" t="s">
        <v>972</v>
      </c>
      <c r="F8430" s="52" t="s">
        <v>201</v>
      </c>
      <c r="G8430" s="56" t="s">
        <v>973</v>
      </c>
      <c r="H8430" s="57">
        <v>96661898472</v>
      </c>
    </row>
    <row r="8431" spans="1:8">
      <c r="A8431" s="52" t="s">
        <v>811</v>
      </c>
      <c r="B8431" s="52" t="s">
        <v>841</v>
      </c>
      <c r="C8431" s="52" t="s">
        <v>1092</v>
      </c>
      <c r="D8431" s="52" t="s">
        <v>1330</v>
      </c>
      <c r="E8431" s="52" t="s">
        <v>972</v>
      </c>
      <c r="F8431" s="52" t="s">
        <v>974</v>
      </c>
      <c r="G8431" s="56" t="s">
        <v>975</v>
      </c>
      <c r="H8431" s="57">
        <v>71718157954</v>
      </c>
    </row>
    <row r="8432" spans="1:8">
      <c r="A8432" s="52" t="s">
        <v>811</v>
      </c>
      <c r="B8432" s="52" t="s">
        <v>841</v>
      </c>
      <c r="C8432" s="52" t="s">
        <v>1092</v>
      </c>
      <c r="D8432" s="52" t="s">
        <v>1330</v>
      </c>
      <c r="E8432" s="52" t="s">
        <v>972</v>
      </c>
      <c r="F8432" s="52" t="s">
        <v>976</v>
      </c>
      <c r="G8432" s="56" t="s">
        <v>977</v>
      </c>
      <c r="H8432" s="57">
        <v>12360508362</v>
      </c>
    </row>
    <row r="8433" spans="1:8">
      <c r="A8433" s="52" t="s">
        <v>811</v>
      </c>
      <c r="B8433" s="52" t="s">
        <v>841</v>
      </c>
      <c r="C8433" s="52" t="s">
        <v>1092</v>
      </c>
      <c r="D8433" s="52" t="s">
        <v>1330</v>
      </c>
      <c r="E8433" s="52" t="s">
        <v>972</v>
      </c>
      <c r="F8433" s="52" t="s">
        <v>978</v>
      </c>
      <c r="G8433" s="56" t="s">
        <v>979</v>
      </c>
      <c r="H8433" s="57">
        <v>8254480713</v>
      </c>
    </row>
    <row r="8434" spans="1:8">
      <c r="A8434" s="52" t="s">
        <v>811</v>
      </c>
      <c r="B8434" s="52" t="s">
        <v>841</v>
      </c>
      <c r="C8434" s="52" t="s">
        <v>1092</v>
      </c>
      <c r="D8434" s="52" t="s">
        <v>1330</v>
      </c>
      <c r="E8434" s="52" t="s">
        <v>972</v>
      </c>
      <c r="F8434" s="52" t="s">
        <v>980</v>
      </c>
      <c r="G8434" s="56" t="s">
        <v>981</v>
      </c>
      <c r="H8434" s="57">
        <v>4116661288</v>
      </c>
    </row>
    <row r="8435" spans="1:8">
      <c r="A8435" s="52" t="s">
        <v>811</v>
      </c>
      <c r="B8435" s="52" t="s">
        <v>841</v>
      </c>
      <c r="C8435" s="52" t="s">
        <v>1092</v>
      </c>
      <c r="D8435" s="52" t="s">
        <v>1330</v>
      </c>
      <c r="E8435" s="52" t="s">
        <v>972</v>
      </c>
      <c r="F8435" s="52" t="s">
        <v>1295</v>
      </c>
      <c r="G8435" s="56" t="s">
        <v>1296</v>
      </c>
      <c r="H8435" s="57">
        <v>212090155</v>
      </c>
    </row>
    <row r="8436" spans="1:8">
      <c r="A8436" s="52" t="s">
        <v>811</v>
      </c>
      <c r="B8436" s="52" t="s">
        <v>841</v>
      </c>
      <c r="C8436" s="52" t="s">
        <v>1092</v>
      </c>
      <c r="D8436" s="52" t="s">
        <v>1330</v>
      </c>
      <c r="E8436" s="52" t="s">
        <v>982</v>
      </c>
      <c r="F8436" s="52" t="s">
        <v>201</v>
      </c>
      <c r="G8436" s="56" t="s">
        <v>983</v>
      </c>
      <c r="H8436" s="57">
        <v>4727221522</v>
      </c>
    </row>
    <row r="8437" spans="1:8">
      <c r="A8437" s="52" t="s">
        <v>811</v>
      </c>
      <c r="B8437" s="52" t="s">
        <v>841</v>
      </c>
      <c r="C8437" s="52" t="s">
        <v>1092</v>
      </c>
      <c r="D8437" s="52" t="s">
        <v>1330</v>
      </c>
      <c r="E8437" s="52" t="s">
        <v>982</v>
      </c>
      <c r="F8437" s="52" t="s">
        <v>1362</v>
      </c>
      <c r="G8437" s="56" t="s">
        <v>1363</v>
      </c>
      <c r="H8437" s="57">
        <v>2472759000</v>
      </c>
    </row>
    <row r="8438" spans="1:8" ht="25.5">
      <c r="A8438" s="52" t="s">
        <v>811</v>
      </c>
      <c r="B8438" s="52" t="s">
        <v>841</v>
      </c>
      <c r="C8438" s="52" t="s">
        <v>1092</v>
      </c>
      <c r="D8438" s="52" t="s">
        <v>1330</v>
      </c>
      <c r="E8438" s="52" t="s">
        <v>982</v>
      </c>
      <c r="F8438" s="52" t="s">
        <v>984</v>
      </c>
      <c r="G8438" s="56" t="s">
        <v>985</v>
      </c>
      <c r="H8438" s="57">
        <v>1278975522</v>
      </c>
    </row>
    <row r="8439" spans="1:8">
      <c r="A8439" s="52" t="s">
        <v>811</v>
      </c>
      <c r="B8439" s="52" t="s">
        <v>841</v>
      </c>
      <c r="C8439" s="52" t="s">
        <v>1092</v>
      </c>
      <c r="D8439" s="52" t="s">
        <v>1330</v>
      </c>
      <c r="E8439" s="52" t="s">
        <v>982</v>
      </c>
      <c r="F8439" s="52" t="s">
        <v>1242</v>
      </c>
      <c r="G8439" s="56" t="s">
        <v>971</v>
      </c>
      <c r="H8439" s="57">
        <v>975487000</v>
      </c>
    </row>
    <row r="8440" spans="1:8">
      <c r="A8440" s="52" t="s">
        <v>811</v>
      </c>
      <c r="B8440" s="52" t="s">
        <v>841</v>
      </c>
      <c r="C8440" s="52" t="s">
        <v>1092</v>
      </c>
      <c r="D8440" s="52" t="s">
        <v>1330</v>
      </c>
      <c r="E8440" s="52" t="s">
        <v>986</v>
      </c>
      <c r="F8440" s="52" t="s">
        <v>201</v>
      </c>
      <c r="G8440" s="56" t="s">
        <v>987</v>
      </c>
      <c r="H8440" s="57">
        <v>6341545369</v>
      </c>
    </row>
    <row r="8441" spans="1:8">
      <c r="A8441" s="52" t="s">
        <v>811</v>
      </c>
      <c r="B8441" s="52" t="s">
        <v>841</v>
      </c>
      <c r="C8441" s="52" t="s">
        <v>1092</v>
      </c>
      <c r="D8441" s="52" t="s">
        <v>1330</v>
      </c>
      <c r="E8441" s="52" t="s">
        <v>986</v>
      </c>
      <c r="F8441" s="52" t="s">
        <v>988</v>
      </c>
      <c r="G8441" s="56" t="s">
        <v>989</v>
      </c>
      <c r="H8441" s="57">
        <v>5146296384</v>
      </c>
    </row>
    <row r="8442" spans="1:8">
      <c r="A8442" s="52" t="s">
        <v>811</v>
      </c>
      <c r="B8442" s="52" t="s">
        <v>841</v>
      </c>
      <c r="C8442" s="52" t="s">
        <v>1092</v>
      </c>
      <c r="D8442" s="52" t="s">
        <v>1330</v>
      </c>
      <c r="E8442" s="52" t="s">
        <v>986</v>
      </c>
      <c r="F8442" s="52" t="s">
        <v>990</v>
      </c>
      <c r="G8442" s="56" t="s">
        <v>991</v>
      </c>
      <c r="H8442" s="57">
        <v>841517849</v>
      </c>
    </row>
    <row r="8443" spans="1:8">
      <c r="A8443" s="52" t="s">
        <v>811</v>
      </c>
      <c r="B8443" s="52" t="s">
        <v>841</v>
      </c>
      <c r="C8443" s="52" t="s">
        <v>1092</v>
      </c>
      <c r="D8443" s="52" t="s">
        <v>1330</v>
      </c>
      <c r="E8443" s="52" t="s">
        <v>986</v>
      </c>
      <c r="F8443" s="52" t="s">
        <v>992</v>
      </c>
      <c r="G8443" s="56" t="s">
        <v>993</v>
      </c>
      <c r="H8443" s="57">
        <v>12210244</v>
      </c>
    </row>
    <row r="8444" spans="1:8">
      <c r="A8444" s="52" t="s">
        <v>811</v>
      </c>
      <c r="B8444" s="52" t="s">
        <v>841</v>
      </c>
      <c r="C8444" s="52" t="s">
        <v>1092</v>
      </c>
      <c r="D8444" s="52" t="s">
        <v>1330</v>
      </c>
      <c r="E8444" s="52" t="s">
        <v>986</v>
      </c>
      <c r="F8444" s="52" t="s">
        <v>994</v>
      </c>
      <c r="G8444" s="56" t="s">
        <v>995</v>
      </c>
      <c r="H8444" s="57">
        <v>341520892</v>
      </c>
    </row>
    <row r="8445" spans="1:8">
      <c r="A8445" s="52" t="s">
        <v>811</v>
      </c>
      <c r="B8445" s="52" t="s">
        <v>841</v>
      </c>
      <c r="C8445" s="52" t="s">
        <v>1092</v>
      </c>
      <c r="D8445" s="52" t="s">
        <v>1330</v>
      </c>
      <c r="E8445" s="52" t="s">
        <v>996</v>
      </c>
      <c r="F8445" s="52" t="s">
        <v>201</v>
      </c>
      <c r="G8445" s="56" t="s">
        <v>997</v>
      </c>
      <c r="H8445" s="57">
        <v>15866781332</v>
      </c>
    </row>
    <row r="8446" spans="1:8">
      <c r="A8446" s="52" t="s">
        <v>811</v>
      </c>
      <c r="B8446" s="52" t="s">
        <v>841</v>
      </c>
      <c r="C8446" s="52" t="s">
        <v>1092</v>
      </c>
      <c r="D8446" s="52" t="s">
        <v>1330</v>
      </c>
      <c r="E8446" s="52" t="s">
        <v>996</v>
      </c>
      <c r="F8446" s="52" t="s">
        <v>998</v>
      </c>
      <c r="G8446" s="56" t="s">
        <v>999</v>
      </c>
      <c r="H8446" s="57">
        <v>3873030957</v>
      </c>
    </row>
    <row r="8447" spans="1:8">
      <c r="A8447" s="52" t="s">
        <v>811</v>
      </c>
      <c r="B8447" s="52" t="s">
        <v>841</v>
      </c>
      <c r="C8447" s="52" t="s">
        <v>1092</v>
      </c>
      <c r="D8447" s="52" t="s">
        <v>1330</v>
      </c>
      <c r="E8447" s="52" t="s">
        <v>996</v>
      </c>
      <c r="F8447" s="52" t="s">
        <v>1000</v>
      </c>
      <c r="G8447" s="56" t="s">
        <v>1001</v>
      </c>
      <c r="H8447" s="57">
        <v>4235465708</v>
      </c>
    </row>
    <row r="8448" spans="1:8">
      <c r="A8448" s="52" t="s">
        <v>811</v>
      </c>
      <c r="B8448" s="52" t="s">
        <v>841</v>
      </c>
      <c r="C8448" s="52" t="s">
        <v>1092</v>
      </c>
      <c r="D8448" s="52" t="s">
        <v>1330</v>
      </c>
      <c r="E8448" s="52" t="s">
        <v>996</v>
      </c>
      <c r="F8448" s="52" t="s">
        <v>1002</v>
      </c>
      <c r="G8448" s="56" t="s">
        <v>1003</v>
      </c>
      <c r="H8448" s="57">
        <v>1845140270</v>
      </c>
    </row>
    <row r="8449" spans="1:8">
      <c r="A8449" s="52" t="s">
        <v>811</v>
      </c>
      <c r="B8449" s="52" t="s">
        <v>841</v>
      </c>
      <c r="C8449" s="52" t="s">
        <v>1092</v>
      </c>
      <c r="D8449" s="52" t="s">
        <v>1330</v>
      </c>
      <c r="E8449" s="52" t="s">
        <v>996</v>
      </c>
      <c r="F8449" s="52" t="s">
        <v>1004</v>
      </c>
      <c r="G8449" s="56" t="s">
        <v>1005</v>
      </c>
      <c r="H8449" s="57">
        <v>5913144397</v>
      </c>
    </row>
    <row r="8450" spans="1:8">
      <c r="A8450" s="52" t="s">
        <v>811</v>
      </c>
      <c r="B8450" s="52" t="s">
        <v>841</v>
      </c>
      <c r="C8450" s="52" t="s">
        <v>1092</v>
      </c>
      <c r="D8450" s="52" t="s">
        <v>1330</v>
      </c>
      <c r="E8450" s="52" t="s">
        <v>1006</v>
      </c>
      <c r="F8450" s="52" t="s">
        <v>201</v>
      </c>
      <c r="G8450" s="56" t="s">
        <v>1007</v>
      </c>
      <c r="H8450" s="57">
        <v>3337246708</v>
      </c>
    </row>
    <row r="8451" spans="1:8" ht="38.25">
      <c r="A8451" s="52" t="s">
        <v>811</v>
      </c>
      <c r="B8451" s="52" t="s">
        <v>841</v>
      </c>
      <c r="C8451" s="52" t="s">
        <v>1092</v>
      </c>
      <c r="D8451" s="52" t="s">
        <v>1330</v>
      </c>
      <c r="E8451" s="52" t="s">
        <v>1006</v>
      </c>
      <c r="F8451" s="52" t="s">
        <v>1008</v>
      </c>
      <c r="G8451" s="56" t="s">
        <v>1009</v>
      </c>
      <c r="H8451" s="57">
        <v>44534150</v>
      </c>
    </row>
    <row r="8452" spans="1:8">
      <c r="A8452" s="52" t="s">
        <v>811</v>
      </c>
      <c r="B8452" s="52" t="s">
        <v>841</v>
      </c>
      <c r="C8452" s="52" t="s">
        <v>1092</v>
      </c>
      <c r="D8452" s="52" t="s">
        <v>1330</v>
      </c>
      <c r="E8452" s="52" t="s">
        <v>1006</v>
      </c>
      <c r="F8452" s="52" t="s">
        <v>1010</v>
      </c>
      <c r="G8452" s="56" t="s">
        <v>1011</v>
      </c>
      <c r="H8452" s="57">
        <v>1330000</v>
      </c>
    </row>
    <row r="8453" spans="1:8" ht="38.25">
      <c r="A8453" s="52" t="s">
        <v>811</v>
      </c>
      <c r="B8453" s="52" t="s">
        <v>841</v>
      </c>
      <c r="C8453" s="52" t="s">
        <v>1092</v>
      </c>
      <c r="D8453" s="52" t="s">
        <v>1330</v>
      </c>
      <c r="E8453" s="52" t="s">
        <v>1006</v>
      </c>
      <c r="F8453" s="52" t="s">
        <v>1012</v>
      </c>
      <c r="G8453" s="56" t="s">
        <v>1013</v>
      </c>
      <c r="H8453" s="57">
        <v>636199073</v>
      </c>
    </row>
    <row r="8454" spans="1:8">
      <c r="A8454" s="52" t="s">
        <v>811</v>
      </c>
      <c r="B8454" s="52" t="s">
        <v>841</v>
      </c>
      <c r="C8454" s="52" t="s">
        <v>1092</v>
      </c>
      <c r="D8454" s="52" t="s">
        <v>1330</v>
      </c>
      <c r="E8454" s="52" t="s">
        <v>1006</v>
      </c>
      <c r="F8454" s="52" t="s">
        <v>1014</v>
      </c>
      <c r="G8454" s="56" t="s">
        <v>1015</v>
      </c>
      <c r="H8454" s="57">
        <v>1363097982</v>
      </c>
    </row>
    <row r="8455" spans="1:8" ht="25.5">
      <c r="A8455" s="52" t="s">
        <v>811</v>
      </c>
      <c r="B8455" s="52" t="s">
        <v>841</v>
      </c>
      <c r="C8455" s="52" t="s">
        <v>1092</v>
      </c>
      <c r="D8455" s="52" t="s">
        <v>1330</v>
      </c>
      <c r="E8455" s="52" t="s">
        <v>1006</v>
      </c>
      <c r="F8455" s="52" t="s">
        <v>1016</v>
      </c>
      <c r="G8455" s="56" t="s">
        <v>1017</v>
      </c>
      <c r="H8455" s="57">
        <v>740777659</v>
      </c>
    </row>
    <row r="8456" spans="1:8">
      <c r="A8456" s="52" t="s">
        <v>811</v>
      </c>
      <c r="B8456" s="52" t="s">
        <v>841</v>
      </c>
      <c r="C8456" s="52" t="s">
        <v>1092</v>
      </c>
      <c r="D8456" s="52" t="s">
        <v>1330</v>
      </c>
      <c r="E8456" s="52" t="s">
        <v>1006</v>
      </c>
      <c r="F8456" s="52" t="s">
        <v>1020</v>
      </c>
      <c r="G8456" s="56" t="s">
        <v>511</v>
      </c>
      <c r="H8456" s="57">
        <v>551307844</v>
      </c>
    </row>
    <row r="8457" spans="1:8">
      <c r="A8457" s="52" t="s">
        <v>811</v>
      </c>
      <c r="B8457" s="52" t="s">
        <v>841</v>
      </c>
      <c r="C8457" s="52" t="s">
        <v>1092</v>
      </c>
      <c r="D8457" s="52" t="s">
        <v>1330</v>
      </c>
      <c r="E8457" s="52" t="s">
        <v>1021</v>
      </c>
      <c r="F8457" s="52" t="s">
        <v>201</v>
      </c>
      <c r="G8457" s="56" t="s">
        <v>1022</v>
      </c>
      <c r="H8457" s="57">
        <v>927649342</v>
      </c>
    </row>
    <row r="8458" spans="1:8">
      <c r="A8458" s="52" t="s">
        <v>811</v>
      </c>
      <c r="B8458" s="52" t="s">
        <v>841</v>
      </c>
      <c r="C8458" s="52" t="s">
        <v>1092</v>
      </c>
      <c r="D8458" s="52" t="s">
        <v>1330</v>
      </c>
      <c r="E8458" s="52" t="s">
        <v>1021</v>
      </c>
      <c r="F8458" s="52" t="s">
        <v>1023</v>
      </c>
      <c r="G8458" s="56" t="s">
        <v>1024</v>
      </c>
      <c r="H8458" s="57">
        <v>20133030</v>
      </c>
    </row>
    <row r="8459" spans="1:8">
      <c r="A8459" s="52" t="s">
        <v>811</v>
      </c>
      <c r="B8459" s="52" t="s">
        <v>841</v>
      </c>
      <c r="C8459" s="52" t="s">
        <v>1092</v>
      </c>
      <c r="D8459" s="52" t="s">
        <v>1330</v>
      </c>
      <c r="E8459" s="52" t="s">
        <v>1021</v>
      </c>
      <c r="F8459" s="52" t="s">
        <v>1243</v>
      </c>
      <c r="G8459" s="56" t="s">
        <v>1244</v>
      </c>
      <c r="H8459" s="57">
        <v>505243646</v>
      </c>
    </row>
    <row r="8460" spans="1:8">
      <c r="A8460" s="52" t="s">
        <v>811</v>
      </c>
      <c r="B8460" s="52" t="s">
        <v>841</v>
      </c>
      <c r="C8460" s="52" t="s">
        <v>1092</v>
      </c>
      <c r="D8460" s="52" t="s">
        <v>1330</v>
      </c>
      <c r="E8460" s="52" t="s">
        <v>1021</v>
      </c>
      <c r="F8460" s="52" t="s">
        <v>1031</v>
      </c>
      <c r="G8460" s="56" t="s">
        <v>1032</v>
      </c>
      <c r="H8460" s="57">
        <v>14250000</v>
      </c>
    </row>
    <row r="8461" spans="1:8">
      <c r="A8461" s="52" t="s">
        <v>811</v>
      </c>
      <c r="B8461" s="52" t="s">
        <v>841</v>
      </c>
      <c r="C8461" s="52" t="s">
        <v>1092</v>
      </c>
      <c r="D8461" s="52" t="s">
        <v>1330</v>
      </c>
      <c r="E8461" s="52" t="s">
        <v>1021</v>
      </c>
      <c r="F8461" s="52" t="s">
        <v>1033</v>
      </c>
      <c r="G8461" s="56" t="s">
        <v>1034</v>
      </c>
      <c r="H8461" s="57">
        <v>388022666</v>
      </c>
    </row>
    <row r="8462" spans="1:8">
      <c r="A8462" s="52" t="s">
        <v>811</v>
      </c>
      <c r="B8462" s="52" t="s">
        <v>841</v>
      </c>
      <c r="C8462" s="52" t="s">
        <v>1092</v>
      </c>
      <c r="D8462" s="52" t="s">
        <v>1330</v>
      </c>
      <c r="E8462" s="52" t="s">
        <v>1035</v>
      </c>
      <c r="F8462" s="52" t="s">
        <v>201</v>
      </c>
      <c r="G8462" s="56" t="s">
        <v>1036</v>
      </c>
      <c r="H8462" s="57">
        <v>4033778000</v>
      </c>
    </row>
    <row r="8463" spans="1:8">
      <c r="A8463" s="52" t="s">
        <v>811</v>
      </c>
      <c r="B8463" s="52" t="s">
        <v>841</v>
      </c>
      <c r="C8463" s="52" t="s">
        <v>1092</v>
      </c>
      <c r="D8463" s="52" t="s">
        <v>1330</v>
      </c>
      <c r="E8463" s="52" t="s">
        <v>1035</v>
      </c>
      <c r="F8463" s="52" t="s">
        <v>1037</v>
      </c>
      <c r="G8463" s="56" t="s">
        <v>1038</v>
      </c>
      <c r="H8463" s="57">
        <v>42104000</v>
      </c>
    </row>
    <row r="8464" spans="1:8">
      <c r="A8464" s="52" t="s">
        <v>811</v>
      </c>
      <c r="B8464" s="52" t="s">
        <v>841</v>
      </c>
      <c r="C8464" s="52" t="s">
        <v>1092</v>
      </c>
      <c r="D8464" s="52" t="s">
        <v>1330</v>
      </c>
      <c r="E8464" s="52" t="s">
        <v>1035</v>
      </c>
      <c r="F8464" s="52" t="s">
        <v>1039</v>
      </c>
      <c r="G8464" s="56" t="s">
        <v>1040</v>
      </c>
      <c r="H8464" s="57">
        <v>70615000</v>
      </c>
    </row>
    <row r="8465" spans="1:8">
      <c r="A8465" s="52" t="s">
        <v>811</v>
      </c>
      <c r="B8465" s="52" t="s">
        <v>841</v>
      </c>
      <c r="C8465" s="52" t="s">
        <v>1092</v>
      </c>
      <c r="D8465" s="52" t="s">
        <v>1330</v>
      </c>
      <c r="E8465" s="52" t="s">
        <v>1035</v>
      </c>
      <c r="F8465" s="52" t="s">
        <v>1041</v>
      </c>
      <c r="G8465" s="56" t="s">
        <v>1028</v>
      </c>
      <c r="H8465" s="57">
        <v>43575000</v>
      </c>
    </row>
    <row r="8466" spans="1:8">
      <c r="A8466" s="52" t="s">
        <v>811</v>
      </c>
      <c r="B8466" s="52" t="s">
        <v>841</v>
      </c>
      <c r="C8466" s="52" t="s">
        <v>1092</v>
      </c>
      <c r="D8466" s="52" t="s">
        <v>1330</v>
      </c>
      <c r="E8466" s="52" t="s">
        <v>1035</v>
      </c>
      <c r="F8466" s="52" t="s">
        <v>1042</v>
      </c>
      <c r="G8466" s="56" t="s">
        <v>1043</v>
      </c>
      <c r="H8466" s="57">
        <v>3877484000</v>
      </c>
    </row>
    <row r="8467" spans="1:8">
      <c r="A8467" s="52" t="s">
        <v>811</v>
      </c>
      <c r="B8467" s="52" t="s">
        <v>841</v>
      </c>
      <c r="C8467" s="52" t="s">
        <v>1092</v>
      </c>
      <c r="D8467" s="52" t="s">
        <v>1330</v>
      </c>
      <c r="E8467" s="52" t="s">
        <v>1044</v>
      </c>
      <c r="F8467" s="52" t="s">
        <v>201</v>
      </c>
      <c r="G8467" s="56" t="s">
        <v>1045</v>
      </c>
      <c r="H8467" s="57">
        <v>13841162715</v>
      </c>
    </row>
    <row r="8468" spans="1:8">
      <c r="A8468" s="52" t="s">
        <v>811</v>
      </c>
      <c r="B8468" s="52" t="s">
        <v>841</v>
      </c>
      <c r="C8468" s="52" t="s">
        <v>1092</v>
      </c>
      <c r="D8468" s="52" t="s">
        <v>1330</v>
      </c>
      <c r="E8468" s="52" t="s">
        <v>1044</v>
      </c>
      <c r="F8468" s="52" t="s">
        <v>1046</v>
      </c>
      <c r="G8468" s="56" t="s">
        <v>1047</v>
      </c>
      <c r="H8468" s="57">
        <v>262675000</v>
      </c>
    </row>
    <row r="8469" spans="1:8">
      <c r="A8469" s="52" t="s">
        <v>811</v>
      </c>
      <c r="B8469" s="52" t="s">
        <v>841</v>
      </c>
      <c r="C8469" s="52" t="s">
        <v>1092</v>
      </c>
      <c r="D8469" s="52" t="s">
        <v>1330</v>
      </c>
      <c r="E8469" s="52" t="s">
        <v>1044</v>
      </c>
      <c r="F8469" s="52" t="s">
        <v>1205</v>
      </c>
      <c r="G8469" s="56" t="s">
        <v>1206</v>
      </c>
      <c r="H8469" s="57">
        <v>20500000</v>
      </c>
    </row>
    <row r="8470" spans="1:8">
      <c r="A8470" s="52" t="s">
        <v>811</v>
      </c>
      <c r="B8470" s="52" t="s">
        <v>841</v>
      </c>
      <c r="C8470" s="52" t="s">
        <v>1092</v>
      </c>
      <c r="D8470" s="52" t="s">
        <v>1330</v>
      </c>
      <c r="E8470" s="52" t="s">
        <v>1044</v>
      </c>
      <c r="F8470" s="52" t="s">
        <v>1048</v>
      </c>
      <c r="G8470" s="56" t="s">
        <v>1049</v>
      </c>
      <c r="H8470" s="57">
        <v>10111331561</v>
      </c>
    </row>
    <row r="8471" spans="1:8">
      <c r="A8471" s="52" t="s">
        <v>811</v>
      </c>
      <c r="B8471" s="52" t="s">
        <v>841</v>
      </c>
      <c r="C8471" s="52" t="s">
        <v>1092</v>
      </c>
      <c r="D8471" s="52" t="s">
        <v>1330</v>
      </c>
      <c r="E8471" s="52" t="s">
        <v>1044</v>
      </c>
      <c r="F8471" s="52" t="s">
        <v>1050</v>
      </c>
      <c r="G8471" s="56" t="s">
        <v>1051</v>
      </c>
      <c r="H8471" s="57">
        <v>3446656154</v>
      </c>
    </row>
    <row r="8472" spans="1:8" ht="25.5">
      <c r="A8472" s="52" t="s">
        <v>811</v>
      </c>
      <c r="B8472" s="52" t="s">
        <v>841</v>
      </c>
      <c r="C8472" s="52" t="s">
        <v>1092</v>
      </c>
      <c r="D8472" s="52" t="s">
        <v>1330</v>
      </c>
      <c r="E8472" s="52" t="s">
        <v>1058</v>
      </c>
      <c r="F8472" s="52" t="s">
        <v>201</v>
      </c>
      <c r="G8472" s="56" t="s">
        <v>1059</v>
      </c>
      <c r="H8472" s="57">
        <v>20440179446</v>
      </c>
    </row>
    <row r="8473" spans="1:8">
      <c r="A8473" s="52" t="s">
        <v>811</v>
      </c>
      <c r="B8473" s="52" t="s">
        <v>841</v>
      </c>
      <c r="C8473" s="52" t="s">
        <v>1092</v>
      </c>
      <c r="D8473" s="52" t="s">
        <v>1330</v>
      </c>
      <c r="E8473" s="52" t="s">
        <v>1058</v>
      </c>
      <c r="F8473" s="52" t="s">
        <v>1247</v>
      </c>
      <c r="G8473" s="56" t="s">
        <v>1248</v>
      </c>
      <c r="H8473" s="57">
        <v>163025000</v>
      </c>
    </row>
    <row r="8474" spans="1:8">
      <c r="A8474" s="52" t="s">
        <v>811</v>
      </c>
      <c r="B8474" s="52" t="s">
        <v>841</v>
      </c>
      <c r="C8474" s="52" t="s">
        <v>1092</v>
      </c>
      <c r="D8474" s="52" t="s">
        <v>1330</v>
      </c>
      <c r="E8474" s="52" t="s">
        <v>1058</v>
      </c>
      <c r="F8474" s="52" t="s">
        <v>1062</v>
      </c>
      <c r="G8474" s="56" t="s">
        <v>1063</v>
      </c>
      <c r="H8474" s="57">
        <v>3584690512</v>
      </c>
    </row>
    <row r="8475" spans="1:8">
      <c r="A8475" s="52" t="s">
        <v>811</v>
      </c>
      <c r="B8475" s="52" t="s">
        <v>841</v>
      </c>
      <c r="C8475" s="52" t="s">
        <v>1092</v>
      </c>
      <c r="D8475" s="52" t="s">
        <v>1330</v>
      </c>
      <c r="E8475" s="52" t="s">
        <v>1058</v>
      </c>
      <c r="F8475" s="52" t="s">
        <v>1064</v>
      </c>
      <c r="G8475" s="56" t="s">
        <v>1065</v>
      </c>
      <c r="H8475" s="57">
        <v>2818396237</v>
      </c>
    </row>
    <row r="8476" spans="1:8">
      <c r="A8476" s="52" t="s">
        <v>811</v>
      </c>
      <c r="B8476" s="52" t="s">
        <v>841</v>
      </c>
      <c r="C8476" s="52" t="s">
        <v>1092</v>
      </c>
      <c r="D8476" s="52" t="s">
        <v>1330</v>
      </c>
      <c r="E8476" s="52" t="s">
        <v>1058</v>
      </c>
      <c r="F8476" s="52" t="s">
        <v>1066</v>
      </c>
      <c r="G8476" s="56" t="s">
        <v>1067</v>
      </c>
      <c r="H8476" s="57">
        <v>394702421</v>
      </c>
    </row>
    <row r="8477" spans="1:8">
      <c r="A8477" s="52" t="s">
        <v>811</v>
      </c>
      <c r="B8477" s="52" t="s">
        <v>841</v>
      </c>
      <c r="C8477" s="52" t="s">
        <v>1092</v>
      </c>
      <c r="D8477" s="52" t="s">
        <v>1330</v>
      </c>
      <c r="E8477" s="52" t="s">
        <v>1058</v>
      </c>
      <c r="F8477" s="52" t="s">
        <v>1342</v>
      </c>
      <c r="G8477" s="56" t="s">
        <v>1343</v>
      </c>
      <c r="H8477" s="57">
        <v>46094000</v>
      </c>
    </row>
    <row r="8478" spans="1:8">
      <c r="A8478" s="52" t="s">
        <v>811</v>
      </c>
      <c r="B8478" s="52" t="s">
        <v>841</v>
      </c>
      <c r="C8478" s="52" t="s">
        <v>1092</v>
      </c>
      <c r="D8478" s="52" t="s">
        <v>1330</v>
      </c>
      <c r="E8478" s="52" t="s">
        <v>1058</v>
      </c>
      <c r="F8478" s="52" t="s">
        <v>1068</v>
      </c>
      <c r="G8478" s="56" t="s">
        <v>1069</v>
      </c>
      <c r="H8478" s="57">
        <v>2871796636</v>
      </c>
    </row>
    <row r="8479" spans="1:8">
      <c r="A8479" s="52" t="s">
        <v>811</v>
      </c>
      <c r="B8479" s="52" t="s">
        <v>841</v>
      </c>
      <c r="C8479" s="52" t="s">
        <v>1092</v>
      </c>
      <c r="D8479" s="52" t="s">
        <v>1330</v>
      </c>
      <c r="E8479" s="52" t="s">
        <v>1058</v>
      </c>
      <c r="F8479" s="52" t="s">
        <v>1249</v>
      </c>
      <c r="G8479" s="56" t="s">
        <v>1250</v>
      </c>
      <c r="H8479" s="57">
        <v>27750000</v>
      </c>
    </row>
    <row r="8480" spans="1:8">
      <c r="A8480" s="52" t="s">
        <v>811</v>
      </c>
      <c r="B8480" s="52" t="s">
        <v>841</v>
      </c>
      <c r="C8480" s="52" t="s">
        <v>1092</v>
      </c>
      <c r="D8480" s="52" t="s">
        <v>1330</v>
      </c>
      <c r="E8480" s="52" t="s">
        <v>1058</v>
      </c>
      <c r="F8480" s="52" t="s">
        <v>1344</v>
      </c>
      <c r="G8480" s="56" t="s">
        <v>1345</v>
      </c>
      <c r="H8480" s="57">
        <v>49276600</v>
      </c>
    </row>
    <row r="8481" spans="1:8">
      <c r="A8481" s="52" t="s">
        <v>811</v>
      </c>
      <c r="B8481" s="52" t="s">
        <v>841</v>
      </c>
      <c r="C8481" s="52" t="s">
        <v>1092</v>
      </c>
      <c r="D8481" s="52" t="s">
        <v>1330</v>
      </c>
      <c r="E8481" s="52" t="s">
        <v>1058</v>
      </c>
      <c r="F8481" s="52" t="s">
        <v>1070</v>
      </c>
      <c r="G8481" s="56" t="s">
        <v>1071</v>
      </c>
      <c r="H8481" s="57">
        <v>10484448040</v>
      </c>
    </row>
    <row r="8482" spans="1:8" ht="25.5">
      <c r="A8482" s="52" t="s">
        <v>811</v>
      </c>
      <c r="B8482" s="52" t="s">
        <v>841</v>
      </c>
      <c r="C8482" s="52" t="s">
        <v>1092</v>
      </c>
      <c r="D8482" s="52" t="s">
        <v>1330</v>
      </c>
      <c r="E8482" s="52" t="s">
        <v>1072</v>
      </c>
      <c r="F8482" s="52" t="s">
        <v>201</v>
      </c>
      <c r="G8482" s="56" t="s">
        <v>1073</v>
      </c>
      <c r="H8482" s="57">
        <v>7493053830</v>
      </c>
    </row>
    <row r="8483" spans="1:8">
      <c r="A8483" s="52" t="s">
        <v>811</v>
      </c>
      <c r="B8483" s="52" t="s">
        <v>841</v>
      </c>
      <c r="C8483" s="52" t="s">
        <v>1092</v>
      </c>
      <c r="D8483" s="52" t="s">
        <v>1330</v>
      </c>
      <c r="E8483" s="52" t="s">
        <v>1072</v>
      </c>
      <c r="F8483" s="52" t="s">
        <v>1251</v>
      </c>
      <c r="G8483" s="56" t="s">
        <v>1248</v>
      </c>
      <c r="H8483" s="57">
        <v>388893000</v>
      </c>
    </row>
    <row r="8484" spans="1:8">
      <c r="A8484" s="52" t="s">
        <v>811</v>
      </c>
      <c r="B8484" s="52" t="s">
        <v>841</v>
      </c>
      <c r="C8484" s="52" t="s">
        <v>1092</v>
      </c>
      <c r="D8484" s="52" t="s">
        <v>1330</v>
      </c>
      <c r="E8484" s="52" t="s">
        <v>1072</v>
      </c>
      <c r="F8484" s="52" t="s">
        <v>1074</v>
      </c>
      <c r="G8484" s="56" t="s">
        <v>1067</v>
      </c>
      <c r="H8484" s="57">
        <v>760051741</v>
      </c>
    </row>
    <row r="8485" spans="1:8">
      <c r="A8485" s="52" t="s">
        <v>811</v>
      </c>
      <c r="B8485" s="52" t="s">
        <v>841</v>
      </c>
      <c r="C8485" s="52" t="s">
        <v>1092</v>
      </c>
      <c r="D8485" s="52" t="s">
        <v>1330</v>
      </c>
      <c r="E8485" s="52" t="s">
        <v>1072</v>
      </c>
      <c r="F8485" s="52" t="s">
        <v>1075</v>
      </c>
      <c r="G8485" s="56" t="s">
        <v>1065</v>
      </c>
      <c r="H8485" s="57">
        <v>1806329636</v>
      </c>
    </row>
    <row r="8486" spans="1:8">
      <c r="A8486" s="52" t="s">
        <v>811</v>
      </c>
      <c r="B8486" s="52" t="s">
        <v>841</v>
      </c>
      <c r="C8486" s="52" t="s">
        <v>1092</v>
      </c>
      <c r="D8486" s="52" t="s">
        <v>1330</v>
      </c>
      <c r="E8486" s="52" t="s">
        <v>1072</v>
      </c>
      <c r="F8486" s="52" t="s">
        <v>1252</v>
      </c>
      <c r="G8486" s="56" t="s">
        <v>1253</v>
      </c>
      <c r="H8486" s="57">
        <v>4537779453</v>
      </c>
    </row>
    <row r="8487" spans="1:8" ht="25.5">
      <c r="A8487" s="52" t="s">
        <v>811</v>
      </c>
      <c r="B8487" s="52" t="s">
        <v>841</v>
      </c>
      <c r="C8487" s="52" t="s">
        <v>1092</v>
      </c>
      <c r="D8487" s="52" t="s">
        <v>1330</v>
      </c>
      <c r="E8487" s="52" t="s">
        <v>1076</v>
      </c>
      <c r="F8487" s="52" t="s">
        <v>201</v>
      </c>
      <c r="G8487" s="56" t="s">
        <v>1077</v>
      </c>
      <c r="H8487" s="57">
        <v>31304035602</v>
      </c>
    </row>
    <row r="8488" spans="1:8">
      <c r="A8488" s="52" t="s">
        <v>811</v>
      </c>
      <c r="B8488" s="52" t="s">
        <v>841</v>
      </c>
      <c r="C8488" s="52" t="s">
        <v>1092</v>
      </c>
      <c r="D8488" s="52" t="s">
        <v>1330</v>
      </c>
      <c r="E8488" s="52" t="s">
        <v>1076</v>
      </c>
      <c r="F8488" s="52" t="s">
        <v>1112</v>
      </c>
      <c r="G8488" s="56" t="s">
        <v>1113</v>
      </c>
      <c r="H8488" s="57">
        <v>21586072315</v>
      </c>
    </row>
    <row r="8489" spans="1:8">
      <c r="A8489" s="52" t="s">
        <v>811</v>
      </c>
      <c r="B8489" s="52" t="s">
        <v>841</v>
      </c>
      <c r="C8489" s="52" t="s">
        <v>1092</v>
      </c>
      <c r="D8489" s="52" t="s">
        <v>1330</v>
      </c>
      <c r="E8489" s="52" t="s">
        <v>1076</v>
      </c>
      <c r="F8489" s="52" t="s">
        <v>1078</v>
      </c>
      <c r="G8489" s="56" t="s">
        <v>1079</v>
      </c>
      <c r="H8489" s="57">
        <v>1024523600</v>
      </c>
    </row>
    <row r="8490" spans="1:8">
      <c r="A8490" s="52" t="s">
        <v>811</v>
      </c>
      <c r="B8490" s="52" t="s">
        <v>841</v>
      </c>
      <c r="C8490" s="52" t="s">
        <v>1092</v>
      </c>
      <c r="D8490" s="52" t="s">
        <v>1330</v>
      </c>
      <c r="E8490" s="52" t="s">
        <v>1076</v>
      </c>
      <c r="F8490" s="52" t="s">
        <v>1080</v>
      </c>
      <c r="G8490" s="56" t="s">
        <v>1081</v>
      </c>
      <c r="H8490" s="57">
        <v>259476600</v>
      </c>
    </row>
    <row r="8491" spans="1:8">
      <c r="A8491" s="52" t="s">
        <v>811</v>
      </c>
      <c r="B8491" s="52" t="s">
        <v>841</v>
      </c>
      <c r="C8491" s="52" t="s">
        <v>1092</v>
      </c>
      <c r="D8491" s="52" t="s">
        <v>1330</v>
      </c>
      <c r="E8491" s="52" t="s">
        <v>1076</v>
      </c>
      <c r="F8491" s="52" t="s">
        <v>1082</v>
      </c>
      <c r="G8491" s="56" t="s">
        <v>971</v>
      </c>
      <c r="H8491" s="57">
        <v>8433963087</v>
      </c>
    </row>
    <row r="8492" spans="1:8">
      <c r="A8492" s="52" t="s">
        <v>811</v>
      </c>
      <c r="B8492" s="52" t="s">
        <v>841</v>
      </c>
      <c r="C8492" s="52" t="s">
        <v>1092</v>
      </c>
      <c r="D8492" s="52" t="s">
        <v>1330</v>
      </c>
      <c r="E8492" s="52" t="s">
        <v>1189</v>
      </c>
      <c r="F8492" s="52" t="s">
        <v>201</v>
      </c>
      <c r="G8492" s="56" t="s">
        <v>1190</v>
      </c>
      <c r="H8492" s="57">
        <v>1445601844</v>
      </c>
    </row>
    <row r="8493" spans="1:8">
      <c r="A8493" s="52" t="s">
        <v>811</v>
      </c>
      <c r="B8493" s="52" t="s">
        <v>841</v>
      </c>
      <c r="C8493" s="52" t="s">
        <v>1092</v>
      </c>
      <c r="D8493" s="52" t="s">
        <v>1330</v>
      </c>
      <c r="E8493" s="52" t="s">
        <v>1189</v>
      </c>
      <c r="F8493" s="52" t="s">
        <v>1191</v>
      </c>
      <c r="G8493" s="56" t="s">
        <v>1192</v>
      </c>
      <c r="H8493" s="57">
        <v>1445601844</v>
      </c>
    </row>
    <row r="8494" spans="1:8">
      <c r="A8494" s="52" t="s">
        <v>811</v>
      </c>
      <c r="B8494" s="52" t="s">
        <v>841</v>
      </c>
      <c r="C8494" s="52" t="s">
        <v>1092</v>
      </c>
      <c r="D8494" s="52" t="s">
        <v>1330</v>
      </c>
      <c r="E8494" s="52" t="s">
        <v>1083</v>
      </c>
      <c r="F8494" s="52" t="s">
        <v>201</v>
      </c>
      <c r="G8494" s="56" t="s">
        <v>971</v>
      </c>
      <c r="H8494" s="57">
        <v>22404078818</v>
      </c>
    </row>
    <row r="8495" spans="1:8">
      <c r="A8495" s="52" t="s">
        <v>811</v>
      </c>
      <c r="B8495" s="52" t="s">
        <v>841</v>
      </c>
      <c r="C8495" s="52" t="s">
        <v>1092</v>
      </c>
      <c r="D8495" s="52" t="s">
        <v>1330</v>
      </c>
      <c r="E8495" s="52" t="s">
        <v>1083</v>
      </c>
      <c r="F8495" s="52" t="s">
        <v>1084</v>
      </c>
      <c r="G8495" s="56" t="s">
        <v>1085</v>
      </c>
      <c r="H8495" s="57">
        <v>144847250</v>
      </c>
    </row>
    <row r="8496" spans="1:8">
      <c r="A8496" s="52" t="s">
        <v>811</v>
      </c>
      <c r="B8496" s="52" t="s">
        <v>841</v>
      </c>
      <c r="C8496" s="52" t="s">
        <v>1092</v>
      </c>
      <c r="D8496" s="52" t="s">
        <v>1330</v>
      </c>
      <c r="E8496" s="52" t="s">
        <v>1083</v>
      </c>
      <c r="F8496" s="52" t="s">
        <v>1086</v>
      </c>
      <c r="G8496" s="56" t="s">
        <v>1087</v>
      </c>
      <c r="H8496" s="57">
        <v>61756868</v>
      </c>
    </row>
    <row r="8497" spans="1:8">
      <c r="A8497" s="52" t="s">
        <v>811</v>
      </c>
      <c r="B8497" s="52" t="s">
        <v>841</v>
      </c>
      <c r="C8497" s="52" t="s">
        <v>1092</v>
      </c>
      <c r="D8497" s="52" t="s">
        <v>1330</v>
      </c>
      <c r="E8497" s="52" t="s">
        <v>1083</v>
      </c>
      <c r="F8497" s="52" t="s">
        <v>1088</v>
      </c>
      <c r="G8497" s="56" t="s">
        <v>1089</v>
      </c>
      <c r="H8497" s="57">
        <v>918162504</v>
      </c>
    </row>
    <row r="8498" spans="1:8" ht="25.5">
      <c r="A8498" s="52" t="s">
        <v>811</v>
      </c>
      <c r="B8498" s="52" t="s">
        <v>841</v>
      </c>
      <c r="C8498" s="52" t="s">
        <v>1092</v>
      </c>
      <c r="D8498" s="52" t="s">
        <v>1330</v>
      </c>
      <c r="E8498" s="52" t="s">
        <v>1083</v>
      </c>
      <c r="F8498" s="52" t="s">
        <v>1332</v>
      </c>
      <c r="G8498" s="56" t="s">
        <v>1333</v>
      </c>
      <c r="H8498" s="57">
        <v>8035658000</v>
      </c>
    </row>
    <row r="8499" spans="1:8">
      <c r="A8499" s="52" t="s">
        <v>811</v>
      </c>
      <c r="B8499" s="52" t="s">
        <v>841</v>
      </c>
      <c r="C8499" s="52" t="s">
        <v>1092</v>
      </c>
      <c r="D8499" s="52" t="s">
        <v>1330</v>
      </c>
      <c r="E8499" s="52" t="s">
        <v>1083</v>
      </c>
      <c r="F8499" s="52" t="s">
        <v>1090</v>
      </c>
      <c r="G8499" s="56" t="s">
        <v>1091</v>
      </c>
      <c r="H8499" s="57">
        <v>13243654196</v>
      </c>
    </row>
    <row r="8500" spans="1:8" ht="38.25">
      <c r="A8500" s="52" t="s">
        <v>811</v>
      </c>
      <c r="B8500" s="52" t="s">
        <v>841</v>
      </c>
      <c r="C8500" s="52" t="s">
        <v>1092</v>
      </c>
      <c r="D8500" s="52" t="s">
        <v>1330</v>
      </c>
      <c r="E8500" s="52" t="s">
        <v>1254</v>
      </c>
      <c r="F8500" s="52" t="s">
        <v>201</v>
      </c>
      <c r="G8500" s="56" t="s">
        <v>1255</v>
      </c>
      <c r="H8500" s="57">
        <v>115308000</v>
      </c>
    </row>
    <row r="8501" spans="1:8">
      <c r="A8501" s="52" t="s">
        <v>811</v>
      </c>
      <c r="B8501" s="52" t="s">
        <v>841</v>
      </c>
      <c r="C8501" s="52" t="s">
        <v>1092</v>
      </c>
      <c r="D8501" s="52" t="s">
        <v>1330</v>
      </c>
      <c r="E8501" s="52" t="s">
        <v>1254</v>
      </c>
      <c r="F8501" s="52" t="s">
        <v>1352</v>
      </c>
      <c r="G8501" s="56" t="s">
        <v>971</v>
      </c>
      <c r="H8501" s="57">
        <v>115308000</v>
      </c>
    </row>
    <row r="8502" spans="1:8">
      <c r="A8502" s="52" t="s">
        <v>811</v>
      </c>
      <c r="B8502" s="52" t="s">
        <v>841</v>
      </c>
      <c r="C8502" s="52" t="s">
        <v>1092</v>
      </c>
      <c r="D8502" s="52" t="s">
        <v>1330</v>
      </c>
      <c r="E8502" s="52" t="s">
        <v>1258</v>
      </c>
      <c r="F8502" s="52" t="s">
        <v>201</v>
      </c>
      <c r="G8502" s="56" t="s">
        <v>1259</v>
      </c>
      <c r="H8502" s="57">
        <v>1560000</v>
      </c>
    </row>
    <row r="8503" spans="1:8">
      <c r="A8503" s="52" t="s">
        <v>811</v>
      </c>
      <c r="B8503" s="52" t="s">
        <v>841</v>
      </c>
      <c r="C8503" s="52" t="s">
        <v>1092</v>
      </c>
      <c r="D8503" s="52" t="s">
        <v>1330</v>
      </c>
      <c r="E8503" s="52" t="s">
        <v>1258</v>
      </c>
      <c r="F8503" s="52" t="s">
        <v>1260</v>
      </c>
      <c r="G8503" s="56" t="s">
        <v>1261</v>
      </c>
      <c r="H8503" s="57">
        <v>1560000</v>
      </c>
    </row>
    <row r="8504" spans="1:8" ht="38.25">
      <c r="A8504" s="52" t="s">
        <v>811</v>
      </c>
      <c r="B8504" s="52" t="s">
        <v>841</v>
      </c>
      <c r="C8504" s="52" t="s">
        <v>1092</v>
      </c>
      <c r="D8504" s="52" t="s">
        <v>1330</v>
      </c>
      <c r="E8504" s="52" t="s">
        <v>1277</v>
      </c>
      <c r="F8504" s="52" t="s">
        <v>201</v>
      </c>
      <c r="G8504" s="56" t="s">
        <v>1278</v>
      </c>
      <c r="H8504" s="57">
        <v>931518550</v>
      </c>
    </row>
    <row r="8505" spans="1:8" ht="25.5">
      <c r="A8505" s="52" t="s">
        <v>811</v>
      </c>
      <c r="B8505" s="52" t="s">
        <v>841</v>
      </c>
      <c r="C8505" s="52" t="s">
        <v>1092</v>
      </c>
      <c r="D8505" s="52" t="s">
        <v>1330</v>
      </c>
      <c r="E8505" s="52" t="s">
        <v>1277</v>
      </c>
      <c r="F8505" s="52" t="s">
        <v>1279</v>
      </c>
      <c r="G8505" s="56" t="s">
        <v>1280</v>
      </c>
      <c r="H8505" s="57">
        <v>123911000</v>
      </c>
    </row>
    <row r="8506" spans="1:8">
      <c r="A8506" s="52" t="s">
        <v>811</v>
      </c>
      <c r="B8506" s="52" t="s">
        <v>841</v>
      </c>
      <c r="C8506" s="52" t="s">
        <v>1092</v>
      </c>
      <c r="D8506" s="52" t="s">
        <v>1330</v>
      </c>
      <c r="E8506" s="52" t="s">
        <v>1277</v>
      </c>
      <c r="F8506" s="52" t="s">
        <v>1281</v>
      </c>
      <c r="G8506" s="56" t="s">
        <v>1282</v>
      </c>
      <c r="H8506" s="57">
        <v>710750695</v>
      </c>
    </row>
    <row r="8507" spans="1:8">
      <c r="A8507" s="52" t="s">
        <v>811</v>
      </c>
      <c r="B8507" s="52" t="s">
        <v>841</v>
      </c>
      <c r="C8507" s="52" t="s">
        <v>1092</v>
      </c>
      <c r="D8507" s="52" t="s">
        <v>1330</v>
      </c>
      <c r="E8507" s="52" t="s">
        <v>1277</v>
      </c>
      <c r="F8507" s="52" t="s">
        <v>1283</v>
      </c>
      <c r="G8507" s="56" t="s">
        <v>1284</v>
      </c>
      <c r="H8507" s="57">
        <v>51055000</v>
      </c>
    </row>
    <row r="8508" spans="1:8">
      <c r="A8508" s="52" t="s">
        <v>811</v>
      </c>
      <c r="B8508" s="52" t="s">
        <v>841</v>
      </c>
      <c r="C8508" s="52" t="s">
        <v>1092</v>
      </c>
      <c r="D8508" s="52" t="s">
        <v>1330</v>
      </c>
      <c r="E8508" s="52" t="s">
        <v>1277</v>
      </c>
      <c r="F8508" s="52" t="s">
        <v>1285</v>
      </c>
      <c r="G8508" s="56" t="s">
        <v>1286</v>
      </c>
      <c r="H8508" s="57">
        <v>45801855</v>
      </c>
    </row>
    <row r="8509" spans="1:8">
      <c r="A8509" s="52" t="s">
        <v>811</v>
      </c>
      <c r="B8509" s="52" t="s">
        <v>841</v>
      </c>
      <c r="C8509" s="52" t="s">
        <v>1092</v>
      </c>
      <c r="D8509" s="52" t="s">
        <v>1330</v>
      </c>
      <c r="E8509" s="52" t="s">
        <v>1262</v>
      </c>
      <c r="F8509" s="52" t="s">
        <v>201</v>
      </c>
      <c r="G8509" s="56" t="s">
        <v>1263</v>
      </c>
      <c r="H8509" s="57">
        <v>1321836000</v>
      </c>
    </row>
    <row r="8510" spans="1:8">
      <c r="A8510" s="52" t="s">
        <v>811</v>
      </c>
      <c r="B8510" s="52" t="s">
        <v>841</v>
      </c>
      <c r="C8510" s="52" t="s">
        <v>1092</v>
      </c>
      <c r="D8510" s="52" t="s">
        <v>1330</v>
      </c>
      <c r="E8510" s="52" t="s">
        <v>1262</v>
      </c>
      <c r="F8510" s="52" t="s">
        <v>1264</v>
      </c>
      <c r="G8510" s="56" t="s">
        <v>1265</v>
      </c>
      <c r="H8510" s="57">
        <v>1248215000</v>
      </c>
    </row>
    <row r="8511" spans="1:8">
      <c r="A8511" s="52" t="s">
        <v>811</v>
      </c>
      <c r="B8511" s="52" t="s">
        <v>841</v>
      </c>
      <c r="C8511" s="52" t="s">
        <v>1092</v>
      </c>
      <c r="D8511" s="52" t="s">
        <v>1330</v>
      </c>
      <c r="E8511" s="52" t="s">
        <v>1262</v>
      </c>
      <c r="F8511" s="52" t="s">
        <v>1373</v>
      </c>
      <c r="G8511" s="56" t="s">
        <v>1374</v>
      </c>
      <c r="H8511" s="57">
        <v>73621000</v>
      </c>
    </row>
    <row r="8512" spans="1:8">
      <c r="A8512" s="52" t="s">
        <v>811</v>
      </c>
      <c r="B8512" s="52" t="s">
        <v>841</v>
      </c>
      <c r="C8512" s="52" t="s">
        <v>1092</v>
      </c>
      <c r="D8512" s="52" t="s">
        <v>1330</v>
      </c>
      <c r="E8512" s="52" t="s">
        <v>1096</v>
      </c>
      <c r="F8512" s="52" t="s">
        <v>201</v>
      </c>
      <c r="G8512" s="56" t="s">
        <v>1097</v>
      </c>
      <c r="H8512" s="57">
        <v>8650149000</v>
      </c>
    </row>
    <row r="8513" spans="1:8" ht="25.5">
      <c r="A8513" s="52" t="s">
        <v>811</v>
      </c>
      <c r="B8513" s="52" t="s">
        <v>841</v>
      </c>
      <c r="C8513" s="52" t="s">
        <v>1092</v>
      </c>
      <c r="D8513" s="52" t="s">
        <v>1330</v>
      </c>
      <c r="E8513" s="52" t="s">
        <v>1096</v>
      </c>
      <c r="F8513" s="52" t="s">
        <v>1098</v>
      </c>
      <c r="G8513" s="56" t="s">
        <v>1099</v>
      </c>
      <c r="H8513" s="57">
        <v>8650149000</v>
      </c>
    </row>
    <row r="8514" spans="1:8">
      <c r="A8514" s="52" t="s">
        <v>811</v>
      </c>
      <c r="B8514" s="52" t="s">
        <v>841</v>
      </c>
      <c r="C8514" s="52" t="s">
        <v>1092</v>
      </c>
      <c r="D8514" s="52" t="s">
        <v>1330</v>
      </c>
      <c r="E8514" s="52" t="s">
        <v>1100</v>
      </c>
      <c r="F8514" s="52" t="s">
        <v>201</v>
      </c>
      <c r="G8514" s="56" t="s">
        <v>1034</v>
      </c>
      <c r="H8514" s="57">
        <v>2136436000</v>
      </c>
    </row>
    <row r="8515" spans="1:8">
      <c r="A8515" s="52" t="s">
        <v>811</v>
      </c>
      <c r="B8515" s="52" t="s">
        <v>841</v>
      </c>
      <c r="C8515" s="52" t="s">
        <v>1092</v>
      </c>
      <c r="D8515" s="52" t="s">
        <v>1330</v>
      </c>
      <c r="E8515" s="52" t="s">
        <v>1100</v>
      </c>
      <c r="F8515" s="52" t="s">
        <v>1101</v>
      </c>
      <c r="G8515" s="56" t="s">
        <v>1102</v>
      </c>
      <c r="H8515" s="57">
        <v>1158180000</v>
      </c>
    </row>
    <row r="8516" spans="1:8">
      <c r="A8516" s="52" t="s">
        <v>811</v>
      </c>
      <c r="B8516" s="52" t="s">
        <v>841</v>
      </c>
      <c r="C8516" s="52" t="s">
        <v>1092</v>
      </c>
      <c r="D8516" s="52" t="s">
        <v>1330</v>
      </c>
      <c r="E8516" s="52" t="s">
        <v>1100</v>
      </c>
      <c r="F8516" s="52" t="s">
        <v>1103</v>
      </c>
      <c r="G8516" s="56" t="s">
        <v>1104</v>
      </c>
      <c r="H8516" s="57">
        <v>902075000</v>
      </c>
    </row>
    <row r="8517" spans="1:8">
      <c r="A8517" s="52" t="s">
        <v>811</v>
      </c>
      <c r="B8517" s="52" t="s">
        <v>841</v>
      </c>
      <c r="C8517" s="52" t="s">
        <v>1092</v>
      </c>
      <c r="D8517" s="52" t="s">
        <v>1330</v>
      </c>
      <c r="E8517" s="52" t="s">
        <v>1100</v>
      </c>
      <c r="F8517" s="52" t="s">
        <v>1105</v>
      </c>
      <c r="G8517" s="56" t="s">
        <v>971</v>
      </c>
      <c r="H8517" s="57">
        <v>76181000</v>
      </c>
    </row>
    <row r="8518" spans="1:8">
      <c r="A8518" s="52" t="s">
        <v>811</v>
      </c>
      <c r="B8518" s="52" t="s">
        <v>841</v>
      </c>
      <c r="C8518" s="52" t="s">
        <v>1092</v>
      </c>
      <c r="D8518" s="52" t="s">
        <v>1490</v>
      </c>
      <c r="E8518" s="52" t="s">
        <v>201</v>
      </c>
      <c r="F8518" s="52" t="s">
        <v>201</v>
      </c>
      <c r="G8518" s="56" t="s">
        <v>1491</v>
      </c>
      <c r="H8518" s="57">
        <v>1287896068195</v>
      </c>
    </row>
    <row r="8519" spans="1:8">
      <c r="A8519" s="52" t="s">
        <v>811</v>
      </c>
      <c r="B8519" s="52" t="s">
        <v>841</v>
      </c>
      <c r="C8519" s="52" t="s">
        <v>1092</v>
      </c>
      <c r="D8519" s="52" t="s">
        <v>1490</v>
      </c>
      <c r="E8519" s="52" t="s">
        <v>934</v>
      </c>
      <c r="F8519" s="52" t="s">
        <v>201</v>
      </c>
      <c r="G8519" s="56" t="s">
        <v>935</v>
      </c>
      <c r="H8519" s="57">
        <v>514670019873</v>
      </c>
    </row>
    <row r="8520" spans="1:8">
      <c r="A8520" s="52" t="s">
        <v>811</v>
      </c>
      <c r="B8520" s="52" t="s">
        <v>841</v>
      </c>
      <c r="C8520" s="52" t="s">
        <v>1092</v>
      </c>
      <c r="D8520" s="52" t="s">
        <v>1490</v>
      </c>
      <c r="E8520" s="52" t="s">
        <v>934</v>
      </c>
      <c r="F8520" s="52" t="s">
        <v>936</v>
      </c>
      <c r="G8520" s="56" t="s">
        <v>937</v>
      </c>
      <c r="H8520" s="57">
        <v>514569154473</v>
      </c>
    </row>
    <row r="8521" spans="1:8">
      <c r="A8521" s="52" t="s">
        <v>811</v>
      </c>
      <c r="B8521" s="52" t="s">
        <v>841</v>
      </c>
      <c r="C8521" s="52" t="s">
        <v>1092</v>
      </c>
      <c r="D8521" s="52" t="s">
        <v>1490</v>
      </c>
      <c r="E8521" s="52" t="s">
        <v>934</v>
      </c>
      <c r="F8521" s="52" t="s">
        <v>938</v>
      </c>
      <c r="G8521" s="56" t="s">
        <v>939</v>
      </c>
      <c r="H8521" s="57">
        <v>81425400</v>
      </c>
    </row>
    <row r="8522" spans="1:8">
      <c r="A8522" s="52" t="s">
        <v>811</v>
      </c>
      <c r="B8522" s="52" t="s">
        <v>841</v>
      </c>
      <c r="C8522" s="52" t="s">
        <v>1092</v>
      </c>
      <c r="D8522" s="52" t="s">
        <v>1490</v>
      </c>
      <c r="E8522" s="52" t="s">
        <v>934</v>
      </c>
      <c r="F8522" s="52" t="s">
        <v>1359</v>
      </c>
      <c r="G8522" s="56" t="s">
        <v>1360</v>
      </c>
      <c r="H8522" s="57">
        <v>19440000</v>
      </c>
    </row>
    <row r="8523" spans="1:8" ht="25.5">
      <c r="A8523" s="52" t="s">
        <v>811</v>
      </c>
      <c r="B8523" s="52" t="s">
        <v>841</v>
      </c>
      <c r="C8523" s="52" t="s">
        <v>1092</v>
      </c>
      <c r="D8523" s="52" t="s">
        <v>1490</v>
      </c>
      <c r="E8523" s="52" t="s">
        <v>940</v>
      </c>
      <c r="F8523" s="52" t="s">
        <v>201</v>
      </c>
      <c r="G8523" s="56" t="s">
        <v>941</v>
      </c>
      <c r="H8523" s="57">
        <v>3737149105</v>
      </c>
    </row>
    <row r="8524" spans="1:8" ht="25.5">
      <c r="A8524" s="52" t="s">
        <v>811</v>
      </c>
      <c r="B8524" s="52" t="s">
        <v>841</v>
      </c>
      <c r="C8524" s="52" t="s">
        <v>1092</v>
      </c>
      <c r="D8524" s="52" t="s">
        <v>1490</v>
      </c>
      <c r="E8524" s="52" t="s">
        <v>940</v>
      </c>
      <c r="F8524" s="52" t="s">
        <v>942</v>
      </c>
      <c r="G8524" s="56" t="s">
        <v>943</v>
      </c>
      <c r="H8524" s="57">
        <v>3684852105</v>
      </c>
    </row>
    <row r="8525" spans="1:8">
      <c r="A8525" s="52" t="s">
        <v>811</v>
      </c>
      <c r="B8525" s="52" t="s">
        <v>841</v>
      </c>
      <c r="C8525" s="52" t="s">
        <v>1092</v>
      </c>
      <c r="D8525" s="52" t="s">
        <v>1490</v>
      </c>
      <c r="E8525" s="52" t="s">
        <v>940</v>
      </c>
      <c r="F8525" s="52" t="s">
        <v>1308</v>
      </c>
      <c r="G8525" s="56" t="s">
        <v>1309</v>
      </c>
      <c r="H8525" s="57">
        <v>52297000</v>
      </c>
    </row>
    <row r="8526" spans="1:8">
      <c r="A8526" s="52" t="s">
        <v>811</v>
      </c>
      <c r="B8526" s="52" t="s">
        <v>841</v>
      </c>
      <c r="C8526" s="52" t="s">
        <v>1092</v>
      </c>
      <c r="D8526" s="52" t="s">
        <v>1490</v>
      </c>
      <c r="E8526" s="52" t="s">
        <v>944</v>
      </c>
      <c r="F8526" s="52" t="s">
        <v>201</v>
      </c>
      <c r="G8526" s="56" t="s">
        <v>945</v>
      </c>
      <c r="H8526" s="57">
        <v>340515547455</v>
      </c>
    </row>
    <row r="8527" spans="1:8">
      <c r="A8527" s="52" t="s">
        <v>811</v>
      </c>
      <c r="B8527" s="52" t="s">
        <v>841</v>
      </c>
      <c r="C8527" s="52" t="s">
        <v>1092</v>
      </c>
      <c r="D8527" s="52" t="s">
        <v>1490</v>
      </c>
      <c r="E8527" s="52" t="s">
        <v>944</v>
      </c>
      <c r="F8527" s="52" t="s">
        <v>946</v>
      </c>
      <c r="G8527" s="56" t="s">
        <v>947</v>
      </c>
      <c r="H8527" s="57">
        <v>8732629816</v>
      </c>
    </row>
    <row r="8528" spans="1:8">
      <c r="A8528" s="52" t="s">
        <v>811</v>
      </c>
      <c r="B8528" s="52" t="s">
        <v>841</v>
      </c>
      <c r="C8528" s="52" t="s">
        <v>1092</v>
      </c>
      <c r="D8528" s="52" t="s">
        <v>1490</v>
      </c>
      <c r="E8528" s="52" t="s">
        <v>944</v>
      </c>
      <c r="F8528" s="52" t="s">
        <v>1240</v>
      </c>
      <c r="G8528" s="56" t="s">
        <v>1241</v>
      </c>
      <c r="H8528" s="57">
        <v>11038706901</v>
      </c>
    </row>
    <row r="8529" spans="1:8">
      <c r="A8529" s="52" t="s">
        <v>811</v>
      </c>
      <c r="B8529" s="52" t="s">
        <v>841</v>
      </c>
      <c r="C8529" s="52" t="s">
        <v>1092</v>
      </c>
      <c r="D8529" s="52" t="s">
        <v>1490</v>
      </c>
      <c r="E8529" s="52" t="s">
        <v>944</v>
      </c>
      <c r="F8529" s="52" t="s">
        <v>1272</v>
      </c>
      <c r="G8529" s="56" t="s">
        <v>1273</v>
      </c>
      <c r="H8529" s="57">
        <v>70000000</v>
      </c>
    </row>
    <row r="8530" spans="1:8">
      <c r="A8530" s="52" t="s">
        <v>811</v>
      </c>
      <c r="B8530" s="52" t="s">
        <v>841</v>
      </c>
      <c r="C8530" s="52" t="s">
        <v>1092</v>
      </c>
      <c r="D8530" s="52" t="s">
        <v>1490</v>
      </c>
      <c r="E8530" s="52" t="s">
        <v>944</v>
      </c>
      <c r="F8530" s="52" t="s">
        <v>948</v>
      </c>
      <c r="G8530" s="56" t="s">
        <v>949</v>
      </c>
      <c r="H8530" s="57">
        <v>25896963650</v>
      </c>
    </row>
    <row r="8531" spans="1:8">
      <c r="A8531" s="52" t="s">
        <v>811</v>
      </c>
      <c r="B8531" s="52" t="s">
        <v>841</v>
      </c>
      <c r="C8531" s="52" t="s">
        <v>1092</v>
      </c>
      <c r="D8531" s="52" t="s">
        <v>1490</v>
      </c>
      <c r="E8531" s="52" t="s">
        <v>944</v>
      </c>
      <c r="F8531" s="52" t="s">
        <v>950</v>
      </c>
      <c r="G8531" s="56" t="s">
        <v>951</v>
      </c>
      <c r="H8531" s="57">
        <v>967640784</v>
      </c>
    </row>
    <row r="8532" spans="1:8">
      <c r="A8532" s="52" t="s">
        <v>811</v>
      </c>
      <c r="B8532" s="52" t="s">
        <v>841</v>
      </c>
      <c r="C8532" s="52" t="s">
        <v>1092</v>
      </c>
      <c r="D8532" s="52" t="s">
        <v>1490</v>
      </c>
      <c r="E8532" s="52" t="s">
        <v>944</v>
      </c>
      <c r="F8532" s="52" t="s">
        <v>1229</v>
      </c>
      <c r="G8532" s="56" t="s">
        <v>1230</v>
      </c>
      <c r="H8532" s="57">
        <v>183598118734</v>
      </c>
    </row>
    <row r="8533" spans="1:8" ht="25.5">
      <c r="A8533" s="52" t="s">
        <v>811</v>
      </c>
      <c r="B8533" s="52" t="s">
        <v>841</v>
      </c>
      <c r="C8533" s="52" t="s">
        <v>1092</v>
      </c>
      <c r="D8533" s="52" t="s">
        <v>1490</v>
      </c>
      <c r="E8533" s="52" t="s">
        <v>944</v>
      </c>
      <c r="F8533" s="52" t="s">
        <v>954</v>
      </c>
      <c r="G8533" s="56" t="s">
        <v>955</v>
      </c>
      <c r="H8533" s="57">
        <v>1792710408</v>
      </c>
    </row>
    <row r="8534" spans="1:8" ht="25.5">
      <c r="A8534" s="52" t="s">
        <v>811</v>
      </c>
      <c r="B8534" s="52" t="s">
        <v>841</v>
      </c>
      <c r="C8534" s="52" t="s">
        <v>1092</v>
      </c>
      <c r="D8534" s="52" t="s">
        <v>1490</v>
      </c>
      <c r="E8534" s="52" t="s">
        <v>944</v>
      </c>
      <c r="F8534" s="52" t="s">
        <v>956</v>
      </c>
      <c r="G8534" s="56" t="s">
        <v>957</v>
      </c>
      <c r="H8534" s="57">
        <v>102917827150</v>
      </c>
    </row>
    <row r="8535" spans="1:8">
      <c r="A8535" s="52" t="s">
        <v>811</v>
      </c>
      <c r="B8535" s="52" t="s">
        <v>841</v>
      </c>
      <c r="C8535" s="52" t="s">
        <v>1092</v>
      </c>
      <c r="D8535" s="52" t="s">
        <v>1490</v>
      </c>
      <c r="E8535" s="52" t="s">
        <v>944</v>
      </c>
      <c r="F8535" s="52" t="s">
        <v>1287</v>
      </c>
      <c r="G8535" s="56" t="s">
        <v>1288</v>
      </c>
      <c r="H8535" s="57">
        <v>9536000</v>
      </c>
    </row>
    <row r="8536" spans="1:8">
      <c r="A8536" s="52" t="s">
        <v>811</v>
      </c>
      <c r="B8536" s="52" t="s">
        <v>841</v>
      </c>
      <c r="C8536" s="52" t="s">
        <v>1092</v>
      </c>
      <c r="D8536" s="52" t="s">
        <v>1490</v>
      </c>
      <c r="E8536" s="52" t="s">
        <v>944</v>
      </c>
      <c r="F8536" s="52" t="s">
        <v>960</v>
      </c>
      <c r="G8536" s="56" t="s">
        <v>961</v>
      </c>
      <c r="H8536" s="57">
        <v>5491414012</v>
      </c>
    </row>
    <row r="8537" spans="1:8" ht="25.5">
      <c r="A8537" s="52" t="s">
        <v>811</v>
      </c>
      <c r="B8537" s="52" t="s">
        <v>841</v>
      </c>
      <c r="C8537" s="52" t="s">
        <v>1092</v>
      </c>
      <c r="D8537" s="52" t="s">
        <v>1490</v>
      </c>
      <c r="E8537" s="52" t="s">
        <v>962</v>
      </c>
      <c r="F8537" s="52" t="s">
        <v>201</v>
      </c>
      <c r="G8537" s="56" t="s">
        <v>963</v>
      </c>
      <c r="H8537" s="57">
        <v>6108008706</v>
      </c>
    </row>
    <row r="8538" spans="1:8" ht="25.5">
      <c r="A8538" s="52" t="s">
        <v>811</v>
      </c>
      <c r="B8538" s="52" t="s">
        <v>841</v>
      </c>
      <c r="C8538" s="52" t="s">
        <v>1092</v>
      </c>
      <c r="D8538" s="52" t="s">
        <v>1490</v>
      </c>
      <c r="E8538" s="52" t="s">
        <v>962</v>
      </c>
      <c r="F8538" s="52" t="s">
        <v>1334</v>
      </c>
      <c r="G8538" s="56" t="s">
        <v>1335</v>
      </c>
      <c r="H8538" s="57">
        <v>1633938000</v>
      </c>
    </row>
    <row r="8539" spans="1:8">
      <c r="A8539" s="52" t="s">
        <v>811</v>
      </c>
      <c r="B8539" s="52" t="s">
        <v>841</v>
      </c>
      <c r="C8539" s="52" t="s">
        <v>1092</v>
      </c>
      <c r="D8539" s="52" t="s">
        <v>1490</v>
      </c>
      <c r="E8539" s="52" t="s">
        <v>962</v>
      </c>
      <c r="F8539" s="52" t="s">
        <v>1340</v>
      </c>
      <c r="G8539" s="56" t="s">
        <v>1341</v>
      </c>
      <c r="H8539" s="57">
        <v>3940988706</v>
      </c>
    </row>
    <row r="8540" spans="1:8">
      <c r="A8540" s="52" t="s">
        <v>811</v>
      </c>
      <c r="B8540" s="52" t="s">
        <v>841</v>
      </c>
      <c r="C8540" s="52" t="s">
        <v>1092</v>
      </c>
      <c r="D8540" s="52" t="s">
        <v>1490</v>
      </c>
      <c r="E8540" s="52" t="s">
        <v>962</v>
      </c>
      <c r="F8540" s="52" t="s">
        <v>964</v>
      </c>
      <c r="G8540" s="56" t="s">
        <v>965</v>
      </c>
      <c r="H8540" s="57">
        <v>533082000</v>
      </c>
    </row>
    <row r="8541" spans="1:8">
      <c r="A8541" s="52" t="s">
        <v>811</v>
      </c>
      <c r="B8541" s="52" t="s">
        <v>841</v>
      </c>
      <c r="C8541" s="52" t="s">
        <v>1092</v>
      </c>
      <c r="D8541" s="52" t="s">
        <v>1490</v>
      </c>
      <c r="E8541" s="52" t="s">
        <v>1139</v>
      </c>
      <c r="F8541" s="52" t="s">
        <v>201</v>
      </c>
      <c r="G8541" s="56" t="s">
        <v>1140</v>
      </c>
      <c r="H8541" s="57">
        <v>9108701582</v>
      </c>
    </row>
    <row r="8542" spans="1:8">
      <c r="A8542" s="52" t="s">
        <v>811</v>
      </c>
      <c r="B8542" s="52" t="s">
        <v>841</v>
      </c>
      <c r="C8542" s="52" t="s">
        <v>1092</v>
      </c>
      <c r="D8542" s="52" t="s">
        <v>1490</v>
      </c>
      <c r="E8542" s="52" t="s">
        <v>1139</v>
      </c>
      <c r="F8542" s="52" t="s">
        <v>1203</v>
      </c>
      <c r="G8542" s="56" t="s">
        <v>1204</v>
      </c>
      <c r="H8542" s="57">
        <v>5432759485</v>
      </c>
    </row>
    <row r="8543" spans="1:8">
      <c r="A8543" s="52" t="s">
        <v>811</v>
      </c>
      <c r="B8543" s="52" t="s">
        <v>841</v>
      </c>
      <c r="C8543" s="52" t="s">
        <v>1092</v>
      </c>
      <c r="D8543" s="52" t="s">
        <v>1490</v>
      </c>
      <c r="E8543" s="52" t="s">
        <v>1139</v>
      </c>
      <c r="F8543" s="52" t="s">
        <v>1141</v>
      </c>
      <c r="G8543" s="56" t="s">
        <v>1142</v>
      </c>
      <c r="H8543" s="57">
        <v>499973200</v>
      </c>
    </row>
    <row r="8544" spans="1:8">
      <c r="A8544" s="52" t="s">
        <v>811</v>
      </c>
      <c r="B8544" s="52" t="s">
        <v>841</v>
      </c>
      <c r="C8544" s="52" t="s">
        <v>1092</v>
      </c>
      <c r="D8544" s="52" t="s">
        <v>1490</v>
      </c>
      <c r="E8544" s="52" t="s">
        <v>1139</v>
      </c>
      <c r="F8544" s="52" t="s">
        <v>1266</v>
      </c>
      <c r="G8544" s="56" t="s">
        <v>1267</v>
      </c>
      <c r="H8544" s="57">
        <v>3175968897</v>
      </c>
    </row>
    <row r="8545" spans="1:8">
      <c r="A8545" s="52" t="s">
        <v>811</v>
      </c>
      <c r="B8545" s="52" t="s">
        <v>841</v>
      </c>
      <c r="C8545" s="52" t="s">
        <v>1092</v>
      </c>
      <c r="D8545" s="52" t="s">
        <v>1490</v>
      </c>
      <c r="E8545" s="52" t="s">
        <v>966</v>
      </c>
      <c r="F8545" s="52" t="s">
        <v>201</v>
      </c>
      <c r="G8545" s="56" t="s">
        <v>967</v>
      </c>
      <c r="H8545" s="57">
        <v>52293768782</v>
      </c>
    </row>
    <row r="8546" spans="1:8">
      <c r="A8546" s="52" t="s">
        <v>811</v>
      </c>
      <c r="B8546" s="52" t="s">
        <v>841</v>
      </c>
      <c r="C8546" s="52" t="s">
        <v>1092</v>
      </c>
      <c r="D8546" s="52" t="s">
        <v>1490</v>
      </c>
      <c r="E8546" s="52" t="s">
        <v>966</v>
      </c>
      <c r="F8546" s="52" t="s">
        <v>970</v>
      </c>
      <c r="G8546" s="56" t="s">
        <v>971</v>
      </c>
      <c r="H8546" s="57">
        <v>52293768782</v>
      </c>
    </row>
    <row r="8547" spans="1:8">
      <c r="A8547" s="52" t="s">
        <v>811</v>
      </c>
      <c r="B8547" s="52" t="s">
        <v>841</v>
      </c>
      <c r="C8547" s="52" t="s">
        <v>1092</v>
      </c>
      <c r="D8547" s="52" t="s">
        <v>1490</v>
      </c>
      <c r="E8547" s="52" t="s">
        <v>972</v>
      </c>
      <c r="F8547" s="52" t="s">
        <v>201</v>
      </c>
      <c r="G8547" s="56" t="s">
        <v>973</v>
      </c>
      <c r="H8547" s="57">
        <v>146817777303</v>
      </c>
    </row>
    <row r="8548" spans="1:8">
      <c r="A8548" s="52" t="s">
        <v>811</v>
      </c>
      <c r="B8548" s="52" t="s">
        <v>841</v>
      </c>
      <c r="C8548" s="52" t="s">
        <v>1092</v>
      </c>
      <c r="D8548" s="52" t="s">
        <v>1490</v>
      </c>
      <c r="E8548" s="52" t="s">
        <v>972</v>
      </c>
      <c r="F8548" s="52" t="s">
        <v>974</v>
      </c>
      <c r="G8548" s="56" t="s">
        <v>975</v>
      </c>
      <c r="H8548" s="57">
        <v>109059105503</v>
      </c>
    </row>
    <row r="8549" spans="1:8">
      <c r="A8549" s="52" t="s">
        <v>811</v>
      </c>
      <c r="B8549" s="52" t="s">
        <v>841</v>
      </c>
      <c r="C8549" s="52" t="s">
        <v>1092</v>
      </c>
      <c r="D8549" s="52" t="s">
        <v>1490</v>
      </c>
      <c r="E8549" s="52" t="s">
        <v>972</v>
      </c>
      <c r="F8549" s="52" t="s">
        <v>976</v>
      </c>
      <c r="G8549" s="56" t="s">
        <v>977</v>
      </c>
      <c r="H8549" s="57">
        <v>18881611608</v>
      </c>
    </row>
    <row r="8550" spans="1:8">
      <c r="A8550" s="52" t="s">
        <v>811</v>
      </c>
      <c r="B8550" s="52" t="s">
        <v>841</v>
      </c>
      <c r="C8550" s="52" t="s">
        <v>1092</v>
      </c>
      <c r="D8550" s="52" t="s">
        <v>1490</v>
      </c>
      <c r="E8550" s="52" t="s">
        <v>972</v>
      </c>
      <c r="F8550" s="52" t="s">
        <v>978</v>
      </c>
      <c r="G8550" s="56" t="s">
        <v>979</v>
      </c>
      <c r="H8550" s="57">
        <v>12357911881</v>
      </c>
    </row>
    <row r="8551" spans="1:8">
      <c r="A8551" s="52" t="s">
        <v>811</v>
      </c>
      <c r="B8551" s="52" t="s">
        <v>841</v>
      </c>
      <c r="C8551" s="52" t="s">
        <v>1092</v>
      </c>
      <c r="D8551" s="52" t="s">
        <v>1490</v>
      </c>
      <c r="E8551" s="52" t="s">
        <v>972</v>
      </c>
      <c r="F8551" s="52" t="s">
        <v>980</v>
      </c>
      <c r="G8551" s="56" t="s">
        <v>981</v>
      </c>
      <c r="H8551" s="57">
        <v>6191362071</v>
      </c>
    </row>
    <row r="8552" spans="1:8">
      <c r="A8552" s="52" t="s">
        <v>811</v>
      </c>
      <c r="B8552" s="52" t="s">
        <v>841</v>
      </c>
      <c r="C8552" s="52" t="s">
        <v>1092</v>
      </c>
      <c r="D8552" s="52" t="s">
        <v>1490</v>
      </c>
      <c r="E8552" s="52" t="s">
        <v>972</v>
      </c>
      <c r="F8552" s="52" t="s">
        <v>1295</v>
      </c>
      <c r="G8552" s="56" t="s">
        <v>1296</v>
      </c>
      <c r="H8552" s="57">
        <v>327786240</v>
      </c>
    </row>
    <row r="8553" spans="1:8">
      <c r="A8553" s="52" t="s">
        <v>811</v>
      </c>
      <c r="B8553" s="52" t="s">
        <v>841</v>
      </c>
      <c r="C8553" s="52" t="s">
        <v>1092</v>
      </c>
      <c r="D8553" s="52" t="s">
        <v>1490</v>
      </c>
      <c r="E8553" s="52" t="s">
        <v>982</v>
      </c>
      <c r="F8553" s="52" t="s">
        <v>201</v>
      </c>
      <c r="G8553" s="56" t="s">
        <v>983</v>
      </c>
      <c r="H8553" s="57">
        <v>8855712005</v>
      </c>
    </row>
    <row r="8554" spans="1:8" ht="25.5">
      <c r="A8554" s="52" t="s">
        <v>811</v>
      </c>
      <c r="B8554" s="52" t="s">
        <v>841</v>
      </c>
      <c r="C8554" s="52" t="s">
        <v>1092</v>
      </c>
      <c r="D8554" s="52" t="s">
        <v>1490</v>
      </c>
      <c r="E8554" s="52" t="s">
        <v>982</v>
      </c>
      <c r="F8554" s="52" t="s">
        <v>984</v>
      </c>
      <c r="G8554" s="56" t="s">
        <v>985</v>
      </c>
      <c r="H8554" s="57">
        <v>3818213044</v>
      </c>
    </row>
    <row r="8555" spans="1:8">
      <c r="A8555" s="52" t="s">
        <v>811</v>
      </c>
      <c r="B8555" s="52" t="s">
        <v>841</v>
      </c>
      <c r="C8555" s="52" t="s">
        <v>1092</v>
      </c>
      <c r="D8555" s="52" t="s">
        <v>1490</v>
      </c>
      <c r="E8555" s="52" t="s">
        <v>982</v>
      </c>
      <c r="F8555" s="52" t="s">
        <v>1242</v>
      </c>
      <c r="G8555" s="56" t="s">
        <v>971</v>
      </c>
      <c r="H8555" s="57">
        <v>5037498961</v>
      </c>
    </row>
    <row r="8556" spans="1:8">
      <c r="A8556" s="52" t="s">
        <v>811</v>
      </c>
      <c r="B8556" s="52" t="s">
        <v>841</v>
      </c>
      <c r="C8556" s="52" t="s">
        <v>1092</v>
      </c>
      <c r="D8556" s="52" t="s">
        <v>1490</v>
      </c>
      <c r="E8556" s="52" t="s">
        <v>986</v>
      </c>
      <c r="F8556" s="52" t="s">
        <v>201</v>
      </c>
      <c r="G8556" s="56" t="s">
        <v>987</v>
      </c>
      <c r="H8556" s="57">
        <v>6660180360</v>
      </c>
    </row>
    <row r="8557" spans="1:8">
      <c r="A8557" s="52" t="s">
        <v>811</v>
      </c>
      <c r="B8557" s="52" t="s">
        <v>841</v>
      </c>
      <c r="C8557" s="52" t="s">
        <v>1092</v>
      </c>
      <c r="D8557" s="52" t="s">
        <v>1490</v>
      </c>
      <c r="E8557" s="52" t="s">
        <v>986</v>
      </c>
      <c r="F8557" s="52" t="s">
        <v>988</v>
      </c>
      <c r="G8557" s="56" t="s">
        <v>989</v>
      </c>
      <c r="H8557" s="57">
        <v>5595646508</v>
      </c>
    </row>
    <row r="8558" spans="1:8">
      <c r="A8558" s="52" t="s">
        <v>811</v>
      </c>
      <c r="B8558" s="52" t="s">
        <v>841</v>
      </c>
      <c r="C8558" s="52" t="s">
        <v>1092</v>
      </c>
      <c r="D8558" s="52" t="s">
        <v>1490</v>
      </c>
      <c r="E8558" s="52" t="s">
        <v>986</v>
      </c>
      <c r="F8558" s="52" t="s">
        <v>990</v>
      </c>
      <c r="G8558" s="56" t="s">
        <v>991</v>
      </c>
      <c r="H8558" s="57">
        <v>716415277</v>
      </c>
    </row>
    <row r="8559" spans="1:8">
      <c r="A8559" s="52" t="s">
        <v>811</v>
      </c>
      <c r="B8559" s="52" t="s">
        <v>841</v>
      </c>
      <c r="C8559" s="52" t="s">
        <v>1092</v>
      </c>
      <c r="D8559" s="52" t="s">
        <v>1490</v>
      </c>
      <c r="E8559" s="52" t="s">
        <v>986</v>
      </c>
      <c r="F8559" s="52" t="s">
        <v>992</v>
      </c>
      <c r="G8559" s="56" t="s">
        <v>993</v>
      </c>
      <c r="H8559" s="57">
        <v>1500000</v>
      </c>
    </row>
    <row r="8560" spans="1:8">
      <c r="A8560" s="52" t="s">
        <v>811</v>
      </c>
      <c r="B8560" s="52" t="s">
        <v>841</v>
      </c>
      <c r="C8560" s="52" t="s">
        <v>1092</v>
      </c>
      <c r="D8560" s="52" t="s">
        <v>1490</v>
      </c>
      <c r="E8560" s="52" t="s">
        <v>986</v>
      </c>
      <c r="F8560" s="52" t="s">
        <v>994</v>
      </c>
      <c r="G8560" s="56" t="s">
        <v>995</v>
      </c>
      <c r="H8560" s="57">
        <v>346618575</v>
      </c>
    </row>
    <row r="8561" spans="1:8">
      <c r="A8561" s="52" t="s">
        <v>811</v>
      </c>
      <c r="B8561" s="52" t="s">
        <v>841</v>
      </c>
      <c r="C8561" s="52" t="s">
        <v>1092</v>
      </c>
      <c r="D8561" s="52" t="s">
        <v>1490</v>
      </c>
      <c r="E8561" s="52" t="s">
        <v>996</v>
      </c>
      <c r="F8561" s="52" t="s">
        <v>201</v>
      </c>
      <c r="G8561" s="56" t="s">
        <v>997</v>
      </c>
      <c r="H8561" s="57">
        <v>26148503807</v>
      </c>
    </row>
    <row r="8562" spans="1:8">
      <c r="A8562" s="52" t="s">
        <v>811</v>
      </c>
      <c r="B8562" s="52" t="s">
        <v>841</v>
      </c>
      <c r="C8562" s="52" t="s">
        <v>1092</v>
      </c>
      <c r="D8562" s="52" t="s">
        <v>1490</v>
      </c>
      <c r="E8562" s="52" t="s">
        <v>996</v>
      </c>
      <c r="F8562" s="52" t="s">
        <v>998</v>
      </c>
      <c r="G8562" s="56" t="s">
        <v>999</v>
      </c>
      <c r="H8562" s="57">
        <v>5305334895</v>
      </c>
    </row>
    <row r="8563" spans="1:8">
      <c r="A8563" s="52" t="s">
        <v>811</v>
      </c>
      <c r="B8563" s="52" t="s">
        <v>841</v>
      </c>
      <c r="C8563" s="52" t="s">
        <v>1092</v>
      </c>
      <c r="D8563" s="52" t="s">
        <v>1490</v>
      </c>
      <c r="E8563" s="52" t="s">
        <v>996</v>
      </c>
      <c r="F8563" s="52" t="s">
        <v>1000</v>
      </c>
      <c r="G8563" s="56" t="s">
        <v>1001</v>
      </c>
      <c r="H8563" s="57">
        <v>7262993956</v>
      </c>
    </row>
    <row r="8564" spans="1:8">
      <c r="A8564" s="52" t="s">
        <v>811</v>
      </c>
      <c r="B8564" s="52" t="s">
        <v>841</v>
      </c>
      <c r="C8564" s="52" t="s">
        <v>1092</v>
      </c>
      <c r="D8564" s="52" t="s">
        <v>1490</v>
      </c>
      <c r="E8564" s="52" t="s">
        <v>996</v>
      </c>
      <c r="F8564" s="52" t="s">
        <v>1002</v>
      </c>
      <c r="G8564" s="56" t="s">
        <v>1003</v>
      </c>
      <c r="H8564" s="57">
        <v>3229004000</v>
      </c>
    </row>
    <row r="8565" spans="1:8">
      <c r="A8565" s="52" t="s">
        <v>811</v>
      </c>
      <c r="B8565" s="52" t="s">
        <v>841</v>
      </c>
      <c r="C8565" s="52" t="s">
        <v>1092</v>
      </c>
      <c r="D8565" s="52" t="s">
        <v>1490</v>
      </c>
      <c r="E8565" s="52" t="s">
        <v>996</v>
      </c>
      <c r="F8565" s="52" t="s">
        <v>1004</v>
      </c>
      <c r="G8565" s="56" t="s">
        <v>1005</v>
      </c>
      <c r="H8565" s="57">
        <v>10351170956</v>
      </c>
    </row>
    <row r="8566" spans="1:8">
      <c r="A8566" s="52" t="s">
        <v>811</v>
      </c>
      <c r="B8566" s="52" t="s">
        <v>841</v>
      </c>
      <c r="C8566" s="52" t="s">
        <v>1092</v>
      </c>
      <c r="D8566" s="52" t="s">
        <v>1490</v>
      </c>
      <c r="E8566" s="52" t="s">
        <v>1006</v>
      </c>
      <c r="F8566" s="52" t="s">
        <v>201</v>
      </c>
      <c r="G8566" s="56" t="s">
        <v>1007</v>
      </c>
      <c r="H8566" s="57">
        <v>5825134447</v>
      </c>
    </row>
    <row r="8567" spans="1:8" ht="38.25">
      <c r="A8567" s="52" t="s">
        <v>811</v>
      </c>
      <c r="B8567" s="52" t="s">
        <v>841</v>
      </c>
      <c r="C8567" s="52" t="s">
        <v>1092</v>
      </c>
      <c r="D8567" s="52" t="s">
        <v>1490</v>
      </c>
      <c r="E8567" s="52" t="s">
        <v>1006</v>
      </c>
      <c r="F8567" s="52" t="s">
        <v>1008</v>
      </c>
      <c r="G8567" s="56" t="s">
        <v>1009</v>
      </c>
      <c r="H8567" s="57">
        <v>75795041</v>
      </c>
    </row>
    <row r="8568" spans="1:8">
      <c r="A8568" s="52" t="s">
        <v>811</v>
      </c>
      <c r="B8568" s="52" t="s">
        <v>841</v>
      </c>
      <c r="C8568" s="52" t="s">
        <v>1092</v>
      </c>
      <c r="D8568" s="52" t="s">
        <v>1490</v>
      </c>
      <c r="E8568" s="52" t="s">
        <v>1006</v>
      </c>
      <c r="F8568" s="52" t="s">
        <v>1010</v>
      </c>
      <c r="G8568" s="56" t="s">
        <v>1011</v>
      </c>
      <c r="H8568" s="57">
        <v>11639640</v>
      </c>
    </row>
    <row r="8569" spans="1:8" ht="38.25">
      <c r="A8569" s="52" t="s">
        <v>811</v>
      </c>
      <c r="B8569" s="52" t="s">
        <v>841</v>
      </c>
      <c r="C8569" s="52" t="s">
        <v>1092</v>
      </c>
      <c r="D8569" s="52" t="s">
        <v>1490</v>
      </c>
      <c r="E8569" s="52" t="s">
        <v>1006</v>
      </c>
      <c r="F8569" s="52" t="s">
        <v>1012</v>
      </c>
      <c r="G8569" s="56" t="s">
        <v>1013</v>
      </c>
      <c r="H8569" s="57">
        <v>1365793564</v>
      </c>
    </row>
    <row r="8570" spans="1:8">
      <c r="A8570" s="52" t="s">
        <v>811</v>
      </c>
      <c r="B8570" s="52" t="s">
        <v>841</v>
      </c>
      <c r="C8570" s="52" t="s">
        <v>1092</v>
      </c>
      <c r="D8570" s="52" t="s">
        <v>1490</v>
      </c>
      <c r="E8570" s="52" t="s">
        <v>1006</v>
      </c>
      <c r="F8570" s="52" t="s">
        <v>1014</v>
      </c>
      <c r="G8570" s="56" t="s">
        <v>1015</v>
      </c>
      <c r="H8570" s="57">
        <v>1540848792</v>
      </c>
    </row>
    <row r="8571" spans="1:8" ht="25.5">
      <c r="A8571" s="52" t="s">
        <v>811</v>
      </c>
      <c r="B8571" s="52" t="s">
        <v>841</v>
      </c>
      <c r="C8571" s="52" t="s">
        <v>1092</v>
      </c>
      <c r="D8571" s="52" t="s">
        <v>1490</v>
      </c>
      <c r="E8571" s="52" t="s">
        <v>1006</v>
      </c>
      <c r="F8571" s="52" t="s">
        <v>1016</v>
      </c>
      <c r="G8571" s="56" t="s">
        <v>1017</v>
      </c>
      <c r="H8571" s="57">
        <v>2144796904</v>
      </c>
    </row>
    <row r="8572" spans="1:8">
      <c r="A8572" s="52" t="s">
        <v>811</v>
      </c>
      <c r="B8572" s="52" t="s">
        <v>841</v>
      </c>
      <c r="C8572" s="52" t="s">
        <v>1092</v>
      </c>
      <c r="D8572" s="52" t="s">
        <v>1490</v>
      </c>
      <c r="E8572" s="52" t="s">
        <v>1006</v>
      </c>
      <c r="F8572" s="52" t="s">
        <v>1018</v>
      </c>
      <c r="G8572" s="56" t="s">
        <v>1019</v>
      </c>
      <c r="H8572" s="57">
        <v>362906</v>
      </c>
    </row>
    <row r="8573" spans="1:8">
      <c r="A8573" s="52" t="s">
        <v>811</v>
      </c>
      <c r="B8573" s="52" t="s">
        <v>841</v>
      </c>
      <c r="C8573" s="52" t="s">
        <v>1092</v>
      </c>
      <c r="D8573" s="52" t="s">
        <v>1490</v>
      </c>
      <c r="E8573" s="52" t="s">
        <v>1006</v>
      </c>
      <c r="F8573" s="52" t="s">
        <v>1020</v>
      </c>
      <c r="G8573" s="56" t="s">
        <v>511</v>
      </c>
      <c r="H8573" s="57">
        <v>685897600</v>
      </c>
    </row>
    <row r="8574" spans="1:8">
      <c r="A8574" s="52" t="s">
        <v>811</v>
      </c>
      <c r="B8574" s="52" t="s">
        <v>841</v>
      </c>
      <c r="C8574" s="52" t="s">
        <v>1092</v>
      </c>
      <c r="D8574" s="52" t="s">
        <v>1490</v>
      </c>
      <c r="E8574" s="52" t="s">
        <v>1021</v>
      </c>
      <c r="F8574" s="52" t="s">
        <v>201</v>
      </c>
      <c r="G8574" s="56" t="s">
        <v>1022</v>
      </c>
      <c r="H8574" s="57">
        <v>889067340</v>
      </c>
    </row>
    <row r="8575" spans="1:8">
      <c r="A8575" s="52" t="s">
        <v>811</v>
      </c>
      <c r="B8575" s="52" t="s">
        <v>841</v>
      </c>
      <c r="C8575" s="52" t="s">
        <v>1092</v>
      </c>
      <c r="D8575" s="52" t="s">
        <v>1490</v>
      </c>
      <c r="E8575" s="52" t="s">
        <v>1021</v>
      </c>
      <c r="F8575" s="52" t="s">
        <v>1023</v>
      </c>
      <c r="G8575" s="56" t="s">
        <v>1024</v>
      </c>
      <c r="H8575" s="57">
        <v>10135610</v>
      </c>
    </row>
    <row r="8576" spans="1:8">
      <c r="A8576" s="52" t="s">
        <v>811</v>
      </c>
      <c r="B8576" s="52" t="s">
        <v>841</v>
      </c>
      <c r="C8576" s="52" t="s">
        <v>1092</v>
      </c>
      <c r="D8576" s="52" t="s">
        <v>1490</v>
      </c>
      <c r="E8576" s="52" t="s">
        <v>1021</v>
      </c>
      <c r="F8576" s="52" t="s">
        <v>1025</v>
      </c>
      <c r="G8576" s="56" t="s">
        <v>1026</v>
      </c>
      <c r="H8576" s="57">
        <v>2100000</v>
      </c>
    </row>
    <row r="8577" spans="1:8">
      <c r="A8577" s="52" t="s">
        <v>811</v>
      </c>
      <c r="B8577" s="52" t="s">
        <v>841</v>
      </c>
      <c r="C8577" s="52" t="s">
        <v>1092</v>
      </c>
      <c r="D8577" s="52" t="s">
        <v>1490</v>
      </c>
      <c r="E8577" s="52" t="s">
        <v>1021</v>
      </c>
      <c r="F8577" s="52" t="s">
        <v>1268</v>
      </c>
      <c r="G8577" s="56" t="s">
        <v>1269</v>
      </c>
      <c r="H8577" s="57">
        <v>70000</v>
      </c>
    </row>
    <row r="8578" spans="1:8">
      <c r="A8578" s="52" t="s">
        <v>811</v>
      </c>
      <c r="B8578" s="52" t="s">
        <v>841</v>
      </c>
      <c r="C8578" s="52" t="s">
        <v>1092</v>
      </c>
      <c r="D8578" s="52" t="s">
        <v>1490</v>
      </c>
      <c r="E8578" s="52" t="s">
        <v>1021</v>
      </c>
      <c r="F8578" s="52" t="s">
        <v>1243</v>
      </c>
      <c r="G8578" s="56" t="s">
        <v>1244</v>
      </c>
      <c r="H8578" s="57">
        <v>341932150</v>
      </c>
    </row>
    <row r="8579" spans="1:8">
      <c r="A8579" s="52" t="s">
        <v>811</v>
      </c>
      <c r="B8579" s="52" t="s">
        <v>841</v>
      </c>
      <c r="C8579" s="52" t="s">
        <v>1092</v>
      </c>
      <c r="D8579" s="52" t="s">
        <v>1490</v>
      </c>
      <c r="E8579" s="52" t="s">
        <v>1021</v>
      </c>
      <c r="F8579" s="52" t="s">
        <v>1031</v>
      </c>
      <c r="G8579" s="56" t="s">
        <v>1032</v>
      </c>
      <c r="H8579" s="57">
        <v>60647000</v>
      </c>
    </row>
    <row r="8580" spans="1:8">
      <c r="A8580" s="52" t="s">
        <v>811</v>
      </c>
      <c r="B8580" s="52" t="s">
        <v>841</v>
      </c>
      <c r="C8580" s="52" t="s">
        <v>1092</v>
      </c>
      <c r="D8580" s="52" t="s">
        <v>1490</v>
      </c>
      <c r="E8580" s="52" t="s">
        <v>1021</v>
      </c>
      <c r="F8580" s="52" t="s">
        <v>1033</v>
      </c>
      <c r="G8580" s="56" t="s">
        <v>1034</v>
      </c>
      <c r="H8580" s="57">
        <v>474182580</v>
      </c>
    </row>
    <row r="8581" spans="1:8">
      <c r="A8581" s="52" t="s">
        <v>811</v>
      </c>
      <c r="B8581" s="52" t="s">
        <v>841</v>
      </c>
      <c r="C8581" s="52" t="s">
        <v>1092</v>
      </c>
      <c r="D8581" s="52" t="s">
        <v>1490</v>
      </c>
      <c r="E8581" s="52" t="s">
        <v>1035</v>
      </c>
      <c r="F8581" s="52" t="s">
        <v>201</v>
      </c>
      <c r="G8581" s="56" t="s">
        <v>1036</v>
      </c>
      <c r="H8581" s="57">
        <v>5094616100</v>
      </c>
    </row>
    <row r="8582" spans="1:8">
      <c r="A8582" s="52" t="s">
        <v>811</v>
      </c>
      <c r="B8582" s="52" t="s">
        <v>841</v>
      </c>
      <c r="C8582" s="52" t="s">
        <v>1092</v>
      </c>
      <c r="D8582" s="52" t="s">
        <v>1490</v>
      </c>
      <c r="E8582" s="52" t="s">
        <v>1035</v>
      </c>
      <c r="F8582" s="52" t="s">
        <v>1037</v>
      </c>
      <c r="G8582" s="56" t="s">
        <v>1038</v>
      </c>
      <c r="H8582" s="57">
        <v>305428700</v>
      </c>
    </row>
    <row r="8583" spans="1:8">
      <c r="A8583" s="52" t="s">
        <v>811</v>
      </c>
      <c r="B8583" s="52" t="s">
        <v>841</v>
      </c>
      <c r="C8583" s="52" t="s">
        <v>1092</v>
      </c>
      <c r="D8583" s="52" t="s">
        <v>1490</v>
      </c>
      <c r="E8583" s="52" t="s">
        <v>1035</v>
      </c>
      <c r="F8583" s="52" t="s">
        <v>1039</v>
      </c>
      <c r="G8583" s="56" t="s">
        <v>1040</v>
      </c>
      <c r="H8583" s="57">
        <v>475540000</v>
      </c>
    </row>
    <row r="8584" spans="1:8">
      <c r="A8584" s="52" t="s">
        <v>811</v>
      </c>
      <c r="B8584" s="52" t="s">
        <v>841</v>
      </c>
      <c r="C8584" s="52" t="s">
        <v>1092</v>
      </c>
      <c r="D8584" s="52" t="s">
        <v>1490</v>
      </c>
      <c r="E8584" s="52" t="s">
        <v>1035</v>
      </c>
      <c r="F8584" s="52" t="s">
        <v>1041</v>
      </c>
      <c r="G8584" s="56" t="s">
        <v>1028</v>
      </c>
      <c r="H8584" s="57">
        <v>305251500</v>
      </c>
    </row>
    <row r="8585" spans="1:8">
      <c r="A8585" s="52" t="s">
        <v>811</v>
      </c>
      <c r="B8585" s="52" t="s">
        <v>841</v>
      </c>
      <c r="C8585" s="52" t="s">
        <v>1092</v>
      </c>
      <c r="D8585" s="52" t="s">
        <v>1490</v>
      </c>
      <c r="E8585" s="52" t="s">
        <v>1035</v>
      </c>
      <c r="F8585" s="52" t="s">
        <v>1042</v>
      </c>
      <c r="G8585" s="56" t="s">
        <v>1043</v>
      </c>
      <c r="H8585" s="57">
        <v>4008395900</v>
      </c>
    </row>
    <row r="8586" spans="1:8">
      <c r="A8586" s="52" t="s">
        <v>811</v>
      </c>
      <c r="B8586" s="52" t="s">
        <v>841</v>
      </c>
      <c r="C8586" s="52" t="s">
        <v>1092</v>
      </c>
      <c r="D8586" s="52" t="s">
        <v>1490</v>
      </c>
      <c r="E8586" s="52" t="s">
        <v>1044</v>
      </c>
      <c r="F8586" s="52" t="s">
        <v>201</v>
      </c>
      <c r="G8586" s="56" t="s">
        <v>1045</v>
      </c>
      <c r="H8586" s="57">
        <v>18612972354</v>
      </c>
    </row>
    <row r="8587" spans="1:8">
      <c r="A8587" s="52" t="s">
        <v>811</v>
      </c>
      <c r="B8587" s="52" t="s">
        <v>841</v>
      </c>
      <c r="C8587" s="52" t="s">
        <v>1092</v>
      </c>
      <c r="D8587" s="52" t="s">
        <v>1490</v>
      </c>
      <c r="E8587" s="52" t="s">
        <v>1044</v>
      </c>
      <c r="F8587" s="52" t="s">
        <v>1046</v>
      </c>
      <c r="G8587" s="56" t="s">
        <v>1047</v>
      </c>
      <c r="H8587" s="57">
        <v>628575000</v>
      </c>
    </row>
    <row r="8588" spans="1:8">
      <c r="A8588" s="52" t="s">
        <v>811</v>
      </c>
      <c r="B8588" s="52" t="s">
        <v>841</v>
      </c>
      <c r="C8588" s="52" t="s">
        <v>1092</v>
      </c>
      <c r="D8588" s="52" t="s">
        <v>1490</v>
      </c>
      <c r="E8588" s="52" t="s">
        <v>1044</v>
      </c>
      <c r="F8588" s="52" t="s">
        <v>1205</v>
      </c>
      <c r="G8588" s="56" t="s">
        <v>1206</v>
      </c>
      <c r="H8588" s="57">
        <v>2500000</v>
      </c>
    </row>
    <row r="8589" spans="1:8">
      <c r="A8589" s="52" t="s">
        <v>811</v>
      </c>
      <c r="B8589" s="52" t="s">
        <v>841</v>
      </c>
      <c r="C8589" s="52" t="s">
        <v>1092</v>
      </c>
      <c r="D8589" s="52" t="s">
        <v>1490</v>
      </c>
      <c r="E8589" s="52" t="s">
        <v>1044</v>
      </c>
      <c r="F8589" s="52" t="s">
        <v>1048</v>
      </c>
      <c r="G8589" s="56" t="s">
        <v>1049</v>
      </c>
      <c r="H8589" s="57">
        <v>14546011737</v>
      </c>
    </row>
    <row r="8590" spans="1:8">
      <c r="A8590" s="52" t="s">
        <v>811</v>
      </c>
      <c r="B8590" s="52" t="s">
        <v>841</v>
      </c>
      <c r="C8590" s="52" t="s">
        <v>1092</v>
      </c>
      <c r="D8590" s="52" t="s">
        <v>1490</v>
      </c>
      <c r="E8590" s="52" t="s">
        <v>1044</v>
      </c>
      <c r="F8590" s="52" t="s">
        <v>1050</v>
      </c>
      <c r="G8590" s="56" t="s">
        <v>1051</v>
      </c>
      <c r="H8590" s="57">
        <v>3435885617</v>
      </c>
    </row>
    <row r="8591" spans="1:8" ht="25.5">
      <c r="A8591" s="52" t="s">
        <v>811</v>
      </c>
      <c r="B8591" s="52" t="s">
        <v>841</v>
      </c>
      <c r="C8591" s="52" t="s">
        <v>1092</v>
      </c>
      <c r="D8591" s="52" t="s">
        <v>1490</v>
      </c>
      <c r="E8591" s="52" t="s">
        <v>1058</v>
      </c>
      <c r="F8591" s="52" t="s">
        <v>201</v>
      </c>
      <c r="G8591" s="56" t="s">
        <v>1059</v>
      </c>
      <c r="H8591" s="57">
        <v>31729475820</v>
      </c>
    </row>
    <row r="8592" spans="1:8">
      <c r="A8592" s="52" t="s">
        <v>811</v>
      </c>
      <c r="B8592" s="52" t="s">
        <v>841</v>
      </c>
      <c r="C8592" s="52" t="s">
        <v>1092</v>
      </c>
      <c r="D8592" s="52" t="s">
        <v>1490</v>
      </c>
      <c r="E8592" s="52" t="s">
        <v>1058</v>
      </c>
      <c r="F8592" s="52" t="s">
        <v>1247</v>
      </c>
      <c r="G8592" s="56" t="s">
        <v>1248</v>
      </c>
      <c r="H8592" s="57">
        <v>252773000</v>
      </c>
    </row>
    <row r="8593" spans="1:8">
      <c r="A8593" s="52" t="s">
        <v>811</v>
      </c>
      <c r="B8593" s="52" t="s">
        <v>841</v>
      </c>
      <c r="C8593" s="52" t="s">
        <v>1092</v>
      </c>
      <c r="D8593" s="52" t="s">
        <v>1490</v>
      </c>
      <c r="E8593" s="52" t="s">
        <v>1058</v>
      </c>
      <c r="F8593" s="52" t="s">
        <v>1062</v>
      </c>
      <c r="G8593" s="56" t="s">
        <v>1063</v>
      </c>
      <c r="H8593" s="57">
        <v>7487316131</v>
      </c>
    </row>
    <row r="8594" spans="1:8">
      <c r="A8594" s="52" t="s">
        <v>811</v>
      </c>
      <c r="B8594" s="52" t="s">
        <v>841</v>
      </c>
      <c r="C8594" s="52" t="s">
        <v>1092</v>
      </c>
      <c r="D8594" s="52" t="s">
        <v>1490</v>
      </c>
      <c r="E8594" s="52" t="s">
        <v>1058</v>
      </c>
      <c r="F8594" s="52" t="s">
        <v>1064</v>
      </c>
      <c r="G8594" s="56" t="s">
        <v>1065</v>
      </c>
      <c r="H8594" s="57">
        <v>5538957135</v>
      </c>
    </row>
    <row r="8595" spans="1:8">
      <c r="A8595" s="52" t="s">
        <v>811</v>
      </c>
      <c r="B8595" s="52" t="s">
        <v>841</v>
      </c>
      <c r="C8595" s="52" t="s">
        <v>1092</v>
      </c>
      <c r="D8595" s="52" t="s">
        <v>1490</v>
      </c>
      <c r="E8595" s="52" t="s">
        <v>1058</v>
      </c>
      <c r="F8595" s="52" t="s">
        <v>1066</v>
      </c>
      <c r="G8595" s="56" t="s">
        <v>1067</v>
      </c>
      <c r="H8595" s="57">
        <v>580949559</v>
      </c>
    </row>
    <row r="8596" spans="1:8">
      <c r="A8596" s="52" t="s">
        <v>811</v>
      </c>
      <c r="B8596" s="52" t="s">
        <v>841</v>
      </c>
      <c r="C8596" s="52" t="s">
        <v>1092</v>
      </c>
      <c r="D8596" s="52" t="s">
        <v>1490</v>
      </c>
      <c r="E8596" s="52" t="s">
        <v>1058</v>
      </c>
      <c r="F8596" s="52" t="s">
        <v>1342</v>
      </c>
      <c r="G8596" s="56" t="s">
        <v>1343</v>
      </c>
      <c r="H8596" s="57">
        <v>112103500</v>
      </c>
    </row>
    <row r="8597" spans="1:8">
      <c r="A8597" s="52" t="s">
        <v>811</v>
      </c>
      <c r="B8597" s="52" t="s">
        <v>841</v>
      </c>
      <c r="C8597" s="52" t="s">
        <v>1092</v>
      </c>
      <c r="D8597" s="52" t="s">
        <v>1490</v>
      </c>
      <c r="E8597" s="52" t="s">
        <v>1058</v>
      </c>
      <c r="F8597" s="52" t="s">
        <v>1068</v>
      </c>
      <c r="G8597" s="56" t="s">
        <v>1069</v>
      </c>
      <c r="H8597" s="57">
        <v>3765265088</v>
      </c>
    </row>
    <row r="8598" spans="1:8">
      <c r="A8598" s="52" t="s">
        <v>811</v>
      </c>
      <c r="B8598" s="52" t="s">
        <v>841</v>
      </c>
      <c r="C8598" s="52" t="s">
        <v>1092</v>
      </c>
      <c r="D8598" s="52" t="s">
        <v>1490</v>
      </c>
      <c r="E8598" s="52" t="s">
        <v>1058</v>
      </c>
      <c r="F8598" s="52" t="s">
        <v>1249</v>
      </c>
      <c r="G8598" s="56" t="s">
        <v>1250</v>
      </c>
      <c r="H8598" s="57">
        <v>360276400</v>
      </c>
    </row>
    <row r="8599" spans="1:8">
      <c r="A8599" s="52" t="s">
        <v>811</v>
      </c>
      <c r="B8599" s="52" t="s">
        <v>841</v>
      </c>
      <c r="C8599" s="52" t="s">
        <v>1092</v>
      </c>
      <c r="D8599" s="52" t="s">
        <v>1490</v>
      </c>
      <c r="E8599" s="52" t="s">
        <v>1058</v>
      </c>
      <c r="F8599" s="52" t="s">
        <v>1344</v>
      </c>
      <c r="G8599" s="56" t="s">
        <v>1345</v>
      </c>
      <c r="H8599" s="57">
        <v>318388000</v>
      </c>
    </row>
    <row r="8600" spans="1:8">
      <c r="A8600" s="52" t="s">
        <v>811</v>
      </c>
      <c r="B8600" s="52" t="s">
        <v>841</v>
      </c>
      <c r="C8600" s="52" t="s">
        <v>1092</v>
      </c>
      <c r="D8600" s="52" t="s">
        <v>1490</v>
      </c>
      <c r="E8600" s="52" t="s">
        <v>1058</v>
      </c>
      <c r="F8600" s="52" t="s">
        <v>1070</v>
      </c>
      <c r="G8600" s="56" t="s">
        <v>1071</v>
      </c>
      <c r="H8600" s="57">
        <v>13313447007</v>
      </c>
    </row>
    <row r="8601" spans="1:8" ht="25.5">
      <c r="A8601" s="52" t="s">
        <v>811</v>
      </c>
      <c r="B8601" s="52" t="s">
        <v>841</v>
      </c>
      <c r="C8601" s="52" t="s">
        <v>1092</v>
      </c>
      <c r="D8601" s="52" t="s">
        <v>1490</v>
      </c>
      <c r="E8601" s="52" t="s">
        <v>1072</v>
      </c>
      <c r="F8601" s="52" t="s">
        <v>201</v>
      </c>
      <c r="G8601" s="56" t="s">
        <v>1073</v>
      </c>
      <c r="H8601" s="57">
        <v>15978567129</v>
      </c>
    </row>
    <row r="8602" spans="1:8">
      <c r="A8602" s="52" t="s">
        <v>811</v>
      </c>
      <c r="B8602" s="52" t="s">
        <v>841</v>
      </c>
      <c r="C8602" s="52" t="s">
        <v>1092</v>
      </c>
      <c r="D8602" s="52" t="s">
        <v>1490</v>
      </c>
      <c r="E8602" s="52" t="s">
        <v>1072</v>
      </c>
      <c r="F8602" s="52" t="s">
        <v>1251</v>
      </c>
      <c r="G8602" s="56" t="s">
        <v>1248</v>
      </c>
      <c r="H8602" s="57">
        <v>2034492000</v>
      </c>
    </row>
    <row r="8603" spans="1:8">
      <c r="A8603" s="52" t="s">
        <v>811</v>
      </c>
      <c r="B8603" s="52" t="s">
        <v>841</v>
      </c>
      <c r="C8603" s="52" t="s">
        <v>1092</v>
      </c>
      <c r="D8603" s="52" t="s">
        <v>1490</v>
      </c>
      <c r="E8603" s="52" t="s">
        <v>1072</v>
      </c>
      <c r="F8603" s="52" t="s">
        <v>1074</v>
      </c>
      <c r="G8603" s="56" t="s">
        <v>1067</v>
      </c>
      <c r="H8603" s="57">
        <v>1852144430</v>
      </c>
    </row>
    <row r="8604" spans="1:8">
      <c r="A8604" s="52" t="s">
        <v>811</v>
      </c>
      <c r="B8604" s="52" t="s">
        <v>841</v>
      </c>
      <c r="C8604" s="52" t="s">
        <v>1092</v>
      </c>
      <c r="D8604" s="52" t="s">
        <v>1490</v>
      </c>
      <c r="E8604" s="52" t="s">
        <v>1072</v>
      </c>
      <c r="F8604" s="52" t="s">
        <v>1075</v>
      </c>
      <c r="G8604" s="56" t="s">
        <v>1065</v>
      </c>
      <c r="H8604" s="57">
        <v>4456072600</v>
      </c>
    </row>
    <row r="8605" spans="1:8">
      <c r="A8605" s="52" t="s">
        <v>811</v>
      </c>
      <c r="B8605" s="52" t="s">
        <v>841</v>
      </c>
      <c r="C8605" s="52" t="s">
        <v>1092</v>
      </c>
      <c r="D8605" s="52" t="s">
        <v>1490</v>
      </c>
      <c r="E8605" s="52" t="s">
        <v>1072</v>
      </c>
      <c r="F8605" s="52" t="s">
        <v>1252</v>
      </c>
      <c r="G8605" s="56" t="s">
        <v>1253</v>
      </c>
      <c r="H8605" s="57">
        <v>7635858099</v>
      </c>
    </row>
    <row r="8606" spans="1:8" ht="25.5">
      <c r="A8606" s="52" t="s">
        <v>811</v>
      </c>
      <c r="B8606" s="52" t="s">
        <v>841</v>
      </c>
      <c r="C8606" s="52" t="s">
        <v>1092</v>
      </c>
      <c r="D8606" s="52" t="s">
        <v>1490</v>
      </c>
      <c r="E8606" s="52" t="s">
        <v>1076</v>
      </c>
      <c r="F8606" s="52" t="s">
        <v>201</v>
      </c>
      <c r="G8606" s="56" t="s">
        <v>1077</v>
      </c>
      <c r="H8606" s="57">
        <v>34289235065</v>
      </c>
    </row>
    <row r="8607" spans="1:8">
      <c r="A8607" s="52" t="s">
        <v>811</v>
      </c>
      <c r="B8607" s="52" t="s">
        <v>841</v>
      </c>
      <c r="C8607" s="52" t="s">
        <v>1092</v>
      </c>
      <c r="D8607" s="52" t="s">
        <v>1490</v>
      </c>
      <c r="E8607" s="52" t="s">
        <v>1076</v>
      </c>
      <c r="F8607" s="52" t="s">
        <v>1112</v>
      </c>
      <c r="G8607" s="56" t="s">
        <v>1113</v>
      </c>
      <c r="H8607" s="57">
        <v>10932210796</v>
      </c>
    </row>
    <row r="8608" spans="1:8">
      <c r="A8608" s="52" t="s">
        <v>811</v>
      </c>
      <c r="B8608" s="52" t="s">
        <v>841</v>
      </c>
      <c r="C8608" s="52" t="s">
        <v>1092</v>
      </c>
      <c r="D8608" s="52" t="s">
        <v>1490</v>
      </c>
      <c r="E8608" s="52" t="s">
        <v>1076</v>
      </c>
      <c r="F8608" s="52" t="s">
        <v>1078</v>
      </c>
      <c r="G8608" s="56" t="s">
        <v>1079</v>
      </c>
      <c r="H8608" s="57">
        <v>1911641788</v>
      </c>
    </row>
    <row r="8609" spans="1:8">
      <c r="A8609" s="52" t="s">
        <v>811</v>
      </c>
      <c r="B8609" s="52" t="s">
        <v>841</v>
      </c>
      <c r="C8609" s="52" t="s">
        <v>1092</v>
      </c>
      <c r="D8609" s="52" t="s">
        <v>1490</v>
      </c>
      <c r="E8609" s="52" t="s">
        <v>1076</v>
      </c>
      <c r="F8609" s="52" t="s">
        <v>1080</v>
      </c>
      <c r="G8609" s="56" t="s">
        <v>1081</v>
      </c>
      <c r="H8609" s="57">
        <v>3452341232</v>
      </c>
    </row>
    <row r="8610" spans="1:8">
      <c r="A8610" s="52" t="s">
        <v>811</v>
      </c>
      <c r="B8610" s="52" t="s">
        <v>841</v>
      </c>
      <c r="C8610" s="52" t="s">
        <v>1092</v>
      </c>
      <c r="D8610" s="52" t="s">
        <v>1490</v>
      </c>
      <c r="E8610" s="52" t="s">
        <v>1076</v>
      </c>
      <c r="F8610" s="52" t="s">
        <v>1082</v>
      </c>
      <c r="G8610" s="56" t="s">
        <v>971</v>
      </c>
      <c r="H8610" s="57">
        <v>17993041249</v>
      </c>
    </row>
    <row r="8611" spans="1:8">
      <c r="A8611" s="52" t="s">
        <v>811</v>
      </c>
      <c r="B8611" s="52" t="s">
        <v>841</v>
      </c>
      <c r="C8611" s="52" t="s">
        <v>1092</v>
      </c>
      <c r="D8611" s="52" t="s">
        <v>1490</v>
      </c>
      <c r="E8611" s="52" t="s">
        <v>1189</v>
      </c>
      <c r="F8611" s="52" t="s">
        <v>201</v>
      </c>
      <c r="G8611" s="56" t="s">
        <v>1190</v>
      </c>
      <c r="H8611" s="57">
        <v>1572244700</v>
      </c>
    </row>
    <row r="8612" spans="1:8">
      <c r="A8612" s="52" t="s">
        <v>811</v>
      </c>
      <c r="B8612" s="52" t="s">
        <v>841</v>
      </c>
      <c r="C8612" s="52" t="s">
        <v>1092</v>
      </c>
      <c r="D8612" s="52" t="s">
        <v>1490</v>
      </c>
      <c r="E8612" s="52" t="s">
        <v>1189</v>
      </c>
      <c r="F8612" s="52" t="s">
        <v>1191</v>
      </c>
      <c r="G8612" s="56" t="s">
        <v>1192</v>
      </c>
      <c r="H8612" s="57">
        <v>1481244700</v>
      </c>
    </row>
    <row r="8613" spans="1:8">
      <c r="A8613" s="52" t="s">
        <v>811</v>
      </c>
      <c r="B8613" s="52" t="s">
        <v>841</v>
      </c>
      <c r="C8613" s="52" t="s">
        <v>1092</v>
      </c>
      <c r="D8613" s="52" t="s">
        <v>1490</v>
      </c>
      <c r="E8613" s="52" t="s">
        <v>1189</v>
      </c>
      <c r="F8613" s="52" t="s">
        <v>1321</v>
      </c>
      <c r="G8613" s="56" t="s">
        <v>1322</v>
      </c>
      <c r="H8613" s="57">
        <v>91000000</v>
      </c>
    </row>
    <row r="8614" spans="1:8">
      <c r="A8614" s="52" t="s">
        <v>811</v>
      </c>
      <c r="B8614" s="52" t="s">
        <v>841</v>
      </c>
      <c r="C8614" s="52" t="s">
        <v>1092</v>
      </c>
      <c r="D8614" s="52" t="s">
        <v>1490</v>
      </c>
      <c r="E8614" s="52" t="s">
        <v>1083</v>
      </c>
      <c r="F8614" s="52" t="s">
        <v>201</v>
      </c>
      <c r="G8614" s="56" t="s">
        <v>971</v>
      </c>
      <c r="H8614" s="57">
        <v>21932769437</v>
      </c>
    </row>
    <row r="8615" spans="1:8">
      <c r="A8615" s="52" t="s">
        <v>811</v>
      </c>
      <c r="B8615" s="52" t="s">
        <v>841</v>
      </c>
      <c r="C8615" s="52" t="s">
        <v>1092</v>
      </c>
      <c r="D8615" s="52" t="s">
        <v>1490</v>
      </c>
      <c r="E8615" s="52" t="s">
        <v>1083</v>
      </c>
      <c r="F8615" s="52" t="s">
        <v>1084</v>
      </c>
      <c r="G8615" s="56" t="s">
        <v>1085</v>
      </c>
      <c r="H8615" s="57">
        <v>268645002</v>
      </c>
    </row>
    <row r="8616" spans="1:8">
      <c r="A8616" s="52" t="s">
        <v>811</v>
      </c>
      <c r="B8616" s="52" t="s">
        <v>841</v>
      </c>
      <c r="C8616" s="52" t="s">
        <v>1092</v>
      </c>
      <c r="D8616" s="52" t="s">
        <v>1490</v>
      </c>
      <c r="E8616" s="52" t="s">
        <v>1083</v>
      </c>
      <c r="F8616" s="52" t="s">
        <v>1086</v>
      </c>
      <c r="G8616" s="56" t="s">
        <v>1087</v>
      </c>
      <c r="H8616" s="57">
        <v>110961641</v>
      </c>
    </row>
    <row r="8617" spans="1:8">
      <c r="A8617" s="52" t="s">
        <v>811</v>
      </c>
      <c r="B8617" s="52" t="s">
        <v>841</v>
      </c>
      <c r="C8617" s="52" t="s">
        <v>1092</v>
      </c>
      <c r="D8617" s="52" t="s">
        <v>1490</v>
      </c>
      <c r="E8617" s="52" t="s">
        <v>1083</v>
      </c>
      <c r="F8617" s="52" t="s">
        <v>1088</v>
      </c>
      <c r="G8617" s="56" t="s">
        <v>1089</v>
      </c>
      <c r="H8617" s="57">
        <v>2740046079</v>
      </c>
    </row>
    <row r="8618" spans="1:8" ht="25.5">
      <c r="A8618" s="52" t="s">
        <v>811</v>
      </c>
      <c r="B8618" s="52" t="s">
        <v>841</v>
      </c>
      <c r="C8618" s="52" t="s">
        <v>1092</v>
      </c>
      <c r="D8618" s="52" t="s">
        <v>1490</v>
      </c>
      <c r="E8618" s="52" t="s">
        <v>1083</v>
      </c>
      <c r="F8618" s="52" t="s">
        <v>1332</v>
      </c>
      <c r="G8618" s="56" t="s">
        <v>1333</v>
      </c>
      <c r="H8618" s="57">
        <v>58482000</v>
      </c>
    </row>
    <row r="8619" spans="1:8">
      <c r="A8619" s="52" t="s">
        <v>811</v>
      </c>
      <c r="B8619" s="52" t="s">
        <v>841</v>
      </c>
      <c r="C8619" s="52" t="s">
        <v>1092</v>
      </c>
      <c r="D8619" s="52" t="s">
        <v>1490</v>
      </c>
      <c r="E8619" s="52" t="s">
        <v>1083</v>
      </c>
      <c r="F8619" s="52" t="s">
        <v>1090</v>
      </c>
      <c r="G8619" s="56" t="s">
        <v>1091</v>
      </c>
      <c r="H8619" s="57">
        <v>18754634715</v>
      </c>
    </row>
    <row r="8620" spans="1:8" ht="38.25">
      <c r="A8620" s="52" t="s">
        <v>811</v>
      </c>
      <c r="B8620" s="52" t="s">
        <v>841</v>
      </c>
      <c r="C8620" s="52" t="s">
        <v>1092</v>
      </c>
      <c r="D8620" s="52" t="s">
        <v>1490</v>
      </c>
      <c r="E8620" s="52" t="s">
        <v>1254</v>
      </c>
      <c r="F8620" s="52" t="s">
        <v>201</v>
      </c>
      <c r="G8620" s="56" t="s">
        <v>1255</v>
      </c>
      <c r="H8620" s="57">
        <v>154750000</v>
      </c>
    </row>
    <row r="8621" spans="1:8">
      <c r="A8621" s="52" t="s">
        <v>811</v>
      </c>
      <c r="B8621" s="52" t="s">
        <v>841</v>
      </c>
      <c r="C8621" s="52" t="s">
        <v>1092</v>
      </c>
      <c r="D8621" s="52" t="s">
        <v>1490</v>
      </c>
      <c r="E8621" s="52" t="s">
        <v>1254</v>
      </c>
      <c r="F8621" s="52" t="s">
        <v>1352</v>
      </c>
      <c r="G8621" s="56" t="s">
        <v>971</v>
      </c>
      <c r="H8621" s="57">
        <v>154750000</v>
      </c>
    </row>
    <row r="8622" spans="1:8">
      <c r="A8622" s="52" t="s">
        <v>811</v>
      </c>
      <c r="B8622" s="52" t="s">
        <v>841</v>
      </c>
      <c r="C8622" s="52" t="s">
        <v>1092</v>
      </c>
      <c r="D8622" s="52" t="s">
        <v>1490</v>
      </c>
      <c r="E8622" s="52" t="s">
        <v>1258</v>
      </c>
      <c r="F8622" s="52" t="s">
        <v>201</v>
      </c>
      <c r="G8622" s="56" t="s">
        <v>1259</v>
      </c>
      <c r="H8622" s="57">
        <v>5095000</v>
      </c>
    </row>
    <row r="8623" spans="1:8">
      <c r="A8623" s="52" t="s">
        <v>811</v>
      </c>
      <c r="B8623" s="52" t="s">
        <v>841</v>
      </c>
      <c r="C8623" s="52" t="s">
        <v>1092</v>
      </c>
      <c r="D8623" s="52" t="s">
        <v>1490</v>
      </c>
      <c r="E8623" s="52" t="s">
        <v>1258</v>
      </c>
      <c r="F8623" s="52" t="s">
        <v>1260</v>
      </c>
      <c r="G8623" s="56" t="s">
        <v>1261</v>
      </c>
      <c r="H8623" s="57">
        <v>5095000</v>
      </c>
    </row>
    <row r="8624" spans="1:8">
      <c r="A8624" s="52" t="s">
        <v>811</v>
      </c>
      <c r="B8624" s="52" t="s">
        <v>841</v>
      </c>
      <c r="C8624" s="52" t="s">
        <v>1092</v>
      </c>
      <c r="D8624" s="52" t="s">
        <v>1490</v>
      </c>
      <c r="E8624" s="52" t="s">
        <v>1262</v>
      </c>
      <c r="F8624" s="52" t="s">
        <v>201</v>
      </c>
      <c r="G8624" s="56" t="s">
        <v>1263</v>
      </c>
      <c r="H8624" s="57">
        <v>9620866000</v>
      </c>
    </row>
    <row r="8625" spans="1:8">
      <c r="A8625" s="52" t="s">
        <v>811</v>
      </c>
      <c r="B8625" s="52" t="s">
        <v>841</v>
      </c>
      <c r="C8625" s="52" t="s">
        <v>1092</v>
      </c>
      <c r="D8625" s="52" t="s">
        <v>1490</v>
      </c>
      <c r="E8625" s="52" t="s">
        <v>1262</v>
      </c>
      <c r="F8625" s="52" t="s">
        <v>1264</v>
      </c>
      <c r="G8625" s="56" t="s">
        <v>1265</v>
      </c>
      <c r="H8625" s="57">
        <v>9620866000</v>
      </c>
    </row>
    <row r="8626" spans="1:8">
      <c r="A8626" s="52" t="s">
        <v>811</v>
      </c>
      <c r="B8626" s="52" t="s">
        <v>841</v>
      </c>
      <c r="C8626" s="52" t="s">
        <v>1092</v>
      </c>
      <c r="D8626" s="52" t="s">
        <v>1490</v>
      </c>
      <c r="E8626" s="52" t="s">
        <v>1116</v>
      </c>
      <c r="F8626" s="52" t="s">
        <v>201</v>
      </c>
      <c r="G8626" s="56" t="s">
        <v>1117</v>
      </c>
      <c r="H8626" s="57">
        <v>160000</v>
      </c>
    </row>
    <row r="8627" spans="1:8">
      <c r="A8627" s="52" t="s">
        <v>811</v>
      </c>
      <c r="B8627" s="52" t="s">
        <v>841</v>
      </c>
      <c r="C8627" s="52" t="s">
        <v>1092</v>
      </c>
      <c r="D8627" s="52" t="s">
        <v>1490</v>
      </c>
      <c r="E8627" s="52" t="s">
        <v>1116</v>
      </c>
      <c r="F8627" s="52" t="s">
        <v>1168</v>
      </c>
      <c r="G8627" s="56" t="s">
        <v>1169</v>
      </c>
      <c r="H8627" s="57">
        <v>160000</v>
      </c>
    </row>
    <row r="8628" spans="1:8">
      <c r="A8628" s="52" t="s">
        <v>811</v>
      </c>
      <c r="B8628" s="52" t="s">
        <v>841</v>
      </c>
      <c r="C8628" s="52" t="s">
        <v>1092</v>
      </c>
      <c r="D8628" s="52" t="s">
        <v>1490</v>
      </c>
      <c r="E8628" s="52" t="s">
        <v>1096</v>
      </c>
      <c r="F8628" s="52" t="s">
        <v>201</v>
      </c>
      <c r="G8628" s="56" t="s">
        <v>1097</v>
      </c>
      <c r="H8628" s="57">
        <v>24657903825</v>
      </c>
    </row>
    <row r="8629" spans="1:8" ht="25.5">
      <c r="A8629" s="52" t="s">
        <v>811</v>
      </c>
      <c r="B8629" s="52" t="s">
        <v>841</v>
      </c>
      <c r="C8629" s="52" t="s">
        <v>1092</v>
      </c>
      <c r="D8629" s="52" t="s">
        <v>1490</v>
      </c>
      <c r="E8629" s="52" t="s">
        <v>1096</v>
      </c>
      <c r="F8629" s="52" t="s">
        <v>1098</v>
      </c>
      <c r="G8629" s="56" t="s">
        <v>1099</v>
      </c>
      <c r="H8629" s="57">
        <v>24657903825</v>
      </c>
    </row>
    <row r="8630" spans="1:8">
      <c r="A8630" s="52" t="s">
        <v>811</v>
      </c>
      <c r="B8630" s="52" t="s">
        <v>841</v>
      </c>
      <c r="C8630" s="52" t="s">
        <v>1092</v>
      </c>
      <c r="D8630" s="52" t="s">
        <v>1490</v>
      </c>
      <c r="E8630" s="52" t="s">
        <v>1133</v>
      </c>
      <c r="F8630" s="52" t="s">
        <v>201</v>
      </c>
      <c r="G8630" s="56" t="s">
        <v>1134</v>
      </c>
      <c r="H8630" s="57">
        <v>4850000</v>
      </c>
    </row>
    <row r="8631" spans="1:8">
      <c r="A8631" s="52" t="s">
        <v>811</v>
      </c>
      <c r="B8631" s="52" t="s">
        <v>841</v>
      </c>
      <c r="C8631" s="52" t="s">
        <v>1092</v>
      </c>
      <c r="D8631" s="52" t="s">
        <v>1490</v>
      </c>
      <c r="E8631" s="52" t="s">
        <v>1133</v>
      </c>
      <c r="F8631" s="52" t="s">
        <v>1577</v>
      </c>
      <c r="G8631" s="56" t="s">
        <v>971</v>
      </c>
      <c r="H8631" s="57">
        <v>4850000</v>
      </c>
    </row>
    <row r="8632" spans="1:8">
      <c r="A8632" s="52" t="s">
        <v>811</v>
      </c>
      <c r="B8632" s="52" t="s">
        <v>841</v>
      </c>
      <c r="C8632" s="52" t="s">
        <v>1092</v>
      </c>
      <c r="D8632" s="52" t="s">
        <v>1490</v>
      </c>
      <c r="E8632" s="52" t="s">
        <v>1100</v>
      </c>
      <c r="F8632" s="52" t="s">
        <v>201</v>
      </c>
      <c r="G8632" s="56" t="s">
        <v>1034</v>
      </c>
      <c r="H8632" s="57">
        <v>2612992000</v>
      </c>
    </row>
    <row r="8633" spans="1:8">
      <c r="A8633" s="52" t="s">
        <v>811</v>
      </c>
      <c r="B8633" s="52" t="s">
        <v>841</v>
      </c>
      <c r="C8633" s="52" t="s">
        <v>1092</v>
      </c>
      <c r="D8633" s="52" t="s">
        <v>1490</v>
      </c>
      <c r="E8633" s="52" t="s">
        <v>1100</v>
      </c>
      <c r="F8633" s="52" t="s">
        <v>1101</v>
      </c>
      <c r="G8633" s="56" t="s">
        <v>1102</v>
      </c>
      <c r="H8633" s="57">
        <v>402945000</v>
      </c>
    </row>
    <row r="8634" spans="1:8">
      <c r="A8634" s="52" t="s">
        <v>811</v>
      </c>
      <c r="B8634" s="52" t="s">
        <v>841</v>
      </c>
      <c r="C8634" s="52" t="s">
        <v>1092</v>
      </c>
      <c r="D8634" s="52" t="s">
        <v>1490</v>
      </c>
      <c r="E8634" s="52" t="s">
        <v>1100</v>
      </c>
      <c r="F8634" s="52" t="s">
        <v>1103</v>
      </c>
      <c r="G8634" s="56" t="s">
        <v>1104</v>
      </c>
      <c r="H8634" s="57">
        <v>2144133000</v>
      </c>
    </row>
    <row r="8635" spans="1:8">
      <c r="A8635" s="52" t="s">
        <v>811</v>
      </c>
      <c r="B8635" s="52" t="s">
        <v>841</v>
      </c>
      <c r="C8635" s="52" t="s">
        <v>1092</v>
      </c>
      <c r="D8635" s="52" t="s">
        <v>1490</v>
      </c>
      <c r="E8635" s="52" t="s">
        <v>1100</v>
      </c>
      <c r="F8635" s="52" t="s">
        <v>1105</v>
      </c>
      <c r="G8635" s="56" t="s">
        <v>971</v>
      </c>
      <c r="H8635" s="57">
        <v>65914000</v>
      </c>
    </row>
    <row r="8636" spans="1:8">
      <c r="A8636" s="52" t="s">
        <v>811</v>
      </c>
      <c r="B8636" s="52" t="s">
        <v>841</v>
      </c>
      <c r="C8636" s="52" t="s">
        <v>1092</v>
      </c>
      <c r="D8636" s="52" t="s">
        <v>1492</v>
      </c>
      <c r="E8636" s="52" t="s">
        <v>201</v>
      </c>
      <c r="F8636" s="52" t="s">
        <v>201</v>
      </c>
      <c r="G8636" s="56" t="s">
        <v>1493</v>
      </c>
      <c r="H8636" s="57">
        <v>1058564792701</v>
      </c>
    </row>
    <row r="8637" spans="1:8">
      <c r="A8637" s="52" t="s">
        <v>811</v>
      </c>
      <c r="B8637" s="52" t="s">
        <v>841</v>
      </c>
      <c r="C8637" s="52" t="s">
        <v>1092</v>
      </c>
      <c r="D8637" s="52" t="s">
        <v>1492</v>
      </c>
      <c r="E8637" s="52" t="s">
        <v>934</v>
      </c>
      <c r="F8637" s="52" t="s">
        <v>201</v>
      </c>
      <c r="G8637" s="56" t="s">
        <v>935</v>
      </c>
      <c r="H8637" s="57">
        <v>449119635768</v>
      </c>
    </row>
    <row r="8638" spans="1:8">
      <c r="A8638" s="52" t="s">
        <v>811</v>
      </c>
      <c r="B8638" s="52" t="s">
        <v>841</v>
      </c>
      <c r="C8638" s="52" t="s">
        <v>1092</v>
      </c>
      <c r="D8638" s="52" t="s">
        <v>1492</v>
      </c>
      <c r="E8638" s="52" t="s">
        <v>934</v>
      </c>
      <c r="F8638" s="52" t="s">
        <v>936</v>
      </c>
      <c r="G8638" s="56" t="s">
        <v>937</v>
      </c>
      <c r="H8638" s="57">
        <v>448994445118</v>
      </c>
    </row>
    <row r="8639" spans="1:8">
      <c r="A8639" s="52" t="s">
        <v>811</v>
      </c>
      <c r="B8639" s="52" t="s">
        <v>841</v>
      </c>
      <c r="C8639" s="52" t="s">
        <v>1092</v>
      </c>
      <c r="D8639" s="52" t="s">
        <v>1492</v>
      </c>
      <c r="E8639" s="52" t="s">
        <v>934</v>
      </c>
      <c r="F8639" s="52" t="s">
        <v>938</v>
      </c>
      <c r="G8639" s="56" t="s">
        <v>939</v>
      </c>
      <c r="H8639" s="57">
        <v>125190650</v>
      </c>
    </row>
    <row r="8640" spans="1:8" ht="25.5">
      <c r="A8640" s="52" t="s">
        <v>811</v>
      </c>
      <c r="B8640" s="52" t="s">
        <v>841</v>
      </c>
      <c r="C8640" s="52" t="s">
        <v>1092</v>
      </c>
      <c r="D8640" s="52" t="s">
        <v>1492</v>
      </c>
      <c r="E8640" s="52" t="s">
        <v>940</v>
      </c>
      <c r="F8640" s="52" t="s">
        <v>201</v>
      </c>
      <c r="G8640" s="56" t="s">
        <v>941</v>
      </c>
      <c r="H8640" s="57">
        <v>2020870848</v>
      </c>
    </row>
    <row r="8641" spans="1:8" ht="25.5">
      <c r="A8641" s="52" t="s">
        <v>811</v>
      </c>
      <c r="B8641" s="52" t="s">
        <v>841</v>
      </c>
      <c r="C8641" s="52" t="s">
        <v>1092</v>
      </c>
      <c r="D8641" s="52" t="s">
        <v>1492</v>
      </c>
      <c r="E8641" s="52" t="s">
        <v>940</v>
      </c>
      <c r="F8641" s="52" t="s">
        <v>942</v>
      </c>
      <c r="G8641" s="56" t="s">
        <v>943</v>
      </c>
      <c r="H8641" s="57">
        <v>2020870848</v>
      </c>
    </row>
    <row r="8642" spans="1:8">
      <c r="A8642" s="52" t="s">
        <v>811</v>
      </c>
      <c r="B8642" s="52" t="s">
        <v>841</v>
      </c>
      <c r="C8642" s="52" t="s">
        <v>1092</v>
      </c>
      <c r="D8642" s="52" t="s">
        <v>1492</v>
      </c>
      <c r="E8642" s="52" t="s">
        <v>944</v>
      </c>
      <c r="F8642" s="52" t="s">
        <v>201</v>
      </c>
      <c r="G8642" s="56" t="s">
        <v>945</v>
      </c>
      <c r="H8642" s="57">
        <v>255934987206</v>
      </c>
    </row>
    <row r="8643" spans="1:8">
      <c r="A8643" s="52" t="s">
        <v>811</v>
      </c>
      <c r="B8643" s="52" t="s">
        <v>841</v>
      </c>
      <c r="C8643" s="52" t="s">
        <v>1092</v>
      </c>
      <c r="D8643" s="52" t="s">
        <v>1492</v>
      </c>
      <c r="E8643" s="52" t="s">
        <v>944</v>
      </c>
      <c r="F8643" s="52" t="s">
        <v>946</v>
      </c>
      <c r="G8643" s="56" t="s">
        <v>947</v>
      </c>
      <c r="H8643" s="57">
        <v>6261562583</v>
      </c>
    </row>
    <row r="8644" spans="1:8">
      <c r="A8644" s="52" t="s">
        <v>811</v>
      </c>
      <c r="B8644" s="52" t="s">
        <v>841</v>
      </c>
      <c r="C8644" s="52" t="s">
        <v>1092</v>
      </c>
      <c r="D8644" s="52" t="s">
        <v>1492</v>
      </c>
      <c r="E8644" s="52" t="s">
        <v>944</v>
      </c>
      <c r="F8644" s="52" t="s">
        <v>1240</v>
      </c>
      <c r="G8644" s="56" t="s">
        <v>1241</v>
      </c>
      <c r="H8644" s="57">
        <v>9334127423</v>
      </c>
    </row>
    <row r="8645" spans="1:8">
      <c r="A8645" s="52" t="s">
        <v>811</v>
      </c>
      <c r="B8645" s="52" t="s">
        <v>841</v>
      </c>
      <c r="C8645" s="52" t="s">
        <v>1092</v>
      </c>
      <c r="D8645" s="52" t="s">
        <v>1492</v>
      </c>
      <c r="E8645" s="52" t="s">
        <v>944</v>
      </c>
      <c r="F8645" s="52" t="s">
        <v>948</v>
      </c>
      <c r="G8645" s="56" t="s">
        <v>949</v>
      </c>
      <c r="H8645" s="57">
        <v>5431224853</v>
      </c>
    </row>
    <row r="8646" spans="1:8">
      <c r="A8646" s="52" t="s">
        <v>811</v>
      </c>
      <c r="B8646" s="52" t="s">
        <v>841</v>
      </c>
      <c r="C8646" s="52" t="s">
        <v>1092</v>
      </c>
      <c r="D8646" s="52" t="s">
        <v>1492</v>
      </c>
      <c r="E8646" s="52" t="s">
        <v>944</v>
      </c>
      <c r="F8646" s="52" t="s">
        <v>950</v>
      </c>
      <c r="G8646" s="56" t="s">
        <v>951</v>
      </c>
      <c r="H8646" s="57">
        <v>1329294980</v>
      </c>
    </row>
    <row r="8647" spans="1:8">
      <c r="A8647" s="52" t="s">
        <v>811</v>
      </c>
      <c r="B8647" s="52" t="s">
        <v>841</v>
      </c>
      <c r="C8647" s="52" t="s">
        <v>1092</v>
      </c>
      <c r="D8647" s="52" t="s">
        <v>1492</v>
      </c>
      <c r="E8647" s="52" t="s">
        <v>944</v>
      </c>
      <c r="F8647" s="52" t="s">
        <v>1229</v>
      </c>
      <c r="G8647" s="56" t="s">
        <v>1230</v>
      </c>
      <c r="H8647" s="57">
        <v>138531197841</v>
      </c>
    </row>
    <row r="8648" spans="1:8" ht="25.5">
      <c r="A8648" s="52" t="s">
        <v>811</v>
      </c>
      <c r="B8648" s="52" t="s">
        <v>841</v>
      </c>
      <c r="C8648" s="52" t="s">
        <v>1092</v>
      </c>
      <c r="D8648" s="52" t="s">
        <v>1492</v>
      </c>
      <c r="E8648" s="52" t="s">
        <v>944</v>
      </c>
      <c r="F8648" s="52" t="s">
        <v>954</v>
      </c>
      <c r="G8648" s="56" t="s">
        <v>955</v>
      </c>
      <c r="H8648" s="57">
        <v>1309077552</v>
      </c>
    </row>
    <row r="8649" spans="1:8" ht="25.5">
      <c r="A8649" s="52" t="s">
        <v>811</v>
      </c>
      <c r="B8649" s="52" t="s">
        <v>841</v>
      </c>
      <c r="C8649" s="52" t="s">
        <v>1092</v>
      </c>
      <c r="D8649" s="52" t="s">
        <v>1492</v>
      </c>
      <c r="E8649" s="52" t="s">
        <v>944</v>
      </c>
      <c r="F8649" s="52" t="s">
        <v>956</v>
      </c>
      <c r="G8649" s="56" t="s">
        <v>957</v>
      </c>
      <c r="H8649" s="57">
        <v>89840092768</v>
      </c>
    </row>
    <row r="8650" spans="1:8">
      <c r="A8650" s="52" t="s">
        <v>811</v>
      </c>
      <c r="B8650" s="52" t="s">
        <v>841</v>
      </c>
      <c r="C8650" s="52" t="s">
        <v>1092</v>
      </c>
      <c r="D8650" s="52" t="s">
        <v>1492</v>
      </c>
      <c r="E8650" s="52" t="s">
        <v>944</v>
      </c>
      <c r="F8650" s="52" t="s">
        <v>960</v>
      </c>
      <c r="G8650" s="56" t="s">
        <v>961</v>
      </c>
      <c r="H8650" s="57">
        <v>3898409206</v>
      </c>
    </row>
    <row r="8651" spans="1:8" ht="25.5">
      <c r="A8651" s="52" t="s">
        <v>811</v>
      </c>
      <c r="B8651" s="52" t="s">
        <v>841</v>
      </c>
      <c r="C8651" s="52" t="s">
        <v>1092</v>
      </c>
      <c r="D8651" s="52" t="s">
        <v>1492</v>
      </c>
      <c r="E8651" s="52" t="s">
        <v>962</v>
      </c>
      <c r="F8651" s="52" t="s">
        <v>201</v>
      </c>
      <c r="G8651" s="56" t="s">
        <v>963</v>
      </c>
      <c r="H8651" s="57">
        <v>6845740060</v>
      </c>
    </row>
    <row r="8652" spans="1:8" ht="25.5">
      <c r="A8652" s="52" t="s">
        <v>811</v>
      </c>
      <c r="B8652" s="52" t="s">
        <v>841</v>
      </c>
      <c r="C8652" s="52" t="s">
        <v>1092</v>
      </c>
      <c r="D8652" s="52" t="s">
        <v>1492</v>
      </c>
      <c r="E8652" s="52" t="s">
        <v>962</v>
      </c>
      <c r="F8652" s="52" t="s">
        <v>1334</v>
      </c>
      <c r="G8652" s="56" t="s">
        <v>1335</v>
      </c>
      <c r="H8652" s="57">
        <v>1083536000</v>
      </c>
    </row>
    <row r="8653" spans="1:8">
      <c r="A8653" s="52" t="s">
        <v>811</v>
      </c>
      <c r="B8653" s="52" t="s">
        <v>841</v>
      </c>
      <c r="C8653" s="52" t="s">
        <v>1092</v>
      </c>
      <c r="D8653" s="52" t="s">
        <v>1492</v>
      </c>
      <c r="E8653" s="52" t="s">
        <v>962</v>
      </c>
      <c r="F8653" s="52" t="s">
        <v>1338</v>
      </c>
      <c r="G8653" s="56" t="s">
        <v>1339</v>
      </c>
      <c r="H8653" s="57">
        <v>1477264500</v>
      </c>
    </row>
    <row r="8654" spans="1:8">
      <c r="A8654" s="52" t="s">
        <v>811</v>
      </c>
      <c r="B8654" s="52" t="s">
        <v>841</v>
      </c>
      <c r="C8654" s="52" t="s">
        <v>1092</v>
      </c>
      <c r="D8654" s="52" t="s">
        <v>1492</v>
      </c>
      <c r="E8654" s="52" t="s">
        <v>962</v>
      </c>
      <c r="F8654" s="52" t="s">
        <v>1340</v>
      </c>
      <c r="G8654" s="56" t="s">
        <v>1341</v>
      </c>
      <c r="H8654" s="57">
        <v>2976013000</v>
      </c>
    </row>
    <row r="8655" spans="1:8">
      <c r="A8655" s="52" t="s">
        <v>811</v>
      </c>
      <c r="B8655" s="52" t="s">
        <v>841</v>
      </c>
      <c r="C8655" s="52" t="s">
        <v>1092</v>
      </c>
      <c r="D8655" s="52" t="s">
        <v>1492</v>
      </c>
      <c r="E8655" s="52" t="s">
        <v>962</v>
      </c>
      <c r="F8655" s="52" t="s">
        <v>964</v>
      </c>
      <c r="G8655" s="56" t="s">
        <v>965</v>
      </c>
      <c r="H8655" s="57">
        <v>1308926560</v>
      </c>
    </row>
    <row r="8656" spans="1:8">
      <c r="A8656" s="52" t="s">
        <v>811</v>
      </c>
      <c r="B8656" s="52" t="s">
        <v>841</v>
      </c>
      <c r="C8656" s="52" t="s">
        <v>1092</v>
      </c>
      <c r="D8656" s="52" t="s">
        <v>1492</v>
      </c>
      <c r="E8656" s="52" t="s">
        <v>1139</v>
      </c>
      <c r="F8656" s="52" t="s">
        <v>201</v>
      </c>
      <c r="G8656" s="56" t="s">
        <v>1140</v>
      </c>
      <c r="H8656" s="57">
        <v>7783563930</v>
      </c>
    </row>
    <row r="8657" spans="1:8">
      <c r="A8657" s="52" t="s">
        <v>811</v>
      </c>
      <c r="B8657" s="52" t="s">
        <v>841</v>
      </c>
      <c r="C8657" s="52" t="s">
        <v>1092</v>
      </c>
      <c r="D8657" s="52" t="s">
        <v>1492</v>
      </c>
      <c r="E8657" s="52" t="s">
        <v>1139</v>
      </c>
      <c r="F8657" s="52" t="s">
        <v>1203</v>
      </c>
      <c r="G8657" s="56" t="s">
        <v>1204</v>
      </c>
      <c r="H8657" s="57">
        <v>3919975166</v>
      </c>
    </row>
    <row r="8658" spans="1:8">
      <c r="A8658" s="52" t="s">
        <v>811</v>
      </c>
      <c r="B8658" s="52" t="s">
        <v>841</v>
      </c>
      <c r="C8658" s="52" t="s">
        <v>1092</v>
      </c>
      <c r="D8658" s="52" t="s">
        <v>1492</v>
      </c>
      <c r="E8658" s="52" t="s">
        <v>1139</v>
      </c>
      <c r="F8658" s="52" t="s">
        <v>1141</v>
      </c>
      <c r="G8658" s="56" t="s">
        <v>1142</v>
      </c>
      <c r="H8658" s="57">
        <v>864643000</v>
      </c>
    </row>
    <row r="8659" spans="1:8">
      <c r="A8659" s="52" t="s">
        <v>811</v>
      </c>
      <c r="B8659" s="52" t="s">
        <v>841</v>
      </c>
      <c r="C8659" s="52" t="s">
        <v>1092</v>
      </c>
      <c r="D8659" s="52" t="s">
        <v>1492</v>
      </c>
      <c r="E8659" s="52" t="s">
        <v>1139</v>
      </c>
      <c r="F8659" s="52" t="s">
        <v>1266</v>
      </c>
      <c r="G8659" s="56" t="s">
        <v>1267</v>
      </c>
      <c r="H8659" s="57">
        <v>2998945764</v>
      </c>
    </row>
    <row r="8660" spans="1:8">
      <c r="A8660" s="52" t="s">
        <v>811</v>
      </c>
      <c r="B8660" s="52" t="s">
        <v>841</v>
      </c>
      <c r="C8660" s="52" t="s">
        <v>1092</v>
      </c>
      <c r="D8660" s="52" t="s">
        <v>1492</v>
      </c>
      <c r="E8660" s="52" t="s">
        <v>966</v>
      </c>
      <c r="F8660" s="52" t="s">
        <v>201</v>
      </c>
      <c r="G8660" s="56" t="s">
        <v>967</v>
      </c>
      <c r="H8660" s="57">
        <v>44547397197</v>
      </c>
    </row>
    <row r="8661" spans="1:8">
      <c r="A8661" s="52" t="s">
        <v>811</v>
      </c>
      <c r="B8661" s="52" t="s">
        <v>841</v>
      </c>
      <c r="C8661" s="52" t="s">
        <v>1092</v>
      </c>
      <c r="D8661" s="52" t="s">
        <v>1492</v>
      </c>
      <c r="E8661" s="52" t="s">
        <v>966</v>
      </c>
      <c r="F8661" s="52" t="s">
        <v>970</v>
      </c>
      <c r="G8661" s="56" t="s">
        <v>971</v>
      </c>
      <c r="H8661" s="57">
        <v>44547397197</v>
      </c>
    </row>
    <row r="8662" spans="1:8">
      <c r="A8662" s="52" t="s">
        <v>811</v>
      </c>
      <c r="B8662" s="52" t="s">
        <v>841</v>
      </c>
      <c r="C8662" s="52" t="s">
        <v>1092</v>
      </c>
      <c r="D8662" s="52" t="s">
        <v>1492</v>
      </c>
      <c r="E8662" s="52" t="s">
        <v>972</v>
      </c>
      <c r="F8662" s="52" t="s">
        <v>201</v>
      </c>
      <c r="G8662" s="56" t="s">
        <v>973</v>
      </c>
      <c r="H8662" s="57">
        <v>130620417733</v>
      </c>
    </row>
    <row r="8663" spans="1:8">
      <c r="A8663" s="52" t="s">
        <v>811</v>
      </c>
      <c r="B8663" s="52" t="s">
        <v>841</v>
      </c>
      <c r="C8663" s="52" t="s">
        <v>1092</v>
      </c>
      <c r="D8663" s="52" t="s">
        <v>1492</v>
      </c>
      <c r="E8663" s="52" t="s">
        <v>972</v>
      </c>
      <c r="F8663" s="52" t="s">
        <v>974</v>
      </c>
      <c r="G8663" s="56" t="s">
        <v>975</v>
      </c>
      <c r="H8663" s="57">
        <v>96756162477</v>
      </c>
    </row>
    <row r="8664" spans="1:8">
      <c r="A8664" s="52" t="s">
        <v>811</v>
      </c>
      <c r="B8664" s="52" t="s">
        <v>841</v>
      </c>
      <c r="C8664" s="52" t="s">
        <v>1092</v>
      </c>
      <c r="D8664" s="52" t="s">
        <v>1492</v>
      </c>
      <c r="E8664" s="52" t="s">
        <v>972</v>
      </c>
      <c r="F8664" s="52" t="s">
        <v>976</v>
      </c>
      <c r="G8664" s="56" t="s">
        <v>977</v>
      </c>
      <c r="H8664" s="57">
        <v>16805461319</v>
      </c>
    </row>
    <row r="8665" spans="1:8">
      <c r="A8665" s="52" t="s">
        <v>811</v>
      </c>
      <c r="B8665" s="52" t="s">
        <v>841</v>
      </c>
      <c r="C8665" s="52" t="s">
        <v>1092</v>
      </c>
      <c r="D8665" s="52" t="s">
        <v>1492</v>
      </c>
      <c r="E8665" s="52" t="s">
        <v>972</v>
      </c>
      <c r="F8665" s="52" t="s">
        <v>978</v>
      </c>
      <c r="G8665" s="56" t="s">
        <v>979</v>
      </c>
      <c r="H8665" s="57">
        <v>11146663712</v>
      </c>
    </row>
    <row r="8666" spans="1:8">
      <c r="A8666" s="52" t="s">
        <v>811</v>
      </c>
      <c r="B8666" s="52" t="s">
        <v>841</v>
      </c>
      <c r="C8666" s="52" t="s">
        <v>1092</v>
      </c>
      <c r="D8666" s="52" t="s">
        <v>1492</v>
      </c>
      <c r="E8666" s="52" t="s">
        <v>972</v>
      </c>
      <c r="F8666" s="52" t="s">
        <v>980</v>
      </c>
      <c r="G8666" s="56" t="s">
        <v>981</v>
      </c>
      <c r="H8666" s="57">
        <v>5583686970</v>
      </c>
    </row>
    <row r="8667" spans="1:8">
      <c r="A8667" s="52" t="s">
        <v>811</v>
      </c>
      <c r="B8667" s="52" t="s">
        <v>841</v>
      </c>
      <c r="C8667" s="52" t="s">
        <v>1092</v>
      </c>
      <c r="D8667" s="52" t="s">
        <v>1492</v>
      </c>
      <c r="E8667" s="52" t="s">
        <v>972</v>
      </c>
      <c r="F8667" s="52" t="s">
        <v>1295</v>
      </c>
      <c r="G8667" s="56" t="s">
        <v>1296</v>
      </c>
      <c r="H8667" s="57">
        <v>328443255</v>
      </c>
    </row>
    <row r="8668" spans="1:8">
      <c r="A8668" s="52" t="s">
        <v>811</v>
      </c>
      <c r="B8668" s="52" t="s">
        <v>841</v>
      </c>
      <c r="C8668" s="52" t="s">
        <v>1092</v>
      </c>
      <c r="D8668" s="52" t="s">
        <v>1492</v>
      </c>
      <c r="E8668" s="52" t="s">
        <v>982</v>
      </c>
      <c r="F8668" s="52" t="s">
        <v>201</v>
      </c>
      <c r="G8668" s="56" t="s">
        <v>983</v>
      </c>
      <c r="H8668" s="57">
        <v>8430338357</v>
      </c>
    </row>
    <row r="8669" spans="1:8" ht="25.5">
      <c r="A8669" s="52" t="s">
        <v>811</v>
      </c>
      <c r="B8669" s="52" t="s">
        <v>841</v>
      </c>
      <c r="C8669" s="52" t="s">
        <v>1092</v>
      </c>
      <c r="D8669" s="52" t="s">
        <v>1492</v>
      </c>
      <c r="E8669" s="52" t="s">
        <v>982</v>
      </c>
      <c r="F8669" s="52" t="s">
        <v>984</v>
      </c>
      <c r="G8669" s="56" t="s">
        <v>985</v>
      </c>
      <c r="H8669" s="57">
        <v>3772337597</v>
      </c>
    </row>
    <row r="8670" spans="1:8">
      <c r="A8670" s="52" t="s">
        <v>811</v>
      </c>
      <c r="B8670" s="52" t="s">
        <v>841</v>
      </c>
      <c r="C8670" s="52" t="s">
        <v>1092</v>
      </c>
      <c r="D8670" s="52" t="s">
        <v>1492</v>
      </c>
      <c r="E8670" s="52" t="s">
        <v>982</v>
      </c>
      <c r="F8670" s="52" t="s">
        <v>1242</v>
      </c>
      <c r="G8670" s="56" t="s">
        <v>971</v>
      </c>
      <c r="H8670" s="57">
        <v>4658000760</v>
      </c>
    </row>
    <row r="8671" spans="1:8">
      <c r="A8671" s="52" t="s">
        <v>811</v>
      </c>
      <c r="B8671" s="52" t="s">
        <v>841</v>
      </c>
      <c r="C8671" s="52" t="s">
        <v>1092</v>
      </c>
      <c r="D8671" s="52" t="s">
        <v>1492</v>
      </c>
      <c r="E8671" s="52" t="s">
        <v>986</v>
      </c>
      <c r="F8671" s="52" t="s">
        <v>201</v>
      </c>
      <c r="G8671" s="56" t="s">
        <v>987</v>
      </c>
      <c r="H8671" s="57">
        <v>4854106140</v>
      </c>
    </row>
    <row r="8672" spans="1:8">
      <c r="A8672" s="52" t="s">
        <v>811</v>
      </c>
      <c r="B8672" s="52" t="s">
        <v>841</v>
      </c>
      <c r="C8672" s="52" t="s">
        <v>1092</v>
      </c>
      <c r="D8672" s="52" t="s">
        <v>1492</v>
      </c>
      <c r="E8672" s="52" t="s">
        <v>986</v>
      </c>
      <c r="F8672" s="52" t="s">
        <v>988</v>
      </c>
      <c r="G8672" s="56" t="s">
        <v>989</v>
      </c>
      <c r="H8672" s="57">
        <v>3972560377</v>
      </c>
    </row>
    <row r="8673" spans="1:8">
      <c r="A8673" s="52" t="s">
        <v>811</v>
      </c>
      <c r="B8673" s="52" t="s">
        <v>841</v>
      </c>
      <c r="C8673" s="52" t="s">
        <v>1092</v>
      </c>
      <c r="D8673" s="52" t="s">
        <v>1492</v>
      </c>
      <c r="E8673" s="52" t="s">
        <v>986</v>
      </c>
      <c r="F8673" s="52" t="s">
        <v>990</v>
      </c>
      <c r="G8673" s="56" t="s">
        <v>991</v>
      </c>
      <c r="H8673" s="57">
        <v>455977649</v>
      </c>
    </row>
    <row r="8674" spans="1:8">
      <c r="A8674" s="52" t="s">
        <v>811</v>
      </c>
      <c r="B8674" s="52" t="s">
        <v>841</v>
      </c>
      <c r="C8674" s="52" t="s">
        <v>1092</v>
      </c>
      <c r="D8674" s="52" t="s">
        <v>1492</v>
      </c>
      <c r="E8674" s="52" t="s">
        <v>986</v>
      </c>
      <c r="F8674" s="52" t="s">
        <v>992</v>
      </c>
      <c r="G8674" s="56" t="s">
        <v>993</v>
      </c>
      <c r="H8674" s="57">
        <v>1390000</v>
      </c>
    </row>
    <row r="8675" spans="1:8">
      <c r="A8675" s="52" t="s">
        <v>811</v>
      </c>
      <c r="B8675" s="52" t="s">
        <v>841</v>
      </c>
      <c r="C8675" s="52" t="s">
        <v>1092</v>
      </c>
      <c r="D8675" s="52" t="s">
        <v>1492</v>
      </c>
      <c r="E8675" s="52" t="s">
        <v>986</v>
      </c>
      <c r="F8675" s="52" t="s">
        <v>994</v>
      </c>
      <c r="G8675" s="56" t="s">
        <v>995</v>
      </c>
      <c r="H8675" s="57">
        <v>423998114</v>
      </c>
    </row>
    <row r="8676" spans="1:8">
      <c r="A8676" s="52" t="s">
        <v>811</v>
      </c>
      <c r="B8676" s="52" t="s">
        <v>841</v>
      </c>
      <c r="C8676" s="52" t="s">
        <v>1092</v>
      </c>
      <c r="D8676" s="52" t="s">
        <v>1492</v>
      </c>
      <c r="E8676" s="52" t="s">
        <v>986</v>
      </c>
      <c r="F8676" s="52" t="s">
        <v>1110</v>
      </c>
      <c r="G8676" s="56" t="s">
        <v>1111</v>
      </c>
      <c r="H8676" s="57">
        <v>180000</v>
      </c>
    </row>
    <row r="8677" spans="1:8">
      <c r="A8677" s="52" t="s">
        <v>811</v>
      </c>
      <c r="B8677" s="52" t="s">
        <v>841</v>
      </c>
      <c r="C8677" s="52" t="s">
        <v>1092</v>
      </c>
      <c r="D8677" s="52" t="s">
        <v>1492</v>
      </c>
      <c r="E8677" s="52" t="s">
        <v>996</v>
      </c>
      <c r="F8677" s="52" t="s">
        <v>201</v>
      </c>
      <c r="G8677" s="56" t="s">
        <v>997</v>
      </c>
      <c r="H8677" s="57">
        <v>17583476403</v>
      </c>
    </row>
    <row r="8678" spans="1:8">
      <c r="A8678" s="52" t="s">
        <v>811</v>
      </c>
      <c r="B8678" s="52" t="s">
        <v>841</v>
      </c>
      <c r="C8678" s="52" t="s">
        <v>1092</v>
      </c>
      <c r="D8678" s="52" t="s">
        <v>1492</v>
      </c>
      <c r="E8678" s="52" t="s">
        <v>996</v>
      </c>
      <c r="F8678" s="52" t="s">
        <v>998</v>
      </c>
      <c r="G8678" s="56" t="s">
        <v>999</v>
      </c>
      <c r="H8678" s="57">
        <v>3849494471</v>
      </c>
    </row>
    <row r="8679" spans="1:8">
      <c r="A8679" s="52" t="s">
        <v>811</v>
      </c>
      <c r="B8679" s="52" t="s">
        <v>841</v>
      </c>
      <c r="C8679" s="52" t="s">
        <v>1092</v>
      </c>
      <c r="D8679" s="52" t="s">
        <v>1492</v>
      </c>
      <c r="E8679" s="52" t="s">
        <v>996</v>
      </c>
      <c r="F8679" s="52" t="s">
        <v>1000</v>
      </c>
      <c r="G8679" s="56" t="s">
        <v>1001</v>
      </c>
      <c r="H8679" s="57">
        <v>3944709875</v>
      </c>
    </row>
    <row r="8680" spans="1:8">
      <c r="A8680" s="52" t="s">
        <v>811</v>
      </c>
      <c r="B8680" s="52" t="s">
        <v>841</v>
      </c>
      <c r="C8680" s="52" t="s">
        <v>1092</v>
      </c>
      <c r="D8680" s="52" t="s">
        <v>1492</v>
      </c>
      <c r="E8680" s="52" t="s">
        <v>996</v>
      </c>
      <c r="F8680" s="52" t="s">
        <v>1002</v>
      </c>
      <c r="G8680" s="56" t="s">
        <v>1003</v>
      </c>
      <c r="H8680" s="57">
        <v>2637044000</v>
      </c>
    </row>
    <row r="8681" spans="1:8">
      <c r="A8681" s="52" t="s">
        <v>811</v>
      </c>
      <c r="B8681" s="52" t="s">
        <v>841</v>
      </c>
      <c r="C8681" s="52" t="s">
        <v>1092</v>
      </c>
      <c r="D8681" s="52" t="s">
        <v>1492</v>
      </c>
      <c r="E8681" s="52" t="s">
        <v>996</v>
      </c>
      <c r="F8681" s="52" t="s">
        <v>1004</v>
      </c>
      <c r="G8681" s="56" t="s">
        <v>1005</v>
      </c>
      <c r="H8681" s="57">
        <v>7152228057</v>
      </c>
    </row>
    <row r="8682" spans="1:8">
      <c r="A8682" s="52" t="s">
        <v>811</v>
      </c>
      <c r="B8682" s="52" t="s">
        <v>841</v>
      </c>
      <c r="C8682" s="52" t="s">
        <v>1092</v>
      </c>
      <c r="D8682" s="52" t="s">
        <v>1492</v>
      </c>
      <c r="E8682" s="52" t="s">
        <v>1006</v>
      </c>
      <c r="F8682" s="52" t="s">
        <v>201</v>
      </c>
      <c r="G8682" s="56" t="s">
        <v>1007</v>
      </c>
      <c r="H8682" s="57">
        <v>3711308451</v>
      </c>
    </row>
    <row r="8683" spans="1:8" ht="38.25">
      <c r="A8683" s="52" t="s">
        <v>811</v>
      </c>
      <c r="B8683" s="52" t="s">
        <v>841</v>
      </c>
      <c r="C8683" s="52" t="s">
        <v>1092</v>
      </c>
      <c r="D8683" s="52" t="s">
        <v>1492</v>
      </c>
      <c r="E8683" s="52" t="s">
        <v>1006</v>
      </c>
      <c r="F8683" s="52" t="s">
        <v>1008</v>
      </c>
      <c r="G8683" s="56" t="s">
        <v>1009</v>
      </c>
      <c r="H8683" s="57">
        <v>83288112</v>
      </c>
    </row>
    <row r="8684" spans="1:8" ht="38.25">
      <c r="A8684" s="52" t="s">
        <v>811</v>
      </c>
      <c r="B8684" s="52" t="s">
        <v>841</v>
      </c>
      <c r="C8684" s="52" t="s">
        <v>1092</v>
      </c>
      <c r="D8684" s="52" t="s">
        <v>1492</v>
      </c>
      <c r="E8684" s="52" t="s">
        <v>1006</v>
      </c>
      <c r="F8684" s="52" t="s">
        <v>1012</v>
      </c>
      <c r="G8684" s="56" t="s">
        <v>1013</v>
      </c>
      <c r="H8684" s="57">
        <v>831028883</v>
      </c>
    </row>
    <row r="8685" spans="1:8">
      <c r="A8685" s="52" t="s">
        <v>811</v>
      </c>
      <c r="B8685" s="52" t="s">
        <v>841</v>
      </c>
      <c r="C8685" s="52" t="s">
        <v>1092</v>
      </c>
      <c r="D8685" s="52" t="s">
        <v>1492</v>
      </c>
      <c r="E8685" s="52" t="s">
        <v>1006</v>
      </c>
      <c r="F8685" s="52" t="s">
        <v>1014</v>
      </c>
      <c r="G8685" s="56" t="s">
        <v>1015</v>
      </c>
      <c r="H8685" s="57">
        <v>1198330808</v>
      </c>
    </row>
    <row r="8686" spans="1:8" ht="25.5">
      <c r="A8686" s="52" t="s">
        <v>811</v>
      </c>
      <c r="B8686" s="52" t="s">
        <v>841</v>
      </c>
      <c r="C8686" s="52" t="s">
        <v>1092</v>
      </c>
      <c r="D8686" s="52" t="s">
        <v>1492</v>
      </c>
      <c r="E8686" s="52" t="s">
        <v>1006</v>
      </c>
      <c r="F8686" s="52" t="s">
        <v>1016</v>
      </c>
      <c r="G8686" s="56" t="s">
        <v>1017</v>
      </c>
      <c r="H8686" s="57">
        <v>1143444804</v>
      </c>
    </row>
    <row r="8687" spans="1:8">
      <c r="A8687" s="52" t="s">
        <v>811</v>
      </c>
      <c r="B8687" s="52" t="s">
        <v>841</v>
      </c>
      <c r="C8687" s="52" t="s">
        <v>1092</v>
      </c>
      <c r="D8687" s="52" t="s">
        <v>1492</v>
      </c>
      <c r="E8687" s="52" t="s">
        <v>1006</v>
      </c>
      <c r="F8687" s="52" t="s">
        <v>1020</v>
      </c>
      <c r="G8687" s="56" t="s">
        <v>511</v>
      </c>
      <c r="H8687" s="57">
        <v>455215844</v>
      </c>
    </row>
    <row r="8688" spans="1:8">
      <c r="A8688" s="52" t="s">
        <v>811</v>
      </c>
      <c r="B8688" s="52" t="s">
        <v>841</v>
      </c>
      <c r="C8688" s="52" t="s">
        <v>1092</v>
      </c>
      <c r="D8688" s="52" t="s">
        <v>1492</v>
      </c>
      <c r="E8688" s="52" t="s">
        <v>1021</v>
      </c>
      <c r="F8688" s="52" t="s">
        <v>201</v>
      </c>
      <c r="G8688" s="56" t="s">
        <v>1022</v>
      </c>
      <c r="H8688" s="57">
        <v>611447681</v>
      </c>
    </row>
    <row r="8689" spans="1:8">
      <c r="A8689" s="52" t="s">
        <v>811</v>
      </c>
      <c r="B8689" s="52" t="s">
        <v>841</v>
      </c>
      <c r="C8689" s="52" t="s">
        <v>1092</v>
      </c>
      <c r="D8689" s="52" t="s">
        <v>1492</v>
      </c>
      <c r="E8689" s="52" t="s">
        <v>1021</v>
      </c>
      <c r="F8689" s="52" t="s">
        <v>1023</v>
      </c>
      <c r="G8689" s="56" t="s">
        <v>1024</v>
      </c>
      <c r="H8689" s="57">
        <v>15270460</v>
      </c>
    </row>
    <row r="8690" spans="1:8">
      <c r="A8690" s="52" t="s">
        <v>811</v>
      </c>
      <c r="B8690" s="52" t="s">
        <v>841</v>
      </c>
      <c r="C8690" s="52" t="s">
        <v>1092</v>
      </c>
      <c r="D8690" s="52" t="s">
        <v>1492</v>
      </c>
      <c r="E8690" s="52" t="s">
        <v>1021</v>
      </c>
      <c r="F8690" s="52" t="s">
        <v>1243</v>
      </c>
      <c r="G8690" s="56" t="s">
        <v>1244</v>
      </c>
      <c r="H8690" s="57">
        <v>201705800</v>
      </c>
    </row>
    <row r="8691" spans="1:8">
      <c r="A8691" s="52" t="s">
        <v>811</v>
      </c>
      <c r="B8691" s="52" t="s">
        <v>841</v>
      </c>
      <c r="C8691" s="52" t="s">
        <v>1092</v>
      </c>
      <c r="D8691" s="52" t="s">
        <v>1492</v>
      </c>
      <c r="E8691" s="52" t="s">
        <v>1021</v>
      </c>
      <c r="F8691" s="52" t="s">
        <v>1031</v>
      </c>
      <c r="G8691" s="56" t="s">
        <v>1032</v>
      </c>
      <c r="H8691" s="57">
        <v>13600000</v>
      </c>
    </row>
    <row r="8692" spans="1:8">
      <c r="A8692" s="52" t="s">
        <v>811</v>
      </c>
      <c r="B8692" s="52" t="s">
        <v>841</v>
      </c>
      <c r="C8692" s="52" t="s">
        <v>1092</v>
      </c>
      <c r="D8692" s="52" t="s">
        <v>1492</v>
      </c>
      <c r="E8692" s="52" t="s">
        <v>1021</v>
      </c>
      <c r="F8692" s="52" t="s">
        <v>1033</v>
      </c>
      <c r="G8692" s="56" t="s">
        <v>1034</v>
      </c>
      <c r="H8692" s="57">
        <v>380871421</v>
      </c>
    </row>
    <row r="8693" spans="1:8">
      <c r="A8693" s="52" t="s">
        <v>811</v>
      </c>
      <c r="B8693" s="52" t="s">
        <v>841</v>
      </c>
      <c r="C8693" s="52" t="s">
        <v>1092</v>
      </c>
      <c r="D8693" s="52" t="s">
        <v>1492</v>
      </c>
      <c r="E8693" s="52" t="s">
        <v>1035</v>
      </c>
      <c r="F8693" s="52" t="s">
        <v>201</v>
      </c>
      <c r="G8693" s="56" t="s">
        <v>1036</v>
      </c>
      <c r="H8693" s="57">
        <v>4133917362</v>
      </c>
    </row>
    <row r="8694" spans="1:8">
      <c r="A8694" s="52" t="s">
        <v>811</v>
      </c>
      <c r="B8694" s="52" t="s">
        <v>841</v>
      </c>
      <c r="C8694" s="52" t="s">
        <v>1092</v>
      </c>
      <c r="D8694" s="52" t="s">
        <v>1492</v>
      </c>
      <c r="E8694" s="52" t="s">
        <v>1035</v>
      </c>
      <c r="F8694" s="52" t="s">
        <v>1037</v>
      </c>
      <c r="G8694" s="56" t="s">
        <v>1038</v>
      </c>
      <c r="H8694" s="57">
        <v>305751362</v>
      </c>
    </row>
    <row r="8695" spans="1:8">
      <c r="A8695" s="52" t="s">
        <v>811</v>
      </c>
      <c r="B8695" s="52" t="s">
        <v>841</v>
      </c>
      <c r="C8695" s="52" t="s">
        <v>1092</v>
      </c>
      <c r="D8695" s="52" t="s">
        <v>1492</v>
      </c>
      <c r="E8695" s="52" t="s">
        <v>1035</v>
      </c>
      <c r="F8695" s="52" t="s">
        <v>1039</v>
      </c>
      <c r="G8695" s="56" t="s">
        <v>1040</v>
      </c>
      <c r="H8695" s="57">
        <v>597330000</v>
      </c>
    </row>
    <row r="8696" spans="1:8">
      <c r="A8696" s="52" t="s">
        <v>811</v>
      </c>
      <c r="B8696" s="52" t="s">
        <v>841</v>
      </c>
      <c r="C8696" s="52" t="s">
        <v>1092</v>
      </c>
      <c r="D8696" s="52" t="s">
        <v>1492</v>
      </c>
      <c r="E8696" s="52" t="s">
        <v>1035</v>
      </c>
      <c r="F8696" s="52" t="s">
        <v>1041</v>
      </c>
      <c r="G8696" s="56" t="s">
        <v>1028</v>
      </c>
      <c r="H8696" s="57">
        <v>391646000</v>
      </c>
    </row>
    <row r="8697" spans="1:8">
      <c r="A8697" s="52" t="s">
        <v>811</v>
      </c>
      <c r="B8697" s="52" t="s">
        <v>841</v>
      </c>
      <c r="C8697" s="52" t="s">
        <v>1092</v>
      </c>
      <c r="D8697" s="52" t="s">
        <v>1492</v>
      </c>
      <c r="E8697" s="52" t="s">
        <v>1035</v>
      </c>
      <c r="F8697" s="52" t="s">
        <v>1042</v>
      </c>
      <c r="G8697" s="56" t="s">
        <v>1043</v>
      </c>
      <c r="H8697" s="57">
        <v>2839190000</v>
      </c>
    </row>
    <row r="8698" spans="1:8">
      <c r="A8698" s="52" t="s">
        <v>811</v>
      </c>
      <c r="B8698" s="52" t="s">
        <v>841</v>
      </c>
      <c r="C8698" s="52" t="s">
        <v>1092</v>
      </c>
      <c r="D8698" s="52" t="s">
        <v>1492</v>
      </c>
      <c r="E8698" s="52" t="s">
        <v>1044</v>
      </c>
      <c r="F8698" s="52" t="s">
        <v>201</v>
      </c>
      <c r="G8698" s="56" t="s">
        <v>1045</v>
      </c>
      <c r="H8698" s="57">
        <v>11843222706</v>
      </c>
    </row>
    <row r="8699" spans="1:8">
      <c r="A8699" s="52" t="s">
        <v>811</v>
      </c>
      <c r="B8699" s="52" t="s">
        <v>841</v>
      </c>
      <c r="C8699" s="52" t="s">
        <v>1092</v>
      </c>
      <c r="D8699" s="52" t="s">
        <v>1492</v>
      </c>
      <c r="E8699" s="52" t="s">
        <v>1044</v>
      </c>
      <c r="F8699" s="52" t="s">
        <v>1046</v>
      </c>
      <c r="G8699" s="56" t="s">
        <v>1047</v>
      </c>
      <c r="H8699" s="57">
        <v>932293999</v>
      </c>
    </row>
    <row r="8700" spans="1:8">
      <c r="A8700" s="52" t="s">
        <v>811</v>
      </c>
      <c r="B8700" s="52" t="s">
        <v>841</v>
      </c>
      <c r="C8700" s="52" t="s">
        <v>1092</v>
      </c>
      <c r="D8700" s="52" t="s">
        <v>1492</v>
      </c>
      <c r="E8700" s="52" t="s">
        <v>1044</v>
      </c>
      <c r="F8700" s="52" t="s">
        <v>1205</v>
      </c>
      <c r="G8700" s="56" t="s">
        <v>1206</v>
      </c>
      <c r="H8700" s="57">
        <v>42338120</v>
      </c>
    </row>
    <row r="8701" spans="1:8">
      <c r="A8701" s="52" t="s">
        <v>811</v>
      </c>
      <c r="B8701" s="52" t="s">
        <v>841</v>
      </c>
      <c r="C8701" s="52" t="s">
        <v>1092</v>
      </c>
      <c r="D8701" s="52" t="s">
        <v>1492</v>
      </c>
      <c r="E8701" s="52" t="s">
        <v>1044</v>
      </c>
      <c r="F8701" s="52" t="s">
        <v>1048</v>
      </c>
      <c r="G8701" s="56" t="s">
        <v>1049</v>
      </c>
      <c r="H8701" s="57">
        <v>7950150148</v>
      </c>
    </row>
    <row r="8702" spans="1:8">
      <c r="A8702" s="52" t="s">
        <v>811</v>
      </c>
      <c r="B8702" s="52" t="s">
        <v>841</v>
      </c>
      <c r="C8702" s="52" t="s">
        <v>1092</v>
      </c>
      <c r="D8702" s="52" t="s">
        <v>1492</v>
      </c>
      <c r="E8702" s="52" t="s">
        <v>1044</v>
      </c>
      <c r="F8702" s="52" t="s">
        <v>1270</v>
      </c>
      <c r="G8702" s="56" t="s">
        <v>1271</v>
      </c>
      <c r="H8702" s="57">
        <v>3800000</v>
      </c>
    </row>
    <row r="8703" spans="1:8">
      <c r="A8703" s="52" t="s">
        <v>811</v>
      </c>
      <c r="B8703" s="52" t="s">
        <v>841</v>
      </c>
      <c r="C8703" s="52" t="s">
        <v>1092</v>
      </c>
      <c r="D8703" s="52" t="s">
        <v>1492</v>
      </c>
      <c r="E8703" s="52" t="s">
        <v>1044</v>
      </c>
      <c r="F8703" s="52" t="s">
        <v>1050</v>
      </c>
      <c r="G8703" s="56" t="s">
        <v>1051</v>
      </c>
      <c r="H8703" s="57">
        <v>2914640439</v>
      </c>
    </row>
    <row r="8704" spans="1:8" ht="25.5">
      <c r="A8704" s="52" t="s">
        <v>811</v>
      </c>
      <c r="B8704" s="52" t="s">
        <v>841</v>
      </c>
      <c r="C8704" s="52" t="s">
        <v>1092</v>
      </c>
      <c r="D8704" s="52" t="s">
        <v>1492</v>
      </c>
      <c r="E8704" s="52" t="s">
        <v>1058</v>
      </c>
      <c r="F8704" s="52" t="s">
        <v>201</v>
      </c>
      <c r="G8704" s="56" t="s">
        <v>1059</v>
      </c>
      <c r="H8704" s="57">
        <v>25493311783</v>
      </c>
    </row>
    <row r="8705" spans="1:8">
      <c r="A8705" s="52" t="s">
        <v>811</v>
      </c>
      <c r="B8705" s="52" t="s">
        <v>841</v>
      </c>
      <c r="C8705" s="52" t="s">
        <v>1092</v>
      </c>
      <c r="D8705" s="52" t="s">
        <v>1492</v>
      </c>
      <c r="E8705" s="52" t="s">
        <v>1058</v>
      </c>
      <c r="F8705" s="52" t="s">
        <v>1247</v>
      </c>
      <c r="G8705" s="56" t="s">
        <v>1248</v>
      </c>
      <c r="H8705" s="57">
        <v>107000000</v>
      </c>
    </row>
    <row r="8706" spans="1:8">
      <c r="A8706" s="52" t="s">
        <v>811</v>
      </c>
      <c r="B8706" s="52" t="s">
        <v>841</v>
      </c>
      <c r="C8706" s="52" t="s">
        <v>1092</v>
      </c>
      <c r="D8706" s="52" t="s">
        <v>1492</v>
      </c>
      <c r="E8706" s="52" t="s">
        <v>1058</v>
      </c>
      <c r="F8706" s="52" t="s">
        <v>1062</v>
      </c>
      <c r="G8706" s="56" t="s">
        <v>1063</v>
      </c>
      <c r="H8706" s="57">
        <v>6842243170</v>
      </c>
    </row>
    <row r="8707" spans="1:8">
      <c r="A8707" s="52" t="s">
        <v>811</v>
      </c>
      <c r="B8707" s="52" t="s">
        <v>841</v>
      </c>
      <c r="C8707" s="52" t="s">
        <v>1092</v>
      </c>
      <c r="D8707" s="52" t="s">
        <v>1492</v>
      </c>
      <c r="E8707" s="52" t="s">
        <v>1058</v>
      </c>
      <c r="F8707" s="52" t="s">
        <v>1064</v>
      </c>
      <c r="G8707" s="56" t="s">
        <v>1065</v>
      </c>
      <c r="H8707" s="57">
        <v>3110452682</v>
      </c>
    </row>
    <row r="8708" spans="1:8">
      <c r="A8708" s="52" t="s">
        <v>811</v>
      </c>
      <c r="B8708" s="52" t="s">
        <v>841</v>
      </c>
      <c r="C8708" s="52" t="s">
        <v>1092</v>
      </c>
      <c r="D8708" s="52" t="s">
        <v>1492</v>
      </c>
      <c r="E8708" s="52" t="s">
        <v>1058</v>
      </c>
      <c r="F8708" s="52" t="s">
        <v>1066</v>
      </c>
      <c r="G8708" s="56" t="s">
        <v>1067</v>
      </c>
      <c r="H8708" s="57">
        <v>743492338</v>
      </c>
    </row>
    <row r="8709" spans="1:8">
      <c r="A8709" s="52" t="s">
        <v>811</v>
      </c>
      <c r="B8709" s="52" t="s">
        <v>841</v>
      </c>
      <c r="C8709" s="52" t="s">
        <v>1092</v>
      </c>
      <c r="D8709" s="52" t="s">
        <v>1492</v>
      </c>
      <c r="E8709" s="52" t="s">
        <v>1058</v>
      </c>
      <c r="F8709" s="52" t="s">
        <v>1342</v>
      </c>
      <c r="G8709" s="56" t="s">
        <v>1343</v>
      </c>
      <c r="H8709" s="57">
        <v>35895000</v>
      </c>
    </row>
    <row r="8710" spans="1:8">
      <c r="A8710" s="52" t="s">
        <v>811</v>
      </c>
      <c r="B8710" s="52" t="s">
        <v>841</v>
      </c>
      <c r="C8710" s="52" t="s">
        <v>1092</v>
      </c>
      <c r="D8710" s="52" t="s">
        <v>1492</v>
      </c>
      <c r="E8710" s="52" t="s">
        <v>1058</v>
      </c>
      <c r="F8710" s="52" t="s">
        <v>1068</v>
      </c>
      <c r="G8710" s="56" t="s">
        <v>1069</v>
      </c>
      <c r="H8710" s="57">
        <v>2749491805</v>
      </c>
    </row>
    <row r="8711" spans="1:8">
      <c r="A8711" s="52" t="s">
        <v>811</v>
      </c>
      <c r="B8711" s="52" t="s">
        <v>841</v>
      </c>
      <c r="C8711" s="52" t="s">
        <v>1092</v>
      </c>
      <c r="D8711" s="52" t="s">
        <v>1492</v>
      </c>
      <c r="E8711" s="52" t="s">
        <v>1058</v>
      </c>
      <c r="F8711" s="52" t="s">
        <v>1249</v>
      </c>
      <c r="G8711" s="56" t="s">
        <v>1250</v>
      </c>
      <c r="H8711" s="57">
        <v>107965000</v>
      </c>
    </row>
    <row r="8712" spans="1:8">
      <c r="A8712" s="52" t="s">
        <v>811</v>
      </c>
      <c r="B8712" s="52" t="s">
        <v>841</v>
      </c>
      <c r="C8712" s="52" t="s">
        <v>1092</v>
      </c>
      <c r="D8712" s="52" t="s">
        <v>1492</v>
      </c>
      <c r="E8712" s="52" t="s">
        <v>1058</v>
      </c>
      <c r="F8712" s="52" t="s">
        <v>1344</v>
      </c>
      <c r="G8712" s="56" t="s">
        <v>1345</v>
      </c>
      <c r="H8712" s="57">
        <v>180542000</v>
      </c>
    </row>
    <row r="8713" spans="1:8">
      <c r="A8713" s="52" t="s">
        <v>811</v>
      </c>
      <c r="B8713" s="52" t="s">
        <v>841</v>
      </c>
      <c r="C8713" s="52" t="s">
        <v>1092</v>
      </c>
      <c r="D8713" s="52" t="s">
        <v>1492</v>
      </c>
      <c r="E8713" s="52" t="s">
        <v>1058</v>
      </c>
      <c r="F8713" s="52" t="s">
        <v>1070</v>
      </c>
      <c r="G8713" s="56" t="s">
        <v>1071</v>
      </c>
      <c r="H8713" s="57">
        <v>11616229788</v>
      </c>
    </row>
    <row r="8714" spans="1:8" ht="25.5">
      <c r="A8714" s="52" t="s">
        <v>811</v>
      </c>
      <c r="B8714" s="52" t="s">
        <v>841</v>
      </c>
      <c r="C8714" s="52" t="s">
        <v>1092</v>
      </c>
      <c r="D8714" s="52" t="s">
        <v>1492</v>
      </c>
      <c r="E8714" s="52" t="s">
        <v>1072</v>
      </c>
      <c r="F8714" s="52" t="s">
        <v>201</v>
      </c>
      <c r="G8714" s="56" t="s">
        <v>1073</v>
      </c>
      <c r="H8714" s="57">
        <v>10871072234</v>
      </c>
    </row>
    <row r="8715" spans="1:8">
      <c r="A8715" s="52" t="s">
        <v>811</v>
      </c>
      <c r="B8715" s="52" t="s">
        <v>841</v>
      </c>
      <c r="C8715" s="52" t="s">
        <v>1092</v>
      </c>
      <c r="D8715" s="52" t="s">
        <v>1492</v>
      </c>
      <c r="E8715" s="52" t="s">
        <v>1072</v>
      </c>
      <c r="F8715" s="52" t="s">
        <v>1251</v>
      </c>
      <c r="G8715" s="56" t="s">
        <v>1248</v>
      </c>
      <c r="H8715" s="57">
        <v>1585054000</v>
      </c>
    </row>
    <row r="8716" spans="1:8">
      <c r="A8716" s="52" t="s">
        <v>811</v>
      </c>
      <c r="B8716" s="52" t="s">
        <v>841</v>
      </c>
      <c r="C8716" s="52" t="s">
        <v>1092</v>
      </c>
      <c r="D8716" s="52" t="s">
        <v>1492</v>
      </c>
      <c r="E8716" s="52" t="s">
        <v>1072</v>
      </c>
      <c r="F8716" s="52" t="s">
        <v>1074</v>
      </c>
      <c r="G8716" s="56" t="s">
        <v>1067</v>
      </c>
      <c r="H8716" s="57">
        <v>1248003840</v>
      </c>
    </row>
    <row r="8717" spans="1:8">
      <c r="A8717" s="52" t="s">
        <v>811</v>
      </c>
      <c r="B8717" s="52" t="s">
        <v>841</v>
      </c>
      <c r="C8717" s="52" t="s">
        <v>1092</v>
      </c>
      <c r="D8717" s="52" t="s">
        <v>1492</v>
      </c>
      <c r="E8717" s="52" t="s">
        <v>1072</v>
      </c>
      <c r="F8717" s="52" t="s">
        <v>1075</v>
      </c>
      <c r="G8717" s="56" t="s">
        <v>1065</v>
      </c>
      <c r="H8717" s="57">
        <v>2785349134</v>
      </c>
    </row>
    <row r="8718" spans="1:8">
      <c r="A8718" s="52" t="s">
        <v>811</v>
      </c>
      <c r="B8718" s="52" t="s">
        <v>841</v>
      </c>
      <c r="C8718" s="52" t="s">
        <v>1092</v>
      </c>
      <c r="D8718" s="52" t="s">
        <v>1492</v>
      </c>
      <c r="E8718" s="52" t="s">
        <v>1072</v>
      </c>
      <c r="F8718" s="52" t="s">
        <v>1252</v>
      </c>
      <c r="G8718" s="56" t="s">
        <v>1253</v>
      </c>
      <c r="H8718" s="57">
        <v>5252665260</v>
      </c>
    </row>
    <row r="8719" spans="1:8" ht="25.5">
      <c r="A8719" s="52" t="s">
        <v>811</v>
      </c>
      <c r="B8719" s="52" t="s">
        <v>841</v>
      </c>
      <c r="C8719" s="52" t="s">
        <v>1092</v>
      </c>
      <c r="D8719" s="52" t="s">
        <v>1492</v>
      </c>
      <c r="E8719" s="52" t="s">
        <v>1076</v>
      </c>
      <c r="F8719" s="52" t="s">
        <v>201</v>
      </c>
      <c r="G8719" s="56" t="s">
        <v>1077</v>
      </c>
      <c r="H8719" s="57">
        <v>27291110980</v>
      </c>
    </row>
    <row r="8720" spans="1:8">
      <c r="A8720" s="52" t="s">
        <v>811</v>
      </c>
      <c r="B8720" s="52" t="s">
        <v>841</v>
      </c>
      <c r="C8720" s="52" t="s">
        <v>1092</v>
      </c>
      <c r="D8720" s="52" t="s">
        <v>1492</v>
      </c>
      <c r="E8720" s="52" t="s">
        <v>1076</v>
      </c>
      <c r="F8720" s="52" t="s">
        <v>1112</v>
      </c>
      <c r="G8720" s="56" t="s">
        <v>1113</v>
      </c>
      <c r="H8720" s="57">
        <v>9024096839</v>
      </c>
    </row>
    <row r="8721" spans="1:8">
      <c r="A8721" s="52" t="s">
        <v>811</v>
      </c>
      <c r="B8721" s="52" t="s">
        <v>841</v>
      </c>
      <c r="C8721" s="52" t="s">
        <v>1092</v>
      </c>
      <c r="D8721" s="52" t="s">
        <v>1492</v>
      </c>
      <c r="E8721" s="52" t="s">
        <v>1076</v>
      </c>
      <c r="F8721" s="52" t="s">
        <v>1078</v>
      </c>
      <c r="G8721" s="56" t="s">
        <v>1079</v>
      </c>
      <c r="H8721" s="57">
        <v>1759468282</v>
      </c>
    </row>
    <row r="8722" spans="1:8">
      <c r="A8722" s="52" t="s">
        <v>811</v>
      </c>
      <c r="B8722" s="52" t="s">
        <v>841</v>
      </c>
      <c r="C8722" s="52" t="s">
        <v>1092</v>
      </c>
      <c r="D8722" s="52" t="s">
        <v>1492</v>
      </c>
      <c r="E8722" s="52" t="s">
        <v>1076</v>
      </c>
      <c r="F8722" s="52" t="s">
        <v>1080</v>
      </c>
      <c r="G8722" s="56" t="s">
        <v>1081</v>
      </c>
      <c r="H8722" s="57">
        <v>2258033599</v>
      </c>
    </row>
    <row r="8723" spans="1:8">
      <c r="A8723" s="52" t="s">
        <v>811</v>
      </c>
      <c r="B8723" s="52" t="s">
        <v>841</v>
      </c>
      <c r="C8723" s="52" t="s">
        <v>1092</v>
      </c>
      <c r="D8723" s="52" t="s">
        <v>1492</v>
      </c>
      <c r="E8723" s="52" t="s">
        <v>1076</v>
      </c>
      <c r="F8723" s="52" t="s">
        <v>1082</v>
      </c>
      <c r="G8723" s="56" t="s">
        <v>971</v>
      </c>
      <c r="H8723" s="57">
        <v>14249512260</v>
      </c>
    </row>
    <row r="8724" spans="1:8">
      <c r="A8724" s="52" t="s">
        <v>811</v>
      </c>
      <c r="B8724" s="52" t="s">
        <v>841</v>
      </c>
      <c r="C8724" s="52" t="s">
        <v>1092</v>
      </c>
      <c r="D8724" s="52" t="s">
        <v>1492</v>
      </c>
      <c r="E8724" s="52" t="s">
        <v>1189</v>
      </c>
      <c r="F8724" s="52" t="s">
        <v>201</v>
      </c>
      <c r="G8724" s="56" t="s">
        <v>1190</v>
      </c>
      <c r="H8724" s="57">
        <v>1004513200</v>
      </c>
    </row>
    <row r="8725" spans="1:8">
      <c r="A8725" s="52" t="s">
        <v>811</v>
      </c>
      <c r="B8725" s="52" t="s">
        <v>841</v>
      </c>
      <c r="C8725" s="52" t="s">
        <v>1092</v>
      </c>
      <c r="D8725" s="52" t="s">
        <v>1492</v>
      </c>
      <c r="E8725" s="52" t="s">
        <v>1189</v>
      </c>
      <c r="F8725" s="52" t="s">
        <v>1191</v>
      </c>
      <c r="G8725" s="56" t="s">
        <v>1192</v>
      </c>
      <c r="H8725" s="57">
        <v>979513200</v>
      </c>
    </row>
    <row r="8726" spans="1:8">
      <c r="A8726" s="52" t="s">
        <v>811</v>
      </c>
      <c r="B8726" s="52" t="s">
        <v>841</v>
      </c>
      <c r="C8726" s="52" t="s">
        <v>1092</v>
      </c>
      <c r="D8726" s="52" t="s">
        <v>1492</v>
      </c>
      <c r="E8726" s="52" t="s">
        <v>1189</v>
      </c>
      <c r="F8726" s="52" t="s">
        <v>1321</v>
      </c>
      <c r="G8726" s="56" t="s">
        <v>1322</v>
      </c>
      <c r="H8726" s="57">
        <v>25000000</v>
      </c>
    </row>
    <row r="8727" spans="1:8">
      <c r="A8727" s="52" t="s">
        <v>811</v>
      </c>
      <c r="B8727" s="52" t="s">
        <v>841</v>
      </c>
      <c r="C8727" s="52" t="s">
        <v>1092</v>
      </c>
      <c r="D8727" s="52" t="s">
        <v>1492</v>
      </c>
      <c r="E8727" s="52" t="s">
        <v>1083</v>
      </c>
      <c r="F8727" s="52" t="s">
        <v>201</v>
      </c>
      <c r="G8727" s="56" t="s">
        <v>971</v>
      </c>
      <c r="H8727" s="57">
        <v>28097412628</v>
      </c>
    </row>
    <row r="8728" spans="1:8">
      <c r="A8728" s="52" t="s">
        <v>811</v>
      </c>
      <c r="B8728" s="52" t="s">
        <v>841</v>
      </c>
      <c r="C8728" s="52" t="s">
        <v>1092</v>
      </c>
      <c r="D8728" s="52" t="s">
        <v>1492</v>
      </c>
      <c r="E8728" s="52" t="s">
        <v>1083</v>
      </c>
      <c r="F8728" s="52" t="s">
        <v>1084</v>
      </c>
      <c r="G8728" s="56" t="s">
        <v>1085</v>
      </c>
      <c r="H8728" s="57">
        <v>215744500</v>
      </c>
    </row>
    <row r="8729" spans="1:8">
      <c r="A8729" s="52" t="s">
        <v>811</v>
      </c>
      <c r="B8729" s="52" t="s">
        <v>841</v>
      </c>
      <c r="C8729" s="52" t="s">
        <v>1092</v>
      </c>
      <c r="D8729" s="52" t="s">
        <v>1492</v>
      </c>
      <c r="E8729" s="52" t="s">
        <v>1083</v>
      </c>
      <c r="F8729" s="52" t="s">
        <v>1086</v>
      </c>
      <c r="G8729" s="56" t="s">
        <v>1087</v>
      </c>
      <c r="H8729" s="57">
        <v>76293652</v>
      </c>
    </row>
    <row r="8730" spans="1:8">
      <c r="A8730" s="52" t="s">
        <v>811</v>
      </c>
      <c r="B8730" s="52" t="s">
        <v>841</v>
      </c>
      <c r="C8730" s="52" t="s">
        <v>1092</v>
      </c>
      <c r="D8730" s="52" t="s">
        <v>1492</v>
      </c>
      <c r="E8730" s="52" t="s">
        <v>1083</v>
      </c>
      <c r="F8730" s="52" t="s">
        <v>1088</v>
      </c>
      <c r="G8730" s="56" t="s">
        <v>1089</v>
      </c>
      <c r="H8730" s="57">
        <v>2357161329</v>
      </c>
    </row>
    <row r="8731" spans="1:8" ht="25.5">
      <c r="A8731" s="52" t="s">
        <v>811</v>
      </c>
      <c r="B8731" s="52" t="s">
        <v>841</v>
      </c>
      <c r="C8731" s="52" t="s">
        <v>1092</v>
      </c>
      <c r="D8731" s="52" t="s">
        <v>1492</v>
      </c>
      <c r="E8731" s="52" t="s">
        <v>1083</v>
      </c>
      <c r="F8731" s="52" t="s">
        <v>1332</v>
      </c>
      <c r="G8731" s="56" t="s">
        <v>1333</v>
      </c>
      <c r="H8731" s="57">
        <v>9342939287</v>
      </c>
    </row>
    <row r="8732" spans="1:8">
      <c r="A8732" s="52" t="s">
        <v>811</v>
      </c>
      <c r="B8732" s="52" t="s">
        <v>841</v>
      </c>
      <c r="C8732" s="52" t="s">
        <v>1092</v>
      </c>
      <c r="D8732" s="52" t="s">
        <v>1492</v>
      </c>
      <c r="E8732" s="52" t="s">
        <v>1083</v>
      </c>
      <c r="F8732" s="52" t="s">
        <v>1090</v>
      </c>
      <c r="G8732" s="56" t="s">
        <v>1091</v>
      </c>
      <c r="H8732" s="57">
        <v>16105273860</v>
      </c>
    </row>
    <row r="8733" spans="1:8" ht="38.25">
      <c r="A8733" s="52" t="s">
        <v>811</v>
      </c>
      <c r="B8733" s="52" t="s">
        <v>841</v>
      </c>
      <c r="C8733" s="52" t="s">
        <v>1092</v>
      </c>
      <c r="D8733" s="52" t="s">
        <v>1492</v>
      </c>
      <c r="E8733" s="52" t="s">
        <v>1254</v>
      </c>
      <c r="F8733" s="52" t="s">
        <v>201</v>
      </c>
      <c r="G8733" s="56" t="s">
        <v>1255</v>
      </c>
      <c r="H8733" s="57">
        <v>121696000</v>
      </c>
    </row>
    <row r="8734" spans="1:8" ht="51">
      <c r="A8734" s="52" t="s">
        <v>811</v>
      </c>
      <c r="B8734" s="52" t="s">
        <v>841</v>
      </c>
      <c r="C8734" s="52" t="s">
        <v>1092</v>
      </c>
      <c r="D8734" s="52" t="s">
        <v>1492</v>
      </c>
      <c r="E8734" s="52" t="s">
        <v>1254</v>
      </c>
      <c r="F8734" s="52" t="s">
        <v>1256</v>
      </c>
      <c r="G8734" s="56" t="s">
        <v>1257</v>
      </c>
      <c r="H8734" s="57">
        <v>13410000</v>
      </c>
    </row>
    <row r="8735" spans="1:8">
      <c r="A8735" s="52" t="s">
        <v>811</v>
      </c>
      <c r="B8735" s="52" t="s">
        <v>841</v>
      </c>
      <c r="C8735" s="52" t="s">
        <v>1092</v>
      </c>
      <c r="D8735" s="52" t="s">
        <v>1492</v>
      </c>
      <c r="E8735" s="52" t="s">
        <v>1254</v>
      </c>
      <c r="F8735" s="52" t="s">
        <v>1352</v>
      </c>
      <c r="G8735" s="56" t="s">
        <v>971</v>
      </c>
      <c r="H8735" s="57">
        <v>108286000</v>
      </c>
    </row>
    <row r="8736" spans="1:8">
      <c r="A8736" s="52" t="s">
        <v>811</v>
      </c>
      <c r="B8736" s="52" t="s">
        <v>841</v>
      </c>
      <c r="C8736" s="52" t="s">
        <v>1092</v>
      </c>
      <c r="D8736" s="52" t="s">
        <v>1492</v>
      </c>
      <c r="E8736" s="52" t="s">
        <v>1258</v>
      </c>
      <c r="F8736" s="52" t="s">
        <v>201</v>
      </c>
      <c r="G8736" s="56" t="s">
        <v>1259</v>
      </c>
      <c r="H8736" s="57">
        <v>7000000</v>
      </c>
    </row>
    <row r="8737" spans="1:8">
      <c r="A8737" s="52" t="s">
        <v>811</v>
      </c>
      <c r="B8737" s="52" t="s">
        <v>841</v>
      </c>
      <c r="C8737" s="52" t="s">
        <v>1092</v>
      </c>
      <c r="D8737" s="52" t="s">
        <v>1492</v>
      </c>
      <c r="E8737" s="52" t="s">
        <v>1258</v>
      </c>
      <c r="F8737" s="52" t="s">
        <v>1260</v>
      </c>
      <c r="G8737" s="56" t="s">
        <v>1261</v>
      </c>
      <c r="H8737" s="57">
        <v>7000000</v>
      </c>
    </row>
    <row r="8738" spans="1:8">
      <c r="A8738" s="52" t="s">
        <v>811</v>
      </c>
      <c r="B8738" s="52" t="s">
        <v>841</v>
      </c>
      <c r="C8738" s="52" t="s">
        <v>1092</v>
      </c>
      <c r="D8738" s="52" t="s">
        <v>1492</v>
      </c>
      <c r="E8738" s="52" t="s">
        <v>1262</v>
      </c>
      <c r="F8738" s="52" t="s">
        <v>201</v>
      </c>
      <c r="G8738" s="56" t="s">
        <v>1263</v>
      </c>
      <c r="H8738" s="57">
        <v>2618772000</v>
      </c>
    </row>
    <row r="8739" spans="1:8">
      <c r="A8739" s="52" t="s">
        <v>811</v>
      </c>
      <c r="B8739" s="52" t="s">
        <v>841</v>
      </c>
      <c r="C8739" s="52" t="s">
        <v>1092</v>
      </c>
      <c r="D8739" s="52" t="s">
        <v>1492</v>
      </c>
      <c r="E8739" s="52" t="s">
        <v>1262</v>
      </c>
      <c r="F8739" s="52" t="s">
        <v>1264</v>
      </c>
      <c r="G8739" s="56" t="s">
        <v>1265</v>
      </c>
      <c r="H8739" s="57">
        <v>2618772000</v>
      </c>
    </row>
    <row r="8740" spans="1:8">
      <c r="A8740" s="52" t="s">
        <v>811</v>
      </c>
      <c r="B8740" s="52" t="s">
        <v>841</v>
      </c>
      <c r="C8740" s="52" t="s">
        <v>1092</v>
      </c>
      <c r="D8740" s="52" t="s">
        <v>1492</v>
      </c>
      <c r="E8740" s="52" t="s">
        <v>1096</v>
      </c>
      <c r="F8740" s="52" t="s">
        <v>201</v>
      </c>
      <c r="G8740" s="56" t="s">
        <v>1097</v>
      </c>
      <c r="H8740" s="57">
        <v>13827169000</v>
      </c>
    </row>
    <row r="8741" spans="1:8" ht="25.5">
      <c r="A8741" s="52" t="s">
        <v>811</v>
      </c>
      <c r="B8741" s="52" t="s">
        <v>841</v>
      </c>
      <c r="C8741" s="52" t="s">
        <v>1092</v>
      </c>
      <c r="D8741" s="52" t="s">
        <v>1492</v>
      </c>
      <c r="E8741" s="52" t="s">
        <v>1096</v>
      </c>
      <c r="F8741" s="52" t="s">
        <v>1098</v>
      </c>
      <c r="G8741" s="56" t="s">
        <v>1099</v>
      </c>
      <c r="H8741" s="57">
        <v>13827169000</v>
      </c>
    </row>
    <row r="8742" spans="1:8">
      <c r="A8742" s="52" t="s">
        <v>811</v>
      </c>
      <c r="B8742" s="52" t="s">
        <v>841</v>
      </c>
      <c r="C8742" s="52" t="s">
        <v>1092</v>
      </c>
      <c r="D8742" s="52" t="s">
        <v>1492</v>
      </c>
      <c r="E8742" s="52" t="s">
        <v>1100</v>
      </c>
      <c r="F8742" s="52" t="s">
        <v>201</v>
      </c>
      <c r="G8742" s="56" t="s">
        <v>1034</v>
      </c>
      <c r="H8742" s="57">
        <v>1192305034</v>
      </c>
    </row>
    <row r="8743" spans="1:8">
      <c r="A8743" s="52" t="s">
        <v>811</v>
      </c>
      <c r="B8743" s="52" t="s">
        <v>841</v>
      </c>
      <c r="C8743" s="52" t="s">
        <v>1092</v>
      </c>
      <c r="D8743" s="52" t="s">
        <v>1492</v>
      </c>
      <c r="E8743" s="52" t="s">
        <v>1100</v>
      </c>
      <c r="F8743" s="52" t="s">
        <v>1101</v>
      </c>
      <c r="G8743" s="56" t="s">
        <v>1102</v>
      </c>
      <c r="H8743" s="57">
        <v>243537034</v>
      </c>
    </row>
    <row r="8744" spans="1:8">
      <c r="A8744" s="52" t="s">
        <v>811</v>
      </c>
      <c r="B8744" s="52" t="s">
        <v>841</v>
      </c>
      <c r="C8744" s="52" t="s">
        <v>1092</v>
      </c>
      <c r="D8744" s="52" t="s">
        <v>1492</v>
      </c>
      <c r="E8744" s="52" t="s">
        <v>1100</v>
      </c>
      <c r="F8744" s="52" t="s">
        <v>1103</v>
      </c>
      <c r="G8744" s="56" t="s">
        <v>1104</v>
      </c>
      <c r="H8744" s="57">
        <v>910833000</v>
      </c>
    </row>
    <row r="8745" spans="1:8">
      <c r="A8745" s="52" t="s">
        <v>811</v>
      </c>
      <c r="B8745" s="52" t="s">
        <v>841</v>
      </c>
      <c r="C8745" s="52" t="s">
        <v>1092</v>
      </c>
      <c r="D8745" s="52" t="s">
        <v>1492</v>
      </c>
      <c r="E8745" s="52" t="s">
        <v>1100</v>
      </c>
      <c r="F8745" s="52" t="s">
        <v>1105</v>
      </c>
      <c r="G8745" s="56" t="s">
        <v>971</v>
      </c>
      <c r="H8745" s="57">
        <v>37935000</v>
      </c>
    </row>
    <row r="8746" spans="1:8">
      <c r="A8746" s="52" t="s">
        <v>811</v>
      </c>
      <c r="B8746" s="52" t="s">
        <v>841</v>
      </c>
      <c r="C8746" s="52" t="s">
        <v>1092</v>
      </c>
      <c r="D8746" s="52" t="s">
        <v>1094</v>
      </c>
      <c r="E8746" s="52" t="s">
        <v>201</v>
      </c>
      <c r="F8746" s="52" t="s">
        <v>201</v>
      </c>
      <c r="G8746" s="56" t="s">
        <v>1095</v>
      </c>
      <c r="H8746" s="57">
        <v>63295000</v>
      </c>
    </row>
    <row r="8747" spans="1:8">
      <c r="A8747" s="52" t="s">
        <v>811</v>
      </c>
      <c r="B8747" s="52" t="s">
        <v>841</v>
      </c>
      <c r="C8747" s="52" t="s">
        <v>1092</v>
      </c>
      <c r="D8747" s="52" t="s">
        <v>1094</v>
      </c>
      <c r="E8747" s="52" t="s">
        <v>1100</v>
      </c>
      <c r="F8747" s="52" t="s">
        <v>201</v>
      </c>
      <c r="G8747" s="56" t="s">
        <v>1034</v>
      </c>
      <c r="H8747" s="57">
        <v>63295000</v>
      </c>
    </row>
    <row r="8748" spans="1:8">
      <c r="A8748" s="52" t="s">
        <v>811</v>
      </c>
      <c r="B8748" s="52" t="s">
        <v>841</v>
      </c>
      <c r="C8748" s="52" t="s">
        <v>1092</v>
      </c>
      <c r="D8748" s="52" t="s">
        <v>1094</v>
      </c>
      <c r="E8748" s="52" t="s">
        <v>1100</v>
      </c>
      <c r="F8748" s="52" t="s">
        <v>1101</v>
      </c>
      <c r="G8748" s="56" t="s">
        <v>1102</v>
      </c>
      <c r="H8748" s="57">
        <v>63295000</v>
      </c>
    </row>
    <row r="8749" spans="1:8" ht="25.5">
      <c r="A8749" s="52" t="s">
        <v>811</v>
      </c>
      <c r="B8749" s="52" t="s">
        <v>841</v>
      </c>
      <c r="C8749" s="52" t="s">
        <v>1092</v>
      </c>
      <c r="D8749" s="52" t="s">
        <v>1353</v>
      </c>
      <c r="E8749" s="52" t="s">
        <v>201</v>
      </c>
      <c r="F8749" s="52" t="s">
        <v>201</v>
      </c>
      <c r="G8749" s="56" t="s">
        <v>1354</v>
      </c>
      <c r="H8749" s="57">
        <v>31504056200</v>
      </c>
    </row>
    <row r="8750" spans="1:8">
      <c r="A8750" s="52" t="s">
        <v>811</v>
      </c>
      <c r="B8750" s="52" t="s">
        <v>841</v>
      </c>
      <c r="C8750" s="52" t="s">
        <v>1092</v>
      </c>
      <c r="D8750" s="52" t="s">
        <v>1353</v>
      </c>
      <c r="E8750" s="52" t="s">
        <v>934</v>
      </c>
      <c r="F8750" s="52" t="s">
        <v>201</v>
      </c>
      <c r="G8750" s="56" t="s">
        <v>935</v>
      </c>
      <c r="H8750" s="57">
        <v>11642221531</v>
      </c>
    </row>
    <row r="8751" spans="1:8">
      <c r="A8751" s="52" t="s">
        <v>811</v>
      </c>
      <c r="B8751" s="52" t="s">
        <v>841</v>
      </c>
      <c r="C8751" s="52" t="s">
        <v>1092</v>
      </c>
      <c r="D8751" s="52" t="s">
        <v>1353</v>
      </c>
      <c r="E8751" s="52" t="s">
        <v>934</v>
      </c>
      <c r="F8751" s="52" t="s">
        <v>936</v>
      </c>
      <c r="G8751" s="56" t="s">
        <v>937</v>
      </c>
      <c r="H8751" s="57">
        <v>11519744531</v>
      </c>
    </row>
    <row r="8752" spans="1:8">
      <c r="A8752" s="52" t="s">
        <v>811</v>
      </c>
      <c r="B8752" s="52" t="s">
        <v>841</v>
      </c>
      <c r="C8752" s="52" t="s">
        <v>1092</v>
      </c>
      <c r="D8752" s="52" t="s">
        <v>1353</v>
      </c>
      <c r="E8752" s="52" t="s">
        <v>934</v>
      </c>
      <c r="F8752" s="52" t="s">
        <v>938</v>
      </c>
      <c r="G8752" s="56" t="s">
        <v>939</v>
      </c>
      <c r="H8752" s="57">
        <v>122477000</v>
      </c>
    </row>
    <row r="8753" spans="1:8" ht="25.5">
      <c r="A8753" s="52" t="s">
        <v>811</v>
      </c>
      <c r="B8753" s="52" t="s">
        <v>841</v>
      </c>
      <c r="C8753" s="52" t="s">
        <v>1092</v>
      </c>
      <c r="D8753" s="52" t="s">
        <v>1353</v>
      </c>
      <c r="E8753" s="52" t="s">
        <v>940</v>
      </c>
      <c r="F8753" s="52" t="s">
        <v>201</v>
      </c>
      <c r="G8753" s="56" t="s">
        <v>941</v>
      </c>
      <c r="H8753" s="57">
        <v>102338000</v>
      </c>
    </row>
    <row r="8754" spans="1:8" ht="25.5">
      <c r="A8754" s="52" t="s">
        <v>811</v>
      </c>
      <c r="B8754" s="52" t="s">
        <v>841</v>
      </c>
      <c r="C8754" s="52" t="s">
        <v>1092</v>
      </c>
      <c r="D8754" s="52" t="s">
        <v>1353</v>
      </c>
      <c r="E8754" s="52" t="s">
        <v>940</v>
      </c>
      <c r="F8754" s="52" t="s">
        <v>942</v>
      </c>
      <c r="G8754" s="56" t="s">
        <v>943</v>
      </c>
      <c r="H8754" s="57">
        <v>102338000</v>
      </c>
    </row>
    <row r="8755" spans="1:8">
      <c r="A8755" s="52" t="s">
        <v>811</v>
      </c>
      <c r="B8755" s="52" t="s">
        <v>841</v>
      </c>
      <c r="C8755" s="52" t="s">
        <v>1092</v>
      </c>
      <c r="D8755" s="52" t="s">
        <v>1353</v>
      </c>
      <c r="E8755" s="52" t="s">
        <v>944</v>
      </c>
      <c r="F8755" s="52" t="s">
        <v>201</v>
      </c>
      <c r="G8755" s="56" t="s">
        <v>945</v>
      </c>
      <c r="H8755" s="57">
        <v>5664838559</v>
      </c>
    </row>
    <row r="8756" spans="1:8">
      <c r="A8756" s="52" t="s">
        <v>811</v>
      </c>
      <c r="B8756" s="52" t="s">
        <v>841</v>
      </c>
      <c r="C8756" s="52" t="s">
        <v>1092</v>
      </c>
      <c r="D8756" s="52" t="s">
        <v>1353</v>
      </c>
      <c r="E8756" s="52" t="s">
        <v>944</v>
      </c>
      <c r="F8756" s="52" t="s">
        <v>946</v>
      </c>
      <c r="G8756" s="56" t="s">
        <v>947</v>
      </c>
      <c r="H8756" s="57">
        <v>268586303</v>
      </c>
    </row>
    <row r="8757" spans="1:8">
      <c r="A8757" s="52" t="s">
        <v>811</v>
      </c>
      <c r="B8757" s="52" t="s">
        <v>841</v>
      </c>
      <c r="C8757" s="52" t="s">
        <v>1092</v>
      </c>
      <c r="D8757" s="52" t="s">
        <v>1353</v>
      </c>
      <c r="E8757" s="52" t="s">
        <v>944</v>
      </c>
      <c r="F8757" s="52" t="s">
        <v>1240</v>
      </c>
      <c r="G8757" s="56" t="s">
        <v>1241</v>
      </c>
      <c r="H8757" s="57">
        <v>224244000</v>
      </c>
    </row>
    <row r="8758" spans="1:8">
      <c r="A8758" s="52" t="s">
        <v>811</v>
      </c>
      <c r="B8758" s="52" t="s">
        <v>841</v>
      </c>
      <c r="C8758" s="52" t="s">
        <v>1092</v>
      </c>
      <c r="D8758" s="52" t="s">
        <v>1353</v>
      </c>
      <c r="E8758" s="52" t="s">
        <v>944</v>
      </c>
      <c r="F8758" s="52" t="s">
        <v>948</v>
      </c>
      <c r="G8758" s="56" t="s">
        <v>949</v>
      </c>
      <c r="H8758" s="57">
        <v>179693000</v>
      </c>
    </row>
    <row r="8759" spans="1:8">
      <c r="A8759" s="52" t="s">
        <v>811</v>
      </c>
      <c r="B8759" s="52" t="s">
        <v>841</v>
      </c>
      <c r="C8759" s="52" t="s">
        <v>1092</v>
      </c>
      <c r="D8759" s="52" t="s">
        <v>1353</v>
      </c>
      <c r="E8759" s="52" t="s">
        <v>944</v>
      </c>
      <c r="F8759" s="52" t="s">
        <v>950</v>
      </c>
      <c r="G8759" s="56" t="s">
        <v>951</v>
      </c>
      <c r="H8759" s="57">
        <v>19964000</v>
      </c>
    </row>
    <row r="8760" spans="1:8">
      <c r="A8760" s="52" t="s">
        <v>811</v>
      </c>
      <c r="B8760" s="52" t="s">
        <v>841</v>
      </c>
      <c r="C8760" s="52" t="s">
        <v>1092</v>
      </c>
      <c r="D8760" s="52" t="s">
        <v>1353</v>
      </c>
      <c r="E8760" s="52" t="s">
        <v>944</v>
      </c>
      <c r="F8760" s="52" t="s">
        <v>1229</v>
      </c>
      <c r="G8760" s="56" t="s">
        <v>1230</v>
      </c>
      <c r="H8760" s="57">
        <v>3211667845</v>
      </c>
    </row>
    <row r="8761" spans="1:8" ht="25.5">
      <c r="A8761" s="52" t="s">
        <v>811</v>
      </c>
      <c r="B8761" s="52" t="s">
        <v>841</v>
      </c>
      <c r="C8761" s="52" t="s">
        <v>1092</v>
      </c>
      <c r="D8761" s="52" t="s">
        <v>1353</v>
      </c>
      <c r="E8761" s="52" t="s">
        <v>944</v>
      </c>
      <c r="F8761" s="52" t="s">
        <v>954</v>
      </c>
      <c r="G8761" s="56" t="s">
        <v>955</v>
      </c>
      <c r="H8761" s="57">
        <v>98967000</v>
      </c>
    </row>
    <row r="8762" spans="1:8" ht="25.5">
      <c r="A8762" s="52" t="s">
        <v>811</v>
      </c>
      <c r="B8762" s="52" t="s">
        <v>841</v>
      </c>
      <c r="C8762" s="52" t="s">
        <v>1092</v>
      </c>
      <c r="D8762" s="52" t="s">
        <v>1353</v>
      </c>
      <c r="E8762" s="52" t="s">
        <v>944</v>
      </c>
      <c r="F8762" s="52" t="s">
        <v>956</v>
      </c>
      <c r="G8762" s="56" t="s">
        <v>957</v>
      </c>
      <c r="H8762" s="57">
        <v>1602279411</v>
      </c>
    </row>
    <row r="8763" spans="1:8">
      <c r="A8763" s="52" t="s">
        <v>811</v>
      </c>
      <c r="B8763" s="52" t="s">
        <v>841</v>
      </c>
      <c r="C8763" s="52" t="s">
        <v>1092</v>
      </c>
      <c r="D8763" s="52" t="s">
        <v>1353</v>
      </c>
      <c r="E8763" s="52" t="s">
        <v>944</v>
      </c>
      <c r="F8763" s="52" t="s">
        <v>960</v>
      </c>
      <c r="G8763" s="56" t="s">
        <v>961</v>
      </c>
      <c r="H8763" s="57">
        <v>59437000</v>
      </c>
    </row>
    <row r="8764" spans="1:8" ht="25.5">
      <c r="A8764" s="52" t="s">
        <v>811</v>
      </c>
      <c r="B8764" s="52" t="s">
        <v>841</v>
      </c>
      <c r="C8764" s="52" t="s">
        <v>1092</v>
      </c>
      <c r="D8764" s="52" t="s">
        <v>1353</v>
      </c>
      <c r="E8764" s="52" t="s">
        <v>962</v>
      </c>
      <c r="F8764" s="52" t="s">
        <v>201</v>
      </c>
      <c r="G8764" s="56" t="s">
        <v>963</v>
      </c>
      <c r="H8764" s="57">
        <v>750231000</v>
      </c>
    </row>
    <row r="8765" spans="1:8">
      <c r="A8765" s="52" t="s">
        <v>811</v>
      </c>
      <c r="B8765" s="52" t="s">
        <v>841</v>
      </c>
      <c r="C8765" s="52" t="s">
        <v>1092</v>
      </c>
      <c r="D8765" s="52" t="s">
        <v>1353</v>
      </c>
      <c r="E8765" s="52" t="s">
        <v>962</v>
      </c>
      <c r="F8765" s="52" t="s">
        <v>1338</v>
      </c>
      <c r="G8765" s="56" t="s">
        <v>1339</v>
      </c>
      <c r="H8765" s="57">
        <v>391259000</v>
      </c>
    </row>
    <row r="8766" spans="1:8">
      <c r="A8766" s="52" t="s">
        <v>811</v>
      </c>
      <c r="B8766" s="52" t="s">
        <v>841</v>
      </c>
      <c r="C8766" s="52" t="s">
        <v>1092</v>
      </c>
      <c r="D8766" s="52" t="s">
        <v>1353</v>
      </c>
      <c r="E8766" s="52" t="s">
        <v>962</v>
      </c>
      <c r="F8766" s="52" t="s">
        <v>1340</v>
      </c>
      <c r="G8766" s="56" t="s">
        <v>1341</v>
      </c>
      <c r="H8766" s="57">
        <v>252040000</v>
      </c>
    </row>
    <row r="8767" spans="1:8">
      <c r="A8767" s="52" t="s">
        <v>811</v>
      </c>
      <c r="B8767" s="52" t="s">
        <v>841</v>
      </c>
      <c r="C8767" s="52" t="s">
        <v>1092</v>
      </c>
      <c r="D8767" s="52" t="s">
        <v>1353</v>
      </c>
      <c r="E8767" s="52" t="s">
        <v>962</v>
      </c>
      <c r="F8767" s="52" t="s">
        <v>964</v>
      </c>
      <c r="G8767" s="56" t="s">
        <v>965</v>
      </c>
      <c r="H8767" s="57">
        <v>106932000</v>
      </c>
    </row>
    <row r="8768" spans="1:8">
      <c r="A8768" s="52" t="s">
        <v>811</v>
      </c>
      <c r="B8768" s="52" t="s">
        <v>841</v>
      </c>
      <c r="C8768" s="52" t="s">
        <v>1092</v>
      </c>
      <c r="D8768" s="52" t="s">
        <v>1353</v>
      </c>
      <c r="E8768" s="52" t="s">
        <v>1139</v>
      </c>
      <c r="F8768" s="52" t="s">
        <v>201</v>
      </c>
      <c r="G8768" s="56" t="s">
        <v>1140</v>
      </c>
      <c r="H8768" s="57">
        <v>58124000</v>
      </c>
    </row>
    <row r="8769" spans="1:8">
      <c r="A8769" s="52" t="s">
        <v>811</v>
      </c>
      <c r="B8769" s="52" t="s">
        <v>841</v>
      </c>
      <c r="C8769" s="52" t="s">
        <v>1092</v>
      </c>
      <c r="D8769" s="52" t="s">
        <v>1353</v>
      </c>
      <c r="E8769" s="52" t="s">
        <v>1139</v>
      </c>
      <c r="F8769" s="52" t="s">
        <v>1203</v>
      </c>
      <c r="G8769" s="56" t="s">
        <v>1204</v>
      </c>
      <c r="H8769" s="57">
        <v>42460000</v>
      </c>
    </row>
    <row r="8770" spans="1:8">
      <c r="A8770" s="52" t="s">
        <v>811</v>
      </c>
      <c r="B8770" s="52" t="s">
        <v>841</v>
      </c>
      <c r="C8770" s="52" t="s">
        <v>1092</v>
      </c>
      <c r="D8770" s="52" t="s">
        <v>1353</v>
      </c>
      <c r="E8770" s="52" t="s">
        <v>1139</v>
      </c>
      <c r="F8770" s="52" t="s">
        <v>1141</v>
      </c>
      <c r="G8770" s="56" t="s">
        <v>1142</v>
      </c>
      <c r="H8770" s="57">
        <v>1700000</v>
      </c>
    </row>
    <row r="8771" spans="1:8">
      <c r="A8771" s="52" t="s">
        <v>811</v>
      </c>
      <c r="B8771" s="52" t="s">
        <v>841</v>
      </c>
      <c r="C8771" s="52" t="s">
        <v>1092</v>
      </c>
      <c r="D8771" s="52" t="s">
        <v>1353</v>
      </c>
      <c r="E8771" s="52" t="s">
        <v>1139</v>
      </c>
      <c r="F8771" s="52" t="s">
        <v>1266</v>
      </c>
      <c r="G8771" s="56" t="s">
        <v>1267</v>
      </c>
      <c r="H8771" s="57">
        <v>13964000</v>
      </c>
    </row>
    <row r="8772" spans="1:8">
      <c r="A8772" s="52" t="s">
        <v>811</v>
      </c>
      <c r="B8772" s="52" t="s">
        <v>841</v>
      </c>
      <c r="C8772" s="52" t="s">
        <v>1092</v>
      </c>
      <c r="D8772" s="52" t="s">
        <v>1353</v>
      </c>
      <c r="E8772" s="52" t="s">
        <v>966</v>
      </c>
      <c r="F8772" s="52" t="s">
        <v>201</v>
      </c>
      <c r="G8772" s="56" t="s">
        <v>967</v>
      </c>
      <c r="H8772" s="57">
        <v>732863458</v>
      </c>
    </row>
    <row r="8773" spans="1:8">
      <c r="A8773" s="52" t="s">
        <v>811</v>
      </c>
      <c r="B8773" s="52" t="s">
        <v>841</v>
      </c>
      <c r="C8773" s="52" t="s">
        <v>1092</v>
      </c>
      <c r="D8773" s="52" t="s">
        <v>1353</v>
      </c>
      <c r="E8773" s="52" t="s">
        <v>966</v>
      </c>
      <c r="F8773" s="52" t="s">
        <v>970</v>
      </c>
      <c r="G8773" s="56" t="s">
        <v>971</v>
      </c>
      <c r="H8773" s="57">
        <v>732863458</v>
      </c>
    </row>
    <row r="8774" spans="1:8">
      <c r="A8774" s="52" t="s">
        <v>811</v>
      </c>
      <c r="B8774" s="52" t="s">
        <v>841</v>
      </c>
      <c r="C8774" s="52" t="s">
        <v>1092</v>
      </c>
      <c r="D8774" s="52" t="s">
        <v>1353</v>
      </c>
      <c r="E8774" s="52" t="s">
        <v>972</v>
      </c>
      <c r="F8774" s="52" t="s">
        <v>201</v>
      </c>
      <c r="G8774" s="56" t="s">
        <v>973</v>
      </c>
      <c r="H8774" s="57">
        <v>3117358620</v>
      </c>
    </row>
    <row r="8775" spans="1:8">
      <c r="A8775" s="52" t="s">
        <v>811</v>
      </c>
      <c r="B8775" s="52" t="s">
        <v>841</v>
      </c>
      <c r="C8775" s="52" t="s">
        <v>1092</v>
      </c>
      <c r="D8775" s="52" t="s">
        <v>1353</v>
      </c>
      <c r="E8775" s="52" t="s">
        <v>972</v>
      </c>
      <c r="F8775" s="52" t="s">
        <v>974</v>
      </c>
      <c r="G8775" s="56" t="s">
        <v>975</v>
      </c>
      <c r="H8775" s="57">
        <v>2292784728</v>
      </c>
    </row>
    <row r="8776" spans="1:8">
      <c r="A8776" s="52" t="s">
        <v>811</v>
      </c>
      <c r="B8776" s="52" t="s">
        <v>841</v>
      </c>
      <c r="C8776" s="52" t="s">
        <v>1092</v>
      </c>
      <c r="D8776" s="52" t="s">
        <v>1353</v>
      </c>
      <c r="E8776" s="52" t="s">
        <v>972</v>
      </c>
      <c r="F8776" s="52" t="s">
        <v>976</v>
      </c>
      <c r="G8776" s="56" t="s">
        <v>977</v>
      </c>
      <c r="H8776" s="57">
        <v>414367808</v>
      </c>
    </row>
    <row r="8777" spans="1:8">
      <c r="A8777" s="52" t="s">
        <v>811</v>
      </c>
      <c r="B8777" s="52" t="s">
        <v>841</v>
      </c>
      <c r="C8777" s="52" t="s">
        <v>1092</v>
      </c>
      <c r="D8777" s="52" t="s">
        <v>1353</v>
      </c>
      <c r="E8777" s="52" t="s">
        <v>972</v>
      </c>
      <c r="F8777" s="52" t="s">
        <v>978</v>
      </c>
      <c r="G8777" s="56" t="s">
        <v>979</v>
      </c>
      <c r="H8777" s="57">
        <v>268259483</v>
      </c>
    </row>
    <row r="8778" spans="1:8">
      <c r="A8778" s="52" t="s">
        <v>811</v>
      </c>
      <c r="B8778" s="52" t="s">
        <v>841</v>
      </c>
      <c r="C8778" s="52" t="s">
        <v>1092</v>
      </c>
      <c r="D8778" s="52" t="s">
        <v>1353</v>
      </c>
      <c r="E8778" s="52" t="s">
        <v>972</v>
      </c>
      <c r="F8778" s="52" t="s">
        <v>980</v>
      </c>
      <c r="G8778" s="56" t="s">
        <v>981</v>
      </c>
      <c r="H8778" s="57">
        <v>131573919</v>
      </c>
    </row>
    <row r="8779" spans="1:8">
      <c r="A8779" s="52" t="s">
        <v>811</v>
      </c>
      <c r="B8779" s="52" t="s">
        <v>841</v>
      </c>
      <c r="C8779" s="52" t="s">
        <v>1092</v>
      </c>
      <c r="D8779" s="52" t="s">
        <v>1353</v>
      </c>
      <c r="E8779" s="52" t="s">
        <v>972</v>
      </c>
      <c r="F8779" s="52" t="s">
        <v>1295</v>
      </c>
      <c r="G8779" s="56" t="s">
        <v>1296</v>
      </c>
      <c r="H8779" s="57">
        <v>10372682</v>
      </c>
    </row>
    <row r="8780" spans="1:8">
      <c r="A8780" s="52" t="s">
        <v>811</v>
      </c>
      <c r="B8780" s="52" t="s">
        <v>841</v>
      </c>
      <c r="C8780" s="52" t="s">
        <v>1092</v>
      </c>
      <c r="D8780" s="52" t="s">
        <v>1353</v>
      </c>
      <c r="E8780" s="52" t="s">
        <v>982</v>
      </c>
      <c r="F8780" s="52" t="s">
        <v>201</v>
      </c>
      <c r="G8780" s="56" t="s">
        <v>983</v>
      </c>
      <c r="H8780" s="57">
        <v>281294000</v>
      </c>
    </row>
    <row r="8781" spans="1:8">
      <c r="A8781" s="52" t="s">
        <v>811</v>
      </c>
      <c r="B8781" s="52" t="s">
        <v>841</v>
      </c>
      <c r="C8781" s="52" t="s">
        <v>1092</v>
      </c>
      <c r="D8781" s="52" t="s">
        <v>1353</v>
      </c>
      <c r="E8781" s="52" t="s">
        <v>982</v>
      </c>
      <c r="F8781" s="52" t="s">
        <v>1362</v>
      </c>
      <c r="G8781" s="56" t="s">
        <v>1363</v>
      </c>
      <c r="H8781" s="57">
        <v>93360000</v>
      </c>
    </row>
    <row r="8782" spans="1:8" ht="25.5">
      <c r="A8782" s="52" t="s">
        <v>811</v>
      </c>
      <c r="B8782" s="52" t="s">
        <v>841</v>
      </c>
      <c r="C8782" s="52" t="s">
        <v>1092</v>
      </c>
      <c r="D8782" s="52" t="s">
        <v>1353</v>
      </c>
      <c r="E8782" s="52" t="s">
        <v>982</v>
      </c>
      <c r="F8782" s="52" t="s">
        <v>984</v>
      </c>
      <c r="G8782" s="56" t="s">
        <v>985</v>
      </c>
      <c r="H8782" s="57">
        <v>120374000</v>
      </c>
    </row>
    <row r="8783" spans="1:8">
      <c r="A8783" s="52" t="s">
        <v>811</v>
      </c>
      <c r="B8783" s="52" t="s">
        <v>841</v>
      </c>
      <c r="C8783" s="52" t="s">
        <v>1092</v>
      </c>
      <c r="D8783" s="52" t="s">
        <v>1353</v>
      </c>
      <c r="E8783" s="52" t="s">
        <v>982</v>
      </c>
      <c r="F8783" s="52" t="s">
        <v>1242</v>
      </c>
      <c r="G8783" s="56" t="s">
        <v>971</v>
      </c>
      <c r="H8783" s="57">
        <v>67560000</v>
      </c>
    </row>
    <row r="8784" spans="1:8">
      <c r="A8784" s="52" t="s">
        <v>811</v>
      </c>
      <c r="B8784" s="52" t="s">
        <v>841</v>
      </c>
      <c r="C8784" s="52" t="s">
        <v>1092</v>
      </c>
      <c r="D8784" s="52" t="s">
        <v>1353</v>
      </c>
      <c r="E8784" s="52" t="s">
        <v>986</v>
      </c>
      <c r="F8784" s="52" t="s">
        <v>201</v>
      </c>
      <c r="G8784" s="56" t="s">
        <v>987</v>
      </c>
      <c r="H8784" s="57">
        <v>385954880</v>
      </c>
    </row>
    <row r="8785" spans="1:8">
      <c r="A8785" s="52" t="s">
        <v>811</v>
      </c>
      <c r="B8785" s="52" t="s">
        <v>841</v>
      </c>
      <c r="C8785" s="52" t="s">
        <v>1092</v>
      </c>
      <c r="D8785" s="52" t="s">
        <v>1353</v>
      </c>
      <c r="E8785" s="52" t="s">
        <v>986</v>
      </c>
      <c r="F8785" s="52" t="s">
        <v>988</v>
      </c>
      <c r="G8785" s="56" t="s">
        <v>989</v>
      </c>
      <c r="H8785" s="57">
        <v>287123959</v>
      </c>
    </row>
    <row r="8786" spans="1:8">
      <c r="A8786" s="52" t="s">
        <v>811</v>
      </c>
      <c r="B8786" s="52" t="s">
        <v>841</v>
      </c>
      <c r="C8786" s="52" t="s">
        <v>1092</v>
      </c>
      <c r="D8786" s="52" t="s">
        <v>1353</v>
      </c>
      <c r="E8786" s="52" t="s">
        <v>986</v>
      </c>
      <c r="F8786" s="52" t="s">
        <v>990</v>
      </c>
      <c r="G8786" s="56" t="s">
        <v>991</v>
      </c>
      <c r="H8786" s="57">
        <v>61494921</v>
      </c>
    </row>
    <row r="8787" spans="1:8">
      <c r="A8787" s="52" t="s">
        <v>811</v>
      </c>
      <c r="B8787" s="52" t="s">
        <v>841</v>
      </c>
      <c r="C8787" s="52" t="s">
        <v>1092</v>
      </c>
      <c r="D8787" s="52" t="s">
        <v>1353</v>
      </c>
      <c r="E8787" s="52" t="s">
        <v>986</v>
      </c>
      <c r="F8787" s="52" t="s">
        <v>994</v>
      </c>
      <c r="G8787" s="56" t="s">
        <v>995</v>
      </c>
      <c r="H8787" s="57">
        <v>37336000</v>
      </c>
    </row>
    <row r="8788" spans="1:8">
      <c r="A8788" s="52" t="s">
        <v>811</v>
      </c>
      <c r="B8788" s="52" t="s">
        <v>841</v>
      </c>
      <c r="C8788" s="52" t="s">
        <v>1092</v>
      </c>
      <c r="D8788" s="52" t="s">
        <v>1353</v>
      </c>
      <c r="E8788" s="52" t="s">
        <v>996</v>
      </c>
      <c r="F8788" s="52" t="s">
        <v>201</v>
      </c>
      <c r="G8788" s="56" t="s">
        <v>997</v>
      </c>
      <c r="H8788" s="57">
        <v>646263959</v>
      </c>
    </row>
    <row r="8789" spans="1:8">
      <c r="A8789" s="52" t="s">
        <v>811</v>
      </c>
      <c r="B8789" s="52" t="s">
        <v>841</v>
      </c>
      <c r="C8789" s="52" t="s">
        <v>1092</v>
      </c>
      <c r="D8789" s="52" t="s">
        <v>1353</v>
      </c>
      <c r="E8789" s="52" t="s">
        <v>996</v>
      </c>
      <c r="F8789" s="52" t="s">
        <v>998</v>
      </c>
      <c r="G8789" s="56" t="s">
        <v>999</v>
      </c>
      <c r="H8789" s="57">
        <v>219138889</v>
      </c>
    </row>
    <row r="8790" spans="1:8">
      <c r="A8790" s="52" t="s">
        <v>811</v>
      </c>
      <c r="B8790" s="52" t="s">
        <v>841</v>
      </c>
      <c r="C8790" s="52" t="s">
        <v>1092</v>
      </c>
      <c r="D8790" s="52" t="s">
        <v>1353</v>
      </c>
      <c r="E8790" s="52" t="s">
        <v>996</v>
      </c>
      <c r="F8790" s="52" t="s">
        <v>1000</v>
      </c>
      <c r="G8790" s="56" t="s">
        <v>1001</v>
      </c>
      <c r="H8790" s="57">
        <v>113218000</v>
      </c>
    </row>
    <row r="8791" spans="1:8">
      <c r="A8791" s="52" t="s">
        <v>811</v>
      </c>
      <c r="B8791" s="52" t="s">
        <v>841</v>
      </c>
      <c r="C8791" s="52" t="s">
        <v>1092</v>
      </c>
      <c r="D8791" s="52" t="s">
        <v>1353</v>
      </c>
      <c r="E8791" s="52" t="s">
        <v>996</v>
      </c>
      <c r="F8791" s="52" t="s">
        <v>1002</v>
      </c>
      <c r="G8791" s="56" t="s">
        <v>1003</v>
      </c>
      <c r="H8791" s="57">
        <v>28200000</v>
      </c>
    </row>
    <row r="8792" spans="1:8">
      <c r="A8792" s="52" t="s">
        <v>811</v>
      </c>
      <c r="B8792" s="52" t="s">
        <v>841</v>
      </c>
      <c r="C8792" s="52" t="s">
        <v>1092</v>
      </c>
      <c r="D8792" s="52" t="s">
        <v>1353</v>
      </c>
      <c r="E8792" s="52" t="s">
        <v>996</v>
      </c>
      <c r="F8792" s="52" t="s">
        <v>1004</v>
      </c>
      <c r="G8792" s="56" t="s">
        <v>1005</v>
      </c>
      <c r="H8792" s="57">
        <v>285707070</v>
      </c>
    </row>
    <row r="8793" spans="1:8">
      <c r="A8793" s="52" t="s">
        <v>811</v>
      </c>
      <c r="B8793" s="52" t="s">
        <v>841</v>
      </c>
      <c r="C8793" s="52" t="s">
        <v>1092</v>
      </c>
      <c r="D8793" s="52" t="s">
        <v>1353</v>
      </c>
      <c r="E8793" s="52" t="s">
        <v>1006</v>
      </c>
      <c r="F8793" s="52" t="s">
        <v>201</v>
      </c>
      <c r="G8793" s="56" t="s">
        <v>1007</v>
      </c>
      <c r="H8793" s="57">
        <v>149222617</v>
      </c>
    </row>
    <row r="8794" spans="1:8" ht="38.25">
      <c r="A8794" s="52" t="s">
        <v>811</v>
      </c>
      <c r="B8794" s="52" t="s">
        <v>841</v>
      </c>
      <c r="C8794" s="52" t="s">
        <v>1092</v>
      </c>
      <c r="D8794" s="52" t="s">
        <v>1353</v>
      </c>
      <c r="E8794" s="52" t="s">
        <v>1006</v>
      </c>
      <c r="F8794" s="52" t="s">
        <v>1008</v>
      </c>
      <c r="G8794" s="56" t="s">
        <v>1009</v>
      </c>
      <c r="H8794" s="57">
        <v>4532680</v>
      </c>
    </row>
    <row r="8795" spans="1:8" ht="38.25">
      <c r="A8795" s="52" t="s">
        <v>811</v>
      </c>
      <c r="B8795" s="52" t="s">
        <v>841</v>
      </c>
      <c r="C8795" s="52" t="s">
        <v>1092</v>
      </c>
      <c r="D8795" s="52" t="s">
        <v>1353</v>
      </c>
      <c r="E8795" s="52" t="s">
        <v>1006</v>
      </c>
      <c r="F8795" s="52" t="s">
        <v>1012</v>
      </c>
      <c r="G8795" s="56" t="s">
        <v>1013</v>
      </c>
      <c r="H8795" s="57">
        <v>24009937</v>
      </c>
    </row>
    <row r="8796" spans="1:8">
      <c r="A8796" s="52" t="s">
        <v>811</v>
      </c>
      <c r="B8796" s="52" t="s">
        <v>841</v>
      </c>
      <c r="C8796" s="52" t="s">
        <v>1092</v>
      </c>
      <c r="D8796" s="52" t="s">
        <v>1353</v>
      </c>
      <c r="E8796" s="52" t="s">
        <v>1006</v>
      </c>
      <c r="F8796" s="52" t="s">
        <v>1014</v>
      </c>
      <c r="G8796" s="56" t="s">
        <v>1015</v>
      </c>
      <c r="H8796" s="57">
        <v>102827000</v>
      </c>
    </row>
    <row r="8797" spans="1:8" ht="25.5">
      <c r="A8797" s="52" t="s">
        <v>811</v>
      </c>
      <c r="B8797" s="52" t="s">
        <v>841</v>
      </c>
      <c r="C8797" s="52" t="s">
        <v>1092</v>
      </c>
      <c r="D8797" s="52" t="s">
        <v>1353</v>
      </c>
      <c r="E8797" s="52" t="s">
        <v>1006</v>
      </c>
      <c r="F8797" s="52" t="s">
        <v>1016</v>
      </c>
      <c r="G8797" s="56" t="s">
        <v>1017</v>
      </c>
      <c r="H8797" s="57">
        <v>12853000</v>
      </c>
    </row>
    <row r="8798" spans="1:8">
      <c r="A8798" s="52" t="s">
        <v>811</v>
      </c>
      <c r="B8798" s="52" t="s">
        <v>841</v>
      </c>
      <c r="C8798" s="52" t="s">
        <v>1092</v>
      </c>
      <c r="D8798" s="52" t="s">
        <v>1353</v>
      </c>
      <c r="E8798" s="52" t="s">
        <v>1006</v>
      </c>
      <c r="F8798" s="52" t="s">
        <v>1020</v>
      </c>
      <c r="G8798" s="56" t="s">
        <v>511</v>
      </c>
      <c r="H8798" s="57">
        <v>5000000</v>
      </c>
    </row>
    <row r="8799" spans="1:8">
      <c r="A8799" s="52" t="s">
        <v>811</v>
      </c>
      <c r="B8799" s="52" t="s">
        <v>841</v>
      </c>
      <c r="C8799" s="52" t="s">
        <v>1092</v>
      </c>
      <c r="D8799" s="52" t="s">
        <v>1353</v>
      </c>
      <c r="E8799" s="52" t="s">
        <v>1021</v>
      </c>
      <c r="F8799" s="52" t="s">
        <v>201</v>
      </c>
      <c r="G8799" s="56" t="s">
        <v>1022</v>
      </c>
      <c r="H8799" s="57">
        <v>3045000</v>
      </c>
    </row>
    <row r="8800" spans="1:8">
      <c r="A8800" s="52" t="s">
        <v>811</v>
      </c>
      <c r="B8800" s="52" t="s">
        <v>841</v>
      </c>
      <c r="C8800" s="52" t="s">
        <v>1092</v>
      </c>
      <c r="D8800" s="52" t="s">
        <v>1353</v>
      </c>
      <c r="E8800" s="52" t="s">
        <v>1021</v>
      </c>
      <c r="F8800" s="52" t="s">
        <v>1243</v>
      </c>
      <c r="G8800" s="56" t="s">
        <v>1244</v>
      </c>
      <c r="H8800" s="57">
        <v>2250000</v>
      </c>
    </row>
    <row r="8801" spans="1:8">
      <c r="A8801" s="52" t="s">
        <v>811</v>
      </c>
      <c r="B8801" s="52" t="s">
        <v>841</v>
      </c>
      <c r="C8801" s="52" t="s">
        <v>1092</v>
      </c>
      <c r="D8801" s="52" t="s">
        <v>1353</v>
      </c>
      <c r="E8801" s="52" t="s">
        <v>1021</v>
      </c>
      <c r="F8801" s="52" t="s">
        <v>1033</v>
      </c>
      <c r="G8801" s="56" t="s">
        <v>1034</v>
      </c>
      <c r="H8801" s="57">
        <v>795000</v>
      </c>
    </row>
    <row r="8802" spans="1:8">
      <c r="A8802" s="52" t="s">
        <v>811</v>
      </c>
      <c r="B8802" s="52" t="s">
        <v>841</v>
      </c>
      <c r="C8802" s="52" t="s">
        <v>1092</v>
      </c>
      <c r="D8802" s="52" t="s">
        <v>1353</v>
      </c>
      <c r="E8802" s="52" t="s">
        <v>1035</v>
      </c>
      <c r="F8802" s="52" t="s">
        <v>201</v>
      </c>
      <c r="G8802" s="56" t="s">
        <v>1036</v>
      </c>
      <c r="H8802" s="57">
        <v>275800000</v>
      </c>
    </row>
    <row r="8803" spans="1:8">
      <c r="A8803" s="52" t="s">
        <v>811</v>
      </c>
      <c r="B8803" s="52" t="s">
        <v>841</v>
      </c>
      <c r="C8803" s="52" t="s">
        <v>1092</v>
      </c>
      <c r="D8803" s="52" t="s">
        <v>1353</v>
      </c>
      <c r="E8803" s="52" t="s">
        <v>1035</v>
      </c>
      <c r="F8803" s="52" t="s">
        <v>1037</v>
      </c>
      <c r="G8803" s="56" t="s">
        <v>1038</v>
      </c>
      <c r="H8803" s="57">
        <v>33580000</v>
      </c>
    </row>
    <row r="8804" spans="1:8">
      <c r="A8804" s="52" t="s">
        <v>811</v>
      </c>
      <c r="B8804" s="52" t="s">
        <v>841</v>
      </c>
      <c r="C8804" s="52" t="s">
        <v>1092</v>
      </c>
      <c r="D8804" s="52" t="s">
        <v>1353</v>
      </c>
      <c r="E8804" s="52" t="s">
        <v>1035</v>
      </c>
      <c r="F8804" s="52" t="s">
        <v>1039</v>
      </c>
      <c r="G8804" s="56" t="s">
        <v>1040</v>
      </c>
      <c r="H8804" s="57">
        <v>53085000</v>
      </c>
    </row>
    <row r="8805" spans="1:8">
      <c r="A8805" s="52" t="s">
        <v>811</v>
      </c>
      <c r="B8805" s="52" t="s">
        <v>841</v>
      </c>
      <c r="C8805" s="52" t="s">
        <v>1092</v>
      </c>
      <c r="D8805" s="52" t="s">
        <v>1353</v>
      </c>
      <c r="E8805" s="52" t="s">
        <v>1035</v>
      </c>
      <c r="F8805" s="52" t="s">
        <v>1041</v>
      </c>
      <c r="G8805" s="56" t="s">
        <v>1028</v>
      </c>
      <c r="H8805" s="57">
        <v>10285000</v>
      </c>
    </row>
    <row r="8806" spans="1:8">
      <c r="A8806" s="52" t="s">
        <v>811</v>
      </c>
      <c r="B8806" s="52" t="s">
        <v>841</v>
      </c>
      <c r="C8806" s="52" t="s">
        <v>1092</v>
      </c>
      <c r="D8806" s="52" t="s">
        <v>1353</v>
      </c>
      <c r="E8806" s="52" t="s">
        <v>1035</v>
      </c>
      <c r="F8806" s="52" t="s">
        <v>1042</v>
      </c>
      <c r="G8806" s="56" t="s">
        <v>1043</v>
      </c>
      <c r="H8806" s="57">
        <v>178850000</v>
      </c>
    </row>
    <row r="8807" spans="1:8">
      <c r="A8807" s="52" t="s">
        <v>811</v>
      </c>
      <c r="B8807" s="52" t="s">
        <v>841</v>
      </c>
      <c r="C8807" s="52" t="s">
        <v>1092</v>
      </c>
      <c r="D8807" s="52" t="s">
        <v>1353</v>
      </c>
      <c r="E8807" s="52" t="s">
        <v>1044</v>
      </c>
      <c r="F8807" s="52" t="s">
        <v>201</v>
      </c>
      <c r="G8807" s="56" t="s">
        <v>1045</v>
      </c>
      <c r="H8807" s="57">
        <v>797858449</v>
      </c>
    </row>
    <row r="8808" spans="1:8">
      <c r="A8808" s="52" t="s">
        <v>811</v>
      </c>
      <c r="B8808" s="52" t="s">
        <v>841</v>
      </c>
      <c r="C8808" s="52" t="s">
        <v>1092</v>
      </c>
      <c r="D8808" s="52" t="s">
        <v>1353</v>
      </c>
      <c r="E8808" s="52" t="s">
        <v>1044</v>
      </c>
      <c r="F8808" s="52" t="s">
        <v>1046</v>
      </c>
      <c r="G8808" s="56" t="s">
        <v>1047</v>
      </c>
      <c r="H8808" s="57">
        <v>64311000</v>
      </c>
    </row>
    <row r="8809" spans="1:8">
      <c r="A8809" s="52" t="s">
        <v>811</v>
      </c>
      <c r="B8809" s="52" t="s">
        <v>841</v>
      </c>
      <c r="C8809" s="52" t="s">
        <v>1092</v>
      </c>
      <c r="D8809" s="52" t="s">
        <v>1353</v>
      </c>
      <c r="E8809" s="52" t="s">
        <v>1044</v>
      </c>
      <c r="F8809" s="52" t="s">
        <v>1222</v>
      </c>
      <c r="G8809" s="56" t="s">
        <v>1223</v>
      </c>
      <c r="H8809" s="57">
        <v>21500000</v>
      </c>
    </row>
    <row r="8810" spans="1:8">
      <c r="A8810" s="52" t="s">
        <v>811</v>
      </c>
      <c r="B8810" s="52" t="s">
        <v>841</v>
      </c>
      <c r="C8810" s="52" t="s">
        <v>1092</v>
      </c>
      <c r="D8810" s="52" t="s">
        <v>1353</v>
      </c>
      <c r="E8810" s="52" t="s">
        <v>1044</v>
      </c>
      <c r="F8810" s="52" t="s">
        <v>1310</v>
      </c>
      <c r="G8810" s="56" t="s">
        <v>1311</v>
      </c>
      <c r="H8810" s="57">
        <v>21850000</v>
      </c>
    </row>
    <row r="8811" spans="1:8">
      <c r="A8811" s="52" t="s">
        <v>811</v>
      </c>
      <c r="B8811" s="52" t="s">
        <v>841</v>
      </c>
      <c r="C8811" s="52" t="s">
        <v>1092</v>
      </c>
      <c r="D8811" s="52" t="s">
        <v>1353</v>
      </c>
      <c r="E8811" s="52" t="s">
        <v>1044</v>
      </c>
      <c r="F8811" s="52" t="s">
        <v>1048</v>
      </c>
      <c r="G8811" s="56" t="s">
        <v>1049</v>
      </c>
      <c r="H8811" s="57">
        <v>579693530</v>
      </c>
    </row>
    <row r="8812" spans="1:8">
      <c r="A8812" s="52" t="s">
        <v>811</v>
      </c>
      <c r="B8812" s="52" t="s">
        <v>841</v>
      </c>
      <c r="C8812" s="52" t="s">
        <v>1092</v>
      </c>
      <c r="D8812" s="52" t="s">
        <v>1353</v>
      </c>
      <c r="E8812" s="52" t="s">
        <v>1044</v>
      </c>
      <c r="F8812" s="52" t="s">
        <v>1050</v>
      </c>
      <c r="G8812" s="56" t="s">
        <v>1051</v>
      </c>
      <c r="H8812" s="57">
        <v>110503919</v>
      </c>
    </row>
    <row r="8813" spans="1:8" ht="25.5">
      <c r="A8813" s="52" t="s">
        <v>811</v>
      </c>
      <c r="B8813" s="52" t="s">
        <v>841</v>
      </c>
      <c r="C8813" s="52" t="s">
        <v>1092</v>
      </c>
      <c r="D8813" s="52" t="s">
        <v>1353</v>
      </c>
      <c r="E8813" s="52" t="s">
        <v>1058</v>
      </c>
      <c r="F8813" s="52" t="s">
        <v>201</v>
      </c>
      <c r="G8813" s="56" t="s">
        <v>1059</v>
      </c>
      <c r="H8813" s="57">
        <v>879880016</v>
      </c>
    </row>
    <row r="8814" spans="1:8">
      <c r="A8814" s="52" t="s">
        <v>811</v>
      </c>
      <c r="B8814" s="52" t="s">
        <v>841</v>
      </c>
      <c r="C8814" s="52" t="s">
        <v>1092</v>
      </c>
      <c r="D8814" s="52" t="s">
        <v>1353</v>
      </c>
      <c r="E8814" s="52" t="s">
        <v>1058</v>
      </c>
      <c r="F8814" s="52" t="s">
        <v>1062</v>
      </c>
      <c r="G8814" s="56" t="s">
        <v>1063</v>
      </c>
      <c r="H8814" s="57">
        <v>35836000</v>
      </c>
    </row>
    <row r="8815" spans="1:8">
      <c r="A8815" s="52" t="s">
        <v>811</v>
      </c>
      <c r="B8815" s="52" t="s">
        <v>841</v>
      </c>
      <c r="C8815" s="52" t="s">
        <v>1092</v>
      </c>
      <c r="D8815" s="52" t="s">
        <v>1353</v>
      </c>
      <c r="E8815" s="52" t="s">
        <v>1058</v>
      </c>
      <c r="F8815" s="52" t="s">
        <v>1064</v>
      </c>
      <c r="G8815" s="56" t="s">
        <v>1065</v>
      </c>
      <c r="H8815" s="57">
        <v>26645000</v>
      </c>
    </row>
    <row r="8816" spans="1:8">
      <c r="A8816" s="52" t="s">
        <v>811</v>
      </c>
      <c r="B8816" s="52" t="s">
        <v>841</v>
      </c>
      <c r="C8816" s="52" t="s">
        <v>1092</v>
      </c>
      <c r="D8816" s="52" t="s">
        <v>1353</v>
      </c>
      <c r="E8816" s="52" t="s">
        <v>1058</v>
      </c>
      <c r="F8816" s="52" t="s">
        <v>1066</v>
      </c>
      <c r="G8816" s="56" t="s">
        <v>1067</v>
      </c>
      <c r="H8816" s="57">
        <v>50345000</v>
      </c>
    </row>
    <row r="8817" spans="1:8">
      <c r="A8817" s="52" t="s">
        <v>811</v>
      </c>
      <c r="B8817" s="52" t="s">
        <v>841</v>
      </c>
      <c r="C8817" s="52" t="s">
        <v>1092</v>
      </c>
      <c r="D8817" s="52" t="s">
        <v>1353</v>
      </c>
      <c r="E8817" s="52" t="s">
        <v>1058</v>
      </c>
      <c r="F8817" s="52" t="s">
        <v>1068</v>
      </c>
      <c r="G8817" s="56" t="s">
        <v>1069</v>
      </c>
      <c r="H8817" s="57">
        <v>105920000</v>
      </c>
    </row>
    <row r="8818" spans="1:8">
      <c r="A8818" s="52" t="s">
        <v>811</v>
      </c>
      <c r="B8818" s="52" t="s">
        <v>841</v>
      </c>
      <c r="C8818" s="52" t="s">
        <v>1092</v>
      </c>
      <c r="D8818" s="52" t="s">
        <v>1353</v>
      </c>
      <c r="E8818" s="52" t="s">
        <v>1058</v>
      </c>
      <c r="F8818" s="52" t="s">
        <v>1070</v>
      </c>
      <c r="G8818" s="56" t="s">
        <v>1071</v>
      </c>
      <c r="H8818" s="57">
        <v>661134016</v>
      </c>
    </row>
    <row r="8819" spans="1:8" ht="25.5">
      <c r="A8819" s="52" t="s">
        <v>811</v>
      </c>
      <c r="B8819" s="52" t="s">
        <v>841</v>
      </c>
      <c r="C8819" s="52" t="s">
        <v>1092</v>
      </c>
      <c r="D8819" s="52" t="s">
        <v>1353</v>
      </c>
      <c r="E8819" s="52" t="s">
        <v>1072</v>
      </c>
      <c r="F8819" s="52" t="s">
        <v>201</v>
      </c>
      <c r="G8819" s="56" t="s">
        <v>1073</v>
      </c>
      <c r="H8819" s="57">
        <v>417644000</v>
      </c>
    </row>
    <row r="8820" spans="1:8">
      <c r="A8820" s="52" t="s">
        <v>811</v>
      </c>
      <c r="B8820" s="52" t="s">
        <v>841</v>
      </c>
      <c r="C8820" s="52" t="s">
        <v>1092</v>
      </c>
      <c r="D8820" s="52" t="s">
        <v>1353</v>
      </c>
      <c r="E8820" s="52" t="s">
        <v>1072</v>
      </c>
      <c r="F8820" s="52" t="s">
        <v>1251</v>
      </c>
      <c r="G8820" s="56" t="s">
        <v>1248</v>
      </c>
      <c r="H8820" s="57">
        <v>30790000</v>
      </c>
    </row>
    <row r="8821" spans="1:8">
      <c r="A8821" s="52" t="s">
        <v>811</v>
      </c>
      <c r="B8821" s="52" t="s">
        <v>841</v>
      </c>
      <c r="C8821" s="52" t="s">
        <v>1092</v>
      </c>
      <c r="D8821" s="52" t="s">
        <v>1353</v>
      </c>
      <c r="E8821" s="52" t="s">
        <v>1072</v>
      </c>
      <c r="F8821" s="52" t="s">
        <v>1074</v>
      </c>
      <c r="G8821" s="56" t="s">
        <v>1067</v>
      </c>
      <c r="H8821" s="57">
        <v>33880000</v>
      </c>
    </row>
    <row r="8822" spans="1:8">
      <c r="A8822" s="52" t="s">
        <v>811</v>
      </c>
      <c r="B8822" s="52" t="s">
        <v>841</v>
      </c>
      <c r="C8822" s="52" t="s">
        <v>1092</v>
      </c>
      <c r="D8822" s="52" t="s">
        <v>1353</v>
      </c>
      <c r="E8822" s="52" t="s">
        <v>1072</v>
      </c>
      <c r="F8822" s="52" t="s">
        <v>1075</v>
      </c>
      <c r="G8822" s="56" t="s">
        <v>1065</v>
      </c>
      <c r="H8822" s="57">
        <v>245090000</v>
      </c>
    </row>
    <row r="8823" spans="1:8">
      <c r="A8823" s="52" t="s">
        <v>811</v>
      </c>
      <c r="B8823" s="52" t="s">
        <v>841</v>
      </c>
      <c r="C8823" s="52" t="s">
        <v>1092</v>
      </c>
      <c r="D8823" s="52" t="s">
        <v>1353</v>
      </c>
      <c r="E8823" s="52" t="s">
        <v>1072</v>
      </c>
      <c r="F8823" s="52" t="s">
        <v>1252</v>
      </c>
      <c r="G8823" s="56" t="s">
        <v>1253</v>
      </c>
      <c r="H8823" s="57">
        <v>107884000</v>
      </c>
    </row>
    <row r="8824" spans="1:8" ht="25.5">
      <c r="A8824" s="52" t="s">
        <v>811</v>
      </c>
      <c r="B8824" s="52" t="s">
        <v>841</v>
      </c>
      <c r="C8824" s="52" t="s">
        <v>1092</v>
      </c>
      <c r="D8824" s="52" t="s">
        <v>1353</v>
      </c>
      <c r="E8824" s="52" t="s">
        <v>1076</v>
      </c>
      <c r="F8824" s="52" t="s">
        <v>201</v>
      </c>
      <c r="G8824" s="56" t="s">
        <v>1077</v>
      </c>
      <c r="H8824" s="57">
        <v>1479596741</v>
      </c>
    </row>
    <row r="8825" spans="1:8">
      <c r="A8825" s="52" t="s">
        <v>811</v>
      </c>
      <c r="B8825" s="52" t="s">
        <v>841</v>
      </c>
      <c r="C8825" s="52" t="s">
        <v>1092</v>
      </c>
      <c r="D8825" s="52" t="s">
        <v>1353</v>
      </c>
      <c r="E8825" s="52" t="s">
        <v>1076</v>
      </c>
      <c r="F8825" s="52" t="s">
        <v>1112</v>
      </c>
      <c r="G8825" s="56" t="s">
        <v>1113</v>
      </c>
      <c r="H8825" s="57">
        <v>607644441</v>
      </c>
    </row>
    <row r="8826" spans="1:8">
      <c r="A8826" s="52" t="s">
        <v>811</v>
      </c>
      <c r="B8826" s="52" t="s">
        <v>841</v>
      </c>
      <c r="C8826" s="52" t="s">
        <v>1092</v>
      </c>
      <c r="D8826" s="52" t="s">
        <v>1353</v>
      </c>
      <c r="E8826" s="52" t="s">
        <v>1076</v>
      </c>
      <c r="F8826" s="52" t="s">
        <v>1078</v>
      </c>
      <c r="G8826" s="56" t="s">
        <v>1079</v>
      </c>
      <c r="H8826" s="57">
        <v>61350000</v>
      </c>
    </row>
    <row r="8827" spans="1:8">
      <c r="A8827" s="52" t="s">
        <v>811</v>
      </c>
      <c r="B8827" s="52" t="s">
        <v>841</v>
      </c>
      <c r="C8827" s="52" t="s">
        <v>1092</v>
      </c>
      <c r="D8827" s="52" t="s">
        <v>1353</v>
      </c>
      <c r="E8827" s="52" t="s">
        <v>1076</v>
      </c>
      <c r="F8827" s="52" t="s">
        <v>1080</v>
      </c>
      <c r="G8827" s="56" t="s">
        <v>1081</v>
      </c>
      <c r="H8827" s="57">
        <v>90232500</v>
      </c>
    </row>
    <row r="8828" spans="1:8">
      <c r="A8828" s="52" t="s">
        <v>811</v>
      </c>
      <c r="B8828" s="52" t="s">
        <v>841</v>
      </c>
      <c r="C8828" s="52" t="s">
        <v>1092</v>
      </c>
      <c r="D8828" s="52" t="s">
        <v>1353</v>
      </c>
      <c r="E8828" s="52" t="s">
        <v>1076</v>
      </c>
      <c r="F8828" s="52" t="s">
        <v>1082</v>
      </c>
      <c r="G8828" s="56" t="s">
        <v>971</v>
      </c>
      <c r="H8828" s="57">
        <v>720369800</v>
      </c>
    </row>
    <row r="8829" spans="1:8">
      <c r="A8829" s="52" t="s">
        <v>811</v>
      </c>
      <c r="B8829" s="52" t="s">
        <v>841</v>
      </c>
      <c r="C8829" s="52" t="s">
        <v>1092</v>
      </c>
      <c r="D8829" s="52" t="s">
        <v>1353</v>
      </c>
      <c r="E8829" s="52" t="s">
        <v>1189</v>
      </c>
      <c r="F8829" s="52" t="s">
        <v>201</v>
      </c>
      <c r="G8829" s="56" t="s">
        <v>1190</v>
      </c>
      <c r="H8829" s="57">
        <v>62249000</v>
      </c>
    </row>
    <row r="8830" spans="1:8">
      <c r="A8830" s="52" t="s">
        <v>811</v>
      </c>
      <c r="B8830" s="52" t="s">
        <v>841</v>
      </c>
      <c r="C8830" s="52" t="s">
        <v>1092</v>
      </c>
      <c r="D8830" s="52" t="s">
        <v>1353</v>
      </c>
      <c r="E8830" s="52" t="s">
        <v>1189</v>
      </c>
      <c r="F8830" s="52" t="s">
        <v>1191</v>
      </c>
      <c r="G8830" s="56" t="s">
        <v>1192</v>
      </c>
      <c r="H8830" s="57">
        <v>62249000</v>
      </c>
    </row>
    <row r="8831" spans="1:8">
      <c r="A8831" s="52" t="s">
        <v>811</v>
      </c>
      <c r="B8831" s="52" t="s">
        <v>841</v>
      </c>
      <c r="C8831" s="52" t="s">
        <v>1092</v>
      </c>
      <c r="D8831" s="52" t="s">
        <v>1353</v>
      </c>
      <c r="E8831" s="52" t="s">
        <v>1083</v>
      </c>
      <c r="F8831" s="52" t="s">
        <v>201</v>
      </c>
      <c r="G8831" s="56" t="s">
        <v>971</v>
      </c>
      <c r="H8831" s="57">
        <v>2621230184</v>
      </c>
    </row>
    <row r="8832" spans="1:8">
      <c r="A8832" s="52" t="s">
        <v>811</v>
      </c>
      <c r="B8832" s="52" t="s">
        <v>841</v>
      </c>
      <c r="C8832" s="52" t="s">
        <v>1092</v>
      </c>
      <c r="D8832" s="52" t="s">
        <v>1353</v>
      </c>
      <c r="E8832" s="52" t="s">
        <v>1083</v>
      </c>
      <c r="F8832" s="52" t="s">
        <v>1084</v>
      </c>
      <c r="G8832" s="56" t="s">
        <v>1085</v>
      </c>
      <c r="H8832" s="57">
        <v>3300000</v>
      </c>
    </row>
    <row r="8833" spans="1:8">
      <c r="A8833" s="52" t="s">
        <v>811</v>
      </c>
      <c r="B8833" s="52" t="s">
        <v>841</v>
      </c>
      <c r="C8833" s="52" t="s">
        <v>1092</v>
      </c>
      <c r="D8833" s="52" t="s">
        <v>1353</v>
      </c>
      <c r="E8833" s="52" t="s">
        <v>1083</v>
      </c>
      <c r="F8833" s="52" t="s">
        <v>1088</v>
      </c>
      <c r="G8833" s="56" t="s">
        <v>1089</v>
      </c>
      <c r="H8833" s="57">
        <v>89140400</v>
      </c>
    </row>
    <row r="8834" spans="1:8" ht="25.5">
      <c r="A8834" s="52" t="s">
        <v>811</v>
      </c>
      <c r="B8834" s="52" t="s">
        <v>841</v>
      </c>
      <c r="C8834" s="52" t="s">
        <v>1092</v>
      </c>
      <c r="D8834" s="52" t="s">
        <v>1353</v>
      </c>
      <c r="E8834" s="52" t="s">
        <v>1083</v>
      </c>
      <c r="F8834" s="52" t="s">
        <v>1332</v>
      </c>
      <c r="G8834" s="56" t="s">
        <v>1333</v>
      </c>
      <c r="H8834" s="57">
        <v>1640376000</v>
      </c>
    </row>
    <row r="8835" spans="1:8">
      <c r="A8835" s="52" t="s">
        <v>811</v>
      </c>
      <c r="B8835" s="52" t="s">
        <v>841</v>
      </c>
      <c r="C8835" s="52" t="s">
        <v>1092</v>
      </c>
      <c r="D8835" s="52" t="s">
        <v>1353</v>
      </c>
      <c r="E8835" s="52" t="s">
        <v>1083</v>
      </c>
      <c r="F8835" s="52" t="s">
        <v>1090</v>
      </c>
      <c r="G8835" s="56" t="s">
        <v>1091</v>
      </c>
      <c r="H8835" s="57">
        <v>888413784</v>
      </c>
    </row>
    <row r="8836" spans="1:8" ht="38.25">
      <c r="A8836" s="52" t="s">
        <v>811</v>
      </c>
      <c r="B8836" s="52" t="s">
        <v>841</v>
      </c>
      <c r="C8836" s="52" t="s">
        <v>1092</v>
      </c>
      <c r="D8836" s="52" t="s">
        <v>1353</v>
      </c>
      <c r="E8836" s="52" t="s">
        <v>1254</v>
      </c>
      <c r="F8836" s="52" t="s">
        <v>201</v>
      </c>
      <c r="G8836" s="56" t="s">
        <v>1255</v>
      </c>
      <c r="H8836" s="57">
        <v>17766000</v>
      </c>
    </row>
    <row r="8837" spans="1:8" ht="51">
      <c r="A8837" s="52" t="s">
        <v>811</v>
      </c>
      <c r="B8837" s="52" t="s">
        <v>841</v>
      </c>
      <c r="C8837" s="52" t="s">
        <v>1092</v>
      </c>
      <c r="D8837" s="52" t="s">
        <v>1353</v>
      </c>
      <c r="E8837" s="52" t="s">
        <v>1254</v>
      </c>
      <c r="F8837" s="52" t="s">
        <v>1256</v>
      </c>
      <c r="G8837" s="56" t="s">
        <v>1257</v>
      </c>
      <c r="H8837" s="57">
        <v>17766000</v>
      </c>
    </row>
    <row r="8838" spans="1:8">
      <c r="A8838" s="52" t="s">
        <v>811</v>
      </c>
      <c r="B8838" s="52" t="s">
        <v>841</v>
      </c>
      <c r="C8838" s="52" t="s">
        <v>1092</v>
      </c>
      <c r="D8838" s="52" t="s">
        <v>1353</v>
      </c>
      <c r="E8838" s="52" t="s">
        <v>1258</v>
      </c>
      <c r="F8838" s="52" t="s">
        <v>201</v>
      </c>
      <c r="G8838" s="56" t="s">
        <v>1259</v>
      </c>
      <c r="H8838" s="57">
        <v>6600000</v>
      </c>
    </row>
    <row r="8839" spans="1:8">
      <c r="A8839" s="52" t="s">
        <v>811</v>
      </c>
      <c r="B8839" s="52" t="s">
        <v>841</v>
      </c>
      <c r="C8839" s="52" t="s">
        <v>1092</v>
      </c>
      <c r="D8839" s="52" t="s">
        <v>1353</v>
      </c>
      <c r="E8839" s="52" t="s">
        <v>1258</v>
      </c>
      <c r="F8839" s="52" t="s">
        <v>1260</v>
      </c>
      <c r="G8839" s="56" t="s">
        <v>1261</v>
      </c>
      <c r="H8839" s="57">
        <v>6600000</v>
      </c>
    </row>
    <row r="8840" spans="1:8" ht="38.25">
      <c r="A8840" s="52" t="s">
        <v>811</v>
      </c>
      <c r="B8840" s="52" t="s">
        <v>841</v>
      </c>
      <c r="C8840" s="52" t="s">
        <v>1092</v>
      </c>
      <c r="D8840" s="52" t="s">
        <v>1353</v>
      </c>
      <c r="E8840" s="52" t="s">
        <v>1277</v>
      </c>
      <c r="F8840" s="52" t="s">
        <v>201</v>
      </c>
      <c r="G8840" s="56" t="s">
        <v>1278</v>
      </c>
      <c r="H8840" s="57">
        <v>203419186</v>
      </c>
    </row>
    <row r="8841" spans="1:8" ht="25.5">
      <c r="A8841" s="52" t="s">
        <v>811</v>
      </c>
      <c r="B8841" s="52" t="s">
        <v>841</v>
      </c>
      <c r="C8841" s="52" t="s">
        <v>1092</v>
      </c>
      <c r="D8841" s="52" t="s">
        <v>1353</v>
      </c>
      <c r="E8841" s="52" t="s">
        <v>1277</v>
      </c>
      <c r="F8841" s="52" t="s">
        <v>1279</v>
      </c>
      <c r="G8841" s="56" t="s">
        <v>1280</v>
      </c>
      <c r="H8841" s="57">
        <v>5000000</v>
      </c>
    </row>
    <row r="8842" spans="1:8">
      <c r="A8842" s="52" t="s">
        <v>811</v>
      </c>
      <c r="B8842" s="52" t="s">
        <v>841</v>
      </c>
      <c r="C8842" s="52" t="s">
        <v>1092</v>
      </c>
      <c r="D8842" s="52" t="s">
        <v>1353</v>
      </c>
      <c r="E8842" s="52" t="s">
        <v>1277</v>
      </c>
      <c r="F8842" s="52" t="s">
        <v>1281</v>
      </c>
      <c r="G8842" s="56" t="s">
        <v>1282</v>
      </c>
      <c r="H8842" s="57">
        <v>181718000</v>
      </c>
    </row>
    <row r="8843" spans="1:8">
      <c r="A8843" s="52" t="s">
        <v>811</v>
      </c>
      <c r="B8843" s="52" t="s">
        <v>841</v>
      </c>
      <c r="C8843" s="52" t="s">
        <v>1092</v>
      </c>
      <c r="D8843" s="52" t="s">
        <v>1353</v>
      </c>
      <c r="E8843" s="52" t="s">
        <v>1277</v>
      </c>
      <c r="F8843" s="52" t="s">
        <v>1283</v>
      </c>
      <c r="G8843" s="56" t="s">
        <v>1284</v>
      </c>
      <c r="H8843" s="57">
        <v>5000000</v>
      </c>
    </row>
    <row r="8844" spans="1:8">
      <c r="A8844" s="52" t="s">
        <v>811</v>
      </c>
      <c r="B8844" s="52" t="s">
        <v>841</v>
      </c>
      <c r="C8844" s="52" t="s">
        <v>1092</v>
      </c>
      <c r="D8844" s="52" t="s">
        <v>1353</v>
      </c>
      <c r="E8844" s="52" t="s">
        <v>1277</v>
      </c>
      <c r="F8844" s="52" t="s">
        <v>1285</v>
      </c>
      <c r="G8844" s="56" t="s">
        <v>1286</v>
      </c>
      <c r="H8844" s="57">
        <v>11701186</v>
      </c>
    </row>
    <row r="8845" spans="1:8">
      <c r="A8845" s="52" t="s">
        <v>811</v>
      </c>
      <c r="B8845" s="52" t="s">
        <v>841</v>
      </c>
      <c r="C8845" s="52" t="s">
        <v>1092</v>
      </c>
      <c r="D8845" s="52" t="s">
        <v>1353</v>
      </c>
      <c r="E8845" s="52" t="s">
        <v>1096</v>
      </c>
      <c r="F8845" s="52" t="s">
        <v>201</v>
      </c>
      <c r="G8845" s="56" t="s">
        <v>1097</v>
      </c>
      <c r="H8845" s="57">
        <v>891794000</v>
      </c>
    </row>
    <row r="8846" spans="1:8" ht="25.5">
      <c r="A8846" s="52" t="s">
        <v>811</v>
      </c>
      <c r="B8846" s="52" t="s">
        <v>841</v>
      </c>
      <c r="C8846" s="52" t="s">
        <v>1092</v>
      </c>
      <c r="D8846" s="52" t="s">
        <v>1353</v>
      </c>
      <c r="E8846" s="52" t="s">
        <v>1096</v>
      </c>
      <c r="F8846" s="52" t="s">
        <v>1098</v>
      </c>
      <c r="G8846" s="56" t="s">
        <v>1099</v>
      </c>
      <c r="H8846" s="57">
        <v>891794000</v>
      </c>
    </row>
    <row r="8847" spans="1:8">
      <c r="A8847" s="52" t="s">
        <v>811</v>
      </c>
      <c r="B8847" s="52" t="s">
        <v>841</v>
      </c>
      <c r="C8847" s="52" t="s">
        <v>1092</v>
      </c>
      <c r="D8847" s="52" t="s">
        <v>1353</v>
      </c>
      <c r="E8847" s="52" t="s">
        <v>1100</v>
      </c>
      <c r="F8847" s="52" t="s">
        <v>201</v>
      </c>
      <c r="G8847" s="56" t="s">
        <v>1034</v>
      </c>
      <c r="H8847" s="57">
        <v>316463000</v>
      </c>
    </row>
    <row r="8848" spans="1:8">
      <c r="A8848" s="52" t="s">
        <v>811</v>
      </c>
      <c r="B8848" s="52" t="s">
        <v>841</v>
      </c>
      <c r="C8848" s="52" t="s">
        <v>1092</v>
      </c>
      <c r="D8848" s="52" t="s">
        <v>1353</v>
      </c>
      <c r="E8848" s="52" t="s">
        <v>1100</v>
      </c>
      <c r="F8848" s="52" t="s">
        <v>1101</v>
      </c>
      <c r="G8848" s="56" t="s">
        <v>1102</v>
      </c>
      <c r="H8848" s="57">
        <v>267131000</v>
      </c>
    </row>
    <row r="8849" spans="1:8">
      <c r="A8849" s="52" t="s">
        <v>811</v>
      </c>
      <c r="B8849" s="52" t="s">
        <v>841</v>
      </c>
      <c r="C8849" s="52" t="s">
        <v>1092</v>
      </c>
      <c r="D8849" s="52" t="s">
        <v>1353</v>
      </c>
      <c r="E8849" s="52" t="s">
        <v>1100</v>
      </c>
      <c r="F8849" s="52" t="s">
        <v>1103</v>
      </c>
      <c r="G8849" s="56" t="s">
        <v>1104</v>
      </c>
      <c r="H8849" s="57">
        <v>32816000</v>
      </c>
    </row>
    <row r="8850" spans="1:8">
      <c r="A8850" s="52" t="s">
        <v>811</v>
      </c>
      <c r="B8850" s="52" t="s">
        <v>841</v>
      </c>
      <c r="C8850" s="52" t="s">
        <v>1092</v>
      </c>
      <c r="D8850" s="52" t="s">
        <v>1353</v>
      </c>
      <c r="E8850" s="52" t="s">
        <v>1100</v>
      </c>
      <c r="F8850" s="52" t="s">
        <v>1105</v>
      </c>
      <c r="G8850" s="56" t="s">
        <v>971</v>
      </c>
      <c r="H8850" s="57">
        <v>16516000</v>
      </c>
    </row>
    <row r="8851" spans="1:8">
      <c r="A8851" s="52" t="s">
        <v>811</v>
      </c>
      <c r="B8851" s="52" t="s">
        <v>841</v>
      </c>
      <c r="C8851" s="52" t="s">
        <v>1092</v>
      </c>
      <c r="D8851" s="52" t="s">
        <v>1108</v>
      </c>
      <c r="E8851" s="52" t="s">
        <v>201</v>
      </c>
      <c r="F8851" s="52" t="s">
        <v>201</v>
      </c>
      <c r="G8851" s="56" t="s">
        <v>1109</v>
      </c>
      <c r="H8851" s="57">
        <v>6935230000</v>
      </c>
    </row>
    <row r="8852" spans="1:8" ht="25.5">
      <c r="A8852" s="52" t="s">
        <v>811</v>
      </c>
      <c r="B8852" s="52" t="s">
        <v>841</v>
      </c>
      <c r="C8852" s="52" t="s">
        <v>1092</v>
      </c>
      <c r="D8852" s="52" t="s">
        <v>1108</v>
      </c>
      <c r="E8852" s="52" t="s">
        <v>962</v>
      </c>
      <c r="F8852" s="52" t="s">
        <v>201</v>
      </c>
      <c r="G8852" s="56" t="s">
        <v>963</v>
      </c>
      <c r="H8852" s="57">
        <v>6833500000</v>
      </c>
    </row>
    <row r="8853" spans="1:8">
      <c r="A8853" s="52" t="s">
        <v>811</v>
      </c>
      <c r="B8853" s="52" t="s">
        <v>841</v>
      </c>
      <c r="C8853" s="52" t="s">
        <v>1092</v>
      </c>
      <c r="D8853" s="52" t="s">
        <v>1108</v>
      </c>
      <c r="E8853" s="52" t="s">
        <v>962</v>
      </c>
      <c r="F8853" s="52" t="s">
        <v>964</v>
      </c>
      <c r="G8853" s="56" t="s">
        <v>965</v>
      </c>
      <c r="H8853" s="57">
        <v>6833500000</v>
      </c>
    </row>
    <row r="8854" spans="1:8">
      <c r="A8854" s="52" t="s">
        <v>811</v>
      </c>
      <c r="B8854" s="52" t="s">
        <v>841</v>
      </c>
      <c r="C8854" s="52" t="s">
        <v>1092</v>
      </c>
      <c r="D8854" s="52" t="s">
        <v>1108</v>
      </c>
      <c r="E8854" s="52" t="s">
        <v>1262</v>
      </c>
      <c r="F8854" s="52" t="s">
        <v>201</v>
      </c>
      <c r="G8854" s="56" t="s">
        <v>1263</v>
      </c>
      <c r="H8854" s="57">
        <v>101730000</v>
      </c>
    </row>
    <row r="8855" spans="1:8" ht="25.5">
      <c r="A8855" s="52" t="s">
        <v>811</v>
      </c>
      <c r="B8855" s="52" t="s">
        <v>841</v>
      </c>
      <c r="C8855" s="52" t="s">
        <v>1092</v>
      </c>
      <c r="D8855" s="52" t="s">
        <v>1108</v>
      </c>
      <c r="E8855" s="52" t="s">
        <v>1262</v>
      </c>
      <c r="F8855" s="52" t="s">
        <v>1578</v>
      </c>
      <c r="G8855" s="56" t="s">
        <v>1579</v>
      </c>
      <c r="H8855" s="57">
        <v>101730000</v>
      </c>
    </row>
    <row r="8856" spans="1:8">
      <c r="A8856" s="52" t="s">
        <v>811</v>
      </c>
      <c r="B8856" s="52" t="s">
        <v>841</v>
      </c>
      <c r="C8856" s="52" t="s">
        <v>1092</v>
      </c>
      <c r="D8856" s="52" t="s">
        <v>1375</v>
      </c>
      <c r="E8856" s="52" t="s">
        <v>201</v>
      </c>
      <c r="F8856" s="52" t="s">
        <v>201</v>
      </c>
      <c r="G8856" s="56" t="s">
        <v>1376</v>
      </c>
      <c r="H8856" s="57">
        <v>135000000</v>
      </c>
    </row>
    <row r="8857" spans="1:8">
      <c r="A8857" s="52" t="s">
        <v>811</v>
      </c>
      <c r="B8857" s="52" t="s">
        <v>841</v>
      </c>
      <c r="C8857" s="52" t="s">
        <v>1092</v>
      </c>
      <c r="D8857" s="52" t="s">
        <v>1375</v>
      </c>
      <c r="E8857" s="52" t="s">
        <v>996</v>
      </c>
      <c r="F8857" s="52" t="s">
        <v>201</v>
      </c>
      <c r="G8857" s="56" t="s">
        <v>997</v>
      </c>
      <c r="H8857" s="57">
        <v>14000000</v>
      </c>
    </row>
    <row r="8858" spans="1:8">
      <c r="A8858" s="52" t="s">
        <v>811</v>
      </c>
      <c r="B8858" s="52" t="s">
        <v>841</v>
      </c>
      <c r="C8858" s="52" t="s">
        <v>1092</v>
      </c>
      <c r="D8858" s="52" t="s">
        <v>1375</v>
      </c>
      <c r="E8858" s="52" t="s">
        <v>996</v>
      </c>
      <c r="F8858" s="52" t="s">
        <v>1000</v>
      </c>
      <c r="G8858" s="56" t="s">
        <v>1001</v>
      </c>
      <c r="H8858" s="57">
        <v>14000000</v>
      </c>
    </row>
    <row r="8859" spans="1:8">
      <c r="A8859" s="52" t="s">
        <v>811</v>
      </c>
      <c r="B8859" s="52" t="s">
        <v>841</v>
      </c>
      <c r="C8859" s="52" t="s">
        <v>1092</v>
      </c>
      <c r="D8859" s="52" t="s">
        <v>1375</v>
      </c>
      <c r="E8859" s="52" t="s">
        <v>1044</v>
      </c>
      <c r="F8859" s="52" t="s">
        <v>201</v>
      </c>
      <c r="G8859" s="56" t="s">
        <v>1045</v>
      </c>
      <c r="H8859" s="57">
        <v>26909000</v>
      </c>
    </row>
    <row r="8860" spans="1:8">
      <c r="A8860" s="52" t="s">
        <v>811</v>
      </c>
      <c r="B8860" s="52" t="s">
        <v>841</v>
      </c>
      <c r="C8860" s="52" t="s">
        <v>1092</v>
      </c>
      <c r="D8860" s="52" t="s">
        <v>1375</v>
      </c>
      <c r="E8860" s="52" t="s">
        <v>1044</v>
      </c>
      <c r="F8860" s="52" t="s">
        <v>1048</v>
      </c>
      <c r="G8860" s="56" t="s">
        <v>1049</v>
      </c>
      <c r="H8860" s="57">
        <v>26909000</v>
      </c>
    </row>
    <row r="8861" spans="1:8" ht="25.5">
      <c r="A8861" s="52" t="s">
        <v>811</v>
      </c>
      <c r="B8861" s="52" t="s">
        <v>841</v>
      </c>
      <c r="C8861" s="52" t="s">
        <v>1092</v>
      </c>
      <c r="D8861" s="52" t="s">
        <v>1375</v>
      </c>
      <c r="E8861" s="52" t="s">
        <v>1076</v>
      </c>
      <c r="F8861" s="52" t="s">
        <v>201</v>
      </c>
      <c r="G8861" s="56" t="s">
        <v>1077</v>
      </c>
      <c r="H8861" s="57">
        <v>94091000</v>
      </c>
    </row>
    <row r="8862" spans="1:8">
      <c r="A8862" s="52" t="s">
        <v>811</v>
      </c>
      <c r="B8862" s="52" t="s">
        <v>841</v>
      </c>
      <c r="C8862" s="52" t="s">
        <v>1092</v>
      </c>
      <c r="D8862" s="52" t="s">
        <v>1375</v>
      </c>
      <c r="E8862" s="52" t="s">
        <v>1076</v>
      </c>
      <c r="F8862" s="52" t="s">
        <v>1112</v>
      </c>
      <c r="G8862" s="56" t="s">
        <v>1113</v>
      </c>
      <c r="H8862" s="57">
        <v>78706000</v>
      </c>
    </row>
    <row r="8863" spans="1:8">
      <c r="A8863" s="52" t="s">
        <v>811</v>
      </c>
      <c r="B8863" s="52" t="s">
        <v>841</v>
      </c>
      <c r="C8863" s="52" t="s">
        <v>1092</v>
      </c>
      <c r="D8863" s="52" t="s">
        <v>1375</v>
      </c>
      <c r="E8863" s="52" t="s">
        <v>1076</v>
      </c>
      <c r="F8863" s="52" t="s">
        <v>1080</v>
      </c>
      <c r="G8863" s="56" t="s">
        <v>1081</v>
      </c>
      <c r="H8863" s="57">
        <v>15385000</v>
      </c>
    </row>
    <row r="8864" spans="1:8" ht="25.5">
      <c r="A8864" s="52" t="s">
        <v>811</v>
      </c>
      <c r="B8864" s="52" t="s">
        <v>841</v>
      </c>
      <c r="C8864" s="52" t="s">
        <v>1092</v>
      </c>
      <c r="D8864" s="52" t="s">
        <v>1355</v>
      </c>
      <c r="E8864" s="52" t="s">
        <v>201</v>
      </c>
      <c r="F8864" s="52" t="s">
        <v>201</v>
      </c>
      <c r="G8864" s="56" t="s">
        <v>1356</v>
      </c>
      <c r="H8864" s="57">
        <v>20927308000</v>
      </c>
    </row>
    <row r="8865" spans="1:8">
      <c r="A8865" s="52" t="s">
        <v>811</v>
      </c>
      <c r="B8865" s="52" t="s">
        <v>841</v>
      </c>
      <c r="C8865" s="52" t="s">
        <v>1092</v>
      </c>
      <c r="D8865" s="52" t="s">
        <v>1355</v>
      </c>
      <c r="E8865" s="52" t="s">
        <v>934</v>
      </c>
      <c r="F8865" s="52" t="s">
        <v>201</v>
      </c>
      <c r="G8865" s="56" t="s">
        <v>935</v>
      </c>
      <c r="H8865" s="57">
        <v>1789879563</v>
      </c>
    </row>
    <row r="8866" spans="1:8">
      <c r="A8866" s="52" t="s">
        <v>811</v>
      </c>
      <c r="B8866" s="52" t="s">
        <v>841</v>
      </c>
      <c r="C8866" s="52" t="s">
        <v>1092</v>
      </c>
      <c r="D8866" s="52" t="s">
        <v>1355</v>
      </c>
      <c r="E8866" s="52" t="s">
        <v>934</v>
      </c>
      <c r="F8866" s="52" t="s">
        <v>936</v>
      </c>
      <c r="G8866" s="56" t="s">
        <v>937</v>
      </c>
      <c r="H8866" s="57">
        <v>1789879563</v>
      </c>
    </row>
    <row r="8867" spans="1:8" ht="25.5">
      <c r="A8867" s="52" t="s">
        <v>811</v>
      </c>
      <c r="B8867" s="52" t="s">
        <v>841</v>
      </c>
      <c r="C8867" s="52" t="s">
        <v>1092</v>
      </c>
      <c r="D8867" s="52" t="s">
        <v>1355</v>
      </c>
      <c r="E8867" s="52" t="s">
        <v>940</v>
      </c>
      <c r="F8867" s="52" t="s">
        <v>201</v>
      </c>
      <c r="G8867" s="56" t="s">
        <v>941</v>
      </c>
      <c r="H8867" s="57">
        <v>2000000</v>
      </c>
    </row>
    <row r="8868" spans="1:8" ht="25.5">
      <c r="A8868" s="52" t="s">
        <v>811</v>
      </c>
      <c r="B8868" s="52" t="s">
        <v>841</v>
      </c>
      <c r="C8868" s="52" t="s">
        <v>1092</v>
      </c>
      <c r="D8868" s="52" t="s">
        <v>1355</v>
      </c>
      <c r="E8868" s="52" t="s">
        <v>940</v>
      </c>
      <c r="F8868" s="52" t="s">
        <v>942</v>
      </c>
      <c r="G8868" s="56" t="s">
        <v>943</v>
      </c>
      <c r="H8868" s="57">
        <v>2000000</v>
      </c>
    </row>
    <row r="8869" spans="1:8">
      <c r="A8869" s="52" t="s">
        <v>811</v>
      </c>
      <c r="B8869" s="52" t="s">
        <v>841</v>
      </c>
      <c r="C8869" s="52" t="s">
        <v>1092</v>
      </c>
      <c r="D8869" s="52" t="s">
        <v>1355</v>
      </c>
      <c r="E8869" s="52" t="s">
        <v>944</v>
      </c>
      <c r="F8869" s="52" t="s">
        <v>201</v>
      </c>
      <c r="G8869" s="56" t="s">
        <v>945</v>
      </c>
      <c r="H8869" s="57">
        <v>512083097</v>
      </c>
    </row>
    <row r="8870" spans="1:8">
      <c r="A8870" s="52" t="s">
        <v>811</v>
      </c>
      <c r="B8870" s="52" t="s">
        <v>841</v>
      </c>
      <c r="C8870" s="52" t="s">
        <v>1092</v>
      </c>
      <c r="D8870" s="52" t="s">
        <v>1355</v>
      </c>
      <c r="E8870" s="52" t="s">
        <v>944</v>
      </c>
      <c r="F8870" s="52" t="s">
        <v>946</v>
      </c>
      <c r="G8870" s="56" t="s">
        <v>947</v>
      </c>
      <c r="H8870" s="57">
        <v>27636000</v>
      </c>
    </row>
    <row r="8871" spans="1:8">
      <c r="A8871" s="52" t="s">
        <v>811</v>
      </c>
      <c r="B8871" s="52" t="s">
        <v>841</v>
      </c>
      <c r="C8871" s="52" t="s">
        <v>1092</v>
      </c>
      <c r="D8871" s="52" t="s">
        <v>1355</v>
      </c>
      <c r="E8871" s="52" t="s">
        <v>944</v>
      </c>
      <c r="F8871" s="52" t="s">
        <v>948</v>
      </c>
      <c r="G8871" s="56" t="s">
        <v>949</v>
      </c>
      <c r="H8871" s="57">
        <v>11731797</v>
      </c>
    </row>
    <row r="8872" spans="1:8" ht="25.5">
      <c r="A8872" s="52" t="s">
        <v>811</v>
      </c>
      <c r="B8872" s="52" t="s">
        <v>841</v>
      </c>
      <c r="C8872" s="52" t="s">
        <v>1092</v>
      </c>
      <c r="D8872" s="52" t="s">
        <v>1355</v>
      </c>
      <c r="E8872" s="52" t="s">
        <v>944</v>
      </c>
      <c r="F8872" s="52" t="s">
        <v>956</v>
      </c>
      <c r="G8872" s="56" t="s">
        <v>957</v>
      </c>
      <c r="H8872" s="57">
        <v>14665562</v>
      </c>
    </row>
    <row r="8873" spans="1:8">
      <c r="A8873" s="52" t="s">
        <v>811</v>
      </c>
      <c r="B8873" s="52" t="s">
        <v>841</v>
      </c>
      <c r="C8873" s="52" t="s">
        <v>1092</v>
      </c>
      <c r="D8873" s="52" t="s">
        <v>1355</v>
      </c>
      <c r="E8873" s="52" t="s">
        <v>944</v>
      </c>
      <c r="F8873" s="52" t="s">
        <v>958</v>
      </c>
      <c r="G8873" s="56" t="s">
        <v>959</v>
      </c>
      <c r="H8873" s="57">
        <v>458049738</v>
      </c>
    </row>
    <row r="8874" spans="1:8" ht="25.5">
      <c r="A8874" s="52" t="s">
        <v>811</v>
      </c>
      <c r="B8874" s="52" t="s">
        <v>841</v>
      </c>
      <c r="C8874" s="52" t="s">
        <v>1092</v>
      </c>
      <c r="D8874" s="52" t="s">
        <v>1355</v>
      </c>
      <c r="E8874" s="52" t="s">
        <v>962</v>
      </c>
      <c r="F8874" s="52" t="s">
        <v>201</v>
      </c>
      <c r="G8874" s="56" t="s">
        <v>963</v>
      </c>
      <c r="H8874" s="57">
        <v>2027990000</v>
      </c>
    </row>
    <row r="8875" spans="1:8">
      <c r="A8875" s="52" t="s">
        <v>811</v>
      </c>
      <c r="B8875" s="52" t="s">
        <v>841</v>
      </c>
      <c r="C8875" s="52" t="s">
        <v>1092</v>
      </c>
      <c r="D8875" s="52" t="s">
        <v>1355</v>
      </c>
      <c r="E8875" s="52" t="s">
        <v>962</v>
      </c>
      <c r="F8875" s="52" t="s">
        <v>1338</v>
      </c>
      <c r="G8875" s="56" t="s">
        <v>1339</v>
      </c>
      <c r="H8875" s="57">
        <v>889300000</v>
      </c>
    </row>
    <row r="8876" spans="1:8">
      <c r="A8876" s="52" t="s">
        <v>811</v>
      </c>
      <c r="B8876" s="52" t="s">
        <v>841</v>
      </c>
      <c r="C8876" s="52" t="s">
        <v>1092</v>
      </c>
      <c r="D8876" s="52" t="s">
        <v>1355</v>
      </c>
      <c r="E8876" s="52" t="s">
        <v>962</v>
      </c>
      <c r="F8876" s="52" t="s">
        <v>1340</v>
      </c>
      <c r="G8876" s="56" t="s">
        <v>1341</v>
      </c>
      <c r="H8876" s="57">
        <v>1000745000</v>
      </c>
    </row>
    <row r="8877" spans="1:8">
      <c r="A8877" s="52" t="s">
        <v>811</v>
      </c>
      <c r="B8877" s="52" t="s">
        <v>841</v>
      </c>
      <c r="C8877" s="52" t="s">
        <v>1092</v>
      </c>
      <c r="D8877" s="52" t="s">
        <v>1355</v>
      </c>
      <c r="E8877" s="52" t="s">
        <v>962</v>
      </c>
      <c r="F8877" s="52" t="s">
        <v>964</v>
      </c>
      <c r="G8877" s="56" t="s">
        <v>965</v>
      </c>
      <c r="H8877" s="57">
        <v>137945000</v>
      </c>
    </row>
    <row r="8878" spans="1:8">
      <c r="A8878" s="52" t="s">
        <v>811</v>
      </c>
      <c r="B8878" s="52" t="s">
        <v>841</v>
      </c>
      <c r="C8878" s="52" t="s">
        <v>1092</v>
      </c>
      <c r="D8878" s="52" t="s">
        <v>1355</v>
      </c>
      <c r="E8878" s="52" t="s">
        <v>1139</v>
      </c>
      <c r="F8878" s="52" t="s">
        <v>201</v>
      </c>
      <c r="G8878" s="56" t="s">
        <v>1140</v>
      </c>
      <c r="H8878" s="57">
        <v>4732962000</v>
      </c>
    </row>
    <row r="8879" spans="1:8">
      <c r="A8879" s="52" t="s">
        <v>811</v>
      </c>
      <c r="B8879" s="52" t="s">
        <v>841</v>
      </c>
      <c r="C8879" s="52" t="s">
        <v>1092</v>
      </c>
      <c r="D8879" s="52" t="s">
        <v>1355</v>
      </c>
      <c r="E8879" s="52" t="s">
        <v>1139</v>
      </c>
      <c r="F8879" s="52" t="s">
        <v>1203</v>
      </c>
      <c r="G8879" s="56" t="s">
        <v>1204</v>
      </c>
      <c r="H8879" s="57">
        <v>3751720000</v>
      </c>
    </row>
    <row r="8880" spans="1:8">
      <c r="A8880" s="52" t="s">
        <v>811</v>
      </c>
      <c r="B8880" s="52" t="s">
        <v>841</v>
      </c>
      <c r="C8880" s="52" t="s">
        <v>1092</v>
      </c>
      <c r="D8880" s="52" t="s">
        <v>1355</v>
      </c>
      <c r="E8880" s="52" t="s">
        <v>1139</v>
      </c>
      <c r="F8880" s="52" t="s">
        <v>1141</v>
      </c>
      <c r="G8880" s="56" t="s">
        <v>1142</v>
      </c>
      <c r="H8880" s="57">
        <v>471600000</v>
      </c>
    </row>
    <row r="8881" spans="1:8">
      <c r="A8881" s="52" t="s">
        <v>811</v>
      </c>
      <c r="B8881" s="52" t="s">
        <v>841</v>
      </c>
      <c r="C8881" s="52" t="s">
        <v>1092</v>
      </c>
      <c r="D8881" s="52" t="s">
        <v>1355</v>
      </c>
      <c r="E8881" s="52" t="s">
        <v>1139</v>
      </c>
      <c r="F8881" s="52" t="s">
        <v>1266</v>
      </c>
      <c r="G8881" s="56" t="s">
        <v>1267</v>
      </c>
      <c r="H8881" s="57">
        <v>509642000</v>
      </c>
    </row>
    <row r="8882" spans="1:8">
      <c r="A8882" s="52" t="s">
        <v>811</v>
      </c>
      <c r="B8882" s="52" t="s">
        <v>841</v>
      </c>
      <c r="C8882" s="52" t="s">
        <v>1092</v>
      </c>
      <c r="D8882" s="52" t="s">
        <v>1355</v>
      </c>
      <c r="E8882" s="52" t="s">
        <v>966</v>
      </c>
      <c r="F8882" s="52" t="s">
        <v>201</v>
      </c>
      <c r="G8882" s="56" t="s">
        <v>967</v>
      </c>
      <c r="H8882" s="57">
        <v>313730000</v>
      </c>
    </row>
    <row r="8883" spans="1:8">
      <c r="A8883" s="52" t="s">
        <v>811</v>
      </c>
      <c r="B8883" s="52" t="s">
        <v>841</v>
      </c>
      <c r="C8883" s="52" t="s">
        <v>1092</v>
      </c>
      <c r="D8883" s="52" t="s">
        <v>1355</v>
      </c>
      <c r="E8883" s="52" t="s">
        <v>966</v>
      </c>
      <c r="F8883" s="52" t="s">
        <v>970</v>
      </c>
      <c r="G8883" s="56" t="s">
        <v>971</v>
      </c>
      <c r="H8883" s="57">
        <v>313730000</v>
      </c>
    </row>
    <row r="8884" spans="1:8">
      <c r="A8884" s="52" t="s">
        <v>811</v>
      </c>
      <c r="B8884" s="52" t="s">
        <v>841</v>
      </c>
      <c r="C8884" s="52" t="s">
        <v>1092</v>
      </c>
      <c r="D8884" s="52" t="s">
        <v>1355</v>
      </c>
      <c r="E8884" s="52" t="s">
        <v>972</v>
      </c>
      <c r="F8884" s="52" t="s">
        <v>201</v>
      </c>
      <c r="G8884" s="56" t="s">
        <v>973</v>
      </c>
      <c r="H8884" s="57">
        <v>412241236</v>
      </c>
    </row>
    <row r="8885" spans="1:8">
      <c r="A8885" s="52" t="s">
        <v>811</v>
      </c>
      <c r="B8885" s="52" t="s">
        <v>841</v>
      </c>
      <c r="C8885" s="52" t="s">
        <v>1092</v>
      </c>
      <c r="D8885" s="52" t="s">
        <v>1355</v>
      </c>
      <c r="E8885" s="52" t="s">
        <v>972</v>
      </c>
      <c r="F8885" s="52" t="s">
        <v>974</v>
      </c>
      <c r="G8885" s="56" t="s">
        <v>975</v>
      </c>
      <c r="H8885" s="57">
        <v>316811886</v>
      </c>
    </row>
    <row r="8886" spans="1:8">
      <c r="A8886" s="52" t="s">
        <v>811</v>
      </c>
      <c r="B8886" s="52" t="s">
        <v>841</v>
      </c>
      <c r="C8886" s="52" t="s">
        <v>1092</v>
      </c>
      <c r="D8886" s="52" t="s">
        <v>1355</v>
      </c>
      <c r="E8886" s="52" t="s">
        <v>972</v>
      </c>
      <c r="F8886" s="52" t="s">
        <v>976</v>
      </c>
      <c r="G8886" s="56" t="s">
        <v>977</v>
      </c>
      <c r="H8886" s="57">
        <v>54965445</v>
      </c>
    </row>
    <row r="8887" spans="1:8">
      <c r="A8887" s="52" t="s">
        <v>811</v>
      </c>
      <c r="B8887" s="52" t="s">
        <v>841</v>
      </c>
      <c r="C8887" s="52" t="s">
        <v>1092</v>
      </c>
      <c r="D8887" s="52" t="s">
        <v>1355</v>
      </c>
      <c r="E8887" s="52" t="s">
        <v>972</v>
      </c>
      <c r="F8887" s="52" t="s">
        <v>978</v>
      </c>
      <c r="G8887" s="56" t="s">
        <v>979</v>
      </c>
      <c r="H8887" s="57">
        <v>36644016</v>
      </c>
    </row>
    <row r="8888" spans="1:8">
      <c r="A8888" s="52" t="s">
        <v>811</v>
      </c>
      <c r="B8888" s="52" t="s">
        <v>841</v>
      </c>
      <c r="C8888" s="52" t="s">
        <v>1092</v>
      </c>
      <c r="D8888" s="52" t="s">
        <v>1355</v>
      </c>
      <c r="E8888" s="52" t="s">
        <v>972</v>
      </c>
      <c r="F8888" s="52" t="s">
        <v>1295</v>
      </c>
      <c r="G8888" s="56" t="s">
        <v>1296</v>
      </c>
      <c r="H8888" s="57">
        <v>3819889</v>
      </c>
    </row>
    <row r="8889" spans="1:8">
      <c r="A8889" s="52" t="s">
        <v>811</v>
      </c>
      <c r="B8889" s="52" t="s">
        <v>841</v>
      </c>
      <c r="C8889" s="52" t="s">
        <v>1092</v>
      </c>
      <c r="D8889" s="52" t="s">
        <v>1355</v>
      </c>
      <c r="E8889" s="52" t="s">
        <v>982</v>
      </c>
      <c r="F8889" s="52" t="s">
        <v>201</v>
      </c>
      <c r="G8889" s="56" t="s">
        <v>983</v>
      </c>
      <c r="H8889" s="57">
        <v>6720000</v>
      </c>
    </row>
    <row r="8890" spans="1:8">
      <c r="A8890" s="52" t="s">
        <v>811</v>
      </c>
      <c r="B8890" s="52" t="s">
        <v>841</v>
      </c>
      <c r="C8890" s="52" t="s">
        <v>1092</v>
      </c>
      <c r="D8890" s="52" t="s">
        <v>1355</v>
      </c>
      <c r="E8890" s="52" t="s">
        <v>982</v>
      </c>
      <c r="F8890" s="52" t="s">
        <v>1362</v>
      </c>
      <c r="G8890" s="56" t="s">
        <v>1363</v>
      </c>
      <c r="H8890" s="57">
        <v>6720000</v>
      </c>
    </row>
    <row r="8891" spans="1:8">
      <c r="A8891" s="52" t="s">
        <v>811</v>
      </c>
      <c r="B8891" s="52" t="s">
        <v>841</v>
      </c>
      <c r="C8891" s="52" t="s">
        <v>1092</v>
      </c>
      <c r="D8891" s="52" t="s">
        <v>1355</v>
      </c>
      <c r="E8891" s="52" t="s">
        <v>986</v>
      </c>
      <c r="F8891" s="52" t="s">
        <v>201</v>
      </c>
      <c r="G8891" s="56" t="s">
        <v>987</v>
      </c>
      <c r="H8891" s="57">
        <v>41520012</v>
      </c>
    </row>
    <row r="8892" spans="1:8">
      <c r="A8892" s="52" t="s">
        <v>811</v>
      </c>
      <c r="B8892" s="52" t="s">
        <v>841</v>
      </c>
      <c r="C8892" s="52" t="s">
        <v>1092</v>
      </c>
      <c r="D8892" s="52" t="s">
        <v>1355</v>
      </c>
      <c r="E8892" s="52" t="s">
        <v>986</v>
      </c>
      <c r="F8892" s="52" t="s">
        <v>988</v>
      </c>
      <c r="G8892" s="56" t="s">
        <v>989</v>
      </c>
      <c r="H8892" s="57">
        <v>31990012</v>
      </c>
    </row>
    <row r="8893" spans="1:8">
      <c r="A8893" s="52" t="s">
        <v>811</v>
      </c>
      <c r="B8893" s="52" t="s">
        <v>841</v>
      </c>
      <c r="C8893" s="52" t="s">
        <v>1092</v>
      </c>
      <c r="D8893" s="52" t="s">
        <v>1355</v>
      </c>
      <c r="E8893" s="52" t="s">
        <v>986</v>
      </c>
      <c r="F8893" s="52" t="s">
        <v>992</v>
      </c>
      <c r="G8893" s="56" t="s">
        <v>993</v>
      </c>
      <c r="H8893" s="57">
        <v>4370000</v>
      </c>
    </row>
    <row r="8894" spans="1:8">
      <c r="A8894" s="52" t="s">
        <v>811</v>
      </c>
      <c r="B8894" s="52" t="s">
        <v>841</v>
      </c>
      <c r="C8894" s="52" t="s">
        <v>1092</v>
      </c>
      <c r="D8894" s="52" t="s">
        <v>1355</v>
      </c>
      <c r="E8894" s="52" t="s">
        <v>986</v>
      </c>
      <c r="F8894" s="52" t="s">
        <v>994</v>
      </c>
      <c r="G8894" s="56" t="s">
        <v>995</v>
      </c>
      <c r="H8894" s="57">
        <v>5160000</v>
      </c>
    </row>
    <row r="8895" spans="1:8">
      <c r="A8895" s="52" t="s">
        <v>811</v>
      </c>
      <c r="B8895" s="52" t="s">
        <v>841</v>
      </c>
      <c r="C8895" s="52" t="s">
        <v>1092</v>
      </c>
      <c r="D8895" s="52" t="s">
        <v>1355</v>
      </c>
      <c r="E8895" s="52" t="s">
        <v>996</v>
      </c>
      <c r="F8895" s="52" t="s">
        <v>201</v>
      </c>
      <c r="G8895" s="56" t="s">
        <v>997</v>
      </c>
      <c r="H8895" s="57">
        <v>280526223</v>
      </c>
    </row>
    <row r="8896" spans="1:8">
      <c r="A8896" s="52" t="s">
        <v>811</v>
      </c>
      <c r="B8896" s="52" t="s">
        <v>841</v>
      </c>
      <c r="C8896" s="52" t="s">
        <v>1092</v>
      </c>
      <c r="D8896" s="52" t="s">
        <v>1355</v>
      </c>
      <c r="E8896" s="52" t="s">
        <v>996</v>
      </c>
      <c r="F8896" s="52" t="s">
        <v>998</v>
      </c>
      <c r="G8896" s="56" t="s">
        <v>999</v>
      </c>
      <c r="H8896" s="57">
        <v>229302223</v>
      </c>
    </row>
    <row r="8897" spans="1:8">
      <c r="A8897" s="52" t="s">
        <v>811</v>
      </c>
      <c r="B8897" s="52" t="s">
        <v>841</v>
      </c>
      <c r="C8897" s="52" t="s">
        <v>1092</v>
      </c>
      <c r="D8897" s="52" t="s">
        <v>1355</v>
      </c>
      <c r="E8897" s="52" t="s">
        <v>996</v>
      </c>
      <c r="F8897" s="52" t="s">
        <v>1000</v>
      </c>
      <c r="G8897" s="56" t="s">
        <v>1001</v>
      </c>
      <c r="H8897" s="57">
        <v>1200000</v>
      </c>
    </row>
    <row r="8898" spans="1:8">
      <c r="A8898" s="52" t="s">
        <v>811</v>
      </c>
      <c r="B8898" s="52" t="s">
        <v>841</v>
      </c>
      <c r="C8898" s="52" t="s">
        <v>1092</v>
      </c>
      <c r="D8898" s="52" t="s">
        <v>1355</v>
      </c>
      <c r="E8898" s="52" t="s">
        <v>996</v>
      </c>
      <c r="F8898" s="52" t="s">
        <v>1004</v>
      </c>
      <c r="G8898" s="56" t="s">
        <v>1005</v>
      </c>
      <c r="H8898" s="57">
        <v>50024000</v>
      </c>
    </row>
    <row r="8899" spans="1:8">
      <c r="A8899" s="52" t="s">
        <v>811</v>
      </c>
      <c r="B8899" s="52" t="s">
        <v>841</v>
      </c>
      <c r="C8899" s="52" t="s">
        <v>1092</v>
      </c>
      <c r="D8899" s="52" t="s">
        <v>1355</v>
      </c>
      <c r="E8899" s="52" t="s">
        <v>1006</v>
      </c>
      <c r="F8899" s="52" t="s">
        <v>201</v>
      </c>
      <c r="G8899" s="56" t="s">
        <v>1007</v>
      </c>
      <c r="H8899" s="57">
        <v>75916869</v>
      </c>
    </row>
    <row r="8900" spans="1:8" ht="38.25">
      <c r="A8900" s="52" t="s">
        <v>811</v>
      </c>
      <c r="B8900" s="52" t="s">
        <v>841</v>
      </c>
      <c r="C8900" s="52" t="s">
        <v>1092</v>
      </c>
      <c r="D8900" s="52" t="s">
        <v>1355</v>
      </c>
      <c r="E8900" s="52" t="s">
        <v>1006</v>
      </c>
      <c r="F8900" s="52" t="s">
        <v>1008</v>
      </c>
      <c r="G8900" s="56" t="s">
        <v>1009</v>
      </c>
      <c r="H8900" s="57">
        <v>462000</v>
      </c>
    </row>
    <row r="8901" spans="1:8" ht="38.25">
      <c r="A8901" s="52" t="s">
        <v>811</v>
      </c>
      <c r="B8901" s="52" t="s">
        <v>841</v>
      </c>
      <c r="C8901" s="52" t="s">
        <v>1092</v>
      </c>
      <c r="D8901" s="52" t="s">
        <v>1355</v>
      </c>
      <c r="E8901" s="52" t="s">
        <v>1006</v>
      </c>
      <c r="F8901" s="52" t="s">
        <v>1012</v>
      </c>
      <c r="G8901" s="56" t="s">
        <v>1013</v>
      </c>
      <c r="H8901" s="57">
        <v>9565769</v>
      </c>
    </row>
    <row r="8902" spans="1:8">
      <c r="A8902" s="52" t="s">
        <v>811</v>
      </c>
      <c r="B8902" s="52" t="s">
        <v>841</v>
      </c>
      <c r="C8902" s="52" t="s">
        <v>1092</v>
      </c>
      <c r="D8902" s="52" t="s">
        <v>1355</v>
      </c>
      <c r="E8902" s="52" t="s">
        <v>1006</v>
      </c>
      <c r="F8902" s="52" t="s">
        <v>1014</v>
      </c>
      <c r="G8902" s="56" t="s">
        <v>1015</v>
      </c>
      <c r="H8902" s="57">
        <v>48531000</v>
      </c>
    </row>
    <row r="8903" spans="1:8" ht="25.5">
      <c r="A8903" s="52" t="s">
        <v>811</v>
      </c>
      <c r="B8903" s="52" t="s">
        <v>841</v>
      </c>
      <c r="C8903" s="52" t="s">
        <v>1092</v>
      </c>
      <c r="D8903" s="52" t="s">
        <v>1355</v>
      </c>
      <c r="E8903" s="52" t="s">
        <v>1006</v>
      </c>
      <c r="F8903" s="52" t="s">
        <v>1016</v>
      </c>
      <c r="G8903" s="56" t="s">
        <v>1017</v>
      </c>
      <c r="H8903" s="57">
        <v>16358100</v>
      </c>
    </row>
    <row r="8904" spans="1:8">
      <c r="A8904" s="52" t="s">
        <v>811</v>
      </c>
      <c r="B8904" s="52" t="s">
        <v>841</v>
      </c>
      <c r="C8904" s="52" t="s">
        <v>1092</v>
      </c>
      <c r="D8904" s="52" t="s">
        <v>1355</v>
      </c>
      <c r="E8904" s="52" t="s">
        <v>1006</v>
      </c>
      <c r="F8904" s="52" t="s">
        <v>1020</v>
      </c>
      <c r="G8904" s="56" t="s">
        <v>511</v>
      </c>
      <c r="H8904" s="57">
        <v>1000000</v>
      </c>
    </row>
    <row r="8905" spans="1:8">
      <c r="A8905" s="52" t="s">
        <v>811</v>
      </c>
      <c r="B8905" s="52" t="s">
        <v>841</v>
      </c>
      <c r="C8905" s="52" t="s">
        <v>1092</v>
      </c>
      <c r="D8905" s="52" t="s">
        <v>1355</v>
      </c>
      <c r="E8905" s="52" t="s">
        <v>1021</v>
      </c>
      <c r="F8905" s="52" t="s">
        <v>201</v>
      </c>
      <c r="G8905" s="56" t="s">
        <v>1022</v>
      </c>
      <c r="H8905" s="57">
        <v>1327484000</v>
      </c>
    </row>
    <row r="8906" spans="1:8">
      <c r="A8906" s="52" t="s">
        <v>811</v>
      </c>
      <c r="B8906" s="52" t="s">
        <v>841</v>
      </c>
      <c r="C8906" s="52" t="s">
        <v>1092</v>
      </c>
      <c r="D8906" s="52" t="s">
        <v>1355</v>
      </c>
      <c r="E8906" s="52" t="s">
        <v>1021</v>
      </c>
      <c r="F8906" s="52" t="s">
        <v>1023</v>
      </c>
      <c r="G8906" s="56" t="s">
        <v>1024</v>
      </c>
      <c r="H8906" s="57">
        <v>248127000</v>
      </c>
    </row>
    <row r="8907" spans="1:8">
      <c r="A8907" s="52" t="s">
        <v>811</v>
      </c>
      <c r="B8907" s="52" t="s">
        <v>841</v>
      </c>
      <c r="C8907" s="52" t="s">
        <v>1092</v>
      </c>
      <c r="D8907" s="52" t="s">
        <v>1355</v>
      </c>
      <c r="E8907" s="52" t="s">
        <v>1021</v>
      </c>
      <c r="F8907" s="52" t="s">
        <v>1025</v>
      </c>
      <c r="G8907" s="56" t="s">
        <v>1026</v>
      </c>
      <c r="H8907" s="57">
        <v>108400000</v>
      </c>
    </row>
    <row r="8908" spans="1:8">
      <c r="A8908" s="52" t="s">
        <v>811</v>
      </c>
      <c r="B8908" s="52" t="s">
        <v>841</v>
      </c>
      <c r="C8908" s="52" t="s">
        <v>1092</v>
      </c>
      <c r="D8908" s="52" t="s">
        <v>1355</v>
      </c>
      <c r="E8908" s="52" t="s">
        <v>1021</v>
      </c>
      <c r="F8908" s="52" t="s">
        <v>1029</v>
      </c>
      <c r="G8908" s="56" t="s">
        <v>1030</v>
      </c>
      <c r="H8908" s="57">
        <v>16500000</v>
      </c>
    </row>
    <row r="8909" spans="1:8">
      <c r="A8909" s="52" t="s">
        <v>811</v>
      </c>
      <c r="B8909" s="52" t="s">
        <v>841</v>
      </c>
      <c r="C8909" s="52" t="s">
        <v>1092</v>
      </c>
      <c r="D8909" s="52" t="s">
        <v>1355</v>
      </c>
      <c r="E8909" s="52" t="s">
        <v>1021</v>
      </c>
      <c r="F8909" s="52" t="s">
        <v>1243</v>
      </c>
      <c r="G8909" s="56" t="s">
        <v>1244</v>
      </c>
      <c r="H8909" s="57">
        <v>81490000</v>
      </c>
    </row>
    <row r="8910" spans="1:8">
      <c r="A8910" s="52" t="s">
        <v>811</v>
      </c>
      <c r="B8910" s="52" t="s">
        <v>841</v>
      </c>
      <c r="C8910" s="52" t="s">
        <v>1092</v>
      </c>
      <c r="D8910" s="52" t="s">
        <v>1355</v>
      </c>
      <c r="E8910" s="52" t="s">
        <v>1021</v>
      </c>
      <c r="F8910" s="52" t="s">
        <v>1033</v>
      </c>
      <c r="G8910" s="56" t="s">
        <v>1034</v>
      </c>
      <c r="H8910" s="57">
        <v>872967000</v>
      </c>
    </row>
    <row r="8911" spans="1:8">
      <c r="A8911" s="52" t="s">
        <v>811</v>
      </c>
      <c r="B8911" s="52" t="s">
        <v>841</v>
      </c>
      <c r="C8911" s="52" t="s">
        <v>1092</v>
      </c>
      <c r="D8911" s="52" t="s">
        <v>1355</v>
      </c>
      <c r="E8911" s="52" t="s">
        <v>1035</v>
      </c>
      <c r="F8911" s="52" t="s">
        <v>201</v>
      </c>
      <c r="G8911" s="56" t="s">
        <v>1036</v>
      </c>
      <c r="H8911" s="57">
        <v>473140000</v>
      </c>
    </row>
    <row r="8912" spans="1:8">
      <c r="A8912" s="52" t="s">
        <v>811</v>
      </c>
      <c r="B8912" s="52" t="s">
        <v>841</v>
      </c>
      <c r="C8912" s="52" t="s">
        <v>1092</v>
      </c>
      <c r="D8912" s="52" t="s">
        <v>1355</v>
      </c>
      <c r="E8912" s="52" t="s">
        <v>1035</v>
      </c>
      <c r="F8912" s="52" t="s">
        <v>1037</v>
      </c>
      <c r="G8912" s="56" t="s">
        <v>1038</v>
      </c>
      <c r="H8912" s="57">
        <v>14660000</v>
      </c>
    </row>
    <row r="8913" spans="1:8">
      <c r="A8913" s="52" t="s">
        <v>811</v>
      </c>
      <c r="B8913" s="52" t="s">
        <v>841</v>
      </c>
      <c r="C8913" s="52" t="s">
        <v>1092</v>
      </c>
      <c r="D8913" s="52" t="s">
        <v>1355</v>
      </c>
      <c r="E8913" s="52" t="s">
        <v>1035</v>
      </c>
      <c r="F8913" s="52" t="s">
        <v>1039</v>
      </c>
      <c r="G8913" s="56" t="s">
        <v>1040</v>
      </c>
      <c r="H8913" s="57">
        <v>127060000</v>
      </c>
    </row>
    <row r="8914" spans="1:8">
      <c r="A8914" s="52" t="s">
        <v>811</v>
      </c>
      <c r="B8914" s="52" t="s">
        <v>841</v>
      </c>
      <c r="C8914" s="52" t="s">
        <v>1092</v>
      </c>
      <c r="D8914" s="52" t="s">
        <v>1355</v>
      </c>
      <c r="E8914" s="52" t="s">
        <v>1035</v>
      </c>
      <c r="F8914" s="52" t="s">
        <v>1041</v>
      </c>
      <c r="G8914" s="56" t="s">
        <v>1028</v>
      </c>
      <c r="H8914" s="57">
        <v>222600000</v>
      </c>
    </row>
    <row r="8915" spans="1:8">
      <c r="A8915" s="52" t="s">
        <v>811</v>
      </c>
      <c r="B8915" s="52" t="s">
        <v>841</v>
      </c>
      <c r="C8915" s="52" t="s">
        <v>1092</v>
      </c>
      <c r="D8915" s="52" t="s">
        <v>1355</v>
      </c>
      <c r="E8915" s="52" t="s">
        <v>1035</v>
      </c>
      <c r="F8915" s="52" t="s">
        <v>1042</v>
      </c>
      <c r="G8915" s="56" t="s">
        <v>1043</v>
      </c>
      <c r="H8915" s="57">
        <v>108820000</v>
      </c>
    </row>
    <row r="8916" spans="1:8">
      <c r="A8916" s="52" t="s">
        <v>811</v>
      </c>
      <c r="B8916" s="52" t="s">
        <v>841</v>
      </c>
      <c r="C8916" s="52" t="s">
        <v>1092</v>
      </c>
      <c r="D8916" s="52" t="s">
        <v>1355</v>
      </c>
      <c r="E8916" s="52" t="s">
        <v>1044</v>
      </c>
      <c r="F8916" s="52" t="s">
        <v>201</v>
      </c>
      <c r="G8916" s="56" t="s">
        <v>1045</v>
      </c>
      <c r="H8916" s="57">
        <v>150760000</v>
      </c>
    </row>
    <row r="8917" spans="1:8">
      <c r="A8917" s="52" t="s">
        <v>811</v>
      </c>
      <c r="B8917" s="52" t="s">
        <v>841</v>
      </c>
      <c r="C8917" s="52" t="s">
        <v>1092</v>
      </c>
      <c r="D8917" s="52" t="s">
        <v>1355</v>
      </c>
      <c r="E8917" s="52" t="s">
        <v>1044</v>
      </c>
      <c r="F8917" s="52" t="s">
        <v>1046</v>
      </c>
      <c r="G8917" s="56" t="s">
        <v>1047</v>
      </c>
      <c r="H8917" s="57">
        <v>98862000</v>
      </c>
    </row>
    <row r="8918" spans="1:8">
      <c r="A8918" s="52" t="s">
        <v>811</v>
      </c>
      <c r="B8918" s="52" t="s">
        <v>841</v>
      </c>
      <c r="C8918" s="52" t="s">
        <v>1092</v>
      </c>
      <c r="D8918" s="52" t="s">
        <v>1355</v>
      </c>
      <c r="E8918" s="52" t="s">
        <v>1044</v>
      </c>
      <c r="F8918" s="52" t="s">
        <v>1048</v>
      </c>
      <c r="G8918" s="56" t="s">
        <v>1049</v>
      </c>
      <c r="H8918" s="57">
        <v>38938000</v>
      </c>
    </row>
    <row r="8919" spans="1:8">
      <c r="A8919" s="52" t="s">
        <v>811</v>
      </c>
      <c r="B8919" s="52" t="s">
        <v>841</v>
      </c>
      <c r="C8919" s="52" t="s">
        <v>1092</v>
      </c>
      <c r="D8919" s="52" t="s">
        <v>1355</v>
      </c>
      <c r="E8919" s="52" t="s">
        <v>1044</v>
      </c>
      <c r="F8919" s="52" t="s">
        <v>1050</v>
      </c>
      <c r="G8919" s="56" t="s">
        <v>1051</v>
      </c>
      <c r="H8919" s="57">
        <v>12960000</v>
      </c>
    </row>
    <row r="8920" spans="1:8" ht="25.5">
      <c r="A8920" s="52" t="s">
        <v>811</v>
      </c>
      <c r="B8920" s="52" t="s">
        <v>841</v>
      </c>
      <c r="C8920" s="52" t="s">
        <v>1092</v>
      </c>
      <c r="D8920" s="52" t="s">
        <v>1355</v>
      </c>
      <c r="E8920" s="52" t="s">
        <v>1058</v>
      </c>
      <c r="F8920" s="52" t="s">
        <v>201</v>
      </c>
      <c r="G8920" s="56" t="s">
        <v>1059</v>
      </c>
      <c r="H8920" s="57">
        <v>93226000</v>
      </c>
    </row>
    <row r="8921" spans="1:8">
      <c r="A8921" s="52" t="s">
        <v>811</v>
      </c>
      <c r="B8921" s="52" t="s">
        <v>841</v>
      </c>
      <c r="C8921" s="52" t="s">
        <v>1092</v>
      </c>
      <c r="D8921" s="52" t="s">
        <v>1355</v>
      </c>
      <c r="E8921" s="52" t="s">
        <v>1058</v>
      </c>
      <c r="F8921" s="52" t="s">
        <v>1064</v>
      </c>
      <c r="G8921" s="56" t="s">
        <v>1065</v>
      </c>
      <c r="H8921" s="57">
        <v>67698000</v>
      </c>
    </row>
    <row r="8922" spans="1:8">
      <c r="A8922" s="52" t="s">
        <v>811</v>
      </c>
      <c r="B8922" s="52" t="s">
        <v>841</v>
      </c>
      <c r="C8922" s="52" t="s">
        <v>1092</v>
      </c>
      <c r="D8922" s="52" t="s">
        <v>1355</v>
      </c>
      <c r="E8922" s="52" t="s">
        <v>1058</v>
      </c>
      <c r="F8922" s="52" t="s">
        <v>1066</v>
      </c>
      <c r="G8922" s="56" t="s">
        <v>1067</v>
      </c>
      <c r="H8922" s="57">
        <v>1400000</v>
      </c>
    </row>
    <row r="8923" spans="1:8">
      <c r="A8923" s="52" t="s">
        <v>811</v>
      </c>
      <c r="B8923" s="52" t="s">
        <v>841</v>
      </c>
      <c r="C8923" s="52" t="s">
        <v>1092</v>
      </c>
      <c r="D8923" s="52" t="s">
        <v>1355</v>
      </c>
      <c r="E8923" s="52" t="s">
        <v>1058</v>
      </c>
      <c r="F8923" s="52" t="s">
        <v>1068</v>
      </c>
      <c r="G8923" s="56" t="s">
        <v>1069</v>
      </c>
      <c r="H8923" s="57">
        <v>22020000</v>
      </c>
    </row>
    <row r="8924" spans="1:8">
      <c r="A8924" s="52" t="s">
        <v>811</v>
      </c>
      <c r="B8924" s="52" t="s">
        <v>841</v>
      </c>
      <c r="C8924" s="52" t="s">
        <v>1092</v>
      </c>
      <c r="D8924" s="52" t="s">
        <v>1355</v>
      </c>
      <c r="E8924" s="52" t="s">
        <v>1058</v>
      </c>
      <c r="F8924" s="52" t="s">
        <v>1070</v>
      </c>
      <c r="G8924" s="56" t="s">
        <v>1071</v>
      </c>
      <c r="H8924" s="57">
        <v>2108000</v>
      </c>
    </row>
    <row r="8925" spans="1:8" ht="25.5">
      <c r="A8925" s="52" t="s">
        <v>811</v>
      </c>
      <c r="B8925" s="52" t="s">
        <v>841</v>
      </c>
      <c r="C8925" s="52" t="s">
        <v>1092</v>
      </c>
      <c r="D8925" s="52" t="s">
        <v>1355</v>
      </c>
      <c r="E8925" s="52" t="s">
        <v>1072</v>
      </c>
      <c r="F8925" s="52" t="s">
        <v>201</v>
      </c>
      <c r="G8925" s="56" t="s">
        <v>1073</v>
      </c>
      <c r="H8925" s="57">
        <v>160410000</v>
      </c>
    </row>
    <row r="8926" spans="1:8">
      <c r="A8926" s="52" t="s">
        <v>811</v>
      </c>
      <c r="B8926" s="52" t="s">
        <v>841</v>
      </c>
      <c r="C8926" s="52" t="s">
        <v>1092</v>
      </c>
      <c r="D8926" s="52" t="s">
        <v>1355</v>
      </c>
      <c r="E8926" s="52" t="s">
        <v>1072</v>
      </c>
      <c r="F8926" s="52" t="s">
        <v>1075</v>
      </c>
      <c r="G8926" s="56" t="s">
        <v>1065</v>
      </c>
      <c r="H8926" s="57">
        <v>74910000</v>
      </c>
    </row>
    <row r="8927" spans="1:8">
      <c r="A8927" s="52" t="s">
        <v>811</v>
      </c>
      <c r="B8927" s="52" t="s">
        <v>841</v>
      </c>
      <c r="C8927" s="52" t="s">
        <v>1092</v>
      </c>
      <c r="D8927" s="52" t="s">
        <v>1355</v>
      </c>
      <c r="E8927" s="52" t="s">
        <v>1072</v>
      </c>
      <c r="F8927" s="52" t="s">
        <v>1252</v>
      </c>
      <c r="G8927" s="56" t="s">
        <v>1253</v>
      </c>
      <c r="H8927" s="57">
        <v>85500000</v>
      </c>
    </row>
    <row r="8928" spans="1:8" ht="25.5">
      <c r="A8928" s="52" t="s">
        <v>811</v>
      </c>
      <c r="B8928" s="52" t="s">
        <v>841</v>
      </c>
      <c r="C8928" s="52" t="s">
        <v>1092</v>
      </c>
      <c r="D8928" s="52" t="s">
        <v>1355</v>
      </c>
      <c r="E8928" s="52" t="s">
        <v>1076</v>
      </c>
      <c r="F8928" s="52" t="s">
        <v>201</v>
      </c>
      <c r="G8928" s="56" t="s">
        <v>1077</v>
      </c>
      <c r="H8928" s="57">
        <v>4692979600</v>
      </c>
    </row>
    <row r="8929" spans="1:8">
      <c r="A8929" s="52" t="s">
        <v>811</v>
      </c>
      <c r="B8929" s="52" t="s">
        <v>841</v>
      </c>
      <c r="C8929" s="52" t="s">
        <v>1092</v>
      </c>
      <c r="D8929" s="52" t="s">
        <v>1355</v>
      </c>
      <c r="E8929" s="52" t="s">
        <v>1076</v>
      </c>
      <c r="F8929" s="52" t="s">
        <v>1112</v>
      </c>
      <c r="G8929" s="56" t="s">
        <v>1113</v>
      </c>
      <c r="H8929" s="57">
        <v>607997600</v>
      </c>
    </row>
    <row r="8930" spans="1:8">
      <c r="A8930" s="52" t="s">
        <v>811</v>
      </c>
      <c r="B8930" s="52" t="s">
        <v>841</v>
      </c>
      <c r="C8930" s="52" t="s">
        <v>1092</v>
      </c>
      <c r="D8930" s="52" t="s">
        <v>1355</v>
      </c>
      <c r="E8930" s="52" t="s">
        <v>1076</v>
      </c>
      <c r="F8930" s="52" t="s">
        <v>1078</v>
      </c>
      <c r="G8930" s="56" t="s">
        <v>1079</v>
      </c>
      <c r="H8930" s="57">
        <v>95065000</v>
      </c>
    </row>
    <row r="8931" spans="1:8">
      <c r="A8931" s="52" t="s">
        <v>811</v>
      </c>
      <c r="B8931" s="52" t="s">
        <v>841</v>
      </c>
      <c r="C8931" s="52" t="s">
        <v>1092</v>
      </c>
      <c r="D8931" s="52" t="s">
        <v>1355</v>
      </c>
      <c r="E8931" s="52" t="s">
        <v>1076</v>
      </c>
      <c r="F8931" s="52" t="s">
        <v>1080</v>
      </c>
      <c r="G8931" s="56" t="s">
        <v>1081</v>
      </c>
      <c r="H8931" s="57">
        <v>3507000</v>
      </c>
    </row>
    <row r="8932" spans="1:8">
      <c r="A8932" s="52" t="s">
        <v>811</v>
      </c>
      <c r="B8932" s="52" t="s">
        <v>841</v>
      </c>
      <c r="C8932" s="52" t="s">
        <v>1092</v>
      </c>
      <c r="D8932" s="52" t="s">
        <v>1355</v>
      </c>
      <c r="E8932" s="52" t="s">
        <v>1076</v>
      </c>
      <c r="F8932" s="52" t="s">
        <v>1082</v>
      </c>
      <c r="G8932" s="56" t="s">
        <v>971</v>
      </c>
      <c r="H8932" s="57">
        <v>3986410000</v>
      </c>
    </row>
    <row r="8933" spans="1:8">
      <c r="A8933" s="52" t="s">
        <v>811</v>
      </c>
      <c r="B8933" s="52" t="s">
        <v>841</v>
      </c>
      <c r="C8933" s="52" t="s">
        <v>1092</v>
      </c>
      <c r="D8933" s="52" t="s">
        <v>1355</v>
      </c>
      <c r="E8933" s="52" t="s">
        <v>1189</v>
      </c>
      <c r="F8933" s="52" t="s">
        <v>201</v>
      </c>
      <c r="G8933" s="56" t="s">
        <v>1190</v>
      </c>
      <c r="H8933" s="57">
        <v>26607000</v>
      </c>
    </row>
    <row r="8934" spans="1:8">
      <c r="A8934" s="52" t="s">
        <v>811</v>
      </c>
      <c r="B8934" s="52" t="s">
        <v>841</v>
      </c>
      <c r="C8934" s="52" t="s">
        <v>1092</v>
      </c>
      <c r="D8934" s="52" t="s">
        <v>1355</v>
      </c>
      <c r="E8934" s="52" t="s">
        <v>1189</v>
      </c>
      <c r="F8934" s="52" t="s">
        <v>1191</v>
      </c>
      <c r="G8934" s="56" t="s">
        <v>1192</v>
      </c>
      <c r="H8934" s="57">
        <v>26607000</v>
      </c>
    </row>
    <row r="8935" spans="1:8">
      <c r="A8935" s="52" t="s">
        <v>811</v>
      </c>
      <c r="B8935" s="52" t="s">
        <v>841</v>
      </c>
      <c r="C8935" s="52" t="s">
        <v>1092</v>
      </c>
      <c r="D8935" s="52" t="s">
        <v>1355</v>
      </c>
      <c r="E8935" s="52" t="s">
        <v>1083</v>
      </c>
      <c r="F8935" s="52" t="s">
        <v>201</v>
      </c>
      <c r="G8935" s="56" t="s">
        <v>971</v>
      </c>
      <c r="H8935" s="57">
        <v>3729677400</v>
      </c>
    </row>
    <row r="8936" spans="1:8">
      <c r="A8936" s="52" t="s">
        <v>811</v>
      </c>
      <c r="B8936" s="52" t="s">
        <v>841</v>
      </c>
      <c r="C8936" s="52" t="s">
        <v>1092</v>
      </c>
      <c r="D8936" s="52" t="s">
        <v>1355</v>
      </c>
      <c r="E8936" s="52" t="s">
        <v>1083</v>
      </c>
      <c r="F8936" s="52" t="s">
        <v>1084</v>
      </c>
      <c r="G8936" s="56" t="s">
        <v>1085</v>
      </c>
      <c r="H8936" s="57">
        <v>1500000</v>
      </c>
    </row>
    <row r="8937" spans="1:8">
      <c r="A8937" s="52" t="s">
        <v>811</v>
      </c>
      <c r="B8937" s="52" t="s">
        <v>841</v>
      </c>
      <c r="C8937" s="52" t="s">
        <v>1092</v>
      </c>
      <c r="D8937" s="52" t="s">
        <v>1355</v>
      </c>
      <c r="E8937" s="52" t="s">
        <v>1083</v>
      </c>
      <c r="F8937" s="52" t="s">
        <v>1088</v>
      </c>
      <c r="G8937" s="56" t="s">
        <v>1089</v>
      </c>
      <c r="H8937" s="57">
        <v>220091400</v>
      </c>
    </row>
    <row r="8938" spans="1:8" ht="25.5">
      <c r="A8938" s="52" t="s">
        <v>811</v>
      </c>
      <c r="B8938" s="52" t="s">
        <v>841</v>
      </c>
      <c r="C8938" s="52" t="s">
        <v>1092</v>
      </c>
      <c r="D8938" s="52" t="s">
        <v>1355</v>
      </c>
      <c r="E8938" s="52" t="s">
        <v>1083</v>
      </c>
      <c r="F8938" s="52" t="s">
        <v>1567</v>
      </c>
      <c r="G8938" s="56" t="s">
        <v>1568</v>
      </c>
      <c r="H8938" s="57">
        <v>1404990000</v>
      </c>
    </row>
    <row r="8939" spans="1:8" ht="25.5">
      <c r="A8939" s="52" t="s">
        <v>811</v>
      </c>
      <c r="B8939" s="52" t="s">
        <v>841</v>
      </c>
      <c r="C8939" s="52" t="s">
        <v>1092</v>
      </c>
      <c r="D8939" s="52" t="s">
        <v>1355</v>
      </c>
      <c r="E8939" s="52" t="s">
        <v>1083</v>
      </c>
      <c r="F8939" s="52" t="s">
        <v>1332</v>
      </c>
      <c r="G8939" s="56" t="s">
        <v>1333</v>
      </c>
      <c r="H8939" s="57">
        <v>3995000</v>
      </c>
    </row>
    <row r="8940" spans="1:8">
      <c r="A8940" s="52" t="s">
        <v>811</v>
      </c>
      <c r="B8940" s="52" t="s">
        <v>841</v>
      </c>
      <c r="C8940" s="52" t="s">
        <v>1092</v>
      </c>
      <c r="D8940" s="52" t="s">
        <v>1355</v>
      </c>
      <c r="E8940" s="52" t="s">
        <v>1083</v>
      </c>
      <c r="F8940" s="52" t="s">
        <v>1090</v>
      </c>
      <c r="G8940" s="56" t="s">
        <v>1091</v>
      </c>
      <c r="H8940" s="57">
        <v>2099101000</v>
      </c>
    </row>
    <row r="8941" spans="1:8">
      <c r="A8941" s="52" t="s">
        <v>811</v>
      </c>
      <c r="B8941" s="52" t="s">
        <v>841</v>
      </c>
      <c r="C8941" s="52" t="s">
        <v>1092</v>
      </c>
      <c r="D8941" s="52" t="s">
        <v>1355</v>
      </c>
      <c r="E8941" s="52" t="s">
        <v>1100</v>
      </c>
      <c r="F8941" s="52" t="s">
        <v>201</v>
      </c>
      <c r="G8941" s="56" t="s">
        <v>1034</v>
      </c>
      <c r="H8941" s="57">
        <v>77455000</v>
      </c>
    </row>
    <row r="8942" spans="1:8">
      <c r="A8942" s="52" t="s">
        <v>811</v>
      </c>
      <c r="B8942" s="52" t="s">
        <v>841</v>
      </c>
      <c r="C8942" s="52" t="s">
        <v>1092</v>
      </c>
      <c r="D8942" s="52" t="s">
        <v>1355</v>
      </c>
      <c r="E8942" s="52" t="s">
        <v>1100</v>
      </c>
      <c r="F8942" s="52" t="s">
        <v>1101</v>
      </c>
      <c r="G8942" s="56" t="s">
        <v>1102</v>
      </c>
      <c r="H8942" s="57">
        <v>77455000</v>
      </c>
    </row>
    <row r="8943" spans="1:8">
      <c r="A8943" s="52" t="s">
        <v>811</v>
      </c>
      <c r="B8943" s="52" t="s">
        <v>841</v>
      </c>
      <c r="C8943" s="52" t="s">
        <v>480</v>
      </c>
      <c r="D8943" s="52" t="s">
        <v>201</v>
      </c>
      <c r="E8943" s="52" t="s">
        <v>201</v>
      </c>
      <c r="F8943" s="52" t="s">
        <v>201</v>
      </c>
      <c r="G8943" s="56" t="s">
        <v>1137</v>
      </c>
      <c r="H8943" s="57">
        <v>174500000</v>
      </c>
    </row>
    <row r="8944" spans="1:8">
      <c r="A8944" s="52" t="s">
        <v>811</v>
      </c>
      <c r="B8944" s="52" t="s">
        <v>841</v>
      </c>
      <c r="C8944" s="52" t="s">
        <v>480</v>
      </c>
      <c r="D8944" s="52" t="s">
        <v>490</v>
      </c>
      <c r="E8944" s="52" t="s">
        <v>201</v>
      </c>
      <c r="F8944" s="52" t="s">
        <v>201</v>
      </c>
      <c r="G8944" s="56" t="s">
        <v>1138</v>
      </c>
      <c r="H8944" s="57">
        <v>174500000</v>
      </c>
    </row>
    <row r="8945" spans="1:8">
      <c r="A8945" s="52" t="s">
        <v>811</v>
      </c>
      <c r="B8945" s="52" t="s">
        <v>841</v>
      </c>
      <c r="C8945" s="52" t="s">
        <v>480</v>
      </c>
      <c r="D8945" s="52" t="s">
        <v>490</v>
      </c>
      <c r="E8945" s="52" t="s">
        <v>1139</v>
      </c>
      <c r="F8945" s="52" t="s">
        <v>201</v>
      </c>
      <c r="G8945" s="56" t="s">
        <v>1140</v>
      </c>
      <c r="H8945" s="57">
        <v>6000000</v>
      </c>
    </row>
    <row r="8946" spans="1:8">
      <c r="A8946" s="52" t="s">
        <v>811</v>
      </c>
      <c r="B8946" s="52" t="s">
        <v>841</v>
      </c>
      <c r="C8946" s="52" t="s">
        <v>480</v>
      </c>
      <c r="D8946" s="52" t="s">
        <v>490</v>
      </c>
      <c r="E8946" s="52" t="s">
        <v>1139</v>
      </c>
      <c r="F8946" s="52" t="s">
        <v>1266</v>
      </c>
      <c r="G8946" s="56" t="s">
        <v>1267</v>
      </c>
      <c r="H8946" s="57">
        <v>6000000</v>
      </c>
    </row>
    <row r="8947" spans="1:8" ht="25.5">
      <c r="A8947" s="52" t="s">
        <v>811</v>
      </c>
      <c r="B8947" s="52" t="s">
        <v>841</v>
      </c>
      <c r="C8947" s="52" t="s">
        <v>480</v>
      </c>
      <c r="D8947" s="52" t="s">
        <v>490</v>
      </c>
      <c r="E8947" s="52" t="s">
        <v>1076</v>
      </c>
      <c r="F8947" s="52" t="s">
        <v>201</v>
      </c>
      <c r="G8947" s="56" t="s">
        <v>1077</v>
      </c>
      <c r="H8947" s="57">
        <v>138500000</v>
      </c>
    </row>
    <row r="8948" spans="1:8">
      <c r="A8948" s="52" t="s">
        <v>811</v>
      </c>
      <c r="B8948" s="52" t="s">
        <v>841</v>
      </c>
      <c r="C8948" s="52" t="s">
        <v>480</v>
      </c>
      <c r="D8948" s="52" t="s">
        <v>490</v>
      </c>
      <c r="E8948" s="52" t="s">
        <v>1076</v>
      </c>
      <c r="F8948" s="52" t="s">
        <v>1082</v>
      </c>
      <c r="G8948" s="56" t="s">
        <v>971</v>
      </c>
      <c r="H8948" s="57">
        <v>138500000</v>
      </c>
    </row>
    <row r="8949" spans="1:8">
      <c r="A8949" s="52" t="s">
        <v>811</v>
      </c>
      <c r="B8949" s="52" t="s">
        <v>841</v>
      </c>
      <c r="C8949" s="52" t="s">
        <v>480</v>
      </c>
      <c r="D8949" s="52" t="s">
        <v>490</v>
      </c>
      <c r="E8949" s="52" t="s">
        <v>1083</v>
      </c>
      <c r="F8949" s="52" t="s">
        <v>201</v>
      </c>
      <c r="G8949" s="56" t="s">
        <v>971</v>
      </c>
      <c r="H8949" s="57">
        <v>30000000</v>
      </c>
    </row>
    <row r="8950" spans="1:8">
      <c r="A8950" s="52" t="s">
        <v>811</v>
      </c>
      <c r="B8950" s="52" t="s">
        <v>841</v>
      </c>
      <c r="C8950" s="52" t="s">
        <v>480</v>
      </c>
      <c r="D8950" s="52" t="s">
        <v>490</v>
      </c>
      <c r="E8950" s="52" t="s">
        <v>1083</v>
      </c>
      <c r="F8950" s="52" t="s">
        <v>1090</v>
      </c>
      <c r="G8950" s="56" t="s">
        <v>1091</v>
      </c>
      <c r="H8950" s="57">
        <v>30000000</v>
      </c>
    </row>
    <row r="8951" spans="1:8" ht="25.5">
      <c r="A8951" s="52" t="s">
        <v>811</v>
      </c>
      <c r="B8951" s="52" t="s">
        <v>841</v>
      </c>
      <c r="C8951" s="52" t="s">
        <v>930</v>
      </c>
      <c r="D8951" s="52" t="s">
        <v>201</v>
      </c>
      <c r="E8951" s="52" t="s">
        <v>201</v>
      </c>
      <c r="F8951" s="52" t="s">
        <v>201</v>
      </c>
      <c r="G8951" s="56" t="s">
        <v>931</v>
      </c>
      <c r="H8951" s="57">
        <v>28961747400</v>
      </c>
    </row>
    <row r="8952" spans="1:8">
      <c r="A8952" s="52" t="s">
        <v>811</v>
      </c>
      <c r="B8952" s="52" t="s">
        <v>841</v>
      </c>
      <c r="C8952" s="52" t="s">
        <v>930</v>
      </c>
      <c r="D8952" s="52" t="s">
        <v>932</v>
      </c>
      <c r="E8952" s="52" t="s">
        <v>201</v>
      </c>
      <c r="F8952" s="52" t="s">
        <v>201</v>
      </c>
      <c r="G8952" s="56" t="s">
        <v>933</v>
      </c>
      <c r="H8952" s="57">
        <v>28961747400</v>
      </c>
    </row>
    <row r="8953" spans="1:8">
      <c r="A8953" s="52" t="s">
        <v>811</v>
      </c>
      <c r="B8953" s="52" t="s">
        <v>841</v>
      </c>
      <c r="C8953" s="52" t="s">
        <v>930</v>
      </c>
      <c r="D8953" s="52" t="s">
        <v>932</v>
      </c>
      <c r="E8953" s="52" t="s">
        <v>934</v>
      </c>
      <c r="F8953" s="52" t="s">
        <v>201</v>
      </c>
      <c r="G8953" s="56" t="s">
        <v>935</v>
      </c>
      <c r="H8953" s="57">
        <v>5877705744</v>
      </c>
    </row>
    <row r="8954" spans="1:8">
      <c r="A8954" s="52" t="s">
        <v>811</v>
      </c>
      <c r="B8954" s="52" t="s">
        <v>841</v>
      </c>
      <c r="C8954" s="52" t="s">
        <v>930</v>
      </c>
      <c r="D8954" s="52" t="s">
        <v>932</v>
      </c>
      <c r="E8954" s="52" t="s">
        <v>934</v>
      </c>
      <c r="F8954" s="52" t="s">
        <v>936</v>
      </c>
      <c r="G8954" s="56" t="s">
        <v>937</v>
      </c>
      <c r="H8954" s="57">
        <v>5877705744</v>
      </c>
    </row>
    <row r="8955" spans="1:8" ht="25.5">
      <c r="A8955" s="52" t="s">
        <v>811</v>
      </c>
      <c r="B8955" s="52" t="s">
        <v>841</v>
      </c>
      <c r="C8955" s="52" t="s">
        <v>930</v>
      </c>
      <c r="D8955" s="52" t="s">
        <v>932</v>
      </c>
      <c r="E8955" s="52" t="s">
        <v>940</v>
      </c>
      <c r="F8955" s="52" t="s">
        <v>201</v>
      </c>
      <c r="G8955" s="56" t="s">
        <v>941</v>
      </c>
      <c r="H8955" s="57">
        <v>20000000</v>
      </c>
    </row>
    <row r="8956" spans="1:8" ht="25.5">
      <c r="A8956" s="52" t="s">
        <v>811</v>
      </c>
      <c r="B8956" s="52" t="s">
        <v>841</v>
      </c>
      <c r="C8956" s="52" t="s">
        <v>930</v>
      </c>
      <c r="D8956" s="52" t="s">
        <v>932</v>
      </c>
      <c r="E8956" s="52" t="s">
        <v>940</v>
      </c>
      <c r="F8956" s="52" t="s">
        <v>942</v>
      </c>
      <c r="G8956" s="56" t="s">
        <v>943</v>
      </c>
      <c r="H8956" s="57">
        <v>20000000</v>
      </c>
    </row>
    <row r="8957" spans="1:8">
      <c r="A8957" s="52" t="s">
        <v>811</v>
      </c>
      <c r="B8957" s="52" t="s">
        <v>841</v>
      </c>
      <c r="C8957" s="52" t="s">
        <v>930</v>
      </c>
      <c r="D8957" s="52" t="s">
        <v>932</v>
      </c>
      <c r="E8957" s="52" t="s">
        <v>944</v>
      </c>
      <c r="F8957" s="52" t="s">
        <v>201</v>
      </c>
      <c r="G8957" s="56" t="s">
        <v>945</v>
      </c>
      <c r="H8957" s="57">
        <v>2596700762</v>
      </c>
    </row>
    <row r="8958" spans="1:8">
      <c r="A8958" s="52" t="s">
        <v>811</v>
      </c>
      <c r="B8958" s="52" t="s">
        <v>841</v>
      </c>
      <c r="C8958" s="52" t="s">
        <v>930</v>
      </c>
      <c r="D8958" s="52" t="s">
        <v>932</v>
      </c>
      <c r="E8958" s="52" t="s">
        <v>944</v>
      </c>
      <c r="F8958" s="52" t="s">
        <v>946</v>
      </c>
      <c r="G8958" s="56" t="s">
        <v>947</v>
      </c>
      <c r="H8958" s="57">
        <v>118782000</v>
      </c>
    </row>
    <row r="8959" spans="1:8">
      <c r="A8959" s="52" t="s">
        <v>811</v>
      </c>
      <c r="B8959" s="52" t="s">
        <v>841</v>
      </c>
      <c r="C8959" s="52" t="s">
        <v>930</v>
      </c>
      <c r="D8959" s="52" t="s">
        <v>932</v>
      </c>
      <c r="E8959" s="52" t="s">
        <v>944</v>
      </c>
      <c r="F8959" s="52" t="s">
        <v>1240</v>
      </c>
      <c r="G8959" s="56" t="s">
        <v>1241</v>
      </c>
      <c r="H8959" s="57">
        <v>82703000</v>
      </c>
    </row>
    <row r="8960" spans="1:8">
      <c r="A8960" s="52" t="s">
        <v>811</v>
      </c>
      <c r="B8960" s="52" t="s">
        <v>841</v>
      </c>
      <c r="C8960" s="52" t="s">
        <v>930</v>
      </c>
      <c r="D8960" s="52" t="s">
        <v>932</v>
      </c>
      <c r="E8960" s="52" t="s">
        <v>944</v>
      </c>
      <c r="F8960" s="52" t="s">
        <v>948</v>
      </c>
      <c r="G8960" s="56" t="s">
        <v>949</v>
      </c>
      <c r="H8960" s="57">
        <v>804990603</v>
      </c>
    </row>
    <row r="8961" spans="1:8" ht="25.5">
      <c r="A8961" s="52" t="s">
        <v>811</v>
      </c>
      <c r="B8961" s="52" t="s">
        <v>841</v>
      </c>
      <c r="C8961" s="52" t="s">
        <v>930</v>
      </c>
      <c r="D8961" s="52" t="s">
        <v>932</v>
      </c>
      <c r="E8961" s="52" t="s">
        <v>944</v>
      </c>
      <c r="F8961" s="52" t="s">
        <v>956</v>
      </c>
      <c r="G8961" s="56" t="s">
        <v>957</v>
      </c>
      <c r="H8961" s="57">
        <v>68141524</v>
      </c>
    </row>
    <row r="8962" spans="1:8">
      <c r="A8962" s="52" t="s">
        <v>811</v>
      </c>
      <c r="B8962" s="52" t="s">
        <v>841</v>
      </c>
      <c r="C8962" s="52" t="s">
        <v>930</v>
      </c>
      <c r="D8962" s="52" t="s">
        <v>932</v>
      </c>
      <c r="E8962" s="52" t="s">
        <v>944</v>
      </c>
      <c r="F8962" s="52" t="s">
        <v>958</v>
      </c>
      <c r="G8962" s="56" t="s">
        <v>959</v>
      </c>
      <c r="H8962" s="57">
        <v>1522083635</v>
      </c>
    </row>
    <row r="8963" spans="1:8" ht="25.5">
      <c r="A8963" s="52" t="s">
        <v>811</v>
      </c>
      <c r="B8963" s="52" t="s">
        <v>841</v>
      </c>
      <c r="C8963" s="52" t="s">
        <v>930</v>
      </c>
      <c r="D8963" s="52" t="s">
        <v>932</v>
      </c>
      <c r="E8963" s="52" t="s">
        <v>962</v>
      </c>
      <c r="F8963" s="52" t="s">
        <v>201</v>
      </c>
      <c r="G8963" s="56" t="s">
        <v>963</v>
      </c>
      <c r="H8963" s="57">
        <v>3228000000</v>
      </c>
    </row>
    <row r="8964" spans="1:8">
      <c r="A8964" s="52" t="s">
        <v>811</v>
      </c>
      <c r="B8964" s="52" t="s">
        <v>841</v>
      </c>
      <c r="C8964" s="52" t="s">
        <v>930</v>
      </c>
      <c r="D8964" s="52" t="s">
        <v>932</v>
      </c>
      <c r="E8964" s="52" t="s">
        <v>962</v>
      </c>
      <c r="F8964" s="52" t="s">
        <v>1340</v>
      </c>
      <c r="G8964" s="56" t="s">
        <v>1341</v>
      </c>
      <c r="H8964" s="57">
        <v>1141500000</v>
      </c>
    </row>
    <row r="8965" spans="1:8">
      <c r="A8965" s="52" t="s">
        <v>811</v>
      </c>
      <c r="B8965" s="52" t="s">
        <v>841</v>
      </c>
      <c r="C8965" s="52" t="s">
        <v>930</v>
      </c>
      <c r="D8965" s="52" t="s">
        <v>932</v>
      </c>
      <c r="E8965" s="52" t="s">
        <v>962</v>
      </c>
      <c r="F8965" s="52" t="s">
        <v>964</v>
      </c>
      <c r="G8965" s="56" t="s">
        <v>965</v>
      </c>
      <c r="H8965" s="57">
        <v>2086500000</v>
      </c>
    </row>
    <row r="8966" spans="1:8">
      <c r="A8966" s="52" t="s">
        <v>811</v>
      </c>
      <c r="B8966" s="52" t="s">
        <v>841</v>
      </c>
      <c r="C8966" s="52" t="s">
        <v>930</v>
      </c>
      <c r="D8966" s="52" t="s">
        <v>932</v>
      </c>
      <c r="E8966" s="52" t="s">
        <v>1139</v>
      </c>
      <c r="F8966" s="52" t="s">
        <v>201</v>
      </c>
      <c r="G8966" s="56" t="s">
        <v>1140</v>
      </c>
      <c r="H8966" s="57">
        <v>1326448000</v>
      </c>
    </row>
    <row r="8967" spans="1:8">
      <c r="A8967" s="52" t="s">
        <v>811</v>
      </c>
      <c r="B8967" s="52" t="s">
        <v>841</v>
      </c>
      <c r="C8967" s="52" t="s">
        <v>930</v>
      </c>
      <c r="D8967" s="52" t="s">
        <v>932</v>
      </c>
      <c r="E8967" s="52" t="s">
        <v>1139</v>
      </c>
      <c r="F8967" s="52" t="s">
        <v>1203</v>
      </c>
      <c r="G8967" s="56" t="s">
        <v>1204</v>
      </c>
      <c r="H8967" s="57">
        <v>1170020000</v>
      </c>
    </row>
    <row r="8968" spans="1:8">
      <c r="A8968" s="52" t="s">
        <v>811</v>
      </c>
      <c r="B8968" s="52" t="s">
        <v>841</v>
      </c>
      <c r="C8968" s="52" t="s">
        <v>930</v>
      </c>
      <c r="D8968" s="52" t="s">
        <v>932</v>
      </c>
      <c r="E8968" s="52" t="s">
        <v>1139</v>
      </c>
      <c r="F8968" s="52" t="s">
        <v>1141</v>
      </c>
      <c r="G8968" s="56" t="s">
        <v>1142</v>
      </c>
      <c r="H8968" s="57">
        <v>73450000</v>
      </c>
    </row>
    <row r="8969" spans="1:8">
      <c r="A8969" s="52" t="s">
        <v>811</v>
      </c>
      <c r="B8969" s="52" t="s">
        <v>841</v>
      </c>
      <c r="C8969" s="52" t="s">
        <v>930</v>
      </c>
      <c r="D8969" s="52" t="s">
        <v>932</v>
      </c>
      <c r="E8969" s="52" t="s">
        <v>1139</v>
      </c>
      <c r="F8969" s="52" t="s">
        <v>1266</v>
      </c>
      <c r="G8969" s="56" t="s">
        <v>1267</v>
      </c>
      <c r="H8969" s="57">
        <v>82978000</v>
      </c>
    </row>
    <row r="8970" spans="1:8">
      <c r="A8970" s="52" t="s">
        <v>811</v>
      </c>
      <c r="B8970" s="52" t="s">
        <v>841</v>
      </c>
      <c r="C8970" s="52" t="s">
        <v>930</v>
      </c>
      <c r="D8970" s="52" t="s">
        <v>932</v>
      </c>
      <c r="E8970" s="52" t="s">
        <v>966</v>
      </c>
      <c r="F8970" s="52" t="s">
        <v>201</v>
      </c>
      <c r="G8970" s="56" t="s">
        <v>967</v>
      </c>
      <c r="H8970" s="57">
        <v>810596000</v>
      </c>
    </row>
    <row r="8971" spans="1:8">
      <c r="A8971" s="52" t="s">
        <v>811</v>
      </c>
      <c r="B8971" s="52" t="s">
        <v>841</v>
      </c>
      <c r="C8971" s="52" t="s">
        <v>930</v>
      </c>
      <c r="D8971" s="52" t="s">
        <v>932</v>
      </c>
      <c r="E8971" s="52" t="s">
        <v>966</v>
      </c>
      <c r="F8971" s="52" t="s">
        <v>970</v>
      </c>
      <c r="G8971" s="56" t="s">
        <v>971</v>
      </c>
      <c r="H8971" s="57">
        <v>810596000</v>
      </c>
    </row>
    <row r="8972" spans="1:8">
      <c r="A8972" s="52" t="s">
        <v>811</v>
      </c>
      <c r="B8972" s="52" t="s">
        <v>841</v>
      </c>
      <c r="C8972" s="52" t="s">
        <v>930</v>
      </c>
      <c r="D8972" s="52" t="s">
        <v>932</v>
      </c>
      <c r="E8972" s="52" t="s">
        <v>972</v>
      </c>
      <c r="F8972" s="52" t="s">
        <v>201</v>
      </c>
      <c r="G8972" s="56" t="s">
        <v>973</v>
      </c>
      <c r="H8972" s="57">
        <v>1363754558</v>
      </c>
    </row>
    <row r="8973" spans="1:8">
      <c r="A8973" s="52" t="s">
        <v>811</v>
      </c>
      <c r="B8973" s="52" t="s">
        <v>841</v>
      </c>
      <c r="C8973" s="52" t="s">
        <v>930</v>
      </c>
      <c r="D8973" s="52" t="s">
        <v>932</v>
      </c>
      <c r="E8973" s="52" t="s">
        <v>972</v>
      </c>
      <c r="F8973" s="52" t="s">
        <v>974</v>
      </c>
      <c r="G8973" s="56" t="s">
        <v>975</v>
      </c>
      <c r="H8973" s="57">
        <v>1060400827</v>
      </c>
    </row>
    <row r="8974" spans="1:8">
      <c r="A8974" s="52" t="s">
        <v>811</v>
      </c>
      <c r="B8974" s="52" t="s">
        <v>841</v>
      </c>
      <c r="C8974" s="52" t="s">
        <v>930</v>
      </c>
      <c r="D8974" s="52" t="s">
        <v>932</v>
      </c>
      <c r="E8974" s="52" t="s">
        <v>972</v>
      </c>
      <c r="F8974" s="52" t="s">
        <v>976</v>
      </c>
      <c r="G8974" s="56" t="s">
        <v>977</v>
      </c>
      <c r="H8974" s="57">
        <v>181789092</v>
      </c>
    </row>
    <row r="8975" spans="1:8">
      <c r="A8975" s="52" t="s">
        <v>811</v>
      </c>
      <c r="B8975" s="52" t="s">
        <v>841</v>
      </c>
      <c r="C8975" s="52" t="s">
        <v>930</v>
      </c>
      <c r="D8975" s="52" t="s">
        <v>932</v>
      </c>
      <c r="E8975" s="52" t="s">
        <v>972</v>
      </c>
      <c r="F8975" s="52" t="s">
        <v>978</v>
      </c>
      <c r="G8975" s="56" t="s">
        <v>979</v>
      </c>
      <c r="H8975" s="57">
        <v>121564639</v>
      </c>
    </row>
    <row r="8976" spans="1:8">
      <c r="A8976" s="52" t="s">
        <v>811</v>
      </c>
      <c r="B8976" s="52" t="s">
        <v>841</v>
      </c>
      <c r="C8976" s="52" t="s">
        <v>930</v>
      </c>
      <c r="D8976" s="52" t="s">
        <v>932</v>
      </c>
      <c r="E8976" s="52" t="s">
        <v>982</v>
      </c>
      <c r="F8976" s="52" t="s">
        <v>201</v>
      </c>
      <c r="G8976" s="56" t="s">
        <v>983</v>
      </c>
      <c r="H8976" s="57">
        <v>399169000</v>
      </c>
    </row>
    <row r="8977" spans="1:8" ht="25.5">
      <c r="A8977" s="52" t="s">
        <v>811</v>
      </c>
      <c r="B8977" s="52" t="s">
        <v>841</v>
      </c>
      <c r="C8977" s="52" t="s">
        <v>930</v>
      </c>
      <c r="D8977" s="52" t="s">
        <v>932</v>
      </c>
      <c r="E8977" s="52" t="s">
        <v>982</v>
      </c>
      <c r="F8977" s="52" t="s">
        <v>984</v>
      </c>
      <c r="G8977" s="56" t="s">
        <v>985</v>
      </c>
      <c r="H8977" s="57">
        <v>99869000</v>
      </c>
    </row>
    <row r="8978" spans="1:8">
      <c r="A8978" s="52" t="s">
        <v>811</v>
      </c>
      <c r="B8978" s="52" t="s">
        <v>841</v>
      </c>
      <c r="C8978" s="52" t="s">
        <v>930</v>
      </c>
      <c r="D8978" s="52" t="s">
        <v>932</v>
      </c>
      <c r="E8978" s="52" t="s">
        <v>982</v>
      </c>
      <c r="F8978" s="52" t="s">
        <v>1242</v>
      </c>
      <c r="G8978" s="56" t="s">
        <v>971</v>
      </c>
      <c r="H8978" s="57">
        <v>299300000</v>
      </c>
    </row>
    <row r="8979" spans="1:8">
      <c r="A8979" s="52" t="s">
        <v>811</v>
      </c>
      <c r="B8979" s="52" t="s">
        <v>841</v>
      </c>
      <c r="C8979" s="52" t="s">
        <v>930</v>
      </c>
      <c r="D8979" s="52" t="s">
        <v>932</v>
      </c>
      <c r="E8979" s="52" t="s">
        <v>986</v>
      </c>
      <c r="F8979" s="52" t="s">
        <v>201</v>
      </c>
      <c r="G8979" s="56" t="s">
        <v>987</v>
      </c>
      <c r="H8979" s="57">
        <v>233763700</v>
      </c>
    </row>
    <row r="8980" spans="1:8">
      <c r="A8980" s="52" t="s">
        <v>811</v>
      </c>
      <c r="B8980" s="52" t="s">
        <v>841</v>
      </c>
      <c r="C8980" s="52" t="s">
        <v>930</v>
      </c>
      <c r="D8980" s="52" t="s">
        <v>932</v>
      </c>
      <c r="E8980" s="52" t="s">
        <v>986</v>
      </c>
      <c r="F8980" s="52" t="s">
        <v>988</v>
      </c>
      <c r="G8980" s="56" t="s">
        <v>989</v>
      </c>
      <c r="H8980" s="57">
        <v>146628342</v>
      </c>
    </row>
    <row r="8981" spans="1:8">
      <c r="A8981" s="52" t="s">
        <v>811</v>
      </c>
      <c r="B8981" s="52" t="s">
        <v>841</v>
      </c>
      <c r="C8981" s="52" t="s">
        <v>930</v>
      </c>
      <c r="D8981" s="52" t="s">
        <v>932</v>
      </c>
      <c r="E8981" s="52" t="s">
        <v>986</v>
      </c>
      <c r="F8981" s="52" t="s">
        <v>990</v>
      </c>
      <c r="G8981" s="56" t="s">
        <v>991</v>
      </c>
      <c r="H8981" s="57">
        <v>11704932</v>
      </c>
    </row>
    <row r="8982" spans="1:8">
      <c r="A8982" s="52" t="s">
        <v>811</v>
      </c>
      <c r="B8982" s="52" t="s">
        <v>841</v>
      </c>
      <c r="C8982" s="52" t="s">
        <v>930</v>
      </c>
      <c r="D8982" s="52" t="s">
        <v>932</v>
      </c>
      <c r="E8982" s="52" t="s">
        <v>986</v>
      </c>
      <c r="F8982" s="52" t="s">
        <v>992</v>
      </c>
      <c r="G8982" s="56" t="s">
        <v>993</v>
      </c>
      <c r="H8982" s="57">
        <v>65673666</v>
      </c>
    </row>
    <row r="8983" spans="1:8">
      <c r="A8983" s="52" t="s">
        <v>811</v>
      </c>
      <c r="B8983" s="52" t="s">
        <v>841</v>
      </c>
      <c r="C8983" s="52" t="s">
        <v>930</v>
      </c>
      <c r="D8983" s="52" t="s">
        <v>932</v>
      </c>
      <c r="E8983" s="52" t="s">
        <v>986</v>
      </c>
      <c r="F8983" s="52" t="s">
        <v>994</v>
      </c>
      <c r="G8983" s="56" t="s">
        <v>995</v>
      </c>
      <c r="H8983" s="57">
        <v>9756760</v>
      </c>
    </row>
    <row r="8984" spans="1:8">
      <c r="A8984" s="52" t="s">
        <v>811</v>
      </c>
      <c r="B8984" s="52" t="s">
        <v>841</v>
      </c>
      <c r="C8984" s="52" t="s">
        <v>930</v>
      </c>
      <c r="D8984" s="52" t="s">
        <v>932</v>
      </c>
      <c r="E8984" s="52" t="s">
        <v>996</v>
      </c>
      <c r="F8984" s="52" t="s">
        <v>201</v>
      </c>
      <c r="G8984" s="56" t="s">
        <v>997</v>
      </c>
      <c r="H8984" s="57">
        <v>522883582</v>
      </c>
    </row>
    <row r="8985" spans="1:8">
      <c r="A8985" s="52" t="s">
        <v>811</v>
      </c>
      <c r="B8985" s="52" t="s">
        <v>841</v>
      </c>
      <c r="C8985" s="52" t="s">
        <v>930</v>
      </c>
      <c r="D8985" s="52" t="s">
        <v>932</v>
      </c>
      <c r="E8985" s="52" t="s">
        <v>996</v>
      </c>
      <c r="F8985" s="52" t="s">
        <v>998</v>
      </c>
      <c r="G8985" s="56" t="s">
        <v>999</v>
      </c>
      <c r="H8985" s="57">
        <v>351471949</v>
      </c>
    </row>
    <row r="8986" spans="1:8">
      <c r="A8986" s="52" t="s">
        <v>811</v>
      </c>
      <c r="B8986" s="52" t="s">
        <v>841</v>
      </c>
      <c r="C8986" s="52" t="s">
        <v>930</v>
      </c>
      <c r="D8986" s="52" t="s">
        <v>932</v>
      </c>
      <c r="E8986" s="52" t="s">
        <v>996</v>
      </c>
      <c r="F8986" s="52" t="s">
        <v>1000</v>
      </c>
      <c r="G8986" s="56" t="s">
        <v>1001</v>
      </c>
      <c r="H8986" s="57">
        <v>50511000</v>
      </c>
    </row>
    <row r="8987" spans="1:8">
      <c r="A8987" s="52" t="s">
        <v>811</v>
      </c>
      <c r="B8987" s="52" t="s">
        <v>841</v>
      </c>
      <c r="C8987" s="52" t="s">
        <v>930</v>
      </c>
      <c r="D8987" s="52" t="s">
        <v>932</v>
      </c>
      <c r="E8987" s="52" t="s">
        <v>996</v>
      </c>
      <c r="F8987" s="52" t="s">
        <v>1004</v>
      </c>
      <c r="G8987" s="56" t="s">
        <v>1005</v>
      </c>
      <c r="H8987" s="57">
        <v>120900633</v>
      </c>
    </row>
    <row r="8988" spans="1:8">
      <c r="A8988" s="52" t="s">
        <v>811</v>
      </c>
      <c r="B8988" s="52" t="s">
        <v>841</v>
      </c>
      <c r="C8988" s="52" t="s">
        <v>930</v>
      </c>
      <c r="D8988" s="52" t="s">
        <v>932</v>
      </c>
      <c r="E8988" s="52" t="s">
        <v>1006</v>
      </c>
      <c r="F8988" s="52" t="s">
        <v>201</v>
      </c>
      <c r="G8988" s="56" t="s">
        <v>1007</v>
      </c>
      <c r="H8988" s="57">
        <v>200606041</v>
      </c>
    </row>
    <row r="8989" spans="1:8" ht="38.25">
      <c r="A8989" s="52" t="s">
        <v>811</v>
      </c>
      <c r="B8989" s="52" t="s">
        <v>841</v>
      </c>
      <c r="C8989" s="52" t="s">
        <v>930</v>
      </c>
      <c r="D8989" s="52" t="s">
        <v>932</v>
      </c>
      <c r="E8989" s="52" t="s">
        <v>1006</v>
      </c>
      <c r="F8989" s="52" t="s">
        <v>1008</v>
      </c>
      <c r="G8989" s="56" t="s">
        <v>1009</v>
      </c>
      <c r="H8989" s="57">
        <v>814248</v>
      </c>
    </row>
    <row r="8990" spans="1:8">
      <c r="A8990" s="52" t="s">
        <v>811</v>
      </c>
      <c r="B8990" s="52" t="s">
        <v>841</v>
      </c>
      <c r="C8990" s="52" t="s">
        <v>930</v>
      </c>
      <c r="D8990" s="52" t="s">
        <v>932</v>
      </c>
      <c r="E8990" s="52" t="s">
        <v>1006</v>
      </c>
      <c r="F8990" s="52" t="s">
        <v>1010</v>
      </c>
      <c r="G8990" s="56" t="s">
        <v>1011</v>
      </c>
      <c r="H8990" s="57">
        <v>275000</v>
      </c>
    </row>
    <row r="8991" spans="1:8" ht="38.25">
      <c r="A8991" s="52" t="s">
        <v>811</v>
      </c>
      <c r="B8991" s="52" t="s">
        <v>841</v>
      </c>
      <c r="C8991" s="52" t="s">
        <v>930</v>
      </c>
      <c r="D8991" s="52" t="s">
        <v>932</v>
      </c>
      <c r="E8991" s="52" t="s">
        <v>1006</v>
      </c>
      <c r="F8991" s="52" t="s">
        <v>1012</v>
      </c>
      <c r="G8991" s="56" t="s">
        <v>1013</v>
      </c>
      <c r="H8991" s="57">
        <v>40323793</v>
      </c>
    </row>
    <row r="8992" spans="1:8">
      <c r="A8992" s="52" t="s">
        <v>811</v>
      </c>
      <c r="B8992" s="52" t="s">
        <v>841</v>
      </c>
      <c r="C8992" s="52" t="s">
        <v>930</v>
      </c>
      <c r="D8992" s="52" t="s">
        <v>932</v>
      </c>
      <c r="E8992" s="52" t="s">
        <v>1006</v>
      </c>
      <c r="F8992" s="52" t="s">
        <v>1014</v>
      </c>
      <c r="G8992" s="56" t="s">
        <v>1015</v>
      </c>
      <c r="H8992" s="57">
        <v>92199000</v>
      </c>
    </row>
    <row r="8993" spans="1:8" ht="25.5">
      <c r="A8993" s="52" t="s">
        <v>811</v>
      </c>
      <c r="B8993" s="52" t="s">
        <v>841</v>
      </c>
      <c r="C8993" s="52" t="s">
        <v>930</v>
      </c>
      <c r="D8993" s="52" t="s">
        <v>932</v>
      </c>
      <c r="E8993" s="52" t="s">
        <v>1006</v>
      </c>
      <c r="F8993" s="52" t="s">
        <v>1016</v>
      </c>
      <c r="G8993" s="56" t="s">
        <v>1017</v>
      </c>
      <c r="H8993" s="57">
        <v>23104000</v>
      </c>
    </row>
    <row r="8994" spans="1:8">
      <c r="A8994" s="52" t="s">
        <v>811</v>
      </c>
      <c r="B8994" s="52" t="s">
        <v>841</v>
      </c>
      <c r="C8994" s="52" t="s">
        <v>930</v>
      </c>
      <c r="D8994" s="52" t="s">
        <v>932</v>
      </c>
      <c r="E8994" s="52" t="s">
        <v>1006</v>
      </c>
      <c r="F8994" s="52" t="s">
        <v>1020</v>
      </c>
      <c r="G8994" s="56" t="s">
        <v>511</v>
      </c>
      <c r="H8994" s="57">
        <v>43890000</v>
      </c>
    </row>
    <row r="8995" spans="1:8">
      <c r="A8995" s="52" t="s">
        <v>811</v>
      </c>
      <c r="B8995" s="52" t="s">
        <v>841</v>
      </c>
      <c r="C8995" s="52" t="s">
        <v>930</v>
      </c>
      <c r="D8995" s="52" t="s">
        <v>932</v>
      </c>
      <c r="E8995" s="52" t="s">
        <v>1021</v>
      </c>
      <c r="F8995" s="52" t="s">
        <v>201</v>
      </c>
      <c r="G8995" s="56" t="s">
        <v>1022</v>
      </c>
      <c r="H8995" s="57">
        <v>2711121425</v>
      </c>
    </row>
    <row r="8996" spans="1:8">
      <c r="A8996" s="52" t="s">
        <v>811</v>
      </c>
      <c r="B8996" s="52" t="s">
        <v>841</v>
      </c>
      <c r="C8996" s="52" t="s">
        <v>930</v>
      </c>
      <c r="D8996" s="52" t="s">
        <v>932</v>
      </c>
      <c r="E8996" s="52" t="s">
        <v>1021</v>
      </c>
      <c r="F8996" s="52" t="s">
        <v>1023</v>
      </c>
      <c r="G8996" s="56" t="s">
        <v>1024</v>
      </c>
      <c r="H8996" s="57">
        <v>96236850</v>
      </c>
    </row>
    <row r="8997" spans="1:8">
      <c r="A8997" s="52" t="s">
        <v>811</v>
      </c>
      <c r="B8997" s="52" t="s">
        <v>841</v>
      </c>
      <c r="C8997" s="52" t="s">
        <v>930</v>
      </c>
      <c r="D8997" s="52" t="s">
        <v>932</v>
      </c>
      <c r="E8997" s="52" t="s">
        <v>1021</v>
      </c>
      <c r="F8997" s="52" t="s">
        <v>1025</v>
      </c>
      <c r="G8997" s="56" t="s">
        <v>1026</v>
      </c>
      <c r="H8997" s="57">
        <v>438600000</v>
      </c>
    </row>
    <row r="8998" spans="1:8">
      <c r="A8998" s="52" t="s">
        <v>811</v>
      </c>
      <c r="B8998" s="52" t="s">
        <v>841</v>
      </c>
      <c r="C8998" s="52" t="s">
        <v>930</v>
      </c>
      <c r="D8998" s="52" t="s">
        <v>932</v>
      </c>
      <c r="E8998" s="52" t="s">
        <v>1021</v>
      </c>
      <c r="F8998" s="52" t="s">
        <v>1029</v>
      </c>
      <c r="G8998" s="56" t="s">
        <v>1030</v>
      </c>
      <c r="H8998" s="57">
        <v>40300000</v>
      </c>
    </row>
    <row r="8999" spans="1:8">
      <c r="A8999" s="52" t="s">
        <v>811</v>
      </c>
      <c r="B8999" s="52" t="s">
        <v>841</v>
      </c>
      <c r="C8999" s="52" t="s">
        <v>930</v>
      </c>
      <c r="D8999" s="52" t="s">
        <v>932</v>
      </c>
      <c r="E8999" s="52" t="s">
        <v>1021</v>
      </c>
      <c r="F8999" s="52" t="s">
        <v>1243</v>
      </c>
      <c r="G8999" s="56" t="s">
        <v>1244</v>
      </c>
      <c r="H8999" s="57">
        <v>170574000</v>
      </c>
    </row>
    <row r="9000" spans="1:8">
      <c r="A9000" s="52" t="s">
        <v>811</v>
      </c>
      <c r="B9000" s="52" t="s">
        <v>841</v>
      </c>
      <c r="C9000" s="52" t="s">
        <v>930</v>
      </c>
      <c r="D9000" s="52" t="s">
        <v>932</v>
      </c>
      <c r="E9000" s="52" t="s">
        <v>1021</v>
      </c>
      <c r="F9000" s="52" t="s">
        <v>1031</v>
      </c>
      <c r="G9000" s="56" t="s">
        <v>1032</v>
      </c>
      <c r="H9000" s="57">
        <v>13500000</v>
      </c>
    </row>
    <row r="9001" spans="1:8">
      <c r="A9001" s="52" t="s">
        <v>811</v>
      </c>
      <c r="B9001" s="52" t="s">
        <v>841</v>
      </c>
      <c r="C9001" s="52" t="s">
        <v>930</v>
      </c>
      <c r="D9001" s="52" t="s">
        <v>932</v>
      </c>
      <c r="E9001" s="52" t="s">
        <v>1021</v>
      </c>
      <c r="F9001" s="52" t="s">
        <v>1033</v>
      </c>
      <c r="G9001" s="56" t="s">
        <v>1034</v>
      </c>
      <c r="H9001" s="57">
        <v>1951910575</v>
      </c>
    </row>
    <row r="9002" spans="1:8">
      <c r="A9002" s="52" t="s">
        <v>811</v>
      </c>
      <c r="B9002" s="52" t="s">
        <v>841</v>
      </c>
      <c r="C9002" s="52" t="s">
        <v>930</v>
      </c>
      <c r="D9002" s="52" t="s">
        <v>932</v>
      </c>
      <c r="E9002" s="52" t="s">
        <v>1035</v>
      </c>
      <c r="F9002" s="52" t="s">
        <v>201</v>
      </c>
      <c r="G9002" s="56" t="s">
        <v>1036</v>
      </c>
      <c r="H9002" s="57">
        <v>597357000</v>
      </c>
    </row>
    <row r="9003" spans="1:8">
      <c r="A9003" s="52" t="s">
        <v>811</v>
      </c>
      <c r="B9003" s="52" t="s">
        <v>841</v>
      </c>
      <c r="C9003" s="52" t="s">
        <v>930</v>
      </c>
      <c r="D9003" s="52" t="s">
        <v>932</v>
      </c>
      <c r="E9003" s="52" t="s">
        <v>1035</v>
      </c>
      <c r="F9003" s="52" t="s">
        <v>1037</v>
      </c>
      <c r="G9003" s="56" t="s">
        <v>1038</v>
      </c>
      <c r="H9003" s="57">
        <v>24162000</v>
      </c>
    </row>
    <row r="9004" spans="1:8">
      <c r="A9004" s="52" t="s">
        <v>811</v>
      </c>
      <c r="B9004" s="52" t="s">
        <v>841</v>
      </c>
      <c r="C9004" s="52" t="s">
        <v>930</v>
      </c>
      <c r="D9004" s="52" t="s">
        <v>932</v>
      </c>
      <c r="E9004" s="52" t="s">
        <v>1035</v>
      </c>
      <c r="F9004" s="52" t="s">
        <v>1039</v>
      </c>
      <c r="G9004" s="56" t="s">
        <v>1040</v>
      </c>
      <c r="H9004" s="57">
        <v>62835000</v>
      </c>
    </row>
    <row r="9005" spans="1:8">
      <c r="A9005" s="52" t="s">
        <v>811</v>
      </c>
      <c r="B9005" s="52" t="s">
        <v>841</v>
      </c>
      <c r="C9005" s="52" t="s">
        <v>930</v>
      </c>
      <c r="D9005" s="52" t="s">
        <v>932</v>
      </c>
      <c r="E9005" s="52" t="s">
        <v>1035</v>
      </c>
      <c r="F9005" s="52" t="s">
        <v>1041</v>
      </c>
      <c r="G9005" s="56" t="s">
        <v>1028</v>
      </c>
      <c r="H9005" s="57">
        <v>200340000</v>
      </c>
    </row>
    <row r="9006" spans="1:8">
      <c r="A9006" s="52" t="s">
        <v>811</v>
      </c>
      <c r="B9006" s="52" t="s">
        <v>841</v>
      </c>
      <c r="C9006" s="52" t="s">
        <v>930</v>
      </c>
      <c r="D9006" s="52" t="s">
        <v>932</v>
      </c>
      <c r="E9006" s="52" t="s">
        <v>1035</v>
      </c>
      <c r="F9006" s="52" t="s">
        <v>1042</v>
      </c>
      <c r="G9006" s="56" t="s">
        <v>1043</v>
      </c>
      <c r="H9006" s="57">
        <v>310020000</v>
      </c>
    </row>
    <row r="9007" spans="1:8">
      <c r="A9007" s="52" t="s">
        <v>811</v>
      </c>
      <c r="B9007" s="52" t="s">
        <v>841</v>
      </c>
      <c r="C9007" s="52" t="s">
        <v>930</v>
      </c>
      <c r="D9007" s="52" t="s">
        <v>932</v>
      </c>
      <c r="E9007" s="52" t="s">
        <v>1044</v>
      </c>
      <c r="F9007" s="52" t="s">
        <v>201</v>
      </c>
      <c r="G9007" s="56" t="s">
        <v>1045</v>
      </c>
      <c r="H9007" s="57">
        <v>649250000</v>
      </c>
    </row>
    <row r="9008" spans="1:8">
      <c r="A9008" s="52" t="s">
        <v>811</v>
      </c>
      <c r="B9008" s="52" t="s">
        <v>841</v>
      </c>
      <c r="C9008" s="52" t="s">
        <v>930</v>
      </c>
      <c r="D9008" s="52" t="s">
        <v>932</v>
      </c>
      <c r="E9008" s="52" t="s">
        <v>1044</v>
      </c>
      <c r="F9008" s="52" t="s">
        <v>1046</v>
      </c>
      <c r="G9008" s="56" t="s">
        <v>1047</v>
      </c>
      <c r="H9008" s="57">
        <v>248800000</v>
      </c>
    </row>
    <row r="9009" spans="1:8">
      <c r="A9009" s="52" t="s">
        <v>811</v>
      </c>
      <c r="B9009" s="52" t="s">
        <v>841</v>
      </c>
      <c r="C9009" s="52" t="s">
        <v>930</v>
      </c>
      <c r="D9009" s="52" t="s">
        <v>932</v>
      </c>
      <c r="E9009" s="52" t="s">
        <v>1044</v>
      </c>
      <c r="F9009" s="52" t="s">
        <v>1048</v>
      </c>
      <c r="G9009" s="56" t="s">
        <v>1049</v>
      </c>
      <c r="H9009" s="57">
        <v>277550000</v>
      </c>
    </row>
    <row r="9010" spans="1:8">
      <c r="A9010" s="52" t="s">
        <v>811</v>
      </c>
      <c r="B9010" s="52" t="s">
        <v>841</v>
      </c>
      <c r="C9010" s="52" t="s">
        <v>930</v>
      </c>
      <c r="D9010" s="52" t="s">
        <v>932</v>
      </c>
      <c r="E9010" s="52" t="s">
        <v>1044</v>
      </c>
      <c r="F9010" s="52" t="s">
        <v>1050</v>
      </c>
      <c r="G9010" s="56" t="s">
        <v>1051</v>
      </c>
      <c r="H9010" s="57">
        <v>122900000</v>
      </c>
    </row>
    <row r="9011" spans="1:8" ht="25.5">
      <c r="A9011" s="52" t="s">
        <v>811</v>
      </c>
      <c r="B9011" s="52" t="s">
        <v>841</v>
      </c>
      <c r="C9011" s="52" t="s">
        <v>930</v>
      </c>
      <c r="D9011" s="52" t="s">
        <v>932</v>
      </c>
      <c r="E9011" s="52" t="s">
        <v>1058</v>
      </c>
      <c r="F9011" s="52" t="s">
        <v>201</v>
      </c>
      <c r="G9011" s="56" t="s">
        <v>1059</v>
      </c>
      <c r="H9011" s="57">
        <v>372532442</v>
      </c>
    </row>
    <row r="9012" spans="1:8">
      <c r="A9012" s="52" t="s">
        <v>811</v>
      </c>
      <c r="B9012" s="52" t="s">
        <v>841</v>
      </c>
      <c r="C9012" s="52" t="s">
        <v>930</v>
      </c>
      <c r="D9012" s="52" t="s">
        <v>932</v>
      </c>
      <c r="E9012" s="52" t="s">
        <v>1058</v>
      </c>
      <c r="F9012" s="52" t="s">
        <v>1062</v>
      </c>
      <c r="G9012" s="56" t="s">
        <v>1063</v>
      </c>
      <c r="H9012" s="57">
        <v>128275000</v>
      </c>
    </row>
    <row r="9013" spans="1:8">
      <c r="A9013" s="52" t="s">
        <v>811</v>
      </c>
      <c r="B9013" s="52" t="s">
        <v>841</v>
      </c>
      <c r="C9013" s="52" t="s">
        <v>930</v>
      </c>
      <c r="D9013" s="52" t="s">
        <v>932</v>
      </c>
      <c r="E9013" s="52" t="s">
        <v>1058</v>
      </c>
      <c r="F9013" s="52" t="s">
        <v>1064</v>
      </c>
      <c r="G9013" s="56" t="s">
        <v>1065</v>
      </c>
      <c r="H9013" s="57">
        <v>137836442</v>
      </c>
    </row>
    <row r="9014" spans="1:8">
      <c r="A9014" s="52" t="s">
        <v>811</v>
      </c>
      <c r="B9014" s="52" t="s">
        <v>841</v>
      </c>
      <c r="C9014" s="52" t="s">
        <v>930</v>
      </c>
      <c r="D9014" s="52" t="s">
        <v>932</v>
      </c>
      <c r="E9014" s="52" t="s">
        <v>1058</v>
      </c>
      <c r="F9014" s="52" t="s">
        <v>1066</v>
      </c>
      <c r="G9014" s="56" t="s">
        <v>1067</v>
      </c>
      <c r="H9014" s="57">
        <v>47370000</v>
      </c>
    </row>
    <row r="9015" spans="1:8">
      <c r="A9015" s="52" t="s">
        <v>811</v>
      </c>
      <c r="B9015" s="52" t="s">
        <v>841</v>
      </c>
      <c r="C9015" s="52" t="s">
        <v>930</v>
      </c>
      <c r="D9015" s="52" t="s">
        <v>932</v>
      </c>
      <c r="E9015" s="52" t="s">
        <v>1058</v>
      </c>
      <c r="F9015" s="52" t="s">
        <v>1068</v>
      </c>
      <c r="G9015" s="56" t="s">
        <v>1069</v>
      </c>
      <c r="H9015" s="57">
        <v>59051000</v>
      </c>
    </row>
    <row r="9016" spans="1:8" ht="25.5">
      <c r="A9016" s="52" t="s">
        <v>811</v>
      </c>
      <c r="B9016" s="52" t="s">
        <v>841</v>
      </c>
      <c r="C9016" s="52" t="s">
        <v>930</v>
      </c>
      <c r="D9016" s="52" t="s">
        <v>932</v>
      </c>
      <c r="E9016" s="52" t="s">
        <v>1072</v>
      </c>
      <c r="F9016" s="52" t="s">
        <v>201</v>
      </c>
      <c r="G9016" s="56" t="s">
        <v>1073</v>
      </c>
      <c r="H9016" s="57">
        <v>134251000</v>
      </c>
    </row>
    <row r="9017" spans="1:8">
      <c r="A9017" s="52" t="s">
        <v>811</v>
      </c>
      <c r="B9017" s="52" t="s">
        <v>841</v>
      </c>
      <c r="C9017" s="52" t="s">
        <v>930</v>
      </c>
      <c r="D9017" s="52" t="s">
        <v>932</v>
      </c>
      <c r="E9017" s="52" t="s">
        <v>1072</v>
      </c>
      <c r="F9017" s="52" t="s">
        <v>1251</v>
      </c>
      <c r="G9017" s="56" t="s">
        <v>1248</v>
      </c>
      <c r="H9017" s="57">
        <v>14100000</v>
      </c>
    </row>
    <row r="9018" spans="1:8">
      <c r="A9018" s="52" t="s">
        <v>811</v>
      </c>
      <c r="B9018" s="52" t="s">
        <v>841</v>
      </c>
      <c r="C9018" s="52" t="s">
        <v>930</v>
      </c>
      <c r="D9018" s="52" t="s">
        <v>932</v>
      </c>
      <c r="E9018" s="52" t="s">
        <v>1072</v>
      </c>
      <c r="F9018" s="52" t="s">
        <v>1074</v>
      </c>
      <c r="G9018" s="56" t="s">
        <v>1067</v>
      </c>
      <c r="H9018" s="57">
        <v>25990000</v>
      </c>
    </row>
    <row r="9019" spans="1:8">
      <c r="A9019" s="52" t="s">
        <v>811</v>
      </c>
      <c r="B9019" s="52" t="s">
        <v>841</v>
      </c>
      <c r="C9019" s="52" t="s">
        <v>930</v>
      </c>
      <c r="D9019" s="52" t="s">
        <v>932</v>
      </c>
      <c r="E9019" s="52" t="s">
        <v>1072</v>
      </c>
      <c r="F9019" s="52" t="s">
        <v>1075</v>
      </c>
      <c r="G9019" s="56" t="s">
        <v>1065</v>
      </c>
      <c r="H9019" s="57">
        <v>64870000</v>
      </c>
    </row>
    <row r="9020" spans="1:8">
      <c r="A9020" s="52" t="s">
        <v>811</v>
      </c>
      <c r="B9020" s="52" t="s">
        <v>841</v>
      </c>
      <c r="C9020" s="52" t="s">
        <v>930</v>
      </c>
      <c r="D9020" s="52" t="s">
        <v>932</v>
      </c>
      <c r="E9020" s="52" t="s">
        <v>1072</v>
      </c>
      <c r="F9020" s="52" t="s">
        <v>1252</v>
      </c>
      <c r="G9020" s="56" t="s">
        <v>1253</v>
      </c>
      <c r="H9020" s="57">
        <v>29291000</v>
      </c>
    </row>
    <row r="9021" spans="1:8" ht="25.5">
      <c r="A9021" s="52" t="s">
        <v>811</v>
      </c>
      <c r="B9021" s="52" t="s">
        <v>841</v>
      </c>
      <c r="C9021" s="52" t="s">
        <v>930</v>
      </c>
      <c r="D9021" s="52" t="s">
        <v>932</v>
      </c>
      <c r="E9021" s="52" t="s">
        <v>1076</v>
      </c>
      <c r="F9021" s="52" t="s">
        <v>201</v>
      </c>
      <c r="G9021" s="56" t="s">
        <v>1077</v>
      </c>
      <c r="H9021" s="57">
        <v>4909497681</v>
      </c>
    </row>
    <row r="9022" spans="1:8">
      <c r="A9022" s="52" t="s">
        <v>811</v>
      </c>
      <c r="B9022" s="52" t="s">
        <v>841</v>
      </c>
      <c r="C9022" s="52" t="s">
        <v>930</v>
      </c>
      <c r="D9022" s="52" t="s">
        <v>932</v>
      </c>
      <c r="E9022" s="52" t="s">
        <v>1076</v>
      </c>
      <c r="F9022" s="52" t="s">
        <v>1112</v>
      </c>
      <c r="G9022" s="56" t="s">
        <v>1113</v>
      </c>
      <c r="H9022" s="57">
        <v>629618196</v>
      </c>
    </row>
    <row r="9023" spans="1:8">
      <c r="A9023" s="52" t="s">
        <v>811</v>
      </c>
      <c r="B9023" s="52" t="s">
        <v>841</v>
      </c>
      <c r="C9023" s="52" t="s">
        <v>930</v>
      </c>
      <c r="D9023" s="52" t="s">
        <v>932</v>
      </c>
      <c r="E9023" s="52" t="s">
        <v>1076</v>
      </c>
      <c r="F9023" s="52" t="s">
        <v>1078</v>
      </c>
      <c r="G9023" s="56" t="s">
        <v>1079</v>
      </c>
      <c r="H9023" s="57">
        <v>16500000</v>
      </c>
    </row>
    <row r="9024" spans="1:8">
      <c r="A9024" s="52" t="s">
        <v>811</v>
      </c>
      <c r="B9024" s="52" t="s">
        <v>841</v>
      </c>
      <c r="C9024" s="52" t="s">
        <v>930</v>
      </c>
      <c r="D9024" s="52" t="s">
        <v>932</v>
      </c>
      <c r="E9024" s="52" t="s">
        <v>1076</v>
      </c>
      <c r="F9024" s="52" t="s">
        <v>1080</v>
      </c>
      <c r="G9024" s="56" t="s">
        <v>1081</v>
      </c>
      <c r="H9024" s="57">
        <v>441049000</v>
      </c>
    </row>
    <row r="9025" spans="1:8">
      <c r="A9025" s="52" t="s">
        <v>811</v>
      </c>
      <c r="B9025" s="52" t="s">
        <v>841</v>
      </c>
      <c r="C9025" s="52" t="s">
        <v>930</v>
      </c>
      <c r="D9025" s="52" t="s">
        <v>932</v>
      </c>
      <c r="E9025" s="52" t="s">
        <v>1076</v>
      </c>
      <c r="F9025" s="52" t="s">
        <v>1082</v>
      </c>
      <c r="G9025" s="56" t="s">
        <v>971</v>
      </c>
      <c r="H9025" s="57">
        <v>3822330485</v>
      </c>
    </row>
    <row r="9026" spans="1:8">
      <c r="A9026" s="52" t="s">
        <v>811</v>
      </c>
      <c r="B9026" s="52" t="s">
        <v>841</v>
      </c>
      <c r="C9026" s="52" t="s">
        <v>930</v>
      </c>
      <c r="D9026" s="52" t="s">
        <v>932</v>
      </c>
      <c r="E9026" s="52" t="s">
        <v>1189</v>
      </c>
      <c r="F9026" s="52" t="s">
        <v>201</v>
      </c>
      <c r="G9026" s="56" t="s">
        <v>1190</v>
      </c>
      <c r="H9026" s="57">
        <v>43669000</v>
      </c>
    </row>
    <row r="9027" spans="1:8">
      <c r="A9027" s="52" t="s">
        <v>811</v>
      </c>
      <c r="B9027" s="52" t="s">
        <v>841</v>
      </c>
      <c r="C9027" s="52" t="s">
        <v>930</v>
      </c>
      <c r="D9027" s="52" t="s">
        <v>932</v>
      </c>
      <c r="E9027" s="52" t="s">
        <v>1189</v>
      </c>
      <c r="F9027" s="52" t="s">
        <v>1191</v>
      </c>
      <c r="G9027" s="56" t="s">
        <v>1192</v>
      </c>
      <c r="H9027" s="57">
        <v>43669000</v>
      </c>
    </row>
    <row r="9028" spans="1:8">
      <c r="A9028" s="52" t="s">
        <v>811</v>
      </c>
      <c r="B9028" s="52" t="s">
        <v>841</v>
      </c>
      <c r="C9028" s="52" t="s">
        <v>930</v>
      </c>
      <c r="D9028" s="52" t="s">
        <v>932</v>
      </c>
      <c r="E9028" s="52" t="s">
        <v>1396</v>
      </c>
      <c r="F9028" s="52" t="s">
        <v>201</v>
      </c>
      <c r="G9028" s="56" t="s">
        <v>1397</v>
      </c>
      <c r="H9028" s="57">
        <v>22200000</v>
      </c>
    </row>
    <row r="9029" spans="1:8">
      <c r="A9029" s="52" t="s">
        <v>811</v>
      </c>
      <c r="B9029" s="52" t="s">
        <v>841</v>
      </c>
      <c r="C9029" s="52" t="s">
        <v>930</v>
      </c>
      <c r="D9029" s="52" t="s">
        <v>932</v>
      </c>
      <c r="E9029" s="52" t="s">
        <v>1396</v>
      </c>
      <c r="F9029" s="52" t="s">
        <v>1406</v>
      </c>
      <c r="G9029" s="56" t="s">
        <v>971</v>
      </c>
      <c r="H9029" s="57">
        <v>22200000</v>
      </c>
    </row>
    <row r="9030" spans="1:8">
      <c r="A9030" s="52" t="s">
        <v>811</v>
      </c>
      <c r="B9030" s="52" t="s">
        <v>841</v>
      </c>
      <c r="C9030" s="52" t="s">
        <v>930</v>
      </c>
      <c r="D9030" s="52" t="s">
        <v>932</v>
      </c>
      <c r="E9030" s="52" t="s">
        <v>1083</v>
      </c>
      <c r="F9030" s="52" t="s">
        <v>201</v>
      </c>
      <c r="G9030" s="56" t="s">
        <v>971</v>
      </c>
      <c r="H9030" s="57">
        <v>2505381465</v>
      </c>
    </row>
    <row r="9031" spans="1:8">
      <c r="A9031" s="52" t="s">
        <v>811</v>
      </c>
      <c r="B9031" s="52" t="s">
        <v>841</v>
      </c>
      <c r="C9031" s="52" t="s">
        <v>930</v>
      </c>
      <c r="D9031" s="52" t="s">
        <v>932</v>
      </c>
      <c r="E9031" s="52" t="s">
        <v>1083</v>
      </c>
      <c r="F9031" s="52" t="s">
        <v>1084</v>
      </c>
      <c r="G9031" s="56" t="s">
        <v>1085</v>
      </c>
      <c r="H9031" s="57">
        <v>5421455</v>
      </c>
    </row>
    <row r="9032" spans="1:8">
      <c r="A9032" s="52" t="s">
        <v>811</v>
      </c>
      <c r="B9032" s="52" t="s">
        <v>841</v>
      </c>
      <c r="C9032" s="52" t="s">
        <v>930</v>
      </c>
      <c r="D9032" s="52" t="s">
        <v>932</v>
      </c>
      <c r="E9032" s="52" t="s">
        <v>1083</v>
      </c>
      <c r="F9032" s="52" t="s">
        <v>1086</v>
      </c>
      <c r="G9032" s="56" t="s">
        <v>1087</v>
      </c>
      <c r="H9032" s="57">
        <v>480700</v>
      </c>
    </row>
    <row r="9033" spans="1:8">
      <c r="A9033" s="52" t="s">
        <v>811</v>
      </c>
      <c r="B9033" s="52" t="s">
        <v>841</v>
      </c>
      <c r="C9033" s="52" t="s">
        <v>930</v>
      </c>
      <c r="D9033" s="52" t="s">
        <v>932</v>
      </c>
      <c r="E9033" s="52" t="s">
        <v>1083</v>
      </c>
      <c r="F9033" s="52" t="s">
        <v>1088</v>
      </c>
      <c r="G9033" s="56" t="s">
        <v>1089</v>
      </c>
      <c r="H9033" s="57">
        <v>351246400</v>
      </c>
    </row>
    <row r="9034" spans="1:8" ht="25.5">
      <c r="A9034" s="52" t="s">
        <v>811</v>
      </c>
      <c r="B9034" s="52" t="s">
        <v>841</v>
      </c>
      <c r="C9034" s="52" t="s">
        <v>930</v>
      </c>
      <c r="D9034" s="52" t="s">
        <v>932</v>
      </c>
      <c r="E9034" s="52" t="s">
        <v>1083</v>
      </c>
      <c r="F9034" s="52" t="s">
        <v>1332</v>
      </c>
      <c r="G9034" s="56" t="s">
        <v>1333</v>
      </c>
      <c r="H9034" s="57">
        <v>18000000</v>
      </c>
    </row>
    <row r="9035" spans="1:8">
      <c r="A9035" s="52" t="s">
        <v>811</v>
      </c>
      <c r="B9035" s="52" t="s">
        <v>841</v>
      </c>
      <c r="C9035" s="52" t="s">
        <v>930</v>
      </c>
      <c r="D9035" s="52" t="s">
        <v>932</v>
      </c>
      <c r="E9035" s="52" t="s">
        <v>1083</v>
      </c>
      <c r="F9035" s="52" t="s">
        <v>1090</v>
      </c>
      <c r="G9035" s="56" t="s">
        <v>1091</v>
      </c>
      <c r="H9035" s="57">
        <v>2130232910</v>
      </c>
    </row>
    <row r="9036" spans="1:8" ht="38.25">
      <c r="A9036" s="52" t="s">
        <v>811</v>
      </c>
      <c r="B9036" s="52" t="s">
        <v>841</v>
      </c>
      <c r="C9036" s="52" t="s">
        <v>930</v>
      </c>
      <c r="D9036" s="52" t="s">
        <v>932</v>
      </c>
      <c r="E9036" s="52" t="s">
        <v>1254</v>
      </c>
      <c r="F9036" s="52" t="s">
        <v>201</v>
      </c>
      <c r="G9036" s="56" t="s">
        <v>1255</v>
      </c>
      <c r="H9036" s="57">
        <v>30000000</v>
      </c>
    </row>
    <row r="9037" spans="1:8">
      <c r="A9037" s="52" t="s">
        <v>811</v>
      </c>
      <c r="B9037" s="52" t="s">
        <v>841</v>
      </c>
      <c r="C9037" s="52" t="s">
        <v>930</v>
      </c>
      <c r="D9037" s="52" t="s">
        <v>932</v>
      </c>
      <c r="E9037" s="52" t="s">
        <v>1254</v>
      </c>
      <c r="F9037" s="52" t="s">
        <v>1352</v>
      </c>
      <c r="G9037" s="56" t="s">
        <v>971</v>
      </c>
      <c r="H9037" s="57">
        <v>30000000</v>
      </c>
    </row>
    <row r="9038" spans="1:8">
      <c r="A9038" s="52" t="s">
        <v>811</v>
      </c>
      <c r="B9038" s="52" t="s">
        <v>841</v>
      </c>
      <c r="C9038" s="52" t="s">
        <v>930</v>
      </c>
      <c r="D9038" s="52" t="s">
        <v>932</v>
      </c>
      <c r="E9038" s="52" t="s">
        <v>1258</v>
      </c>
      <c r="F9038" s="52" t="s">
        <v>201</v>
      </c>
      <c r="G9038" s="56" t="s">
        <v>1259</v>
      </c>
      <c r="H9038" s="57">
        <v>6860000</v>
      </c>
    </row>
    <row r="9039" spans="1:8">
      <c r="A9039" s="52" t="s">
        <v>811</v>
      </c>
      <c r="B9039" s="52" t="s">
        <v>841</v>
      </c>
      <c r="C9039" s="52" t="s">
        <v>930</v>
      </c>
      <c r="D9039" s="52" t="s">
        <v>932</v>
      </c>
      <c r="E9039" s="52" t="s">
        <v>1258</v>
      </c>
      <c r="F9039" s="52" t="s">
        <v>1260</v>
      </c>
      <c r="G9039" s="56" t="s">
        <v>1261</v>
      </c>
      <c r="H9039" s="57">
        <v>6860000</v>
      </c>
    </row>
    <row r="9040" spans="1:8">
      <c r="A9040" s="52" t="s">
        <v>811</v>
      </c>
      <c r="B9040" s="52" t="s">
        <v>841</v>
      </c>
      <c r="C9040" s="52" t="s">
        <v>930</v>
      </c>
      <c r="D9040" s="52" t="s">
        <v>932</v>
      </c>
      <c r="E9040" s="52" t="s">
        <v>1096</v>
      </c>
      <c r="F9040" s="52" t="s">
        <v>201</v>
      </c>
      <c r="G9040" s="56" t="s">
        <v>1097</v>
      </c>
      <c r="H9040" s="57">
        <v>400000000</v>
      </c>
    </row>
    <row r="9041" spans="1:8" ht="25.5">
      <c r="A9041" s="52" t="s">
        <v>811</v>
      </c>
      <c r="B9041" s="52" t="s">
        <v>841</v>
      </c>
      <c r="C9041" s="52" t="s">
        <v>930</v>
      </c>
      <c r="D9041" s="52" t="s">
        <v>932</v>
      </c>
      <c r="E9041" s="52" t="s">
        <v>1096</v>
      </c>
      <c r="F9041" s="52" t="s">
        <v>1098</v>
      </c>
      <c r="G9041" s="56" t="s">
        <v>1099</v>
      </c>
      <c r="H9041" s="57">
        <v>400000000</v>
      </c>
    </row>
    <row r="9042" spans="1:8">
      <c r="A9042" s="52" t="s">
        <v>811</v>
      </c>
      <c r="B9042" s="52" t="s">
        <v>843</v>
      </c>
      <c r="C9042" s="52" t="s">
        <v>201</v>
      </c>
      <c r="D9042" s="52" t="s">
        <v>201</v>
      </c>
      <c r="E9042" s="52" t="s">
        <v>201</v>
      </c>
      <c r="F9042" s="52" t="s">
        <v>201</v>
      </c>
      <c r="G9042" s="56" t="s">
        <v>844</v>
      </c>
      <c r="H9042" s="57">
        <v>452595407108</v>
      </c>
    </row>
    <row r="9043" spans="1:8">
      <c r="A9043" s="52" t="s">
        <v>811</v>
      </c>
      <c r="B9043" s="52" t="s">
        <v>843</v>
      </c>
      <c r="C9043" s="52" t="s">
        <v>1122</v>
      </c>
      <c r="D9043" s="52" t="s">
        <v>201</v>
      </c>
      <c r="E9043" s="52" t="s">
        <v>201</v>
      </c>
      <c r="F9043" s="52" t="s">
        <v>201</v>
      </c>
      <c r="G9043" s="56" t="s">
        <v>1123</v>
      </c>
      <c r="H9043" s="57">
        <v>451210004060</v>
      </c>
    </row>
    <row r="9044" spans="1:8">
      <c r="A9044" s="52" t="s">
        <v>811</v>
      </c>
      <c r="B9044" s="52" t="s">
        <v>843</v>
      </c>
      <c r="C9044" s="52" t="s">
        <v>1122</v>
      </c>
      <c r="D9044" s="52" t="s">
        <v>1124</v>
      </c>
      <c r="E9044" s="52" t="s">
        <v>201</v>
      </c>
      <c r="F9044" s="52" t="s">
        <v>201</v>
      </c>
      <c r="G9044" s="56" t="s">
        <v>1125</v>
      </c>
      <c r="H9044" s="57">
        <v>206027650116</v>
      </c>
    </row>
    <row r="9045" spans="1:8">
      <c r="A9045" s="52" t="s">
        <v>811</v>
      </c>
      <c r="B9045" s="52" t="s">
        <v>843</v>
      </c>
      <c r="C9045" s="52" t="s">
        <v>1122</v>
      </c>
      <c r="D9045" s="52" t="s">
        <v>1124</v>
      </c>
      <c r="E9045" s="52" t="s">
        <v>934</v>
      </c>
      <c r="F9045" s="52" t="s">
        <v>201</v>
      </c>
      <c r="G9045" s="56" t="s">
        <v>935</v>
      </c>
      <c r="H9045" s="57">
        <v>62819303809</v>
      </c>
    </row>
    <row r="9046" spans="1:8">
      <c r="A9046" s="52" t="s">
        <v>811</v>
      </c>
      <c r="B9046" s="52" t="s">
        <v>843</v>
      </c>
      <c r="C9046" s="52" t="s">
        <v>1122</v>
      </c>
      <c r="D9046" s="52" t="s">
        <v>1124</v>
      </c>
      <c r="E9046" s="52" t="s">
        <v>934</v>
      </c>
      <c r="F9046" s="52" t="s">
        <v>936</v>
      </c>
      <c r="G9046" s="56" t="s">
        <v>937</v>
      </c>
      <c r="H9046" s="57">
        <v>62760381279</v>
      </c>
    </row>
    <row r="9047" spans="1:8">
      <c r="A9047" s="52" t="s">
        <v>811</v>
      </c>
      <c r="B9047" s="52" t="s">
        <v>843</v>
      </c>
      <c r="C9047" s="52" t="s">
        <v>1122</v>
      </c>
      <c r="D9047" s="52" t="s">
        <v>1124</v>
      </c>
      <c r="E9047" s="52" t="s">
        <v>934</v>
      </c>
      <c r="F9047" s="52" t="s">
        <v>938</v>
      </c>
      <c r="G9047" s="56" t="s">
        <v>939</v>
      </c>
      <c r="H9047" s="57">
        <v>58922530</v>
      </c>
    </row>
    <row r="9048" spans="1:8" ht="25.5">
      <c r="A9048" s="52" t="s">
        <v>811</v>
      </c>
      <c r="B9048" s="52" t="s">
        <v>843</v>
      </c>
      <c r="C9048" s="52" t="s">
        <v>1122</v>
      </c>
      <c r="D9048" s="52" t="s">
        <v>1124</v>
      </c>
      <c r="E9048" s="52" t="s">
        <v>940</v>
      </c>
      <c r="F9048" s="52" t="s">
        <v>201</v>
      </c>
      <c r="G9048" s="56" t="s">
        <v>941</v>
      </c>
      <c r="H9048" s="57">
        <v>717095857</v>
      </c>
    </row>
    <row r="9049" spans="1:8" ht="25.5">
      <c r="A9049" s="52" t="s">
        <v>811</v>
      </c>
      <c r="B9049" s="52" t="s">
        <v>843</v>
      </c>
      <c r="C9049" s="52" t="s">
        <v>1122</v>
      </c>
      <c r="D9049" s="52" t="s">
        <v>1124</v>
      </c>
      <c r="E9049" s="52" t="s">
        <v>940</v>
      </c>
      <c r="F9049" s="52" t="s">
        <v>942</v>
      </c>
      <c r="G9049" s="56" t="s">
        <v>943</v>
      </c>
      <c r="H9049" s="57">
        <v>717095857</v>
      </c>
    </row>
    <row r="9050" spans="1:8">
      <c r="A9050" s="52" t="s">
        <v>811</v>
      </c>
      <c r="B9050" s="52" t="s">
        <v>843</v>
      </c>
      <c r="C9050" s="52" t="s">
        <v>1122</v>
      </c>
      <c r="D9050" s="52" t="s">
        <v>1124</v>
      </c>
      <c r="E9050" s="52" t="s">
        <v>944</v>
      </c>
      <c r="F9050" s="52" t="s">
        <v>201</v>
      </c>
      <c r="G9050" s="56" t="s">
        <v>945</v>
      </c>
      <c r="H9050" s="57">
        <v>86200119330</v>
      </c>
    </row>
    <row r="9051" spans="1:8">
      <c r="A9051" s="52" t="s">
        <v>811</v>
      </c>
      <c r="B9051" s="52" t="s">
        <v>843</v>
      </c>
      <c r="C9051" s="52" t="s">
        <v>1122</v>
      </c>
      <c r="D9051" s="52" t="s">
        <v>1124</v>
      </c>
      <c r="E9051" s="52" t="s">
        <v>944</v>
      </c>
      <c r="F9051" s="52" t="s">
        <v>946</v>
      </c>
      <c r="G9051" s="56" t="s">
        <v>947</v>
      </c>
      <c r="H9051" s="57">
        <v>1072154632</v>
      </c>
    </row>
    <row r="9052" spans="1:8">
      <c r="A9052" s="52" t="s">
        <v>811</v>
      </c>
      <c r="B9052" s="52" t="s">
        <v>843</v>
      </c>
      <c r="C9052" s="52" t="s">
        <v>1122</v>
      </c>
      <c r="D9052" s="52" t="s">
        <v>1124</v>
      </c>
      <c r="E9052" s="52" t="s">
        <v>944</v>
      </c>
      <c r="F9052" s="52" t="s">
        <v>1240</v>
      </c>
      <c r="G9052" s="56" t="s">
        <v>1241</v>
      </c>
      <c r="H9052" s="57">
        <v>528425389</v>
      </c>
    </row>
    <row r="9053" spans="1:8">
      <c r="A9053" s="52" t="s">
        <v>811</v>
      </c>
      <c r="B9053" s="52" t="s">
        <v>843</v>
      </c>
      <c r="C9053" s="52" t="s">
        <v>1122</v>
      </c>
      <c r="D9053" s="52" t="s">
        <v>1124</v>
      </c>
      <c r="E9053" s="52" t="s">
        <v>944</v>
      </c>
      <c r="F9053" s="52" t="s">
        <v>948</v>
      </c>
      <c r="G9053" s="56" t="s">
        <v>949</v>
      </c>
      <c r="H9053" s="57">
        <v>893217551</v>
      </c>
    </row>
    <row r="9054" spans="1:8">
      <c r="A9054" s="52" t="s">
        <v>811</v>
      </c>
      <c r="B9054" s="52" t="s">
        <v>843</v>
      </c>
      <c r="C9054" s="52" t="s">
        <v>1122</v>
      </c>
      <c r="D9054" s="52" t="s">
        <v>1124</v>
      </c>
      <c r="E9054" s="52" t="s">
        <v>944</v>
      </c>
      <c r="F9054" s="52" t="s">
        <v>950</v>
      </c>
      <c r="G9054" s="56" t="s">
        <v>951</v>
      </c>
      <c r="H9054" s="57">
        <v>762829457</v>
      </c>
    </row>
    <row r="9055" spans="1:8">
      <c r="A9055" s="52" t="s">
        <v>811</v>
      </c>
      <c r="B9055" s="52" t="s">
        <v>843</v>
      </c>
      <c r="C9055" s="52" t="s">
        <v>1122</v>
      </c>
      <c r="D9055" s="52" t="s">
        <v>1124</v>
      </c>
      <c r="E9055" s="52" t="s">
        <v>944</v>
      </c>
      <c r="F9055" s="52" t="s">
        <v>1229</v>
      </c>
      <c r="G9055" s="56" t="s">
        <v>1230</v>
      </c>
      <c r="H9055" s="57">
        <v>79760910243</v>
      </c>
    </row>
    <row r="9056" spans="1:8" ht="25.5">
      <c r="A9056" s="52" t="s">
        <v>811</v>
      </c>
      <c r="B9056" s="52" t="s">
        <v>843</v>
      </c>
      <c r="C9056" s="52" t="s">
        <v>1122</v>
      </c>
      <c r="D9056" s="52" t="s">
        <v>1124</v>
      </c>
      <c r="E9056" s="52" t="s">
        <v>944</v>
      </c>
      <c r="F9056" s="52" t="s">
        <v>954</v>
      </c>
      <c r="G9056" s="56" t="s">
        <v>955</v>
      </c>
      <c r="H9056" s="57">
        <v>226492373</v>
      </c>
    </row>
    <row r="9057" spans="1:8">
      <c r="A9057" s="52" t="s">
        <v>811</v>
      </c>
      <c r="B9057" s="52" t="s">
        <v>843</v>
      </c>
      <c r="C9057" s="52" t="s">
        <v>1122</v>
      </c>
      <c r="D9057" s="52" t="s">
        <v>1124</v>
      </c>
      <c r="E9057" s="52" t="s">
        <v>944</v>
      </c>
      <c r="F9057" s="52" t="s">
        <v>1289</v>
      </c>
      <c r="G9057" s="56" t="s">
        <v>1290</v>
      </c>
      <c r="H9057" s="57">
        <v>1007322250</v>
      </c>
    </row>
    <row r="9058" spans="1:8" ht="25.5">
      <c r="A9058" s="52" t="s">
        <v>811</v>
      </c>
      <c r="B9058" s="52" t="s">
        <v>843</v>
      </c>
      <c r="C9058" s="52" t="s">
        <v>1122</v>
      </c>
      <c r="D9058" s="52" t="s">
        <v>1124</v>
      </c>
      <c r="E9058" s="52" t="s">
        <v>944</v>
      </c>
      <c r="F9058" s="52" t="s">
        <v>956</v>
      </c>
      <c r="G9058" s="56" t="s">
        <v>957</v>
      </c>
      <c r="H9058" s="57">
        <v>443200618</v>
      </c>
    </row>
    <row r="9059" spans="1:8">
      <c r="A9059" s="52" t="s">
        <v>811</v>
      </c>
      <c r="B9059" s="52" t="s">
        <v>843</v>
      </c>
      <c r="C9059" s="52" t="s">
        <v>1122</v>
      </c>
      <c r="D9059" s="52" t="s">
        <v>1124</v>
      </c>
      <c r="E9059" s="52" t="s">
        <v>944</v>
      </c>
      <c r="F9059" s="52" t="s">
        <v>1287</v>
      </c>
      <c r="G9059" s="56" t="s">
        <v>1288</v>
      </c>
      <c r="H9059" s="57">
        <v>472648452</v>
      </c>
    </row>
    <row r="9060" spans="1:8" ht="25.5">
      <c r="A9060" s="52" t="s">
        <v>811</v>
      </c>
      <c r="B9060" s="52" t="s">
        <v>843</v>
      </c>
      <c r="C9060" s="52" t="s">
        <v>1122</v>
      </c>
      <c r="D9060" s="52" t="s">
        <v>1124</v>
      </c>
      <c r="E9060" s="52" t="s">
        <v>944</v>
      </c>
      <c r="F9060" s="52" t="s">
        <v>1291</v>
      </c>
      <c r="G9060" s="56" t="s">
        <v>1292</v>
      </c>
      <c r="H9060" s="57">
        <v>27486000</v>
      </c>
    </row>
    <row r="9061" spans="1:8">
      <c r="A9061" s="52" t="s">
        <v>811</v>
      </c>
      <c r="B9061" s="52" t="s">
        <v>843</v>
      </c>
      <c r="C9061" s="52" t="s">
        <v>1122</v>
      </c>
      <c r="D9061" s="52" t="s">
        <v>1124</v>
      </c>
      <c r="E9061" s="52" t="s">
        <v>944</v>
      </c>
      <c r="F9061" s="52" t="s">
        <v>960</v>
      </c>
      <c r="G9061" s="56" t="s">
        <v>961</v>
      </c>
      <c r="H9061" s="57">
        <v>1005432365</v>
      </c>
    </row>
    <row r="9062" spans="1:8" ht="25.5">
      <c r="A9062" s="52" t="s">
        <v>811</v>
      </c>
      <c r="B9062" s="52" t="s">
        <v>843</v>
      </c>
      <c r="C9062" s="52" t="s">
        <v>1122</v>
      </c>
      <c r="D9062" s="52" t="s">
        <v>1124</v>
      </c>
      <c r="E9062" s="52" t="s">
        <v>962</v>
      </c>
      <c r="F9062" s="52" t="s">
        <v>201</v>
      </c>
      <c r="G9062" s="56" t="s">
        <v>963</v>
      </c>
      <c r="H9062" s="57">
        <v>46973000</v>
      </c>
    </row>
    <row r="9063" spans="1:8">
      <c r="A9063" s="52" t="s">
        <v>811</v>
      </c>
      <c r="B9063" s="52" t="s">
        <v>843</v>
      </c>
      <c r="C9063" s="52" t="s">
        <v>1122</v>
      </c>
      <c r="D9063" s="52" t="s">
        <v>1124</v>
      </c>
      <c r="E9063" s="52" t="s">
        <v>962</v>
      </c>
      <c r="F9063" s="52" t="s">
        <v>964</v>
      </c>
      <c r="G9063" s="56" t="s">
        <v>965</v>
      </c>
      <c r="H9063" s="57">
        <v>46973000</v>
      </c>
    </row>
    <row r="9064" spans="1:8">
      <c r="A9064" s="52" t="s">
        <v>811</v>
      </c>
      <c r="B9064" s="52" t="s">
        <v>843</v>
      </c>
      <c r="C9064" s="52" t="s">
        <v>1122</v>
      </c>
      <c r="D9064" s="52" t="s">
        <v>1124</v>
      </c>
      <c r="E9064" s="52" t="s">
        <v>1139</v>
      </c>
      <c r="F9064" s="52" t="s">
        <v>201</v>
      </c>
      <c r="G9064" s="56" t="s">
        <v>1140</v>
      </c>
      <c r="H9064" s="57">
        <v>245018000</v>
      </c>
    </row>
    <row r="9065" spans="1:8">
      <c r="A9065" s="52" t="s">
        <v>811</v>
      </c>
      <c r="B9065" s="52" t="s">
        <v>843</v>
      </c>
      <c r="C9065" s="52" t="s">
        <v>1122</v>
      </c>
      <c r="D9065" s="52" t="s">
        <v>1124</v>
      </c>
      <c r="E9065" s="52" t="s">
        <v>1139</v>
      </c>
      <c r="F9065" s="52" t="s">
        <v>1203</v>
      </c>
      <c r="G9065" s="56" t="s">
        <v>1204</v>
      </c>
      <c r="H9065" s="57">
        <v>161938000</v>
      </c>
    </row>
    <row r="9066" spans="1:8">
      <c r="A9066" s="52" t="s">
        <v>811</v>
      </c>
      <c r="B9066" s="52" t="s">
        <v>843</v>
      </c>
      <c r="C9066" s="52" t="s">
        <v>1122</v>
      </c>
      <c r="D9066" s="52" t="s">
        <v>1124</v>
      </c>
      <c r="E9066" s="52" t="s">
        <v>1139</v>
      </c>
      <c r="F9066" s="52" t="s">
        <v>1141</v>
      </c>
      <c r="G9066" s="56" t="s">
        <v>1142</v>
      </c>
      <c r="H9066" s="57">
        <v>47420000</v>
      </c>
    </row>
    <row r="9067" spans="1:8">
      <c r="A9067" s="52" t="s">
        <v>811</v>
      </c>
      <c r="B9067" s="52" t="s">
        <v>843</v>
      </c>
      <c r="C9067" s="52" t="s">
        <v>1122</v>
      </c>
      <c r="D9067" s="52" t="s">
        <v>1124</v>
      </c>
      <c r="E9067" s="52" t="s">
        <v>1139</v>
      </c>
      <c r="F9067" s="52" t="s">
        <v>1266</v>
      </c>
      <c r="G9067" s="56" t="s">
        <v>1267</v>
      </c>
      <c r="H9067" s="57">
        <v>35660000</v>
      </c>
    </row>
    <row r="9068" spans="1:8">
      <c r="A9068" s="52" t="s">
        <v>811</v>
      </c>
      <c r="B9068" s="52" t="s">
        <v>843</v>
      </c>
      <c r="C9068" s="52" t="s">
        <v>1122</v>
      </c>
      <c r="D9068" s="52" t="s">
        <v>1124</v>
      </c>
      <c r="E9068" s="52" t="s">
        <v>966</v>
      </c>
      <c r="F9068" s="52" t="s">
        <v>201</v>
      </c>
      <c r="G9068" s="56" t="s">
        <v>967</v>
      </c>
      <c r="H9068" s="57">
        <v>4300723060</v>
      </c>
    </row>
    <row r="9069" spans="1:8">
      <c r="A9069" s="52" t="s">
        <v>811</v>
      </c>
      <c r="B9069" s="52" t="s">
        <v>843</v>
      </c>
      <c r="C9069" s="52" t="s">
        <v>1122</v>
      </c>
      <c r="D9069" s="52" t="s">
        <v>1124</v>
      </c>
      <c r="E9069" s="52" t="s">
        <v>966</v>
      </c>
      <c r="F9069" s="52" t="s">
        <v>1293</v>
      </c>
      <c r="G9069" s="56" t="s">
        <v>1294</v>
      </c>
      <c r="H9069" s="57">
        <v>2480000</v>
      </c>
    </row>
    <row r="9070" spans="1:8">
      <c r="A9070" s="52" t="s">
        <v>811</v>
      </c>
      <c r="B9070" s="52" t="s">
        <v>843</v>
      </c>
      <c r="C9070" s="52" t="s">
        <v>1122</v>
      </c>
      <c r="D9070" s="52" t="s">
        <v>1124</v>
      </c>
      <c r="E9070" s="52" t="s">
        <v>966</v>
      </c>
      <c r="F9070" s="52" t="s">
        <v>970</v>
      </c>
      <c r="G9070" s="56" t="s">
        <v>971</v>
      </c>
      <c r="H9070" s="57">
        <v>4298243060</v>
      </c>
    </row>
    <row r="9071" spans="1:8">
      <c r="A9071" s="52" t="s">
        <v>811</v>
      </c>
      <c r="B9071" s="52" t="s">
        <v>843</v>
      </c>
      <c r="C9071" s="52" t="s">
        <v>1122</v>
      </c>
      <c r="D9071" s="52" t="s">
        <v>1124</v>
      </c>
      <c r="E9071" s="52" t="s">
        <v>972</v>
      </c>
      <c r="F9071" s="52" t="s">
        <v>201</v>
      </c>
      <c r="G9071" s="56" t="s">
        <v>973</v>
      </c>
      <c r="H9071" s="57">
        <v>15595793946</v>
      </c>
    </row>
    <row r="9072" spans="1:8">
      <c r="A9072" s="52" t="s">
        <v>811</v>
      </c>
      <c r="B9072" s="52" t="s">
        <v>843</v>
      </c>
      <c r="C9072" s="52" t="s">
        <v>1122</v>
      </c>
      <c r="D9072" s="52" t="s">
        <v>1124</v>
      </c>
      <c r="E9072" s="52" t="s">
        <v>972</v>
      </c>
      <c r="F9072" s="52" t="s">
        <v>974</v>
      </c>
      <c r="G9072" s="56" t="s">
        <v>975</v>
      </c>
      <c r="H9072" s="57">
        <v>11549188321</v>
      </c>
    </row>
    <row r="9073" spans="1:8">
      <c r="A9073" s="52" t="s">
        <v>811</v>
      </c>
      <c r="B9073" s="52" t="s">
        <v>843</v>
      </c>
      <c r="C9073" s="52" t="s">
        <v>1122</v>
      </c>
      <c r="D9073" s="52" t="s">
        <v>1124</v>
      </c>
      <c r="E9073" s="52" t="s">
        <v>972</v>
      </c>
      <c r="F9073" s="52" t="s">
        <v>976</v>
      </c>
      <c r="G9073" s="56" t="s">
        <v>977</v>
      </c>
      <c r="H9073" s="57">
        <v>1990478003</v>
      </c>
    </row>
    <row r="9074" spans="1:8">
      <c r="A9074" s="52" t="s">
        <v>811</v>
      </c>
      <c r="B9074" s="52" t="s">
        <v>843</v>
      </c>
      <c r="C9074" s="52" t="s">
        <v>1122</v>
      </c>
      <c r="D9074" s="52" t="s">
        <v>1124</v>
      </c>
      <c r="E9074" s="52" t="s">
        <v>972</v>
      </c>
      <c r="F9074" s="52" t="s">
        <v>978</v>
      </c>
      <c r="G9074" s="56" t="s">
        <v>979</v>
      </c>
      <c r="H9074" s="57">
        <v>1338099257</v>
      </c>
    </row>
    <row r="9075" spans="1:8">
      <c r="A9075" s="52" t="s">
        <v>811</v>
      </c>
      <c r="B9075" s="52" t="s">
        <v>843</v>
      </c>
      <c r="C9075" s="52" t="s">
        <v>1122</v>
      </c>
      <c r="D9075" s="52" t="s">
        <v>1124</v>
      </c>
      <c r="E9075" s="52" t="s">
        <v>972</v>
      </c>
      <c r="F9075" s="52" t="s">
        <v>980</v>
      </c>
      <c r="G9075" s="56" t="s">
        <v>981</v>
      </c>
      <c r="H9075" s="57">
        <v>663490434</v>
      </c>
    </row>
    <row r="9076" spans="1:8">
      <c r="A9076" s="52" t="s">
        <v>811</v>
      </c>
      <c r="B9076" s="52" t="s">
        <v>843</v>
      </c>
      <c r="C9076" s="52" t="s">
        <v>1122</v>
      </c>
      <c r="D9076" s="52" t="s">
        <v>1124</v>
      </c>
      <c r="E9076" s="52" t="s">
        <v>972</v>
      </c>
      <c r="F9076" s="52" t="s">
        <v>1295</v>
      </c>
      <c r="G9076" s="56" t="s">
        <v>1296</v>
      </c>
      <c r="H9076" s="57">
        <v>54537931</v>
      </c>
    </row>
    <row r="9077" spans="1:8">
      <c r="A9077" s="52" t="s">
        <v>811</v>
      </c>
      <c r="B9077" s="52" t="s">
        <v>843</v>
      </c>
      <c r="C9077" s="52" t="s">
        <v>1122</v>
      </c>
      <c r="D9077" s="52" t="s">
        <v>1124</v>
      </c>
      <c r="E9077" s="52" t="s">
        <v>982</v>
      </c>
      <c r="F9077" s="52" t="s">
        <v>201</v>
      </c>
      <c r="G9077" s="56" t="s">
        <v>983</v>
      </c>
      <c r="H9077" s="57">
        <v>9206393008</v>
      </c>
    </row>
    <row r="9078" spans="1:8">
      <c r="A9078" s="52" t="s">
        <v>811</v>
      </c>
      <c r="B9078" s="52" t="s">
        <v>843</v>
      </c>
      <c r="C9078" s="52" t="s">
        <v>1122</v>
      </c>
      <c r="D9078" s="52" t="s">
        <v>1124</v>
      </c>
      <c r="E9078" s="52" t="s">
        <v>982</v>
      </c>
      <c r="F9078" s="52" t="s">
        <v>1362</v>
      </c>
      <c r="G9078" s="56" t="s">
        <v>1363</v>
      </c>
      <c r="H9078" s="57">
        <v>40020000</v>
      </c>
    </row>
    <row r="9079" spans="1:8" ht="25.5">
      <c r="A9079" s="52" t="s">
        <v>811</v>
      </c>
      <c r="B9079" s="52" t="s">
        <v>843</v>
      </c>
      <c r="C9079" s="52" t="s">
        <v>1122</v>
      </c>
      <c r="D9079" s="52" t="s">
        <v>1124</v>
      </c>
      <c r="E9079" s="52" t="s">
        <v>982</v>
      </c>
      <c r="F9079" s="52" t="s">
        <v>984</v>
      </c>
      <c r="G9079" s="56" t="s">
        <v>985</v>
      </c>
      <c r="H9079" s="57">
        <v>1765277988</v>
      </c>
    </row>
    <row r="9080" spans="1:8">
      <c r="A9080" s="52" t="s">
        <v>811</v>
      </c>
      <c r="B9080" s="52" t="s">
        <v>843</v>
      </c>
      <c r="C9080" s="52" t="s">
        <v>1122</v>
      </c>
      <c r="D9080" s="52" t="s">
        <v>1124</v>
      </c>
      <c r="E9080" s="52" t="s">
        <v>982</v>
      </c>
      <c r="F9080" s="52" t="s">
        <v>1242</v>
      </c>
      <c r="G9080" s="56" t="s">
        <v>971</v>
      </c>
      <c r="H9080" s="57">
        <v>7401095020</v>
      </c>
    </row>
    <row r="9081" spans="1:8">
      <c r="A9081" s="52" t="s">
        <v>811</v>
      </c>
      <c r="B9081" s="52" t="s">
        <v>843</v>
      </c>
      <c r="C9081" s="52" t="s">
        <v>1122</v>
      </c>
      <c r="D9081" s="52" t="s">
        <v>1124</v>
      </c>
      <c r="E9081" s="52" t="s">
        <v>986</v>
      </c>
      <c r="F9081" s="52" t="s">
        <v>201</v>
      </c>
      <c r="G9081" s="56" t="s">
        <v>987</v>
      </c>
      <c r="H9081" s="57">
        <v>2118174923</v>
      </c>
    </row>
    <row r="9082" spans="1:8">
      <c r="A9082" s="52" t="s">
        <v>811</v>
      </c>
      <c r="B9082" s="52" t="s">
        <v>843</v>
      </c>
      <c r="C9082" s="52" t="s">
        <v>1122</v>
      </c>
      <c r="D9082" s="52" t="s">
        <v>1124</v>
      </c>
      <c r="E9082" s="52" t="s">
        <v>986</v>
      </c>
      <c r="F9082" s="52" t="s">
        <v>988</v>
      </c>
      <c r="G9082" s="56" t="s">
        <v>989</v>
      </c>
      <c r="H9082" s="57">
        <v>1047030455</v>
      </c>
    </row>
    <row r="9083" spans="1:8">
      <c r="A9083" s="52" t="s">
        <v>811</v>
      </c>
      <c r="B9083" s="52" t="s">
        <v>843</v>
      </c>
      <c r="C9083" s="52" t="s">
        <v>1122</v>
      </c>
      <c r="D9083" s="52" t="s">
        <v>1124</v>
      </c>
      <c r="E9083" s="52" t="s">
        <v>986</v>
      </c>
      <c r="F9083" s="52" t="s">
        <v>990</v>
      </c>
      <c r="G9083" s="56" t="s">
        <v>991</v>
      </c>
      <c r="H9083" s="57">
        <v>93549064</v>
      </c>
    </row>
    <row r="9084" spans="1:8">
      <c r="A9084" s="52" t="s">
        <v>811</v>
      </c>
      <c r="B9084" s="52" t="s">
        <v>843</v>
      </c>
      <c r="C9084" s="52" t="s">
        <v>1122</v>
      </c>
      <c r="D9084" s="52" t="s">
        <v>1124</v>
      </c>
      <c r="E9084" s="52" t="s">
        <v>986</v>
      </c>
      <c r="F9084" s="52" t="s">
        <v>992</v>
      </c>
      <c r="G9084" s="56" t="s">
        <v>993</v>
      </c>
      <c r="H9084" s="57">
        <v>832754791</v>
      </c>
    </row>
    <row r="9085" spans="1:8">
      <c r="A9085" s="52" t="s">
        <v>811</v>
      </c>
      <c r="B9085" s="52" t="s">
        <v>843</v>
      </c>
      <c r="C9085" s="52" t="s">
        <v>1122</v>
      </c>
      <c r="D9085" s="52" t="s">
        <v>1124</v>
      </c>
      <c r="E9085" s="52" t="s">
        <v>986</v>
      </c>
      <c r="F9085" s="52" t="s">
        <v>994</v>
      </c>
      <c r="G9085" s="56" t="s">
        <v>995</v>
      </c>
      <c r="H9085" s="57">
        <v>144840613</v>
      </c>
    </row>
    <row r="9086" spans="1:8">
      <c r="A9086" s="52" t="s">
        <v>811</v>
      </c>
      <c r="B9086" s="52" t="s">
        <v>843</v>
      </c>
      <c r="C9086" s="52" t="s">
        <v>1122</v>
      </c>
      <c r="D9086" s="52" t="s">
        <v>1124</v>
      </c>
      <c r="E9086" s="52" t="s">
        <v>996</v>
      </c>
      <c r="F9086" s="52" t="s">
        <v>201</v>
      </c>
      <c r="G9086" s="56" t="s">
        <v>997</v>
      </c>
      <c r="H9086" s="57">
        <v>3022706216</v>
      </c>
    </row>
    <row r="9087" spans="1:8">
      <c r="A9087" s="52" t="s">
        <v>811</v>
      </c>
      <c r="B9087" s="52" t="s">
        <v>843</v>
      </c>
      <c r="C9087" s="52" t="s">
        <v>1122</v>
      </c>
      <c r="D9087" s="52" t="s">
        <v>1124</v>
      </c>
      <c r="E9087" s="52" t="s">
        <v>996</v>
      </c>
      <c r="F9087" s="52" t="s">
        <v>998</v>
      </c>
      <c r="G9087" s="56" t="s">
        <v>999</v>
      </c>
      <c r="H9087" s="57">
        <v>988841809</v>
      </c>
    </row>
    <row r="9088" spans="1:8">
      <c r="A9088" s="52" t="s">
        <v>811</v>
      </c>
      <c r="B9088" s="52" t="s">
        <v>843</v>
      </c>
      <c r="C9088" s="52" t="s">
        <v>1122</v>
      </c>
      <c r="D9088" s="52" t="s">
        <v>1124</v>
      </c>
      <c r="E9088" s="52" t="s">
        <v>996</v>
      </c>
      <c r="F9088" s="52" t="s">
        <v>1000</v>
      </c>
      <c r="G9088" s="56" t="s">
        <v>1001</v>
      </c>
      <c r="H9088" s="57">
        <v>749343952</v>
      </c>
    </row>
    <row r="9089" spans="1:8">
      <c r="A9089" s="52" t="s">
        <v>811</v>
      </c>
      <c r="B9089" s="52" t="s">
        <v>843</v>
      </c>
      <c r="C9089" s="52" t="s">
        <v>1122</v>
      </c>
      <c r="D9089" s="52" t="s">
        <v>1124</v>
      </c>
      <c r="E9089" s="52" t="s">
        <v>996</v>
      </c>
      <c r="F9089" s="52" t="s">
        <v>1002</v>
      </c>
      <c r="G9089" s="56" t="s">
        <v>1003</v>
      </c>
      <c r="H9089" s="57">
        <v>341780000</v>
      </c>
    </row>
    <row r="9090" spans="1:8">
      <c r="A9090" s="52" t="s">
        <v>811</v>
      </c>
      <c r="B9090" s="52" t="s">
        <v>843</v>
      </c>
      <c r="C9090" s="52" t="s">
        <v>1122</v>
      </c>
      <c r="D9090" s="52" t="s">
        <v>1124</v>
      </c>
      <c r="E9090" s="52" t="s">
        <v>996</v>
      </c>
      <c r="F9090" s="52" t="s">
        <v>1004</v>
      </c>
      <c r="G9090" s="56" t="s">
        <v>1005</v>
      </c>
      <c r="H9090" s="57">
        <v>942740455</v>
      </c>
    </row>
    <row r="9091" spans="1:8">
      <c r="A9091" s="52" t="s">
        <v>811</v>
      </c>
      <c r="B9091" s="52" t="s">
        <v>843</v>
      </c>
      <c r="C9091" s="52" t="s">
        <v>1122</v>
      </c>
      <c r="D9091" s="52" t="s">
        <v>1124</v>
      </c>
      <c r="E9091" s="52" t="s">
        <v>1006</v>
      </c>
      <c r="F9091" s="52" t="s">
        <v>201</v>
      </c>
      <c r="G9091" s="56" t="s">
        <v>1007</v>
      </c>
      <c r="H9091" s="57">
        <v>1797961201</v>
      </c>
    </row>
    <row r="9092" spans="1:8" ht="38.25">
      <c r="A9092" s="52" t="s">
        <v>811</v>
      </c>
      <c r="B9092" s="52" t="s">
        <v>843</v>
      </c>
      <c r="C9092" s="52" t="s">
        <v>1122</v>
      </c>
      <c r="D9092" s="52" t="s">
        <v>1124</v>
      </c>
      <c r="E9092" s="52" t="s">
        <v>1006</v>
      </c>
      <c r="F9092" s="52" t="s">
        <v>1008</v>
      </c>
      <c r="G9092" s="56" t="s">
        <v>1009</v>
      </c>
      <c r="H9092" s="57">
        <v>92037997</v>
      </c>
    </row>
    <row r="9093" spans="1:8">
      <c r="A9093" s="52" t="s">
        <v>811</v>
      </c>
      <c r="B9093" s="52" t="s">
        <v>843</v>
      </c>
      <c r="C9093" s="52" t="s">
        <v>1122</v>
      </c>
      <c r="D9093" s="52" t="s">
        <v>1124</v>
      </c>
      <c r="E9093" s="52" t="s">
        <v>1006</v>
      </c>
      <c r="F9093" s="52" t="s">
        <v>1010</v>
      </c>
      <c r="G9093" s="56" t="s">
        <v>1011</v>
      </c>
      <c r="H9093" s="57">
        <v>5380504</v>
      </c>
    </row>
    <row r="9094" spans="1:8" ht="38.25">
      <c r="A9094" s="52" t="s">
        <v>811</v>
      </c>
      <c r="B9094" s="52" t="s">
        <v>843</v>
      </c>
      <c r="C9094" s="52" t="s">
        <v>1122</v>
      </c>
      <c r="D9094" s="52" t="s">
        <v>1124</v>
      </c>
      <c r="E9094" s="52" t="s">
        <v>1006</v>
      </c>
      <c r="F9094" s="52" t="s">
        <v>1012</v>
      </c>
      <c r="G9094" s="56" t="s">
        <v>1013</v>
      </c>
      <c r="H9094" s="57">
        <v>218786722</v>
      </c>
    </row>
    <row r="9095" spans="1:8">
      <c r="A9095" s="52" t="s">
        <v>811</v>
      </c>
      <c r="B9095" s="52" t="s">
        <v>843</v>
      </c>
      <c r="C9095" s="52" t="s">
        <v>1122</v>
      </c>
      <c r="D9095" s="52" t="s">
        <v>1124</v>
      </c>
      <c r="E9095" s="52" t="s">
        <v>1006</v>
      </c>
      <c r="F9095" s="52" t="s">
        <v>1014</v>
      </c>
      <c r="G9095" s="56" t="s">
        <v>1015</v>
      </c>
      <c r="H9095" s="57">
        <v>1249354779</v>
      </c>
    </row>
    <row r="9096" spans="1:8" ht="25.5">
      <c r="A9096" s="52" t="s">
        <v>811</v>
      </c>
      <c r="B9096" s="52" t="s">
        <v>843</v>
      </c>
      <c r="C9096" s="52" t="s">
        <v>1122</v>
      </c>
      <c r="D9096" s="52" t="s">
        <v>1124</v>
      </c>
      <c r="E9096" s="52" t="s">
        <v>1006</v>
      </c>
      <c r="F9096" s="52" t="s">
        <v>1016</v>
      </c>
      <c r="G9096" s="56" t="s">
        <v>1017</v>
      </c>
      <c r="H9096" s="57">
        <v>24351200</v>
      </c>
    </row>
    <row r="9097" spans="1:8">
      <c r="A9097" s="52" t="s">
        <v>811</v>
      </c>
      <c r="B9097" s="52" t="s">
        <v>843</v>
      </c>
      <c r="C9097" s="52" t="s">
        <v>1122</v>
      </c>
      <c r="D9097" s="52" t="s">
        <v>1124</v>
      </c>
      <c r="E9097" s="52" t="s">
        <v>1006</v>
      </c>
      <c r="F9097" s="52" t="s">
        <v>1020</v>
      </c>
      <c r="G9097" s="56" t="s">
        <v>511</v>
      </c>
      <c r="H9097" s="57">
        <v>208049999</v>
      </c>
    </row>
    <row r="9098" spans="1:8">
      <c r="A9098" s="52" t="s">
        <v>811</v>
      </c>
      <c r="B9098" s="52" t="s">
        <v>843</v>
      </c>
      <c r="C9098" s="52" t="s">
        <v>1122</v>
      </c>
      <c r="D9098" s="52" t="s">
        <v>1124</v>
      </c>
      <c r="E9098" s="52" t="s">
        <v>1021</v>
      </c>
      <c r="F9098" s="52" t="s">
        <v>201</v>
      </c>
      <c r="G9098" s="56" t="s">
        <v>1022</v>
      </c>
      <c r="H9098" s="57">
        <v>1569294967</v>
      </c>
    </row>
    <row r="9099" spans="1:8">
      <c r="A9099" s="52" t="s">
        <v>811</v>
      </c>
      <c r="B9099" s="52" t="s">
        <v>843</v>
      </c>
      <c r="C9099" s="52" t="s">
        <v>1122</v>
      </c>
      <c r="D9099" s="52" t="s">
        <v>1124</v>
      </c>
      <c r="E9099" s="52" t="s">
        <v>1021</v>
      </c>
      <c r="F9099" s="52" t="s">
        <v>1023</v>
      </c>
      <c r="G9099" s="56" t="s">
        <v>1024</v>
      </c>
      <c r="H9099" s="57">
        <v>216210451</v>
      </c>
    </row>
    <row r="9100" spans="1:8">
      <c r="A9100" s="52" t="s">
        <v>811</v>
      </c>
      <c r="B9100" s="52" t="s">
        <v>843</v>
      </c>
      <c r="C9100" s="52" t="s">
        <v>1122</v>
      </c>
      <c r="D9100" s="52" t="s">
        <v>1124</v>
      </c>
      <c r="E9100" s="52" t="s">
        <v>1021</v>
      </c>
      <c r="F9100" s="52" t="s">
        <v>1025</v>
      </c>
      <c r="G9100" s="56" t="s">
        <v>1026</v>
      </c>
      <c r="H9100" s="57">
        <v>94800000</v>
      </c>
    </row>
    <row r="9101" spans="1:8">
      <c r="A9101" s="52" t="s">
        <v>811</v>
      </c>
      <c r="B9101" s="52" t="s">
        <v>843</v>
      </c>
      <c r="C9101" s="52" t="s">
        <v>1122</v>
      </c>
      <c r="D9101" s="52" t="s">
        <v>1124</v>
      </c>
      <c r="E9101" s="52" t="s">
        <v>1021</v>
      </c>
      <c r="F9101" s="52" t="s">
        <v>1029</v>
      </c>
      <c r="G9101" s="56" t="s">
        <v>1030</v>
      </c>
      <c r="H9101" s="57">
        <v>39058675</v>
      </c>
    </row>
    <row r="9102" spans="1:8">
      <c r="A9102" s="52" t="s">
        <v>811</v>
      </c>
      <c r="B9102" s="52" t="s">
        <v>843</v>
      </c>
      <c r="C9102" s="52" t="s">
        <v>1122</v>
      </c>
      <c r="D9102" s="52" t="s">
        <v>1124</v>
      </c>
      <c r="E9102" s="52" t="s">
        <v>1021</v>
      </c>
      <c r="F9102" s="52" t="s">
        <v>1243</v>
      </c>
      <c r="G9102" s="56" t="s">
        <v>1244</v>
      </c>
      <c r="H9102" s="57">
        <v>11600000</v>
      </c>
    </row>
    <row r="9103" spans="1:8">
      <c r="A9103" s="52" t="s">
        <v>811</v>
      </c>
      <c r="B9103" s="52" t="s">
        <v>843</v>
      </c>
      <c r="C9103" s="52" t="s">
        <v>1122</v>
      </c>
      <c r="D9103" s="52" t="s">
        <v>1124</v>
      </c>
      <c r="E9103" s="52" t="s">
        <v>1021</v>
      </c>
      <c r="F9103" s="52" t="s">
        <v>1031</v>
      </c>
      <c r="G9103" s="56" t="s">
        <v>1032</v>
      </c>
      <c r="H9103" s="57">
        <v>384388660</v>
      </c>
    </row>
    <row r="9104" spans="1:8">
      <c r="A9104" s="52" t="s">
        <v>811</v>
      </c>
      <c r="B9104" s="52" t="s">
        <v>843</v>
      </c>
      <c r="C9104" s="52" t="s">
        <v>1122</v>
      </c>
      <c r="D9104" s="52" t="s">
        <v>1124</v>
      </c>
      <c r="E9104" s="52" t="s">
        <v>1021</v>
      </c>
      <c r="F9104" s="52" t="s">
        <v>1033</v>
      </c>
      <c r="G9104" s="56" t="s">
        <v>1034</v>
      </c>
      <c r="H9104" s="57">
        <v>823237181</v>
      </c>
    </row>
    <row r="9105" spans="1:8">
      <c r="A9105" s="52" t="s">
        <v>811</v>
      </c>
      <c r="B9105" s="52" t="s">
        <v>843</v>
      </c>
      <c r="C9105" s="52" t="s">
        <v>1122</v>
      </c>
      <c r="D9105" s="52" t="s">
        <v>1124</v>
      </c>
      <c r="E9105" s="52" t="s">
        <v>1035</v>
      </c>
      <c r="F9105" s="52" t="s">
        <v>201</v>
      </c>
      <c r="G9105" s="56" t="s">
        <v>1036</v>
      </c>
      <c r="H9105" s="57">
        <v>938957726</v>
      </c>
    </row>
    <row r="9106" spans="1:8">
      <c r="A9106" s="52" t="s">
        <v>811</v>
      </c>
      <c r="B9106" s="52" t="s">
        <v>843</v>
      </c>
      <c r="C9106" s="52" t="s">
        <v>1122</v>
      </c>
      <c r="D9106" s="52" t="s">
        <v>1124</v>
      </c>
      <c r="E9106" s="52" t="s">
        <v>1035</v>
      </c>
      <c r="F9106" s="52" t="s">
        <v>1037</v>
      </c>
      <c r="G9106" s="56" t="s">
        <v>1038</v>
      </c>
      <c r="H9106" s="57">
        <v>80867726</v>
      </c>
    </row>
    <row r="9107" spans="1:8">
      <c r="A9107" s="52" t="s">
        <v>811</v>
      </c>
      <c r="B9107" s="52" t="s">
        <v>843</v>
      </c>
      <c r="C9107" s="52" t="s">
        <v>1122</v>
      </c>
      <c r="D9107" s="52" t="s">
        <v>1124</v>
      </c>
      <c r="E9107" s="52" t="s">
        <v>1035</v>
      </c>
      <c r="F9107" s="52" t="s">
        <v>1039</v>
      </c>
      <c r="G9107" s="56" t="s">
        <v>1040</v>
      </c>
      <c r="H9107" s="57">
        <v>191290000</v>
      </c>
    </row>
    <row r="9108" spans="1:8">
      <c r="A9108" s="52" t="s">
        <v>811</v>
      </c>
      <c r="B9108" s="52" t="s">
        <v>843</v>
      </c>
      <c r="C9108" s="52" t="s">
        <v>1122</v>
      </c>
      <c r="D9108" s="52" t="s">
        <v>1124</v>
      </c>
      <c r="E9108" s="52" t="s">
        <v>1035</v>
      </c>
      <c r="F9108" s="52" t="s">
        <v>1041</v>
      </c>
      <c r="G9108" s="56" t="s">
        <v>1028</v>
      </c>
      <c r="H9108" s="57">
        <v>63600000</v>
      </c>
    </row>
    <row r="9109" spans="1:8">
      <c r="A9109" s="52" t="s">
        <v>811</v>
      </c>
      <c r="B9109" s="52" t="s">
        <v>843</v>
      </c>
      <c r="C9109" s="52" t="s">
        <v>1122</v>
      </c>
      <c r="D9109" s="52" t="s">
        <v>1124</v>
      </c>
      <c r="E9109" s="52" t="s">
        <v>1035</v>
      </c>
      <c r="F9109" s="52" t="s">
        <v>1042</v>
      </c>
      <c r="G9109" s="56" t="s">
        <v>1043</v>
      </c>
      <c r="H9109" s="57">
        <v>603200000</v>
      </c>
    </row>
    <row r="9110" spans="1:8">
      <c r="A9110" s="52" t="s">
        <v>811</v>
      </c>
      <c r="B9110" s="52" t="s">
        <v>843</v>
      </c>
      <c r="C9110" s="52" t="s">
        <v>1122</v>
      </c>
      <c r="D9110" s="52" t="s">
        <v>1124</v>
      </c>
      <c r="E9110" s="52" t="s">
        <v>1044</v>
      </c>
      <c r="F9110" s="52" t="s">
        <v>201</v>
      </c>
      <c r="G9110" s="56" t="s">
        <v>1045</v>
      </c>
      <c r="H9110" s="57">
        <v>727671328</v>
      </c>
    </row>
    <row r="9111" spans="1:8">
      <c r="A9111" s="52" t="s">
        <v>811</v>
      </c>
      <c r="B9111" s="52" t="s">
        <v>843</v>
      </c>
      <c r="C9111" s="52" t="s">
        <v>1122</v>
      </c>
      <c r="D9111" s="52" t="s">
        <v>1124</v>
      </c>
      <c r="E9111" s="52" t="s">
        <v>1044</v>
      </c>
      <c r="F9111" s="52" t="s">
        <v>1046</v>
      </c>
      <c r="G9111" s="56" t="s">
        <v>1047</v>
      </c>
      <c r="H9111" s="57">
        <v>89220000</v>
      </c>
    </row>
    <row r="9112" spans="1:8">
      <c r="A9112" s="52" t="s">
        <v>811</v>
      </c>
      <c r="B9112" s="52" t="s">
        <v>843</v>
      </c>
      <c r="C9112" s="52" t="s">
        <v>1122</v>
      </c>
      <c r="D9112" s="52" t="s">
        <v>1124</v>
      </c>
      <c r="E9112" s="52" t="s">
        <v>1044</v>
      </c>
      <c r="F9112" s="52" t="s">
        <v>1048</v>
      </c>
      <c r="G9112" s="56" t="s">
        <v>1049</v>
      </c>
      <c r="H9112" s="57">
        <v>408450204</v>
      </c>
    </row>
    <row r="9113" spans="1:8">
      <c r="A9113" s="52" t="s">
        <v>811</v>
      </c>
      <c r="B9113" s="52" t="s">
        <v>843</v>
      </c>
      <c r="C9113" s="52" t="s">
        <v>1122</v>
      </c>
      <c r="D9113" s="52" t="s">
        <v>1124</v>
      </c>
      <c r="E9113" s="52" t="s">
        <v>1044</v>
      </c>
      <c r="F9113" s="52" t="s">
        <v>1270</v>
      </c>
      <c r="G9113" s="56" t="s">
        <v>1271</v>
      </c>
      <c r="H9113" s="57">
        <v>21000000</v>
      </c>
    </row>
    <row r="9114" spans="1:8">
      <c r="A9114" s="52" t="s">
        <v>811</v>
      </c>
      <c r="B9114" s="52" t="s">
        <v>843</v>
      </c>
      <c r="C9114" s="52" t="s">
        <v>1122</v>
      </c>
      <c r="D9114" s="52" t="s">
        <v>1124</v>
      </c>
      <c r="E9114" s="52" t="s">
        <v>1044</v>
      </c>
      <c r="F9114" s="52" t="s">
        <v>1050</v>
      </c>
      <c r="G9114" s="56" t="s">
        <v>1051</v>
      </c>
      <c r="H9114" s="57">
        <v>209001124</v>
      </c>
    </row>
    <row r="9115" spans="1:8">
      <c r="A9115" s="52" t="s">
        <v>811</v>
      </c>
      <c r="B9115" s="52" t="s">
        <v>843</v>
      </c>
      <c r="C9115" s="52" t="s">
        <v>1122</v>
      </c>
      <c r="D9115" s="52" t="s">
        <v>1124</v>
      </c>
      <c r="E9115" s="52" t="s">
        <v>1052</v>
      </c>
      <c r="F9115" s="52" t="s">
        <v>201</v>
      </c>
      <c r="G9115" s="56" t="s">
        <v>1053</v>
      </c>
      <c r="H9115" s="57">
        <v>51100000</v>
      </c>
    </row>
    <row r="9116" spans="1:8">
      <c r="A9116" s="52" t="s">
        <v>811</v>
      </c>
      <c r="B9116" s="52" t="s">
        <v>843</v>
      </c>
      <c r="C9116" s="52" t="s">
        <v>1122</v>
      </c>
      <c r="D9116" s="52" t="s">
        <v>1124</v>
      </c>
      <c r="E9116" s="52" t="s">
        <v>1052</v>
      </c>
      <c r="F9116" s="52" t="s">
        <v>1054</v>
      </c>
      <c r="G9116" s="56" t="s">
        <v>1055</v>
      </c>
      <c r="H9116" s="57">
        <v>29250000</v>
      </c>
    </row>
    <row r="9117" spans="1:8">
      <c r="A9117" s="52" t="s">
        <v>811</v>
      </c>
      <c r="B9117" s="52" t="s">
        <v>843</v>
      </c>
      <c r="C9117" s="52" t="s">
        <v>1122</v>
      </c>
      <c r="D9117" s="52" t="s">
        <v>1124</v>
      </c>
      <c r="E9117" s="52" t="s">
        <v>1052</v>
      </c>
      <c r="F9117" s="52" t="s">
        <v>1056</v>
      </c>
      <c r="G9117" s="56" t="s">
        <v>1028</v>
      </c>
      <c r="H9117" s="57">
        <v>18000000</v>
      </c>
    </row>
    <row r="9118" spans="1:8">
      <c r="A9118" s="52" t="s">
        <v>811</v>
      </c>
      <c r="B9118" s="52" t="s">
        <v>843</v>
      </c>
      <c r="C9118" s="52" t="s">
        <v>1122</v>
      </c>
      <c r="D9118" s="52" t="s">
        <v>1124</v>
      </c>
      <c r="E9118" s="52" t="s">
        <v>1052</v>
      </c>
      <c r="F9118" s="52" t="s">
        <v>1057</v>
      </c>
      <c r="G9118" s="56" t="s">
        <v>971</v>
      </c>
      <c r="H9118" s="57">
        <v>3850000</v>
      </c>
    </row>
    <row r="9119" spans="1:8" ht="25.5">
      <c r="A9119" s="52" t="s">
        <v>811</v>
      </c>
      <c r="B9119" s="52" t="s">
        <v>843</v>
      </c>
      <c r="C9119" s="52" t="s">
        <v>1122</v>
      </c>
      <c r="D9119" s="52" t="s">
        <v>1124</v>
      </c>
      <c r="E9119" s="52" t="s">
        <v>1058</v>
      </c>
      <c r="F9119" s="52" t="s">
        <v>201</v>
      </c>
      <c r="G9119" s="56" t="s">
        <v>1059</v>
      </c>
      <c r="H9119" s="57">
        <v>1733308274</v>
      </c>
    </row>
    <row r="9120" spans="1:8">
      <c r="A9120" s="52" t="s">
        <v>811</v>
      </c>
      <c r="B9120" s="52" t="s">
        <v>843</v>
      </c>
      <c r="C9120" s="52" t="s">
        <v>1122</v>
      </c>
      <c r="D9120" s="52" t="s">
        <v>1124</v>
      </c>
      <c r="E9120" s="52" t="s">
        <v>1058</v>
      </c>
      <c r="F9120" s="52" t="s">
        <v>1245</v>
      </c>
      <c r="G9120" s="56" t="s">
        <v>1246</v>
      </c>
      <c r="H9120" s="57">
        <v>265009301</v>
      </c>
    </row>
    <row r="9121" spans="1:8">
      <c r="A9121" s="52" t="s">
        <v>811</v>
      </c>
      <c r="B9121" s="52" t="s">
        <v>843</v>
      </c>
      <c r="C9121" s="52" t="s">
        <v>1122</v>
      </c>
      <c r="D9121" s="52" t="s">
        <v>1124</v>
      </c>
      <c r="E9121" s="52" t="s">
        <v>1058</v>
      </c>
      <c r="F9121" s="52" t="s">
        <v>1247</v>
      </c>
      <c r="G9121" s="56" t="s">
        <v>1248</v>
      </c>
      <c r="H9121" s="57">
        <v>92420000</v>
      </c>
    </row>
    <row r="9122" spans="1:8">
      <c r="A9122" s="52" t="s">
        <v>811</v>
      </c>
      <c r="B9122" s="52" t="s">
        <v>843</v>
      </c>
      <c r="C9122" s="52" t="s">
        <v>1122</v>
      </c>
      <c r="D9122" s="52" t="s">
        <v>1124</v>
      </c>
      <c r="E9122" s="52" t="s">
        <v>1058</v>
      </c>
      <c r="F9122" s="52" t="s">
        <v>1062</v>
      </c>
      <c r="G9122" s="56" t="s">
        <v>1063</v>
      </c>
      <c r="H9122" s="57">
        <v>216635200</v>
      </c>
    </row>
    <row r="9123" spans="1:8">
      <c r="A9123" s="52" t="s">
        <v>811</v>
      </c>
      <c r="B9123" s="52" t="s">
        <v>843</v>
      </c>
      <c r="C9123" s="52" t="s">
        <v>1122</v>
      </c>
      <c r="D9123" s="52" t="s">
        <v>1124</v>
      </c>
      <c r="E9123" s="52" t="s">
        <v>1058</v>
      </c>
      <c r="F9123" s="52" t="s">
        <v>1064</v>
      </c>
      <c r="G9123" s="56" t="s">
        <v>1065</v>
      </c>
      <c r="H9123" s="57">
        <v>621677680</v>
      </c>
    </row>
    <row r="9124" spans="1:8">
      <c r="A9124" s="52" t="s">
        <v>811</v>
      </c>
      <c r="B9124" s="52" t="s">
        <v>843</v>
      </c>
      <c r="C9124" s="52" t="s">
        <v>1122</v>
      </c>
      <c r="D9124" s="52" t="s">
        <v>1124</v>
      </c>
      <c r="E9124" s="52" t="s">
        <v>1058</v>
      </c>
      <c r="F9124" s="52" t="s">
        <v>1066</v>
      </c>
      <c r="G9124" s="56" t="s">
        <v>1067</v>
      </c>
      <c r="H9124" s="57">
        <v>68372280</v>
      </c>
    </row>
    <row r="9125" spans="1:8">
      <c r="A9125" s="52" t="s">
        <v>811</v>
      </c>
      <c r="B9125" s="52" t="s">
        <v>843</v>
      </c>
      <c r="C9125" s="52" t="s">
        <v>1122</v>
      </c>
      <c r="D9125" s="52" t="s">
        <v>1124</v>
      </c>
      <c r="E9125" s="52" t="s">
        <v>1058</v>
      </c>
      <c r="F9125" s="52" t="s">
        <v>1068</v>
      </c>
      <c r="G9125" s="56" t="s">
        <v>1069</v>
      </c>
      <c r="H9125" s="57">
        <v>173948573</v>
      </c>
    </row>
    <row r="9126" spans="1:8">
      <c r="A9126" s="52" t="s">
        <v>811</v>
      </c>
      <c r="B9126" s="52" t="s">
        <v>843</v>
      </c>
      <c r="C9126" s="52" t="s">
        <v>1122</v>
      </c>
      <c r="D9126" s="52" t="s">
        <v>1124</v>
      </c>
      <c r="E9126" s="52" t="s">
        <v>1058</v>
      </c>
      <c r="F9126" s="52" t="s">
        <v>1070</v>
      </c>
      <c r="G9126" s="56" t="s">
        <v>1071</v>
      </c>
      <c r="H9126" s="57">
        <v>295245240</v>
      </c>
    </row>
    <row r="9127" spans="1:8" ht="25.5">
      <c r="A9127" s="52" t="s">
        <v>811</v>
      </c>
      <c r="B9127" s="52" t="s">
        <v>843</v>
      </c>
      <c r="C9127" s="52" t="s">
        <v>1122</v>
      </c>
      <c r="D9127" s="52" t="s">
        <v>1124</v>
      </c>
      <c r="E9127" s="52" t="s">
        <v>1072</v>
      </c>
      <c r="F9127" s="52" t="s">
        <v>201</v>
      </c>
      <c r="G9127" s="56" t="s">
        <v>1073</v>
      </c>
      <c r="H9127" s="57">
        <v>2246428000</v>
      </c>
    </row>
    <row r="9128" spans="1:8">
      <c r="A9128" s="52" t="s">
        <v>811</v>
      </c>
      <c r="B9128" s="52" t="s">
        <v>843</v>
      </c>
      <c r="C9128" s="52" t="s">
        <v>1122</v>
      </c>
      <c r="D9128" s="52" t="s">
        <v>1124</v>
      </c>
      <c r="E9128" s="52" t="s">
        <v>1072</v>
      </c>
      <c r="F9128" s="52" t="s">
        <v>1251</v>
      </c>
      <c r="G9128" s="56" t="s">
        <v>1248</v>
      </c>
      <c r="H9128" s="57">
        <v>15755600</v>
      </c>
    </row>
    <row r="9129" spans="1:8">
      <c r="A9129" s="52" t="s">
        <v>811</v>
      </c>
      <c r="B9129" s="52" t="s">
        <v>843</v>
      </c>
      <c r="C9129" s="52" t="s">
        <v>1122</v>
      </c>
      <c r="D9129" s="52" t="s">
        <v>1124</v>
      </c>
      <c r="E9129" s="52" t="s">
        <v>1072</v>
      </c>
      <c r="F9129" s="52" t="s">
        <v>1074</v>
      </c>
      <c r="G9129" s="56" t="s">
        <v>1067</v>
      </c>
      <c r="H9129" s="57">
        <v>1535407000</v>
      </c>
    </row>
    <row r="9130" spans="1:8">
      <c r="A9130" s="52" t="s">
        <v>811</v>
      </c>
      <c r="B9130" s="52" t="s">
        <v>843</v>
      </c>
      <c r="C9130" s="52" t="s">
        <v>1122</v>
      </c>
      <c r="D9130" s="52" t="s">
        <v>1124</v>
      </c>
      <c r="E9130" s="52" t="s">
        <v>1072</v>
      </c>
      <c r="F9130" s="52" t="s">
        <v>1075</v>
      </c>
      <c r="G9130" s="56" t="s">
        <v>1065</v>
      </c>
      <c r="H9130" s="57">
        <v>660022000</v>
      </c>
    </row>
    <row r="9131" spans="1:8">
      <c r="A9131" s="52" t="s">
        <v>811</v>
      </c>
      <c r="B9131" s="52" t="s">
        <v>843</v>
      </c>
      <c r="C9131" s="52" t="s">
        <v>1122</v>
      </c>
      <c r="D9131" s="52" t="s">
        <v>1124</v>
      </c>
      <c r="E9131" s="52" t="s">
        <v>1072</v>
      </c>
      <c r="F9131" s="52" t="s">
        <v>1252</v>
      </c>
      <c r="G9131" s="56" t="s">
        <v>1253</v>
      </c>
      <c r="H9131" s="57">
        <v>35243400</v>
      </c>
    </row>
    <row r="9132" spans="1:8" ht="25.5">
      <c r="A9132" s="52" t="s">
        <v>811</v>
      </c>
      <c r="B9132" s="52" t="s">
        <v>843</v>
      </c>
      <c r="C9132" s="52" t="s">
        <v>1122</v>
      </c>
      <c r="D9132" s="52" t="s">
        <v>1124</v>
      </c>
      <c r="E9132" s="52" t="s">
        <v>1076</v>
      </c>
      <c r="F9132" s="52" t="s">
        <v>201</v>
      </c>
      <c r="G9132" s="56" t="s">
        <v>1077</v>
      </c>
      <c r="H9132" s="57">
        <v>5654710272</v>
      </c>
    </row>
    <row r="9133" spans="1:8">
      <c r="A9133" s="52" t="s">
        <v>811</v>
      </c>
      <c r="B9133" s="52" t="s">
        <v>843</v>
      </c>
      <c r="C9133" s="52" t="s">
        <v>1122</v>
      </c>
      <c r="D9133" s="52" t="s">
        <v>1124</v>
      </c>
      <c r="E9133" s="52" t="s">
        <v>1076</v>
      </c>
      <c r="F9133" s="52" t="s">
        <v>1112</v>
      </c>
      <c r="G9133" s="56" t="s">
        <v>1113</v>
      </c>
      <c r="H9133" s="57">
        <v>2050218099</v>
      </c>
    </row>
    <row r="9134" spans="1:8">
      <c r="A9134" s="52" t="s">
        <v>811</v>
      </c>
      <c r="B9134" s="52" t="s">
        <v>843</v>
      </c>
      <c r="C9134" s="52" t="s">
        <v>1122</v>
      </c>
      <c r="D9134" s="52" t="s">
        <v>1124</v>
      </c>
      <c r="E9134" s="52" t="s">
        <v>1076</v>
      </c>
      <c r="F9134" s="52" t="s">
        <v>1078</v>
      </c>
      <c r="G9134" s="56" t="s">
        <v>1079</v>
      </c>
      <c r="H9134" s="57">
        <v>531155420</v>
      </c>
    </row>
    <row r="9135" spans="1:8">
      <c r="A9135" s="52" t="s">
        <v>811</v>
      </c>
      <c r="B9135" s="52" t="s">
        <v>843</v>
      </c>
      <c r="C9135" s="52" t="s">
        <v>1122</v>
      </c>
      <c r="D9135" s="52" t="s">
        <v>1124</v>
      </c>
      <c r="E9135" s="52" t="s">
        <v>1076</v>
      </c>
      <c r="F9135" s="52" t="s">
        <v>1080</v>
      </c>
      <c r="G9135" s="56" t="s">
        <v>1081</v>
      </c>
      <c r="H9135" s="57">
        <v>2508586750</v>
      </c>
    </row>
    <row r="9136" spans="1:8">
      <c r="A9136" s="52" t="s">
        <v>811</v>
      </c>
      <c r="B9136" s="52" t="s">
        <v>843</v>
      </c>
      <c r="C9136" s="52" t="s">
        <v>1122</v>
      </c>
      <c r="D9136" s="52" t="s">
        <v>1124</v>
      </c>
      <c r="E9136" s="52" t="s">
        <v>1076</v>
      </c>
      <c r="F9136" s="52" t="s">
        <v>1082</v>
      </c>
      <c r="G9136" s="56" t="s">
        <v>971</v>
      </c>
      <c r="H9136" s="57">
        <v>564750003</v>
      </c>
    </row>
    <row r="9137" spans="1:8">
      <c r="A9137" s="52" t="s">
        <v>811</v>
      </c>
      <c r="B9137" s="52" t="s">
        <v>843</v>
      </c>
      <c r="C9137" s="52" t="s">
        <v>1122</v>
      </c>
      <c r="D9137" s="52" t="s">
        <v>1124</v>
      </c>
      <c r="E9137" s="52" t="s">
        <v>1189</v>
      </c>
      <c r="F9137" s="52" t="s">
        <v>201</v>
      </c>
      <c r="G9137" s="56" t="s">
        <v>1190</v>
      </c>
      <c r="H9137" s="57">
        <v>219503000</v>
      </c>
    </row>
    <row r="9138" spans="1:8">
      <c r="A9138" s="52" t="s">
        <v>811</v>
      </c>
      <c r="B9138" s="52" t="s">
        <v>843</v>
      </c>
      <c r="C9138" s="52" t="s">
        <v>1122</v>
      </c>
      <c r="D9138" s="52" t="s">
        <v>1124</v>
      </c>
      <c r="E9138" s="52" t="s">
        <v>1189</v>
      </c>
      <c r="F9138" s="52" t="s">
        <v>1191</v>
      </c>
      <c r="G9138" s="56" t="s">
        <v>1192</v>
      </c>
      <c r="H9138" s="57">
        <v>219503000</v>
      </c>
    </row>
    <row r="9139" spans="1:8">
      <c r="A9139" s="52" t="s">
        <v>811</v>
      </c>
      <c r="B9139" s="52" t="s">
        <v>843</v>
      </c>
      <c r="C9139" s="52" t="s">
        <v>1122</v>
      </c>
      <c r="D9139" s="52" t="s">
        <v>1124</v>
      </c>
      <c r="E9139" s="52" t="s">
        <v>1083</v>
      </c>
      <c r="F9139" s="52" t="s">
        <v>201</v>
      </c>
      <c r="G9139" s="56" t="s">
        <v>971</v>
      </c>
      <c r="H9139" s="57">
        <v>1924692110</v>
      </c>
    </row>
    <row r="9140" spans="1:8">
      <c r="A9140" s="52" t="s">
        <v>811</v>
      </c>
      <c r="B9140" s="52" t="s">
        <v>843</v>
      </c>
      <c r="C9140" s="52" t="s">
        <v>1122</v>
      </c>
      <c r="D9140" s="52" t="s">
        <v>1124</v>
      </c>
      <c r="E9140" s="52" t="s">
        <v>1083</v>
      </c>
      <c r="F9140" s="52" t="s">
        <v>1084</v>
      </c>
      <c r="G9140" s="56" t="s">
        <v>1085</v>
      </c>
      <c r="H9140" s="57">
        <v>66665008</v>
      </c>
    </row>
    <row r="9141" spans="1:8">
      <c r="A9141" s="52" t="s">
        <v>811</v>
      </c>
      <c r="B9141" s="52" t="s">
        <v>843</v>
      </c>
      <c r="C9141" s="52" t="s">
        <v>1122</v>
      </c>
      <c r="D9141" s="52" t="s">
        <v>1124</v>
      </c>
      <c r="E9141" s="52" t="s">
        <v>1083</v>
      </c>
      <c r="F9141" s="52" t="s">
        <v>1086</v>
      </c>
      <c r="G9141" s="56" t="s">
        <v>1087</v>
      </c>
      <c r="H9141" s="57">
        <v>64989980</v>
      </c>
    </row>
    <row r="9142" spans="1:8">
      <c r="A9142" s="52" t="s">
        <v>811</v>
      </c>
      <c r="B9142" s="52" t="s">
        <v>843</v>
      </c>
      <c r="C9142" s="52" t="s">
        <v>1122</v>
      </c>
      <c r="D9142" s="52" t="s">
        <v>1124</v>
      </c>
      <c r="E9142" s="52" t="s">
        <v>1083</v>
      </c>
      <c r="F9142" s="52" t="s">
        <v>1088</v>
      </c>
      <c r="G9142" s="56" t="s">
        <v>1089</v>
      </c>
      <c r="H9142" s="57">
        <v>345215420</v>
      </c>
    </row>
    <row r="9143" spans="1:8">
      <c r="A9143" s="52" t="s">
        <v>811</v>
      </c>
      <c r="B9143" s="52" t="s">
        <v>843</v>
      </c>
      <c r="C9143" s="52" t="s">
        <v>1122</v>
      </c>
      <c r="D9143" s="52" t="s">
        <v>1124</v>
      </c>
      <c r="E9143" s="52" t="s">
        <v>1083</v>
      </c>
      <c r="F9143" s="52" t="s">
        <v>1090</v>
      </c>
      <c r="G9143" s="56" t="s">
        <v>1091</v>
      </c>
      <c r="H9143" s="57">
        <v>1447821702</v>
      </c>
    </row>
    <row r="9144" spans="1:8" ht="38.25">
      <c r="A9144" s="52" t="s">
        <v>811</v>
      </c>
      <c r="B9144" s="52" t="s">
        <v>843</v>
      </c>
      <c r="C9144" s="52" t="s">
        <v>1122</v>
      </c>
      <c r="D9144" s="52" t="s">
        <v>1124</v>
      </c>
      <c r="E9144" s="52" t="s">
        <v>1254</v>
      </c>
      <c r="F9144" s="52" t="s">
        <v>201</v>
      </c>
      <c r="G9144" s="56" t="s">
        <v>1255</v>
      </c>
      <c r="H9144" s="57">
        <v>35532000</v>
      </c>
    </row>
    <row r="9145" spans="1:8" ht="51">
      <c r="A9145" s="52" t="s">
        <v>811</v>
      </c>
      <c r="B9145" s="52" t="s">
        <v>843</v>
      </c>
      <c r="C9145" s="52" t="s">
        <v>1122</v>
      </c>
      <c r="D9145" s="52" t="s">
        <v>1124</v>
      </c>
      <c r="E9145" s="52" t="s">
        <v>1254</v>
      </c>
      <c r="F9145" s="52" t="s">
        <v>1256</v>
      </c>
      <c r="G9145" s="56" t="s">
        <v>1257</v>
      </c>
      <c r="H9145" s="57">
        <v>35532000</v>
      </c>
    </row>
    <row r="9146" spans="1:8" ht="38.25">
      <c r="A9146" s="52" t="s">
        <v>811</v>
      </c>
      <c r="B9146" s="52" t="s">
        <v>843</v>
      </c>
      <c r="C9146" s="52" t="s">
        <v>1122</v>
      </c>
      <c r="D9146" s="52" t="s">
        <v>1124</v>
      </c>
      <c r="E9146" s="52" t="s">
        <v>1277</v>
      </c>
      <c r="F9146" s="52" t="s">
        <v>201</v>
      </c>
      <c r="G9146" s="56" t="s">
        <v>1278</v>
      </c>
      <c r="H9146" s="57">
        <v>4281370089</v>
      </c>
    </row>
    <row r="9147" spans="1:8" ht="25.5">
      <c r="A9147" s="52" t="s">
        <v>811</v>
      </c>
      <c r="B9147" s="52" t="s">
        <v>843</v>
      </c>
      <c r="C9147" s="52" t="s">
        <v>1122</v>
      </c>
      <c r="D9147" s="52" t="s">
        <v>1124</v>
      </c>
      <c r="E9147" s="52" t="s">
        <v>1277</v>
      </c>
      <c r="F9147" s="52" t="s">
        <v>1279</v>
      </c>
      <c r="G9147" s="56" t="s">
        <v>1280</v>
      </c>
      <c r="H9147" s="57">
        <v>1392000000</v>
      </c>
    </row>
    <row r="9148" spans="1:8">
      <c r="A9148" s="52" t="s">
        <v>811</v>
      </c>
      <c r="B9148" s="52" t="s">
        <v>843</v>
      </c>
      <c r="C9148" s="52" t="s">
        <v>1122</v>
      </c>
      <c r="D9148" s="52" t="s">
        <v>1124</v>
      </c>
      <c r="E9148" s="52" t="s">
        <v>1277</v>
      </c>
      <c r="F9148" s="52" t="s">
        <v>1281</v>
      </c>
      <c r="G9148" s="56" t="s">
        <v>1282</v>
      </c>
      <c r="H9148" s="57">
        <v>2381760502</v>
      </c>
    </row>
    <row r="9149" spans="1:8">
      <c r="A9149" s="52" t="s">
        <v>811</v>
      </c>
      <c r="B9149" s="52" t="s">
        <v>843</v>
      </c>
      <c r="C9149" s="52" t="s">
        <v>1122</v>
      </c>
      <c r="D9149" s="52" t="s">
        <v>1124</v>
      </c>
      <c r="E9149" s="52" t="s">
        <v>1277</v>
      </c>
      <c r="F9149" s="52" t="s">
        <v>1283</v>
      </c>
      <c r="G9149" s="56" t="s">
        <v>1284</v>
      </c>
      <c r="H9149" s="57">
        <v>40000000</v>
      </c>
    </row>
    <row r="9150" spans="1:8">
      <c r="A9150" s="52" t="s">
        <v>811</v>
      </c>
      <c r="B9150" s="52" t="s">
        <v>843</v>
      </c>
      <c r="C9150" s="52" t="s">
        <v>1122</v>
      </c>
      <c r="D9150" s="52" t="s">
        <v>1124</v>
      </c>
      <c r="E9150" s="52" t="s">
        <v>1277</v>
      </c>
      <c r="F9150" s="52" t="s">
        <v>1285</v>
      </c>
      <c r="G9150" s="56" t="s">
        <v>1286</v>
      </c>
      <c r="H9150" s="57">
        <v>467609587</v>
      </c>
    </row>
    <row r="9151" spans="1:8">
      <c r="A9151" s="52" t="s">
        <v>811</v>
      </c>
      <c r="B9151" s="52" t="s">
        <v>843</v>
      </c>
      <c r="C9151" s="52" t="s">
        <v>1122</v>
      </c>
      <c r="D9151" s="52" t="s">
        <v>1124</v>
      </c>
      <c r="E9151" s="52" t="s">
        <v>1262</v>
      </c>
      <c r="F9151" s="52" t="s">
        <v>201</v>
      </c>
      <c r="G9151" s="56" t="s">
        <v>1263</v>
      </c>
      <c r="H9151" s="57">
        <v>84585000</v>
      </c>
    </row>
    <row r="9152" spans="1:8">
      <c r="A9152" s="52" t="s">
        <v>811</v>
      </c>
      <c r="B9152" s="52" t="s">
        <v>843</v>
      </c>
      <c r="C9152" s="52" t="s">
        <v>1122</v>
      </c>
      <c r="D9152" s="52" t="s">
        <v>1124</v>
      </c>
      <c r="E9152" s="52" t="s">
        <v>1262</v>
      </c>
      <c r="F9152" s="52" t="s">
        <v>1264</v>
      </c>
      <c r="G9152" s="56" t="s">
        <v>1265</v>
      </c>
      <c r="H9152" s="57">
        <v>84585000</v>
      </c>
    </row>
    <row r="9153" spans="1:8">
      <c r="A9153" s="52" t="s">
        <v>811</v>
      </c>
      <c r="B9153" s="52" t="s">
        <v>843</v>
      </c>
      <c r="C9153" s="52" t="s">
        <v>1122</v>
      </c>
      <c r="D9153" s="52" t="s">
        <v>1124</v>
      </c>
      <c r="E9153" s="52" t="s">
        <v>1096</v>
      </c>
      <c r="F9153" s="52" t="s">
        <v>201</v>
      </c>
      <c r="G9153" s="56" t="s">
        <v>1097</v>
      </c>
      <c r="H9153" s="57">
        <v>246046000</v>
      </c>
    </row>
    <row r="9154" spans="1:8" ht="25.5">
      <c r="A9154" s="52" t="s">
        <v>811</v>
      </c>
      <c r="B9154" s="52" t="s">
        <v>843</v>
      </c>
      <c r="C9154" s="52" t="s">
        <v>1122</v>
      </c>
      <c r="D9154" s="52" t="s">
        <v>1124</v>
      </c>
      <c r="E9154" s="52" t="s">
        <v>1096</v>
      </c>
      <c r="F9154" s="52" t="s">
        <v>1098</v>
      </c>
      <c r="G9154" s="56" t="s">
        <v>1099</v>
      </c>
      <c r="H9154" s="57">
        <v>246046000</v>
      </c>
    </row>
    <row r="9155" spans="1:8">
      <c r="A9155" s="52" t="s">
        <v>811</v>
      </c>
      <c r="B9155" s="52" t="s">
        <v>843</v>
      </c>
      <c r="C9155" s="52" t="s">
        <v>1122</v>
      </c>
      <c r="D9155" s="52" t="s">
        <v>1124</v>
      </c>
      <c r="E9155" s="52" t="s">
        <v>1100</v>
      </c>
      <c r="F9155" s="52" t="s">
        <v>201</v>
      </c>
      <c r="G9155" s="56" t="s">
        <v>1034</v>
      </c>
      <c r="H9155" s="57">
        <v>244189000</v>
      </c>
    </row>
    <row r="9156" spans="1:8">
      <c r="A9156" s="52" t="s">
        <v>811</v>
      </c>
      <c r="B9156" s="52" t="s">
        <v>843</v>
      </c>
      <c r="C9156" s="52" t="s">
        <v>1122</v>
      </c>
      <c r="D9156" s="52" t="s">
        <v>1124</v>
      </c>
      <c r="E9156" s="52" t="s">
        <v>1100</v>
      </c>
      <c r="F9156" s="52" t="s">
        <v>1101</v>
      </c>
      <c r="G9156" s="56" t="s">
        <v>1102</v>
      </c>
      <c r="H9156" s="57">
        <v>178221000</v>
      </c>
    </row>
    <row r="9157" spans="1:8">
      <c r="A9157" s="52" t="s">
        <v>811</v>
      </c>
      <c r="B9157" s="52" t="s">
        <v>843</v>
      </c>
      <c r="C9157" s="52" t="s">
        <v>1122</v>
      </c>
      <c r="D9157" s="52" t="s">
        <v>1124</v>
      </c>
      <c r="E9157" s="52" t="s">
        <v>1100</v>
      </c>
      <c r="F9157" s="52" t="s">
        <v>1103</v>
      </c>
      <c r="G9157" s="56" t="s">
        <v>1104</v>
      </c>
      <c r="H9157" s="57">
        <v>56660000</v>
      </c>
    </row>
    <row r="9158" spans="1:8">
      <c r="A9158" s="52" t="s">
        <v>811</v>
      </c>
      <c r="B9158" s="52" t="s">
        <v>843</v>
      </c>
      <c r="C9158" s="52" t="s">
        <v>1122</v>
      </c>
      <c r="D9158" s="52" t="s">
        <v>1124</v>
      </c>
      <c r="E9158" s="52" t="s">
        <v>1100</v>
      </c>
      <c r="F9158" s="52" t="s">
        <v>1105</v>
      </c>
      <c r="G9158" s="56" t="s">
        <v>971</v>
      </c>
      <c r="H9158" s="57">
        <v>9308000</v>
      </c>
    </row>
    <row r="9159" spans="1:8">
      <c r="A9159" s="52" t="s">
        <v>811</v>
      </c>
      <c r="B9159" s="52" t="s">
        <v>843</v>
      </c>
      <c r="C9159" s="52" t="s">
        <v>1122</v>
      </c>
      <c r="D9159" s="52" t="s">
        <v>1130</v>
      </c>
      <c r="E9159" s="52" t="s">
        <v>201</v>
      </c>
      <c r="F9159" s="52" t="s">
        <v>201</v>
      </c>
      <c r="G9159" s="56" t="s">
        <v>1131</v>
      </c>
      <c r="H9159" s="57">
        <v>184297003106</v>
      </c>
    </row>
    <row r="9160" spans="1:8">
      <c r="A9160" s="52" t="s">
        <v>811</v>
      </c>
      <c r="B9160" s="52" t="s">
        <v>843</v>
      </c>
      <c r="C9160" s="52" t="s">
        <v>1122</v>
      </c>
      <c r="D9160" s="52" t="s">
        <v>1130</v>
      </c>
      <c r="E9160" s="52" t="s">
        <v>934</v>
      </c>
      <c r="F9160" s="52" t="s">
        <v>201</v>
      </c>
      <c r="G9160" s="56" t="s">
        <v>935</v>
      </c>
      <c r="H9160" s="57">
        <v>53301843978</v>
      </c>
    </row>
    <row r="9161" spans="1:8">
      <c r="A9161" s="52" t="s">
        <v>811</v>
      </c>
      <c r="B9161" s="52" t="s">
        <v>843</v>
      </c>
      <c r="C9161" s="52" t="s">
        <v>1122</v>
      </c>
      <c r="D9161" s="52" t="s">
        <v>1130</v>
      </c>
      <c r="E9161" s="52" t="s">
        <v>934</v>
      </c>
      <c r="F9161" s="52" t="s">
        <v>936</v>
      </c>
      <c r="G9161" s="56" t="s">
        <v>937</v>
      </c>
      <c r="H9161" s="57">
        <v>53196479188</v>
      </c>
    </row>
    <row r="9162" spans="1:8">
      <c r="A9162" s="52" t="s">
        <v>811</v>
      </c>
      <c r="B9162" s="52" t="s">
        <v>843</v>
      </c>
      <c r="C9162" s="52" t="s">
        <v>1122</v>
      </c>
      <c r="D9162" s="52" t="s">
        <v>1130</v>
      </c>
      <c r="E9162" s="52" t="s">
        <v>934</v>
      </c>
      <c r="F9162" s="52" t="s">
        <v>938</v>
      </c>
      <c r="G9162" s="56" t="s">
        <v>939</v>
      </c>
      <c r="H9162" s="57">
        <v>105364790</v>
      </c>
    </row>
    <row r="9163" spans="1:8" ht="25.5">
      <c r="A9163" s="52" t="s">
        <v>811</v>
      </c>
      <c r="B9163" s="52" t="s">
        <v>843</v>
      </c>
      <c r="C9163" s="52" t="s">
        <v>1122</v>
      </c>
      <c r="D9163" s="52" t="s">
        <v>1130</v>
      </c>
      <c r="E9163" s="52" t="s">
        <v>940</v>
      </c>
      <c r="F9163" s="52" t="s">
        <v>201</v>
      </c>
      <c r="G9163" s="56" t="s">
        <v>941</v>
      </c>
      <c r="H9163" s="57">
        <v>349889683</v>
      </c>
    </row>
    <row r="9164" spans="1:8" ht="25.5">
      <c r="A9164" s="52" t="s">
        <v>811</v>
      </c>
      <c r="B9164" s="52" t="s">
        <v>843</v>
      </c>
      <c r="C9164" s="52" t="s">
        <v>1122</v>
      </c>
      <c r="D9164" s="52" t="s">
        <v>1130</v>
      </c>
      <c r="E9164" s="52" t="s">
        <v>940</v>
      </c>
      <c r="F9164" s="52" t="s">
        <v>942</v>
      </c>
      <c r="G9164" s="56" t="s">
        <v>943</v>
      </c>
      <c r="H9164" s="57">
        <v>349889683</v>
      </c>
    </row>
    <row r="9165" spans="1:8">
      <c r="A9165" s="52" t="s">
        <v>811</v>
      </c>
      <c r="B9165" s="52" t="s">
        <v>843</v>
      </c>
      <c r="C9165" s="52" t="s">
        <v>1122</v>
      </c>
      <c r="D9165" s="52" t="s">
        <v>1130</v>
      </c>
      <c r="E9165" s="52" t="s">
        <v>944</v>
      </c>
      <c r="F9165" s="52" t="s">
        <v>201</v>
      </c>
      <c r="G9165" s="56" t="s">
        <v>945</v>
      </c>
      <c r="H9165" s="57">
        <v>68100570684</v>
      </c>
    </row>
    <row r="9166" spans="1:8">
      <c r="A9166" s="52" t="s">
        <v>811</v>
      </c>
      <c r="B9166" s="52" t="s">
        <v>843</v>
      </c>
      <c r="C9166" s="52" t="s">
        <v>1122</v>
      </c>
      <c r="D9166" s="52" t="s">
        <v>1130</v>
      </c>
      <c r="E9166" s="52" t="s">
        <v>944</v>
      </c>
      <c r="F9166" s="52" t="s">
        <v>946</v>
      </c>
      <c r="G9166" s="56" t="s">
        <v>947</v>
      </c>
      <c r="H9166" s="57">
        <v>832082699</v>
      </c>
    </row>
    <row r="9167" spans="1:8">
      <c r="A9167" s="52" t="s">
        <v>811</v>
      </c>
      <c r="B9167" s="52" t="s">
        <v>843</v>
      </c>
      <c r="C9167" s="52" t="s">
        <v>1122</v>
      </c>
      <c r="D9167" s="52" t="s">
        <v>1130</v>
      </c>
      <c r="E9167" s="52" t="s">
        <v>944</v>
      </c>
      <c r="F9167" s="52" t="s">
        <v>1240</v>
      </c>
      <c r="G9167" s="56" t="s">
        <v>1241</v>
      </c>
      <c r="H9167" s="57">
        <v>2547145088</v>
      </c>
    </row>
    <row r="9168" spans="1:8">
      <c r="A9168" s="52" t="s">
        <v>811</v>
      </c>
      <c r="B9168" s="52" t="s">
        <v>843</v>
      </c>
      <c r="C9168" s="52" t="s">
        <v>1122</v>
      </c>
      <c r="D9168" s="52" t="s">
        <v>1130</v>
      </c>
      <c r="E9168" s="52" t="s">
        <v>944</v>
      </c>
      <c r="F9168" s="52" t="s">
        <v>948</v>
      </c>
      <c r="G9168" s="56" t="s">
        <v>949</v>
      </c>
      <c r="H9168" s="57">
        <v>471870584</v>
      </c>
    </row>
    <row r="9169" spans="1:8">
      <c r="A9169" s="52" t="s">
        <v>811</v>
      </c>
      <c r="B9169" s="52" t="s">
        <v>843</v>
      </c>
      <c r="C9169" s="52" t="s">
        <v>1122</v>
      </c>
      <c r="D9169" s="52" t="s">
        <v>1130</v>
      </c>
      <c r="E9169" s="52" t="s">
        <v>944</v>
      </c>
      <c r="F9169" s="52" t="s">
        <v>950</v>
      </c>
      <c r="G9169" s="56" t="s">
        <v>951</v>
      </c>
      <c r="H9169" s="57">
        <v>986356925</v>
      </c>
    </row>
    <row r="9170" spans="1:8">
      <c r="A9170" s="52" t="s">
        <v>811</v>
      </c>
      <c r="B9170" s="52" t="s">
        <v>843</v>
      </c>
      <c r="C9170" s="52" t="s">
        <v>1122</v>
      </c>
      <c r="D9170" s="52" t="s">
        <v>1130</v>
      </c>
      <c r="E9170" s="52" t="s">
        <v>944</v>
      </c>
      <c r="F9170" s="52" t="s">
        <v>1229</v>
      </c>
      <c r="G9170" s="56" t="s">
        <v>1230</v>
      </c>
      <c r="H9170" s="57">
        <v>60916740374</v>
      </c>
    </row>
    <row r="9171" spans="1:8" ht="25.5">
      <c r="A9171" s="52" t="s">
        <v>811</v>
      </c>
      <c r="B9171" s="52" t="s">
        <v>843</v>
      </c>
      <c r="C9171" s="52" t="s">
        <v>1122</v>
      </c>
      <c r="D9171" s="52" t="s">
        <v>1130</v>
      </c>
      <c r="E9171" s="52" t="s">
        <v>944</v>
      </c>
      <c r="F9171" s="52" t="s">
        <v>954</v>
      </c>
      <c r="G9171" s="56" t="s">
        <v>955</v>
      </c>
      <c r="H9171" s="57">
        <v>306821649</v>
      </c>
    </row>
    <row r="9172" spans="1:8">
      <c r="A9172" s="52" t="s">
        <v>811</v>
      </c>
      <c r="B9172" s="52" t="s">
        <v>843</v>
      </c>
      <c r="C9172" s="52" t="s">
        <v>1122</v>
      </c>
      <c r="D9172" s="52" t="s">
        <v>1130</v>
      </c>
      <c r="E9172" s="52" t="s">
        <v>944</v>
      </c>
      <c r="F9172" s="52" t="s">
        <v>1289</v>
      </c>
      <c r="G9172" s="56" t="s">
        <v>1290</v>
      </c>
      <c r="H9172" s="57">
        <v>739836250</v>
      </c>
    </row>
    <row r="9173" spans="1:8" ht="25.5">
      <c r="A9173" s="52" t="s">
        <v>811</v>
      </c>
      <c r="B9173" s="52" t="s">
        <v>843</v>
      </c>
      <c r="C9173" s="52" t="s">
        <v>1122</v>
      </c>
      <c r="D9173" s="52" t="s">
        <v>1130</v>
      </c>
      <c r="E9173" s="52" t="s">
        <v>944</v>
      </c>
      <c r="F9173" s="52" t="s">
        <v>956</v>
      </c>
      <c r="G9173" s="56" t="s">
        <v>957</v>
      </c>
      <c r="H9173" s="57">
        <v>387240115</v>
      </c>
    </row>
    <row r="9174" spans="1:8">
      <c r="A9174" s="52" t="s">
        <v>811</v>
      </c>
      <c r="B9174" s="52" t="s">
        <v>843</v>
      </c>
      <c r="C9174" s="52" t="s">
        <v>1122</v>
      </c>
      <c r="D9174" s="52" t="s">
        <v>1130</v>
      </c>
      <c r="E9174" s="52" t="s">
        <v>944</v>
      </c>
      <c r="F9174" s="52" t="s">
        <v>1287</v>
      </c>
      <c r="G9174" s="56" t="s">
        <v>1288</v>
      </c>
      <c r="H9174" s="57">
        <v>115500000</v>
      </c>
    </row>
    <row r="9175" spans="1:8">
      <c r="A9175" s="52" t="s">
        <v>811</v>
      </c>
      <c r="B9175" s="52" t="s">
        <v>843</v>
      </c>
      <c r="C9175" s="52" t="s">
        <v>1122</v>
      </c>
      <c r="D9175" s="52" t="s">
        <v>1130</v>
      </c>
      <c r="E9175" s="52" t="s">
        <v>944</v>
      </c>
      <c r="F9175" s="52" t="s">
        <v>960</v>
      </c>
      <c r="G9175" s="56" t="s">
        <v>961</v>
      </c>
      <c r="H9175" s="57">
        <v>796977000</v>
      </c>
    </row>
    <row r="9176" spans="1:8">
      <c r="A9176" s="52" t="s">
        <v>811</v>
      </c>
      <c r="B9176" s="52" t="s">
        <v>843</v>
      </c>
      <c r="C9176" s="52" t="s">
        <v>1122</v>
      </c>
      <c r="D9176" s="52" t="s">
        <v>1130</v>
      </c>
      <c r="E9176" s="52" t="s">
        <v>1139</v>
      </c>
      <c r="F9176" s="52" t="s">
        <v>201</v>
      </c>
      <c r="G9176" s="56" t="s">
        <v>1140</v>
      </c>
      <c r="H9176" s="57">
        <v>116150000</v>
      </c>
    </row>
    <row r="9177" spans="1:8">
      <c r="A9177" s="52" t="s">
        <v>811</v>
      </c>
      <c r="B9177" s="52" t="s">
        <v>843</v>
      </c>
      <c r="C9177" s="52" t="s">
        <v>1122</v>
      </c>
      <c r="D9177" s="52" t="s">
        <v>1130</v>
      </c>
      <c r="E9177" s="52" t="s">
        <v>1139</v>
      </c>
      <c r="F9177" s="52" t="s">
        <v>1203</v>
      </c>
      <c r="G9177" s="56" t="s">
        <v>1204</v>
      </c>
      <c r="H9177" s="57">
        <v>83250000</v>
      </c>
    </row>
    <row r="9178" spans="1:8">
      <c r="A9178" s="52" t="s">
        <v>811</v>
      </c>
      <c r="B9178" s="52" t="s">
        <v>843</v>
      </c>
      <c r="C9178" s="52" t="s">
        <v>1122</v>
      </c>
      <c r="D9178" s="52" t="s">
        <v>1130</v>
      </c>
      <c r="E9178" s="52" t="s">
        <v>1139</v>
      </c>
      <c r="F9178" s="52" t="s">
        <v>1141</v>
      </c>
      <c r="G9178" s="56" t="s">
        <v>1142</v>
      </c>
      <c r="H9178" s="57">
        <v>13400000</v>
      </c>
    </row>
    <row r="9179" spans="1:8">
      <c r="A9179" s="52" t="s">
        <v>811</v>
      </c>
      <c r="B9179" s="52" t="s">
        <v>843</v>
      </c>
      <c r="C9179" s="52" t="s">
        <v>1122</v>
      </c>
      <c r="D9179" s="52" t="s">
        <v>1130</v>
      </c>
      <c r="E9179" s="52" t="s">
        <v>1139</v>
      </c>
      <c r="F9179" s="52" t="s">
        <v>1266</v>
      </c>
      <c r="G9179" s="56" t="s">
        <v>1267</v>
      </c>
      <c r="H9179" s="57">
        <v>19500000</v>
      </c>
    </row>
    <row r="9180" spans="1:8">
      <c r="A9180" s="52" t="s">
        <v>811</v>
      </c>
      <c r="B9180" s="52" t="s">
        <v>843</v>
      </c>
      <c r="C9180" s="52" t="s">
        <v>1122</v>
      </c>
      <c r="D9180" s="52" t="s">
        <v>1130</v>
      </c>
      <c r="E9180" s="52" t="s">
        <v>966</v>
      </c>
      <c r="F9180" s="52" t="s">
        <v>201</v>
      </c>
      <c r="G9180" s="56" t="s">
        <v>967</v>
      </c>
      <c r="H9180" s="57">
        <v>1944005960</v>
      </c>
    </row>
    <row r="9181" spans="1:8">
      <c r="A9181" s="52" t="s">
        <v>811</v>
      </c>
      <c r="B9181" s="52" t="s">
        <v>843</v>
      </c>
      <c r="C9181" s="52" t="s">
        <v>1122</v>
      </c>
      <c r="D9181" s="52" t="s">
        <v>1130</v>
      </c>
      <c r="E9181" s="52" t="s">
        <v>966</v>
      </c>
      <c r="F9181" s="52" t="s">
        <v>970</v>
      </c>
      <c r="G9181" s="56" t="s">
        <v>971</v>
      </c>
      <c r="H9181" s="57">
        <v>1944005960</v>
      </c>
    </row>
    <row r="9182" spans="1:8">
      <c r="A9182" s="52" t="s">
        <v>811</v>
      </c>
      <c r="B9182" s="52" t="s">
        <v>843</v>
      </c>
      <c r="C9182" s="52" t="s">
        <v>1122</v>
      </c>
      <c r="D9182" s="52" t="s">
        <v>1130</v>
      </c>
      <c r="E9182" s="52" t="s">
        <v>972</v>
      </c>
      <c r="F9182" s="52" t="s">
        <v>201</v>
      </c>
      <c r="G9182" s="56" t="s">
        <v>973</v>
      </c>
      <c r="H9182" s="57">
        <v>13292998817</v>
      </c>
    </row>
    <row r="9183" spans="1:8">
      <c r="A9183" s="52" t="s">
        <v>811</v>
      </c>
      <c r="B9183" s="52" t="s">
        <v>843</v>
      </c>
      <c r="C9183" s="52" t="s">
        <v>1122</v>
      </c>
      <c r="D9183" s="52" t="s">
        <v>1130</v>
      </c>
      <c r="E9183" s="52" t="s">
        <v>972</v>
      </c>
      <c r="F9183" s="52" t="s">
        <v>974</v>
      </c>
      <c r="G9183" s="56" t="s">
        <v>975</v>
      </c>
      <c r="H9183" s="57">
        <v>9902050472</v>
      </c>
    </row>
    <row r="9184" spans="1:8">
      <c r="A9184" s="52" t="s">
        <v>811</v>
      </c>
      <c r="B9184" s="52" t="s">
        <v>843</v>
      </c>
      <c r="C9184" s="52" t="s">
        <v>1122</v>
      </c>
      <c r="D9184" s="52" t="s">
        <v>1130</v>
      </c>
      <c r="E9184" s="52" t="s">
        <v>972</v>
      </c>
      <c r="F9184" s="52" t="s">
        <v>976</v>
      </c>
      <c r="G9184" s="56" t="s">
        <v>977</v>
      </c>
      <c r="H9184" s="57">
        <v>1708441347</v>
      </c>
    </row>
    <row r="9185" spans="1:8">
      <c r="A9185" s="52" t="s">
        <v>811</v>
      </c>
      <c r="B9185" s="52" t="s">
        <v>843</v>
      </c>
      <c r="C9185" s="52" t="s">
        <v>1122</v>
      </c>
      <c r="D9185" s="52" t="s">
        <v>1130</v>
      </c>
      <c r="E9185" s="52" t="s">
        <v>972</v>
      </c>
      <c r="F9185" s="52" t="s">
        <v>978</v>
      </c>
      <c r="G9185" s="56" t="s">
        <v>979</v>
      </c>
      <c r="H9185" s="57">
        <v>1130512898</v>
      </c>
    </row>
    <row r="9186" spans="1:8">
      <c r="A9186" s="52" t="s">
        <v>811</v>
      </c>
      <c r="B9186" s="52" t="s">
        <v>843</v>
      </c>
      <c r="C9186" s="52" t="s">
        <v>1122</v>
      </c>
      <c r="D9186" s="52" t="s">
        <v>1130</v>
      </c>
      <c r="E9186" s="52" t="s">
        <v>972</v>
      </c>
      <c r="F9186" s="52" t="s">
        <v>980</v>
      </c>
      <c r="G9186" s="56" t="s">
        <v>981</v>
      </c>
      <c r="H9186" s="57">
        <v>551994100</v>
      </c>
    </row>
    <row r="9187" spans="1:8">
      <c r="A9187" s="52" t="s">
        <v>811</v>
      </c>
      <c r="B9187" s="52" t="s">
        <v>843</v>
      </c>
      <c r="C9187" s="52" t="s">
        <v>1122</v>
      </c>
      <c r="D9187" s="52" t="s">
        <v>1130</v>
      </c>
      <c r="E9187" s="52" t="s">
        <v>982</v>
      </c>
      <c r="F9187" s="52" t="s">
        <v>201</v>
      </c>
      <c r="G9187" s="56" t="s">
        <v>983</v>
      </c>
      <c r="H9187" s="57">
        <v>4851273907</v>
      </c>
    </row>
    <row r="9188" spans="1:8">
      <c r="A9188" s="52" t="s">
        <v>811</v>
      </c>
      <c r="B9188" s="52" t="s">
        <v>843</v>
      </c>
      <c r="C9188" s="52" t="s">
        <v>1122</v>
      </c>
      <c r="D9188" s="52" t="s">
        <v>1130</v>
      </c>
      <c r="E9188" s="52" t="s">
        <v>982</v>
      </c>
      <c r="F9188" s="52" t="s">
        <v>1362</v>
      </c>
      <c r="G9188" s="56" t="s">
        <v>1363</v>
      </c>
      <c r="H9188" s="57">
        <v>34800000</v>
      </c>
    </row>
    <row r="9189" spans="1:8" ht="25.5">
      <c r="A9189" s="52" t="s">
        <v>811</v>
      </c>
      <c r="B9189" s="52" t="s">
        <v>843</v>
      </c>
      <c r="C9189" s="52" t="s">
        <v>1122</v>
      </c>
      <c r="D9189" s="52" t="s">
        <v>1130</v>
      </c>
      <c r="E9189" s="52" t="s">
        <v>982</v>
      </c>
      <c r="F9189" s="52" t="s">
        <v>984</v>
      </c>
      <c r="G9189" s="56" t="s">
        <v>985</v>
      </c>
      <c r="H9189" s="57">
        <v>252739622</v>
      </c>
    </row>
    <row r="9190" spans="1:8">
      <c r="A9190" s="52" t="s">
        <v>811</v>
      </c>
      <c r="B9190" s="52" t="s">
        <v>843</v>
      </c>
      <c r="C9190" s="52" t="s">
        <v>1122</v>
      </c>
      <c r="D9190" s="52" t="s">
        <v>1130</v>
      </c>
      <c r="E9190" s="52" t="s">
        <v>982</v>
      </c>
      <c r="F9190" s="52" t="s">
        <v>1242</v>
      </c>
      <c r="G9190" s="56" t="s">
        <v>971</v>
      </c>
      <c r="H9190" s="57">
        <v>4563734285</v>
      </c>
    </row>
    <row r="9191" spans="1:8">
      <c r="A9191" s="52" t="s">
        <v>811</v>
      </c>
      <c r="B9191" s="52" t="s">
        <v>843</v>
      </c>
      <c r="C9191" s="52" t="s">
        <v>1122</v>
      </c>
      <c r="D9191" s="52" t="s">
        <v>1130</v>
      </c>
      <c r="E9191" s="52" t="s">
        <v>986</v>
      </c>
      <c r="F9191" s="52" t="s">
        <v>201</v>
      </c>
      <c r="G9191" s="56" t="s">
        <v>987</v>
      </c>
      <c r="H9191" s="57">
        <v>1509833040</v>
      </c>
    </row>
    <row r="9192" spans="1:8">
      <c r="A9192" s="52" t="s">
        <v>811</v>
      </c>
      <c r="B9192" s="52" t="s">
        <v>843</v>
      </c>
      <c r="C9192" s="52" t="s">
        <v>1122</v>
      </c>
      <c r="D9192" s="52" t="s">
        <v>1130</v>
      </c>
      <c r="E9192" s="52" t="s">
        <v>986</v>
      </c>
      <c r="F9192" s="52" t="s">
        <v>988</v>
      </c>
      <c r="G9192" s="56" t="s">
        <v>989</v>
      </c>
      <c r="H9192" s="57">
        <v>1124595830</v>
      </c>
    </row>
    <row r="9193" spans="1:8">
      <c r="A9193" s="52" t="s">
        <v>811</v>
      </c>
      <c r="B9193" s="52" t="s">
        <v>843</v>
      </c>
      <c r="C9193" s="52" t="s">
        <v>1122</v>
      </c>
      <c r="D9193" s="52" t="s">
        <v>1130</v>
      </c>
      <c r="E9193" s="52" t="s">
        <v>986</v>
      </c>
      <c r="F9193" s="52" t="s">
        <v>990</v>
      </c>
      <c r="G9193" s="56" t="s">
        <v>991</v>
      </c>
      <c r="H9193" s="57">
        <v>45942679</v>
      </c>
    </row>
    <row r="9194" spans="1:8">
      <c r="A9194" s="52" t="s">
        <v>811</v>
      </c>
      <c r="B9194" s="52" t="s">
        <v>843</v>
      </c>
      <c r="C9194" s="52" t="s">
        <v>1122</v>
      </c>
      <c r="D9194" s="52" t="s">
        <v>1130</v>
      </c>
      <c r="E9194" s="52" t="s">
        <v>986</v>
      </c>
      <c r="F9194" s="52" t="s">
        <v>992</v>
      </c>
      <c r="G9194" s="56" t="s">
        <v>993</v>
      </c>
      <c r="H9194" s="57">
        <v>243625267</v>
      </c>
    </row>
    <row r="9195" spans="1:8">
      <c r="A9195" s="52" t="s">
        <v>811</v>
      </c>
      <c r="B9195" s="52" t="s">
        <v>843</v>
      </c>
      <c r="C9195" s="52" t="s">
        <v>1122</v>
      </c>
      <c r="D9195" s="52" t="s">
        <v>1130</v>
      </c>
      <c r="E9195" s="52" t="s">
        <v>986</v>
      </c>
      <c r="F9195" s="52" t="s">
        <v>994</v>
      </c>
      <c r="G9195" s="56" t="s">
        <v>995</v>
      </c>
      <c r="H9195" s="57">
        <v>95669264</v>
      </c>
    </row>
    <row r="9196" spans="1:8">
      <c r="A9196" s="52" t="s">
        <v>811</v>
      </c>
      <c r="B9196" s="52" t="s">
        <v>843</v>
      </c>
      <c r="C9196" s="52" t="s">
        <v>1122</v>
      </c>
      <c r="D9196" s="52" t="s">
        <v>1130</v>
      </c>
      <c r="E9196" s="52" t="s">
        <v>996</v>
      </c>
      <c r="F9196" s="52" t="s">
        <v>201</v>
      </c>
      <c r="G9196" s="56" t="s">
        <v>997</v>
      </c>
      <c r="H9196" s="57">
        <v>1610083169</v>
      </c>
    </row>
    <row r="9197" spans="1:8">
      <c r="A9197" s="52" t="s">
        <v>811</v>
      </c>
      <c r="B9197" s="52" t="s">
        <v>843</v>
      </c>
      <c r="C9197" s="52" t="s">
        <v>1122</v>
      </c>
      <c r="D9197" s="52" t="s">
        <v>1130</v>
      </c>
      <c r="E9197" s="52" t="s">
        <v>996</v>
      </c>
      <c r="F9197" s="52" t="s">
        <v>998</v>
      </c>
      <c r="G9197" s="56" t="s">
        <v>999</v>
      </c>
      <c r="H9197" s="57">
        <v>465949956</v>
      </c>
    </row>
    <row r="9198" spans="1:8">
      <c r="A9198" s="52" t="s">
        <v>811</v>
      </c>
      <c r="B9198" s="52" t="s">
        <v>843</v>
      </c>
      <c r="C9198" s="52" t="s">
        <v>1122</v>
      </c>
      <c r="D9198" s="52" t="s">
        <v>1130</v>
      </c>
      <c r="E9198" s="52" t="s">
        <v>996</v>
      </c>
      <c r="F9198" s="52" t="s">
        <v>1000</v>
      </c>
      <c r="G9198" s="56" t="s">
        <v>1001</v>
      </c>
      <c r="H9198" s="57">
        <v>526786518</v>
      </c>
    </row>
    <row r="9199" spans="1:8">
      <c r="A9199" s="52" t="s">
        <v>811</v>
      </c>
      <c r="B9199" s="52" t="s">
        <v>843</v>
      </c>
      <c r="C9199" s="52" t="s">
        <v>1122</v>
      </c>
      <c r="D9199" s="52" t="s">
        <v>1130</v>
      </c>
      <c r="E9199" s="52" t="s">
        <v>996</v>
      </c>
      <c r="F9199" s="52" t="s">
        <v>1002</v>
      </c>
      <c r="G9199" s="56" t="s">
        <v>1003</v>
      </c>
      <c r="H9199" s="57">
        <v>410367988</v>
      </c>
    </row>
    <row r="9200" spans="1:8">
      <c r="A9200" s="52" t="s">
        <v>811</v>
      </c>
      <c r="B9200" s="52" t="s">
        <v>843</v>
      </c>
      <c r="C9200" s="52" t="s">
        <v>1122</v>
      </c>
      <c r="D9200" s="52" t="s">
        <v>1130</v>
      </c>
      <c r="E9200" s="52" t="s">
        <v>996</v>
      </c>
      <c r="F9200" s="52" t="s">
        <v>1004</v>
      </c>
      <c r="G9200" s="56" t="s">
        <v>1005</v>
      </c>
      <c r="H9200" s="57">
        <v>206978707</v>
      </c>
    </row>
    <row r="9201" spans="1:8">
      <c r="A9201" s="52" t="s">
        <v>811</v>
      </c>
      <c r="B9201" s="52" t="s">
        <v>843</v>
      </c>
      <c r="C9201" s="52" t="s">
        <v>1122</v>
      </c>
      <c r="D9201" s="52" t="s">
        <v>1130</v>
      </c>
      <c r="E9201" s="52" t="s">
        <v>1006</v>
      </c>
      <c r="F9201" s="52" t="s">
        <v>201</v>
      </c>
      <c r="G9201" s="56" t="s">
        <v>1007</v>
      </c>
      <c r="H9201" s="57">
        <v>1344615610</v>
      </c>
    </row>
    <row r="9202" spans="1:8" ht="38.25">
      <c r="A9202" s="52" t="s">
        <v>811</v>
      </c>
      <c r="B9202" s="52" t="s">
        <v>843</v>
      </c>
      <c r="C9202" s="52" t="s">
        <v>1122</v>
      </c>
      <c r="D9202" s="52" t="s">
        <v>1130</v>
      </c>
      <c r="E9202" s="52" t="s">
        <v>1006</v>
      </c>
      <c r="F9202" s="52" t="s">
        <v>1008</v>
      </c>
      <c r="G9202" s="56" t="s">
        <v>1009</v>
      </c>
      <c r="H9202" s="57">
        <v>16285532</v>
      </c>
    </row>
    <row r="9203" spans="1:8" ht="38.25">
      <c r="A9203" s="52" t="s">
        <v>811</v>
      </c>
      <c r="B9203" s="52" t="s">
        <v>843</v>
      </c>
      <c r="C9203" s="52" t="s">
        <v>1122</v>
      </c>
      <c r="D9203" s="52" t="s">
        <v>1130</v>
      </c>
      <c r="E9203" s="52" t="s">
        <v>1006</v>
      </c>
      <c r="F9203" s="52" t="s">
        <v>1012</v>
      </c>
      <c r="G9203" s="56" t="s">
        <v>1013</v>
      </c>
      <c r="H9203" s="57">
        <v>175303838</v>
      </c>
    </row>
    <row r="9204" spans="1:8">
      <c r="A9204" s="52" t="s">
        <v>811</v>
      </c>
      <c r="B9204" s="52" t="s">
        <v>843</v>
      </c>
      <c r="C9204" s="52" t="s">
        <v>1122</v>
      </c>
      <c r="D9204" s="52" t="s">
        <v>1130</v>
      </c>
      <c r="E9204" s="52" t="s">
        <v>1006</v>
      </c>
      <c r="F9204" s="52" t="s">
        <v>1014</v>
      </c>
      <c r="G9204" s="56" t="s">
        <v>1015</v>
      </c>
      <c r="H9204" s="57">
        <v>602395240</v>
      </c>
    </row>
    <row r="9205" spans="1:8" ht="25.5">
      <c r="A9205" s="52" t="s">
        <v>811</v>
      </c>
      <c r="B9205" s="52" t="s">
        <v>843</v>
      </c>
      <c r="C9205" s="52" t="s">
        <v>1122</v>
      </c>
      <c r="D9205" s="52" t="s">
        <v>1130</v>
      </c>
      <c r="E9205" s="52" t="s">
        <v>1006</v>
      </c>
      <c r="F9205" s="52" t="s">
        <v>1016</v>
      </c>
      <c r="G9205" s="56" t="s">
        <v>1017</v>
      </c>
      <c r="H9205" s="57">
        <v>4526000</v>
      </c>
    </row>
    <row r="9206" spans="1:8">
      <c r="A9206" s="52" t="s">
        <v>811</v>
      </c>
      <c r="B9206" s="52" t="s">
        <v>843</v>
      </c>
      <c r="C9206" s="52" t="s">
        <v>1122</v>
      </c>
      <c r="D9206" s="52" t="s">
        <v>1130</v>
      </c>
      <c r="E9206" s="52" t="s">
        <v>1006</v>
      </c>
      <c r="F9206" s="52" t="s">
        <v>1020</v>
      </c>
      <c r="G9206" s="56" t="s">
        <v>511</v>
      </c>
      <c r="H9206" s="57">
        <v>546105000</v>
      </c>
    </row>
    <row r="9207" spans="1:8">
      <c r="A9207" s="52" t="s">
        <v>811</v>
      </c>
      <c r="B9207" s="52" t="s">
        <v>843</v>
      </c>
      <c r="C9207" s="52" t="s">
        <v>1122</v>
      </c>
      <c r="D9207" s="52" t="s">
        <v>1130</v>
      </c>
      <c r="E9207" s="52" t="s">
        <v>1021</v>
      </c>
      <c r="F9207" s="52" t="s">
        <v>201</v>
      </c>
      <c r="G9207" s="56" t="s">
        <v>1022</v>
      </c>
      <c r="H9207" s="57">
        <v>201377000</v>
      </c>
    </row>
    <row r="9208" spans="1:8">
      <c r="A9208" s="52" t="s">
        <v>811</v>
      </c>
      <c r="B9208" s="52" t="s">
        <v>843</v>
      </c>
      <c r="C9208" s="52" t="s">
        <v>1122</v>
      </c>
      <c r="D9208" s="52" t="s">
        <v>1130</v>
      </c>
      <c r="E9208" s="52" t="s">
        <v>1021</v>
      </c>
      <c r="F9208" s="52" t="s">
        <v>1023</v>
      </c>
      <c r="G9208" s="56" t="s">
        <v>1024</v>
      </c>
      <c r="H9208" s="57">
        <v>14647000</v>
      </c>
    </row>
    <row r="9209" spans="1:8">
      <c r="A9209" s="52" t="s">
        <v>811</v>
      </c>
      <c r="B9209" s="52" t="s">
        <v>843</v>
      </c>
      <c r="C9209" s="52" t="s">
        <v>1122</v>
      </c>
      <c r="D9209" s="52" t="s">
        <v>1130</v>
      </c>
      <c r="E9209" s="52" t="s">
        <v>1021</v>
      </c>
      <c r="F9209" s="52" t="s">
        <v>1025</v>
      </c>
      <c r="G9209" s="56" t="s">
        <v>1026</v>
      </c>
      <c r="H9209" s="57">
        <v>15400000</v>
      </c>
    </row>
    <row r="9210" spans="1:8">
      <c r="A9210" s="52" t="s">
        <v>811</v>
      </c>
      <c r="B9210" s="52" t="s">
        <v>843</v>
      </c>
      <c r="C9210" s="52" t="s">
        <v>1122</v>
      </c>
      <c r="D9210" s="52" t="s">
        <v>1130</v>
      </c>
      <c r="E9210" s="52" t="s">
        <v>1021</v>
      </c>
      <c r="F9210" s="52" t="s">
        <v>1031</v>
      </c>
      <c r="G9210" s="56" t="s">
        <v>1032</v>
      </c>
      <c r="H9210" s="57">
        <v>72300000</v>
      </c>
    </row>
    <row r="9211" spans="1:8">
      <c r="A9211" s="52" t="s">
        <v>811</v>
      </c>
      <c r="B9211" s="52" t="s">
        <v>843</v>
      </c>
      <c r="C9211" s="52" t="s">
        <v>1122</v>
      </c>
      <c r="D9211" s="52" t="s">
        <v>1130</v>
      </c>
      <c r="E9211" s="52" t="s">
        <v>1021</v>
      </c>
      <c r="F9211" s="52" t="s">
        <v>1033</v>
      </c>
      <c r="G9211" s="56" t="s">
        <v>1034</v>
      </c>
      <c r="H9211" s="57">
        <v>99030000</v>
      </c>
    </row>
    <row r="9212" spans="1:8">
      <c r="A9212" s="52" t="s">
        <v>811</v>
      </c>
      <c r="B9212" s="52" t="s">
        <v>843</v>
      </c>
      <c r="C9212" s="52" t="s">
        <v>1122</v>
      </c>
      <c r="D9212" s="52" t="s">
        <v>1130</v>
      </c>
      <c r="E9212" s="52" t="s">
        <v>1035</v>
      </c>
      <c r="F9212" s="52" t="s">
        <v>201</v>
      </c>
      <c r="G9212" s="56" t="s">
        <v>1036</v>
      </c>
      <c r="H9212" s="57">
        <v>375489090</v>
      </c>
    </row>
    <row r="9213" spans="1:8">
      <c r="A9213" s="52" t="s">
        <v>811</v>
      </c>
      <c r="B9213" s="52" t="s">
        <v>843</v>
      </c>
      <c r="C9213" s="52" t="s">
        <v>1122</v>
      </c>
      <c r="D9213" s="52" t="s">
        <v>1130</v>
      </c>
      <c r="E9213" s="52" t="s">
        <v>1035</v>
      </c>
      <c r="F9213" s="52" t="s">
        <v>1037</v>
      </c>
      <c r="G9213" s="56" t="s">
        <v>1038</v>
      </c>
      <c r="H9213" s="57">
        <v>39489090</v>
      </c>
    </row>
    <row r="9214" spans="1:8">
      <c r="A9214" s="52" t="s">
        <v>811</v>
      </c>
      <c r="B9214" s="52" t="s">
        <v>843</v>
      </c>
      <c r="C9214" s="52" t="s">
        <v>1122</v>
      </c>
      <c r="D9214" s="52" t="s">
        <v>1130</v>
      </c>
      <c r="E9214" s="52" t="s">
        <v>1035</v>
      </c>
      <c r="F9214" s="52" t="s">
        <v>1039</v>
      </c>
      <c r="G9214" s="56" t="s">
        <v>1040</v>
      </c>
      <c r="H9214" s="57">
        <v>92750000</v>
      </c>
    </row>
    <row r="9215" spans="1:8">
      <c r="A9215" s="52" t="s">
        <v>811</v>
      </c>
      <c r="B9215" s="52" t="s">
        <v>843</v>
      </c>
      <c r="C9215" s="52" t="s">
        <v>1122</v>
      </c>
      <c r="D9215" s="52" t="s">
        <v>1130</v>
      </c>
      <c r="E9215" s="52" t="s">
        <v>1035</v>
      </c>
      <c r="F9215" s="52" t="s">
        <v>1041</v>
      </c>
      <c r="G9215" s="56" t="s">
        <v>1028</v>
      </c>
      <c r="H9215" s="57">
        <v>35650000</v>
      </c>
    </row>
    <row r="9216" spans="1:8">
      <c r="A9216" s="52" t="s">
        <v>811</v>
      </c>
      <c r="B9216" s="52" t="s">
        <v>843</v>
      </c>
      <c r="C9216" s="52" t="s">
        <v>1122</v>
      </c>
      <c r="D9216" s="52" t="s">
        <v>1130</v>
      </c>
      <c r="E9216" s="52" t="s">
        <v>1035</v>
      </c>
      <c r="F9216" s="52" t="s">
        <v>1042</v>
      </c>
      <c r="G9216" s="56" t="s">
        <v>1043</v>
      </c>
      <c r="H9216" s="57">
        <v>206900000</v>
      </c>
    </row>
    <row r="9217" spans="1:8">
      <c r="A9217" s="52" t="s">
        <v>811</v>
      </c>
      <c r="B9217" s="52" t="s">
        <v>843</v>
      </c>
      <c r="C9217" s="52" t="s">
        <v>1122</v>
      </c>
      <c r="D9217" s="52" t="s">
        <v>1130</v>
      </c>
      <c r="E9217" s="52" t="s">
        <v>1035</v>
      </c>
      <c r="F9217" s="52" t="s">
        <v>1221</v>
      </c>
      <c r="G9217" s="56" t="s">
        <v>971</v>
      </c>
      <c r="H9217" s="57">
        <v>700000</v>
      </c>
    </row>
    <row r="9218" spans="1:8">
      <c r="A9218" s="52" t="s">
        <v>811</v>
      </c>
      <c r="B9218" s="52" t="s">
        <v>843</v>
      </c>
      <c r="C9218" s="52" t="s">
        <v>1122</v>
      </c>
      <c r="D9218" s="52" t="s">
        <v>1130</v>
      </c>
      <c r="E9218" s="52" t="s">
        <v>1044</v>
      </c>
      <c r="F9218" s="52" t="s">
        <v>201</v>
      </c>
      <c r="G9218" s="56" t="s">
        <v>1045</v>
      </c>
      <c r="H9218" s="57">
        <v>431392400</v>
      </c>
    </row>
    <row r="9219" spans="1:8">
      <c r="A9219" s="52" t="s">
        <v>811</v>
      </c>
      <c r="B9219" s="52" t="s">
        <v>843</v>
      </c>
      <c r="C9219" s="52" t="s">
        <v>1122</v>
      </c>
      <c r="D9219" s="52" t="s">
        <v>1130</v>
      </c>
      <c r="E9219" s="52" t="s">
        <v>1044</v>
      </c>
      <c r="F9219" s="52" t="s">
        <v>1046</v>
      </c>
      <c r="G9219" s="56" t="s">
        <v>1047</v>
      </c>
      <c r="H9219" s="57">
        <v>7000000</v>
      </c>
    </row>
    <row r="9220" spans="1:8">
      <c r="A9220" s="52" t="s">
        <v>811</v>
      </c>
      <c r="B9220" s="52" t="s">
        <v>843</v>
      </c>
      <c r="C9220" s="52" t="s">
        <v>1122</v>
      </c>
      <c r="D9220" s="52" t="s">
        <v>1130</v>
      </c>
      <c r="E9220" s="52" t="s">
        <v>1044</v>
      </c>
      <c r="F9220" s="52" t="s">
        <v>1048</v>
      </c>
      <c r="G9220" s="56" t="s">
        <v>1049</v>
      </c>
      <c r="H9220" s="57">
        <v>149458400</v>
      </c>
    </row>
    <row r="9221" spans="1:8">
      <c r="A9221" s="52" t="s">
        <v>811</v>
      </c>
      <c r="B9221" s="52" t="s">
        <v>843</v>
      </c>
      <c r="C9221" s="52" t="s">
        <v>1122</v>
      </c>
      <c r="D9221" s="52" t="s">
        <v>1130</v>
      </c>
      <c r="E9221" s="52" t="s">
        <v>1044</v>
      </c>
      <c r="F9221" s="52" t="s">
        <v>1050</v>
      </c>
      <c r="G9221" s="56" t="s">
        <v>1051</v>
      </c>
      <c r="H9221" s="57">
        <v>274934000</v>
      </c>
    </row>
    <row r="9222" spans="1:8" ht="25.5">
      <c r="A9222" s="52" t="s">
        <v>811</v>
      </c>
      <c r="B9222" s="52" t="s">
        <v>843</v>
      </c>
      <c r="C9222" s="52" t="s">
        <v>1122</v>
      </c>
      <c r="D9222" s="52" t="s">
        <v>1130</v>
      </c>
      <c r="E9222" s="52" t="s">
        <v>1058</v>
      </c>
      <c r="F9222" s="52" t="s">
        <v>201</v>
      </c>
      <c r="G9222" s="56" t="s">
        <v>1059</v>
      </c>
      <c r="H9222" s="57">
        <v>5351716014</v>
      </c>
    </row>
    <row r="9223" spans="1:8">
      <c r="A9223" s="52" t="s">
        <v>811</v>
      </c>
      <c r="B9223" s="52" t="s">
        <v>843</v>
      </c>
      <c r="C9223" s="52" t="s">
        <v>1122</v>
      </c>
      <c r="D9223" s="52" t="s">
        <v>1130</v>
      </c>
      <c r="E9223" s="52" t="s">
        <v>1058</v>
      </c>
      <c r="F9223" s="52" t="s">
        <v>1060</v>
      </c>
      <c r="G9223" s="56" t="s">
        <v>1061</v>
      </c>
      <c r="H9223" s="57">
        <v>38790000</v>
      </c>
    </row>
    <row r="9224" spans="1:8">
      <c r="A9224" s="52" t="s">
        <v>811</v>
      </c>
      <c r="B9224" s="52" t="s">
        <v>843</v>
      </c>
      <c r="C9224" s="52" t="s">
        <v>1122</v>
      </c>
      <c r="D9224" s="52" t="s">
        <v>1130</v>
      </c>
      <c r="E9224" s="52" t="s">
        <v>1058</v>
      </c>
      <c r="F9224" s="52" t="s">
        <v>1245</v>
      </c>
      <c r="G9224" s="56" t="s">
        <v>1246</v>
      </c>
      <c r="H9224" s="57">
        <v>2238500</v>
      </c>
    </row>
    <row r="9225" spans="1:8">
      <c r="A9225" s="52" t="s">
        <v>811</v>
      </c>
      <c r="B9225" s="52" t="s">
        <v>843</v>
      </c>
      <c r="C9225" s="52" t="s">
        <v>1122</v>
      </c>
      <c r="D9225" s="52" t="s">
        <v>1130</v>
      </c>
      <c r="E9225" s="52" t="s">
        <v>1058</v>
      </c>
      <c r="F9225" s="52" t="s">
        <v>1247</v>
      </c>
      <c r="G9225" s="56" t="s">
        <v>1248</v>
      </c>
      <c r="H9225" s="57">
        <v>27280000</v>
      </c>
    </row>
    <row r="9226" spans="1:8">
      <c r="A9226" s="52" t="s">
        <v>811</v>
      </c>
      <c r="B9226" s="52" t="s">
        <v>843</v>
      </c>
      <c r="C9226" s="52" t="s">
        <v>1122</v>
      </c>
      <c r="D9226" s="52" t="s">
        <v>1130</v>
      </c>
      <c r="E9226" s="52" t="s">
        <v>1058</v>
      </c>
      <c r="F9226" s="52" t="s">
        <v>1062</v>
      </c>
      <c r="G9226" s="56" t="s">
        <v>1063</v>
      </c>
      <c r="H9226" s="57">
        <v>1270893600</v>
      </c>
    </row>
    <row r="9227" spans="1:8">
      <c r="A9227" s="52" t="s">
        <v>811</v>
      </c>
      <c r="B9227" s="52" t="s">
        <v>843</v>
      </c>
      <c r="C9227" s="52" t="s">
        <v>1122</v>
      </c>
      <c r="D9227" s="52" t="s">
        <v>1130</v>
      </c>
      <c r="E9227" s="52" t="s">
        <v>1058</v>
      </c>
      <c r="F9227" s="52" t="s">
        <v>1064</v>
      </c>
      <c r="G9227" s="56" t="s">
        <v>1065</v>
      </c>
      <c r="H9227" s="57">
        <v>224911253</v>
      </c>
    </row>
    <row r="9228" spans="1:8">
      <c r="A9228" s="52" t="s">
        <v>811</v>
      </c>
      <c r="B9228" s="52" t="s">
        <v>843</v>
      </c>
      <c r="C9228" s="52" t="s">
        <v>1122</v>
      </c>
      <c r="D9228" s="52" t="s">
        <v>1130</v>
      </c>
      <c r="E9228" s="52" t="s">
        <v>1058</v>
      </c>
      <c r="F9228" s="52" t="s">
        <v>1066</v>
      </c>
      <c r="G9228" s="56" t="s">
        <v>1067</v>
      </c>
      <c r="H9228" s="57">
        <v>63500397</v>
      </c>
    </row>
    <row r="9229" spans="1:8">
      <c r="A9229" s="52" t="s">
        <v>811</v>
      </c>
      <c r="B9229" s="52" t="s">
        <v>843</v>
      </c>
      <c r="C9229" s="52" t="s">
        <v>1122</v>
      </c>
      <c r="D9229" s="52" t="s">
        <v>1130</v>
      </c>
      <c r="E9229" s="52" t="s">
        <v>1058</v>
      </c>
      <c r="F9229" s="52" t="s">
        <v>1068</v>
      </c>
      <c r="G9229" s="56" t="s">
        <v>1069</v>
      </c>
      <c r="H9229" s="57">
        <v>214158560</v>
      </c>
    </row>
    <row r="9230" spans="1:8">
      <c r="A9230" s="52" t="s">
        <v>811</v>
      </c>
      <c r="B9230" s="52" t="s">
        <v>843</v>
      </c>
      <c r="C9230" s="52" t="s">
        <v>1122</v>
      </c>
      <c r="D9230" s="52" t="s">
        <v>1130</v>
      </c>
      <c r="E9230" s="52" t="s">
        <v>1058</v>
      </c>
      <c r="F9230" s="52" t="s">
        <v>1070</v>
      </c>
      <c r="G9230" s="56" t="s">
        <v>1071</v>
      </c>
      <c r="H9230" s="57">
        <v>3509943704</v>
      </c>
    </row>
    <row r="9231" spans="1:8" ht="25.5">
      <c r="A9231" s="52" t="s">
        <v>811</v>
      </c>
      <c r="B9231" s="52" t="s">
        <v>843</v>
      </c>
      <c r="C9231" s="52" t="s">
        <v>1122</v>
      </c>
      <c r="D9231" s="52" t="s">
        <v>1130</v>
      </c>
      <c r="E9231" s="52" t="s">
        <v>1072</v>
      </c>
      <c r="F9231" s="52" t="s">
        <v>201</v>
      </c>
      <c r="G9231" s="56" t="s">
        <v>1073</v>
      </c>
      <c r="H9231" s="57">
        <v>967394531</v>
      </c>
    </row>
    <row r="9232" spans="1:8">
      <c r="A9232" s="52" t="s">
        <v>811</v>
      </c>
      <c r="B9232" s="52" t="s">
        <v>843</v>
      </c>
      <c r="C9232" s="52" t="s">
        <v>1122</v>
      </c>
      <c r="D9232" s="52" t="s">
        <v>1130</v>
      </c>
      <c r="E9232" s="52" t="s">
        <v>1072</v>
      </c>
      <c r="F9232" s="52" t="s">
        <v>1251</v>
      </c>
      <c r="G9232" s="56" t="s">
        <v>1248</v>
      </c>
      <c r="H9232" s="57">
        <v>466300000</v>
      </c>
    </row>
    <row r="9233" spans="1:8">
      <c r="A9233" s="52" t="s">
        <v>811</v>
      </c>
      <c r="B9233" s="52" t="s">
        <v>843</v>
      </c>
      <c r="C9233" s="52" t="s">
        <v>1122</v>
      </c>
      <c r="D9233" s="52" t="s">
        <v>1130</v>
      </c>
      <c r="E9233" s="52" t="s">
        <v>1072</v>
      </c>
      <c r="F9233" s="52" t="s">
        <v>1074</v>
      </c>
      <c r="G9233" s="56" t="s">
        <v>1067</v>
      </c>
      <c r="H9233" s="57">
        <v>212680000</v>
      </c>
    </row>
    <row r="9234" spans="1:8">
      <c r="A9234" s="52" t="s">
        <v>811</v>
      </c>
      <c r="B9234" s="52" t="s">
        <v>843</v>
      </c>
      <c r="C9234" s="52" t="s">
        <v>1122</v>
      </c>
      <c r="D9234" s="52" t="s">
        <v>1130</v>
      </c>
      <c r="E9234" s="52" t="s">
        <v>1072</v>
      </c>
      <c r="F9234" s="52" t="s">
        <v>1075</v>
      </c>
      <c r="G9234" s="56" t="s">
        <v>1065</v>
      </c>
      <c r="H9234" s="57">
        <v>260605531</v>
      </c>
    </row>
    <row r="9235" spans="1:8">
      <c r="A9235" s="52" t="s">
        <v>811</v>
      </c>
      <c r="B9235" s="52" t="s">
        <v>843</v>
      </c>
      <c r="C9235" s="52" t="s">
        <v>1122</v>
      </c>
      <c r="D9235" s="52" t="s">
        <v>1130</v>
      </c>
      <c r="E9235" s="52" t="s">
        <v>1072</v>
      </c>
      <c r="F9235" s="52" t="s">
        <v>1252</v>
      </c>
      <c r="G9235" s="56" t="s">
        <v>1253</v>
      </c>
      <c r="H9235" s="57">
        <v>27809000</v>
      </c>
    </row>
    <row r="9236" spans="1:8" ht="25.5">
      <c r="A9236" s="52" t="s">
        <v>811</v>
      </c>
      <c r="B9236" s="52" t="s">
        <v>843</v>
      </c>
      <c r="C9236" s="52" t="s">
        <v>1122</v>
      </c>
      <c r="D9236" s="52" t="s">
        <v>1130</v>
      </c>
      <c r="E9236" s="52" t="s">
        <v>1076</v>
      </c>
      <c r="F9236" s="52" t="s">
        <v>201</v>
      </c>
      <c r="G9236" s="56" t="s">
        <v>1077</v>
      </c>
      <c r="H9236" s="57">
        <v>3109988198</v>
      </c>
    </row>
    <row r="9237" spans="1:8">
      <c r="A9237" s="52" t="s">
        <v>811</v>
      </c>
      <c r="B9237" s="52" t="s">
        <v>843</v>
      </c>
      <c r="C9237" s="52" t="s">
        <v>1122</v>
      </c>
      <c r="D9237" s="52" t="s">
        <v>1130</v>
      </c>
      <c r="E9237" s="52" t="s">
        <v>1076</v>
      </c>
      <c r="F9237" s="52" t="s">
        <v>1112</v>
      </c>
      <c r="G9237" s="56" t="s">
        <v>1113</v>
      </c>
      <c r="H9237" s="57">
        <v>1432487640</v>
      </c>
    </row>
    <row r="9238" spans="1:8">
      <c r="A9238" s="52" t="s">
        <v>811</v>
      </c>
      <c r="B9238" s="52" t="s">
        <v>843</v>
      </c>
      <c r="C9238" s="52" t="s">
        <v>1122</v>
      </c>
      <c r="D9238" s="52" t="s">
        <v>1130</v>
      </c>
      <c r="E9238" s="52" t="s">
        <v>1076</v>
      </c>
      <c r="F9238" s="52" t="s">
        <v>1078</v>
      </c>
      <c r="G9238" s="56" t="s">
        <v>1079</v>
      </c>
      <c r="H9238" s="57">
        <v>541832600</v>
      </c>
    </row>
    <row r="9239" spans="1:8">
      <c r="A9239" s="52" t="s">
        <v>811</v>
      </c>
      <c r="B9239" s="52" t="s">
        <v>843</v>
      </c>
      <c r="C9239" s="52" t="s">
        <v>1122</v>
      </c>
      <c r="D9239" s="52" t="s">
        <v>1130</v>
      </c>
      <c r="E9239" s="52" t="s">
        <v>1076</v>
      </c>
      <c r="F9239" s="52" t="s">
        <v>1080</v>
      </c>
      <c r="G9239" s="56" t="s">
        <v>1081</v>
      </c>
      <c r="H9239" s="57">
        <v>562513000</v>
      </c>
    </row>
    <row r="9240" spans="1:8">
      <c r="A9240" s="52" t="s">
        <v>811</v>
      </c>
      <c r="B9240" s="52" t="s">
        <v>843</v>
      </c>
      <c r="C9240" s="52" t="s">
        <v>1122</v>
      </c>
      <c r="D9240" s="52" t="s">
        <v>1130</v>
      </c>
      <c r="E9240" s="52" t="s">
        <v>1076</v>
      </c>
      <c r="F9240" s="52" t="s">
        <v>1082</v>
      </c>
      <c r="G9240" s="56" t="s">
        <v>971</v>
      </c>
      <c r="H9240" s="57">
        <v>573154958</v>
      </c>
    </row>
    <row r="9241" spans="1:8">
      <c r="A9241" s="52" t="s">
        <v>811</v>
      </c>
      <c r="B9241" s="52" t="s">
        <v>843</v>
      </c>
      <c r="C9241" s="52" t="s">
        <v>1122</v>
      </c>
      <c r="D9241" s="52" t="s">
        <v>1130</v>
      </c>
      <c r="E9241" s="52" t="s">
        <v>1189</v>
      </c>
      <c r="F9241" s="52" t="s">
        <v>201</v>
      </c>
      <c r="G9241" s="56" t="s">
        <v>1190</v>
      </c>
      <c r="H9241" s="57">
        <v>85193000</v>
      </c>
    </row>
    <row r="9242" spans="1:8">
      <c r="A9242" s="52" t="s">
        <v>811</v>
      </c>
      <c r="B9242" s="52" t="s">
        <v>843</v>
      </c>
      <c r="C9242" s="52" t="s">
        <v>1122</v>
      </c>
      <c r="D9242" s="52" t="s">
        <v>1130</v>
      </c>
      <c r="E9242" s="52" t="s">
        <v>1189</v>
      </c>
      <c r="F9242" s="52" t="s">
        <v>1191</v>
      </c>
      <c r="G9242" s="56" t="s">
        <v>1192</v>
      </c>
      <c r="H9242" s="57">
        <v>85193000</v>
      </c>
    </row>
    <row r="9243" spans="1:8">
      <c r="A9243" s="52" t="s">
        <v>811</v>
      </c>
      <c r="B9243" s="52" t="s">
        <v>843</v>
      </c>
      <c r="C9243" s="52" t="s">
        <v>1122</v>
      </c>
      <c r="D9243" s="52" t="s">
        <v>1130</v>
      </c>
      <c r="E9243" s="52" t="s">
        <v>1396</v>
      </c>
      <c r="F9243" s="52" t="s">
        <v>201</v>
      </c>
      <c r="G9243" s="56" t="s">
        <v>1397</v>
      </c>
      <c r="H9243" s="57">
        <v>38262000</v>
      </c>
    </row>
    <row r="9244" spans="1:8">
      <c r="A9244" s="52" t="s">
        <v>811</v>
      </c>
      <c r="B9244" s="52" t="s">
        <v>843</v>
      </c>
      <c r="C9244" s="52" t="s">
        <v>1122</v>
      </c>
      <c r="D9244" s="52" t="s">
        <v>1130</v>
      </c>
      <c r="E9244" s="52" t="s">
        <v>1396</v>
      </c>
      <c r="F9244" s="52" t="s">
        <v>1406</v>
      </c>
      <c r="G9244" s="56" t="s">
        <v>971</v>
      </c>
      <c r="H9244" s="57">
        <v>38262000</v>
      </c>
    </row>
    <row r="9245" spans="1:8">
      <c r="A9245" s="52" t="s">
        <v>811</v>
      </c>
      <c r="B9245" s="52" t="s">
        <v>843</v>
      </c>
      <c r="C9245" s="52" t="s">
        <v>1122</v>
      </c>
      <c r="D9245" s="52" t="s">
        <v>1130</v>
      </c>
      <c r="E9245" s="52" t="s">
        <v>1083</v>
      </c>
      <c r="F9245" s="52" t="s">
        <v>201</v>
      </c>
      <c r="G9245" s="56" t="s">
        <v>971</v>
      </c>
      <c r="H9245" s="57">
        <v>2459198787</v>
      </c>
    </row>
    <row r="9246" spans="1:8">
      <c r="A9246" s="52" t="s">
        <v>811</v>
      </c>
      <c r="B9246" s="52" t="s">
        <v>843</v>
      </c>
      <c r="C9246" s="52" t="s">
        <v>1122</v>
      </c>
      <c r="D9246" s="52" t="s">
        <v>1130</v>
      </c>
      <c r="E9246" s="52" t="s">
        <v>1083</v>
      </c>
      <c r="F9246" s="52" t="s">
        <v>1084</v>
      </c>
      <c r="G9246" s="56" t="s">
        <v>1085</v>
      </c>
      <c r="H9246" s="57">
        <v>59716727</v>
      </c>
    </row>
    <row r="9247" spans="1:8">
      <c r="A9247" s="52" t="s">
        <v>811</v>
      </c>
      <c r="B9247" s="52" t="s">
        <v>843</v>
      </c>
      <c r="C9247" s="52" t="s">
        <v>1122</v>
      </c>
      <c r="D9247" s="52" t="s">
        <v>1130</v>
      </c>
      <c r="E9247" s="52" t="s">
        <v>1083</v>
      </c>
      <c r="F9247" s="52" t="s">
        <v>1086</v>
      </c>
      <c r="G9247" s="56" t="s">
        <v>1087</v>
      </c>
      <c r="H9247" s="57">
        <v>49396260</v>
      </c>
    </row>
    <row r="9248" spans="1:8">
      <c r="A9248" s="52" t="s">
        <v>811</v>
      </c>
      <c r="B9248" s="52" t="s">
        <v>843</v>
      </c>
      <c r="C9248" s="52" t="s">
        <v>1122</v>
      </c>
      <c r="D9248" s="52" t="s">
        <v>1130</v>
      </c>
      <c r="E9248" s="52" t="s">
        <v>1083</v>
      </c>
      <c r="F9248" s="52" t="s">
        <v>1088</v>
      </c>
      <c r="G9248" s="56" t="s">
        <v>1089</v>
      </c>
      <c r="H9248" s="57">
        <v>156851800</v>
      </c>
    </row>
    <row r="9249" spans="1:8">
      <c r="A9249" s="52" t="s">
        <v>811</v>
      </c>
      <c r="B9249" s="52" t="s">
        <v>843</v>
      </c>
      <c r="C9249" s="52" t="s">
        <v>1122</v>
      </c>
      <c r="D9249" s="52" t="s">
        <v>1130</v>
      </c>
      <c r="E9249" s="52" t="s">
        <v>1083</v>
      </c>
      <c r="F9249" s="52" t="s">
        <v>1090</v>
      </c>
      <c r="G9249" s="56" t="s">
        <v>1091</v>
      </c>
      <c r="H9249" s="57">
        <v>2193234000</v>
      </c>
    </row>
    <row r="9250" spans="1:8" ht="38.25">
      <c r="A9250" s="52" t="s">
        <v>811</v>
      </c>
      <c r="B9250" s="52" t="s">
        <v>843</v>
      </c>
      <c r="C9250" s="52" t="s">
        <v>1122</v>
      </c>
      <c r="D9250" s="52" t="s">
        <v>1130</v>
      </c>
      <c r="E9250" s="52" t="s">
        <v>1254</v>
      </c>
      <c r="F9250" s="52" t="s">
        <v>201</v>
      </c>
      <c r="G9250" s="56" t="s">
        <v>1255</v>
      </c>
      <c r="H9250" s="57">
        <v>25000000</v>
      </c>
    </row>
    <row r="9251" spans="1:8">
      <c r="A9251" s="52" t="s">
        <v>811</v>
      </c>
      <c r="B9251" s="52" t="s">
        <v>843</v>
      </c>
      <c r="C9251" s="52" t="s">
        <v>1122</v>
      </c>
      <c r="D9251" s="52" t="s">
        <v>1130</v>
      </c>
      <c r="E9251" s="52" t="s">
        <v>1254</v>
      </c>
      <c r="F9251" s="52" t="s">
        <v>1352</v>
      </c>
      <c r="G9251" s="56" t="s">
        <v>971</v>
      </c>
      <c r="H9251" s="57">
        <v>25000000</v>
      </c>
    </row>
    <row r="9252" spans="1:8" ht="38.25">
      <c r="A9252" s="52" t="s">
        <v>811</v>
      </c>
      <c r="B9252" s="52" t="s">
        <v>843</v>
      </c>
      <c r="C9252" s="52" t="s">
        <v>1122</v>
      </c>
      <c r="D9252" s="52" t="s">
        <v>1130</v>
      </c>
      <c r="E9252" s="52" t="s">
        <v>1277</v>
      </c>
      <c r="F9252" s="52" t="s">
        <v>201</v>
      </c>
      <c r="G9252" s="56" t="s">
        <v>1278</v>
      </c>
      <c r="H9252" s="57">
        <v>1932238238</v>
      </c>
    </row>
    <row r="9253" spans="1:8" ht="25.5">
      <c r="A9253" s="52" t="s">
        <v>811</v>
      </c>
      <c r="B9253" s="52" t="s">
        <v>843</v>
      </c>
      <c r="C9253" s="52" t="s">
        <v>1122</v>
      </c>
      <c r="D9253" s="52" t="s">
        <v>1130</v>
      </c>
      <c r="E9253" s="52" t="s">
        <v>1277</v>
      </c>
      <c r="F9253" s="52" t="s">
        <v>1279</v>
      </c>
      <c r="G9253" s="56" t="s">
        <v>1280</v>
      </c>
      <c r="H9253" s="57">
        <v>795376031</v>
      </c>
    </row>
    <row r="9254" spans="1:8">
      <c r="A9254" s="52" t="s">
        <v>811</v>
      </c>
      <c r="B9254" s="52" t="s">
        <v>843</v>
      </c>
      <c r="C9254" s="52" t="s">
        <v>1122</v>
      </c>
      <c r="D9254" s="52" t="s">
        <v>1130</v>
      </c>
      <c r="E9254" s="52" t="s">
        <v>1277</v>
      </c>
      <c r="F9254" s="52" t="s">
        <v>1281</v>
      </c>
      <c r="G9254" s="56" t="s">
        <v>1282</v>
      </c>
      <c r="H9254" s="57">
        <v>847634560</v>
      </c>
    </row>
    <row r="9255" spans="1:8">
      <c r="A9255" s="52" t="s">
        <v>811</v>
      </c>
      <c r="B9255" s="52" t="s">
        <v>843</v>
      </c>
      <c r="C9255" s="52" t="s">
        <v>1122</v>
      </c>
      <c r="D9255" s="52" t="s">
        <v>1130</v>
      </c>
      <c r="E9255" s="52" t="s">
        <v>1277</v>
      </c>
      <c r="F9255" s="52" t="s">
        <v>1283</v>
      </c>
      <c r="G9255" s="56" t="s">
        <v>1284</v>
      </c>
      <c r="H9255" s="57">
        <v>72306912</v>
      </c>
    </row>
    <row r="9256" spans="1:8">
      <c r="A9256" s="52" t="s">
        <v>811</v>
      </c>
      <c r="B9256" s="52" t="s">
        <v>843</v>
      </c>
      <c r="C9256" s="52" t="s">
        <v>1122</v>
      </c>
      <c r="D9256" s="52" t="s">
        <v>1130</v>
      </c>
      <c r="E9256" s="52" t="s">
        <v>1277</v>
      </c>
      <c r="F9256" s="52" t="s">
        <v>1285</v>
      </c>
      <c r="G9256" s="56" t="s">
        <v>1286</v>
      </c>
      <c r="H9256" s="57">
        <v>216920735</v>
      </c>
    </row>
    <row r="9257" spans="1:8">
      <c r="A9257" s="52" t="s">
        <v>811</v>
      </c>
      <c r="B9257" s="52" t="s">
        <v>843</v>
      </c>
      <c r="C9257" s="52" t="s">
        <v>1122</v>
      </c>
      <c r="D9257" s="52" t="s">
        <v>1130</v>
      </c>
      <c r="E9257" s="52" t="s">
        <v>1096</v>
      </c>
      <c r="F9257" s="52" t="s">
        <v>201</v>
      </c>
      <c r="G9257" s="56" t="s">
        <v>1097</v>
      </c>
      <c r="H9257" s="57">
        <v>18973098000</v>
      </c>
    </row>
    <row r="9258" spans="1:8" ht="25.5">
      <c r="A9258" s="52" t="s">
        <v>811</v>
      </c>
      <c r="B9258" s="52" t="s">
        <v>843</v>
      </c>
      <c r="C9258" s="52" t="s">
        <v>1122</v>
      </c>
      <c r="D9258" s="52" t="s">
        <v>1130</v>
      </c>
      <c r="E9258" s="52" t="s">
        <v>1096</v>
      </c>
      <c r="F9258" s="52" t="s">
        <v>1098</v>
      </c>
      <c r="G9258" s="56" t="s">
        <v>1099</v>
      </c>
      <c r="H9258" s="57">
        <v>18973098000</v>
      </c>
    </row>
    <row r="9259" spans="1:8">
      <c r="A9259" s="52" t="s">
        <v>811</v>
      </c>
      <c r="B9259" s="52" t="s">
        <v>843</v>
      </c>
      <c r="C9259" s="52" t="s">
        <v>1122</v>
      </c>
      <c r="D9259" s="52" t="s">
        <v>1130</v>
      </c>
      <c r="E9259" s="52" t="s">
        <v>1133</v>
      </c>
      <c r="F9259" s="52" t="s">
        <v>201</v>
      </c>
      <c r="G9259" s="56" t="s">
        <v>1134</v>
      </c>
      <c r="H9259" s="57">
        <v>942840000</v>
      </c>
    </row>
    <row r="9260" spans="1:8">
      <c r="A9260" s="52" t="s">
        <v>811</v>
      </c>
      <c r="B9260" s="52" t="s">
        <v>843</v>
      </c>
      <c r="C9260" s="52" t="s">
        <v>1122</v>
      </c>
      <c r="D9260" s="52" t="s">
        <v>1130</v>
      </c>
      <c r="E9260" s="52" t="s">
        <v>1133</v>
      </c>
      <c r="F9260" s="52" t="s">
        <v>1135</v>
      </c>
      <c r="G9260" s="56" t="s">
        <v>1136</v>
      </c>
      <c r="H9260" s="57">
        <v>942840000</v>
      </c>
    </row>
    <row r="9261" spans="1:8">
      <c r="A9261" s="52" t="s">
        <v>811</v>
      </c>
      <c r="B9261" s="52" t="s">
        <v>843</v>
      </c>
      <c r="C9261" s="52" t="s">
        <v>1122</v>
      </c>
      <c r="D9261" s="52" t="s">
        <v>1130</v>
      </c>
      <c r="E9261" s="52" t="s">
        <v>1100</v>
      </c>
      <c r="F9261" s="52" t="s">
        <v>201</v>
      </c>
      <c r="G9261" s="56" t="s">
        <v>1034</v>
      </c>
      <c r="H9261" s="57">
        <v>2982551000</v>
      </c>
    </row>
    <row r="9262" spans="1:8">
      <c r="A9262" s="52" t="s">
        <v>811</v>
      </c>
      <c r="B9262" s="52" t="s">
        <v>843</v>
      </c>
      <c r="C9262" s="52" t="s">
        <v>1122</v>
      </c>
      <c r="D9262" s="52" t="s">
        <v>1130</v>
      </c>
      <c r="E9262" s="52" t="s">
        <v>1100</v>
      </c>
      <c r="F9262" s="52" t="s">
        <v>1101</v>
      </c>
      <c r="G9262" s="56" t="s">
        <v>1102</v>
      </c>
      <c r="H9262" s="57">
        <v>381712000</v>
      </c>
    </row>
    <row r="9263" spans="1:8">
      <c r="A9263" s="52" t="s">
        <v>811</v>
      </c>
      <c r="B9263" s="52" t="s">
        <v>843</v>
      </c>
      <c r="C9263" s="52" t="s">
        <v>1122</v>
      </c>
      <c r="D9263" s="52" t="s">
        <v>1130</v>
      </c>
      <c r="E9263" s="52" t="s">
        <v>1100</v>
      </c>
      <c r="F9263" s="52" t="s">
        <v>1103</v>
      </c>
      <c r="G9263" s="56" t="s">
        <v>1104</v>
      </c>
      <c r="H9263" s="57">
        <v>2394339000</v>
      </c>
    </row>
    <row r="9264" spans="1:8">
      <c r="A9264" s="52" t="s">
        <v>811</v>
      </c>
      <c r="B9264" s="52" t="s">
        <v>843</v>
      </c>
      <c r="C9264" s="52" t="s">
        <v>1122</v>
      </c>
      <c r="D9264" s="52" t="s">
        <v>1130</v>
      </c>
      <c r="E9264" s="52" t="s">
        <v>1100</v>
      </c>
      <c r="F9264" s="52" t="s">
        <v>1105</v>
      </c>
      <c r="G9264" s="56" t="s">
        <v>971</v>
      </c>
      <c r="H9264" s="57">
        <v>206500000</v>
      </c>
    </row>
    <row r="9265" spans="1:8">
      <c r="A9265" s="52" t="s">
        <v>811</v>
      </c>
      <c r="B9265" s="52" t="s">
        <v>843</v>
      </c>
      <c r="C9265" s="52" t="s">
        <v>1122</v>
      </c>
      <c r="D9265" s="52" t="s">
        <v>440</v>
      </c>
      <c r="E9265" s="52" t="s">
        <v>201</v>
      </c>
      <c r="F9265" s="52" t="s">
        <v>201</v>
      </c>
      <c r="G9265" s="56" t="s">
        <v>1366</v>
      </c>
      <c r="H9265" s="57">
        <v>59674790838</v>
      </c>
    </row>
    <row r="9266" spans="1:8">
      <c r="A9266" s="52" t="s">
        <v>811</v>
      </c>
      <c r="B9266" s="52" t="s">
        <v>843</v>
      </c>
      <c r="C9266" s="52" t="s">
        <v>1122</v>
      </c>
      <c r="D9266" s="52" t="s">
        <v>440</v>
      </c>
      <c r="E9266" s="52" t="s">
        <v>934</v>
      </c>
      <c r="F9266" s="52" t="s">
        <v>201</v>
      </c>
      <c r="G9266" s="56" t="s">
        <v>935</v>
      </c>
      <c r="H9266" s="57">
        <v>18365143850</v>
      </c>
    </row>
    <row r="9267" spans="1:8">
      <c r="A9267" s="52" t="s">
        <v>811</v>
      </c>
      <c r="B9267" s="52" t="s">
        <v>843</v>
      </c>
      <c r="C9267" s="52" t="s">
        <v>1122</v>
      </c>
      <c r="D9267" s="52" t="s">
        <v>440</v>
      </c>
      <c r="E9267" s="52" t="s">
        <v>934</v>
      </c>
      <c r="F9267" s="52" t="s">
        <v>936</v>
      </c>
      <c r="G9267" s="56" t="s">
        <v>937</v>
      </c>
      <c r="H9267" s="57">
        <v>18365143850</v>
      </c>
    </row>
    <row r="9268" spans="1:8" ht="25.5">
      <c r="A9268" s="52" t="s">
        <v>811</v>
      </c>
      <c r="B9268" s="52" t="s">
        <v>843</v>
      </c>
      <c r="C9268" s="52" t="s">
        <v>1122</v>
      </c>
      <c r="D9268" s="52" t="s">
        <v>440</v>
      </c>
      <c r="E9268" s="52" t="s">
        <v>940</v>
      </c>
      <c r="F9268" s="52" t="s">
        <v>201</v>
      </c>
      <c r="G9268" s="56" t="s">
        <v>941</v>
      </c>
      <c r="H9268" s="57">
        <v>1769300</v>
      </c>
    </row>
    <row r="9269" spans="1:8" ht="25.5">
      <c r="A9269" s="52" t="s">
        <v>811</v>
      </c>
      <c r="B9269" s="52" t="s">
        <v>843</v>
      </c>
      <c r="C9269" s="52" t="s">
        <v>1122</v>
      </c>
      <c r="D9269" s="52" t="s">
        <v>440</v>
      </c>
      <c r="E9269" s="52" t="s">
        <v>940</v>
      </c>
      <c r="F9269" s="52" t="s">
        <v>942</v>
      </c>
      <c r="G9269" s="56" t="s">
        <v>943</v>
      </c>
      <c r="H9269" s="57">
        <v>1769300</v>
      </c>
    </row>
    <row r="9270" spans="1:8">
      <c r="A9270" s="52" t="s">
        <v>811</v>
      </c>
      <c r="B9270" s="52" t="s">
        <v>843</v>
      </c>
      <c r="C9270" s="52" t="s">
        <v>1122</v>
      </c>
      <c r="D9270" s="52" t="s">
        <v>440</v>
      </c>
      <c r="E9270" s="52" t="s">
        <v>944</v>
      </c>
      <c r="F9270" s="52" t="s">
        <v>201</v>
      </c>
      <c r="G9270" s="56" t="s">
        <v>945</v>
      </c>
      <c r="H9270" s="57">
        <v>24712232624</v>
      </c>
    </row>
    <row r="9271" spans="1:8">
      <c r="A9271" s="52" t="s">
        <v>811</v>
      </c>
      <c r="B9271" s="52" t="s">
        <v>843</v>
      </c>
      <c r="C9271" s="52" t="s">
        <v>1122</v>
      </c>
      <c r="D9271" s="52" t="s">
        <v>440</v>
      </c>
      <c r="E9271" s="52" t="s">
        <v>944</v>
      </c>
      <c r="F9271" s="52" t="s">
        <v>946</v>
      </c>
      <c r="G9271" s="56" t="s">
        <v>947</v>
      </c>
      <c r="H9271" s="57">
        <v>273903006</v>
      </c>
    </row>
    <row r="9272" spans="1:8">
      <c r="A9272" s="52" t="s">
        <v>811</v>
      </c>
      <c r="B9272" s="52" t="s">
        <v>843</v>
      </c>
      <c r="C9272" s="52" t="s">
        <v>1122</v>
      </c>
      <c r="D9272" s="52" t="s">
        <v>440</v>
      </c>
      <c r="E9272" s="52" t="s">
        <v>944</v>
      </c>
      <c r="F9272" s="52" t="s">
        <v>1240</v>
      </c>
      <c r="G9272" s="56" t="s">
        <v>1241</v>
      </c>
      <c r="H9272" s="57">
        <v>786776000</v>
      </c>
    </row>
    <row r="9273" spans="1:8">
      <c r="A9273" s="52" t="s">
        <v>811</v>
      </c>
      <c r="B9273" s="52" t="s">
        <v>843</v>
      </c>
      <c r="C9273" s="52" t="s">
        <v>1122</v>
      </c>
      <c r="D9273" s="52" t="s">
        <v>440</v>
      </c>
      <c r="E9273" s="52" t="s">
        <v>944</v>
      </c>
      <c r="F9273" s="52" t="s">
        <v>948</v>
      </c>
      <c r="G9273" s="56" t="s">
        <v>949</v>
      </c>
      <c r="H9273" s="57">
        <v>67248952</v>
      </c>
    </row>
    <row r="9274" spans="1:8">
      <c r="A9274" s="52" t="s">
        <v>811</v>
      </c>
      <c r="B9274" s="52" t="s">
        <v>843</v>
      </c>
      <c r="C9274" s="52" t="s">
        <v>1122</v>
      </c>
      <c r="D9274" s="52" t="s">
        <v>440</v>
      </c>
      <c r="E9274" s="52" t="s">
        <v>944</v>
      </c>
      <c r="F9274" s="52" t="s">
        <v>950</v>
      </c>
      <c r="G9274" s="56" t="s">
        <v>951</v>
      </c>
      <c r="H9274" s="57">
        <v>96900000</v>
      </c>
    </row>
    <row r="9275" spans="1:8">
      <c r="A9275" s="52" t="s">
        <v>811</v>
      </c>
      <c r="B9275" s="52" t="s">
        <v>843</v>
      </c>
      <c r="C9275" s="52" t="s">
        <v>1122</v>
      </c>
      <c r="D9275" s="52" t="s">
        <v>440</v>
      </c>
      <c r="E9275" s="52" t="s">
        <v>944</v>
      </c>
      <c r="F9275" s="52" t="s">
        <v>1229</v>
      </c>
      <c r="G9275" s="56" t="s">
        <v>1230</v>
      </c>
      <c r="H9275" s="57">
        <v>7743349717</v>
      </c>
    </row>
    <row r="9276" spans="1:8" ht="25.5">
      <c r="A9276" s="52" t="s">
        <v>811</v>
      </c>
      <c r="B9276" s="52" t="s">
        <v>843</v>
      </c>
      <c r="C9276" s="52" t="s">
        <v>1122</v>
      </c>
      <c r="D9276" s="52" t="s">
        <v>440</v>
      </c>
      <c r="E9276" s="52" t="s">
        <v>944</v>
      </c>
      <c r="F9276" s="52" t="s">
        <v>954</v>
      </c>
      <c r="G9276" s="56" t="s">
        <v>955</v>
      </c>
      <c r="H9276" s="57">
        <v>74814000</v>
      </c>
    </row>
    <row r="9277" spans="1:8">
      <c r="A9277" s="52" t="s">
        <v>811</v>
      </c>
      <c r="B9277" s="52" t="s">
        <v>843</v>
      </c>
      <c r="C9277" s="52" t="s">
        <v>1122</v>
      </c>
      <c r="D9277" s="52" t="s">
        <v>440</v>
      </c>
      <c r="E9277" s="52" t="s">
        <v>944</v>
      </c>
      <c r="F9277" s="52" t="s">
        <v>1289</v>
      </c>
      <c r="G9277" s="56" t="s">
        <v>1290</v>
      </c>
      <c r="H9277" s="57">
        <v>367283750</v>
      </c>
    </row>
    <row r="9278" spans="1:8" ht="25.5">
      <c r="A9278" s="52" t="s">
        <v>811</v>
      </c>
      <c r="B9278" s="52" t="s">
        <v>843</v>
      </c>
      <c r="C9278" s="52" t="s">
        <v>1122</v>
      </c>
      <c r="D9278" s="52" t="s">
        <v>440</v>
      </c>
      <c r="E9278" s="52" t="s">
        <v>944</v>
      </c>
      <c r="F9278" s="52" t="s">
        <v>956</v>
      </c>
      <c r="G9278" s="56" t="s">
        <v>957</v>
      </c>
      <c r="H9278" s="57">
        <v>324017199</v>
      </c>
    </row>
    <row r="9279" spans="1:8">
      <c r="A9279" s="52" t="s">
        <v>811</v>
      </c>
      <c r="B9279" s="52" t="s">
        <v>843</v>
      </c>
      <c r="C9279" s="52" t="s">
        <v>1122</v>
      </c>
      <c r="D9279" s="52" t="s">
        <v>440</v>
      </c>
      <c r="E9279" s="52" t="s">
        <v>944</v>
      </c>
      <c r="F9279" s="52" t="s">
        <v>1287</v>
      </c>
      <c r="G9279" s="56" t="s">
        <v>1288</v>
      </c>
      <c r="H9279" s="57">
        <v>132825000</v>
      </c>
    </row>
    <row r="9280" spans="1:8">
      <c r="A9280" s="52" t="s">
        <v>811</v>
      </c>
      <c r="B9280" s="52" t="s">
        <v>843</v>
      </c>
      <c r="C9280" s="52" t="s">
        <v>1122</v>
      </c>
      <c r="D9280" s="52" t="s">
        <v>440</v>
      </c>
      <c r="E9280" s="52" t="s">
        <v>944</v>
      </c>
      <c r="F9280" s="52" t="s">
        <v>960</v>
      </c>
      <c r="G9280" s="56" t="s">
        <v>961</v>
      </c>
      <c r="H9280" s="57">
        <v>14845115000</v>
      </c>
    </row>
    <row r="9281" spans="1:8">
      <c r="A9281" s="52" t="s">
        <v>811</v>
      </c>
      <c r="B9281" s="52" t="s">
        <v>843</v>
      </c>
      <c r="C9281" s="52" t="s">
        <v>1122</v>
      </c>
      <c r="D9281" s="52" t="s">
        <v>440</v>
      </c>
      <c r="E9281" s="52" t="s">
        <v>1139</v>
      </c>
      <c r="F9281" s="52" t="s">
        <v>201</v>
      </c>
      <c r="G9281" s="56" t="s">
        <v>1140</v>
      </c>
      <c r="H9281" s="57">
        <v>10000000</v>
      </c>
    </row>
    <row r="9282" spans="1:8">
      <c r="A9282" s="52" t="s">
        <v>811</v>
      </c>
      <c r="B9282" s="52" t="s">
        <v>843</v>
      </c>
      <c r="C9282" s="52" t="s">
        <v>1122</v>
      </c>
      <c r="D9282" s="52" t="s">
        <v>440</v>
      </c>
      <c r="E9282" s="52" t="s">
        <v>1139</v>
      </c>
      <c r="F9282" s="52" t="s">
        <v>1266</v>
      </c>
      <c r="G9282" s="56" t="s">
        <v>1267</v>
      </c>
      <c r="H9282" s="57">
        <v>10000000</v>
      </c>
    </row>
    <row r="9283" spans="1:8">
      <c r="A9283" s="52" t="s">
        <v>811</v>
      </c>
      <c r="B9283" s="52" t="s">
        <v>843</v>
      </c>
      <c r="C9283" s="52" t="s">
        <v>1122</v>
      </c>
      <c r="D9283" s="52" t="s">
        <v>440</v>
      </c>
      <c r="E9283" s="52" t="s">
        <v>966</v>
      </c>
      <c r="F9283" s="52" t="s">
        <v>201</v>
      </c>
      <c r="G9283" s="56" t="s">
        <v>967</v>
      </c>
      <c r="H9283" s="57">
        <v>2662009000</v>
      </c>
    </row>
    <row r="9284" spans="1:8">
      <c r="A9284" s="52" t="s">
        <v>811</v>
      </c>
      <c r="B9284" s="52" t="s">
        <v>843</v>
      </c>
      <c r="C9284" s="52" t="s">
        <v>1122</v>
      </c>
      <c r="D9284" s="52" t="s">
        <v>440</v>
      </c>
      <c r="E9284" s="52" t="s">
        <v>966</v>
      </c>
      <c r="F9284" s="52" t="s">
        <v>970</v>
      </c>
      <c r="G9284" s="56" t="s">
        <v>971</v>
      </c>
      <c r="H9284" s="57">
        <v>2662009000</v>
      </c>
    </row>
    <row r="9285" spans="1:8">
      <c r="A9285" s="52" t="s">
        <v>811</v>
      </c>
      <c r="B9285" s="52" t="s">
        <v>843</v>
      </c>
      <c r="C9285" s="52" t="s">
        <v>1122</v>
      </c>
      <c r="D9285" s="52" t="s">
        <v>440</v>
      </c>
      <c r="E9285" s="52" t="s">
        <v>972</v>
      </c>
      <c r="F9285" s="52" t="s">
        <v>201</v>
      </c>
      <c r="G9285" s="56" t="s">
        <v>973</v>
      </c>
      <c r="H9285" s="57">
        <v>4473075259</v>
      </c>
    </row>
    <row r="9286" spans="1:8">
      <c r="A9286" s="52" t="s">
        <v>811</v>
      </c>
      <c r="B9286" s="52" t="s">
        <v>843</v>
      </c>
      <c r="C9286" s="52" t="s">
        <v>1122</v>
      </c>
      <c r="D9286" s="52" t="s">
        <v>440</v>
      </c>
      <c r="E9286" s="52" t="s">
        <v>972</v>
      </c>
      <c r="F9286" s="52" t="s">
        <v>974</v>
      </c>
      <c r="G9286" s="56" t="s">
        <v>975</v>
      </c>
      <c r="H9286" s="57">
        <v>3335654443</v>
      </c>
    </row>
    <row r="9287" spans="1:8">
      <c r="A9287" s="52" t="s">
        <v>811</v>
      </c>
      <c r="B9287" s="52" t="s">
        <v>843</v>
      </c>
      <c r="C9287" s="52" t="s">
        <v>1122</v>
      </c>
      <c r="D9287" s="52" t="s">
        <v>440</v>
      </c>
      <c r="E9287" s="52" t="s">
        <v>972</v>
      </c>
      <c r="F9287" s="52" t="s">
        <v>976</v>
      </c>
      <c r="G9287" s="56" t="s">
        <v>977</v>
      </c>
      <c r="H9287" s="57">
        <v>571826476</v>
      </c>
    </row>
    <row r="9288" spans="1:8">
      <c r="A9288" s="52" t="s">
        <v>811</v>
      </c>
      <c r="B9288" s="52" t="s">
        <v>843</v>
      </c>
      <c r="C9288" s="52" t="s">
        <v>1122</v>
      </c>
      <c r="D9288" s="52" t="s">
        <v>440</v>
      </c>
      <c r="E9288" s="52" t="s">
        <v>972</v>
      </c>
      <c r="F9288" s="52" t="s">
        <v>978</v>
      </c>
      <c r="G9288" s="56" t="s">
        <v>979</v>
      </c>
      <c r="H9288" s="57">
        <v>374985522</v>
      </c>
    </row>
    <row r="9289" spans="1:8">
      <c r="A9289" s="52" t="s">
        <v>811</v>
      </c>
      <c r="B9289" s="52" t="s">
        <v>843</v>
      </c>
      <c r="C9289" s="52" t="s">
        <v>1122</v>
      </c>
      <c r="D9289" s="52" t="s">
        <v>440</v>
      </c>
      <c r="E9289" s="52" t="s">
        <v>972</v>
      </c>
      <c r="F9289" s="52" t="s">
        <v>980</v>
      </c>
      <c r="G9289" s="56" t="s">
        <v>981</v>
      </c>
      <c r="H9289" s="57">
        <v>190608818</v>
      </c>
    </row>
    <row r="9290" spans="1:8">
      <c r="A9290" s="52" t="s">
        <v>811</v>
      </c>
      <c r="B9290" s="52" t="s">
        <v>843</v>
      </c>
      <c r="C9290" s="52" t="s">
        <v>1122</v>
      </c>
      <c r="D9290" s="52" t="s">
        <v>440</v>
      </c>
      <c r="E9290" s="52" t="s">
        <v>982</v>
      </c>
      <c r="F9290" s="52" t="s">
        <v>201</v>
      </c>
      <c r="G9290" s="56" t="s">
        <v>983</v>
      </c>
      <c r="H9290" s="57">
        <v>3534209177</v>
      </c>
    </row>
    <row r="9291" spans="1:8" ht="25.5">
      <c r="A9291" s="52" t="s">
        <v>811</v>
      </c>
      <c r="B9291" s="52" t="s">
        <v>843</v>
      </c>
      <c r="C9291" s="52" t="s">
        <v>1122</v>
      </c>
      <c r="D9291" s="52" t="s">
        <v>440</v>
      </c>
      <c r="E9291" s="52" t="s">
        <v>982</v>
      </c>
      <c r="F9291" s="52" t="s">
        <v>984</v>
      </c>
      <c r="G9291" s="56" t="s">
        <v>985</v>
      </c>
      <c r="H9291" s="57">
        <v>1084540177</v>
      </c>
    </row>
    <row r="9292" spans="1:8">
      <c r="A9292" s="52" t="s">
        <v>811</v>
      </c>
      <c r="B9292" s="52" t="s">
        <v>843</v>
      </c>
      <c r="C9292" s="52" t="s">
        <v>1122</v>
      </c>
      <c r="D9292" s="52" t="s">
        <v>440</v>
      </c>
      <c r="E9292" s="52" t="s">
        <v>982</v>
      </c>
      <c r="F9292" s="52" t="s">
        <v>1242</v>
      </c>
      <c r="G9292" s="56" t="s">
        <v>971</v>
      </c>
      <c r="H9292" s="57">
        <v>2449669000</v>
      </c>
    </row>
    <row r="9293" spans="1:8">
      <c r="A9293" s="52" t="s">
        <v>811</v>
      </c>
      <c r="B9293" s="52" t="s">
        <v>843</v>
      </c>
      <c r="C9293" s="52" t="s">
        <v>1122</v>
      </c>
      <c r="D9293" s="52" t="s">
        <v>440</v>
      </c>
      <c r="E9293" s="52" t="s">
        <v>986</v>
      </c>
      <c r="F9293" s="52" t="s">
        <v>201</v>
      </c>
      <c r="G9293" s="56" t="s">
        <v>987</v>
      </c>
      <c r="H9293" s="57">
        <v>409954338</v>
      </c>
    </row>
    <row r="9294" spans="1:8">
      <c r="A9294" s="52" t="s">
        <v>811</v>
      </c>
      <c r="B9294" s="52" t="s">
        <v>843</v>
      </c>
      <c r="C9294" s="52" t="s">
        <v>1122</v>
      </c>
      <c r="D9294" s="52" t="s">
        <v>440</v>
      </c>
      <c r="E9294" s="52" t="s">
        <v>986</v>
      </c>
      <c r="F9294" s="52" t="s">
        <v>988</v>
      </c>
      <c r="G9294" s="56" t="s">
        <v>989</v>
      </c>
      <c r="H9294" s="57">
        <v>208209103</v>
      </c>
    </row>
    <row r="9295" spans="1:8">
      <c r="A9295" s="52" t="s">
        <v>811</v>
      </c>
      <c r="B9295" s="52" t="s">
        <v>843</v>
      </c>
      <c r="C9295" s="52" t="s">
        <v>1122</v>
      </c>
      <c r="D9295" s="52" t="s">
        <v>440</v>
      </c>
      <c r="E9295" s="52" t="s">
        <v>986</v>
      </c>
      <c r="F9295" s="52" t="s">
        <v>990</v>
      </c>
      <c r="G9295" s="56" t="s">
        <v>991</v>
      </c>
      <c r="H9295" s="57">
        <v>19964658</v>
      </c>
    </row>
    <row r="9296" spans="1:8">
      <c r="A9296" s="52" t="s">
        <v>811</v>
      </c>
      <c r="B9296" s="52" t="s">
        <v>843</v>
      </c>
      <c r="C9296" s="52" t="s">
        <v>1122</v>
      </c>
      <c r="D9296" s="52" t="s">
        <v>440</v>
      </c>
      <c r="E9296" s="52" t="s">
        <v>986</v>
      </c>
      <c r="F9296" s="52" t="s">
        <v>992</v>
      </c>
      <c r="G9296" s="56" t="s">
        <v>993</v>
      </c>
      <c r="H9296" s="57">
        <v>172458869</v>
      </c>
    </row>
    <row r="9297" spans="1:8">
      <c r="A9297" s="52" t="s">
        <v>811</v>
      </c>
      <c r="B9297" s="52" t="s">
        <v>843</v>
      </c>
      <c r="C9297" s="52" t="s">
        <v>1122</v>
      </c>
      <c r="D9297" s="52" t="s">
        <v>440</v>
      </c>
      <c r="E9297" s="52" t="s">
        <v>986</v>
      </c>
      <c r="F9297" s="52" t="s">
        <v>994</v>
      </c>
      <c r="G9297" s="56" t="s">
        <v>995</v>
      </c>
      <c r="H9297" s="57">
        <v>9321708</v>
      </c>
    </row>
    <row r="9298" spans="1:8">
      <c r="A9298" s="52" t="s">
        <v>811</v>
      </c>
      <c r="B9298" s="52" t="s">
        <v>843</v>
      </c>
      <c r="C9298" s="52" t="s">
        <v>1122</v>
      </c>
      <c r="D9298" s="52" t="s">
        <v>440</v>
      </c>
      <c r="E9298" s="52" t="s">
        <v>996</v>
      </c>
      <c r="F9298" s="52" t="s">
        <v>201</v>
      </c>
      <c r="G9298" s="56" t="s">
        <v>997</v>
      </c>
      <c r="H9298" s="57">
        <v>880559818</v>
      </c>
    </row>
    <row r="9299" spans="1:8">
      <c r="A9299" s="52" t="s">
        <v>811</v>
      </c>
      <c r="B9299" s="52" t="s">
        <v>843</v>
      </c>
      <c r="C9299" s="52" t="s">
        <v>1122</v>
      </c>
      <c r="D9299" s="52" t="s">
        <v>440</v>
      </c>
      <c r="E9299" s="52" t="s">
        <v>996</v>
      </c>
      <c r="F9299" s="52" t="s">
        <v>998</v>
      </c>
      <c r="G9299" s="56" t="s">
        <v>999</v>
      </c>
      <c r="H9299" s="57">
        <v>373489858</v>
      </c>
    </row>
    <row r="9300" spans="1:8">
      <c r="A9300" s="52" t="s">
        <v>811</v>
      </c>
      <c r="B9300" s="52" t="s">
        <v>843</v>
      </c>
      <c r="C9300" s="52" t="s">
        <v>1122</v>
      </c>
      <c r="D9300" s="52" t="s">
        <v>440</v>
      </c>
      <c r="E9300" s="52" t="s">
        <v>996</v>
      </c>
      <c r="F9300" s="52" t="s">
        <v>1000</v>
      </c>
      <c r="G9300" s="56" t="s">
        <v>1001</v>
      </c>
      <c r="H9300" s="57">
        <v>127171000</v>
      </c>
    </row>
    <row r="9301" spans="1:8">
      <c r="A9301" s="52" t="s">
        <v>811</v>
      </c>
      <c r="B9301" s="52" t="s">
        <v>843</v>
      </c>
      <c r="C9301" s="52" t="s">
        <v>1122</v>
      </c>
      <c r="D9301" s="52" t="s">
        <v>440</v>
      </c>
      <c r="E9301" s="52" t="s">
        <v>996</v>
      </c>
      <c r="F9301" s="52" t="s">
        <v>1002</v>
      </c>
      <c r="G9301" s="56" t="s">
        <v>1003</v>
      </c>
      <c r="H9301" s="57">
        <v>126000000</v>
      </c>
    </row>
    <row r="9302" spans="1:8">
      <c r="A9302" s="52" t="s">
        <v>811</v>
      </c>
      <c r="B9302" s="52" t="s">
        <v>843</v>
      </c>
      <c r="C9302" s="52" t="s">
        <v>1122</v>
      </c>
      <c r="D9302" s="52" t="s">
        <v>440</v>
      </c>
      <c r="E9302" s="52" t="s">
        <v>996</v>
      </c>
      <c r="F9302" s="52" t="s">
        <v>1004</v>
      </c>
      <c r="G9302" s="56" t="s">
        <v>1005</v>
      </c>
      <c r="H9302" s="57">
        <v>253898960</v>
      </c>
    </row>
    <row r="9303" spans="1:8">
      <c r="A9303" s="52" t="s">
        <v>811</v>
      </c>
      <c r="B9303" s="52" t="s">
        <v>843</v>
      </c>
      <c r="C9303" s="52" t="s">
        <v>1122</v>
      </c>
      <c r="D9303" s="52" t="s">
        <v>440</v>
      </c>
      <c r="E9303" s="52" t="s">
        <v>1006</v>
      </c>
      <c r="F9303" s="52" t="s">
        <v>201</v>
      </c>
      <c r="G9303" s="56" t="s">
        <v>1007</v>
      </c>
      <c r="H9303" s="57">
        <v>272295423</v>
      </c>
    </row>
    <row r="9304" spans="1:8" ht="38.25">
      <c r="A9304" s="52" t="s">
        <v>811</v>
      </c>
      <c r="B9304" s="52" t="s">
        <v>843</v>
      </c>
      <c r="C9304" s="52" t="s">
        <v>1122</v>
      </c>
      <c r="D9304" s="52" t="s">
        <v>440</v>
      </c>
      <c r="E9304" s="52" t="s">
        <v>1006</v>
      </c>
      <c r="F9304" s="52" t="s">
        <v>1008</v>
      </c>
      <c r="G9304" s="56" t="s">
        <v>1009</v>
      </c>
      <c r="H9304" s="57">
        <v>17344741</v>
      </c>
    </row>
    <row r="9305" spans="1:8" ht="38.25">
      <c r="A9305" s="52" t="s">
        <v>811</v>
      </c>
      <c r="B9305" s="52" t="s">
        <v>843</v>
      </c>
      <c r="C9305" s="52" t="s">
        <v>1122</v>
      </c>
      <c r="D9305" s="52" t="s">
        <v>440</v>
      </c>
      <c r="E9305" s="52" t="s">
        <v>1006</v>
      </c>
      <c r="F9305" s="52" t="s">
        <v>1012</v>
      </c>
      <c r="G9305" s="56" t="s">
        <v>1013</v>
      </c>
      <c r="H9305" s="57">
        <v>82975423</v>
      </c>
    </row>
    <row r="9306" spans="1:8">
      <c r="A9306" s="52" t="s">
        <v>811</v>
      </c>
      <c r="B9306" s="52" t="s">
        <v>843</v>
      </c>
      <c r="C9306" s="52" t="s">
        <v>1122</v>
      </c>
      <c r="D9306" s="52" t="s">
        <v>440</v>
      </c>
      <c r="E9306" s="52" t="s">
        <v>1006</v>
      </c>
      <c r="F9306" s="52" t="s">
        <v>1014</v>
      </c>
      <c r="G9306" s="56" t="s">
        <v>1015</v>
      </c>
      <c r="H9306" s="57">
        <v>171975259</v>
      </c>
    </row>
    <row r="9307" spans="1:8">
      <c r="A9307" s="52" t="s">
        <v>811</v>
      </c>
      <c r="B9307" s="52" t="s">
        <v>843</v>
      </c>
      <c r="C9307" s="52" t="s">
        <v>1122</v>
      </c>
      <c r="D9307" s="52" t="s">
        <v>440</v>
      </c>
      <c r="E9307" s="52" t="s">
        <v>1021</v>
      </c>
      <c r="F9307" s="52" t="s">
        <v>201</v>
      </c>
      <c r="G9307" s="56" t="s">
        <v>1022</v>
      </c>
      <c r="H9307" s="57">
        <v>561326000</v>
      </c>
    </row>
    <row r="9308" spans="1:8">
      <c r="A9308" s="52" t="s">
        <v>811</v>
      </c>
      <c r="B9308" s="52" t="s">
        <v>843</v>
      </c>
      <c r="C9308" s="52" t="s">
        <v>1122</v>
      </c>
      <c r="D9308" s="52" t="s">
        <v>440</v>
      </c>
      <c r="E9308" s="52" t="s">
        <v>1021</v>
      </c>
      <c r="F9308" s="52" t="s">
        <v>1023</v>
      </c>
      <c r="G9308" s="56" t="s">
        <v>1024</v>
      </c>
      <c r="H9308" s="57">
        <v>62731100</v>
      </c>
    </row>
    <row r="9309" spans="1:8">
      <c r="A9309" s="52" t="s">
        <v>811</v>
      </c>
      <c r="B9309" s="52" t="s">
        <v>843</v>
      </c>
      <c r="C9309" s="52" t="s">
        <v>1122</v>
      </c>
      <c r="D9309" s="52" t="s">
        <v>440</v>
      </c>
      <c r="E9309" s="52" t="s">
        <v>1021</v>
      </c>
      <c r="F9309" s="52" t="s">
        <v>1025</v>
      </c>
      <c r="G9309" s="56" t="s">
        <v>1026</v>
      </c>
      <c r="H9309" s="57">
        <v>29200000</v>
      </c>
    </row>
    <row r="9310" spans="1:8">
      <c r="A9310" s="52" t="s">
        <v>811</v>
      </c>
      <c r="B9310" s="52" t="s">
        <v>843</v>
      </c>
      <c r="C9310" s="52" t="s">
        <v>1122</v>
      </c>
      <c r="D9310" s="52" t="s">
        <v>440</v>
      </c>
      <c r="E9310" s="52" t="s">
        <v>1021</v>
      </c>
      <c r="F9310" s="52" t="s">
        <v>1031</v>
      </c>
      <c r="G9310" s="56" t="s">
        <v>1032</v>
      </c>
      <c r="H9310" s="57">
        <v>309950000</v>
      </c>
    </row>
    <row r="9311" spans="1:8">
      <c r="A9311" s="52" t="s">
        <v>811</v>
      </c>
      <c r="B9311" s="52" t="s">
        <v>843</v>
      </c>
      <c r="C9311" s="52" t="s">
        <v>1122</v>
      </c>
      <c r="D9311" s="52" t="s">
        <v>440</v>
      </c>
      <c r="E9311" s="52" t="s">
        <v>1021</v>
      </c>
      <c r="F9311" s="52" t="s">
        <v>1033</v>
      </c>
      <c r="G9311" s="56" t="s">
        <v>1034</v>
      </c>
      <c r="H9311" s="57">
        <v>159444900</v>
      </c>
    </row>
    <row r="9312" spans="1:8">
      <c r="A9312" s="52" t="s">
        <v>811</v>
      </c>
      <c r="B9312" s="52" t="s">
        <v>843</v>
      </c>
      <c r="C9312" s="52" t="s">
        <v>1122</v>
      </c>
      <c r="D9312" s="52" t="s">
        <v>440</v>
      </c>
      <c r="E9312" s="52" t="s">
        <v>1035</v>
      </c>
      <c r="F9312" s="52" t="s">
        <v>201</v>
      </c>
      <c r="G9312" s="56" t="s">
        <v>1036</v>
      </c>
      <c r="H9312" s="57">
        <v>178327400</v>
      </c>
    </row>
    <row r="9313" spans="1:8">
      <c r="A9313" s="52" t="s">
        <v>811</v>
      </c>
      <c r="B9313" s="52" t="s">
        <v>843</v>
      </c>
      <c r="C9313" s="52" t="s">
        <v>1122</v>
      </c>
      <c r="D9313" s="52" t="s">
        <v>440</v>
      </c>
      <c r="E9313" s="52" t="s">
        <v>1035</v>
      </c>
      <c r="F9313" s="52" t="s">
        <v>1037</v>
      </c>
      <c r="G9313" s="56" t="s">
        <v>1038</v>
      </c>
      <c r="H9313" s="57">
        <v>9902400</v>
      </c>
    </row>
    <row r="9314" spans="1:8">
      <c r="A9314" s="52" t="s">
        <v>811</v>
      </c>
      <c r="B9314" s="52" t="s">
        <v>843</v>
      </c>
      <c r="C9314" s="52" t="s">
        <v>1122</v>
      </c>
      <c r="D9314" s="52" t="s">
        <v>440</v>
      </c>
      <c r="E9314" s="52" t="s">
        <v>1035</v>
      </c>
      <c r="F9314" s="52" t="s">
        <v>1039</v>
      </c>
      <c r="G9314" s="56" t="s">
        <v>1040</v>
      </c>
      <c r="H9314" s="57">
        <v>59325000</v>
      </c>
    </row>
    <row r="9315" spans="1:8">
      <c r="A9315" s="52" t="s">
        <v>811</v>
      </c>
      <c r="B9315" s="52" t="s">
        <v>843</v>
      </c>
      <c r="C9315" s="52" t="s">
        <v>1122</v>
      </c>
      <c r="D9315" s="52" t="s">
        <v>440</v>
      </c>
      <c r="E9315" s="52" t="s">
        <v>1035</v>
      </c>
      <c r="F9315" s="52" t="s">
        <v>1041</v>
      </c>
      <c r="G9315" s="56" t="s">
        <v>1028</v>
      </c>
      <c r="H9315" s="57">
        <v>21200000</v>
      </c>
    </row>
    <row r="9316" spans="1:8">
      <c r="A9316" s="52" t="s">
        <v>811</v>
      </c>
      <c r="B9316" s="52" t="s">
        <v>843</v>
      </c>
      <c r="C9316" s="52" t="s">
        <v>1122</v>
      </c>
      <c r="D9316" s="52" t="s">
        <v>440</v>
      </c>
      <c r="E9316" s="52" t="s">
        <v>1035</v>
      </c>
      <c r="F9316" s="52" t="s">
        <v>1042</v>
      </c>
      <c r="G9316" s="56" t="s">
        <v>1043</v>
      </c>
      <c r="H9316" s="57">
        <v>87900000</v>
      </c>
    </row>
    <row r="9317" spans="1:8">
      <c r="A9317" s="52" t="s">
        <v>811</v>
      </c>
      <c r="B9317" s="52" t="s">
        <v>843</v>
      </c>
      <c r="C9317" s="52" t="s">
        <v>1122</v>
      </c>
      <c r="D9317" s="52" t="s">
        <v>440</v>
      </c>
      <c r="E9317" s="52" t="s">
        <v>1044</v>
      </c>
      <c r="F9317" s="52" t="s">
        <v>201</v>
      </c>
      <c r="G9317" s="56" t="s">
        <v>1045</v>
      </c>
      <c r="H9317" s="57">
        <v>617386603</v>
      </c>
    </row>
    <row r="9318" spans="1:8">
      <c r="A9318" s="52" t="s">
        <v>811</v>
      </c>
      <c r="B9318" s="52" t="s">
        <v>843</v>
      </c>
      <c r="C9318" s="52" t="s">
        <v>1122</v>
      </c>
      <c r="D9318" s="52" t="s">
        <v>440</v>
      </c>
      <c r="E9318" s="52" t="s">
        <v>1044</v>
      </c>
      <c r="F9318" s="52" t="s">
        <v>1046</v>
      </c>
      <c r="G9318" s="56" t="s">
        <v>1047</v>
      </c>
      <c r="H9318" s="57">
        <v>104500000</v>
      </c>
    </row>
    <row r="9319" spans="1:8">
      <c r="A9319" s="52" t="s">
        <v>811</v>
      </c>
      <c r="B9319" s="52" t="s">
        <v>843</v>
      </c>
      <c r="C9319" s="52" t="s">
        <v>1122</v>
      </c>
      <c r="D9319" s="52" t="s">
        <v>440</v>
      </c>
      <c r="E9319" s="52" t="s">
        <v>1044</v>
      </c>
      <c r="F9319" s="52" t="s">
        <v>1048</v>
      </c>
      <c r="G9319" s="56" t="s">
        <v>1049</v>
      </c>
      <c r="H9319" s="57">
        <v>492586603</v>
      </c>
    </row>
    <row r="9320" spans="1:8">
      <c r="A9320" s="52" t="s">
        <v>811</v>
      </c>
      <c r="B9320" s="52" t="s">
        <v>843</v>
      </c>
      <c r="C9320" s="52" t="s">
        <v>1122</v>
      </c>
      <c r="D9320" s="52" t="s">
        <v>440</v>
      </c>
      <c r="E9320" s="52" t="s">
        <v>1044</v>
      </c>
      <c r="F9320" s="52" t="s">
        <v>1050</v>
      </c>
      <c r="G9320" s="56" t="s">
        <v>1051</v>
      </c>
      <c r="H9320" s="57">
        <v>20300000</v>
      </c>
    </row>
    <row r="9321" spans="1:8" ht="25.5">
      <c r="A9321" s="52" t="s">
        <v>811</v>
      </c>
      <c r="B9321" s="52" t="s">
        <v>843</v>
      </c>
      <c r="C9321" s="52" t="s">
        <v>1122</v>
      </c>
      <c r="D9321" s="52" t="s">
        <v>440</v>
      </c>
      <c r="E9321" s="52" t="s">
        <v>1058</v>
      </c>
      <c r="F9321" s="52" t="s">
        <v>201</v>
      </c>
      <c r="G9321" s="56" t="s">
        <v>1059</v>
      </c>
      <c r="H9321" s="57">
        <v>525546000</v>
      </c>
    </row>
    <row r="9322" spans="1:8">
      <c r="A9322" s="52" t="s">
        <v>811</v>
      </c>
      <c r="B9322" s="52" t="s">
        <v>843</v>
      </c>
      <c r="C9322" s="52" t="s">
        <v>1122</v>
      </c>
      <c r="D9322" s="52" t="s">
        <v>440</v>
      </c>
      <c r="E9322" s="52" t="s">
        <v>1058</v>
      </c>
      <c r="F9322" s="52" t="s">
        <v>1060</v>
      </c>
      <c r="G9322" s="56" t="s">
        <v>1061</v>
      </c>
      <c r="H9322" s="57">
        <v>41582000</v>
      </c>
    </row>
    <row r="9323" spans="1:8">
      <c r="A9323" s="52" t="s">
        <v>811</v>
      </c>
      <c r="B9323" s="52" t="s">
        <v>843</v>
      </c>
      <c r="C9323" s="52" t="s">
        <v>1122</v>
      </c>
      <c r="D9323" s="52" t="s">
        <v>440</v>
      </c>
      <c r="E9323" s="52" t="s">
        <v>1058</v>
      </c>
      <c r="F9323" s="52" t="s">
        <v>1245</v>
      </c>
      <c r="G9323" s="56" t="s">
        <v>1246</v>
      </c>
      <c r="H9323" s="57">
        <v>2530000</v>
      </c>
    </row>
    <row r="9324" spans="1:8">
      <c r="A9324" s="52" t="s">
        <v>811</v>
      </c>
      <c r="B9324" s="52" t="s">
        <v>843</v>
      </c>
      <c r="C9324" s="52" t="s">
        <v>1122</v>
      </c>
      <c r="D9324" s="52" t="s">
        <v>440</v>
      </c>
      <c r="E9324" s="52" t="s">
        <v>1058</v>
      </c>
      <c r="F9324" s="52" t="s">
        <v>1062</v>
      </c>
      <c r="G9324" s="56" t="s">
        <v>1063</v>
      </c>
      <c r="H9324" s="57">
        <v>102773816</v>
      </c>
    </row>
    <row r="9325" spans="1:8">
      <c r="A9325" s="52" t="s">
        <v>811</v>
      </c>
      <c r="B9325" s="52" t="s">
        <v>843</v>
      </c>
      <c r="C9325" s="52" t="s">
        <v>1122</v>
      </c>
      <c r="D9325" s="52" t="s">
        <v>440</v>
      </c>
      <c r="E9325" s="52" t="s">
        <v>1058</v>
      </c>
      <c r="F9325" s="52" t="s">
        <v>1064</v>
      </c>
      <c r="G9325" s="56" t="s">
        <v>1065</v>
      </c>
      <c r="H9325" s="57">
        <v>184524000</v>
      </c>
    </row>
    <row r="9326" spans="1:8">
      <c r="A9326" s="52" t="s">
        <v>811</v>
      </c>
      <c r="B9326" s="52" t="s">
        <v>843</v>
      </c>
      <c r="C9326" s="52" t="s">
        <v>1122</v>
      </c>
      <c r="D9326" s="52" t="s">
        <v>440</v>
      </c>
      <c r="E9326" s="52" t="s">
        <v>1058</v>
      </c>
      <c r="F9326" s="52" t="s">
        <v>1066</v>
      </c>
      <c r="G9326" s="56" t="s">
        <v>1067</v>
      </c>
      <c r="H9326" s="57">
        <v>13225000</v>
      </c>
    </row>
    <row r="9327" spans="1:8">
      <c r="A9327" s="52" t="s">
        <v>811</v>
      </c>
      <c r="B9327" s="52" t="s">
        <v>843</v>
      </c>
      <c r="C9327" s="52" t="s">
        <v>1122</v>
      </c>
      <c r="D9327" s="52" t="s">
        <v>440</v>
      </c>
      <c r="E9327" s="52" t="s">
        <v>1058</v>
      </c>
      <c r="F9327" s="52" t="s">
        <v>1068</v>
      </c>
      <c r="G9327" s="56" t="s">
        <v>1069</v>
      </c>
      <c r="H9327" s="57">
        <v>52910000</v>
      </c>
    </row>
    <row r="9328" spans="1:8">
      <c r="A9328" s="52" t="s">
        <v>811</v>
      </c>
      <c r="B9328" s="52" t="s">
        <v>843</v>
      </c>
      <c r="C9328" s="52" t="s">
        <v>1122</v>
      </c>
      <c r="D9328" s="52" t="s">
        <v>440</v>
      </c>
      <c r="E9328" s="52" t="s">
        <v>1058</v>
      </c>
      <c r="F9328" s="52" t="s">
        <v>1070</v>
      </c>
      <c r="G9328" s="56" t="s">
        <v>1071</v>
      </c>
      <c r="H9328" s="57">
        <v>128001184</v>
      </c>
    </row>
    <row r="9329" spans="1:8" ht="25.5">
      <c r="A9329" s="52" t="s">
        <v>811</v>
      </c>
      <c r="B9329" s="52" t="s">
        <v>843</v>
      </c>
      <c r="C9329" s="52" t="s">
        <v>1122</v>
      </c>
      <c r="D9329" s="52" t="s">
        <v>440</v>
      </c>
      <c r="E9329" s="52" t="s">
        <v>1072</v>
      </c>
      <c r="F9329" s="52" t="s">
        <v>201</v>
      </c>
      <c r="G9329" s="56" t="s">
        <v>1073</v>
      </c>
      <c r="H9329" s="57">
        <v>335431600</v>
      </c>
    </row>
    <row r="9330" spans="1:8">
      <c r="A9330" s="52" t="s">
        <v>811</v>
      </c>
      <c r="B9330" s="52" t="s">
        <v>843</v>
      </c>
      <c r="C9330" s="52" t="s">
        <v>1122</v>
      </c>
      <c r="D9330" s="52" t="s">
        <v>440</v>
      </c>
      <c r="E9330" s="52" t="s">
        <v>1072</v>
      </c>
      <c r="F9330" s="52" t="s">
        <v>1074</v>
      </c>
      <c r="G9330" s="56" t="s">
        <v>1067</v>
      </c>
      <c r="H9330" s="57">
        <v>255947000</v>
      </c>
    </row>
    <row r="9331" spans="1:8">
      <c r="A9331" s="52" t="s">
        <v>811</v>
      </c>
      <c r="B9331" s="52" t="s">
        <v>843</v>
      </c>
      <c r="C9331" s="52" t="s">
        <v>1122</v>
      </c>
      <c r="D9331" s="52" t="s">
        <v>440</v>
      </c>
      <c r="E9331" s="52" t="s">
        <v>1072</v>
      </c>
      <c r="F9331" s="52" t="s">
        <v>1075</v>
      </c>
      <c r="G9331" s="56" t="s">
        <v>1065</v>
      </c>
      <c r="H9331" s="57">
        <v>55231000</v>
      </c>
    </row>
    <row r="9332" spans="1:8">
      <c r="A9332" s="52" t="s">
        <v>811</v>
      </c>
      <c r="B9332" s="52" t="s">
        <v>843</v>
      </c>
      <c r="C9332" s="52" t="s">
        <v>1122</v>
      </c>
      <c r="D9332" s="52" t="s">
        <v>440</v>
      </c>
      <c r="E9332" s="52" t="s">
        <v>1072</v>
      </c>
      <c r="F9332" s="52" t="s">
        <v>1252</v>
      </c>
      <c r="G9332" s="56" t="s">
        <v>1253</v>
      </c>
      <c r="H9332" s="57">
        <v>24253600</v>
      </c>
    </row>
    <row r="9333" spans="1:8" ht="25.5">
      <c r="A9333" s="52" t="s">
        <v>811</v>
      </c>
      <c r="B9333" s="52" t="s">
        <v>843</v>
      </c>
      <c r="C9333" s="52" t="s">
        <v>1122</v>
      </c>
      <c r="D9333" s="52" t="s">
        <v>440</v>
      </c>
      <c r="E9333" s="52" t="s">
        <v>1076</v>
      </c>
      <c r="F9333" s="52" t="s">
        <v>201</v>
      </c>
      <c r="G9333" s="56" t="s">
        <v>1077</v>
      </c>
      <c r="H9333" s="57">
        <v>1594403936</v>
      </c>
    </row>
    <row r="9334" spans="1:8">
      <c r="A9334" s="52" t="s">
        <v>811</v>
      </c>
      <c r="B9334" s="52" t="s">
        <v>843</v>
      </c>
      <c r="C9334" s="52" t="s">
        <v>1122</v>
      </c>
      <c r="D9334" s="52" t="s">
        <v>440</v>
      </c>
      <c r="E9334" s="52" t="s">
        <v>1076</v>
      </c>
      <c r="F9334" s="52" t="s">
        <v>1112</v>
      </c>
      <c r="G9334" s="56" t="s">
        <v>1113</v>
      </c>
      <c r="H9334" s="57">
        <v>1084001736</v>
      </c>
    </row>
    <row r="9335" spans="1:8">
      <c r="A9335" s="52" t="s">
        <v>811</v>
      </c>
      <c r="B9335" s="52" t="s">
        <v>843</v>
      </c>
      <c r="C9335" s="52" t="s">
        <v>1122</v>
      </c>
      <c r="D9335" s="52" t="s">
        <v>440</v>
      </c>
      <c r="E9335" s="52" t="s">
        <v>1076</v>
      </c>
      <c r="F9335" s="52" t="s">
        <v>1078</v>
      </c>
      <c r="G9335" s="56" t="s">
        <v>1079</v>
      </c>
      <c r="H9335" s="57">
        <v>102548700</v>
      </c>
    </row>
    <row r="9336" spans="1:8">
      <c r="A9336" s="52" t="s">
        <v>811</v>
      </c>
      <c r="B9336" s="52" t="s">
        <v>843</v>
      </c>
      <c r="C9336" s="52" t="s">
        <v>1122</v>
      </c>
      <c r="D9336" s="52" t="s">
        <v>440</v>
      </c>
      <c r="E9336" s="52" t="s">
        <v>1076</v>
      </c>
      <c r="F9336" s="52" t="s">
        <v>1082</v>
      </c>
      <c r="G9336" s="56" t="s">
        <v>971</v>
      </c>
      <c r="H9336" s="57">
        <v>407853500</v>
      </c>
    </row>
    <row r="9337" spans="1:8">
      <c r="A9337" s="52" t="s">
        <v>811</v>
      </c>
      <c r="B9337" s="52" t="s">
        <v>843</v>
      </c>
      <c r="C9337" s="52" t="s">
        <v>1122</v>
      </c>
      <c r="D9337" s="52" t="s">
        <v>440</v>
      </c>
      <c r="E9337" s="52" t="s">
        <v>1189</v>
      </c>
      <c r="F9337" s="52" t="s">
        <v>201</v>
      </c>
      <c r="G9337" s="56" t="s">
        <v>1190</v>
      </c>
      <c r="H9337" s="57">
        <v>85001000</v>
      </c>
    </row>
    <row r="9338" spans="1:8">
      <c r="A9338" s="52" t="s">
        <v>811</v>
      </c>
      <c r="B9338" s="52" t="s">
        <v>843</v>
      </c>
      <c r="C9338" s="52" t="s">
        <v>1122</v>
      </c>
      <c r="D9338" s="52" t="s">
        <v>440</v>
      </c>
      <c r="E9338" s="52" t="s">
        <v>1189</v>
      </c>
      <c r="F9338" s="52" t="s">
        <v>1191</v>
      </c>
      <c r="G9338" s="56" t="s">
        <v>1192</v>
      </c>
      <c r="H9338" s="57">
        <v>85001000</v>
      </c>
    </row>
    <row r="9339" spans="1:8">
      <c r="A9339" s="52" t="s">
        <v>811</v>
      </c>
      <c r="B9339" s="52" t="s">
        <v>843</v>
      </c>
      <c r="C9339" s="52" t="s">
        <v>1122</v>
      </c>
      <c r="D9339" s="52" t="s">
        <v>440</v>
      </c>
      <c r="E9339" s="52" t="s">
        <v>1083</v>
      </c>
      <c r="F9339" s="52" t="s">
        <v>201</v>
      </c>
      <c r="G9339" s="56" t="s">
        <v>971</v>
      </c>
      <c r="H9339" s="57">
        <v>456119510</v>
      </c>
    </row>
    <row r="9340" spans="1:8">
      <c r="A9340" s="52" t="s">
        <v>811</v>
      </c>
      <c r="B9340" s="52" t="s">
        <v>843</v>
      </c>
      <c r="C9340" s="52" t="s">
        <v>1122</v>
      </c>
      <c r="D9340" s="52" t="s">
        <v>440</v>
      </c>
      <c r="E9340" s="52" t="s">
        <v>1083</v>
      </c>
      <c r="F9340" s="52" t="s">
        <v>1084</v>
      </c>
      <c r="G9340" s="56" t="s">
        <v>1085</v>
      </c>
      <c r="H9340" s="57">
        <v>10360000</v>
      </c>
    </row>
    <row r="9341" spans="1:8">
      <c r="A9341" s="52" t="s">
        <v>811</v>
      </c>
      <c r="B9341" s="52" t="s">
        <v>843</v>
      </c>
      <c r="C9341" s="52" t="s">
        <v>1122</v>
      </c>
      <c r="D9341" s="52" t="s">
        <v>440</v>
      </c>
      <c r="E9341" s="52" t="s">
        <v>1083</v>
      </c>
      <c r="F9341" s="52" t="s">
        <v>1086</v>
      </c>
      <c r="G9341" s="56" t="s">
        <v>1087</v>
      </c>
      <c r="H9341" s="57">
        <v>1397000</v>
      </c>
    </row>
    <row r="9342" spans="1:8">
      <c r="A9342" s="52" t="s">
        <v>811</v>
      </c>
      <c r="B9342" s="52" t="s">
        <v>843</v>
      </c>
      <c r="C9342" s="52" t="s">
        <v>1122</v>
      </c>
      <c r="D9342" s="52" t="s">
        <v>440</v>
      </c>
      <c r="E9342" s="52" t="s">
        <v>1083</v>
      </c>
      <c r="F9342" s="52" t="s">
        <v>1088</v>
      </c>
      <c r="G9342" s="56" t="s">
        <v>1089</v>
      </c>
      <c r="H9342" s="57">
        <v>170442510</v>
      </c>
    </row>
    <row r="9343" spans="1:8">
      <c r="A9343" s="52" t="s">
        <v>811</v>
      </c>
      <c r="B9343" s="52" t="s">
        <v>843</v>
      </c>
      <c r="C9343" s="52" t="s">
        <v>1122</v>
      </c>
      <c r="D9343" s="52" t="s">
        <v>440</v>
      </c>
      <c r="E9343" s="52" t="s">
        <v>1083</v>
      </c>
      <c r="F9343" s="52" t="s">
        <v>1090</v>
      </c>
      <c r="G9343" s="56" t="s">
        <v>1091</v>
      </c>
      <c r="H9343" s="57">
        <v>273920000</v>
      </c>
    </row>
    <row r="9344" spans="1:8">
      <c r="A9344" s="52" t="s">
        <v>811</v>
      </c>
      <c r="B9344" s="52" t="s">
        <v>843</v>
      </c>
      <c r="C9344" s="52" t="s">
        <v>1122</v>
      </c>
      <c r="D9344" s="52" t="s">
        <v>452</v>
      </c>
      <c r="E9344" s="52" t="s">
        <v>201</v>
      </c>
      <c r="F9344" s="52" t="s">
        <v>201</v>
      </c>
      <c r="G9344" s="56" t="s">
        <v>1368</v>
      </c>
      <c r="H9344" s="57">
        <v>1210560000</v>
      </c>
    </row>
    <row r="9345" spans="1:8">
      <c r="A9345" s="52" t="s">
        <v>811</v>
      </c>
      <c r="B9345" s="52" t="s">
        <v>843</v>
      </c>
      <c r="C9345" s="52" t="s">
        <v>1122</v>
      </c>
      <c r="D9345" s="52" t="s">
        <v>452</v>
      </c>
      <c r="E9345" s="52" t="s">
        <v>934</v>
      </c>
      <c r="F9345" s="52" t="s">
        <v>201</v>
      </c>
      <c r="G9345" s="56" t="s">
        <v>935</v>
      </c>
      <c r="H9345" s="57">
        <v>485484883</v>
      </c>
    </row>
    <row r="9346" spans="1:8">
      <c r="A9346" s="52" t="s">
        <v>811</v>
      </c>
      <c r="B9346" s="52" t="s">
        <v>843</v>
      </c>
      <c r="C9346" s="52" t="s">
        <v>1122</v>
      </c>
      <c r="D9346" s="52" t="s">
        <v>452</v>
      </c>
      <c r="E9346" s="52" t="s">
        <v>934</v>
      </c>
      <c r="F9346" s="52" t="s">
        <v>936</v>
      </c>
      <c r="G9346" s="56" t="s">
        <v>937</v>
      </c>
      <c r="H9346" s="57">
        <v>485484883</v>
      </c>
    </row>
    <row r="9347" spans="1:8">
      <c r="A9347" s="52" t="s">
        <v>811</v>
      </c>
      <c r="B9347" s="52" t="s">
        <v>843</v>
      </c>
      <c r="C9347" s="52" t="s">
        <v>1122</v>
      </c>
      <c r="D9347" s="52" t="s">
        <v>452</v>
      </c>
      <c r="E9347" s="52" t="s">
        <v>944</v>
      </c>
      <c r="F9347" s="52" t="s">
        <v>201</v>
      </c>
      <c r="G9347" s="56" t="s">
        <v>945</v>
      </c>
      <c r="H9347" s="57">
        <v>182808661</v>
      </c>
    </row>
    <row r="9348" spans="1:8">
      <c r="A9348" s="52" t="s">
        <v>811</v>
      </c>
      <c r="B9348" s="52" t="s">
        <v>843</v>
      </c>
      <c r="C9348" s="52" t="s">
        <v>1122</v>
      </c>
      <c r="D9348" s="52" t="s">
        <v>452</v>
      </c>
      <c r="E9348" s="52" t="s">
        <v>944</v>
      </c>
      <c r="F9348" s="52" t="s">
        <v>946</v>
      </c>
      <c r="G9348" s="56" t="s">
        <v>947</v>
      </c>
      <c r="H9348" s="57">
        <v>17766000</v>
      </c>
    </row>
    <row r="9349" spans="1:8">
      <c r="A9349" s="52" t="s">
        <v>811</v>
      </c>
      <c r="B9349" s="52" t="s">
        <v>843</v>
      </c>
      <c r="C9349" s="52" t="s">
        <v>1122</v>
      </c>
      <c r="D9349" s="52" t="s">
        <v>452</v>
      </c>
      <c r="E9349" s="52" t="s">
        <v>944</v>
      </c>
      <c r="F9349" s="52" t="s">
        <v>1240</v>
      </c>
      <c r="G9349" s="56" t="s">
        <v>1241</v>
      </c>
      <c r="H9349" s="57">
        <v>5922000</v>
      </c>
    </row>
    <row r="9350" spans="1:8">
      <c r="A9350" s="52" t="s">
        <v>811</v>
      </c>
      <c r="B9350" s="52" t="s">
        <v>843</v>
      </c>
      <c r="C9350" s="52" t="s">
        <v>1122</v>
      </c>
      <c r="D9350" s="52" t="s">
        <v>452</v>
      </c>
      <c r="E9350" s="52" t="s">
        <v>944</v>
      </c>
      <c r="F9350" s="52" t="s">
        <v>948</v>
      </c>
      <c r="G9350" s="56" t="s">
        <v>949</v>
      </c>
      <c r="H9350" s="57">
        <v>1462909</v>
      </c>
    </row>
    <row r="9351" spans="1:8">
      <c r="A9351" s="52" t="s">
        <v>811</v>
      </c>
      <c r="B9351" s="52" t="s">
        <v>843</v>
      </c>
      <c r="C9351" s="52" t="s">
        <v>1122</v>
      </c>
      <c r="D9351" s="52" t="s">
        <v>452</v>
      </c>
      <c r="E9351" s="52" t="s">
        <v>944</v>
      </c>
      <c r="F9351" s="52" t="s">
        <v>950</v>
      </c>
      <c r="G9351" s="56" t="s">
        <v>951</v>
      </c>
      <c r="H9351" s="57">
        <v>6667000</v>
      </c>
    </row>
    <row r="9352" spans="1:8">
      <c r="A9352" s="52" t="s">
        <v>811</v>
      </c>
      <c r="B9352" s="52" t="s">
        <v>843</v>
      </c>
      <c r="C9352" s="52" t="s">
        <v>1122</v>
      </c>
      <c r="D9352" s="52" t="s">
        <v>452</v>
      </c>
      <c r="E9352" s="52" t="s">
        <v>944</v>
      </c>
      <c r="F9352" s="52" t="s">
        <v>1229</v>
      </c>
      <c r="G9352" s="56" t="s">
        <v>1230</v>
      </c>
      <c r="H9352" s="57">
        <v>150990752</v>
      </c>
    </row>
    <row r="9353" spans="1:8" ht="25.5">
      <c r="A9353" s="52" t="s">
        <v>811</v>
      </c>
      <c r="B9353" s="52" t="s">
        <v>843</v>
      </c>
      <c r="C9353" s="52" t="s">
        <v>1122</v>
      </c>
      <c r="D9353" s="52" t="s">
        <v>452</v>
      </c>
      <c r="E9353" s="52" t="s">
        <v>962</v>
      </c>
      <c r="F9353" s="52" t="s">
        <v>201</v>
      </c>
      <c r="G9353" s="56" t="s">
        <v>963</v>
      </c>
      <c r="H9353" s="57">
        <v>2800000</v>
      </c>
    </row>
    <row r="9354" spans="1:8">
      <c r="A9354" s="52" t="s">
        <v>811</v>
      </c>
      <c r="B9354" s="52" t="s">
        <v>843</v>
      </c>
      <c r="C9354" s="52" t="s">
        <v>1122</v>
      </c>
      <c r="D9354" s="52" t="s">
        <v>452</v>
      </c>
      <c r="E9354" s="52" t="s">
        <v>962</v>
      </c>
      <c r="F9354" s="52" t="s">
        <v>964</v>
      </c>
      <c r="G9354" s="56" t="s">
        <v>965</v>
      </c>
      <c r="H9354" s="57">
        <v>2800000</v>
      </c>
    </row>
    <row r="9355" spans="1:8">
      <c r="A9355" s="52" t="s">
        <v>811</v>
      </c>
      <c r="B9355" s="52" t="s">
        <v>843</v>
      </c>
      <c r="C9355" s="52" t="s">
        <v>1122</v>
      </c>
      <c r="D9355" s="52" t="s">
        <v>452</v>
      </c>
      <c r="E9355" s="52" t="s">
        <v>1139</v>
      </c>
      <c r="F9355" s="52" t="s">
        <v>201</v>
      </c>
      <c r="G9355" s="56" t="s">
        <v>1140</v>
      </c>
      <c r="H9355" s="57">
        <v>24857000</v>
      </c>
    </row>
    <row r="9356" spans="1:8">
      <c r="A9356" s="52" t="s">
        <v>811</v>
      </c>
      <c r="B9356" s="52" t="s">
        <v>843</v>
      </c>
      <c r="C9356" s="52" t="s">
        <v>1122</v>
      </c>
      <c r="D9356" s="52" t="s">
        <v>452</v>
      </c>
      <c r="E9356" s="52" t="s">
        <v>1139</v>
      </c>
      <c r="F9356" s="52" t="s">
        <v>1203</v>
      </c>
      <c r="G9356" s="56" t="s">
        <v>1204</v>
      </c>
      <c r="H9356" s="57">
        <v>6407000</v>
      </c>
    </row>
    <row r="9357" spans="1:8">
      <c r="A9357" s="52" t="s">
        <v>811</v>
      </c>
      <c r="B9357" s="52" t="s">
        <v>843</v>
      </c>
      <c r="C9357" s="52" t="s">
        <v>1122</v>
      </c>
      <c r="D9357" s="52" t="s">
        <v>452</v>
      </c>
      <c r="E9357" s="52" t="s">
        <v>1139</v>
      </c>
      <c r="F9357" s="52" t="s">
        <v>1141</v>
      </c>
      <c r="G9357" s="56" t="s">
        <v>1142</v>
      </c>
      <c r="H9357" s="57">
        <v>18000000</v>
      </c>
    </row>
    <row r="9358" spans="1:8">
      <c r="A9358" s="52" t="s">
        <v>811</v>
      </c>
      <c r="B9358" s="52" t="s">
        <v>843</v>
      </c>
      <c r="C9358" s="52" t="s">
        <v>1122</v>
      </c>
      <c r="D9358" s="52" t="s">
        <v>452</v>
      </c>
      <c r="E9358" s="52" t="s">
        <v>1139</v>
      </c>
      <c r="F9358" s="52" t="s">
        <v>1266</v>
      </c>
      <c r="G9358" s="56" t="s">
        <v>1267</v>
      </c>
      <c r="H9358" s="57">
        <v>450000</v>
      </c>
    </row>
    <row r="9359" spans="1:8">
      <c r="A9359" s="52" t="s">
        <v>811</v>
      </c>
      <c r="B9359" s="52" t="s">
        <v>843</v>
      </c>
      <c r="C9359" s="52" t="s">
        <v>1122</v>
      </c>
      <c r="D9359" s="52" t="s">
        <v>452</v>
      </c>
      <c r="E9359" s="52" t="s">
        <v>966</v>
      </c>
      <c r="F9359" s="52" t="s">
        <v>201</v>
      </c>
      <c r="G9359" s="56" t="s">
        <v>967</v>
      </c>
      <c r="H9359" s="57">
        <v>40200000</v>
      </c>
    </row>
    <row r="9360" spans="1:8">
      <c r="A9360" s="52" t="s">
        <v>811</v>
      </c>
      <c r="B9360" s="52" t="s">
        <v>843</v>
      </c>
      <c r="C9360" s="52" t="s">
        <v>1122</v>
      </c>
      <c r="D9360" s="52" t="s">
        <v>452</v>
      </c>
      <c r="E9360" s="52" t="s">
        <v>966</v>
      </c>
      <c r="F9360" s="52" t="s">
        <v>970</v>
      </c>
      <c r="G9360" s="56" t="s">
        <v>971</v>
      </c>
      <c r="H9360" s="57">
        <v>40200000</v>
      </c>
    </row>
    <row r="9361" spans="1:8">
      <c r="A9361" s="52" t="s">
        <v>811</v>
      </c>
      <c r="B9361" s="52" t="s">
        <v>843</v>
      </c>
      <c r="C9361" s="52" t="s">
        <v>1122</v>
      </c>
      <c r="D9361" s="52" t="s">
        <v>452</v>
      </c>
      <c r="E9361" s="52" t="s">
        <v>972</v>
      </c>
      <c r="F9361" s="52" t="s">
        <v>201</v>
      </c>
      <c r="G9361" s="56" t="s">
        <v>973</v>
      </c>
      <c r="H9361" s="57">
        <v>118169539</v>
      </c>
    </row>
    <row r="9362" spans="1:8">
      <c r="A9362" s="52" t="s">
        <v>811</v>
      </c>
      <c r="B9362" s="52" t="s">
        <v>843</v>
      </c>
      <c r="C9362" s="52" t="s">
        <v>1122</v>
      </c>
      <c r="D9362" s="52" t="s">
        <v>452</v>
      </c>
      <c r="E9362" s="52" t="s">
        <v>972</v>
      </c>
      <c r="F9362" s="52" t="s">
        <v>974</v>
      </c>
      <c r="G9362" s="56" t="s">
        <v>975</v>
      </c>
      <c r="H9362" s="57">
        <v>87998191</v>
      </c>
    </row>
    <row r="9363" spans="1:8">
      <c r="A9363" s="52" t="s">
        <v>811</v>
      </c>
      <c r="B9363" s="52" t="s">
        <v>843</v>
      </c>
      <c r="C9363" s="52" t="s">
        <v>1122</v>
      </c>
      <c r="D9363" s="52" t="s">
        <v>452</v>
      </c>
      <c r="E9363" s="52" t="s">
        <v>972</v>
      </c>
      <c r="F9363" s="52" t="s">
        <v>976</v>
      </c>
      <c r="G9363" s="56" t="s">
        <v>977</v>
      </c>
      <c r="H9363" s="57">
        <v>15085404</v>
      </c>
    </row>
    <row r="9364" spans="1:8">
      <c r="A9364" s="52" t="s">
        <v>811</v>
      </c>
      <c r="B9364" s="52" t="s">
        <v>843</v>
      </c>
      <c r="C9364" s="52" t="s">
        <v>1122</v>
      </c>
      <c r="D9364" s="52" t="s">
        <v>452</v>
      </c>
      <c r="E9364" s="52" t="s">
        <v>972</v>
      </c>
      <c r="F9364" s="52" t="s">
        <v>978</v>
      </c>
      <c r="G9364" s="56" t="s">
        <v>979</v>
      </c>
      <c r="H9364" s="57">
        <v>10057476</v>
      </c>
    </row>
    <row r="9365" spans="1:8">
      <c r="A9365" s="52" t="s">
        <v>811</v>
      </c>
      <c r="B9365" s="52" t="s">
        <v>843</v>
      </c>
      <c r="C9365" s="52" t="s">
        <v>1122</v>
      </c>
      <c r="D9365" s="52" t="s">
        <v>452</v>
      </c>
      <c r="E9365" s="52" t="s">
        <v>972</v>
      </c>
      <c r="F9365" s="52" t="s">
        <v>980</v>
      </c>
      <c r="G9365" s="56" t="s">
        <v>981</v>
      </c>
      <c r="H9365" s="57">
        <v>5028468</v>
      </c>
    </row>
    <row r="9366" spans="1:8">
      <c r="A9366" s="52" t="s">
        <v>811</v>
      </c>
      <c r="B9366" s="52" t="s">
        <v>843</v>
      </c>
      <c r="C9366" s="52" t="s">
        <v>1122</v>
      </c>
      <c r="D9366" s="52" t="s">
        <v>452</v>
      </c>
      <c r="E9366" s="52" t="s">
        <v>982</v>
      </c>
      <c r="F9366" s="52" t="s">
        <v>201</v>
      </c>
      <c r="G9366" s="56" t="s">
        <v>983</v>
      </c>
      <c r="H9366" s="57">
        <v>100500000</v>
      </c>
    </row>
    <row r="9367" spans="1:8">
      <c r="A9367" s="52" t="s">
        <v>811</v>
      </c>
      <c r="B9367" s="52" t="s">
        <v>843</v>
      </c>
      <c r="C9367" s="52" t="s">
        <v>1122</v>
      </c>
      <c r="D9367" s="52" t="s">
        <v>452</v>
      </c>
      <c r="E9367" s="52" t="s">
        <v>982</v>
      </c>
      <c r="F9367" s="52" t="s">
        <v>1242</v>
      </c>
      <c r="G9367" s="56" t="s">
        <v>971</v>
      </c>
      <c r="H9367" s="57">
        <v>100500000</v>
      </c>
    </row>
    <row r="9368" spans="1:8">
      <c r="A9368" s="52" t="s">
        <v>811</v>
      </c>
      <c r="B9368" s="52" t="s">
        <v>843</v>
      </c>
      <c r="C9368" s="52" t="s">
        <v>1122</v>
      </c>
      <c r="D9368" s="52" t="s">
        <v>452</v>
      </c>
      <c r="E9368" s="52" t="s">
        <v>986</v>
      </c>
      <c r="F9368" s="52" t="s">
        <v>201</v>
      </c>
      <c r="G9368" s="56" t="s">
        <v>987</v>
      </c>
      <c r="H9368" s="57">
        <v>5667648</v>
      </c>
    </row>
    <row r="9369" spans="1:8">
      <c r="A9369" s="52" t="s">
        <v>811</v>
      </c>
      <c r="B9369" s="52" t="s">
        <v>843</v>
      </c>
      <c r="C9369" s="52" t="s">
        <v>1122</v>
      </c>
      <c r="D9369" s="52" t="s">
        <v>452</v>
      </c>
      <c r="E9369" s="52" t="s">
        <v>986</v>
      </c>
      <c r="F9369" s="52" t="s">
        <v>992</v>
      </c>
      <c r="G9369" s="56" t="s">
        <v>993</v>
      </c>
      <c r="H9369" s="57">
        <v>5667648</v>
      </c>
    </row>
    <row r="9370" spans="1:8">
      <c r="A9370" s="52" t="s">
        <v>811</v>
      </c>
      <c r="B9370" s="52" t="s">
        <v>843</v>
      </c>
      <c r="C9370" s="52" t="s">
        <v>1122</v>
      </c>
      <c r="D9370" s="52" t="s">
        <v>452</v>
      </c>
      <c r="E9370" s="52" t="s">
        <v>996</v>
      </c>
      <c r="F9370" s="52" t="s">
        <v>201</v>
      </c>
      <c r="G9370" s="56" t="s">
        <v>997</v>
      </c>
      <c r="H9370" s="57">
        <v>12580000</v>
      </c>
    </row>
    <row r="9371" spans="1:8">
      <c r="A9371" s="52" t="s">
        <v>811</v>
      </c>
      <c r="B9371" s="52" t="s">
        <v>843</v>
      </c>
      <c r="C9371" s="52" t="s">
        <v>1122</v>
      </c>
      <c r="D9371" s="52" t="s">
        <v>452</v>
      </c>
      <c r="E9371" s="52" t="s">
        <v>996</v>
      </c>
      <c r="F9371" s="52" t="s">
        <v>998</v>
      </c>
      <c r="G9371" s="56" t="s">
        <v>999</v>
      </c>
      <c r="H9371" s="57">
        <v>4160000</v>
      </c>
    </row>
    <row r="9372" spans="1:8">
      <c r="A9372" s="52" t="s">
        <v>811</v>
      </c>
      <c r="B9372" s="52" t="s">
        <v>843</v>
      </c>
      <c r="C9372" s="52" t="s">
        <v>1122</v>
      </c>
      <c r="D9372" s="52" t="s">
        <v>452</v>
      </c>
      <c r="E9372" s="52" t="s">
        <v>996</v>
      </c>
      <c r="F9372" s="52" t="s">
        <v>1000</v>
      </c>
      <c r="G9372" s="56" t="s">
        <v>1001</v>
      </c>
      <c r="H9372" s="57">
        <v>4420000</v>
      </c>
    </row>
    <row r="9373" spans="1:8">
      <c r="A9373" s="52" t="s">
        <v>811</v>
      </c>
      <c r="B9373" s="52" t="s">
        <v>843</v>
      </c>
      <c r="C9373" s="52" t="s">
        <v>1122</v>
      </c>
      <c r="D9373" s="52" t="s">
        <v>452</v>
      </c>
      <c r="E9373" s="52" t="s">
        <v>996</v>
      </c>
      <c r="F9373" s="52" t="s">
        <v>1002</v>
      </c>
      <c r="G9373" s="56" t="s">
        <v>1003</v>
      </c>
      <c r="H9373" s="57">
        <v>4000000</v>
      </c>
    </row>
    <row r="9374" spans="1:8">
      <c r="A9374" s="52" t="s">
        <v>811</v>
      </c>
      <c r="B9374" s="52" t="s">
        <v>843</v>
      </c>
      <c r="C9374" s="52" t="s">
        <v>1122</v>
      </c>
      <c r="D9374" s="52" t="s">
        <v>452</v>
      </c>
      <c r="E9374" s="52" t="s">
        <v>1006</v>
      </c>
      <c r="F9374" s="52" t="s">
        <v>201</v>
      </c>
      <c r="G9374" s="56" t="s">
        <v>1007</v>
      </c>
      <c r="H9374" s="57">
        <v>17158000</v>
      </c>
    </row>
    <row r="9375" spans="1:8">
      <c r="A9375" s="52" t="s">
        <v>811</v>
      </c>
      <c r="B9375" s="52" t="s">
        <v>843</v>
      </c>
      <c r="C9375" s="52" t="s">
        <v>1122</v>
      </c>
      <c r="D9375" s="52" t="s">
        <v>452</v>
      </c>
      <c r="E9375" s="52" t="s">
        <v>1006</v>
      </c>
      <c r="F9375" s="52" t="s">
        <v>1014</v>
      </c>
      <c r="G9375" s="56" t="s">
        <v>1015</v>
      </c>
      <c r="H9375" s="57">
        <v>17158000</v>
      </c>
    </row>
    <row r="9376" spans="1:8">
      <c r="A9376" s="52" t="s">
        <v>811</v>
      </c>
      <c r="B9376" s="52" t="s">
        <v>843</v>
      </c>
      <c r="C9376" s="52" t="s">
        <v>1122</v>
      </c>
      <c r="D9376" s="52" t="s">
        <v>452</v>
      </c>
      <c r="E9376" s="52" t="s">
        <v>1021</v>
      </c>
      <c r="F9376" s="52" t="s">
        <v>201</v>
      </c>
      <c r="G9376" s="56" t="s">
        <v>1022</v>
      </c>
      <c r="H9376" s="57">
        <v>44044980</v>
      </c>
    </row>
    <row r="9377" spans="1:8">
      <c r="A9377" s="52" t="s">
        <v>811</v>
      </c>
      <c r="B9377" s="52" t="s">
        <v>843</v>
      </c>
      <c r="C9377" s="52" t="s">
        <v>1122</v>
      </c>
      <c r="D9377" s="52" t="s">
        <v>452</v>
      </c>
      <c r="E9377" s="52" t="s">
        <v>1021</v>
      </c>
      <c r="F9377" s="52" t="s">
        <v>1023</v>
      </c>
      <c r="G9377" s="56" t="s">
        <v>1024</v>
      </c>
      <c r="H9377" s="57">
        <v>3101280</v>
      </c>
    </row>
    <row r="9378" spans="1:8">
      <c r="A9378" s="52" t="s">
        <v>811</v>
      </c>
      <c r="B9378" s="52" t="s">
        <v>843</v>
      </c>
      <c r="C9378" s="52" t="s">
        <v>1122</v>
      </c>
      <c r="D9378" s="52" t="s">
        <v>452</v>
      </c>
      <c r="E9378" s="52" t="s">
        <v>1021</v>
      </c>
      <c r="F9378" s="52" t="s">
        <v>1025</v>
      </c>
      <c r="G9378" s="56" t="s">
        <v>1026</v>
      </c>
      <c r="H9378" s="57">
        <v>600000</v>
      </c>
    </row>
    <row r="9379" spans="1:8">
      <c r="A9379" s="52" t="s">
        <v>811</v>
      </c>
      <c r="B9379" s="52" t="s">
        <v>843</v>
      </c>
      <c r="C9379" s="52" t="s">
        <v>1122</v>
      </c>
      <c r="D9379" s="52" t="s">
        <v>452</v>
      </c>
      <c r="E9379" s="52" t="s">
        <v>1021</v>
      </c>
      <c r="F9379" s="52" t="s">
        <v>1031</v>
      </c>
      <c r="G9379" s="56" t="s">
        <v>1032</v>
      </c>
      <c r="H9379" s="57">
        <v>22200000</v>
      </c>
    </row>
    <row r="9380" spans="1:8">
      <c r="A9380" s="52" t="s">
        <v>811</v>
      </c>
      <c r="B9380" s="52" t="s">
        <v>843</v>
      </c>
      <c r="C9380" s="52" t="s">
        <v>1122</v>
      </c>
      <c r="D9380" s="52" t="s">
        <v>452</v>
      </c>
      <c r="E9380" s="52" t="s">
        <v>1021</v>
      </c>
      <c r="F9380" s="52" t="s">
        <v>1033</v>
      </c>
      <c r="G9380" s="56" t="s">
        <v>1034</v>
      </c>
      <c r="H9380" s="57">
        <v>18143700</v>
      </c>
    </row>
    <row r="9381" spans="1:8">
      <c r="A9381" s="52" t="s">
        <v>811</v>
      </c>
      <c r="B9381" s="52" t="s">
        <v>843</v>
      </c>
      <c r="C9381" s="52" t="s">
        <v>1122</v>
      </c>
      <c r="D9381" s="52" t="s">
        <v>452</v>
      </c>
      <c r="E9381" s="52" t="s">
        <v>1035</v>
      </c>
      <c r="F9381" s="52" t="s">
        <v>201</v>
      </c>
      <c r="G9381" s="56" t="s">
        <v>1036</v>
      </c>
      <c r="H9381" s="57">
        <v>32925000</v>
      </c>
    </row>
    <row r="9382" spans="1:8">
      <c r="A9382" s="52" t="s">
        <v>811</v>
      </c>
      <c r="B9382" s="52" t="s">
        <v>843</v>
      </c>
      <c r="C9382" s="52" t="s">
        <v>1122</v>
      </c>
      <c r="D9382" s="52" t="s">
        <v>452</v>
      </c>
      <c r="E9382" s="52" t="s">
        <v>1035</v>
      </c>
      <c r="F9382" s="52" t="s">
        <v>1037</v>
      </c>
      <c r="G9382" s="56" t="s">
        <v>1038</v>
      </c>
      <c r="H9382" s="57">
        <v>900000</v>
      </c>
    </row>
    <row r="9383" spans="1:8">
      <c r="A9383" s="52" t="s">
        <v>811</v>
      </c>
      <c r="B9383" s="52" t="s">
        <v>843</v>
      </c>
      <c r="C9383" s="52" t="s">
        <v>1122</v>
      </c>
      <c r="D9383" s="52" t="s">
        <v>452</v>
      </c>
      <c r="E9383" s="52" t="s">
        <v>1035</v>
      </c>
      <c r="F9383" s="52" t="s">
        <v>1039</v>
      </c>
      <c r="G9383" s="56" t="s">
        <v>1040</v>
      </c>
      <c r="H9383" s="57">
        <v>2025000</v>
      </c>
    </row>
    <row r="9384" spans="1:8">
      <c r="A9384" s="52" t="s">
        <v>811</v>
      </c>
      <c r="B9384" s="52" t="s">
        <v>843</v>
      </c>
      <c r="C9384" s="52" t="s">
        <v>1122</v>
      </c>
      <c r="D9384" s="52" t="s">
        <v>452</v>
      </c>
      <c r="E9384" s="52" t="s">
        <v>1035</v>
      </c>
      <c r="F9384" s="52" t="s">
        <v>1041</v>
      </c>
      <c r="G9384" s="56" t="s">
        <v>1028</v>
      </c>
      <c r="H9384" s="57">
        <v>500000</v>
      </c>
    </row>
    <row r="9385" spans="1:8">
      <c r="A9385" s="52" t="s">
        <v>811</v>
      </c>
      <c r="B9385" s="52" t="s">
        <v>843</v>
      </c>
      <c r="C9385" s="52" t="s">
        <v>1122</v>
      </c>
      <c r="D9385" s="52" t="s">
        <v>452</v>
      </c>
      <c r="E9385" s="52" t="s">
        <v>1035</v>
      </c>
      <c r="F9385" s="52" t="s">
        <v>1042</v>
      </c>
      <c r="G9385" s="56" t="s">
        <v>1043</v>
      </c>
      <c r="H9385" s="57">
        <v>25500000</v>
      </c>
    </row>
    <row r="9386" spans="1:8">
      <c r="A9386" s="52" t="s">
        <v>811</v>
      </c>
      <c r="B9386" s="52" t="s">
        <v>843</v>
      </c>
      <c r="C9386" s="52" t="s">
        <v>1122</v>
      </c>
      <c r="D9386" s="52" t="s">
        <v>452</v>
      </c>
      <c r="E9386" s="52" t="s">
        <v>1035</v>
      </c>
      <c r="F9386" s="52" t="s">
        <v>1221</v>
      </c>
      <c r="G9386" s="56" t="s">
        <v>971</v>
      </c>
      <c r="H9386" s="57">
        <v>4000000</v>
      </c>
    </row>
    <row r="9387" spans="1:8" ht="25.5">
      <c r="A9387" s="52" t="s">
        <v>811</v>
      </c>
      <c r="B9387" s="52" t="s">
        <v>843</v>
      </c>
      <c r="C9387" s="52" t="s">
        <v>1122</v>
      </c>
      <c r="D9387" s="52" t="s">
        <v>452</v>
      </c>
      <c r="E9387" s="52" t="s">
        <v>1058</v>
      </c>
      <c r="F9387" s="52" t="s">
        <v>201</v>
      </c>
      <c r="G9387" s="56" t="s">
        <v>1059</v>
      </c>
      <c r="H9387" s="57">
        <v>11736000</v>
      </c>
    </row>
    <row r="9388" spans="1:8">
      <c r="A9388" s="52" t="s">
        <v>811</v>
      </c>
      <c r="B9388" s="52" t="s">
        <v>843</v>
      </c>
      <c r="C9388" s="52" t="s">
        <v>1122</v>
      </c>
      <c r="D9388" s="52" t="s">
        <v>452</v>
      </c>
      <c r="E9388" s="52" t="s">
        <v>1058</v>
      </c>
      <c r="F9388" s="52" t="s">
        <v>1064</v>
      </c>
      <c r="G9388" s="56" t="s">
        <v>1065</v>
      </c>
      <c r="H9388" s="57">
        <v>6923000</v>
      </c>
    </row>
    <row r="9389" spans="1:8">
      <c r="A9389" s="52" t="s">
        <v>811</v>
      </c>
      <c r="B9389" s="52" t="s">
        <v>843</v>
      </c>
      <c r="C9389" s="52" t="s">
        <v>1122</v>
      </c>
      <c r="D9389" s="52" t="s">
        <v>452</v>
      </c>
      <c r="E9389" s="52" t="s">
        <v>1058</v>
      </c>
      <c r="F9389" s="52" t="s">
        <v>1066</v>
      </c>
      <c r="G9389" s="56" t="s">
        <v>1067</v>
      </c>
      <c r="H9389" s="57">
        <v>2345000</v>
      </c>
    </row>
    <row r="9390" spans="1:8">
      <c r="A9390" s="52" t="s">
        <v>811</v>
      </c>
      <c r="B9390" s="52" t="s">
        <v>843</v>
      </c>
      <c r="C9390" s="52" t="s">
        <v>1122</v>
      </c>
      <c r="D9390" s="52" t="s">
        <v>452</v>
      </c>
      <c r="E9390" s="52" t="s">
        <v>1058</v>
      </c>
      <c r="F9390" s="52" t="s">
        <v>1068</v>
      </c>
      <c r="G9390" s="56" t="s">
        <v>1069</v>
      </c>
      <c r="H9390" s="57">
        <v>2468000</v>
      </c>
    </row>
    <row r="9391" spans="1:8" ht="25.5">
      <c r="A9391" s="52" t="s">
        <v>811</v>
      </c>
      <c r="B9391" s="52" t="s">
        <v>843</v>
      </c>
      <c r="C9391" s="52" t="s">
        <v>1122</v>
      </c>
      <c r="D9391" s="52" t="s">
        <v>452</v>
      </c>
      <c r="E9391" s="52" t="s">
        <v>1076</v>
      </c>
      <c r="F9391" s="52" t="s">
        <v>201</v>
      </c>
      <c r="G9391" s="56" t="s">
        <v>1077</v>
      </c>
      <c r="H9391" s="57">
        <v>89229663</v>
      </c>
    </row>
    <row r="9392" spans="1:8">
      <c r="A9392" s="52" t="s">
        <v>811</v>
      </c>
      <c r="B9392" s="52" t="s">
        <v>843</v>
      </c>
      <c r="C9392" s="52" t="s">
        <v>1122</v>
      </c>
      <c r="D9392" s="52" t="s">
        <v>452</v>
      </c>
      <c r="E9392" s="52" t="s">
        <v>1076</v>
      </c>
      <c r="F9392" s="52" t="s">
        <v>1112</v>
      </c>
      <c r="G9392" s="56" t="s">
        <v>1113</v>
      </c>
      <c r="H9392" s="57">
        <v>49629663</v>
      </c>
    </row>
    <row r="9393" spans="1:8">
      <c r="A9393" s="52" t="s">
        <v>811</v>
      </c>
      <c r="B9393" s="52" t="s">
        <v>843</v>
      </c>
      <c r="C9393" s="52" t="s">
        <v>1122</v>
      </c>
      <c r="D9393" s="52" t="s">
        <v>452</v>
      </c>
      <c r="E9393" s="52" t="s">
        <v>1076</v>
      </c>
      <c r="F9393" s="52" t="s">
        <v>1078</v>
      </c>
      <c r="G9393" s="56" t="s">
        <v>1079</v>
      </c>
      <c r="H9393" s="57">
        <v>2400000</v>
      </c>
    </row>
    <row r="9394" spans="1:8">
      <c r="A9394" s="52" t="s">
        <v>811</v>
      </c>
      <c r="B9394" s="52" t="s">
        <v>843</v>
      </c>
      <c r="C9394" s="52" t="s">
        <v>1122</v>
      </c>
      <c r="D9394" s="52" t="s">
        <v>452</v>
      </c>
      <c r="E9394" s="52" t="s">
        <v>1076</v>
      </c>
      <c r="F9394" s="52" t="s">
        <v>1080</v>
      </c>
      <c r="G9394" s="56" t="s">
        <v>1081</v>
      </c>
      <c r="H9394" s="57">
        <v>31200000</v>
      </c>
    </row>
    <row r="9395" spans="1:8">
      <c r="A9395" s="52" t="s">
        <v>811</v>
      </c>
      <c r="B9395" s="52" t="s">
        <v>843</v>
      </c>
      <c r="C9395" s="52" t="s">
        <v>1122</v>
      </c>
      <c r="D9395" s="52" t="s">
        <v>452</v>
      </c>
      <c r="E9395" s="52" t="s">
        <v>1076</v>
      </c>
      <c r="F9395" s="52" t="s">
        <v>1082</v>
      </c>
      <c r="G9395" s="56" t="s">
        <v>971</v>
      </c>
      <c r="H9395" s="57">
        <v>6000000</v>
      </c>
    </row>
    <row r="9396" spans="1:8">
      <c r="A9396" s="52" t="s">
        <v>811</v>
      </c>
      <c r="B9396" s="52" t="s">
        <v>843</v>
      </c>
      <c r="C9396" s="52" t="s">
        <v>1122</v>
      </c>
      <c r="D9396" s="52" t="s">
        <v>452</v>
      </c>
      <c r="E9396" s="52" t="s">
        <v>1083</v>
      </c>
      <c r="F9396" s="52" t="s">
        <v>201</v>
      </c>
      <c r="G9396" s="56" t="s">
        <v>971</v>
      </c>
      <c r="H9396" s="57">
        <v>14069000</v>
      </c>
    </row>
    <row r="9397" spans="1:8">
      <c r="A9397" s="52" t="s">
        <v>811</v>
      </c>
      <c r="B9397" s="52" t="s">
        <v>843</v>
      </c>
      <c r="C9397" s="52" t="s">
        <v>1122</v>
      </c>
      <c r="D9397" s="52" t="s">
        <v>452</v>
      </c>
      <c r="E9397" s="52" t="s">
        <v>1083</v>
      </c>
      <c r="F9397" s="52" t="s">
        <v>1088</v>
      </c>
      <c r="G9397" s="56" t="s">
        <v>1089</v>
      </c>
      <c r="H9397" s="57">
        <v>12614000</v>
      </c>
    </row>
    <row r="9398" spans="1:8">
      <c r="A9398" s="52" t="s">
        <v>811</v>
      </c>
      <c r="B9398" s="52" t="s">
        <v>843</v>
      </c>
      <c r="C9398" s="52" t="s">
        <v>1122</v>
      </c>
      <c r="D9398" s="52" t="s">
        <v>452</v>
      </c>
      <c r="E9398" s="52" t="s">
        <v>1083</v>
      </c>
      <c r="F9398" s="52" t="s">
        <v>1090</v>
      </c>
      <c r="G9398" s="56" t="s">
        <v>1091</v>
      </c>
      <c r="H9398" s="57">
        <v>1455000</v>
      </c>
    </row>
    <row r="9399" spans="1:8" ht="38.25">
      <c r="A9399" s="52" t="s">
        <v>811</v>
      </c>
      <c r="B9399" s="52" t="s">
        <v>843</v>
      </c>
      <c r="C9399" s="52" t="s">
        <v>1122</v>
      </c>
      <c r="D9399" s="52" t="s">
        <v>452</v>
      </c>
      <c r="E9399" s="52" t="s">
        <v>1277</v>
      </c>
      <c r="F9399" s="52" t="s">
        <v>201</v>
      </c>
      <c r="G9399" s="56" t="s">
        <v>1278</v>
      </c>
      <c r="H9399" s="57">
        <v>28329626</v>
      </c>
    </row>
    <row r="9400" spans="1:8">
      <c r="A9400" s="52" t="s">
        <v>811</v>
      </c>
      <c r="B9400" s="52" t="s">
        <v>843</v>
      </c>
      <c r="C9400" s="52" t="s">
        <v>1122</v>
      </c>
      <c r="D9400" s="52" t="s">
        <v>452</v>
      </c>
      <c r="E9400" s="52" t="s">
        <v>1277</v>
      </c>
      <c r="F9400" s="52" t="s">
        <v>1281</v>
      </c>
      <c r="G9400" s="56" t="s">
        <v>1282</v>
      </c>
      <c r="H9400" s="57">
        <v>23622220</v>
      </c>
    </row>
    <row r="9401" spans="1:8">
      <c r="A9401" s="52" t="s">
        <v>811</v>
      </c>
      <c r="B9401" s="52" t="s">
        <v>843</v>
      </c>
      <c r="C9401" s="52" t="s">
        <v>1122</v>
      </c>
      <c r="D9401" s="52" t="s">
        <v>452</v>
      </c>
      <c r="E9401" s="52" t="s">
        <v>1277</v>
      </c>
      <c r="F9401" s="52" t="s">
        <v>1285</v>
      </c>
      <c r="G9401" s="56" t="s">
        <v>1286</v>
      </c>
      <c r="H9401" s="57">
        <v>4707406</v>
      </c>
    </row>
    <row r="9402" spans="1:8" ht="25.5">
      <c r="A9402" s="52" t="s">
        <v>811</v>
      </c>
      <c r="B9402" s="52" t="s">
        <v>843</v>
      </c>
      <c r="C9402" s="52" t="s">
        <v>930</v>
      </c>
      <c r="D9402" s="52" t="s">
        <v>201</v>
      </c>
      <c r="E9402" s="52" t="s">
        <v>201</v>
      </c>
      <c r="F9402" s="52" t="s">
        <v>201</v>
      </c>
      <c r="G9402" s="56" t="s">
        <v>931</v>
      </c>
      <c r="H9402" s="57">
        <v>1260450000</v>
      </c>
    </row>
    <row r="9403" spans="1:8">
      <c r="A9403" s="52" t="s">
        <v>811</v>
      </c>
      <c r="B9403" s="52" t="s">
        <v>843</v>
      </c>
      <c r="C9403" s="52" t="s">
        <v>930</v>
      </c>
      <c r="D9403" s="52" t="s">
        <v>932</v>
      </c>
      <c r="E9403" s="52" t="s">
        <v>201</v>
      </c>
      <c r="F9403" s="52" t="s">
        <v>201</v>
      </c>
      <c r="G9403" s="56" t="s">
        <v>933</v>
      </c>
      <c r="H9403" s="57">
        <v>1260450000</v>
      </c>
    </row>
    <row r="9404" spans="1:8">
      <c r="A9404" s="52" t="s">
        <v>811</v>
      </c>
      <c r="B9404" s="52" t="s">
        <v>843</v>
      </c>
      <c r="C9404" s="52" t="s">
        <v>930</v>
      </c>
      <c r="D9404" s="52" t="s">
        <v>932</v>
      </c>
      <c r="E9404" s="52" t="s">
        <v>944</v>
      </c>
      <c r="F9404" s="52" t="s">
        <v>201</v>
      </c>
      <c r="G9404" s="56" t="s">
        <v>945</v>
      </c>
      <c r="H9404" s="57">
        <v>22588800</v>
      </c>
    </row>
    <row r="9405" spans="1:8">
      <c r="A9405" s="52" t="s">
        <v>811</v>
      </c>
      <c r="B9405" s="52" t="s">
        <v>843</v>
      </c>
      <c r="C9405" s="52" t="s">
        <v>930</v>
      </c>
      <c r="D9405" s="52" t="s">
        <v>932</v>
      </c>
      <c r="E9405" s="52" t="s">
        <v>944</v>
      </c>
      <c r="F9405" s="52" t="s">
        <v>948</v>
      </c>
      <c r="G9405" s="56" t="s">
        <v>949</v>
      </c>
      <c r="H9405" s="57">
        <v>22588800</v>
      </c>
    </row>
    <row r="9406" spans="1:8">
      <c r="A9406" s="52" t="s">
        <v>811</v>
      </c>
      <c r="B9406" s="52" t="s">
        <v>843</v>
      </c>
      <c r="C9406" s="52" t="s">
        <v>930</v>
      </c>
      <c r="D9406" s="52" t="s">
        <v>932</v>
      </c>
      <c r="E9406" s="52" t="s">
        <v>966</v>
      </c>
      <c r="F9406" s="52" t="s">
        <v>201</v>
      </c>
      <c r="G9406" s="56" t="s">
        <v>967</v>
      </c>
      <c r="H9406" s="57">
        <v>33000000</v>
      </c>
    </row>
    <row r="9407" spans="1:8">
      <c r="A9407" s="52" t="s">
        <v>811</v>
      </c>
      <c r="B9407" s="52" t="s">
        <v>843</v>
      </c>
      <c r="C9407" s="52" t="s">
        <v>930</v>
      </c>
      <c r="D9407" s="52" t="s">
        <v>932</v>
      </c>
      <c r="E9407" s="52" t="s">
        <v>966</v>
      </c>
      <c r="F9407" s="52" t="s">
        <v>970</v>
      </c>
      <c r="G9407" s="56" t="s">
        <v>971</v>
      </c>
      <c r="H9407" s="57">
        <v>33000000</v>
      </c>
    </row>
    <row r="9408" spans="1:8">
      <c r="A9408" s="52" t="s">
        <v>811</v>
      </c>
      <c r="B9408" s="52" t="s">
        <v>843</v>
      </c>
      <c r="C9408" s="52" t="s">
        <v>930</v>
      </c>
      <c r="D9408" s="52" t="s">
        <v>932</v>
      </c>
      <c r="E9408" s="52" t="s">
        <v>982</v>
      </c>
      <c r="F9408" s="52" t="s">
        <v>201</v>
      </c>
      <c r="G9408" s="56" t="s">
        <v>983</v>
      </c>
      <c r="H9408" s="57">
        <v>16800000</v>
      </c>
    </row>
    <row r="9409" spans="1:8">
      <c r="A9409" s="52" t="s">
        <v>811</v>
      </c>
      <c r="B9409" s="52" t="s">
        <v>843</v>
      </c>
      <c r="C9409" s="52" t="s">
        <v>930</v>
      </c>
      <c r="D9409" s="52" t="s">
        <v>932</v>
      </c>
      <c r="E9409" s="52" t="s">
        <v>982</v>
      </c>
      <c r="F9409" s="52" t="s">
        <v>1242</v>
      </c>
      <c r="G9409" s="56" t="s">
        <v>971</v>
      </c>
      <c r="H9409" s="57">
        <v>16800000</v>
      </c>
    </row>
    <row r="9410" spans="1:8">
      <c r="A9410" s="52" t="s">
        <v>811</v>
      </c>
      <c r="B9410" s="52" t="s">
        <v>843</v>
      </c>
      <c r="C9410" s="52" t="s">
        <v>930</v>
      </c>
      <c r="D9410" s="52" t="s">
        <v>932</v>
      </c>
      <c r="E9410" s="52" t="s">
        <v>996</v>
      </c>
      <c r="F9410" s="52" t="s">
        <v>201</v>
      </c>
      <c r="G9410" s="56" t="s">
        <v>997</v>
      </c>
      <c r="H9410" s="57">
        <v>15935000</v>
      </c>
    </row>
    <row r="9411" spans="1:8">
      <c r="A9411" s="52" t="s">
        <v>811</v>
      </c>
      <c r="B9411" s="52" t="s">
        <v>843</v>
      </c>
      <c r="C9411" s="52" t="s">
        <v>930</v>
      </c>
      <c r="D9411" s="52" t="s">
        <v>932</v>
      </c>
      <c r="E9411" s="52" t="s">
        <v>996</v>
      </c>
      <c r="F9411" s="52" t="s">
        <v>998</v>
      </c>
      <c r="G9411" s="56" t="s">
        <v>999</v>
      </c>
      <c r="H9411" s="57">
        <v>12495000</v>
      </c>
    </row>
    <row r="9412" spans="1:8">
      <c r="A9412" s="52" t="s">
        <v>811</v>
      </c>
      <c r="B9412" s="52" t="s">
        <v>843</v>
      </c>
      <c r="C9412" s="52" t="s">
        <v>930</v>
      </c>
      <c r="D9412" s="52" t="s">
        <v>932</v>
      </c>
      <c r="E9412" s="52" t="s">
        <v>996</v>
      </c>
      <c r="F9412" s="52" t="s">
        <v>1004</v>
      </c>
      <c r="G9412" s="56" t="s">
        <v>1005</v>
      </c>
      <c r="H9412" s="57">
        <v>3440000</v>
      </c>
    </row>
    <row r="9413" spans="1:8">
      <c r="A9413" s="52" t="s">
        <v>811</v>
      </c>
      <c r="B9413" s="52" t="s">
        <v>843</v>
      </c>
      <c r="C9413" s="52" t="s">
        <v>930</v>
      </c>
      <c r="D9413" s="52" t="s">
        <v>932</v>
      </c>
      <c r="E9413" s="52" t="s">
        <v>1006</v>
      </c>
      <c r="F9413" s="52" t="s">
        <v>201</v>
      </c>
      <c r="G9413" s="56" t="s">
        <v>1007</v>
      </c>
      <c r="H9413" s="57">
        <v>119373000</v>
      </c>
    </row>
    <row r="9414" spans="1:8">
      <c r="A9414" s="52" t="s">
        <v>811</v>
      </c>
      <c r="B9414" s="52" t="s">
        <v>843</v>
      </c>
      <c r="C9414" s="52" t="s">
        <v>930</v>
      </c>
      <c r="D9414" s="52" t="s">
        <v>932</v>
      </c>
      <c r="E9414" s="52" t="s">
        <v>1006</v>
      </c>
      <c r="F9414" s="52" t="s">
        <v>1014</v>
      </c>
      <c r="G9414" s="56" t="s">
        <v>1015</v>
      </c>
      <c r="H9414" s="57">
        <v>113423000</v>
      </c>
    </row>
    <row r="9415" spans="1:8">
      <c r="A9415" s="52" t="s">
        <v>811</v>
      </c>
      <c r="B9415" s="52" t="s">
        <v>843</v>
      </c>
      <c r="C9415" s="52" t="s">
        <v>930</v>
      </c>
      <c r="D9415" s="52" t="s">
        <v>932</v>
      </c>
      <c r="E9415" s="52" t="s">
        <v>1006</v>
      </c>
      <c r="F9415" s="52" t="s">
        <v>1020</v>
      </c>
      <c r="G9415" s="56" t="s">
        <v>511</v>
      </c>
      <c r="H9415" s="57">
        <v>5950000</v>
      </c>
    </row>
    <row r="9416" spans="1:8">
      <c r="A9416" s="52" t="s">
        <v>811</v>
      </c>
      <c r="B9416" s="52" t="s">
        <v>843</v>
      </c>
      <c r="C9416" s="52" t="s">
        <v>930</v>
      </c>
      <c r="D9416" s="52" t="s">
        <v>932</v>
      </c>
      <c r="E9416" s="52" t="s">
        <v>1021</v>
      </c>
      <c r="F9416" s="52" t="s">
        <v>201</v>
      </c>
      <c r="G9416" s="56" t="s">
        <v>1022</v>
      </c>
      <c r="H9416" s="57">
        <v>188720200</v>
      </c>
    </row>
    <row r="9417" spans="1:8">
      <c r="A9417" s="52" t="s">
        <v>811</v>
      </c>
      <c r="B9417" s="52" t="s">
        <v>843</v>
      </c>
      <c r="C9417" s="52" t="s">
        <v>930</v>
      </c>
      <c r="D9417" s="52" t="s">
        <v>932</v>
      </c>
      <c r="E9417" s="52" t="s">
        <v>1021</v>
      </c>
      <c r="F9417" s="52" t="s">
        <v>1023</v>
      </c>
      <c r="G9417" s="56" t="s">
        <v>1024</v>
      </c>
      <c r="H9417" s="57">
        <v>21761000</v>
      </c>
    </row>
    <row r="9418" spans="1:8">
      <c r="A9418" s="52" t="s">
        <v>811</v>
      </c>
      <c r="B9418" s="52" t="s">
        <v>843</v>
      </c>
      <c r="C9418" s="52" t="s">
        <v>930</v>
      </c>
      <c r="D9418" s="52" t="s">
        <v>932</v>
      </c>
      <c r="E9418" s="52" t="s">
        <v>1021</v>
      </c>
      <c r="F9418" s="52" t="s">
        <v>1025</v>
      </c>
      <c r="G9418" s="56" t="s">
        <v>1026</v>
      </c>
      <c r="H9418" s="57">
        <v>23400000</v>
      </c>
    </row>
    <row r="9419" spans="1:8">
      <c r="A9419" s="52" t="s">
        <v>811</v>
      </c>
      <c r="B9419" s="52" t="s">
        <v>843</v>
      </c>
      <c r="C9419" s="52" t="s">
        <v>930</v>
      </c>
      <c r="D9419" s="52" t="s">
        <v>932</v>
      </c>
      <c r="E9419" s="52" t="s">
        <v>1021</v>
      </c>
      <c r="F9419" s="52" t="s">
        <v>1029</v>
      </c>
      <c r="G9419" s="56" t="s">
        <v>1030</v>
      </c>
      <c r="H9419" s="57">
        <v>2500000</v>
      </c>
    </row>
    <row r="9420" spans="1:8">
      <c r="A9420" s="52" t="s">
        <v>811</v>
      </c>
      <c r="B9420" s="52" t="s">
        <v>843</v>
      </c>
      <c r="C9420" s="52" t="s">
        <v>930</v>
      </c>
      <c r="D9420" s="52" t="s">
        <v>932</v>
      </c>
      <c r="E9420" s="52" t="s">
        <v>1021</v>
      </c>
      <c r="F9420" s="52" t="s">
        <v>1219</v>
      </c>
      <c r="G9420" s="56" t="s">
        <v>1220</v>
      </c>
      <c r="H9420" s="57">
        <v>8200000</v>
      </c>
    </row>
    <row r="9421" spans="1:8">
      <c r="A9421" s="52" t="s">
        <v>811</v>
      </c>
      <c r="B9421" s="52" t="s">
        <v>843</v>
      </c>
      <c r="C9421" s="52" t="s">
        <v>930</v>
      </c>
      <c r="D9421" s="52" t="s">
        <v>932</v>
      </c>
      <c r="E9421" s="52" t="s">
        <v>1021</v>
      </c>
      <c r="F9421" s="52" t="s">
        <v>1243</v>
      </c>
      <c r="G9421" s="56" t="s">
        <v>1244</v>
      </c>
      <c r="H9421" s="57">
        <v>8000000</v>
      </c>
    </row>
    <row r="9422" spans="1:8">
      <c r="A9422" s="52" t="s">
        <v>811</v>
      </c>
      <c r="B9422" s="52" t="s">
        <v>843</v>
      </c>
      <c r="C9422" s="52" t="s">
        <v>930</v>
      </c>
      <c r="D9422" s="52" t="s">
        <v>932</v>
      </c>
      <c r="E9422" s="52" t="s">
        <v>1021</v>
      </c>
      <c r="F9422" s="52" t="s">
        <v>1031</v>
      </c>
      <c r="G9422" s="56" t="s">
        <v>1032</v>
      </c>
      <c r="H9422" s="57">
        <v>27300000</v>
      </c>
    </row>
    <row r="9423" spans="1:8">
      <c r="A9423" s="52" t="s">
        <v>811</v>
      </c>
      <c r="B9423" s="52" t="s">
        <v>843</v>
      </c>
      <c r="C9423" s="52" t="s">
        <v>930</v>
      </c>
      <c r="D9423" s="52" t="s">
        <v>932</v>
      </c>
      <c r="E9423" s="52" t="s">
        <v>1021</v>
      </c>
      <c r="F9423" s="52" t="s">
        <v>1033</v>
      </c>
      <c r="G9423" s="56" t="s">
        <v>1034</v>
      </c>
      <c r="H9423" s="57">
        <v>97559200</v>
      </c>
    </row>
    <row r="9424" spans="1:8">
      <c r="A9424" s="52" t="s">
        <v>811</v>
      </c>
      <c r="B9424" s="52" t="s">
        <v>843</v>
      </c>
      <c r="C9424" s="52" t="s">
        <v>930</v>
      </c>
      <c r="D9424" s="52" t="s">
        <v>932</v>
      </c>
      <c r="E9424" s="52" t="s">
        <v>1035</v>
      </c>
      <c r="F9424" s="52" t="s">
        <v>201</v>
      </c>
      <c r="G9424" s="56" t="s">
        <v>1036</v>
      </c>
      <c r="H9424" s="57">
        <v>8150000</v>
      </c>
    </row>
    <row r="9425" spans="1:8">
      <c r="A9425" s="52" t="s">
        <v>811</v>
      </c>
      <c r="B9425" s="52" t="s">
        <v>843</v>
      </c>
      <c r="C9425" s="52" t="s">
        <v>930</v>
      </c>
      <c r="D9425" s="52" t="s">
        <v>932</v>
      </c>
      <c r="E9425" s="52" t="s">
        <v>1035</v>
      </c>
      <c r="F9425" s="52" t="s">
        <v>1037</v>
      </c>
      <c r="G9425" s="56" t="s">
        <v>1038</v>
      </c>
      <c r="H9425" s="57">
        <v>800000</v>
      </c>
    </row>
    <row r="9426" spans="1:8">
      <c r="A9426" s="52" t="s">
        <v>811</v>
      </c>
      <c r="B9426" s="52" t="s">
        <v>843</v>
      </c>
      <c r="C9426" s="52" t="s">
        <v>930</v>
      </c>
      <c r="D9426" s="52" t="s">
        <v>932</v>
      </c>
      <c r="E9426" s="52" t="s">
        <v>1035</v>
      </c>
      <c r="F9426" s="52" t="s">
        <v>1039</v>
      </c>
      <c r="G9426" s="56" t="s">
        <v>1040</v>
      </c>
      <c r="H9426" s="57">
        <v>7050000</v>
      </c>
    </row>
    <row r="9427" spans="1:8">
      <c r="A9427" s="52" t="s">
        <v>811</v>
      </c>
      <c r="B9427" s="52" t="s">
        <v>843</v>
      </c>
      <c r="C9427" s="52" t="s">
        <v>930</v>
      </c>
      <c r="D9427" s="52" t="s">
        <v>932</v>
      </c>
      <c r="E9427" s="52" t="s">
        <v>1035</v>
      </c>
      <c r="F9427" s="52" t="s">
        <v>1041</v>
      </c>
      <c r="G9427" s="56" t="s">
        <v>1028</v>
      </c>
      <c r="H9427" s="57">
        <v>300000</v>
      </c>
    </row>
    <row r="9428" spans="1:8">
      <c r="A9428" s="52" t="s">
        <v>811</v>
      </c>
      <c r="B9428" s="52" t="s">
        <v>843</v>
      </c>
      <c r="C9428" s="52" t="s">
        <v>930</v>
      </c>
      <c r="D9428" s="52" t="s">
        <v>932</v>
      </c>
      <c r="E9428" s="52" t="s">
        <v>1044</v>
      </c>
      <c r="F9428" s="52" t="s">
        <v>201</v>
      </c>
      <c r="G9428" s="56" t="s">
        <v>1045</v>
      </c>
      <c r="H9428" s="57">
        <v>92450000</v>
      </c>
    </row>
    <row r="9429" spans="1:8">
      <c r="A9429" s="52" t="s">
        <v>811</v>
      </c>
      <c r="B9429" s="52" t="s">
        <v>843</v>
      </c>
      <c r="C9429" s="52" t="s">
        <v>930</v>
      </c>
      <c r="D9429" s="52" t="s">
        <v>932</v>
      </c>
      <c r="E9429" s="52" t="s">
        <v>1044</v>
      </c>
      <c r="F9429" s="52" t="s">
        <v>1046</v>
      </c>
      <c r="G9429" s="56" t="s">
        <v>1047</v>
      </c>
      <c r="H9429" s="57">
        <v>92450000</v>
      </c>
    </row>
    <row r="9430" spans="1:8" ht="25.5">
      <c r="A9430" s="52" t="s">
        <v>811</v>
      </c>
      <c r="B9430" s="52" t="s">
        <v>843</v>
      </c>
      <c r="C9430" s="52" t="s">
        <v>930</v>
      </c>
      <c r="D9430" s="52" t="s">
        <v>932</v>
      </c>
      <c r="E9430" s="52" t="s">
        <v>1058</v>
      </c>
      <c r="F9430" s="52" t="s">
        <v>201</v>
      </c>
      <c r="G9430" s="56" t="s">
        <v>1059</v>
      </c>
      <c r="H9430" s="57">
        <v>5060000</v>
      </c>
    </row>
    <row r="9431" spans="1:8">
      <c r="A9431" s="52" t="s">
        <v>811</v>
      </c>
      <c r="B9431" s="52" t="s">
        <v>843</v>
      </c>
      <c r="C9431" s="52" t="s">
        <v>930</v>
      </c>
      <c r="D9431" s="52" t="s">
        <v>932</v>
      </c>
      <c r="E9431" s="52" t="s">
        <v>1058</v>
      </c>
      <c r="F9431" s="52" t="s">
        <v>1064</v>
      </c>
      <c r="G9431" s="56" t="s">
        <v>1065</v>
      </c>
      <c r="H9431" s="57">
        <v>5060000</v>
      </c>
    </row>
    <row r="9432" spans="1:8" ht="25.5">
      <c r="A9432" s="52" t="s">
        <v>811</v>
      </c>
      <c r="B9432" s="52" t="s">
        <v>843</v>
      </c>
      <c r="C9432" s="52" t="s">
        <v>930</v>
      </c>
      <c r="D9432" s="52" t="s">
        <v>932</v>
      </c>
      <c r="E9432" s="52" t="s">
        <v>1076</v>
      </c>
      <c r="F9432" s="52" t="s">
        <v>201</v>
      </c>
      <c r="G9432" s="56" t="s">
        <v>1077</v>
      </c>
      <c r="H9432" s="57">
        <v>429458000</v>
      </c>
    </row>
    <row r="9433" spans="1:8">
      <c r="A9433" s="52" t="s">
        <v>811</v>
      </c>
      <c r="B9433" s="52" t="s">
        <v>843</v>
      </c>
      <c r="C9433" s="52" t="s">
        <v>930</v>
      </c>
      <c r="D9433" s="52" t="s">
        <v>932</v>
      </c>
      <c r="E9433" s="52" t="s">
        <v>1076</v>
      </c>
      <c r="F9433" s="52" t="s">
        <v>1112</v>
      </c>
      <c r="G9433" s="56" t="s">
        <v>1113</v>
      </c>
      <c r="H9433" s="57">
        <v>210686000</v>
      </c>
    </row>
    <row r="9434" spans="1:8">
      <c r="A9434" s="52" t="s">
        <v>811</v>
      </c>
      <c r="B9434" s="52" t="s">
        <v>843</v>
      </c>
      <c r="C9434" s="52" t="s">
        <v>930</v>
      </c>
      <c r="D9434" s="52" t="s">
        <v>932</v>
      </c>
      <c r="E9434" s="52" t="s">
        <v>1076</v>
      </c>
      <c r="F9434" s="52" t="s">
        <v>1082</v>
      </c>
      <c r="G9434" s="56" t="s">
        <v>971</v>
      </c>
      <c r="H9434" s="57">
        <v>218772000</v>
      </c>
    </row>
    <row r="9435" spans="1:8">
      <c r="A9435" s="52" t="s">
        <v>811</v>
      </c>
      <c r="B9435" s="52" t="s">
        <v>843</v>
      </c>
      <c r="C9435" s="52" t="s">
        <v>930</v>
      </c>
      <c r="D9435" s="52" t="s">
        <v>932</v>
      </c>
      <c r="E9435" s="52" t="s">
        <v>1083</v>
      </c>
      <c r="F9435" s="52" t="s">
        <v>201</v>
      </c>
      <c r="G9435" s="56" t="s">
        <v>971</v>
      </c>
      <c r="H9435" s="57">
        <v>328915000</v>
      </c>
    </row>
    <row r="9436" spans="1:8">
      <c r="A9436" s="52" t="s">
        <v>811</v>
      </c>
      <c r="B9436" s="52" t="s">
        <v>843</v>
      </c>
      <c r="C9436" s="52" t="s">
        <v>930</v>
      </c>
      <c r="D9436" s="52" t="s">
        <v>932</v>
      </c>
      <c r="E9436" s="52" t="s">
        <v>1083</v>
      </c>
      <c r="F9436" s="52" t="s">
        <v>1088</v>
      </c>
      <c r="G9436" s="56" t="s">
        <v>1089</v>
      </c>
      <c r="H9436" s="57">
        <v>90385000</v>
      </c>
    </row>
    <row r="9437" spans="1:8">
      <c r="A9437" s="52" t="s">
        <v>811</v>
      </c>
      <c r="B9437" s="52" t="s">
        <v>843</v>
      </c>
      <c r="C9437" s="52" t="s">
        <v>930</v>
      </c>
      <c r="D9437" s="52" t="s">
        <v>932</v>
      </c>
      <c r="E9437" s="52" t="s">
        <v>1083</v>
      </c>
      <c r="F9437" s="52" t="s">
        <v>1090</v>
      </c>
      <c r="G9437" s="56" t="s">
        <v>1091</v>
      </c>
      <c r="H9437" s="57">
        <v>238530000</v>
      </c>
    </row>
    <row r="9438" spans="1:8">
      <c r="A9438" s="52" t="s">
        <v>811</v>
      </c>
      <c r="B9438" s="52" t="s">
        <v>843</v>
      </c>
      <c r="C9438" s="52" t="s">
        <v>1209</v>
      </c>
      <c r="D9438" s="52" t="s">
        <v>201</v>
      </c>
      <c r="E9438" s="52" t="s">
        <v>201</v>
      </c>
      <c r="F9438" s="52" t="s">
        <v>201</v>
      </c>
      <c r="G9438" s="56" t="s">
        <v>1210</v>
      </c>
      <c r="H9438" s="57">
        <v>124953048</v>
      </c>
    </row>
    <row r="9439" spans="1:8" ht="25.5">
      <c r="A9439" s="52" t="s">
        <v>811</v>
      </c>
      <c r="B9439" s="52" t="s">
        <v>843</v>
      </c>
      <c r="C9439" s="52" t="s">
        <v>1209</v>
      </c>
      <c r="D9439" s="52" t="s">
        <v>1389</v>
      </c>
      <c r="E9439" s="52" t="s">
        <v>201</v>
      </c>
      <c r="F9439" s="52" t="s">
        <v>201</v>
      </c>
      <c r="G9439" s="56" t="s">
        <v>1390</v>
      </c>
      <c r="H9439" s="57">
        <v>124953048</v>
      </c>
    </row>
    <row r="9440" spans="1:8">
      <c r="A9440" s="52" t="s">
        <v>811</v>
      </c>
      <c r="B9440" s="52" t="s">
        <v>843</v>
      </c>
      <c r="C9440" s="52" t="s">
        <v>1209</v>
      </c>
      <c r="D9440" s="52" t="s">
        <v>1389</v>
      </c>
      <c r="E9440" s="52" t="s">
        <v>1021</v>
      </c>
      <c r="F9440" s="52" t="s">
        <v>201</v>
      </c>
      <c r="G9440" s="56" t="s">
        <v>1022</v>
      </c>
      <c r="H9440" s="57">
        <v>22993600</v>
      </c>
    </row>
    <row r="9441" spans="1:8">
      <c r="A9441" s="52" t="s">
        <v>811</v>
      </c>
      <c r="B9441" s="52" t="s">
        <v>843</v>
      </c>
      <c r="C9441" s="52" t="s">
        <v>1209</v>
      </c>
      <c r="D9441" s="52" t="s">
        <v>1389</v>
      </c>
      <c r="E9441" s="52" t="s">
        <v>1021</v>
      </c>
      <c r="F9441" s="52" t="s">
        <v>1023</v>
      </c>
      <c r="G9441" s="56" t="s">
        <v>1024</v>
      </c>
      <c r="H9441" s="57">
        <v>4675000</v>
      </c>
    </row>
    <row r="9442" spans="1:8">
      <c r="A9442" s="52" t="s">
        <v>811</v>
      </c>
      <c r="B9442" s="52" t="s">
        <v>843</v>
      </c>
      <c r="C9442" s="52" t="s">
        <v>1209</v>
      </c>
      <c r="D9442" s="52" t="s">
        <v>1389</v>
      </c>
      <c r="E9442" s="52" t="s">
        <v>1021</v>
      </c>
      <c r="F9442" s="52" t="s">
        <v>1025</v>
      </c>
      <c r="G9442" s="56" t="s">
        <v>1026</v>
      </c>
      <c r="H9442" s="57">
        <v>4500000</v>
      </c>
    </row>
    <row r="9443" spans="1:8">
      <c r="A9443" s="52" t="s">
        <v>811</v>
      </c>
      <c r="B9443" s="52" t="s">
        <v>843</v>
      </c>
      <c r="C9443" s="52" t="s">
        <v>1209</v>
      </c>
      <c r="D9443" s="52" t="s">
        <v>1389</v>
      </c>
      <c r="E9443" s="52" t="s">
        <v>1021</v>
      </c>
      <c r="F9443" s="52" t="s">
        <v>1033</v>
      </c>
      <c r="G9443" s="56" t="s">
        <v>1034</v>
      </c>
      <c r="H9443" s="57">
        <v>13818600</v>
      </c>
    </row>
    <row r="9444" spans="1:8" ht="25.5">
      <c r="A9444" s="52" t="s">
        <v>811</v>
      </c>
      <c r="B9444" s="52" t="s">
        <v>843</v>
      </c>
      <c r="C9444" s="52" t="s">
        <v>1209</v>
      </c>
      <c r="D9444" s="52" t="s">
        <v>1389</v>
      </c>
      <c r="E9444" s="52" t="s">
        <v>1076</v>
      </c>
      <c r="F9444" s="52" t="s">
        <v>201</v>
      </c>
      <c r="G9444" s="56" t="s">
        <v>1077</v>
      </c>
      <c r="H9444" s="57">
        <v>101959448</v>
      </c>
    </row>
    <row r="9445" spans="1:8">
      <c r="A9445" s="52" t="s">
        <v>811</v>
      </c>
      <c r="B9445" s="52" t="s">
        <v>843</v>
      </c>
      <c r="C9445" s="52" t="s">
        <v>1209</v>
      </c>
      <c r="D9445" s="52" t="s">
        <v>1389</v>
      </c>
      <c r="E9445" s="52" t="s">
        <v>1076</v>
      </c>
      <c r="F9445" s="52" t="s">
        <v>1112</v>
      </c>
      <c r="G9445" s="56" t="s">
        <v>1113</v>
      </c>
      <c r="H9445" s="57">
        <v>87079448</v>
      </c>
    </row>
    <row r="9446" spans="1:8">
      <c r="A9446" s="52" t="s">
        <v>811</v>
      </c>
      <c r="B9446" s="52" t="s">
        <v>843</v>
      </c>
      <c r="C9446" s="52" t="s">
        <v>1209</v>
      </c>
      <c r="D9446" s="52" t="s">
        <v>1389</v>
      </c>
      <c r="E9446" s="52" t="s">
        <v>1076</v>
      </c>
      <c r="F9446" s="52" t="s">
        <v>1082</v>
      </c>
      <c r="G9446" s="56" t="s">
        <v>971</v>
      </c>
      <c r="H9446" s="57">
        <v>14880000</v>
      </c>
    </row>
    <row r="9447" spans="1:8">
      <c r="A9447" s="52" t="s">
        <v>811</v>
      </c>
      <c r="B9447" s="52" t="s">
        <v>845</v>
      </c>
      <c r="C9447" s="52" t="s">
        <v>201</v>
      </c>
      <c r="D9447" s="52" t="s">
        <v>201</v>
      </c>
      <c r="E9447" s="52" t="s">
        <v>201</v>
      </c>
      <c r="F9447" s="52" t="s">
        <v>201</v>
      </c>
      <c r="G9447" s="56" t="s">
        <v>846</v>
      </c>
      <c r="H9447" s="57">
        <v>513614003864</v>
      </c>
    </row>
    <row r="9448" spans="1:8">
      <c r="A9448" s="52" t="s">
        <v>811</v>
      </c>
      <c r="B9448" s="52" t="s">
        <v>845</v>
      </c>
      <c r="C9448" s="52" t="s">
        <v>1092</v>
      </c>
      <c r="D9448" s="52" t="s">
        <v>201</v>
      </c>
      <c r="E9448" s="52" t="s">
        <v>201</v>
      </c>
      <c r="F9448" s="52" t="s">
        <v>201</v>
      </c>
      <c r="G9448" s="56" t="s">
        <v>1093</v>
      </c>
      <c r="H9448" s="57">
        <v>1462920000</v>
      </c>
    </row>
    <row r="9449" spans="1:8" ht="25.5">
      <c r="A9449" s="52" t="s">
        <v>811</v>
      </c>
      <c r="B9449" s="52" t="s">
        <v>845</v>
      </c>
      <c r="C9449" s="52" t="s">
        <v>1092</v>
      </c>
      <c r="D9449" s="52" t="s">
        <v>1353</v>
      </c>
      <c r="E9449" s="52" t="s">
        <v>201</v>
      </c>
      <c r="F9449" s="52" t="s">
        <v>201</v>
      </c>
      <c r="G9449" s="56" t="s">
        <v>1354</v>
      </c>
      <c r="H9449" s="57">
        <v>212890000</v>
      </c>
    </row>
    <row r="9450" spans="1:8" ht="25.5">
      <c r="A9450" s="52" t="s">
        <v>811</v>
      </c>
      <c r="B9450" s="52" t="s">
        <v>845</v>
      </c>
      <c r="C9450" s="52" t="s">
        <v>1092</v>
      </c>
      <c r="D9450" s="52" t="s">
        <v>1353</v>
      </c>
      <c r="E9450" s="52" t="s">
        <v>962</v>
      </c>
      <c r="F9450" s="52" t="s">
        <v>201</v>
      </c>
      <c r="G9450" s="56" t="s">
        <v>963</v>
      </c>
      <c r="H9450" s="57">
        <v>212890000</v>
      </c>
    </row>
    <row r="9451" spans="1:8">
      <c r="A9451" s="52" t="s">
        <v>811</v>
      </c>
      <c r="B9451" s="52" t="s">
        <v>845</v>
      </c>
      <c r="C9451" s="52" t="s">
        <v>1092</v>
      </c>
      <c r="D9451" s="52" t="s">
        <v>1353</v>
      </c>
      <c r="E9451" s="52" t="s">
        <v>962</v>
      </c>
      <c r="F9451" s="52" t="s">
        <v>1338</v>
      </c>
      <c r="G9451" s="56" t="s">
        <v>1339</v>
      </c>
      <c r="H9451" s="57">
        <v>212890000</v>
      </c>
    </row>
    <row r="9452" spans="1:8">
      <c r="A9452" s="52" t="s">
        <v>811</v>
      </c>
      <c r="B9452" s="52" t="s">
        <v>845</v>
      </c>
      <c r="C9452" s="52" t="s">
        <v>1092</v>
      </c>
      <c r="D9452" s="52" t="s">
        <v>1108</v>
      </c>
      <c r="E9452" s="52" t="s">
        <v>201</v>
      </c>
      <c r="F9452" s="52" t="s">
        <v>201</v>
      </c>
      <c r="G9452" s="56" t="s">
        <v>1109</v>
      </c>
      <c r="H9452" s="57">
        <v>90000000</v>
      </c>
    </row>
    <row r="9453" spans="1:8">
      <c r="A9453" s="52" t="s">
        <v>811</v>
      </c>
      <c r="B9453" s="52" t="s">
        <v>845</v>
      </c>
      <c r="C9453" s="52" t="s">
        <v>1092</v>
      </c>
      <c r="D9453" s="52" t="s">
        <v>1108</v>
      </c>
      <c r="E9453" s="52" t="s">
        <v>1262</v>
      </c>
      <c r="F9453" s="52" t="s">
        <v>201</v>
      </c>
      <c r="G9453" s="56" t="s">
        <v>1263</v>
      </c>
      <c r="H9453" s="57">
        <v>90000000</v>
      </c>
    </row>
    <row r="9454" spans="1:8" ht="25.5">
      <c r="A9454" s="52" t="s">
        <v>811</v>
      </c>
      <c r="B9454" s="52" t="s">
        <v>845</v>
      </c>
      <c r="C9454" s="52" t="s">
        <v>1092</v>
      </c>
      <c r="D9454" s="52" t="s">
        <v>1108</v>
      </c>
      <c r="E9454" s="52" t="s">
        <v>1262</v>
      </c>
      <c r="F9454" s="52" t="s">
        <v>1578</v>
      </c>
      <c r="G9454" s="56" t="s">
        <v>1579</v>
      </c>
      <c r="H9454" s="57">
        <v>90000000</v>
      </c>
    </row>
    <row r="9455" spans="1:8">
      <c r="A9455" s="52" t="s">
        <v>811</v>
      </c>
      <c r="B9455" s="52" t="s">
        <v>845</v>
      </c>
      <c r="C9455" s="52" t="s">
        <v>1092</v>
      </c>
      <c r="D9455" s="52" t="s">
        <v>1114</v>
      </c>
      <c r="E9455" s="52" t="s">
        <v>201</v>
      </c>
      <c r="F9455" s="52" t="s">
        <v>201</v>
      </c>
      <c r="G9455" s="56" t="s">
        <v>1115</v>
      </c>
      <c r="H9455" s="57">
        <v>142000000</v>
      </c>
    </row>
    <row r="9456" spans="1:8" ht="25.5">
      <c r="A9456" s="52" t="s">
        <v>811</v>
      </c>
      <c r="B9456" s="52" t="s">
        <v>845</v>
      </c>
      <c r="C9456" s="52" t="s">
        <v>1092</v>
      </c>
      <c r="D9456" s="52" t="s">
        <v>1114</v>
      </c>
      <c r="E9456" s="52" t="s">
        <v>962</v>
      </c>
      <c r="F9456" s="52" t="s">
        <v>201</v>
      </c>
      <c r="G9456" s="56" t="s">
        <v>963</v>
      </c>
      <c r="H9456" s="57">
        <v>142000000</v>
      </c>
    </row>
    <row r="9457" spans="1:8">
      <c r="A9457" s="52" t="s">
        <v>811</v>
      </c>
      <c r="B9457" s="52" t="s">
        <v>845</v>
      </c>
      <c r="C9457" s="52" t="s">
        <v>1092</v>
      </c>
      <c r="D9457" s="52" t="s">
        <v>1114</v>
      </c>
      <c r="E9457" s="52" t="s">
        <v>962</v>
      </c>
      <c r="F9457" s="52" t="s">
        <v>1338</v>
      </c>
      <c r="G9457" s="56" t="s">
        <v>1339</v>
      </c>
      <c r="H9457" s="57">
        <v>142000000</v>
      </c>
    </row>
    <row r="9458" spans="1:8" ht="25.5">
      <c r="A9458" s="52" t="s">
        <v>811</v>
      </c>
      <c r="B9458" s="52" t="s">
        <v>845</v>
      </c>
      <c r="C9458" s="52" t="s">
        <v>1092</v>
      </c>
      <c r="D9458" s="52" t="s">
        <v>1355</v>
      </c>
      <c r="E9458" s="52" t="s">
        <v>201</v>
      </c>
      <c r="F9458" s="52" t="s">
        <v>201</v>
      </c>
      <c r="G9458" s="56" t="s">
        <v>1356</v>
      </c>
      <c r="H9458" s="57">
        <v>1018030000</v>
      </c>
    </row>
    <row r="9459" spans="1:8" ht="25.5">
      <c r="A9459" s="52" t="s">
        <v>811</v>
      </c>
      <c r="B9459" s="52" t="s">
        <v>845</v>
      </c>
      <c r="C9459" s="52" t="s">
        <v>1092</v>
      </c>
      <c r="D9459" s="52" t="s">
        <v>1355</v>
      </c>
      <c r="E9459" s="52" t="s">
        <v>962</v>
      </c>
      <c r="F9459" s="52" t="s">
        <v>201</v>
      </c>
      <c r="G9459" s="56" t="s">
        <v>963</v>
      </c>
      <c r="H9459" s="57">
        <v>68200000</v>
      </c>
    </row>
    <row r="9460" spans="1:8">
      <c r="A9460" s="52" t="s">
        <v>811</v>
      </c>
      <c r="B9460" s="52" t="s">
        <v>845</v>
      </c>
      <c r="C9460" s="52" t="s">
        <v>1092</v>
      </c>
      <c r="D9460" s="52" t="s">
        <v>1355</v>
      </c>
      <c r="E9460" s="52" t="s">
        <v>962</v>
      </c>
      <c r="F9460" s="52" t="s">
        <v>1338</v>
      </c>
      <c r="G9460" s="56" t="s">
        <v>1339</v>
      </c>
      <c r="H9460" s="57">
        <v>68200000</v>
      </c>
    </row>
    <row r="9461" spans="1:8" ht="25.5">
      <c r="A9461" s="52" t="s">
        <v>811</v>
      </c>
      <c r="B9461" s="52" t="s">
        <v>845</v>
      </c>
      <c r="C9461" s="52" t="s">
        <v>1092</v>
      </c>
      <c r="D9461" s="52" t="s">
        <v>1355</v>
      </c>
      <c r="E9461" s="52" t="s">
        <v>1076</v>
      </c>
      <c r="F9461" s="52" t="s">
        <v>201</v>
      </c>
      <c r="G9461" s="56" t="s">
        <v>1077</v>
      </c>
      <c r="H9461" s="57">
        <v>949830000</v>
      </c>
    </row>
    <row r="9462" spans="1:8">
      <c r="A9462" s="52" t="s">
        <v>811</v>
      </c>
      <c r="B9462" s="52" t="s">
        <v>845</v>
      </c>
      <c r="C9462" s="52" t="s">
        <v>1092</v>
      </c>
      <c r="D9462" s="52" t="s">
        <v>1355</v>
      </c>
      <c r="E9462" s="52" t="s">
        <v>1076</v>
      </c>
      <c r="F9462" s="52" t="s">
        <v>1080</v>
      </c>
      <c r="G9462" s="56" t="s">
        <v>1081</v>
      </c>
      <c r="H9462" s="57">
        <v>709830000</v>
      </c>
    </row>
    <row r="9463" spans="1:8">
      <c r="A9463" s="52" t="s">
        <v>811</v>
      </c>
      <c r="B9463" s="52" t="s">
        <v>845</v>
      </c>
      <c r="C9463" s="52" t="s">
        <v>1092</v>
      </c>
      <c r="D9463" s="52" t="s">
        <v>1355</v>
      </c>
      <c r="E9463" s="52" t="s">
        <v>1076</v>
      </c>
      <c r="F9463" s="52" t="s">
        <v>1082</v>
      </c>
      <c r="G9463" s="56" t="s">
        <v>971</v>
      </c>
      <c r="H9463" s="57">
        <v>240000000</v>
      </c>
    </row>
    <row r="9464" spans="1:8">
      <c r="A9464" s="52" t="s">
        <v>811</v>
      </c>
      <c r="B9464" s="52" t="s">
        <v>845</v>
      </c>
      <c r="C9464" s="52" t="s">
        <v>1122</v>
      </c>
      <c r="D9464" s="52" t="s">
        <v>201</v>
      </c>
      <c r="E9464" s="52" t="s">
        <v>201</v>
      </c>
      <c r="F9464" s="52" t="s">
        <v>201</v>
      </c>
      <c r="G9464" s="56" t="s">
        <v>1123</v>
      </c>
      <c r="H9464" s="57">
        <v>20967226400</v>
      </c>
    </row>
    <row r="9465" spans="1:8" ht="25.5">
      <c r="A9465" s="52" t="s">
        <v>811</v>
      </c>
      <c r="B9465" s="52" t="s">
        <v>845</v>
      </c>
      <c r="C9465" s="52" t="s">
        <v>1122</v>
      </c>
      <c r="D9465" s="52" t="s">
        <v>1494</v>
      </c>
      <c r="E9465" s="52" t="s">
        <v>201</v>
      </c>
      <c r="F9465" s="52" t="s">
        <v>201</v>
      </c>
      <c r="G9465" s="56" t="s">
        <v>1495</v>
      </c>
      <c r="H9465" s="57">
        <v>20967226400</v>
      </c>
    </row>
    <row r="9466" spans="1:8">
      <c r="A9466" s="52" t="s">
        <v>811</v>
      </c>
      <c r="B9466" s="52" t="s">
        <v>845</v>
      </c>
      <c r="C9466" s="52" t="s">
        <v>1122</v>
      </c>
      <c r="D9466" s="52" t="s">
        <v>1494</v>
      </c>
      <c r="E9466" s="52" t="s">
        <v>972</v>
      </c>
      <c r="F9466" s="52" t="s">
        <v>201</v>
      </c>
      <c r="G9466" s="56" t="s">
        <v>973</v>
      </c>
      <c r="H9466" s="57">
        <v>8291845850</v>
      </c>
    </row>
    <row r="9467" spans="1:8">
      <c r="A9467" s="52" t="s">
        <v>811</v>
      </c>
      <c r="B9467" s="52" t="s">
        <v>845</v>
      </c>
      <c r="C9467" s="52" t="s">
        <v>1122</v>
      </c>
      <c r="D9467" s="52" t="s">
        <v>1494</v>
      </c>
      <c r="E9467" s="52" t="s">
        <v>972</v>
      </c>
      <c r="F9467" s="52" t="s">
        <v>976</v>
      </c>
      <c r="G9467" s="56" t="s">
        <v>977</v>
      </c>
      <c r="H9467" s="57">
        <v>8291845850</v>
      </c>
    </row>
    <row r="9468" spans="1:8" ht="25.5">
      <c r="A9468" s="52" t="s">
        <v>811</v>
      </c>
      <c r="B9468" s="52" t="s">
        <v>845</v>
      </c>
      <c r="C9468" s="52" t="s">
        <v>1122</v>
      </c>
      <c r="D9468" s="52" t="s">
        <v>1494</v>
      </c>
      <c r="E9468" s="52" t="s">
        <v>1346</v>
      </c>
      <c r="F9468" s="52" t="s">
        <v>201</v>
      </c>
      <c r="G9468" s="56" t="s">
        <v>1347</v>
      </c>
      <c r="H9468" s="57">
        <v>8217344250</v>
      </c>
    </row>
    <row r="9469" spans="1:8">
      <c r="A9469" s="52" t="s">
        <v>811</v>
      </c>
      <c r="B9469" s="52" t="s">
        <v>845</v>
      </c>
      <c r="C9469" s="52" t="s">
        <v>1122</v>
      </c>
      <c r="D9469" s="52" t="s">
        <v>1494</v>
      </c>
      <c r="E9469" s="52" t="s">
        <v>1346</v>
      </c>
      <c r="F9469" s="52" t="s">
        <v>1393</v>
      </c>
      <c r="G9469" s="56" t="s">
        <v>977</v>
      </c>
      <c r="H9469" s="57">
        <v>8217344250</v>
      </c>
    </row>
    <row r="9470" spans="1:8">
      <c r="A9470" s="52" t="s">
        <v>811</v>
      </c>
      <c r="B9470" s="52" t="s">
        <v>845</v>
      </c>
      <c r="C9470" s="52" t="s">
        <v>1122</v>
      </c>
      <c r="D9470" s="52" t="s">
        <v>1494</v>
      </c>
      <c r="E9470" s="52" t="s">
        <v>1396</v>
      </c>
      <c r="F9470" s="52" t="s">
        <v>201</v>
      </c>
      <c r="G9470" s="56" t="s">
        <v>1397</v>
      </c>
      <c r="H9470" s="57">
        <v>4458036300</v>
      </c>
    </row>
    <row r="9471" spans="1:8">
      <c r="A9471" s="52" t="s">
        <v>811</v>
      </c>
      <c r="B9471" s="52" t="s">
        <v>845</v>
      </c>
      <c r="C9471" s="52" t="s">
        <v>1122</v>
      </c>
      <c r="D9471" s="52" t="s">
        <v>1494</v>
      </c>
      <c r="E9471" s="52" t="s">
        <v>1396</v>
      </c>
      <c r="F9471" s="52" t="s">
        <v>1398</v>
      </c>
      <c r="G9471" s="56" t="s">
        <v>1399</v>
      </c>
      <c r="H9471" s="57">
        <v>4458036300</v>
      </c>
    </row>
    <row r="9472" spans="1:8">
      <c r="A9472" s="52" t="s">
        <v>811</v>
      </c>
      <c r="B9472" s="52" t="s">
        <v>845</v>
      </c>
      <c r="C9472" s="52" t="s">
        <v>480</v>
      </c>
      <c r="D9472" s="52" t="s">
        <v>201</v>
      </c>
      <c r="E9472" s="52" t="s">
        <v>201</v>
      </c>
      <c r="F9472" s="52" t="s">
        <v>201</v>
      </c>
      <c r="G9472" s="56" t="s">
        <v>1137</v>
      </c>
      <c r="H9472" s="57">
        <v>175355482</v>
      </c>
    </row>
    <row r="9473" spans="1:8">
      <c r="A9473" s="52" t="s">
        <v>811</v>
      </c>
      <c r="B9473" s="52" t="s">
        <v>845</v>
      </c>
      <c r="C9473" s="52" t="s">
        <v>480</v>
      </c>
      <c r="D9473" s="52" t="s">
        <v>1147</v>
      </c>
      <c r="E9473" s="52" t="s">
        <v>201</v>
      </c>
      <c r="F9473" s="52" t="s">
        <v>201</v>
      </c>
      <c r="G9473" s="56" t="s">
        <v>1148</v>
      </c>
      <c r="H9473" s="57">
        <v>175355482</v>
      </c>
    </row>
    <row r="9474" spans="1:8">
      <c r="A9474" s="52" t="s">
        <v>811</v>
      </c>
      <c r="B9474" s="52" t="s">
        <v>845</v>
      </c>
      <c r="C9474" s="52" t="s">
        <v>480</v>
      </c>
      <c r="D9474" s="52" t="s">
        <v>1147</v>
      </c>
      <c r="E9474" s="52" t="s">
        <v>1021</v>
      </c>
      <c r="F9474" s="52" t="s">
        <v>201</v>
      </c>
      <c r="G9474" s="56" t="s">
        <v>1022</v>
      </c>
      <c r="H9474" s="57">
        <v>150855482</v>
      </c>
    </row>
    <row r="9475" spans="1:8">
      <c r="A9475" s="52" t="s">
        <v>811</v>
      </c>
      <c r="B9475" s="52" t="s">
        <v>845</v>
      </c>
      <c r="C9475" s="52" t="s">
        <v>480</v>
      </c>
      <c r="D9475" s="52" t="s">
        <v>1147</v>
      </c>
      <c r="E9475" s="52" t="s">
        <v>1021</v>
      </c>
      <c r="F9475" s="52" t="s">
        <v>1023</v>
      </c>
      <c r="G9475" s="56" t="s">
        <v>1024</v>
      </c>
      <c r="H9475" s="57">
        <v>22370762</v>
      </c>
    </row>
    <row r="9476" spans="1:8">
      <c r="A9476" s="52" t="s">
        <v>811</v>
      </c>
      <c r="B9476" s="52" t="s">
        <v>845</v>
      </c>
      <c r="C9476" s="52" t="s">
        <v>480</v>
      </c>
      <c r="D9476" s="52" t="s">
        <v>1147</v>
      </c>
      <c r="E9476" s="52" t="s">
        <v>1021</v>
      </c>
      <c r="F9476" s="52" t="s">
        <v>1025</v>
      </c>
      <c r="G9476" s="56" t="s">
        <v>1026</v>
      </c>
      <c r="H9476" s="57">
        <v>4500000</v>
      </c>
    </row>
    <row r="9477" spans="1:8">
      <c r="A9477" s="52" t="s">
        <v>811</v>
      </c>
      <c r="B9477" s="52" t="s">
        <v>845</v>
      </c>
      <c r="C9477" s="52" t="s">
        <v>480</v>
      </c>
      <c r="D9477" s="52" t="s">
        <v>1147</v>
      </c>
      <c r="E9477" s="52" t="s">
        <v>1021</v>
      </c>
      <c r="F9477" s="52" t="s">
        <v>1031</v>
      </c>
      <c r="G9477" s="56" t="s">
        <v>1032</v>
      </c>
      <c r="H9477" s="57">
        <v>87000000</v>
      </c>
    </row>
    <row r="9478" spans="1:8">
      <c r="A9478" s="52" t="s">
        <v>811</v>
      </c>
      <c r="B9478" s="52" t="s">
        <v>845</v>
      </c>
      <c r="C9478" s="52" t="s">
        <v>480</v>
      </c>
      <c r="D9478" s="52" t="s">
        <v>1147</v>
      </c>
      <c r="E9478" s="52" t="s">
        <v>1021</v>
      </c>
      <c r="F9478" s="52" t="s">
        <v>1033</v>
      </c>
      <c r="G9478" s="56" t="s">
        <v>1034</v>
      </c>
      <c r="H9478" s="57">
        <v>36984720</v>
      </c>
    </row>
    <row r="9479" spans="1:8">
      <c r="A9479" s="52" t="s">
        <v>811</v>
      </c>
      <c r="B9479" s="52" t="s">
        <v>845</v>
      </c>
      <c r="C9479" s="52" t="s">
        <v>480</v>
      </c>
      <c r="D9479" s="52" t="s">
        <v>1147</v>
      </c>
      <c r="E9479" s="52" t="s">
        <v>1035</v>
      </c>
      <c r="F9479" s="52" t="s">
        <v>201</v>
      </c>
      <c r="G9479" s="56" t="s">
        <v>1036</v>
      </c>
      <c r="H9479" s="57">
        <v>12220000</v>
      </c>
    </row>
    <row r="9480" spans="1:8">
      <c r="A9480" s="52" t="s">
        <v>811</v>
      </c>
      <c r="B9480" s="52" t="s">
        <v>845</v>
      </c>
      <c r="C9480" s="52" t="s">
        <v>480</v>
      </c>
      <c r="D9480" s="52" t="s">
        <v>1147</v>
      </c>
      <c r="E9480" s="52" t="s">
        <v>1035</v>
      </c>
      <c r="F9480" s="52" t="s">
        <v>1037</v>
      </c>
      <c r="G9480" s="56" t="s">
        <v>1038</v>
      </c>
      <c r="H9480" s="57">
        <v>4320000</v>
      </c>
    </row>
    <row r="9481" spans="1:8">
      <c r="A9481" s="52" t="s">
        <v>811</v>
      </c>
      <c r="B9481" s="52" t="s">
        <v>845</v>
      </c>
      <c r="C9481" s="52" t="s">
        <v>480</v>
      </c>
      <c r="D9481" s="52" t="s">
        <v>1147</v>
      </c>
      <c r="E9481" s="52" t="s">
        <v>1035</v>
      </c>
      <c r="F9481" s="52" t="s">
        <v>1039</v>
      </c>
      <c r="G9481" s="56" t="s">
        <v>1040</v>
      </c>
      <c r="H9481" s="57">
        <v>2900000</v>
      </c>
    </row>
    <row r="9482" spans="1:8">
      <c r="A9482" s="52" t="s">
        <v>811</v>
      </c>
      <c r="B9482" s="52" t="s">
        <v>845</v>
      </c>
      <c r="C9482" s="52" t="s">
        <v>480</v>
      </c>
      <c r="D9482" s="52" t="s">
        <v>1147</v>
      </c>
      <c r="E9482" s="52" t="s">
        <v>1035</v>
      </c>
      <c r="F9482" s="52" t="s">
        <v>1041</v>
      </c>
      <c r="G9482" s="56" t="s">
        <v>1028</v>
      </c>
      <c r="H9482" s="57">
        <v>5000000</v>
      </c>
    </row>
    <row r="9483" spans="1:8">
      <c r="A9483" s="52" t="s">
        <v>811</v>
      </c>
      <c r="B9483" s="52" t="s">
        <v>845</v>
      </c>
      <c r="C9483" s="52" t="s">
        <v>480</v>
      </c>
      <c r="D9483" s="52" t="s">
        <v>1147</v>
      </c>
      <c r="E9483" s="52" t="s">
        <v>1044</v>
      </c>
      <c r="F9483" s="52" t="s">
        <v>201</v>
      </c>
      <c r="G9483" s="56" t="s">
        <v>1045</v>
      </c>
      <c r="H9483" s="57">
        <v>2000000</v>
      </c>
    </row>
    <row r="9484" spans="1:8">
      <c r="A9484" s="52" t="s">
        <v>811</v>
      </c>
      <c r="B9484" s="52" t="s">
        <v>845</v>
      </c>
      <c r="C9484" s="52" t="s">
        <v>480</v>
      </c>
      <c r="D9484" s="52" t="s">
        <v>1147</v>
      </c>
      <c r="E9484" s="52" t="s">
        <v>1044</v>
      </c>
      <c r="F9484" s="52" t="s">
        <v>1046</v>
      </c>
      <c r="G9484" s="56" t="s">
        <v>1047</v>
      </c>
      <c r="H9484" s="57">
        <v>2000000</v>
      </c>
    </row>
    <row r="9485" spans="1:8" ht="25.5">
      <c r="A9485" s="52" t="s">
        <v>811</v>
      </c>
      <c r="B9485" s="52" t="s">
        <v>845</v>
      </c>
      <c r="C9485" s="52" t="s">
        <v>480</v>
      </c>
      <c r="D9485" s="52" t="s">
        <v>1147</v>
      </c>
      <c r="E9485" s="52" t="s">
        <v>1076</v>
      </c>
      <c r="F9485" s="52" t="s">
        <v>201</v>
      </c>
      <c r="G9485" s="56" t="s">
        <v>1077</v>
      </c>
      <c r="H9485" s="57">
        <v>10280000</v>
      </c>
    </row>
    <row r="9486" spans="1:8">
      <c r="A9486" s="52" t="s">
        <v>811</v>
      </c>
      <c r="B9486" s="52" t="s">
        <v>845</v>
      </c>
      <c r="C9486" s="52" t="s">
        <v>480</v>
      </c>
      <c r="D9486" s="52" t="s">
        <v>1147</v>
      </c>
      <c r="E9486" s="52" t="s">
        <v>1076</v>
      </c>
      <c r="F9486" s="52" t="s">
        <v>1112</v>
      </c>
      <c r="G9486" s="56" t="s">
        <v>1113</v>
      </c>
      <c r="H9486" s="57">
        <v>10280000</v>
      </c>
    </row>
    <row r="9487" spans="1:8" ht="25.5">
      <c r="A9487" s="52" t="s">
        <v>811</v>
      </c>
      <c r="B9487" s="52" t="s">
        <v>845</v>
      </c>
      <c r="C9487" s="52" t="s">
        <v>930</v>
      </c>
      <c r="D9487" s="52" t="s">
        <v>201</v>
      </c>
      <c r="E9487" s="52" t="s">
        <v>201</v>
      </c>
      <c r="F9487" s="52" t="s">
        <v>201</v>
      </c>
      <c r="G9487" s="56" t="s">
        <v>931</v>
      </c>
      <c r="H9487" s="57">
        <v>3549927935</v>
      </c>
    </row>
    <row r="9488" spans="1:8">
      <c r="A9488" s="52" t="s">
        <v>811</v>
      </c>
      <c r="B9488" s="52" t="s">
        <v>845</v>
      </c>
      <c r="C9488" s="52" t="s">
        <v>930</v>
      </c>
      <c r="D9488" s="52" t="s">
        <v>932</v>
      </c>
      <c r="E9488" s="52" t="s">
        <v>201</v>
      </c>
      <c r="F9488" s="52" t="s">
        <v>201</v>
      </c>
      <c r="G9488" s="56" t="s">
        <v>933</v>
      </c>
      <c r="H9488" s="57">
        <v>3549927935</v>
      </c>
    </row>
    <row r="9489" spans="1:8">
      <c r="A9489" s="52" t="s">
        <v>811</v>
      </c>
      <c r="B9489" s="52" t="s">
        <v>845</v>
      </c>
      <c r="C9489" s="52" t="s">
        <v>930</v>
      </c>
      <c r="D9489" s="52" t="s">
        <v>932</v>
      </c>
      <c r="E9489" s="52" t="s">
        <v>944</v>
      </c>
      <c r="F9489" s="52" t="s">
        <v>201</v>
      </c>
      <c r="G9489" s="56" t="s">
        <v>945</v>
      </c>
      <c r="H9489" s="57">
        <v>209400000</v>
      </c>
    </row>
    <row r="9490" spans="1:8">
      <c r="A9490" s="52" t="s">
        <v>811</v>
      </c>
      <c r="B9490" s="52" t="s">
        <v>845</v>
      </c>
      <c r="C9490" s="52" t="s">
        <v>930</v>
      </c>
      <c r="D9490" s="52" t="s">
        <v>932</v>
      </c>
      <c r="E9490" s="52" t="s">
        <v>944</v>
      </c>
      <c r="F9490" s="52" t="s">
        <v>948</v>
      </c>
      <c r="G9490" s="56" t="s">
        <v>949</v>
      </c>
      <c r="H9490" s="57">
        <v>209400000</v>
      </c>
    </row>
    <row r="9491" spans="1:8" ht="25.5">
      <c r="A9491" s="52" t="s">
        <v>811</v>
      </c>
      <c r="B9491" s="52" t="s">
        <v>845</v>
      </c>
      <c r="C9491" s="52" t="s">
        <v>930</v>
      </c>
      <c r="D9491" s="52" t="s">
        <v>932</v>
      </c>
      <c r="E9491" s="52" t="s">
        <v>962</v>
      </c>
      <c r="F9491" s="52" t="s">
        <v>201</v>
      </c>
      <c r="G9491" s="56" t="s">
        <v>963</v>
      </c>
      <c r="H9491" s="57">
        <v>30000000</v>
      </c>
    </row>
    <row r="9492" spans="1:8">
      <c r="A9492" s="52" t="s">
        <v>811</v>
      </c>
      <c r="B9492" s="52" t="s">
        <v>845</v>
      </c>
      <c r="C9492" s="52" t="s">
        <v>930</v>
      </c>
      <c r="D9492" s="52" t="s">
        <v>932</v>
      </c>
      <c r="E9492" s="52" t="s">
        <v>962</v>
      </c>
      <c r="F9492" s="52" t="s">
        <v>964</v>
      </c>
      <c r="G9492" s="56" t="s">
        <v>965</v>
      </c>
      <c r="H9492" s="57">
        <v>30000000</v>
      </c>
    </row>
    <row r="9493" spans="1:8">
      <c r="A9493" s="52" t="s">
        <v>811</v>
      </c>
      <c r="B9493" s="52" t="s">
        <v>845</v>
      </c>
      <c r="C9493" s="52" t="s">
        <v>930</v>
      </c>
      <c r="D9493" s="52" t="s">
        <v>932</v>
      </c>
      <c r="E9493" s="52" t="s">
        <v>1139</v>
      </c>
      <c r="F9493" s="52" t="s">
        <v>201</v>
      </c>
      <c r="G9493" s="56" t="s">
        <v>1140</v>
      </c>
      <c r="H9493" s="57">
        <v>25920000</v>
      </c>
    </row>
    <row r="9494" spans="1:8">
      <c r="A9494" s="52" t="s">
        <v>811</v>
      </c>
      <c r="B9494" s="52" t="s">
        <v>845</v>
      </c>
      <c r="C9494" s="52" t="s">
        <v>930</v>
      </c>
      <c r="D9494" s="52" t="s">
        <v>932</v>
      </c>
      <c r="E9494" s="52" t="s">
        <v>1139</v>
      </c>
      <c r="F9494" s="52" t="s">
        <v>1141</v>
      </c>
      <c r="G9494" s="56" t="s">
        <v>1142</v>
      </c>
      <c r="H9494" s="57">
        <v>25920000</v>
      </c>
    </row>
    <row r="9495" spans="1:8">
      <c r="A9495" s="52" t="s">
        <v>811</v>
      </c>
      <c r="B9495" s="52" t="s">
        <v>845</v>
      </c>
      <c r="C9495" s="52" t="s">
        <v>930</v>
      </c>
      <c r="D9495" s="52" t="s">
        <v>932</v>
      </c>
      <c r="E9495" s="52" t="s">
        <v>966</v>
      </c>
      <c r="F9495" s="52" t="s">
        <v>201</v>
      </c>
      <c r="G9495" s="56" t="s">
        <v>967</v>
      </c>
      <c r="H9495" s="57">
        <v>46902940</v>
      </c>
    </row>
    <row r="9496" spans="1:8">
      <c r="A9496" s="52" t="s">
        <v>811</v>
      </c>
      <c r="B9496" s="52" t="s">
        <v>845</v>
      </c>
      <c r="C9496" s="52" t="s">
        <v>930</v>
      </c>
      <c r="D9496" s="52" t="s">
        <v>932</v>
      </c>
      <c r="E9496" s="52" t="s">
        <v>966</v>
      </c>
      <c r="F9496" s="52" t="s">
        <v>970</v>
      </c>
      <c r="G9496" s="56" t="s">
        <v>971</v>
      </c>
      <c r="H9496" s="57">
        <v>46902940</v>
      </c>
    </row>
    <row r="9497" spans="1:8">
      <c r="A9497" s="52" t="s">
        <v>811</v>
      </c>
      <c r="B9497" s="52" t="s">
        <v>845</v>
      </c>
      <c r="C9497" s="52" t="s">
        <v>930</v>
      </c>
      <c r="D9497" s="52" t="s">
        <v>932</v>
      </c>
      <c r="E9497" s="52" t="s">
        <v>982</v>
      </c>
      <c r="F9497" s="52" t="s">
        <v>201</v>
      </c>
      <c r="G9497" s="56" t="s">
        <v>983</v>
      </c>
      <c r="H9497" s="57">
        <v>21443000</v>
      </c>
    </row>
    <row r="9498" spans="1:8">
      <c r="A9498" s="52" t="s">
        <v>811</v>
      </c>
      <c r="B9498" s="52" t="s">
        <v>845</v>
      </c>
      <c r="C9498" s="52" t="s">
        <v>930</v>
      </c>
      <c r="D9498" s="52" t="s">
        <v>932</v>
      </c>
      <c r="E9498" s="52" t="s">
        <v>982</v>
      </c>
      <c r="F9498" s="52" t="s">
        <v>1242</v>
      </c>
      <c r="G9498" s="56" t="s">
        <v>971</v>
      </c>
      <c r="H9498" s="57">
        <v>21443000</v>
      </c>
    </row>
    <row r="9499" spans="1:8">
      <c r="A9499" s="52" t="s">
        <v>811</v>
      </c>
      <c r="B9499" s="52" t="s">
        <v>845</v>
      </c>
      <c r="C9499" s="52" t="s">
        <v>930</v>
      </c>
      <c r="D9499" s="52" t="s">
        <v>932</v>
      </c>
      <c r="E9499" s="52" t="s">
        <v>986</v>
      </c>
      <c r="F9499" s="52" t="s">
        <v>201</v>
      </c>
      <c r="G9499" s="56" t="s">
        <v>987</v>
      </c>
      <c r="H9499" s="57">
        <v>7527400</v>
      </c>
    </row>
    <row r="9500" spans="1:8">
      <c r="A9500" s="52" t="s">
        <v>811</v>
      </c>
      <c r="B9500" s="52" t="s">
        <v>845</v>
      </c>
      <c r="C9500" s="52" t="s">
        <v>930</v>
      </c>
      <c r="D9500" s="52" t="s">
        <v>932</v>
      </c>
      <c r="E9500" s="52" t="s">
        <v>986</v>
      </c>
      <c r="F9500" s="52" t="s">
        <v>992</v>
      </c>
      <c r="G9500" s="56" t="s">
        <v>993</v>
      </c>
      <c r="H9500" s="57">
        <v>7527400</v>
      </c>
    </row>
    <row r="9501" spans="1:8">
      <c r="A9501" s="52" t="s">
        <v>811</v>
      </c>
      <c r="B9501" s="52" t="s">
        <v>845</v>
      </c>
      <c r="C9501" s="52" t="s">
        <v>930</v>
      </c>
      <c r="D9501" s="52" t="s">
        <v>932</v>
      </c>
      <c r="E9501" s="52" t="s">
        <v>996</v>
      </c>
      <c r="F9501" s="52" t="s">
        <v>201</v>
      </c>
      <c r="G9501" s="56" t="s">
        <v>997</v>
      </c>
      <c r="H9501" s="57">
        <v>103704540</v>
      </c>
    </row>
    <row r="9502" spans="1:8">
      <c r="A9502" s="52" t="s">
        <v>811</v>
      </c>
      <c r="B9502" s="52" t="s">
        <v>845</v>
      </c>
      <c r="C9502" s="52" t="s">
        <v>930</v>
      </c>
      <c r="D9502" s="52" t="s">
        <v>932</v>
      </c>
      <c r="E9502" s="52" t="s">
        <v>996</v>
      </c>
      <c r="F9502" s="52" t="s">
        <v>998</v>
      </c>
      <c r="G9502" s="56" t="s">
        <v>999</v>
      </c>
      <c r="H9502" s="57">
        <v>99317540</v>
      </c>
    </row>
    <row r="9503" spans="1:8">
      <c r="A9503" s="52" t="s">
        <v>811</v>
      </c>
      <c r="B9503" s="52" t="s">
        <v>845</v>
      </c>
      <c r="C9503" s="52" t="s">
        <v>930</v>
      </c>
      <c r="D9503" s="52" t="s">
        <v>932</v>
      </c>
      <c r="E9503" s="52" t="s">
        <v>996</v>
      </c>
      <c r="F9503" s="52" t="s">
        <v>1000</v>
      </c>
      <c r="G9503" s="56" t="s">
        <v>1001</v>
      </c>
      <c r="H9503" s="57">
        <v>3291000</v>
      </c>
    </row>
    <row r="9504" spans="1:8">
      <c r="A9504" s="52" t="s">
        <v>811</v>
      </c>
      <c r="B9504" s="52" t="s">
        <v>845</v>
      </c>
      <c r="C9504" s="52" t="s">
        <v>930</v>
      </c>
      <c r="D9504" s="52" t="s">
        <v>932</v>
      </c>
      <c r="E9504" s="52" t="s">
        <v>996</v>
      </c>
      <c r="F9504" s="52" t="s">
        <v>1004</v>
      </c>
      <c r="G9504" s="56" t="s">
        <v>1005</v>
      </c>
      <c r="H9504" s="57">
        <v>1096000</v>
      </c>
    </row>
    <row r="9505" spans="1:8">
      <c r="A9505" s="52" t="s">
        <v>811</v>
      </c>
      <c r="B9505" s="52" t="s">
        <v>845</v>
      </c>
      <c r="C9505" s="52" t="s">
        <v>930</v>
      </c>
      <c r="D9505" s="52" t="s">
        <v>932</v>
      </c>
      <c r="E9505" s="52" t="s">
        <v>1006</v>
      </c>
      <c r="F9505" s="52" t="s">
        <v>201</v>
      </c>
      <c r="G9505" s="56" t="s">
        <v>1007</v>
      </c>
      <c r="H9505" s="57">
        <v>289774565</v>
      </c>
    </row>
    <row r="9506" spans="1:8">
      <c r="A9506" s="52" t="s">
        <v>811</v>
      </c>
      <c r="B9506" s="52" t="s">
        <v>845</v>
      </c>
      <c r="C9506" s="52" t="s">
        <v>930</v>
      </c>
      <c r="D9506" s="52" t="s">
        <v>932</v>
      </c>
      <c r="E9506" s="52" t="s">
        <v>1006</v>
      </c>
      <c r="F9506" s="52" t="s">
        <v>1010</v>
      </c>
      <c r="G9506" s="56" t="s">
        <v>1011</v>
      </c>
      <c r="H9506" s="57">
        <v>1934565</v>
      </c>
    </row>
    <row r="9507" spans="1:8">
      <c r="A9507" s="52" t="s">
        <v>811</v>
      </c>
      <c r="B9507" s="52" t="s">
        <v>845</v>
      </c>
      <c r="C9507" s="52" t="s">
        <v>930</v>
      </c>
      <c r="D9507" s="52" t="s">
        <v>932</v>
      </c>
      <c r="E9507" s="52" t="s">
        <v>1006</v>
      </c>
      <c r="F9507" s="52" t="s">
        <v>1014</v>
      </c>
      <c r="G9507" s="56" t="s">
        <v>1015</v>
      </c>
      <c r="H9507" s="57">
        <v>279450000</v>
      </c>
    </row>
    <row r="9508" spans="1:8">
      <c r="A9508" s="52" t="s">
        <v>811</v>
      </c>
      <c r="B9508" s="52" t="s">
        <v>845</v>
      </c>
      <c r="C9508" s="52" t="s">
        <v>930</v>
      </c>
      <c r="D9508" s="52" t="s">
        <v>932</v>
      </c>
      <c r="E9508" s="52" t="s">
        <v>1006</v>
      </c>
      <c r="F9508" s="52" t="s">
        <v>1020</v>
      </c>
      <c r="G9508" s="56" t="s">
        <v>511</v>
      </c>
      <c r="H9508" s="57">
        <v>8390000</v>
      </c>
    </row>
    <row r="9509" spans="1:8">
      <c r="A9509" s="52" t="s">
        <v>811</v>
      </c>
      <c r="B9509" s="52" t="s">
        <v>845</v>
      </c>
      <c r="C9509" s="52" t="s">
        <v>930</v>
      </c>
      <c r="D9509" s="52" t="s">
        <v>932</v>
      </c>
      <c r="E9509" s="52" t="s">
        <v>1021</v>
      </c>
      <c r="F9509" s="52" t="s">
        <v>201</v>
      </c>
      <c r="G9509" s="56" t="s">
        <v>1022</v>
      </c>
      <c r="H9509" s="57">
        <v>842751600</v>
      </c>
    </row>
    <row r="9510" spans="1:8">
      <c r="A9510" s="52" t="s">
        <v>811</v>
      </c>
      <c r="B9510" s="52" t="s">
        <v>845</v>
      </c>
      <c r="C9510" s="52" t="s">
        <v>930</v>
      </c>
      <c r="D9510" s="52" t="s">
        <v>932</v>
      </c>
      <c r="E9510" s="52" t="s">
        <v>1021</v>
      </c>
      <c r="F9510" s="52" t="s">
        <v>1023</v>
      </c>
      <c r="G9510" s="56" t="s">
        <v>1024</v>
      </c>
      <c r="H9510" s="57">
        <v>42545000</v>
      </c>
    </row>
    <row r="9511" spans="1:8">
      <c r="A9511" s="52" t="s">
        <v>811</v>
      </c>
      <c r="B9511" s="52" t="s">
        <v>845</v>
      </c>
      <c r="C9511" s="52" t="s">
        <v>930</v>
      </c>
      <c r="D9511" s="52" t="s">
        <v>932</v>
      </c>
      <c r="E9511" s="52" t="s">
        <v>1021</v>
      </c>
      <c r="F9511" s="52" t="s">
        <v>1025</v>
      </c>
      <c r="G9511" s="56" t="s">
        <v>1026</v>
      </c>
      <c r="H9511" s="57">
        <v>27000000</v>
      </c>
    </row>
    <row r="9512" spans="1:8">
      <c r="A9512" s="52" t="s">
        <v>811</v>
      </c>
      <c r="B9512" s="52" t="s">
        <v>845</v>
      </c>
      <c r="C9512" s="52" t="s">
        <v>930</v>
      </c>
      <c r="D9512" s="52" t="s">
        <v>932</v>
      </c>
      <c r="E9512" s="52" t="s">
        <v>1021</v>
      </c>
      <c r="F9512" s="52" t="s">
        <v>1243</v>
      </c>
      <c r="G9512" s="56" t="s">
        <v>1244</v>
      </c>
      <c r="H9512" s="57">
        <v>9206000</v>
      </c>
    </row>
    <row r="9513" spans="1:8">
      <c r="A9513" s="52" t="s">
        <v>811</v>
      </c>
      <c r="B9513" s="52" t="s">
        <v>845</v>
      </c>
      <c r="C9513" s="52" t="s">
        <v>930</v>
      </c>
      <c r="D9513" s="52" t="s">
        <v>932</v>
      </c>
      <c r="E9513" s="52" t="s">
        <v>1021</v>
      </c>
      <c r="F9513" s="52" t="s">
        <v>1031</v>
      </c>
      <c r="G9513" s="56" t="s">
        <v>1032</v>
      </c>
      <c r="H9513" s="57">
        <v>414300000</v>
      </c>
    </row>
    <row r="9514" spans="1:8">
      <c r="A9514" s="52" t="s">
        <v>811</v>
      </c>
      <c r="B9514" s="52" t="s">
        <v>845</v>
      </c>
      <c r="C9514" s="52" t="s">
        <v>930</v>
      </c>
      <c r="D9514" s="52" t="s">
        <v>932</v>
      </c>
      <c r="E9514" s="52" t="s">
        <v>1021</v>
      </c>
      <c r="F9514" s="52" t="s">
        <v>1033</v>
      </c>
      <c r="G9514" s="56" t="s">
        <v>1034</v>
      </c>
      <c r="H9514" s="57">
        <v>349700600</v>
      </c>
    </row>
    <row r="9515" spans="1:8">
      <c r="A9515" s="52" t="s">
        <v>811</v>
      </c>
      <c r="B9515" s="52" t="s">
        <v>845</v>
      </c>
      <c r="C9515" s="52" t="s">
        <v>930</v>
      </c>
      <c r="D9515" s="52" t="s">
        <v>932</v>
      </c>
      <c r="E9515" s="52" t="s">
        <v>1035</v>
      </c>
      <c r="F9515" s="52" t="s">
        <v>201</v>
      </c>
      <c r="G9515" s="56" t="s">
        <v>1036</v>
      </c>
      <c r="H9515" s="57">
        <v>223715000</v>
      </c>
    </row>
    <row r="9516" spans="1:8">
      <c r="A9516" s="52" t="s">
        <v>811</v>
      </c>
      <c r="B9516" s="52" t="s">
        <v>845</v>
      </c>
      <c r="C9516" s="52" t="s">
        <v>930</v>
      </c>
      <c r="D9516" s="52" t="s">
        <v>932</v>
      </c>
      <c r="E9516" s="52" t="s">
        <v>1035</v>
      </c>
      <c r="F9516" s="52" t="s">
        <v>1037</v>
      </c>
      <c r="G9516" s="56" t="s">
        <v>1038</v>
      </c>
      <c r="H9516" s="57">
        <v>39840000</v>
      </c>
    </row>
    <row r="9517" spans="1:8">
      <c r="A9517" s="52" t="s">
        <v>811</v>
      </c>
      <c r="B9517" s="52" t="s">
        <v>845</v>
      </c>
      <c r="C9517" s="52" t="s">
        <v>930</v>
      </c>
      <c r="D9517" s="52" t="s">
        <v>932</v>
      </c>
      <c r="E9517" s="52" t="s">
        <v>1035</v>
      </c>
      <c r="F9517" s="52" t="s">
        <v>1039</v>
      </c>
      <c r="G9517" s="56" t="s">
        <v>1040</v>
      </c>
      <c r="H9517" s="57">
        <v>82900000</v>
      </c>
    </row>
    <row r="9518" spans="1:8">
      <c r="A9518" s="52" t="s">
        <v>811</v>
      </c>
      <c r="B9518" s="52" t="s">
        <v>845</v>
      </c>
      <c r="C9518" s="52" t="s">
        <v>930</v>
      </c>
      <c r="D9518" s="52" t="s">
        <v>932</v>
      </c>
      <c r="E9518" s="52" t="s">
        <v>1035</v>
      </c>
      <c r="F9518" s="52" t="s">
        <v>1041</v>
      </c>
      <c r="G9518" s="56" t="s">
        <v>1028</v>
      </c>
      <c r="H9518" s="57">
        <v>100975000</v>
      </c>
    </row>
    <row r="9519" spans="1:8">
      <c r="A9519" s="52" t="s">
        <v>811</v>
      </c>
      <c r="B9519" s="52" t="s">
        <v>845</v>
      </c>
      <c r="C9519" s="52" t="s">
        <v>930</v>
      </c>
      <c r="D9519" s="52" t="s">
        <v>932</v>
      </c>
      <c r="E9519" s="52" t="s">
        <v>1044</v>
      </c>
      <c r="F9519" s="52" t="s">
        <v>201</v>
      </c>
      <c r="G9519" s="56" t="s">
        <v>1045</v>
      </c>
      <c r="H9519" s="57">
        <v>156710000</v>
      </c>
    </row>
    <row r="9520" spans="1:8">
      <c r="A9520" s="52" t="s">
        <v>811</v>
      </c>
      <c r="B9520" s="52" t="s">
        <v>845</v>
      </c>
      <c r="C9520" s="52" t="s">
        <v>930</v>
      </c>
      <c r="D9520" s="52" t="s">
        <v>932</v>
      </c>
      <c r="E9520" s="52" t="s">
        <v>1044</v>
      </c>
      <c r="F9520" s="52" t="s">
        <v>1046</v>
      </c>
      <c r="G9520" s="56" t="s">
        <v>1047</v>
      </c>
      <c r="H9520" s="57">
        <v>156710000</v>
      </c>
    </row>
    <row r="9521" spans="1:8" ht="25.5">
      <c r="A9521" s="52" t="s">
        <v>811</v>
      </c>
      <c r="B9521" s="52" t="s">
        <v>845</v>
      </c>
      <c r="C9521" s="52" t="s">
        <v>930</v>
      </c>
      <c r="D9521" s="52" t="s">
        <v>932</v>
      </c>
      <c r="E9521" s="52" t="s">
        <v>1058</v>
      </c>
      <c r="F9521" s="52" t="s">
        <v>201</v>
      </c>
      <c r="G9521" s="56" t="s">
        <v>1059</v>
      </c>
      <c r="H9521" s="57">
        <v>23240000</v>
      </c>
    </row>
    <row r="9522" spans="1:8">
      <c r="A9522" s="52" t="s">
        <v>811</v>
      </c>
      <c r="B9522" s="52" t="s">
        <v>845</v>
      </c>
      <c r="C9522" s="52" t="s">
        <v>930</v>
      </c>
      <c r="D9522" s="52" t="s">
        <v>932</v>
      </c>
      <c r="E9522" s="52" t="s">
        <v>1058</v>
      </c>
      <c r="F9522" s="52" t="s">
        <v>1064</v>
      </c>
      <c r="G9522" s="56" t="s">
        <v>1065</v>
      </c>
      <c r="H9522" s="57">
        <v>23240000</v>
      </c>
    </row>
    <row r="9523" spans="1:8" ht="25.5">
      <c r="A9523" s="52" t="s">
        <v>811</v>
      </c>
      <c r="B9523" s="52" t="s">
        <v>845</v>
      </c>
      <c r="C9523" s="52" t="s">
        <v>930</v>
      </c>
      <c r="D9523" s="52" t="s">
        <v>932</v>
      </c>
      <c r="E9523" s="52" t="s">
        <v>1072</v>
      </c>
      <c r="F9523" s="52" t="s">
        <v>201</v>
      </c>
      <c r="G9523" s="56" t="s">
        <v>1073</v>
      </c>
      <c r="H9523" s="57">
        <v>15000000</v>
      </c>
    </row>
    <row r="9524" spans="1:8">
      <c r="A9524" s="52" t="s">
        <v>811</v>
      </c>
      <c r="B9524" s="52" t="s">
        <v>845</v>
      </c>
      <c r="C9524" s="52" t="s">
        <v>930</v>
      </c>
      <c r="D9524" s="52" t="s">
        <v>932</v>
      </c>
      <c r="E9524" s="52" t="s">
        <v>1072</v>
      </c>
      <c r="F9524" s="52" t="s">
        <v>1075</v>
      </c>
      <c r="G9524" s="56" t="s">
        <v>1065</v>
      </c>
      <c r="H9524" s="57">
        <v>15000000</v>
      </c>
    </row>
    <row r="9525" spans="1:8" ht="25.5">
      <c r="A9525" s="52" t="s">
        <v>811</v>
      </c>
      <c r="B9525" s="52" t="s">
        <v>845</v>
      </c>
      <c r="C9525" s="52" t="s">
        <v>930</v>
      </c>
      <c r="D9525" s="52" t="s">
        <v>932</v>
      </c>
      <c r="E9525" s="52" t="s">
        <v>1076</v>
      </c>
      <c r="F9525" s="52" t="s">
        <v>201</v>
      </c>
      <c r="G9525" s="56" t="s">
        <v>1077</v>
      </c>
      <c r="H9525" s="57">
        <v>168674600</v>
      </c>
    </row>
    <row r="9526" spans="1:8">
      <c r="A9526" s="52" t="s">
        <v>811</v>
      </c>
      <c r="B9526" s="52" t="s">
        <v>845</v>
      </c>
      <c r="C9526" s="52" t="s">
        <v>930</v>
      </c>
      <c r="D9526" s="52" t="s">
        <v>932</v>
      </c>
      <c r="E9526" s="52" t="s">
        <v>1076</v>
      </c>
      <c r="F9526" s="52" t="s">
        <v>1112</v>
      </c>
      <c r="G9526" s="56" t="s">
        <v>1113</v>
      </c>
      <c r="H9526" s="57">
        <v>117268600</v>
      </c>
    </row>
    <row r="9527" spans="1:8">
      <c r="A9527" s="52" t="s">
        <v>811</v>
      </c>
      <c r="B9527" s="52" t="s">
        <v>845</v>
      </c>
      <c r="C9527" s="52" t="s">
        <v>930</v>
      </c>
      <c r="D9527" s="52" t="s">
        <v>932</v>
      </c>
      <c r="E9527" s="52" t="s">
        <v>1076</v>
      </c>
      <c r="F9527" s="52" t="s">
        <v>1080</v>
      </c>
      <c r="G9527" s="56" t="s">
        <v>1081</v>
      </c>
      <c r="H9527" s="57">
        <v>5844000</v>
      </c>
    </row>
    <row r="9528" spans="1:8">
      <c r="A9528" s="52" t="s">
        <v>811</v>
      </c>
      <c r="B9528" s="52" t="s">
        <v>845</v>
      </c>
      <c r="C9528" s="52" t="s">
        <v>930</v>
      </c>
      <c r="D9528" s="52" t="s">
        <v>932</v>
      </c>
      <c r="E9528" s="52" t="s">
        <v>1076</v>
      </c>
      <c r="F9528" s="52" t="s">
        <v>1082</v>
      </c>
      <c r="G9528" s="56" t="s">
        <v>971</v>
      </c>
      <c r="H9528" s="57">
        <v>45562000</v>
      </c>
    </row>
    <row r="9529" spans="1:8">
      <c r="A9529" s="52" t="s">
        <v>811</v>
      </c>
      <c r="B9529" s="52" t="s">
        <v>845</v>
      </c>
      <c r="C9529" s="52" t="s">
        <v>930</v>
      </c>
      <c r="D9529" s="52" t="s">
        <v>932</v>
      </c>
      <c r="E9529" s="52" t="s">
        <v>1189</v>
      </c>
      <c r="F9529" s="52" t="s">
        <v>201</v>
      </c>
      <c r="G9529" s="56" t="s">
        <v>1190</v>
      </c>
      <c r="H9529" s="57">
        <v>13150000</v>
      </c>
    </row>
    <row r="9530" spans="1:8">
      <c r="A9530" s="52" t="s">
        <v>811</v>
      </c>
      <c r="B9530" s="52" t="s">
        <v>845</v>
      </c>
      <c r="C9530" s="52" t="s">
        <v>930</v>
      </c>
      <c r="D9530" s="52" t="s">
        <v>932</v>
      </c>
      <c r="E9530" s="52" t="s">
        <v>1189</v>
      </c>
      <c r="F9530" s="52" t="s">
        <v>1191</v>
      </c>
      <c r="G9530" s="56" t="s">
        <v>1192</v>
      </c>
      <c r="H9530" s="57">
        <v>13150000</v>
      </c>
    </row>
    <row r="9531" spans="1:8" ht="25.5">
      <c r="A9531" s="52" t="s">
        <v>811</v>
      </c>
      <c r="B9531" s="52" t="s">
        <v>845</v>
      </c>
      <c r="C9531" s="52" t="s">
        <v>930</v>
      </c>
      <c r="D9531" s="52" t="s">
        <v>932</v>
      </c>
      <c r="E9531" s="52" t="s">
        <v>1346</v>
      </c>
      <c r="F9531" s="52" t="s">
        <v>201</v>
      </c>
      <c r="G9531" s="56" t="s">
        <v>1347</v>
      </c>
      <c r="H9531" s="57">
        <v>987450000</v>
      </c>
    </row>
    <row r="9532" spans="1:8">
      <c r="A9532" s="52" t="s">
        <v>811</v>
      </c>
      <c r="B9532" s="52" t="s">
        <v>845</v>
      </c>
      <c r="C9532" s="52" t="s">
        <v>930</v>
      </c>
      <c r="D9532" s="52" t="s">
        <v>932</v>
      </c>
      <c r="E9532" s="52" t="s">
        <v>1346</v>
      </c>
      <c r="F9532" s="52" t="s">
        <v>1381</v>
      </c>
      <c r="G9532" s="56" t="s">
        <v>1382</v>
      </c>
      <c r="H9532" s="57">
        <v>96377400</v>
      </c>
    </row>
    <row r="9533" spans="1:8">
      <c r="A9533" s="52" t="s">
        <v>811</v>
      </c>
      <c r="B9533" s="52" t="s">
        <v>845</v>
      </c>
      <c r="C9533" s="52" t="s">
        <v>930</v>
      </c>
      <c r="D9533" s="52" t="s">
        <v>932</v>
      </c>
      <c r="E9533" s="52" t="s">
        <v>1346</v>
      </c>
      <c r="F9533" s="52" t="s">
        <v>1383</v>
      </c>
      <c r="G9533" s="56" t="s">
        <v>1384</v>
      </c>
      <c r="H9533" s="57">
        <v>871200000</v>
      </c>
    </row>
    <row r="9534" spans="1:8">
      <c r="A9534" s="52" t="s">
        <v>811</v>
      </c>
      <c r="B9534" s="52" t="s">
        <v>845</v>
      </c>
      <c r="C9534" s="52" t="s">
        <v>930</v>
      </c>
      <c r="D9534" s="52" t="s">
        <v>932</v>
      </c>
      <c r="E9534" s="52" t="s">
        <v>1346</v>
      </c>
      <c r="F9534" s="52" t="s">
        <v>1380</v>
      </c>
      <c r="G9534" s="56" t="s">
        <v>971</v>
      </c>
      <c r="H9534" s="57">
        <v>19872600</v>
      </c>
    </row>
    <row r="9535" spans="1:8">
      <c r="A9535" s="52" t="s">
        <v>811</v>
      </c>
      <c r="B9535" s="52" t="s">
        <v>845</v>
      </c>
      <c r="C9535" s="52" t="s">
        <v>930</v>
      </c>
      <c r="D9535" s="52" t="s">
        <v>932</v>
      </c>
      <c r="E9535" s="52" t="s">
        <v>1083</v>
      </c>
      <c r="F9535" s="52" t="s">
        <v>201</v>
      </c>
      <c r="G9535" s="56" t="s">
        <v>971</v>
      </c>
      <c r="H9535" s="57">
        <v>384564290</v>
      </c>
    </row>
    <row r="9536" spans="1:8">
      <c r="A9536" s="52" t="s">
        <v>811</v>
      </c>
      <c r="B9536" s="52" t="s">
        <v>845</v>
      </c>
      <c r="C9536" s="52" t="s">
        <v>930</v>
      </c>
      <c r="D9536" s="52" t="s">
        <v>932</v>
      </c>
      <c r="E9536" s="52" t="s">
        <v>1083</v>
      </c>
      <c r="F9536" s="52" t="s">
        <v>1084</v>
      </c>
      <c r="G9536" s="56" t="s">
        <v>1085</v>
      </c>
      <c r="H9536" s="57">
        <v>1100000</v>
      </c>
    </row>
    <row r="9537" spans="1:8">
      <c r="A9537" s="52" t="s">
        <v>811</v>
      </c>
      <c r="B9537" s="52" t="s">
        <v>845</v>
      </c>
      <c r="C9537" s="52" t="s">
        <v>930</v>
      </c>
      <c r="D9537" s="52" t="s">
        <v>932</v>
      </c>
      <c r="E9537" s="52" t="s">
        <v>1083</v>
      </c>
      <c r="F9537" s="52" t="s">
        <v>1088</v>
      </c>
      <c r="G9537" s="56" t="s">
        <v>1089</v>
      </c>
      <c r="H9537" s="57">
        <v>179684290</v>
      </c>
    </row>
    <row r="9538" spans="1:8">
      <c r="A9538" s="52" t="s">
        <v>811</v>
      </c>
      <c r="B9538" s="52" t="s">
        <v>845</v>
      </c>
      <c r="C9538" s="52" t="s">
        <v>930</v>
      </c>
      <c r="D9538" s="52" t="s">
        <v>932</v>
      </c>
      <c r="E9538" s="52" t="s">
        <v>1083</v>
      </c>
      <c r="F9538" s="52" t="s">
        <v>1090</v>
      </c>
      <c r="G9538" s="56" t="s">
        <v>1091</v>
      </c>
      <c r="H9538" s="57">
        <v>203780000</v>
      </c>
    </row>
    <row r="9539" spans="1:8">
      <c r="A9539" s="52" t="s">
        <v>811</v>
      </c>
      <c r="B9539" s="52" t="s">
        <v>845</v>
      </c>
      <c r="C9539" s="52" t="s">
        <v>1209</v>
      </c>
      <c r="D9539" s="52" t="s">
        <v>201</v>
      </c>
      <c r="E9539" s="52" t="s">
        <v>201</v>
      </c>
      <c r="F9539" s="52" t="s">
        <v>201</v>
      </c>
      <c r="G9539" s="56" t="s">
        <v>1210</v>
      </c>
      <c r="H9539" s="57">
        <v>487458574047</v>
      </c>
    </row>
    <row r="9540" spans="1:8" ht="25.5">
      <c r="A9540" s="52" t="s">
        <v>811</v>
      </c>
      <c r="B9540" s="52" t="s">
        <v>845</v>
      </c>
      <c r="C9540" s="52" t="s">
        <v>1209</v>
      </c>
      <c r="D9540" s="52" t="s">
        <v>1211</v>
      </c>
      <c r="E9540" s="52" t="s">
        <v>201</v>
      </c>
      <c r="F9540" s="52" t="s">
        <v>201</v>
      </c>
      <c r="G9540" s="56" t="s">
        <v>1212</v>
      </c>
      <c r="H9540" s="57">
        <v>5305837794</v>
      </c>
    </row>
    <row r="9541" spans="1:8">
      <c r="A9541" s="52" t="s">
        <v>811</v>
      </c>
      <c r="B9541" s="52" t="s">
        <v>845</v>
      </c>
      <c r="C9541" s="52" t="s">
        <v>1209</v>
      </c>
      <c r="D9541" s="52" t="s">
        <v>1211</v>
      </c>
      <c r="E9541" s="52" t="s">
        <v>1035</v>
      </c>
      <c r="F9541" s="52" t="s">
        <v>201</v>
      </c>
      <c r="G9541" s="56" t="s">
        <v>1036</v>
      </c>
      <c r="H9541" s="57">
        <v>35400000</v>
      </c>
    </row>
    <row r="9542" spans="1:8">
      <c r="A9542" s="52" t="s">
        <v>811</v>
      </c>
      <c r="B9542" s="52" t="s">
        <v>845</v>
      </c>
      <c r="C9542" s="52" t="s">
        <v>1209</v>
      </c>
      <c r="D9542" s="52" t="s">
        <v>1211</v>
      </c>
      <c r="E9542" s="52" t="s">
        <v>1035</v>
      </c>
      <c r="F9542" s="52" t="s">
        <v>1039</v>
      </c>
      <c r="G9542" s="56" t="s">
        <v>1040</v>
      </c>
      <c r="H9542" s="57">
        <v>14400000</v>
      </c>
    </row>
    <row r="9543" spans="1:8">
      <c r="A9543" s="52" t="s">
        <v>811</v>
      </c>
      <c r="B9543" s="52" t="s">
        <v>845</v>
      </c>
      <c r="C9543" s="52" t="s">
        <v>1209</v>
      </c>
      <c r="D9543" s="52" t="s">
        <v>1211</v>
      </c>
      <c r="E9543" s="52" t="s">
        <v>1035</v>
      </c>
      <c r="F9543" s="52" t="s">
        <v>1041</v>
      </c>
      <c r="G9543" s="56" t="s">
        <v>1028</v>
      </c>
      <c r="H9543" s="57">
        <v>21000000</v>
      </c>
    </row>
    <row r="9544" spans="1:8">
      <c r="A9544" s="52" t="s">
        <v>811</v>
      </c>
      <c r="B9544" s="52" t="s">
        <v>845</v>
      </c>
      <c r="C9544" s="52" t="s">
        <v>1209</v>
      </c>
      <c r="D9544" s="52" t="s">
        <v>1211</v>
      </c>
      <c r="E9544" s="52" t="s">
        <v>1044</v>
      </c>
      <c r="F9544" s="52" t="s">
        <v>201</v>
      </c>
      <c r="G9544" s="56" t="s">
        <v>1045</v>
      </c>
      <c r="H9544" s="57">
        <v>91000000</v>
      </c>
    </row>
    <row r="9545" spans="1:8">
      <c r="A9545" s="52" t="s">
        <v>811</v>
      </c>
      <c r="B9545" s="52" t="s">
        <v>845</v>
      </c>
      <c r="C9545" s="52" t="s">
        <v>1209</v>
      </c>
      <c r="D9545" s="52" t="s">
        <v>1211</v>
      </c>
      <c r="E9545" s="52" t="s">
        <v>1044</v>
      </c>
      <c r="F9545" s="52" t="s">
        <v>1046</v>
      </c>
      <c r="G9545" s="56" t="s">
        <v>1047</v>
      </c>
      <c r="H9545" s="57">
        <v>75000000</v>
      </c>
    </row>
    <row r="9546" spans="1:8">
      <c r="A9546" s="52" t="s">
        <v>811</v>
      </c>
      <c r="B9546" s="52" t="s">
        <v>845</v>
      </c>
      <c r="C9546" s="52" t="s">
        <v>1209</v>
      </c>
      <c r="D9546" s="52" t="s">
        <v>1211</v>
      </c>
      <c r="E9546" s="52" t="s">
        <v>1044</v>
      </c>
      <c r="F9546" s="52" t="s">
        <v>1050</v>
      </c>
      <c r="G9546" s="56" t="s">
        <v>1051</v>
      </c>
      <c r="H9546" s="57">
        <v>16000000</v>
      </c>
    </row>
    <row r="9547" spans="1:8" ht="25.5">
      <c r="A9547" s="52" t="s">
        <v>811</v>
      </c>
      <c r="B9547" s="52" t="s">
        <v>845</v>
      </c>
      <c r="C9547" s="52" t="s">
        <v>1209</v>
      </c>
      <c r="D9547" s="52" t="s">
        <v>1211</v>
      </c>
      <c r="E9547" s="52" t="s">
        <v>1076</v>
      </c>
      <c r="F9547" s="52" t="s">
        <v>201</v>
      </c>
      <c r="G9547" s="56" t="s">
        <v>1077</v>
      </c>
      <c r="H9547" s="57">
        <v>25000000</v>
      </c>
    </row>
    <row r="9548" spans="1:8">
      <c r="A9548" s="52" t="s">
        <v>811</v>
      </c>
      <c r="B9548" s="52" t="s">
        <v>845</v>
      </c>
      <c r="C9548" s="52" t="s">
        <v>1209</v>
      </c>
      <c r="D9548" s="52" t="s">
        <v>1211</v>
      </c>
      <c r="E9548" s="52" t="s">
        <v>1076</v>
      </c>
      <c r="F9548" s="52" t="s">
        <v>1082</v>
      </c>
      <c r="G9548" s="56" t="s">
        <v>971</v>
      </c>
      <c r="H9548" s="57">
        <v>25000000</v>
      </c>
    </row>
    <row r="9549" spans="1:8" ht="25.5">
      <c r="A9549" s="52" t="s">
        <v>811</v>
      </c>
      <c r="B9549" s="52" t="s">
        <v>845</v>
      </c>
      <c r="C9549" s="52" t="s">
        <v>1209</v>
      </c>
      <c r="D9549" s="52" t="s">
        <v>1211</v>
      </c>
      <c r="E9549" s="52" t="s">
        <v>1346</v>
      </c>
      <c r="F9549" s="52" t="s">
        <v>201</v>
      </c>
      <c r="G9549" s="56" t="s">
        <v>1347</v>
      </c>
      <c r="H9549" s="57">
        <v>5136937794</v>
      </c>
    </row>
    <row r="9550" spans="1:8">
      <c r="A9550" s="52" t="s">
        <v>811</v>
      </c>
      <c r="B9550" s="52" t="s">
        <v>845</v>
      </c>
      <c r="C9550" s="52" t="s">
        <v>1209</v>
      </c>
      <c r="D9550" s="52" t="s">
        <v>1211</v>
      </c>
      <c r="E9550" s="52" t="s">
        <v>1346</v>
      </c>
      <c r="F9550" s="52" t="s">
        <v>1393</v>
      </c>
      <c r="G9550" s="56" t="s">
        <v>977</v>
      </c>
      <c r="H9550" s="57">
        <v>3782379000</v>
      </c>
    </row>
    <row r="9551" spans="1:8">
      <c r="A9551" s="52" t="s">
        <v>811</v>
      </c>
      <c r="B9551" s="52" t="s">
        <v>845</v>
      </c>
      <c r="C9551" s="52" t="s">
        <v>1209</v>
      </c>
      <c r="D9551" s="52" t="s">
        <v>1211</v>
      </c>
      <c r="E9551" s="52" t="s">
        <v>1346</v>
      </c>
      <c r="F9551" s="52" t="s">
        <v>1383</v>
      </c>
      <c r="G9551" s="56" t="s">
        <v>1384</v>
      </c>
      <c r="H9551" s="57">
        <v>620100000</v>
      </c>
    </row>
    <row r="9552" spans="1:8">
      <c r="A9552" s="52" t="s">
        <v>811</v>
      </c>
      <c r="B9552" s="52" t="s">
        <v>845</v>
      </c>
      <c r="C9552" s="52" t="s">
        <v>1209</v>
      </c>
      <c r="D9552" s="52" t="s">
        <v>1211</v>
      </c>
      <c r="E9552" s="52" t="s">
        <v>1346</v>
      </c>
      <c r="F9552" s="52" t="s">
        <v>1571</v>
      </c>
      <c r="G9552" s="56" t="s">
        <v>1572</v>
      </c>
      <c r="H9552" s="57">
        <v>450203000</v>
      </c>
    </row>
    <row r="9553" spans="1:8">
      <c r="A9553" s="52" t="s">
        <v>811</v>
      </c>
      <c r="B9553" s="52" t="s">
        <v>845</v>
      </c>
      <c r="C9553" s="52" t="s">
        <v>1209</v>
      </c>
      <c r="D9553" s="52" t="s">
        <v>1211</v>
      </c>
      <c r="E9553" s="52" t="s">
        <v>1346</v>
      </c>
      <c r="F9553" s="52" t="s">
        <v>1380</v>
      </c>
      <c r="G9553" s="56" t="s">
        <v>971</v>
      </c>
      <c r="H9553" s="57">
        <v>284255794</v>
      </c>
    </row>
    <row r="9554" spans="1:8">
      <c r="A9554" s="52" t="s">
        <v>811</v>
      </c>
      <c r="B9554" s="52" t="s">
        <v>845</v>
      </c>
      <c r="C9554" s="52" t="s">
        <v>1209</v>
      </c>
      <c r="D9554" s="52" t="s">
        <v>1211</v>
      </c>
      <c r="E9554" s="52" t="s">
        <v>1083</v>
      </c>
      <c r="F9554" s="52" t="s">
        <v>201</v>
      </c>
      <c r="G9554" s="56" t="s">
        <v>971</v>
      </c>
      <c r="H9554" s="57">
        <v>17500000</v>
      </c>
    </row>
    <row r="9555" spans="1:8">
      <c r="A9555" s="52" t="s">
        <v>811</v>
      </c>
      <c r="B9555" s="52" t="s">
        <v>845</v>
      </c>
      <c r="C9555" s="52" t="s">
        <v>1209</v>
      </c>
      <c r="D9555" s="52" t="s">
        <v>1211</v>
      </c>
      <c r="E9555" s="52" t="s">
        <v>1083</v>
      </c>
      <c r="F9555" s="52" t="s">
        <v>1090</v>
      </c>
      <c r="G9555" s="56" t="s">
        <v>1091</v>
      </c>
      <c r="H9555" s="57">
        <v>17500000</v>
      </c>
    </row>
    <row r="9556" spans="1:8" ht="25.5">
      <c r="A9556" s="52" t="s">
        <v>811</v>
      </c>
      <c r="B9556" s="52" t="s">
        <v>845</v>
      </c>
      <c r="C9556" s="52" t="s">
        <v>1209</v>
      </c>
      <c r="D9556" s="52" t="s">
        <v>1389</v>
      </c>
      <c r="E9556" s="52" t="s">
        <v>201</v>
      </c>
      <c r="F9556" s="52" t="s">
        <v>201</v>
      </c>
      <c r="G9556" s="56" t="s">
        <v>1390</v>
      </c>
      <c r="H9556" s="57">
        <v>482152736253</v>
      </c>
    </row>
    <row r="9557" spans="1:8">
      <c r="A9557" s="52" t="s">
        <v>811</v>
      </c>
      <c r="B9557" s="52" t="s">
        <v>845</v>
      </c>
      <c r="C9557" s="52" t="s">
        <v>1209</v>
      </c>
      <c r="D9557" s="52" t="s">
        <v>1389</v>
      </c>
      <c r="E9557" s="52" t="s">
        <v>944</v>
      </c>
      <c r="F9557" s="52" t="s">
        <v>201</v>
      </c>
      <c r="G9557" s="56" t="s">
        <v>945</v>
      </c>
      <c r="H9557" s="57">
        <v>16025000</v>
      </c>
    </row>
    <row r="9558" spans="1:8">
      <c r="A9558" s="52" t="s">
        <v>811</v>
      </c>
      <c r="B9558" s="52" t="s">
        <v>845</v>
      </c>
      <c r="C9558" s="52" t="s">
        <v>1209</v>
      </c>
      <c r="D9558" s="52" t="s">
        <v>1389</v>
      </c>
      <c r="E9558" s="52" t="s">
        <v>944</v>
      </c>
      <c r="F9558" s="52" t="s">
        <v>948</v>
      </c>
      <c r="G9558" s="56" t="s">
        <v>949</v>
      </c>
      <c r="H9558" s="57">
        <v>16025000</v>
      </c>
    </row>
    <row r="9559" spans="1:8" ht="25.5">
      <c r="A9559" s="52" t="s">
        <v>811</v>
      </c>
      <c r="B9559" s="52" t="s">
        <v>845</v>
      </c>
      <c r="C9559" s="52" t="s">
        <v>1209</v>
      </c>
      <c r="D9559" s="52" t="s">
        <v>1389</v>
      </c>
      <c r="E9559" s="52" t="s">
        <v>962</v>
      </c>
      <c r="F9559" s="52" t="s">
        <v>201</v>
      </c>
      <c r="G9559" s="56" t="s">
        <v>963</v>
      </c>
      <c r="H9559" s="57">
        <v>959029000</v>
      </c>
    </row>
    <row r="9560" spans="1:8">
      <c r="A9560" s="52" t="s">
        <v>811</v>
      </c>
      <c r="B9560" s="52" t="s">
        <v>845</v>
      </c>
      <c r="C9560" s="52" t="s">
        <v>1209</v>
      </c>
      <c r="D9560" s="52" t="s">
        <v>1389</v>
      </c>
      <c r="E9560" s="52" t="s">
        <v>962</v>
      </c>
      <c r="F9560" s="52" t="s">
        <v>1338</v>
      </c>
      <c r="G9560" s="56" t="s">
        <v>1339</v>
      </c>
      <c r="H9560" s="57">
        <v>959029000</v>
      </c>
    </row>
    <row r="9561" spans="1:8">
      <c r="A9561" s="52" t="s">
        <v>811</v>
      </c>
      <c r="B9561" s="52" t="s">
        <v>845</v>
      </c>
      <c r="C9561" s="52" t="s">
        <v>1209</v>
      </c>
      <c r="D9561" s="52" t="s">
        <v>1389</v>
      </c>
      <c r="E9561" s="52" t="s">
        <v>982</v>
      </c>
      <c r="F9561" s="52" t="s">
        <v>201</v>
      </c>
      <c r="G9561" s="56" t="s">
        <v>983</v>
      </c>
      <c r="H9561" s="57">
        <v>28800000</v>
      </c>
    </row>
    <row r="9562" spans="1:8">
      <c r="A9562" s="52" t="s">
        <v>811</v>
      </c>
      <c r="B9562" s="52" t="s">
        <v>845</v>
      </c>
      <c r="C9562" s="52" t="s">
        <v>1209</v>
      </c>
      <c r="D9562" s="52" t="s">
        <v>1389</v>
      </c>
      <c r="E9562" s="52" t="s">
        <v>982</v>
      </c>
      <c r="F9562" s="52" t="s">
        <v>1362</v>
      </c>
      <c r="G9562" s="56" t="s">
        <v>1363</v>
      </c>
      <c r="H9562" s="57">
        <v>28800000</v>
      </c>
    </row>
    <row r="9563" spans="1:8">
      <c r="A9563" s="52" t="s">
        <v>811</v>
      </c>
      <c r="B9563" s="52" t="s">
        <v>845</v>
      </c>
      <c r="C9563" s="52" t="s">
        <v>1209</v>
      </c>
      <c r="D9563" s="52" t="s">
        <v>1389</v>
      </c>
      <c r="E9563" s="52" t="s">
        <v>986</v>
      </c>
      <c r="F9563" s="52" t="s">
        <v>201</v>
      </c>
      <c r="G9563" s="56" t="s">
        <v>987</v>
      </c>
      <c r="H9563" s="57">
        <v>15947070</v>
      </c>
    </row>
    <row r="9564" spans="1:8">
      <c r="A9564" s="52" t="s">
        <v>811</v>
      </c>
      <c r="B9564" s="52" t="s">
        <v>845</v>
      </c>
      <c r="C9564" s="52" t="s">
        <v>1209</v>
      </c>
      <c r="D9564" s="52" t="s">
        <v>1389</v>
      </c>
      <c r="E9564" s="52" t="s">
        <v>986</v>
      </c>
      <c r="F9564" s="52" t="s">
        <v>988</v>
      </c>
      <c r="G9564" s="56" t="s">
        <v>989</v>
      </c>
      <c r="H9564" s="57">
        <v>1254000</v>
      </c>
    </row>
    <row r="9565" spans="1:8">
      <c r="A9565" s="52" t="s">
        <v>811</v>
      </c>
      <c r="B9565" s="52" t="s">
        <v>845</v>
      </c>
      <c r="C9565" s="52" t="s">
        <v>1209</v>
      </c>
      <c r="D9565" s="52" t="s">
        <v>1389</v>
      </c>
      <c r="E9565" s="52" t="s">
        <v>986</v>
      </c>
      <c r="F9565" s="52" t="s">
        <v>990</v>
      </c>
      <c r="G9565" s="56" t="s">
        <v>991</v>
      </c>
      <c r="H9565" s="57">
        <v>2607400</v>
      </c>
    </row>
    <row r="9566" spans="1:8">
      <c r="A9566" s="52" t="s">
        <v>811</v>
      </c>
      <c r="B9566" s="52" t="s">
        <v>845</v>
      </c>
      <c r="C9566" s="52" t="s">
        <v>1209</v>
      </c>
      <c r="D9566" s="52" t="s">
        <v>1389</v>
      </c>
      <c r="E9566" s="52" t="s">
        <v>986</v>
      </c>
      <c r="F9566" s="52" t="s">
        <v>992</v>
      </c>
      <c r="G9566" s="56" t="s">
        <v>993</v>
      </c>
      <c r="H9566" s="57">
        <v>12085670</v>
      </c>
    </row>
    <row r="9567" spans="1:8">
      <c r="A9567" s="52" t="s">
        <v>811</v>
      </c>
      <c r="B9567" s="52" t="s">
        <v>845</v>
      </c>
      <c r="C9567" s="52" t="s">
        <v>1209</v>
      </c>
      <c r="D9567" s="52" t="s">
        <v>1389</v>
      </c>
      <c r="E9567" s="52" t="s">
        <v>996</v>
      </c>
      <c r="F9567" s="52" t="s">
        <v>201</v>
      </c>
      <c r="G9567" s="56" t="s">
        <v>997</v>
      </c>
      <c r="H9567" s="57">
        <v>45188980</v>
      </c>
    </row>
    <row r="9568" spans="1:8">
      <c r="A9568" s="52" t="s">
        <v>811</v>
      </c>
      <c r="B9568" s="52" t="s">
        <v>845</v>
      </c>
      <c r="C9568" s="52" t="s">
        <v>1209</v>
      </c>
      <c r="D9568" s="52" t="s">
        <v>1389</v>
      </c>
      <c r="E9568" s="52" t="s">
        <v>996</v>
      </c>
      <c r="F9568" s="52" t="s">
        <v>998</v>
      </c>
      <c r="G9568" s="56" t="s">
        <v>999</v>
      </c>
      <c r="H9568" s="57">
        <v>25964500</v>
      </c>
    </row>
    <row r="9569" spans="1:8">
      <c r="A9569" s="52" t="s">
        <v>811</v>
      </c>
      <c r="B9569" s="52" t="s">
        <v>845</v>
      </c>
      <c r="C9569" s="52" t="s">
        <v>1209</v>
      </c>
      <c r="D9569" s="52" t="s">
        <v>1389</v>
      </c>
      <c r="E9569" s="52" t="s">
        <v>996</v>
      </c>
      <c r="F9569" s="52" t="s">
        <v>1004</v>
      </c>
      <c r="G9569" s="56" t="s">
        <v>1005</v>
      </c>
      <c r="H9569" s="57">
        <v>19224480</v>
      </c>
    </row>
    <row r="9570" spans="1:8">
      <c r="A9570" s="52" t="s">
        <v>811</v>
      </c>
      <c r="B9570" s="52" t="s">
        <v>845</v>
      </c>
      <c r="C9570" s="52" t="s">
        <v>1209</v>
      </c>
      <c r="D9570" s="52" t="s">
        <v>1389</v>
      </c>
      <c r="E9570" s="52" t="s">
        <v>1006</v>
      </c>
      <c r="F9570" s="52" t="s">
        <v>201</v>
      </c>
      <c r="G9570" s="56" t="s">
        <v>1007</v>
      </c>
      <c r="H9570" s="57">
        <v>531008920</v>
      </c>
    </row>
    <row r="9571" spans="1:8">
      <c r="A9571" s="52" t="s">
        <v>811</v>
      </c>
      <c r="B9571" s="52" t="s">
        <v>845</v>
      </c>
      <c r="C9571" s="52" t="s">
        <v>1209</v>
      </c>
      <c r="D9571" s="52" t="s">
        <v>1389</v>
      </c>
      <c r="E9571" s="52" t="s">
        <v>1006</v>
      </c>
      <c r="F9571" s="52" t="s">
        <v>1014</v>
      </c>
      <c r="G9571" s="56" t="s">
        <v>1015</v>
      </c>
      <c r="H9571" s="57">
        <v>503101720</v>
      </c>
    </row>
    <row r="9572" spans="1:8">
      <c r="A9572" s="52" t="s">
        <v>811</v>
      </c>
      <c r="B9572" s="52" t="s">
        <v>845</v>
      </c>
      <c r="C9572" s="52" t="s">
        <v>1209</v>
      </c>
      <c r="D9572" s="52" t="s">
        <v>1389</v>
      </c>
      <c r="E9572" s="52" t="s">
        <v>1006</v>
      </c>
      <c r="F9572" s="52" t="s">
        <v>1020</v>
      </c>
      <c r="G9572" s="56" t="s">
        <v>511</v>
      </c>
      <c r="H9572" s="57">
        <v>27907200</v>
      </c>
    </row>
    <row r="9573" spans="1:8">
      <c r="A9573" s="52" t="s">
        <v>811</v>
      </c>
      <c r="B9573" s="52" t="s">
        <v>845</v>
      </c>
      <c r="C9573" s="52" t="s">
        <v>1209</v>
      </c>
      <c r="D9573" s="52" t="s">
        <v>1389</v>
      </c>
      <c r="E9573" s="52" t="s">
        <v>1021</v>
      </c>
      <c r="F9573" s="52" t="s">
        <v>201</v>
      </c>
      <c r="G9573" s="56" t="s">
        <v>1022</v>
      </c>
      <c r="H9573" s="57">
        <v>1714721993</v>
      </c>
    </row>
    <row r="9574" spans="1:8">
      <c r="A9574" s="52" t="s">
        <v>811</v>
      </c>
      <c r="B9574" s="52" t="s">
        <v>845</v>
      </c>
      <c r="C9574" s="52" t="s">
        <v>1209</v>
      </c>
      <c r="D9574" s="52" t="s">
        <v>1389</v>
      </c>
      <c r="E9574" s="52" t="s">
        <v>1021</v>
      </c>
      <c r="F9574" s="52" t="s">
        <v>1023</v>
      </c>
      <c r="G9574" s="56" t="s">
        <v>1024</v>
      </c>
      <c r="H9574" s="57">
        <v>148746635</v>
      </c>
    </row>
    <row r="9575" spans="1:8">
      <c r="A9575" s="52" t="s">
        <v>811</v>
      </c>
      <c r="B9575" s="52" t="s">
        <v>845</v>
      </c>
      <c r="C9575" s="52" t="s">
        <v>1209</v>
      </c>
      <c r="D9575" s="52" t="s">
        <v>1389</v>
      </c>
      <c r="E9575" s="52" t="s">
        <v>1021</v>
      </c>
      <c r="F9575" s="52" t="s">
        <v>1025</v>
      </c>
      <c r="G9575" s="56" t="s">
        <v>1026</v>
      </c>
      <c r="H9575" s="57">
        <v>114370000</v>
      </c>
    </row>
    <row r="9576" spans="1:8">
      <c r="A9576" s="52" t="s">
        <v>811</v>
      </c>
      <c r="B9576" s="52" t="s">
        <v>845</v>
      </c>
      <c r="C9576" s="52" t="s">
        <v>1209</v>
      </c>
      <c r="D9576" s="52" t="s">
        <v>1389</v>
      </c>
      <c r="E9576" s="52" t="s">
        <v>1021</v>
      </c>
      <c r="F9576" s="52" t="s">
        <v>1029</v>
      </c>
      <c r="G9576" s="56" t="s">
        <v>1030</v>
      </c>
      <c r="H9576" s="57">
        <v>24200000</v>
      </c>
    </row>
    <row r="9577" spans="1:8">
      <c r="A9577" s="52" t="s">
        <v>811</v>
      </c>
      <c r="B9577" s="52" t="s">
        <v>845</v>
      </c>
      <c r="C9577" s="52" t="s">
        <v>1209</v>
      </c>
      <c r="D9577" s="52" t="s">
        <v>1389</v>
      </c>
      <c r="E9577" s="52" t="s">
        <v>1021</v>
      </c>
      <c r="F9577" s="52" t="s">
        <v>1243</v>
      </c>
      <c r="G9577" s="56" t="s">
        <v>1244</v>
      </c>
      <c r="H9577" s="57">
        <v>1500000</v>
      </c>
    </row>
    <row r="9578" spans="1:8">
      <c r="A9578" s="52" t="s">
        <v>811</v>
      </c>
      <c r="B9578" s="52" t="s">
        <v>845</v>
      </c>
      <c r="C9578" s="52" t="s">
        <v>1209</v>
      </c>
      <c r="D9578" s="52" t="s">
        <v>1389</v>
      </c>
      <c r="E9578" s="52" t="s">
        <v>1021</v>
      </c>
      <c r="F9578" s="52" t="s">
        <v>1031</v>
      </c>
      <c r="G9578" s="56" t="s">
        <v>1032</v>
      </c>
      <c r="H9578" s="57">
        <v>930375000</v>
      </c>
    </row>
    <row r="9579" spans="1:8">
      <c r="A9579" s="52" t="s">
        <v>811</v>
      </c>
      <c r="B9579" s="52" t="s">
        <v>845</v>
      </c>
      <c r="C9579" s="52" t="s">
        <v>1209</v>
      </c>
      <c r="D9579" s="52" t="s">
        <v>1389</v>
      </c>
      <c r="E9579" s="52" t="s">
        <v>1021</v>
      </c>
      <c r="F9579" s="52" t="s">
        <v>1033</v>
      </c>
      <c r="G9579" s="56" t="s">
        <v>1034</v>
      </c>
      <c r="H9579" s="57">
        <v>495530358</v>
      </c>
    </row>
    <row r="9580" spans="1:8">
      <c r="A9580" s="52" t="s">
        <v>811</v>
      </c>
      <c r="B9580" s="52" t="s">
        <v>845</v>
      </c>
      <c r="C9580" s="52" t="s">
        <v>1209</v>
      </c>
      <c r="D9580" s="52" t="s">
        <v>1389</v>
      </c>
      <c r="E9580" s="52" t="s">
        <v>1035</v>
      </c>
      <c r="F9580" s="52" t="s">
        <v>201</v>
      </c>
      <c r="G9580" s="56" t="s">
        <v>1036</v>
      </c>
      <c r="H9580" s="57">
        <v>328770300</v>
      </c>
    </row>
    <row r="9581" spans="1:8">
      <c r="A9581" s="52" t="s">
        <v>811</v>
      </c>
      <c r="B9581" s="52" t="s">
        <v>845</v>
      </c>
      <c r="C9581" s="52" t="s">
        <v>1209</v>
      </c>
      <c r="D9581" s="52" t="s">
        <v>1389</v>
      </c>
      <c r="E9581" s="52" t="s">
        <v>1035</v>
      </c>
      <c r="F9581" s="52" t="s">
        <v>1037</v>
      </c>
      <c r="G9581" s="56" t="s">
        <v>1038</v>
      </c>
      <c r="H9581" s="57">
        <v>15064300</v>
      </c>
    </row>
    <row r="9582" spans="1:8">
      <c r="A9582" s="52" t="s">
        <v>811</v>
      </c>
      <c r="B9582" s="52" t="s">
        <v>845</v>
      </c>
      <c r="C9582" s="52" t="s">
        <v>1209</v>
      </c>
      <c r="D9582" s="52" t="s">
        <v>1389</v>
      </c>
      <c r="E9582" s="52" t="s">
        <v>1035</v>
      </c>
      <c r="F9582" s="52" t="s">
        <v>1039</v>
      </c>
      <c r="G9582" s="56" t="s">
        <v>1040</v>
      </c>
      <c r="H9582" s="57">
        <v>127250000</v>
      </c>
    </row>
    <row r="9583" spans="1:8">
      <c r="A9583" s="52" t="s">
        <v>811</v>
      </c>
      <c r="B9583" s="52" t="s">
        <v>845</v>
      </c>
      <c r="C9583" s="52" t="s">
        <v>1209</v>
      </c>
      <c r="D9583" s="52" t="s">
        <v>1389</v>
      </c>
      <c r="E9583" s="52" t="s">
        <v>1035</v>
      </c>
      <c r="F9583" s="52" t="s">
        <v>1041</v>
      </c>
      <c r="G9583" s="56" t="s">
        <v>1028</v>
      </c>
      <c r="H9583" s="57">
        <v>172270000</v>
      </c>
    </row>
    <row r="9584" spans="1:8">
      <c r="A9584" s="52" t="s">
        <v>811</v>
      </c>
      <c r="B9584" s="52" t="s">
        <v>845</v>
      </c>
      <c r="C9584" s="52" t="s">
        <v>1209</v>
      </c>
      <c r="D9584" s="52" t="s">
        <v>1389</v>
      </c>
      <c r="E9584" s="52" t="s">
        <v>1035</v>
      </c>
      <c r="F9584" s="52" t="s">
        <v>1221</v>
      </c>
      <c r="G9584" s="56" t="s">
        <v>971</v>
      </c>
      <c r="H9584" s="57">
        <v>14186000</v>
      </c>
    </row>
    <row r="9585" spans="1:8">
      <c r="A9585" s="52" t="s">
        <v>811</v>
      </c>
      <c r="B9585" s="52" t="s">
        <v>845</v>
      </c>
      <c r="C9585" s="52" t="s">
        <v>1209</v>
      </c>
      <c r="D9585" s="52" t="s">
        <v>1389</v>
      </c>
      <c r="E9585" s="52" t="s">
        <v>1044</v>
      </c>
      <c r="F9585" s="52" t="s">
        <v>201</v>
      </c>
      <c r="G9585" s="56" t="s">
        <v>1045</v>
      </c>
      <c r="H9585" s="57">
        <v>433460000</v>
      </c>
    </row>
    <row r="9586" spans="1:8">
      <c r="A9586" s="52" t="s">
        <v>811</v>
      </c>
      <c r="B9586" s="52" t="s">
        <v>845</v>
      </c>
      <c r="C9586" s="52" t="s">
        <v>1209</v>
      </c>
      <c r="D9586" s="52" t="s">
        <v>1389</v>
      </c>
      <c r="E9586" s="52" t="s">
        <v>1044</v>
      </c>
      <c r="F9586" s="52" t="s">
        <v>1046</v>
      </c>
      <c r="G9586" s="56" t="s">
        <v>1047</v>
      </c>
      <c r="H9586" s="57">
        <v>366460000</v>
      </c>
    </row>
    <row r="9587" spans="1:8">
      <c r="A9587" s="52" t="s">
        <v>811</v>
      </c>
      <c r="B9587" s="52" t="s">
        <v>845</v>
      </c>
      <c r="C9587" s="52" t="s">
        <v>1209</v>
      </c>
      <c r="D9587" s="52" t="s">
        <v>1389</v>
      </c>
      <c r="E9587" s="52" t="s">
        <v>1044</v>
      </c>
      <c r="F9587" s="52" t="s">
        <v>1048</v>
      </c>
      <c r="G9587" s="56" t="s">
        <v>1049</v>
      </c>
      <c r="H9587" s="57">
        <v>67000000</v>
      </c>
    </row>
    <row r="9588" spans="1:8" ht="25.5">
      <c r="A9588" s="52" t="s">
        <v>811</v>
      </c>
      <c r="B9588" s="52" t="s">
        <v>845</v>
      </c>
      <c r="C9588" s="52" t="s">
        <v>1209</v>
      </c>
      <c r="D9588" s="52" t="s">
        <v>1389</v>
      </c>
      <c r="E9588" s="52" t="s">
        <v>1058</v>
      </c>
      <c r="F9588" s="52" t="s">
        <v>201</v>
      </c>
      <c r="G9588" s="56" t="s">
        <v>1059</v>
      </c>
      <c r="H9588" s="57">
        <v>8251300</v>
      </c>
    </row>
    <row r="9589" spans="1:8">
      <c r="A9589" s="52" t="s">
        <v>811</v>
      </c>
      <c r="B9589" s="52" t="s">
        <v>845</v>
      </c>
      <c r="C9589" s="52" t="s">
        <v>1209</v>
      </c>
      <c r="D9589" s="52" t="s">
        <v>1389</v>
      </c>
      <c r="E9589" s="52" t="s">
        <v>1058</v>
      </c>
      <c r="F9589" s="52" t="s">
        <v>1064</v>
      </c>
      <c r="G9589" s="56" t="s">
        <v>1065</v>
      </c>
      <c r="H9589" s="57">
        <v>4340000</v>
      </c>
    </row>
    <row r="9590" spans="1:8">
      <c r="A9590" s="52" t="s">
        <v>811</v>
      </c>
      <c r="B9590" s="52" t="s">
        <v>845</v>
      </c>
      <c r="C9590" s="52" t="s">
        <v>1209</v>
      </c>
      <c r="D9590" s="52" t="s">
        <v>1389</v>
      </c>
      <c r="E9590" s="52" t="s">
        <v>1058</v>
      </c>
      <c r="F9590" s="52" t="s">
        <v>1066</v>
      </c>
      <c r="G9590" s="56" t="s">
        <v>1067</v>
      </c>
      <c r="H9590" s="57">
        <v>3911300</v>
      </c>
    </row>
    <row r="9591" spans="1:8" ht="25.5">
      <c r="A9591" s="52" t="s">
        <v>811</v>
      </c>
      <c r="B9591" s="52" t="s">
        <v>845</v>
      </c>
      <c r="C9591" s="52" t="s">
        <v>1209</v>
      </c>
      <c r="D9591" s="52" t="s">
        <v>1389</v>
      </c>
      <c r="E9591" s="52" t="s">
        <v>1076</v>
      </c>
      <c r="F9591" s="52" t="s">
        <v>201</v>
      </c>
      <c r="G9591" s="56" t="s">
        <v>1077</v>
      </c>
      <c r="H9591" s="57">
        <v>3767207332</v>
      </c>
    </row>
    <row r="9592" spans="1:8">
      <c r="A9592" s="52" t="s">
        <v>811</v>
      </c>
      <c r="B9592" s="52" t="s">
        <v>845</v>
      </c>
      <c r="C9592" s="52" t="s">
        <v>1209</v>
      </c>
      <c r="D9592" s="52" t="s">
        <v>1389</v>
      </c>
      <c r="E9592" s="52" t="s">
        <v>1076</v>
      </c>
      <c r="F9592" s="52" t="s">
        <v>1112</v>
      </c>
      <c r="G9592" s="56" t="s">
        <v>1113</v>
      </c>
      <c r="H9592" s="57">
        <v>107168738</v>
      </c>
    </row>
    <row r="9593" spans="1:8">
      <c r="A9593" s="52" t="s">
        <v>811</v>
      </c>
      <c r="B9593" s="52" t="s">
        <v>845</v>
      </c>
      <c r="C9593" s="52" t="s">
        <v>1209</v>
      </c>
      <c r="D9593" s="52" t="s">
        <v>1389</v>
      </c>
      <c r="E9593" s="52" t="s">
        <v>1076</v>
      </c>
      <c r="F9593" s="52" t="s">
        <v>1080</v>
      </c>
      <c r="G9593" s="56" t="s">
        <v>1081</v>
      </c>
      <c r="H9593" s="57">
        <v>761047000</v>
      </c>
    </row>
    <row r="9594" spans="1:8">
      <c r="A9594" s="52" t="s">
        <v>811</v>
      </c>
      <c r="B9594" s="52" t="s">
        <v>845</v>
      </c>
      <c r="C9594" s="52" t="s">
        <v>1209</v>
      </c>
      <c r="D9594" s="52" t="s">
        <v>1389</v>
      </c>
      <c r="E9594" s="52" t="s">
        <v>1076</v>
      </c>
      <c r="F9594" s="52" t="s">
        <v>1082</v>
      </c>
      <c r="G9594" s="56" t="s">
        <v>971</v>
      </c>
      <c r="H9594" s="57">
        <v>2898991594</v>
      </c>
    </row>
    <row r="9595" spans="1:8">
      <c r="A9595" s="52" t="s">
        <v>811</v>
      </c>
      <c r="B9595" s="52" t="s">
        <v>845</v>
      </c>
      <c r="C9595" s="52" t="s">
        <v>1209</v>
      </c>
      <c r="D9595" s="52" t="s">
        <v>1389</v>
      </c>
      <c r="E9595" s="52" t="s">
        <v>1189</v>
      </c>
      <c r="F9595" s="52" t="s">
        <v>201</v>
      </c>
      <c r="G9595" s="56" t="s">
        <v>1190</v>
      </c>
      <c r="H9595" s="57">
        <v>10000000</v>
      </c>
    </row>
    <row r="9596" spans="1:8">
      <c r="A9596" s="52" t="s">
        <v>811</v>
      </c>
      <c r="B9596" s="52" t="s">
        <v>845</v>
      </c>
      <c r="C9596" s="52" t="s">
        <v>1209</v>
      </c>
      <c r="D9596" s="52" t="s">
        <v>1389</v>
      </c>
      <c r="E9596" s="52" t="s">
        <v>1189</v>
      </c>
      <c r="F9596" s="52" t="s">
        <v>1191</v>
      </c>
      <c r="G9596" s="56" t="s">
        <v>1192</v>
      </c>
      <c r="H9596" s="57">
        <v>10000000</v>
      </c>
    </row>
    <row r="9597" spans="1:8">
      <c r="A9597" s="52" t="s">
        <v>811</v>
      </c>
      <c r="B9597" s="52" t="s">
        <v>845</v>
      </c>
      <c r="C9597" s="52" t="s">
        <v>1209</v>
      </c>
      <c r="D9597" s="52" t="s">
        <v>1389</v>
      </c>
      <c r="E9597" s="52" t="s">
        <v>1580</v>
      </c>
      <c r="F9597" s="52" t="s">
        <v>201</v>
      </c>
      <c r="G9597" s="56" t="s">
        <v>1581</v>
      </c>
      <c r="H9597" s="57">
        <v>13618162000</v>
      </c>
    </row>
    <row r="9598" spans="1:8">
      <c r="A9598" s="52" t="s">
        <v>811</v>
      </c>
      <c r="B9598" s="52" t="s">
        <v>845</v>
      </c>
      <c r="C9598" s="52" t="s">
        <v>1209</v>
      </c>
      <c r="D9598" s="52" t="s">
        <v>1389</v>
      </c>
      <c r="E9598" s="52" t="s">
        <v>1580</v>
      </c>
      <c r="F9598" s="52" t="s">
        <v>1582</v>
      </c>
      <c r="G9598" s="56" t="s">
        <v>971</v>
      </c>
      <c r="H9598" s="57">
        <v>13618162000</v>
      </c>
    </row>
    <row r="9599" spans="1:8" ht="25.5">
      <c r="A9599" s="52" t="s">
        <v>811</v>
      </c>
      <c r="B9599" s="52" t="s">
        <v>845</v>
      </c>
      <c r="C9599" s="52" t="s">
        <v>1209</v>
      </c>
      <c r="D9599" s="52" t="s">
        <v>1389</v>
      </c>
      <c r="E9599" s="52" t="s">
        <v>1346</v>
      </c>
      <c r="F9599" s="52" t="s">
        <v>201</v>
      </c>
      <c r="G9599" s="56" t="s">
        <v>1347</v>
      </c>
      <c r="H9599" s="57">
        <v>71213414228</v>
      </c>
    </row>
    <row r="9600" spans="1:8">
      <c r="A9600" s="52" t="s">
        <v>811</v>
      </c>
      <c r="B9600" s="52" t="s">
        <v>845</v>
      </c>
      <c r="C9600" s="52" t="s">
        <v>1209</v>
      </c>
      <c r="D9600" s="52" t="s">
        <v>1389</v>
      </c>
      <c r="E9600" s="52" t="s">
        <v>1346</v>
      </c>
      <c r="F9600" s="52" t="s">
        <v>1569</v>
      </c>
      <c r="G9600" s="56" t="s">
        <v>1570</v>
      </c>
      <c r="H9600" s="57">
        <v>62151036000</v>
      </c>
    </row>
    <row r="9601" spans="1:8">
      <c r="A9601" s="52" t="s">
        <v>811</v>
      </c>
      <c r="B9601" s="52" t="s">
        <v>845</v>
      </c>
      <c r="C9601" s="52" t="s">
        <v>1209</v>
      </c>
      <c r="D9601" s="52" t="s">
        <v>1389</v>
      </c>
      <c r="E9601" s="52" t="s">
        <v>1346</v>
      </c>
      <c r="F9601" s="52" t="s">
        <v>1583</v>
      </c>
      <c r="G9601" s="56" t="s">
        <v>1584</v>
      </c>
      <c r="H9601" s="57">
        <v>2809440000</v>
      </c>
    </row>
    <row r="9602" spans="1:8">
      <c r="A9602" s="52" t="s">
        <v>811</v>
      </c>
      <c r="B9602" s="52" t="s">
        <v>845</v>
      </c>
      <c r="C9602" s="52" t="s">
        <v>1209</v>
      </c>
      <c r="D9602" s="52" t="s">
        <v>1389</v>
      </c>
      <c r="E9602" s="52" t="s">
        <v>1346</v>
      </c>
      <c r="F9602" s="52" t="s">
        <v>1393</v>
      </c>
      <c r="G9602" s="56" t="s">
        <v>977</v>
      </c>
      <c r="H9602" s="57">
        <v>3978626050</v>
      </c>
    </row>
    <row r="9603" spans="1:8">
      <c r="A9603" s="52" t="s">
        <v>811</v>
      </c>
      <c r="B9603" s="52" t="s">
        <v>845</v>
      </c>
      <c r="C9603" s="52" t="s">
        <v>1209</v>
      </c>
      <c r="D9603" s="52" t="s">
        <v>1389</v>
      </c>
      <c r="E9603" s="52" t="s">
        <v>1346</v>
      </c>
      <c r="F9603" s="52" t="s">
        <v>1381</v>
      </c>
      <c r="G9603" s="56" t="s">
        <v>1382</v>
      </c>
      <c r="H9603" s="57">
        <v>55503726</v>
      </c>
    </row>
    <row r="9604" spans="1:8">
      <c r="A9604" s="52" t="s">
        <v>811</v>
      </c>
      <c r="B9604" s="52" t="s">
        <v>845</v>
      </c>
      <c r="C9604" s="52" t="s">
        <v>1209</v>
      </c>
      <c r="D9604" s="52" t="s">
        <v>1389</v>
      </c>
      <c r="E9604" s="52" t="s">
        <v>1346</v>
      </c>
      <c r="F9604" s="52" t="s">
        <v>1383</v>
      </c>
      <c r="G9604" s="56" t="s">
        <v>1384</v>
      </c>
      <c r="H9604" s="57">
        <v>1009500000</v>
      </c>
    </row>
    <row r="9605" spans="1:8">
      <c r="A9605" s="52" t="s">
        <v>811</v>
      </c>
      <c r="B9605" s="52" t="s">
        <v>845</v>
      </c>
      <c r="C9605" s="52" t="s">
        <v>1209</v>
      </c>
      <c r="D9605" s="52" t="s">
        <v>1389</v>
      </c>
      <c r="E9605" s="52" t="s">
        <v>1346</v>
      </c>
      <c r="F9605" s="52" t="s">
        <v>1571</v>
      </c>
      <c r="G9605" s="56" t="s">
        <v>1572</v>
      </c>
      <c r="H9605" s="57">
        <v>871323000</v>
      </c>
    </row>
    <row r="9606" spans="1:8">
      <c r="A9606" s="52" t="s">
        <v>811</v>
      </c>
      <c r="B9606" s="52" t="s">
        <v>845</v>
      </c>
      <c r="C9606" s="52" t="s">
        <v>1209</v>
      </c>
      <c r="D9606" s="52" t="s">
        <v>1389</v>
      </c>
      <c r="E9606" s="52" t="s">
        <v>1346</v>
      </c>
      <c r="F9606" s="52" t="s">
        <v>1380</v>
      </c>
      <c r="G9606" s="56" t="s">
        <v>971</v>
      </c>
      <c r="H9606" s="57">
        <v>337985452</v>
      </c>
    </row>
    <row r="9607" spans="1:8">
      <c r="A9607" s="52" t="s">
        <v>811</v>
      </c>
      <c r="B9607" s="52" t="s">
        <v>845</v>
      </c>
      <c r="C9607" s="52" t="s">
        <v>1209</v>
      </c>
      <c r="D9607" s="52" t="s">
        <v>1389</v>
      </c>
      <c r="E9607" s="52" t="s">
        <v>1585</v>
      </c>
      <c r="F9607" s="52" t="s">
        <v>201</v>
      </c>
      <c r="G9607" s="56" t="s">
        <v>1586</v>
      </c>
      <c r="H9607" s="57">
        <v>3954600000</v>
      </c>
    </row>
    <row r="9608" spans="1:8">
      <c r="A9608" s="52" t="s">
        <v>811</v>
      </c>
      <c r="B9608" s="52" t="s">
        <v>845</v>
      </c>
      <c r="C9608" s="52" t="s">
        <v>1209</v>
      </c>
      <c r="D9608" s="52" t="s">
        <v>1389</v>
      </c>
      <c r="E9608" s="52" t="s">
        <v>1585</v>
      </c>
      <c r="F9608" s="52" t="s">
        <v>1587</v>
      </c>
      <c r="G9608" s="56" t="s">
        <v>1588</v>
      </c>
      <c r="H9608" s="57">
        <v>3954600000</v>
      </c>
    </row>
    <row r="9609" spans="1:8">
      <c r="A9609" s="52" t="s">
        <v>811</v>
      </c>
      <c r="B9609" s="52" t="s">
        <v>845</v>
      </c>
      <c r="C9609" s="52" t="s">
        <v>1209</v>
      </c>
      <c r="D9609" s="52" t="s">
        <v>1389</v>
      </c>
      <c r="E9609" s="52" t="s">
        <v>1396</v>
      </c>
      <c r="F9609" s="52" t="s">
        <v>201</v>
      </c>
      <c r="G9609" s="56" t="s">
        <v>1397</v>
      </c>
      <c r="H9609" s="57">
        <v>383763393050</v>
      </c>
    </row>
    <row r="9610" spans="1:8">
      <c r="A9610" s="52" t="s">
        <v>811</v>
      </c>
      <c r="B9610" s="52" t="s">
        <v>845</v>
      </c>
      <c r="C9610" s="52" t="s">
        <v>1209</v>
      </c>
      <c r="D9610" s="52" t="s">
        <v>1389</v>
      </c>
      <c r="E9610" s="52" t="s">
        <v>1396</v>
      </c>
      <c r="F9610" s="52" t="s">
        <v>1398</v>
      </c>
      <c r="G9610" s="56" t="s">
        <v>1399</v>
      </c>
      <c r="H9610" s="57">
        <v>23896779350</v>
      </c>
    </row>
    <row r="9611" spans="1:8" ht="25.5">
      <c r="A9611" s="52" t="s">
        <v>811</v>
      </c>
      <c r="B9611" s="52" t="s">
        <v>845</v>
      </c>
      <c r="C9611" s="52" t="s">
        <v>1209</v>
      </c>
      <c r="D9611" s="52" t="s">
        <v>1389</v>
      </c>
      <c r="E9611" s="52" t="s">
        <v>1396</v>
      </c>
      <c r="F9611" s="52" t="s">
        <v>1589</v>
      </c>
      <c r="G9611" s="56" t="s">
        <v>1590</v>
      </c>
      <c r="H9611" s="57">
        <v>307261899000</v>
      </c>
    </row>
    <row r="9612" spans="1:8" ht="25.5">
      <c r="A9612" s="52" t="s">
        <v>811</v>
      </c>
      <c r="B9612" s="52" t="s">
        <v>845</v>
      </c>
      <c r="C9612" s="52" t="s">
        <v>1209</v>
      </c>
      <c r="D9612" s="52" t="s">
        <v>1389</v>
      </c>
      <c r="E9612" s="52" t="s">
        <v>1396</v>
      </c>
      <c r="F9612" s="52" t="s">
        <v>1404</v>
      </c>
      <c r="G9612" s="56" t="s">
        <v>1405</v>
      </c>
      <c r="H9612" s="57">
        <v>3415900000</v>
      </c>
    </row>
    <row r="9613" spans="1:8">
      <c r="A9613" s="52" t="s">
        <v>811</v>
      </c>
      <c r="B9613" s="52" t="s">
        <v>845</v>
      </c>
      <c r="C9613" s="52" t="s">
        <v>1209</v>
      </c>
      <c r="D9613" s="52" t="s">
        <v>1389</v>
      </c>
      <c r="E9613" s="52" t="s">
        <v>1396</v>
      </c>
      <c r="F9613" s="52" t="s">
        <v>1406</v>
      </c>
      <c r="G9613" s="56" t="s">
        <v>971</v>
      </c>
      <c r="H9613" s="57">
        <v>49188814700</v>
      </c>
    </row>
    <row r="9614" spans="1:8">
      <c r="A9614" s="52" t="s">
        <v>811</v>
      </c>
      <c r="B9614" s="52" t="s">
        <v>845</v>
      </c>
      <c r="C9614" s="52" t="s">
        <v>1209</v>
      </c>
      <c r="D9614" s="52" t="s">
        <v>1389</v>
      </c>
      <c r="E9614" s="52" t="s">
        <v>1083</v>
      </c>
      <c r="F9614" s="52" t="s">
        <v>201</v>
      </c>
      <c r="G9614" s="56" t="s">
        <v>971</v>
      </c>
      <c r="H9614" s="57">
        <v>1744757080</v>
      </c>
    </row>
    <row r="9615" spans="1:8">
      <c r="A9615" s="52" t="s">
        <v>811</v>
      </c>
      <c r="B9615" s="52" t="s">
        <v>845</v>
      </c>
      <c r="C9615" s="52" t="s">
        <v>1209</v>
      </c>
      <c r="D9615" s="52" t="s">
        <v>1389</v>
      </c>
      <c r="E9615" s="52" t="s">
        <v>1083</v>
      </c>
      <c r="F9615" s="52" t="s">
        <v>1084</v>
      </c>
      <c r="G9615" s="56" t="s">
        <v>1085</v>
      </c>
      <c r="H9615" s="57">
        <v>2386000</v>
      </c>
    </row>
    <row r="9616" spans="1:8">
      <c r="A9616" s="52" t="s">
        <v>811</v>
      </c>
      <c r="B9616" s="52" t="s">
        <v>845</v>
      </c>
      <c r="C9616" s="52" t="s">
        <v>1209</v>
      </c>
      <c r="D9616" s="52" t="s">
        <v>1389</v>
      </c>
      <c r="E9616" s="52" t="s">
        <v>1083</v>
      </c>
      <c r="F9616" s="52" t="s">
        <v>1088</v>
      </c>
      <c r="G9616" s="56" t="s">
        <v>1089</v>
      </c>
      <c r="H9616" s="57">
        <v>168676680</v>
      </c>
    </row>
    <row r="9617" spans="1:8">
      <c r="A9617" s="52" t="s">
        <v>811</v>
      </c>
      <c r="B9617" s="52" t="s">
        <v>845</v>
      </c>
      <c r="C9617" s="52" t="s">
        <v>1209</v>
      </c>
      <c r="D9617" s="52" t="s">
        <v>1389</v>
      </c>
      <c r="E9617" s="52" t="s">
        <v>1083</v>
      </c>
      <c r="F9617" s="52" t="s">
        <v>1090</v>
      </c>
      <c r="G9617" s="56" t="s">
        <v>1091</v>
      </c>
      <c r="H9617" s="57">
        <v>1573694400</v>
      </c>
    </row>
    <row r="9618" spans="1:8">
      <c r="A9618" s="52" t="s">
        <v>811</v>
      </c>
      <c r="B9618" s="52" t="s">
        <v>847</v>
      </c>
      <c r="C9618" s="52" t="s">
        <v>201</v>
      </c>
      <c r="D9618" s="52" t="s">
        <v>201</v>
      </c>
      <c r="E9618" s="52" t="s">
        <v>201</v>
      </c>
      <c r="F9618" s="52" t="s">
        <v>201</v>
      </c>
      <c r="G9618" s="56" t="s">
        <v>848</v>
      </c>
      <c r="H9618" s="57">
        <v>59738014079</v>
      </c>
    </row>
    <row r="9619" spans="1:8">
      <c r="A9619" s="52" t="s">
        <v>811</v>
      </c>
      <c r="B9619" s="52" t="s">
        <v>847</v>
      </c>
      <c r="C9619" s="52" t="s">
        <v>1092</v>
      </c>
      <c r="D9619" s="52" t="s">
        <v>201</v>
      </c>
      <c r="E9619" s="52" t="s">
        <v>201</v>
      </c>
      <c r="F9619" s="52" t="s">
        <v>201</v>
      </c>
      <c r="G9619" s="56" t="s">
        <v>1093</v>
      </c>
      <c r="H9619" s="57">
        <v>11200000</v>
      </c>
    </row>
    <row r="9620" spans="1:8" ht="38.25">
      <c r="A9620" s="52" t="s">
        <v>811</v>
      </c>
      <c r="B9620" s="52" t="s">
        <v>847</v>
      </c>
      <c r="C9620" s="52" t="s">
        <v>1092</v>
      </c>
      <c r="D9620" s="52" t="s">
        <v>1217</v>
      </c>
      <c r="E9620" s="52" t="s">
        <v>201</v>
      </c>
      <c r="F9620" s="52" t="s">
        <v>201</v>
      </c>
      <c r="G9620" s="56" t="s">
        <v>1218</v>
      </c>
      <c r="H9620" s="57">
        <v>11200000</v>
      </c>
    </row>
    <row r="9621" spans="1:8" ht="25.5">
      <c r="A9621" s="52" t="s">
        <v>811</v>
      </c>
      <c r="B9621" s="52" t="s">
        <v>847</v>
      </c>
      <c r="C9621" s="52" t="s">
        <v>1092</v>
      </c>
      <c r="D9621" s="52" t="s">
        <v>1217</v>
      </c>
      <c r="E9621" s="52" t="s">
        <v>962</v>
      </c>
      <c r="F9621" s="52" t="s">
        <v>201</v>
      </c>
      <c r="G9621" s="56" t="s">
        <v>963</v>
      </c>
      <c r="H9621" s="57">
        <v>11200000</v>
      </c>
    </row>
    <row r="9622" spans="1:8">
      <c r="A9622" s="52" t="s">
        <v>811</v>
      </c>
      <c r="B9622" s="52" t="s">
        <v>847</v>
      </c>
      <c r="C9622" s="52" t="s">
        <v>1092</v>
      </c>
      <c r="D9622" s="52" t="s">
        <v>1217</v>
      </c>
      <c r="E9622" s="52" t="s">
        <v>962</v>
      </c>
      <c r="F9622" s="52" t="s">
        <v>964</v>
      </c>
      <c r="G9622" s="56" t="s">
        <v>965</v>
      </c>
      <c r="H9622" s="57">
        <v>11200000</v>
      </c>
    </row>
    <row r="9623" spans="1:8">
      <c r="A9623" s="52" t="s">
        <v>811</v>
      </c>
      <c r="B9623" s="52" t="s">
        <v>847</v>
      </c>
      <c r="C9623" s="52" t="s">
        <v>480</v>
      </c>
      <c r="D9623" s="52" t="s">
        <v>201</v>
      </c>
      <c r="E9623" s="52" t="s">
        <v>201</v>
      </c>
      <c r="F9623" s="52" t="s">
        <v>201</v>
      </c>
      <c r="G9623" s="56" t="s">
        <v>1137</v>
      </c>
      <c r="H9623" s="57">
        <v>47613550199</v>
      </c>
    </row>
    <row r="9624" spans="1:8">
      <c r="A9624" s="52" t="s">
        <v>811</v>
      </c>
      <c r="B9624" s="52" t="s">
        <v>847</v>
      </c>
      <c r="C9624" s="52" t="s">
        <v>480</v>
      </c>
      <c r="D9624" s="52" t="s">
        <v>490</v>
      </c>
      <c r="E9624" s="52" t="s">
        <v>201</v>
      </c>
      <c r="F9624" s="52" t="s">
        <v>201</v>
      </c>
      <c r="G9624" s="56" t="s">
        <v>1138</v>
      </c>
      <c r="H9624" s="57">
        <v>47402675999</v>
      </c>
    </row>
    <row r="9625" spans="1:8">
      <c r="A9625" s="52" t="s">
        <v>811</v>
      </c>
      <c r="B9625" s="52" t="s">
        <v>847</v>
      </c>
      <c r="C9625" s="52" t="s">
        <v>480</v>
      </c>
      <c r="D9625" s="52" t="s">
        <v>490</v>
      </c>
      <c r="E9625" s="52" t="s">
        <v>934</v>
      </c>
      <c r="F9625" s="52" t="s">
        <v>201</v>
      </c>
      <c r="G9625" s="56" t="s">
        <v>935</v>
      </c>
      <c r="H9625" s="57">
        <v>12682492713</v>
      </c>
    </row>
    <row r="9626" spans="1:8">
      <c r="A9626" s="52" t="s">
        <v>811</v>
      </c>
      <c r="B9626" s="52" t="s">
        <v>847</v>
      </c>
      <c r="C9626" s="52" t="s">
        <v>480</v>
      </c>
      <c r="D9626" s="52" t="s">
        <v>490</v>
      </c>
      <c r="E9626" s="52" t="s">
        <v>934</v>
      </c>
      <c r="F9626" s="52" t="s">
        <v>936</v>
      </c>
      <c r="G9626" s="56" t="s">
        <v>937</v>
      </c>
      <c r="H9626" s="57">
        <v>12682492713</v>
      </c>
    </row>
    <row r="9627" spans="1:8" ht="25.5">
      <c r="A9627" s="52" t="s">
        <v>811</v>
      </c>
      <c r="B9627" s="52" t="s">
        <v>847</v>
      </c>
      <c r="C9627" s="52" t="s">
        <v>480</v>
      </c>
      <c r="D9627" s="52" t="s">
        <v>490</v>
      </c>
      <c r="E9627" s="52" t="s">
        <v>940</v>
      </c>
      <c r="F9627" s="52" t="s">
        <v>201</v>
      </c>
      <c r="G9627" s="56" t="s">
        <v>941</v>
      </c>
      <c r="H9627" s="57">
        <v>309556150</v>
      </c>
    </row>
    <row r="9628" spans="1:8" ht="25.5">
      <c r="A9628" s="52" t="s">
        <v>811</v>
      </c>
      <c r="B9628" s="52" t="s">
        <v>847</v>
      </c>
      <c r="C9628" s="52" t="s">
        <v>480</v>
      </c>
      <c r="D9628" s="52" t="s">
        <v>490</v>
      </c>
      <c r="E9628" s="52" t="s">
        <v>940</v>
      </c>
      <c r="F9628" s="52" t="s">
        <v>942</v>
      </c>
      <c r="G9628" s="56" t="s">
        <v>943</v>
      </c>
      <c r="H9628" s="57">
        <v>309556150</v>
      </c>
    </row>
    <row r="9629" spans="1:8">
      <c r="A9629" s="52" t="s">
        <v>811</v>
      </c>
      <c r="B9629" s="52" t="s">
        <v>847</v>
      </c>
      <c r="C9629" s="52" t="s">
        <v>480</v>
      </c>
      <c r="D9629" s="52" t="s">
        <v>490</v>
      </c>
      <c r="E9629" s="52" t="s">
        <v>944</v>
      </c>
      <c r="F9629" s="52" t="s">
        <v>201</v>
      </c>
      <c r="G9629" s="56" t="s">
        <v>945</v>
      </c>
      <c r="H9629" s="57">
        <v>1244164822</v>
      </c>
    </row>
    <row r="9630" spans="1:8">
      <c r="A9630" s="52" t="s">
        <v>811</v>
      </c>
      <c r="B9630" s="52" t="s">
        <v>847</v>
      </c>
      <c r="C9630" s="52" t="s">
        <v>480</v>
      </c>
      <c r="D9630" s="52" t="s">
        <v>490</v>
      </c>
      <c r="E9630" s="52" t="s">
        <v>944</v>
      </c>
      <c r="F9630" s="52" t="s">
        <v>946</v>
      </c>
      <c r="G9630" s="56" t="s">
        <v>947</v>
      </c>
      <c r="H9630" s="57">
        <v>278802038</v>
      </c>
    </row>
    <row r="9631" spans="1:8">
      <c r="A9631" s="52" t="s">
        <v>811</v>
      </c>
      <c r="B9631" s="52" t="s">
        <v>847</v>
      </c>
      <c r="C9631" s="52" t="s">
        <v>480</v>
      </c>
      <c r="D9631" s="52" t="s">
        <v>490</v>
      </c>
      <c r="E9631" s="52" t="s">
        <v>944</v>
      </c>
      <c r="F9631" s="52" t="s">
        <v>1240</v>
      </c>
      <c r="G9631" s="56" t="s">
        <v>1241</v>
      </c>
      <c r="H9631" s="57">
        <v>100854000</v>
      </c>
    </row>
    <row r="9632" spans="1:8">
      <c r="A9632" s="52" t="s">
        <v>811</v>
      </c>
      <c r="B9632" s="52" t="s">
        <v>847</v>
      </c>
      <c r="C9632" s="52" t="s">
        <v>480</v>
      </c>
      <c r="D9632" s="52" t="s">
        <v>490</v>
      </c>
      <c r="E9632" s="52" t="s">
        <v>944</v>
      </c>
      <c r="F9632" s="52" t="s">
        <v>948</v>
      </c>
      <c r="G9632" s="56" t="s">
        <v>949</v>
      </c>
      <c r="H9632" s="57">
        <v>526388148</v>
      </c>
    </row>
    <row r="9633" spans="1:8">
      <c r="A9633" s="52" t="s">
        <v>811</v>
      </c>
      <c r="B9633" s="52" t="s">
        <v>847</v>
      </c>
      <c r="C9633" s="52" t="s">
        <v>480</v>
      </c>
      <c r="D9633" s="52" t="s">
        <v>490</v>
      </c>
      <c r="E9633" s="52" t="s">
        <v>944</v>
      </c>
      <c r="F9633" s="52" t="s">
        <v>950</v>
      </c>
      <c r="G9633" s="56" t="s">
        <v>951</v>
      </c>
      <c r="H9633" s="57">
        <v>132067400</v>
      </c>
    </row>
    <row r="9634" spans="1:8" ht="25.5">
      <c r="A9634" s="52" t="s">
        <v>811</v>
      </c>
      <c r="B9634" s="52" t="s">
        <v>847</v>
      </c>
      <c r="C9634" s="52" t="s">
        <v>480</v>
      </c>
      <c r="D9634" s="52" t="s">
        <v>490</v>
      </c>
      <c r="E9634" s="52" t="s">
        <v>944</v>
      </c>
      <c r="F9634" s="52" t="s">
        <v>954</v>
      </c>
      <c r="G9634" s="56" t="s">
        <v>955</v>
      </c>
      <c r="H9634" s="57">
        <v>47685000</v>
      </c>
    </row>
    <row r="9635" spans="1:8" ht="25.5">
      <c r="A9635" s="52" t="s">
        <v>811</v>
      </c>
      <c r="B9635" s="52" t="s">
        <v>847</v>
      </c>
      <c r="C9635" s="52" t="s">
        <v>480</v>
      </c>
      <c r="D9635" s="52" t="s">
        <v>490</v>
      </c>
      <c r="E9635" s="52" t="s">
        <v>944</v>
      </c>
      <c r="F9635" s="52" t="s">
        <v>956</v>
      </c>
      <c r="G9635" s="56" t="s">
        <v>957</v>
      </c>
      <c r="H9635" s="57">
        <v>137104236</v>
      </c>
    </row>
    <row r="9636" spans="1:8">
      <c r="A9636" s="52" t="s">
        <v>811</v>
      </c>
      <c r="B9636" s="52" t="s">
        <v>847</v>
      </c>
      <c r="C9636" s="52" t="s">
        <v>480</v>
      </c>
      <c r="D9636" s="52" t="s">
        <v>490</v>
      </c>
      <c r="E9636" s="52" t="s">
        <v>944</v>
      </c>
      <c r="F9636" s="52" t="s">
        <v>960</v>
      </c>
      <c r="G9636" s="56" t="s">
        <v>961</v>
      </c>
      <c r="H9636" s="57">
        <v>21264000</v>
      </c>
    </row>
    <row r="9637" spans="1:8">
      <c r="A9637" s="52" t="s">
        <v>811</v>
      </c>
      <c r="B9637" s="52" t="s">
        <v>847</v>
      </c>
      <c r="C9637" s="52" t="s">
        <v>480</v>
      </c>
      <c r="D9637" s="52" t="s">
        <v>490</v>
      </c>
      <c r="E9637" s="52" t="s">
        <v>1139</v>
      </c>
      <c r="F9637" s="52" t="s">
        <v>201</v>
      </c>
      <c r="G9637" s="56" t="s">
        <v>1140</v>
      </c>
      <c r="H9637" s="57">
        <v>261660000</v>
      </c>
    </row>
    <row r="9638" spans="1:8">
      <c r="A9638" s="52" t="s">
        <v>811</v>
      </c>
      <c r="B9638" s="52" t="s">
        <v>847</v>
      </c>
      <c r="C9638" s="52" t="s">
        <v>480</v>
      </c>
      <c r="D9638" s="52" t="s">
        <v>490</v>
      </c>
      <c r="E9638" s="52" t="s">
        <v>1139</v>
      </c>
      <c r="F9638" s="52" t="s">
        <v>1203</v>
      </c>
      <c r="G9638" s="56" t="s">
        <v>1204</v>
      </c>
      <c r="H9638" s="57">
        <v>95792000</v>
      </c>
    </row>
    <row r="9639" spans="1:8">
      <c r="A9639" s="52" t="s">
        <v>811</v>
      </c>
      <c r="B9639" s="52" t="s">
        <v>847</v>
      </c>
      <c r="C9639" s="52" t="s">
        <v>480</v>
      </c>
      <c r="D9639" s="52" t="s">
        <v>490</v>
      </c>
      <c r="E9639" s="52" t="s">
        <v>1139</v>
      </c>
      <c r="F9639" s="52" t="s">
        <v>1141</v>
      </c>
      <c r="G9639" s="56" t="s">
        <v>1142</v>
      </c>
      <c r="H9639" s="57">
        <v>96920000</v>
      </c>
    </row>
    <row r="9640" spans="1:8">
      <c r="A9640" s="52" t="s">
        <v>811</v>
      </c>
      <c r="B9640" s="52" t="s">
        <v>847</v>
      </c>
      <c r="C9640" s="52" t="s">
        <v>480</v>
      </c>
      <c r="D9640" s="52" t="s">
        <v>490</v>
      </c>
      <c r="E9640" s="52" t="s">
        <v>1139</v>
      </c>
      <c r="F9640" s="52" t="s">
        <v>1266</v>
      </c>
      <c r="G9640" s="56" t="s">
        <v>1267</v>
      </c>
      <c r="H9640" s="57">
        <v>68948000</v>
      </c>
    </row>
    <row r="9641" spans="1:8">
      <c r="A9641" s="52" t="s">
        <v>811</v>
      </c>
      <c r="B9641" s="52" t="s">
        <v>847</v>
      </c>
      <c r="C9641" s="52" t="s">
        <v>480</v>
      </c>
      <c r="D9641" s="52" t="s">
        <v>490</v>
      </c>
      <c r="E9641" s="52" t="s">
        <v>966</v>
      </c>
      <c r="F9641" s="52" t="s">
        <v>201</v>
      </c>
      <c r="G9641" s="56" t="s">
        <v>967</v>
      </c>
      <c r="H9641" s="57">
        <v>1236736705</v>
      </c>
    </row>
    <row r="9642" spans="1:8">
      <c r="A9642" s="52" t="s">
        <v>811</v>
      </c>
      <c r="B9642" s="52" t="s">
        <v>847</v>
      </c>
      <c r="C9642" s="52" t="s">
        <v>480</v>
      </c>
      <c r="D9642" s="52" t="s">
        <v>490</v>
      </c>
      <c r="E9642" s="52" t="s">
        <v>966</v>
      </c>
      <c r="F9642" s="52" t="s">
        <v>970</v>
      </c>
      <c r="G9642" s="56" t="s">
        <v>971</v>
      </c>
      <c r="H9642" s="57">
        <v>1236736705</v>
      </c>
    </row>
    <row r="9643" spans="1:8">
      <c r="A9643" s="52" t="s">
        <v>811</v>
      </c>
      <c r="B9643" s="52" t="s">
        <v>847</v>
      </c>
      <c r="C9643" s="52" t="s">
        <v>480</v>
      </c>
      <c r="D9643" s="52" t="s">
        <v>490</v>
      </c>
      <c r="E9643" s="52" t="s">
        <v>972</v>
      </c>
      <c r="F9643" s="52" t="s">
        <v>201</v>
      </c>
      <c r="G9643" s="56" t="s">
        <v>973</v>
      </c>
      <c r="H9643" s="57">
        <v>3094054644</v>
      </c>
    </row>
    <row r="9644" spans="1:8">
      <c r="A9644" s="52" t="s">
        <v>811</v>
      </c>
      <c r="B9644" s="52" t="s">
        <v>847</v>
      </c>
      <c r="C9644" s="52" t="s">
        <v>480</v>
      </c>
      <c r="D9644" s="52" t="s">
        <v>490</v>
      </c>
      <c r="E9644" s="52" t="s">
        <v>972</v>
      </c>
      <c r="F9644" s="52" t="s">
        <v>974</v>
      </c>
      <c r="G9644" s="56" t="s">
        <v>975</v>
      </c>
      <c r="H9644" s="57">
        <v>2311625559</v>
      </c>
    </row>
    <row r="9645" spans="1:8">
      <c r="A9645" s="52" t="s">
        <v>811</v>
      </c>
      <c r="B9645" s="52" t="s">
        <v>847</v>
      </c>
      <c r="C9645" s="52" t="s">
        <v>480</v>
      </c>
      <c r="D9645" s="52" t="s">
        <v>490</v>
      </c>
      <c r="E9645" s="52" t="s">
        <v>972</v>
      </c>
      <c r="F9645" s="52" t="s">
        <v>976</v>
      </c>
      <c r="G9645" s="56" t="s">
        <v>977</v>
      </c>
      <c r="H9645" s="57">
        <v>397507600</v>
      </c>
    </row>
    <row r="9646" spans="1:8">
      <c r="A9646" s="52" t="s">
        <v>811</v>
      </c>
      <c r="B9646" s="52" t="s">
        <v>847</v>
      </c>
      <c r="C9646" s="52" t="s">
        <v>480</v>
      </c>
      <c r="D9646" s="52" t="s">
        <v>490</v>
      </c>
      <c r="E9646" s="52" t="s">
        <v>972</v>
      </c>
      <c r="F9646" s="52" t="s">
        <v>978</v>
      </c>
      <c r="G9646" s="56" t="s">
        <v>979</v>
      </c>
      <c r="H9646" s="57">
        <v>258432656</v>
      </c>
    </row>
    <row r="9647" spans="1:8">
      <c r="A9647" s="52" t="s">
        <v>811</v>
      </c>
      <c r="B9647" s="52" t="s">
        <v>847</v>
      </c>
      <c r="C9647" s="52" t="s">
        <v>480</v>
      </c>
      <c r="D9647" s="52" t="s">
        <v>490</v>
      </c>
      <c r="E9647" s="52" t="s">
        <v>972</v>
      </c>
      <c r="F9647" s="52" t="s">
        <v>980</v>
      </c>
      <c r="G9647" s="56" t="s">
        <v>981</v>
      </c>
      <c r="H9647" s="57">
        <v>120844010</v>
      </c>
    </row>
    <row r="9648" spans="1:8">
      <c r="A9648" s="52" t="s">
        <v>811</v>
      </c>
      <c r="B9648" s="52" t="s">
        <v>847</v>
      </c>
      <c r="C9648" s="52" t="s">
        <v>480</v>
      </c>
      <c r="D9648" s="52" t="s">
        <v>490</v>
      </c>
      <c r="E9648" s="52" t="s">
        <v>972</v>
      </c>
      <c r="F9648" s="52" t="s">
        <v>1295</v>
      </c>
      <c r="G9648" s="56" t="s">
        <v>1296</v>
      </c>
      <c r="H9648" s="57">
        <v>5644819</v>
      </c>
    </row>
    <row r="9649" spans="1:8">
      <c r="A9649" s="52" t="s">
        <v>811</v>
      </c>
      <c r="B9649" s="52" t="s">
        <v>847</v>
      </c>
      <c r="C9649" s="52" t="s">
        <v>480</v>
      </c>
      <c r="D9649" s="52" t="s">
        <v>490</v>
      </c>
      <c r="E9649" s="52" t="s">
        <v>982</v>
      </c>
      <c r="F9649" s="52" t="s">
        <v>201</v>
      </c>
      <c r="G9649" s="56" t="s">
        <v>983</v>
      </c>
      <c r="H9649" s="57">
        <v>375445000</v>
      </c>
    </row>
    <row r="9650" spans="1:8">
      <c r="A9650" s="52" t="s">
        <v>811</v>
      </c>
      <c r="B9650" s="52" t="s">
        <v>847</v>
      </c>
      <c r="C9650" s="52" t="s">
        <v>480</v>
      </c>
      <c r="D9650" s="52" t="s">
        <v>490</v>
      </c>
      <c r="E9650" s="52" t="s">
        <v>982</v>
      </c>
      <c r="F9650" s="52" t="s">
        <v>1242</v>
      </c>
      <c r="G9650" s="56" t="s">
        <v>971</v>
      </c>
      <c r="H9650" s="57">
        <v>375445000</v>
      </c>
    </row>
    <row r="9651" spans="1:8">
      <c r="A9651" s="52" t="s">
        <v>811</v>
      </c>
      <c r="B9651" s="52" t="s">
        <v>847</v>
      </c>
      <c r="C9651" s="52" t="s">
        <v>480</v>
      </c>
      <c r="D9651" s="52" t="s">
        <v>490</v>
      </c>
      <c r="E9651" s="52" t="s">
        <v>986</v>
      </c>
      <c r="F9651" s="52" t="s">
        <v>201</v>
      </c>
      <c r="G9651" s="56" t="s">
        <v>987</v>
      </c>
      <c r="H9651" s="57">
        <v>560535083</v>
      </c>
    </row>
    <row r="9652" spans="1:8">
      <c r="A9652" s="52" t="s">
        <v>811</v>
      </c>
      <c r="B9652" s="52" t="s">
        <v>847</v>
      </c>
      <c r="C9652" s="52" t="s">
        <v>480</v>
      </c>
      <c r="D9652" s="52" t="s">
        <v>490</v>
      </c>
      <c r="E9652" s="52" t="s">
        <v>986</v>
      </c>
      <c r="F9652" s="52" t="s">
        <v>988</v>
      </c>
      <c r="G9652" s="56" t="s">
        <v>989</v>
      </c>
      <c r="H9652" s="57">
        <v>486040737</v>
      </c>
    </row>
    <row r="9653" spans="1:8">
      <c r="A9653" s="52" t="s">
        <v>811</v>
      </c>
      <c r="B9653" s="52" t="s">
        <v>847</v>
      </c>
      <c r="C9653" s="52" t="s">
        <v>480</v>
      </c>
      <c r="D9653" s="52" t="s">
        <v>490</v>
      </c>
      <c r="E9653" s="52" t="s">
        <v>986</v>
      </c>
      <c r="F9653" s="52" t="s">
        <v>990</v>
      </c>
      <c r="G9653" s="56" t="s">
        <v>991</v>
      </c>
      <c r="H9653" s="57">
        <v>47779889</v>
      </c>
    </row>
    <row r="9654" spans="1:8">
      <c r="A9654" s="52" t="s">
        <v>811</v>
      </c>
      <c r="B9654" s="52" t="s">
        <v>847</v>
      </c>
      <c r="C9654" s="52" t="s">
        <v>480</v>
      </c>
      <c r="D9654" s="52" t="s">
        <v>490</v>
      </c>
      <c r="E9654" s="52" t="s">
        <v>986</v>
      </c>
      <c r="F9654" s="52" t="s">
        <v>992</v>
      </c>
      <c r="G9654" s="56" t="s">
        <v>993</v>
      </c>
      <c r="H9654" s="57">
        <v>4732000</v>
      </c>
    </row>
    <row r="9655" spans="1:8">
      <c r="A9655" s="52" t="s">
        <v>811</v>
      </c>
      <c r="B9655" s="52" t="s">
        <v>847</v>
      </c>
      <c r="C9655" s="52" t="s">
        <v>480</v>
      </c>
      <c r="D9655" s="52" t="s">
        <v>490</v>
      </c>
      <c r="E9655" s="52" t="s">
        <v>986</v>
      </c>
      <c r="F9655" s="52" t="s">
        <v>994</v>
      </c>
      <c r="G9655" s="56" t="s">
        <v>995</v>
      </c>
      <c r="H9655" s="57">
        <v>21982457</v>
      </c>
    </row>
    <row r="9656" spans="1:8">
      <c r="A9656" s="52" t="s">
        <v>811</v>
      </c>
      <c r="B9656" s="52" t="s">
        <v>847</v>
      </c>
      <c r="C9656" s="52" t="s">
        <v>480</v>
      </c>
      <c r="D9656" s="52" t="s">
        <v>490</v>
      </c>
      <c r="E9656" s="52" t="s">
        <v>996</v>
      </c>
      <c r="F9656" s="52" t="s">
        <v>201</v>
      </c>
      <c r="G9656" s="56" t="s">
        <v>997</v>
      </c>
      <c r="H9656" s="57">
        <v>694773729</v>
      </c>
    </row>
    <row r="9657" spans="1:8">
      <c r="A9657" s="52" t="s">
        <v>811</v>
      </c>
      <c r="B9657" s="52" t="s">
        <v>847</v>
      </c>
      <c r="C9657" s="52" t="s">
        <v>480</v>
      </c>
      <c r="D9657" s="52" t="s">
        <v>490</v>
      </c>
      <c r="E9657" s="52" t="s">
        <v>996</v>
      </c>
      <c r="F9657" s="52" t="s">
        <v>998</v>
      </c>
      <c r="G9657" s="56" t="s">
        <v>999</v>
      </c>
      <c r="H9657" s="57">
        <v>230749250</v>
      </c>
    </row>
    <row r="9658" spans="1:8">
      <c r="A9658" s="52" t="s">
        <v>811</v>
      </c>
      <c r="B9658" s="52" t="s">
        <v>847</v>
      </c>
      <c r="C9658" s="52" t="s">
        <v>480</v>
      </c>
      <c r="D9658" s="52" t="s">
        <v>490</v>
      </c>
      <c r="E9658" s="52" t="s">
        <v>996</v>
      </c>
      <c r="F9658" s="52" t="s">
        <v>1000</v>
      </c>
      <c r="G9658" s="56" t="s">
        <v>1001</v>
      </c>
      <c r="H9658" s="57">
        <v>271712640</v>
      </c>
    </row>
    <row r="9659" spans="1:8">
      <c r="A9659" s="52" t="s">
        <v>811</v>
      </c>
      <c r="B9659" s="52" t="s">
        <v>847</v>
      </c>
      <c r="C9659" s="52" t="s">
        <v>480</v>
      </c>
      <c r="D9659" s="52" t="s">
        <v>490</v>
      </c>
      <c r="E9659" s="52" t="s">
        <v>996</v>
      </c>
      <c r="F9659" s="52" t="s">
        <v>1004</v>
      </c>
      <c r="G9659" s="56" t="s">
        <v>1005</v>
      </c>
      <c r="H9659" s="57">
        <v>192311839</v>
      </c>
    </row>
    <row r="9660" spans="1:8">
      <c r="A9660" s="52" t="s">
        <v>811</v>
      </c>
      <c r="B9660" s="52" t="s">
        <v>847</v>
      </c>
      <c r="C9660" s="52" t="s">
        <v>480</v>
      </c>
      <c r="D9660" s="52" t="s">
        <v>490</v>
      </c>
      <c r="E9660" s="52" t="s">
        <v>1006</v>
      </c>
      <c r="F9660" s="52" t="s">
        <v>201</v>
      </c>
      <c r="G9660" s="56" t="s">
        <v>1007</v>
      </c>
      <c r="H9660" s="57">
        <v>4447679155</v>
      </c>
    </row>
    <row r="9661" spans="1:8" ht="38.25">
      <c r="A9661" s="52" t="s">
        <v>811</v>
      </c>
      <c r="B9661" s="52" t="s">
        <v>847</v>
      </c>
      <c r="C9661" s="52" t="s">
        <v>480</v>
      </c>
      <c r="D9661" s="52" t="s">
        <v>490</v>
      </c>
      <c r="E9661" s="52" t="s">
        <v>1006</v>
      </c>
      <c r="F9661" s="52" t="s">
        <v>1008</v>
      </c>
      <c r="G9661" s="56" t="s">
        <v>1009</v>
      </c>
      <c r="H9661" s="57">
        <v>8323050</v>
      </c>
    </row>
    <row r="9662" spans="1:8">
      <c r="A9662" s="52" t="s">
        <v>811</v>
      </c>
      <c r="B9662" s="52" t="s">
        <v>847</v>
      </c>
      <c r="C9662" s="52" t="s">
        <v>480</v>
      </c>
      <c r="D9662" s="52" t="s">
        <v>490</v>
      </c>
      <c r="E9662" s="52" t="s">
        <v>1006</v>
      </c>
      <c r="F9662" s="52" t="s">
        <v>1010</v>
      </c>
      <c r="G9662" s="56" t="s">
        <v>1011</v>
      </c>
      <c r="H9662" s="57">
        <v>3554688</v>
      </c>
    </row>
    <row r="9663" spans="1:8" ht="38.25">
      <c r="A9663" s="52" t="s">
        <v>811</v>
      </c>
      <c r="B9663" s="52" t="s">
        <v>847</v>
      </c>
      <c r="C9663" s="52" t="s">
        <v>480</v>
      </c>
      <c r="D9663" s="52" t="s">
        <v>490</v>
      </c>
      <c r="E9663" s="52" t="s">
        <v>1006</v>
      </c>
      <c r="F9663" s="52" t="s">
        <v>1012</v>
      </c>
      <c r="G9663" s="56" t="s">
        <v>1013</v>
      </c>
      <c r="H9663" s="57">
        <v>133746957</v>
      </c>
    </row>
    <row r="9664" spans="1:8">
      <c r="A9664" s="52" t="s">
        <v>811</v>
      </c>
      <c r="B9664" s="52" t="s">
        <v>847</v>
      </c>
      <c r="C9664" s="52" t="s">
        <v>480</v>
      </c>
      <c r="D9664" s="52" t="s">
        <v>490</v>
      </c>
      <c r="E9664" s="52" t="s">
        <v>1006</v>
      </c>
      <c r="F9664" s="52" t="s">
        <v>1014</v>
      </c>
      <c r="G9664" s="56" t="s">
        <v>1015</v>
      </c>
      <c r="H9664" s="57">
        <v>4124572116</v>
      </c>
    </row>
    <row r="9665" spans="1:8" ht="25.5">
      <c r="A9665" s="52" t="s">
        <v>811</v>
      </c>
      <c r="B9665" s="52" t="s">
        <v>847</v>
      </c>
      <c r="C9665" s="52" t="s">
        <v>480</v>
      </c>
      <c r="D9665" s="52" t="s">
        <v>490</v>
      </c>
      <c r="E9665" s="52" t="s">
        <v>1006</v>
      </c>
      <c r="F9665" s="52" t="s">
        <v>1016</v>
      </c>
      <c r="G9665" s="56" t="s">
        <v>1017</v>
      </c>
      <c r="H9665" s="57">
        <v>122519300</v>
      </c>
    </row>
    <row r="9666" spans="1:8">
      <c r="A9666" s="52" t="s">
        <v>811</v>
      </c>
      <c r="B9666" s="52" t="s">
        <v>847</v>
      </c>
      <c r="C9666" s="52" t="s">
        <v>480</v>
      </c>
      <c r="D9666" s="52" t="s">
        <v>490</v>
      </c>
      <c r="E9666" s="52" t="s">
        <v>1006</v>
      </c>
      <c r="F9666" s="52" t="s">
        <v>1020</v>
      </c>
      <c r="G9666" s="56" t="s">
        <v>511</v>
      </c>
      <c r="H9666" s="57">
        <v>54963044</v>
      </c>
    </row>
    <row r="9667" spans="1:8">
      <c r="A9667" s="52" t="s">
        <v>811</v>
      </c>
      <c r="B9667" s="52" t="s">
        <v>847</v>
      </c>
      <c r="C9667" s="52" t="s">
        <v>480</v>
      </c>
      <c r="D9667" s="52" t="s">
        <v>490</v>
      </c>
      <c r="E9667" s="52" t="s">
        <v>1021</v>
      </c>
      <c r="F9667" s="52" t="s">
        <v>201</v>
      </c>
      <c r="G9667" s="56" t="s">
        <v>1022</v>
      </c>
      <c r="H9667" s="57">
        <v>1981844400</v>
      </c>
    </row>
    <row r="9668" spans="1:8">
      <c r="A9668" s="52" t="s">
        <v>811</v>
      </c>
      <c r="B9668" s="52" t="s">
        <v>847</v>
      </c>
      <c r="C9668" s="52" t="s">
        <v>480</v>
      </c>
      <c r="D9668" s="52" t="s">
        <v>490</v>
      </c>
      <c r="E9668" s="52" t="s">
        <v>1021</v>
      </c>
      <c r="F9668" s="52" t="s">
        <v>1023</v>
      </c>
      <c r="G9668" s="56" t="s">
        <v>1024</v>
      </c>
      <c r="H9668" s="57">
        <v>202296840</v>
      </c>
    </row>
    <row r="9669" spans="1:8">
      <c r="A9669" s="52" t="s">
        <v>811</v>
      </c>
      <c r="B9669" s="52" t="s">
        <v>847</v>
      </c>
      <c r="C9669" s="52" t="s">
        <v>480</v>
      </c>
      <c r="D9669" s="52" t="s">
        <v>490</v>
      </c>
      <c r="E9669" s="52" t="s">
        <v>1021</v>
      </c>
      <c r="F9669" s="52" t="s">
        <v>1025</v>
      </c>
      <c r="G9669" s="56" t="s">
        <v>1026</v>
      </c>
      <c r="H9669" s="57">
        <v>51000000</v>
      </c>
    </row>
    <row r="9670" spans="1:8">
      <c r="A9670" s="52" t="s">
        <v>811</v>
      </c>
      <c r="B9670" s="52" t="s">
        <v>847</v>
      </c>
      <c r="C9670" s="52" t="s">
        <v>480</v>
      </c>
      <c r="D9670" s="52" t="s">
        <v>490</v>
      </c>
      <c r="E9670" s="52" t="s">
        <v>1021</v>
      </c>
      <c r="F9670" s="52" t="s">
        <v>1268</v>
      </c>
      <c r="G9670" s="56" t="s">
        <v>1269</v>
      </c>
      <c r="H9670" s="57">
        <v>8664000</v>
      </c>
    </row>
    <row r="9671" spans="1:8">
      <c r="A9671" s="52" t="s">
        <v>811</v>
      </c>
      <c r="B9671" s="52" t="s">
        <v>847</v>
      </c>
      <c r="C9671" s="52" t="s">
        <v>480</v>
      </c>
      <c r="D9671" s="52" t="s">
        <v>490</v>
      </c>
      <c r="E9671" s="52" t="s">
        <v>1021</v>
      </c>
      <c r="F9671" s="52" t="s">
        <v>1027</v>
      </c>
      <c r="G9671" s="56" t="s">
        <v>1028</v>
      </c>
      <c r="H9671" s="57">
        <v>4140000</v>
      </c>
    </row>
    <row r="9672" spans="1:8">
      <c r="A9672" s="52" t="s">
        <v>811</v>
      </c>
      <c r="B9672" s="52" t="s">
        <v>847</v>
      </c>
      <c r="C9672" s="52" t="s">
        <v>480</v>
      </c>
      <c r="D9672" s="52" t="s">
        <v>490</v>
      </c>
      <c r="E9672" s="52" t="s">
        <v>1021</v>
      </c>
      <c r="F9672" s="52" t="s">
        <v>1029</v>
      </c>
      <c r="G9672" s="56" t="s">
        <v>1030</v>
      </c>
      <c r="H9672" s="57">
        <v>16000000</v>
      </c>
    </row>
    <row r="9673" spans="1:8">
      <c r="A9673" s="52" t="s">
        <v>811</v>
      </c>
      <c r="B9673" s="52" t="s">
        <v>847</v>
      </c>
      <c r="C9673" s="52" t="s">
        <v>480</v>
      </c>
      <c r="D9673" s="52" t="s">
        <v>490</v>
      </c>
      <c r="E9673" s="52" t="s">
        <v>1021</v>
      </c>
      <c r="F9673" s="52" t="s">
        <v>1243</v>
      </c>
      <c r="G9673" s="56" t="s">
        <v>1244</v>
      </c>
      <c r="H9673" s="57">
        <v>42643000</v>
      </c>
    </row>
    <row r="9674" spans="1:8">
      <c r="A9674" s="52" t="s">
        <v>811</v>
      </c>
      <c r="B9674" s="52" t="s">
        <v>847</v>
      </c>
      <c r="C9674" s="52" t="s">
        <v>480</v>
      </c>
      <c r="D9674" s="52" t="s">
        <v>490</v>
      </c>
      <c r="E9674" s="52" t="s">
        <v>1021</v>
      </c>
      <c r="F9674" s="52" t="s">
        <v>1031</v>
      </c>
      <c r="G9674" s="56" t="s">
        <v>1032</v>
      </c>
      <c r="H9674" s="57">
        <v>1003333000</v>
      </c>
    </row>
    <row r="9675" spans="1:8">
      <c r="A9675" s="52" t="s">
        <v>811</v>
      </c>
      <c r="B9675" s="52" t="s">
        <v>847</v>
      </c>
      <c r="C9675" s="52" t="s">
        <v>480</v>
      </c>
      <c r="D9675" s="52" t="s">
        <v>490</v>
      </c>
      <c r="E9675" s="52" t="s">
        <v>1021</v>
      </c>
      <c r="F9675" s="52" t="s">
        <v>1033</v>
      </c>
      <c r="G9675" s="56" t="s">
        <v>1034</v>
      </c>
      <c r="H9675" s="57">
        <v>653767560</v>
      </c>
    </row>
    <row r="9676" spans="1:8">
      <c r="A9676" s="52" t="s">
        <v>811</v>
      </c>
      <c r="B9676" s="52" t="s">
        <v>847</v>
      </c>
      <c r="C9676" s="52" t="s">
        <v>480</v>
      </c>
      <c r="D9676" s="52" t="s">
        <v>490</v>
      </c>
      <c r="E9676" s="52" t="s">
        <v>1035</v>
      </c>
      <c r="F9676" s="52" t="s">
        <v>201</v>
      </c>
      <c r="G9676" s="56" t="s">
        <v>1036</v>
      </c>
      <c r="H9676" s="57">
        <v>767565000</v>
      </c>
    </row>
    <row r="9677" spans="1:8">
      <c r="A9677" s="52" t="s">
        <v>811</v>
      </c>
      <c r="B9677" s="52" t="s">
        <v>847</v>
      </c>
      <c r="C9677" s="52" t="s">
        <v>480</v>
      </c>
      <c r="D9677" s="52" t="s">
        <v>490</v>
      </c>
      <c r="E9677" s="52" t="s">
        <v>1035</v>
      </c>
      <c r="F9677" s="52" t="s">
        <v>1037</v>
      </c>
      <c r="G9677" s="56" t="s">
        <v>1038</v>
      </c>
      <c r="H9677" s="57">
        <v>21460000</v>
      </c>
    </row>
    <row r="9678" spans="1:8">
      <c r="A9678" s="52" t="s">
        <v>811</v>
      </c>
      <c r="B9678" s="52" t="s">
        <v>847</v>
      </c>
      <c r="C9678" s="52" t="s">
        <v>480</v>
      </c>
      <c r="D9678" s="52" t="s">
        <v>490</v>
      </c>
      <c r="E9678" s="52" t="s">
        <v>1035</v>
      </c>
      <c r="F9678" s="52" t="s">
        <v>1039</v>
      </c>
      <c r="G9678" s="56" t="s">
        <v>1040</v>
      </c>
      <c r="H9678" s="57">
        <v>91105000</v>
      </c>
    </row>
    <row r="9679" spans="1:8">
      <c r="A9679" s="52" t="s">
        <v>811</v>
      </c>
      <c r="B9679" s="52" t="s">
        <v>847</v>
      </c>
      <c r="C9679" s="52" t="s">
        <v>480</v>
      </c>
      <c r="D9679" s="52" t="s">
        <v>490</v>
      </c>
      <c r="E9679" s="52" t="s">
        <v>1035</v>
      </c>
      <c r="F9679" s="52" t="s">
        <v>1041</v>
      </c>
      <c r="G9679" s="56" t="s">
        <v>1028</v>
      </c>
      <c r="H9679" s="57">
        <v>119700000</v>
      </c>
    </row>
    <row r="9680" spans="1:8">
      <c r="A9680" s="52" t="s">
        <v>811</v>
      </c>
      <c r="B9680" s="52" t="s">
        <v>847</v>
      </c>
      <c r="C9680" s="52" t="s">
        <v>480</v>
      </c>
      <c r="D9680" s="52" t="s">
        <v>490</v>
      </c>
      <c r="E9680" s="52" t="s">
        <v>1035</v>
      </c>
      <c r="F9680" s="52" t="s">
        <v>1042</v>
      </c>
      <c r="G9680" s="56" t="s">
        <v>1043</v>
      </c>
      <c r="H9680" s="57">
        <v>531000000</v>
      </c>
    </row>
    <row r="9681" spans="1:8">
      <c r="A9681" s="52" t="s">
        <v>811</v>
      </c>
      <c r="B9681" s="52" t="s">
        <v>847</v>
      </c>
      <c r="C9681" s="52" t="s">
        <v>480</v>
      </c>
      <c r="D9681" s="52" t="s">
        <v>490</v>
      </c>
      <c r="E9681" s="52" t="s">
        <v>1035</v>
      </c>
      <c r="F9681" s="52" t="s">
        <v>1221</v>
      </c>
      <c r="G9681" s="56" t="s">
        <v>971</v>
      </c>
      <c r="H9681" s="57">
        <v>4300000</v>
      </c>
    </row>
    <row r="9682" spans="1:8">
      <c r="A9682" s="52" t="s">
        <v>811</v>
      </c>
      <c r="B9682" s="52" t="s">
        <v>847</v>
      </c>
      <c r="C9682" s="52" t="s">
        <v>480</v>
      </c>
      <c r="D9682" s="52" t="s">
        <v>490</v>
      </c>
      <c r="E9682" s="52" t="s">
        <v>1044</v>
      </c>
      <c r="F9682" s="52" t="s">
        <v>201</v>
      </c>
      <c r="G9682" s="56" t="s">
        <v>1045</v>
      </c>
      <c r="H9682" s="57">
        <v>1750511990</v>
      </c>
    </row>
    <row r="9683" spans="1:8">
      <c r="A9683" s="52" t="s">
        <v>811</v>
      </c>
      <c r="B9683" s="52" t="s">
        <v>847</v>
      </c>
      <c r="C9683" s="52" t="s">
        <v>480</v>
      </c>
      <c r="D9683" s="52" t="s">
        <v>490</v>
      </c>
      <c r="E9683" s="52" t="s">
        <v>1044</v>
      </c>
      <c r="F9683" s="52" t="s">
        <v>1046</v>
      </c>
      <c r="G9683" s="56" t="s">
        <v>1047</v>
      </c>
      <c r="H9683" s="57">
        <v>266090000</v>
      </c>
    </row>
    <row r="9684" spans="1:8">
      <c r="A9684" s="52" t="s">
        <v>811</v>
      </c>
      <c r="B9684" s="52" t="s">
        <v>847</v>
      </c>
      <c r="C9684" s="52" t="s">
        <v>480</v>
      </c>
      <c r="D9684" s="52" t="s">
        <v>490</v>
      </c>
      <c r="E9684" s="52" t="s">
        <v>1044</v>
      </c>
      <c r="F9684" s="52" t="s">
        <v>1205</v>
      </c>
      <c r="G9684" s="56" t="s">
        <v>1206</v>
      </c>
      <c r="H9684" s="57">
        <v>23100000</v>
      </c>
    </row>
    <row r="9685" spans="1:8">
      <c r="A9685" s="52" t="s">
        <v>811</v>
      </c>
      <c r="B9685" s="52" t="s">
        <v>847</v>
      </c>
      <c r="C9685" s="52" t="s">
        <v>480</v>
      </c>
      <c r="D9685" s="52" t="s">
        <v>490</v>
      </c>
      <c r="E9685" s="52" t="s">
        <v>1044</v>
      </c>
      <c r="F9685" s="52" t="s">
        <v>1310</v>
      </c>
      <c r="G9685" s="56" t="s">
        <v>1311</v>
      </c>
      <c r="H9685" s="57">
        <v>25000000</v>
      </c>
    </row>
    <row r="9686" spans="1:8">
      <c r="A9686" s="52" t="s">
        <v>811</v>
      </c>
      <c r="B9686" s="52" t="s">
        <v>847</v>
      </c>
      <c r="C9686" s="52" t="s">
        <v>480</v>
      </c>
      <c r="D9686" s="52" t="s">
        <v>490</v>
      </c>
      <c r="E9686" s="52" t="s">
        <v>1044</v>
      </c>
      <c r="F9686" s="52" t="s">
        <v>1048</v>
      </c>
      <c r="G9686" s="56" t="s">
        <v>1049</v>
      </c>
      <c r="H9686" s="57">
        <v>888044000</v>
      </c>
    </row>
    <row r="9687" spans="1:8">
      <c r="A9687" s="52" t="s">
        <v>811</v>
      </c>
      <c r="B9687" s="52" t="s">
        <v>847</v>
      </c>
      <c r="C9687" s="52" t="s">
        <v>480</v>
      </c>
      <c r="D9687" s="52" t="s">
        <v>490</v>
      </c>
      <c r="E9687" s="52" t="s">
        <v>1044</v>
      </c>
      <c r="F9687" s="52" t="s">
        <v>1050</v>
      </c>
      <c r="G9687" s="56" t="s">
        <v>1051</v>
      </c>
      <c r="H9687" s="57">
        <v>548277990</v>
      </c>
    </row>
    <row r="9688" spans="1:8" ht="25.5">
      <c r="A9688" s="52" t="s">
        <v>811</v>
      </c>
      <c r="B9688" s="52" t="s">
        <v>847</v>
      </c>
      <c r="C9688" s="52" t="s">
        <v>480</v>
      </c>
      <c r="D9688" s="52" t="s">
        <v>490</v>
      </c>
      <c r="E9688" s="52" t="s">
        <v>1058</v>
      </c>
      <c r="F9688" s="52" t="s">
        <v>201</v>
      </c>
      <c r="G9688" s="56" t="s">
        <v>1059</v>
      </c>
      <c r="H9688" s="57">
        <v>967449431</v>
      </c>
    </row>
    <row r="9689" spans="1:8">
      <c r="A9689" s="52" t="s">
        <v>811</v>
      </c>
      <c r="B9689" s="52" t="s">
        <v>847</v>
      </c>
      <c r="C9689" s="52" t="s">
        <v>480</v>
      </c>
      <c r="D9689" s="52" t="s">
        <v>490</v>
      </c>
      <c r="E9689" s="52" t="s">
        <v>1058</v>
      </c>
      <c r="F9689" s="52" t="s">
        <v>1247</v>
      </c>
      <c r="G9689" s="56" t="s">
        <v>1248</v>
      </c>
      <c r="H9689" s="57">
        <v>308819000</v>
      </c>
    </row>
    <row r="9690" spans="1:8">
      <c r="A9690" s="52" t="s">
        <v>811</v>
      </c>
      <c r="B9690" s="52" t="s">
        <v>847</v>
      </c>
      <c r="C9690" s="52" t="s">
        <v>480</v>
      </c>
      <c r="D9690" s="52" t="s">
        <v>490</v>
      </c>
      <c r="E9690" s="52" t="s">
        <v>1058</v>
      </c>
      <c r="F9690" s="52" t="s">
        <v>1062</v>
      </c>
      <c r="G9690" s="56" t="s">
        <v>1063</v>
      </c>
      <c r="H9690" s="57">
        <v>137410000</v>
      </c>
    </row>
    <row r="9691" spans="1:8">
      <c r="A9691" s="52" t="s">
        <v>811</v>
      </c>
      <c r="B9691" s="52" t="s">
        <v>847</v>
      </c>
      <c r="C9691" s="52" t="s">
        <v>480</v>
      </c>
      <c r="D9691" s="52" t="s">
        <v>490</v>
      </c>
      <c r="E9691" s="52" t="s">
        <v>1058</v>
      </c>
      <c r="F9691" s="52" t="s">
        <v>1064</v>
      </c>
      <c r="G9691" s="56" t="s">
        <v>1065</v>
      </c>
      <c r="H9691" s="57">
        <v>158665483</v>
      </c>
    </row>
    <row r="9692" spans="1:8">
      <c r="A9692" s="52" t="s">
        <v>811</v>
      </c>
      <c r="B9692" s="52" t="s">
        <v>847</v>
      </c>
      <c r="C9692" s="52" t="s">
        <v>480</v>
      </c>
      <c r="D9692" s="52" t="s">
        <v>490</v>
      </c>
      <c r="E9692" s="52" t="s">
        <v>1058</v>
      </c>
      <c r="F9692" s="52" t="s">
        <v>1066</v>
      </c>
      <c r="G9692" s="56" t="s">
        <v>1067</v>
      </c>
      <c r="H9692" s="57">
        <v>37849700</v>
      </c>
    </row>
    <row r="9693" spans="1:8">
      <c r="A9693" s="52" t="s">
        <v>811</v>
      </c>
      <c r="B9693" s="52" t="s">
        <v>847</v>
      </c>
      <c r="C9693" s="52" t="s">
        <v>480</v>
      </c>
      <c r="D9693" s="52" t="s">
        <v>490</v>
      </c>
      <c r="E9693" s="52" t="s">
        <v>1058</v>
      </c>
      <c r="F9693" s="52" t="s">
        <v>1342</v>
      </c>
      <c r="G9693" s="56" t="s">
        <v>1343</v>
      </c>
      <c r="H9693" s="57">
        <v>59080000</v>
      </c>
    </row>
    <row r="9694" spans="1:8">
      <c r="A9694" s="52" t="s">
        <v>811</v>
      </c>
      <c r="B9694" s="52" t="s">
        <v>847</v>
      </c>
      <c r="C9694" s="52" t="s">
        <v>480</v>
      </c>
      <c r="D9694" s="52" t="s">
        <v>490</v>
      </c>
      <c r="E9694" s="52" t="s">
        <v>1058</v>
      </c>
      <c r="F9694" s="52" t="s">
        <v>1068</v>
      </c>
      <c r="G9694" s="56" t="s">
        <v>1069</v>
      </c>
      <c r="H9694" s="57">
        <v>92605248</v>
      </c>
    </row>
    <row r="9695" spans="1:8">
      <c r="A9695" s="52" t="s">
        <v>811</v>
      </c>
      <c r="B9695" s="52" t="s">
        <v>847</v>
      </c>
      <c r="C9695" s="52" t="s">
        <v>480</v>
      </c>
      <c r="D9695" s="52" t="s">
        <v>490</v>
      </c>
      <c r="E9695" s="52" t="s">
        <v>1058</v>
      </c>
      <c r="F9695" s="52" t="s">
        <v>1070</v>
      </c>
      <c r="G9695" s="56" t="s">
        <v>1071</v>
      </c>
      <c r="H9695" s="57">
        <v>173020000</v>
      </c>
    </row>
    <row r="9696" spans="1:8" ht="25.5">
      <c r="A9696" s="52" t="s">
        <v>811</v>
      </c>
      <c r="B9696" s="52" t="s">
        <v>847</v>
      </c>
      <c r="C9696" s="52" t="s">
        <v>480</v>
      </c>
      <c r="D9696" s="52" t="s">
        <v>490</v>
      </c>
      <c r="E9696" s="52" t="s">
        <v>1072</v>
      </c>
      <c r="F9696" s="52" t="s">
        <v>201</v>
      </c>
      <c r="G9696" s="56" t="s">
        <v>1073</v>
      </c>
      <c r="H9696" s="57">
        <v>1840977000</v>
      </c>
    </row>
    <row r="9697" spans="1:8">
      <c r="A9697" s="52" t="s">
        <v>811</v>
      </c>
      <c r="B9697" s="52" t="s">
        <v>847</v>
      </c>
      <c r="C9697" s="52" t="s">
        <v>480</v>
      </c>
      <c r="D9697" s="52" t="s">
        <v>490</v>
      </c>
      <c r="E9697" s="52" t="s">
        <v>1072</v>
      </c>
      <c r="F9697" s="52" t="s">
        <v>1251</v>
      </c>
      <c r="G9697" s="56" t="s">
        <v>1248</v>
      </c>
      <c r="H9697" s="57">
        <v>1074873000</v>
      </c>
    </row>
    <row r="9698" spans="1:8">
      <c r="A9698" s="52" t="s">
        <v>811</v>
      </c>
      <c r="B9698" s="52" t="s">
        <v>847</v>
      </c>
      <c r="C9698" s="52" t="s">
        <v>480</v>
      </c>
      <c r="D9698" s="52" t="s">
        <v>490</v>
      </c>
      <c r="E9698" s="52" t="s">
        <v>1072</v>
      </c>
      <c r="F9698" s="52" t="s">
        <v>1074</v>
      </c>
      <c r="G9698" s="56" t="s">
        <v>1067</v>
      </c>
      <c r="H9698" s="57">
        <v>311890000</v>
      </c>
    </row>
    <row r="9699" spans="1:8">
      <c r="A9699" s="52" t="s">
        <v>811</v>
      </c>
      <c r="B9699" s="52" t="s">
        <v>847</v>
      </c>
      <c r="C9699" s="52" t="s">
        <v>480</v>
      </c>
      <c r="D9699" s="52" t="s">
        <v>490</v>
      </c>
      <c r="E9699" s="52" t="s">
        <v>1072</v>
      </c>
      <c r="F9699" s="52" t="s">
        <v>1075</v>
      </c>
      <c r="G9699" s="56" t="s">
        <v>1065</v>
      </c>
      <c r="H9699" s="57">
        <v>234260000</v>
      </c>
    </row>
    <row r="9700" spans="1:8">
      <c r="A9700" s="52" t="s">
        <v>811</v>
      </c>
      <c r="B9700" s="52" t="s">
        <v>847</v>
      </c>
      <c r="C9700" s="52" t="s">
        <v>480</v>
      </c>
      <c r="D9700" s="52" t="s">
        <v>490</v>
      </c>
      <c r="E9700" s="52" t="s">
        <v>1072</v>
      </c>
      <c r="F9700" s="52" t="s">
        <v>1252</v>
      </c>
      <c r="G9700" s="56" t="s">
        <v>1253</v>
      </c>
      <c r="H9700" s="57">
        <v>219954000</v>
      </c>
    </row>
    <row r="9701" spans="1:8" ht="25.5">
      <c r="A9701" s="52" t="s">
        <v>811</v>
      </c>
      <c r="B9701" s="52" t="s">
        <v>847</v>
      </c>
      <c r="C9701" s="52" t="s">
        <v>480</v>
      </c>
      <c r="D9701" s="52" t="s">
        <v>490</v>
      </c>
      <c r="E9701" s="52" t="s">
        <v>1076</v>
      </c>
      <c r="F9701" s="52" t="s">
        <v>201</v>
      </c>
      <c r="G9701" s="56" t="s">
        <v>1077</v>
      </c>
      <c r="H9701" s="57">
        <v>12432547546</v>
      </c>
    </row>
    <row r="9702" spans="1:8">
      <c r="A9702" s="52" t="s">
        <v>811</v>
      </c>
      <c r="B9702" s="52" t="s">
        <v>847</v>
      </c>
      <c r="C9702" s="52" t="s">
        <v>480</v>
      </c>
      <c r="D9702" s="52" t="s">
        <v>490</v>
      </c>
      <c r="E9702" s="52" t="s">
        <v>1076</v>
      </c>
      <c r="F9702" s="52" t="s">
        <v>1112</v>
      </c>
      <c r="G9702" s="56" t="s">
        <v>1113</v>
      </c>
      <c r="H9702" s="57">
        <v>1064064566</v>
      </c>
    </row>
    <row r="9703" spans="1:8">
      <c r="A9703" s="52" t="s">
        <v>811</v>
      </c>
      <c r="B9703" s="52" t="s">
        <v>847</v>
      </c>
      <c r="C9703" s="52" t="s">
        <v>480</v>
      </c>
      <c r="D9703" s="52" t="s">
        <v>490</v>
      </c>
      <c r="E9703" s="52" t="s">
        <v>1076</v>
      </c>
      <c r="F9703" s="52" t="s">
        <v>1078</v>
      </c>
      <c r="G9703" s="56" t="s">
        <v>1079</v>
      </c>
      <c r="H9703" s="57">
        <v>72280000</v>
      </c>
    </row>
    <row r="9704" spans="1:8">
      <c r="A9704" s="52" t="s">
        <v>811</v>
      </c>
      <c r="B9704" s="52" t="s">
        <v>847</v>
      </c>
      <c r="C9704" s="52" t="s">
        <v>480</v>
      </c>
      <c r="D9704" s="52" t="s">
        <v>490</v>
      </c>
      <c r="E9704" s="52" t="s">
        <v>1076</v>
      </c>
      <c r="F9704" s="52" t="s">
        <v>1080</v>
      </c>
      <c r="G9704" s="56" t="s">
        <v>1081</v>
      </c>
      <c r="H9704" s="57">
        <v>1732386400</v>
      </c>
    </row>
    <row r="9705" spans="1:8">
      <c r="A9705" s="52" t="s">
        <v>811</v>
      </c>
      <c r="B9705" s="52" t="s">
        <v>847</v>
      </c>
      <c r="C9705" s="52" t="s">
        <v>480</v>
      </c>
      <c r="D9705" s="52" t="s">
        <v>490</v>
      </c>
      <c r="E9705" s="52" t="s">
        <v>1076</v>
      </c>
      <c r="F9705" s="52" t="s">
        <v>1082</v>
      </c>
      <c r="G9705" s="56" t="s">
        <v>971</v>
      </c>
      <c r="H9705" s="57">
        <v>9563816580</v>
      </c>
    </row>
    <row r="9706" spans="1:8">
      <c r="A9706" s="52" t="s">
        <v>811</v>
      </c>
      <c r="B9706" s="52" t="s">
        <v>847</v>
      </c>
      <c r="C9706" s="52" t="s">
        <v>480</v>
      </c>
      <c r="D9706" s="52" t="s">
        <v>490</v>
      </c>
      <c r="E9706" s="52" t="s">
        <v>1189</v>
      </c>
      <c r="F9706" s="52" t="s">
        <v>201</v>
      </c>
      <c r="G9706" s="56" t="s">
        <v>1190</v>
      </c>
      <c r="H9706" s="57">
        <v>79842000</v>
      </c>
    </row>
    <row r="9707" spans="1:8">
      <c r="A9707" s="52" t="s">
        <v>811</v>
      </c>
      <c r="B9707" s="52" t="s">
        <v>847</v>
      </c>
      <c r="C9707" s="52" t="s">
        <v>480</v>
      </c>
      <c r="D9707" s="52" t="s">
        <v>490</v>
      </c>
      <c r="E9707" s="52" t="s">
        <v>1189</v>
      </c>
      <c r="F9707" s="52" t="s">
        <v>1191</v>
      </c>
      <c r="G9707" s="56" t="s">
        <v>1192</v>
      </c>
      <c r="H9707" s="57">
        <v>79842000</v>
      </c>
    </row>
    <row r="9708" spans="1:8">
      <c r="A9708" s="52" t="s">
        <v>811</v>
      </c>
      <c r="B9708" s="52" t="s">
        <v>847</v>
      </c>
      <c r="C9708" s="52" t="s">
        <v>480</v>
      </c>
      <c r="D9708" s="52" t="s">
        <v>490</v>
      </c>
      <c r="E9708" s="52" t="s">
        <v>1083</v>
      </c>
      <c r="F9708" s="52" t="s">
        <v>201</v>
      </c>
      <c r="G9708" s="56" t="s">
        <v>971</v>
      </c>
      <c r="H9708" s="57">
        <v>2074564031</v>
      </c>
    </row>
    <row r="9709" spans="1:8">
      <c r="A9709" s="52" t="s">
        <v>811</v>
      </c>
      <c r="B9709" s="52" t="s">
        <v>847</v>
      </c>
      <c r="C9709" s="52" t="s">
        <v>480</v>
      </c>
      <c r="D9709" s="52" t="s">
        <v>490</v>
      </c>
      <c r="E9709" s="52" t="s">
        <v>1083</v>
      </c>
      <c r="F9709" s="52" t="s">
        <v>1084</v>
      </c>
      <c r="G9709" s="56" t="s">
        <v>1085</v>
      </c>
      <c r="H9709" s="57">
        <v>25092000</v>
      </c>
    </row>
    <row r="9710" spans="1:8">
      <c r="A9710" s="52" t="s">
        <v>811</v>
      </c>
      <c r="B9710" s="52" t="s">
        <v>847</v>
      </c>
      <c r="C9710" s="52" t="s">
        <v>480</v>
      </c>
      <c r="D9710" s="52" t="s">
        <v>490</v>
      </c>
      <c r="E9710" s="52" t="s">
        <v>1083</v>
      </c>
      <c r="F9710" s="52" t="s">
        <v>1088</v>
      </c>
      <c r="G9710" s="56" t="s">
        <v>1089</v>
      </c>
      <c r="H9710" s="57">
        <v>489775080</v>
      </c>
    </row>
    <row r="9711" spans="1:8">
      <c r="A9711" s="52" t="s">
        <v>811</v>
      </c>
      <c r="B9711" s="52" t="s">
        <v>847</v>
      </c>
      <c r="C9711" s="52" t="s">
        <v>480</v>
      </c>
      <c r="D9711" s="52" t="s">
        <v>490</v>
      </c>
      <c r="E9711" s="52" t="s">
        <v>1083</v>
      </c>
      <c r="F9711" s="52" t="s">
        <v>1090</v>
      </c>
      <c r="G9711" s="56" t="s">
        <v>1091</v>
      </c>
      <c r="H9711" s="57">
        <v>1559696951</v>
      </c>
    </row>
    <row r="9712" spans="1:8">
      <c r="A9712" s="52" t="s">
        <v>811</v>
      </c>
      <c r="B9712" s="52" t="s">
        <v>847</v>
      </c>
      <c r="C9712" s="52" t="s">
        <v>480</v>
      </c>
      <c r="D9712" s="52" t="s">
        <v>490</v>
      </c>
      <c r="E9712" s="52" t="s">
        <v>1258</v>
      </c>
      <c r="F9712" s="52" t="s">
        <v>201</v>
      </c>
      <c r="G9712" s="56" t="s">
        <v>1259</v>
      </c>
      <c r="H9712" s="57">
        <v>11150000</v>
      </c>
    </row>
    <row r="9713" spans="1:8">
      <c r="A9713" s="52" t="s">
        <v>811</v>
      </c>
      <c r="B9713" s="52" t="s">
        <v>847</v>
      </c>
      <c r="C9713" s="52" t="s">
        <v>480</v>
      </c>
      <c r="D9713" s="52" t="s">
        <v>490</v>
      </c>
      <c r="E9713" s="52" t="s">
        <v>1258</v>
      </c>
      <c r="F9713" s="52" t="s">
        <v>1260</v>
      </c>
      <c r="G9713" s="56" t="s">
        <v>1261</v>
      </c>
      <c r="H9713" s="57">
        <v>11150000</v>
      </c>
    </row>
    <row r="9714" spans="1:8" ht="38.25">
      <c r="A9714" s="52" t="s">
        <v>811</v>
      </c>
      <c r="B9714" s="52" t="s">
        <v>847</v>
      </c>
      <c r="C9714" s="52" t="s">
        <v>480</v>
      </c>
      <c r="D9714" s="52" t="s">
        <v>490</v>
      </c>
      <c r="E9714" s="52" t="s">
        <v>1277</v>
      </c>
      <c r="F9714" s="52" t="s">
        <v>201</v>
      </c>
      <c r="G9714" s="56" t="s">
        <v>1278</v>
      </c>
      <c r="H9714" s="57">
        <v>120985600</v>
      </c>
    </row>
    <row r="9715" spans="1:8" ht="25.5">
      <c r="A9715" s="52" t="s">
        <v>811</v>
      </c>
      <c r="B9715" s="52" t="s">
        <v>847</v>
      </c>
      <c r="C9715" s="52" t="s">
        <v>480</v>
      </c>
      <c r="D9715" s="52" t="s">
        <v>490</v>
      </c>
      <c r="E9715" s="52" t="s">
        <v>1277</v>
      </c>
      <c r="F9715" s="52" t="s">
        <v>1279</v>
      </c>
      <c r="G9715" s="56" t="s">
        <v>1280</v>
      </c>
      <c r="H9715" s="57">
        <v>108887040</v>
      </c>
    </row>
    <row r="9716" spans="1:8">
      <c r="A9716" s="52" t="s">
        <v>811</v>
      </c>
      <c r="B9716" s="52" t="s">
        <v>847</v>
      </c>
      <c r="C9716" s="52" t="s">
        <v>480</v>
      </c>
      <c r="D9716" s="52" t="s">
        <v>490</v>
      </c>
      <c r="E9716" s="52" t="s">
        <v>1277</v>
      </c>
      <c r="F9716" s="52" t="s">
        <v>1285</v>
      </c>
      <c r="G9716" s="56" t="s">
        <v>1286</v>
      </c>
      <c r="H9716" s="57">
        <v>12098560</v>
      </c>
    </row>
    <row r="9717" spans="1:8">
      <c r="A9717" s="52" t="s">
        <v>811</v>
      </c>
      <c r="B9717" s="52" t="s">
        <v>847</v>
      </c>
      <c r="C9717" s="52" t="s">
        <v>480</v>
      </c>
      <c r="D9717" s="52" t="s">
        <v>490</v>
      </c>
      <c r="E9717" s="52" t="s">
        <v>1096</v>
      </c>
      <c r="F9717" s="52" t="s">
        <v>201</v>
      </c>
      <c r="G9717" s="56" t="s">
        <v>1097</v>
      </c>
      <c r="H9717" s="57">
        <v>400000000</v>
      </c>
    </row>
    <row r="9718" spans="1:8" ht="25.5">
      <c r="A9718" s="52" t="s">
        <v>811</v>
      </c>
      <c r="B9718" s="52" t="s">
        <v>847</v>
      </c>
      <c r="C9718" s="52" t="s">
        <v>480</v>
      </c>
      <c r="D9718" s="52" t="s">
        <v>490</v>
      </c>
      <c r="E9718" s="52" t="s">
        <v>1096</v>
      </c>
      <c r="F9718" s="52" t="s">
        <v>1098</v>
      </c>
      <c r="G9718" s="56" t="s">
        <v>1099</v>
      </c>
      <c r="H9718" s="57">
        <v>400000000</v>
      </c>
    </row>
    <row r="9719" spans="1:8">
      <c r="A9719" s="52" t="s">
        <v>811</v>
      </c>
      <c r="B9719" s="52" t="s">
        <v>847</v>
      </c>
      <c r="C9719" s="52" t="s">
        <v>480</v>
      </c>
      <c r="D9719" s="52" t="s">
        <v>490</v>
      </c>
      <c r="E9719" s="52" t="s">
        <v>1100</v>
      </c>
      <c r="F9719" s="52" t="s">
        <v>201</v>
      </c>
      <c r="G9719" s="56" t="s">
        <v>1034</v>
      </c>
      <c r="H9719" s="57">
        <v>68141000</v>
      </c>
    </row>
    <row r="9720" spans="1:8">
      <c r="A9720" s="52" t="s">
        <v>811</v>
      </c>
      <c r="B9720" s="52" t="s">
        <v>847</v>
      </c>
      <c r="C9720" s="52" t="s">
        <v>480</v>
      </c>
      <c r="D9720" s="52" t="s">
        <v>490</v>
      </c>
      <c r="E9720" s="52" t="s">
        <v>1100</v>
      </c>
      <c r="F9720" s="52" t="s">
        <v>1101</v>
      </c>
      <c r="G9720" s="56" t="s">
        <v>1102</v>
      </c>
      <c r="H9720" s="57">
        <v>64949000</v>
      </c>
    </row>
    <row r="9721" spans="1:8">
      <c r="A9721" s="52" t="s">
        <v>811</v>
      </c>
      <c r="B9721" s="52" t="s">
        <v>847</v>
      </c>
      <c r="C9721" s="52" t="s">
        <v>480</v>
      </c>
      <c r="D9721" s="52" t="s">
        <v>490</v>
      </c>
      <c r="E9721" s="52" t="s">
        <v>1100</v>
      </c>
      <c r="F9721" s="52" t="s">
        <v>1105</v>
      </c>
      <c r="G9721" s="56" t="s">
        <v>971</v>
      </c>
      <c r="H9721" s="57">
        <v>3192000</v>
      </c>
    </row>
    <row r="9722" spans="1:8">
      <c r="A9722" s="52" t="s">
        <v>811</v>
      </c>
      <c r="B9722" s="52" t="s">
        <v>847</v>
      </c>
      <c r="C9722" s="52" t="s">
        <v>480</v>
      </c>
      <c r="D9722" s="52" t="s">
        <v>1147</v>
      </c>
      <c r="E9722" s="52" t="s">
        <v>201</v>
      </c>
      <c r="F9722" s="52" t="s">
        <v>201</v>
      </c>
      <c r="G9722" s="56" t="s">
        <v>1148</v>
      </c>
      <c r="H9722" s="57">
        <v>210874200</v>
      </c>
    </row>
    <row r="9723" spans="1:8">
      <c r="A9723" s="52" t="s">
        <v>811</v>
      </c>
      <c r="B9723" s="52" t="s">
        <v>847</v>
      </c>
      <c r="C9723" s="52" t="s">
        <v>480</v>
      </c>
      <c r="D9723" s="52" t="s">
        <v>1147</v>
      </c>
      <c r="E9723" s="52" t="s">
        <v>1006</v>
      </c>
      <c r="F9723" s="52" t="s">
        <v>201</v>
      </c>
      <c r="G9723" s="56" t="s">
        <v>1007</v>
      </c>
      <c r="H9723" s="57">
        <v>20874200</v>
      </c>
    </row>
    <row r="9724" spans="1:8">
      <c r="A9724" s="52" t="s">
        <v>811</v>
      </c>
      <c r="B9724" s="52" t="s">
        <v>847</v>
      </c>
      <c r="C9724" s="52" t="s">
        <v>480</v>
      </c>
      <c r="D9724" s="52" t="s">
        <v>1147</v>
      </c>
      <c r="E9724" s="52" t="s">
        <v>1006</v>
      </c>
      <c r="F9724" s="52" t="s">
        <v>1014</v>
      </c>
      <c r="G9724" s="56" t="s">
        <v>1015</v>
      </c>
      <c r="H9724" s="57">
        <v>20874200</v>
      </c>
    </row>
    <row r="9725" spans="1:8">
      <c r="A9725" s="52" t="s">
        <v>811</v>
      </c>
      <c r="B9725" s="52" t="s">
        <v>847</v>
      </c>
      <c r="C9725" s="52" t="s">
        <v>480</v>
      </c>
      <c r="D9725" s="52" t="s">
        <v>1147</v>
      </c>
      <c r="E9725" s="52" t="s">
        <v>1021</v>
      </c>
      <c r="F9725" s="52" t="s">
        <v>201</v>
      </c>
      <c r="G9725" s="56" t="s">
        <v>1022</v>
      </c>
      <c r="H9725" s="57">
        <v>35524000</v>
      </c>
    </row>
    <row r="9726" spans="1:8">
      <c r="A9726" s="52" t="s">
        <v>811</v>
      </c>
      <c r="B9726" s="52" t="s">
        <v>847</v>
      </c>
      <c r="C9726" s="52" t="s">
        <v>480</v>
      </c>
      <c r="D9726" s="52" t="s">
        <v>1147</v>
      </c>
      <c r="E9726" s="52" t="s">
        <v>1021</v>
      </c>
      <c r="F9726" s="52" t="s">
        <v>1023</v>
      </c>
      <c r="G9726" s="56" t="s">
        <v>1024</v>
      </c>
      <c r="H9726" s="57">
        <v>1984000</v>
      </c>
    </row>
    <row r="9727" spans="1:8">
      <c r="A9727" s="52" t="s">
        <v>811</v>
      </c>
      <c r="B9727" s="52" t="s">
        <v>847</v>
      </c>
      <c r="C9727" s="52" t="s">
        <v>480</v>
      </c>
      <c r="D9727" s="52" t="s">
        <v>1147</v>
      </c>
      <c r="E9727" s="52" t="s">
        <v>1021</v>
      </c>
      <c r="F9727" s="52" t="s">
        <v>1033</v>
      </c>
      <c r="G9727" s="56" t="s">
        <v>1034</v>
      </c>
      <c r="H9727" s="57">
        <v>33540000</v>
      </c>
    </row>
    <row r="9728" spans="1:8">
      <c r="A9728" s="52" t="s">
        <v>811</v>
      </c>
      <c r="B9728" s="52" t="s">
        <v>847</v>
      </c>
      <c r="C9728" s="52" t="s">
        <v>480</v>
      </c>
      <c r="D9728" s="52" t="s">
        <v>1147</v>
      </c>
      <c r="E9728" s="52" t="s">
        <v>1044</v>
      </c>
      <c r="F9728" s="52" t="s">
        <v>201</v>
      </c>
      <c r="G9728" s="56" t="s">
        <v>1045</v>
      </c>
      <c r="H9728" s="57">
        <v>4800000</v>
      </c>
    </row>
    <row r="9729" spans="1:8">
      <c r="A9729" s="52" t="s">
        <v>811</v>
      </c>
      <c r="B9729" s="52" t="s">
        <v>847</v>
      </c>
      <c r="C9729" s="52" t="s">
        <v>480</v>
      </c>
      <c r="D9729" s="52" t="s">
        <v>1147</v>
      </c>
      <c r="E9729" s="52" t="s">
        <v>1044</v>
      </c>
      <c r="F9729" s="52" t="s">
        <v>1050</v>
      </c>
      <c r="G9729" s="56" t="s">
        <v>1051</v>
      </c>
      <c r="H9729" s="57">
        <v>4800000</v>
      </c>
    </row>
    <row r="9730" spans="1:8" ht="25.5">
      <c r="A9730" s="52" t="s">
        <v>811</v>
      </c>
      <c r="B9730" s="52" t="s">
        <v>847</v>
      </c>
      <c r="C9730" s="52" t="s">
        <v>480</v>
      </c>
      <c r="D9730" s="52" t="s">
        <v>1147</v>
      </c>
      <c r="E9730" s="52" t="s">
        <v>1076</v>
      </c>
      <c r="F9730" s="52" t="s">
        <v>201</v>
      </c>
      <c r="G9730" s="56" t="s">
        <v>1077</v>
      </c>
      <c r="H9730" s="57">
        <v>104676000</v>
      </c>
    </row>
    <row r="9731" spans="1:8">
      <c r="A9731" s="52" t="s">
        <v>811</v>
      </c>
      <c r="B9731" s="52" t="s">
        <v>847</v>
      </c>
      <c r="C9731" s="52" t="s">
        <v>480</v>
      </c>
      <c r="D9731" s="52" t="s">
        <v>1147</v>
      </c>
      <c r="E9731" s="52" t="s">
        <v>1076</v>
      </c>
      <c r="F9731" s="52" t="s">
        <v>1112</v>
      </c>
      <c r="G9731" s="56" t="s">
        <v>1113</v>
      </c>
      <c r="H9731" s="57">
        <v>24676000</v>
      </c>
    </row>
    <row r="9732" spans="1:8">
      <c r="A9732" s="52" t="s">
        <v>811</v>
      </c>
      <c r="B9732" s="52" t="s">
        <v>847</v>
      </c>
      <c r="C9732" s="52" t="s">
        <v>480</v>
      </c>
      <c r="D9732" s="52" t="s">
        <v>1147</v>
      </c>
      <c r="E9732" s="52" t="s">
        <v>1076</v>
      </c>
      <c r="F9732" s="52" t="s">
        <v>1080</v>
      </c>
      <c r="G9732" s="56" t="s">
        <v>1081</v>
      </c>
      <c r="H9732" s="57">
        <v>80000000</v>
      </c>
    </row>
    <row r="9733" spans="1:8">
      <c r="A9733" s="52" t="s">
        <v>811</v>
      </c>
      <c r="B9733" s="52" t="s">
        <v>847</v>
      </c>
      <c r="C9733" s="52" t="s">
        <v>480</v>
      </c>
      <c r="D9733" s="52" t="s">
        <v>1147</v>
      </c>
      <c r="E9733" s="52" t="s">
        <v>1083</v>
      </c>
      <c r="F9733" s="52" t="s">
        <v>201</v>
      </c>
      <c r="G9733" s="56" t="s">
        <v>971</v>
      </c>
      <c r="H9733" s="57">
        <v>45000000</v>
      </c>
    </row>
    <row r="9734" spans="1:8">
      <c r="A9734" s="52" t="s">
        <v>811</v>
      </c>
      <c r="B9734" s="52" t="s">
        <v>847</v>
      </c>
      <c r="C9734" s="52" t="s">
        <v>480</v>
      </c>
      <c r="D9734" s="52" t="s">
        <v>1147</v>
      </c>
      <c r="E9734" s="52" t="s">
        <v>1083</v>
      </c>
      <c r="F9734" s="52" t="s">
        <v>1088</v>
      </c>
      <c r="G9734" s="56" t="s">
        <v>1089</v>
      </c>
      <c r="H9734" s="57">
        <v>45000000</v>
      </c>
    </row>
    <row r="9735" spans="1:8">
      <c r="A9735" s="52" t="s">
        <v>811</v>
      </c>
      <c r="B9735" s="52" t="s">
        <v>847</v>
      </c>
      <c r="C9735" s="52" t="s">
        <v>1422</v>
      </c>
      <c r="D9735" s="52" t="s">
        <v>201</v>
      </c>
      <c r="E9735" s="52" t="s">
        <v>201</v>
      </c>
      <c r="F9735" s="52" t="s">
        <v>201</v>
      </c>
      <c r="G9735" s="56" t="s">
        <v>1423</v>
      </c>
      <c r="H9735" s="57">
        <v>3563062237</v>
      </c>
    </row>
    <row r="9736" spans="1:8">
      <c r="A9736" s="52" t="s">
        <v>811</v>
      </c>
      <c r="B9736" s="52" t="s">
        <v>847</v>
      </c>
      <c r="C9736" s="52" t="s">
        <v>1422</v>
      </c>
      <c r="D9736" s="52" t="s">
        <v>1591</v>
      </c>
      <c r="E9736" s="52" t="s">
        <v>201</v>
      </c>
      <c r="F9736" s="52" t="s">
        <v>201</v>
      </c>
      <c r="G9736" s="56" t="s">
        <v>1592</v>
      </c>
      <c r="H9736" s="57">
        <v>1365162237</v>
      </c>
    </row>
    <row r="9737" spans="1:8">
      <c r="A9737" s="52" t="s">
        <v>811</v>
      </c>
      <c r="B9737" s="52" t="s">
        <v>847</v>
      </c>
      <c r="C9737" s="52" t="s">
        <v>1422</v>
      </c>
      <c r="D9737" s="52" t="s">
        <v>1591</v>
      </c>
      <c r="E9737" s="52" t="s">
        <v>1006</v>
      </c>
      <c r="F9737" s="52" t="s">
        <v>201</v>
      </c>
      <c r="G9737" s="56" t="s">
        <v>1007</v>
      </c>
      <c r="H9737" s="57">
        <v>99000000</v>
      </c>
    </row>
    <row r="9738" spans="1:8">
      <c r="A9738" s="52" t="s">
        <v>811</v>
      </c>
      <c r="B9738" s="52" t="s">
        <v>847</v>
      </c>
      <c r="C9738" s="52" t="s">
        <v>1422</v>
      </c>
      <c r="D9738" s="52" t="s">
        <v>1591</v>
      </c>
      <c r="E9738" s="52" t="s">
        <v>1006</v>
      </c>
      <c r="F9738" s="52" t="s">
        <v>1014</v>
      </c>
      <c r="G9738" s="56" t="s">
        <v>1015</v>
      </c>
      <c r="H9738" s="57">
        <v>99000000</v>
      </c>
    </row>
    <row r="9739" spans="1:8" ht="25.5">
      <c r="A9739" s="52" t="s">
        <v>811</v>
      </c>
      <c r="B9739" s="52" t="s">
        <v>847</v>
      </c>
      <c r="C9739" s="52" t="s">
        <v>1422</v>
      </c>
      <c r="D9739" s="52" t="s">
        <v>1591</v>
      </c>
      <c r="E9739" s="52" t="s">
        <v>1058</v>
      </c>
      <c r="F9739" s="52" t="s">
        <v>201</v>
      </c>
      <c r="G9739" s="56" t="s">
        <v>1059</v>
      </c>
      <c r="H9739" s="57">
        <v>41000000</v>
      </c>
    </row>
    <row r="9740" spans="1:8">
      <c r="A9740" s="52" t="s">
        <v>811</v>
      </c>
      <c r="B9740" s="52" t="s">
        <v>847</v>
      </c>
      <c r="C9740" s="52" t="s">
        <v>1422</v>
      </c>
      <c r="D9740" s="52" t="s">
        <v>1591</v>
      </c>
      <c r="E9740" s="52" t="s">
        <v>1058</v>
      </c>
      <c r="F9740" s="52" t="s">
        <v>1247</v>
      </c>
      <c r="G9740" s="56" t="s">
        <v>1248</v>
      </c>
      <c r="H9740" s="57">
        <v>41000000</v>
      </c>
    </row>
    <row r="9741" spans="1:8" ht="25.5">
      <c r="A9741" s="52" t="s">
        <v>811</v>
      </c>
      <c r="B9741" s="52" t="s">
        <v>847</v>
      </c>
      <c r="C9741" s="52" t="s">
        <v>1422</v>
      </c>
      <c r="D9741" s="52" t="s">
        <v>1591</v>
      </c>
      <c r="E9741" s="52" t="s">
        <v>1072</v>
      </c>
      <c r="F9741" s="52" t="s">
        <v>201</v>
      </c>
      <c r="G9741" s="56" t="s">
        <v>1073</v>
      </c>
      <c r="H9741" s="57">
        <v>234831237</v>
      </c>
    </row>
    <row r="9742" spans="1:8">
      <c r="A9742" s="52" t="s">
        <v>811</v>
      </c>
      <c r="B9742" s="52" t="s">
        <v>847</v>
      </c>
      <c r="C9742" s="52" t="s">
        <v>1422</v>
      </c>
      <c r="D9742" s="52" t="s">
        <v>1591</v>
      </c>
      <c r="E9742" s="52" t="s">
        <v>1072</v>
      </c>
      <c r="F9742" s="52" t="s">
        <v>1075</v>
      </c>
      <c r="G9742" s="56" t="s">
        <v>1065</v>
      </c>
      <c r="H9742" s="57">
        <v>12188237</v>
      </c>
    </row>
    <row r="9743" spans="1:8">
      <c r="A9743" s="52" t="s">
        <v>811</v>
      </c>
      <c r="B9743" s="52" t="s">
        <v>847</v>
      </c>
      <c r="C9743" s="52" t="s">
        <v>1422</v>
      </c>
      <c r="D9743" s="52" t="s">
        <v>1591</v>
      </c>
      <c r="E9743" s="52" t="s">
        <v>1072</v>
      </c>
      <c r="F9743" s="52" t="s">
        <v>1252</v>
      </c>
      <c r="G9743" s="56" t="s">
        <v>1253</v>
      </c>
      <c r="H9743" s="57">
        <v>222643000</v>
      </c>
    </row>
    <row r="9744" spans="1:8" ht="25.5">
      <c r="A9744" s="52" t="s">
        <v>811</v>
      </c>
      <c r="B9744" s="52" t="s">
        <v>847</v>
      </c>
      <c r="C9744" s="52" t="s">
        <v>1422</v>
      </c>
      <c r="D9744" s="52" t="s">
        <v>1591</v>
      </c>
      <c r="E9744" s="52" t="s">
        <v>1076</v>
      </c>
      <c r="F9744" s="52" t="s">
        <v>201</v>
      </c>
      <c r="G9744" s="56" t="s">
        <v>1077</v>
      </c>
      <c r="H9744" s="57">
        <v>21000000</v>
      </c>
    </row>
    <row r="9745" spans="1:8">
      <c r="A9745" s="52" t="s">
        <v>811</v>
      </c>
      <c r="B9745" s="52" t="s">
        <v>847</v>
      </c>
      <c r="C9745" s="52" t="s">
        <v>1422</v>
      </c>
      <c r="D9745" s="52" t="s">
        <v>1591</v>
      </c>
      <c r="E9745" s="52" t="s">
        <v>1076</v>
      </c>
      <c r="F9745" s="52" t="s">
        <v>1080</v>
      </c>
      <c r="G9745" s="56" t="s">
        <v>1081</v>
      </c>
      <c r="H9745" s="57">
        <v>21000000</v>
      </c>
    </row>
    <row r="9746" spans="1:8">
      <c r="A9746" s="52" t="s">
        <v>811</v>
      </c>
      <c r="B9746" s="52" t="s">
        <v>847</v>
      </c>
      <c r="C9746" s="52" t="s">
        <v>1422</v>
      </c>
      <c r="D9746" s="52" t="s">
        <v>1591</v>
      </c>
      <c r="E9746" s="52" t="s">
        <v>1096</v>
      </c>
      <c r="F9746" s="52" t="s">
        <v>201</v>
      </c>
      <c r="G9746" s="56" t="s">
        <v>1097</v>
      </c>
      <c r="H9746" s="57">
        <v>926996000</v>
      </c>
    </row>
    <row r="9747" spans="1:8" ht="25.5">
      <c r="A9747" s="52" t="s">
        <v>811</v>
      </c>
      <c r="B9747" s="52" t="s">
        <v>847</v>
      </c>
      <c r="C9747" s="52" t="s">
        <v>1422</v>
      </c>
      <c r="D9747" s="52" t="s">
        <v>1591</v>
      </c>
      <c r="E9747" s="52" t="s">
        <v>1096</v>
      </c>
      <c r="F9747" s="52" t="s">
        <v>1098</v>
      </c>
      <c r="G9747" s="56" t="s">
        <v>1099</v>
      </c>
      <c r="H9747" s="57">
        <v>926996000</v>
      </c>
    </row>
    <row r="9748" spans="1:8">
      <c r="A9748" s="52" t="s">
        <v>811</v>
      </c>
      <c r="B9748" s="52" t="s">
        <v>847</v>
      </c>
      <c r="C9748" s="52" t="s">
        <v>1422</v>
      </c>
      <c r="D9748" s="52" t="s">
        <v>1591</v>
      </c>
      <c r="E9748" s="52" t="s">
        <v>1100</v>
      </c>
      <c r="F9748" s="52" t="s">
        <v>201</v>
      </c>
      <c r="G9748" s="56" t="s">
        <v>1034</v>
      </c>
      <c r="H9748" s="57">
        <v>42335000</v>
      </c>
    </row>
    <row r="9749" spans="1:8">
      <c r="A9749" s="52" t="s">
        <v>811</v>
      </c>
      <c r="B9749" s="52" t="s">
        <v>847</v>
      </c>
      <c r="C9749" s="52" t="s">
        <v>1422</v>
      </c>
      <c r="D9749" s="52" t="s">
        <v>1591</v>
      </c>
      <c r="E9749" s="52" t="s">
        <v>1100</v>
      </c>
      <c r="F9749" s="52" t="s">
        <v>1101</v>
      </c>
      <c r="G9749" s="56" t="s">
        <v>1102</v>
      </c>
      <c r="H9749" s="57">
        <v>18783000</v>
      </c>
    </row>
    <row r="9750" spans="1:8">
      <c r="A9750" s="52" t="s">
        <v>811</v>
      </c>
      <c r="B9750" s="52" t="s">
        <v>847</v>
      </c>
      <c r="C9750" s="52" t="s">
        <v>1422</v>
      </c>
      <c r="D9750" s="52" t="s">
        <v>1591</v>
      </c>
      <c r="E9750" s="52" t="s">
        <v>1100</v>
      </c>
      <c r="F9750" s="52" t="s">
        <v>1103</v>
      </c>
      <c r="G9750" s="56" t="s">
        <v>1104</v>
      </c>
      <c r="H9750" s="57">
        <v>19648000</v>
      </c>
    </row>
    <row r="9751" spans="1:8">
      <c r="A9751" s="52" t="s">
        <v>811</v>
      </c>
      <c r="B9751" s="52" t="s">
        <v>847</v>
      </c>
      <c r="C9751" s="52" t="s">
        <v>1422</v>
      </c>
      <c r="D9751" s="52" t="s">
        <v>1591</v>
      </c>
      <c r="E9751" s="52" t="s">
        <v>1100</v>
      </c>
      <c r="F9751" s="52" t="s">
        <v>1105</v>
      </c>
      <c r="G9751" s="56" t="s">
        <v>971</v>
      </c>
      <c r="H9751" s="57">
        <v>3904000</v>
      </c>
    </row>
    <row r="9752" spans="1:8">
      <c r="A9752" s="52" t="s">
        <v>811</v>
      </c>
      <c r="B9752" s="52" t="s">
        <v>847</v>
      </c>
      <c r="C9752" s="52" t="s">
        <v>1422</v>
      </c>
      <c r="D9752" s="52" t="s">
        <v>1424</v>
      </c>
      <c r="E9752" s="52" t="s">
        <v>201</v>
      </c>
      <c r="F9752" s="52" t="s">
        <v>201</v>
      </c>
      <c r="G9752" s="56" t="s">
        <v>1425</v>
      </c>
      <c r="H9752" s="57">
        <v>2197900000</v>
      </c>
    </row>
    <row r="9753" spans="1:8">
      <c r="A9753" s="52" t="s">
        <v>811</v>
      </c>
      <c r="B9753" s="52" t="s">
        <v>847</v>
      </c>
      <c r="C9753" s="52" t="s">
        <v>1422</v>
      </c>
      <c r="D9753" s="52" t="s">
        <v>1424</v>
      </c>
      <c r="E9753" s="52" t="s">
        <v>934</v>
      </c>
      <c r="F9753" s="52" t="s">
        <v>201</v>
      </c>
      <c r="G9753" s="56" t="s">
        <v>935</v>
      </c>
      <c r="H9753" s="57">
        <v>890688000</v>
      </c>
    </row>
    <row r="9754" spans="1:8">
      <c r="A9754" s="52" t="s">
        <v>811</v>
      </c>
      <c r="B9754" s="52" t="s">
        <v>847</v>
      </c>
      <c r="C9754" s="52" t="s">
        <v>1422</v>
      </c>
      <c r="D9754" s="52" t="s">
        <v>1424</v>
      </c>
      <c r="E9754" s="52" t="s">
        <v>934</v>
      </c>
      <c r="F9754" s="52" t="s">
        <v>936</v>
      </c>
      <c r="G9754" s="56" t="s">
        <v>937</v>
      </c>
      <c r="H9754" s="57">
        <v>890688000</v>
      </c>
    </row>
    <row r="9755" spans="1:8">
      <c r="A9755" s="52" t="s">
        <v>811</v>
      </c>
      <c r="B9755" s="52" t="s">
        <v>847</v>
      </c>
      <c r="C9755" s="52" t="s">
        <v>1422</v>
      </c>
      <c r="D9755" s="52" t="s">
        <v>1424</v>
      </c>
      <c r="E9755" s="52" t="s">
        <v>944</v>
      </c>
      <c r="F9755" s="52" t="s">
        <v>201</v>
      </c>
      <c r="G9755" s="56" t="s">
        <v>945</v>
      </c>
      <c r="H9755" s="57">
        <v>65203000</v>
      </c>
    </row>
    <row r="9756" spans="1:8">
      <c r="A9756" s="52" t="s">
        <v>811</v>
      </c>
      <c r="B9756" s="52" t="s">
        <v>847</v>
      </c>
      <c r="C9756" s="52" t="s">
        <v>1422</v>
      </c>
      <c r="D9756" s="52" t="s">
        <v>1424</v>
      </c>
      <c r="E9756" s="52" t="s">
        <v>944</v>
      </c>
      <c r="F9756" s="52" t="s">
        <v>946</v>
      </c>
      <c r="G9756" s="56" t="s">
        <v>947</v>
      </c>
      <c r="H9756" s="57">
        <v>13809000</v>
      </c>
    </row>
    <row r="9757" spans="1:8">
      <c r="A9757" s="52" t="s">
        <v>811</v>
      </c>
      <c r="B9757" s="52" t="s">
        <v>847</v>
      </c>
      <c r="C9757" s="52" t="s">
        <v>1422</v>
      </c>
      <c r="D9757" s="52" t="s">
        <v>1424</v>
      </c>
      <c r="E9757" s="52" t="s">
        <v>944</v>
      </c>
      <c r="F9757" s="52" t="s">
        <v>1240</v>
      </c>
      <c r="G9757" s="56" t="s">
        <v>1241</v>
      </c>
      <c r="H9757" s="57">
        <v>23688000</v>
      </c>
    </row>
    <row r="9758" spans="1:8">
      <c r="A9758" s="52" t="s">
        <v>811</v>
      </c>
      <c r="B9758" s="52" t="s">
        <v>847</v>
      </c>
      <c r="C9758" s="52" t="s">
        <v>1422</v>
      </c>
      <c r="D9758" s="52" t="s">
        <v>1424</v>
      </c>
      <c r="E9758" s="52" t="s">
        <v>944</v>
      </c>
      <c r="F9758" s="52" t="s">
        <v>948</v>
      </c>
      <c r="G9758" s="56" t="s">
        <v>949</v>
      </c>
      <c r="H9758" s="57">
        <v>2809000</v>
      </c>
    </row>
    <row r="9759" spans="1:8">
      <c r="A9759" s="52" t="s">
        <v>811</v>
      </c>
      <c r="B9759" s="52" t="s">
        <v>847</v>
      </c>
      <c r="C9759" s="52" t="s">
        <v>1422</v>
      </c>
      <c r="D9759" s="52" t="s">
        <v>1424</v>
      </c>
      <c r="E9759" s="52" t="s">
        <v>944</v>
      </c>
      <c r="F9759" s="52" t="s">
        <v>950</v>
      </c>
      <c r="G9759" s="56" t="s">
        <v>951</v>
      </c>
      <c r="H9759" s="57">
        <v>7896000</v>
      </c>
    </row>
    <row r="9760" spans="1:8" ht="25.5">
      <c r="A9760" s="52" t="s">
        <v>811</v>
      </c>
      <c r="B9760" s="52" t="s">
        <v>847</v>
      </c>
      <c r="C9760" s="52" t="s">
        <v>1422</v>
      </c>
      <c r="D9760" s="52" t="s">
        <v>1424</v>
      </c>
      <c r="E9760" s="52" t="s">
        <v>944</v>
      </c>
      <c r="F9760" s="52" t="s">
        <v>954</v>
      </c>
      <c r="G9760" s="56" t="s">
        <v>955</v>
      </c>
      <c r="H9760" s="57">
        <v>3948000</v>
      </c>
    </row>
    <row r="9761" spans="1:8" ht="25.5">
      <c r="A9761" s="52" t="s">
        <v>811</v>
      </c>
      <c r="B9761" s="52" t="s">
        <v>847</v>
      </c>
      <c r="C9761" s="52" t="s">
        <v>1422</v>
      </c>
      <c r="D9761" s="52" t="s">
        <v>1424</v>
      </c>
      <c r="E9761" s="52" t="s">
        <v>944</v>
      </c>
      <c r="F9761" s="52" t="s">
        <v>956</v>
      </c>
      <c r="G9761" s="56" t="s">
        <v>957</v>
      </c>
      <c r="H9761" s="57">
        <v>13053000</v>
      </c>
    </row>
    <row r="9762" spans="1:8">
      <c r="A9762" s="52" t="s">
        <v>811</v>
      </c>
      <c r="B9762" s="52" t="s">
        <v>847</v>
      </c>
      <c r="C9762" s="52" t="s">
        <v>1422</v>
      </c>
      <c r="D9762" s="52" t="s">
        <v>1424</v>
      </c>
      <c r="E9762" s="52" t="s">
        <v>1139</v>
      </c>
      <c r="F9762" s="52" t="s">
        <v>201</v>
      </c>
      <c r="G9762" s="56" t="s">
        <v>1140</v>
      </c>
      <c r="H9762" s="57">
        <v>5400000</v>
      </c>
    </row>
    <row r="9763" spans="1:8">
      <c r="A9763" s="52" t="s">
        <v>811</v>
      </c>
      <c r="B9763" s="52" t="s">
        <v>847</v>
      </c>
      <c r="C9763" s="52" t="s">
        <v>1422</v>
      </c>
      <c r="D9763" s="52" t="s">
        <v>1424</v>
      </c>
      <c r="E9763" s="52" t="s">
        <v>1139</v>
      </c>
      <c r="F9763" s="52" t="s">
        <v>1203</v>
      </c>
      <c r="G9763" s="56" t="s">
        <v>1204</v>
      </c>
      <c r="H9763" s="57">
        <v>5400000</v>
      </c>
    </row>
    <row r="9764" spans="1:8">
      <c r="A9764" s="52" t="s">
        <v>811</v>
      </c>
      <c r="B9764" s="52" t="s">
        <v>847</v>
      </c>
      <c r="C9764" s="52" t="s">
        <v>1422</v>
      </c>
      <c r="D9764" s="52" t="s">
        <v>1424</v>
      </c>
      <c r="E9764" s="52" t="s">
        <v>966</v>
      </c>
      <c r="F9764" s="52" t="s">
        <v>201</v>
      </c>
      <c r="G9764" s="56" t="s">
        <v>967</v>
      </c>
      <c r="H9764" s="57">
        <v>74600000</v>
      </c>
    </row>
    <row r="9765" spans="1:8">
      <c r="A9765" s="52" t="s">
        <v>811</v>
      </c>
      <c r="B9765" s="52" t="s">
        <v>847</v>
      </c>
      <c r="C9765" s="52" t="s">
        <v>1422</v>
      </c>
      <c r="D9765" s="52" t="s">
        <v>1424</v>
      </c>
      <c r="E9765" s="52" t="s">
        <v>966</v>
      </c>
      <c r="F9765" s="52" t="s">
        <v>970</v>
      </c>
      <c r="G9765" s="56" t="s">
        <v>971</v>
      </c>
      <c r="H9765" s="57">
        <v>74600000</v>
      </c>
    </row>
    <row r="9766" spans="1:8">
      <c r="A9766" s="52" t="s">
        <v>811</v>
      </c>
      <c r="B9766" s="52" t="s">
        <v>847</v>
      </c>
      <c r="C9766" s="52" t="s">
        <v>1422</v>
      </c>
      <c r="D9766" s="52" t="s">
        <v>1424</v>
      </c>
      <c r="E9766" s="52" t="s">
        <v>972</v>
      </c>
      <c r="F9766" s="52" t="s">
        <v>201</v>
      </c>
      <c r="G9766" s="56" t="s">
        <v>973</v>
      </c>
      <c r="H9766" s="57">
        <v>215810000</v>
      </c>
    </row>
    <row r="9767" spans="1:8">
      <c r="A9767" s="52" t="s">
        <v>811</v>
      </c>
      <c r="B9767" s="52" t="s">
        <v>847</v>
      </c>
      <c r="C9767" s="52" t="s">
        <v>1422</v>
      </c>
      <c r="D9767" s="52" t="s">
        <v>1424</v>
      </c>
      <c r="E9767" s="52" t="s">
        <v>972</v>
      </c>
      <c r="F9767" s="52" t="s">
        <v>974</v>
      </c>
      <c r="G9767" s="56" t="s">
        <v>975</v>
      </c>
      <c r="H9767" s="57">
        <v>160716000</v>
      </c>
    </row>
    <row r="9768" spans="1:8">
      <c r="A9768" s="52" t="s">
        <v>811</v>
      </c>
      <c r="B9768" s="52" t="s">
        <v>847</v>
      </c>
      <c r="C9768" s="52" t="s">
        <v>1422</v>
      </c>
      <c r="D9768" s="52" t="s">
        <v>1424</v>
      </c>
      <c r="E9768" s="52" t="s">
        <v>972</v>
      </c>
      <c r="F9768" s="52" t="s">
        <v>976</v>
      </c>
      <c r="G9768" s="56" t="s">
        <v>977</v>
      </c>
      <c r="H9768" s="57">
        <v>27547000</v>
      </c>
    </row>
    <row r="9769" spans="1:8">
      <c r="A9769" s="52" t="s">
        <v>811</v>
      </c>
      <c r="B9769" s="52" t="s">
        <v>847</v>
      </c>
      <c r="C9769" s="52" t="s">
        <v>1422</v>
      </c>
      <c r="D9769" s="52" t="s">
        <v>1424</v>
      </c>
      <c r="E9769" s="52" t="s">
        <v>972</v>
      </c>
      <c r="F9769" s="52" t="s">
        <v>978</v>
      </c>
      <c r="G9769" s="56" t="s">
        <v>979</v>
      </c>
      <c r="H9769" s="57">
        <v>18366000</v>
      </c>
    </row>
    <row r="9770" spans="1:8">
      <c r="A9770" s="52" t="s">
        <v>811</v>
      </c>
      <c r="B9770" s="52" t="s">
        <v>847</v>
      </c>
      <c r="C9770" s="52" t="s">
        <v>1422</v>
      </c>
      <c r="D9770" s="52" t="s">
        <v>1424</v>
      </c>
      <c r="E9770" s="52" t="s">
        <v>972</v>
      </c>
      <c r="F9770" s="52" t="s">
        <v>980</v>
      </c>
      <c r="G9770" s="56" t="s">
        <v>981</v>
      </c>
      <c r="H9770" s="57">
        <v>9181000</v>
      </c>
    </row>
    <row r="9771" spans="1:8">
      <c r="A9771" s="52" t="s">
        <v>811</v>
      </c>
      <c r="B9771" s="52" t="s">
        <v>847</v>
      </c>
      <c r="C9771" s="52" t="s">
        <v>1422</v>
      </c>
      <c r="D9771" s="52" t="s">
        <v>1424</v>
      </c>
      <c r="E9771" s="52" t="s">
        <v>982</v>
      </c>
      <c r="F9771" s="52" t="s">
        <v>201</v>
      </c>
      <c r="G9771" s="56" t="s">
        <v>983</v>
      </c>
      <c r="H9771" s="57">
        <v>80051000</v>
      </c>
    </row>
    <row r="9772" spans="1:8">
      <c r="A9772" s="52" t="s">
        <v>811</v>
      </c>
      <c r="B9772" s="52" t="s">
        <v>847</v>
      </c>
      <c r="C9772" s="52" t="s">
        <v>1422</v>
      </c>
      <c r="D9772" s="52" t="s">
        <v>1424</v>
      </c>
      <c r="E9772" s="52" t="s">
        <v>982</v>
      </c>
      <c r="F9772" s="52" t="s">
        <v>1242</v>
      </c>
      <c r="G9772" s="56" t="s">
        <v>971</v>
      </c>
      <c r="H9772" s="57">
        <v>80051000</v>
      </c>
    </row>
    <row r="9773" spans="1:8">
      <c r="A9773" s="52" t="s">
        <v>811</v>
      </c>
      <c r="B9773" s="52" t="s">
        <v>847</v>
      </c>
      <c r="C9773" s="52" t="s">
        <v>1422</v>
      </c>
      <c r="D9773" s="52" t="s">
        <v>1424</v>
      </c>
      <c r="E9773" s="52" t="s">
        <v>986</v>
      </c>
      <c r="F9773" s="52" t="s">
        <v>201</v>
      </c>
      <c r="G9773" s="56" t="s">
        <v>987</v>
      </c>
      <c r="H9773" s="57">
        <v>66877403</v>
      </c>
    </row>
    <row r="9774" spans="1:8">
      <c r="A9774" s="52" t="s">
        <v>811</v>
      </c>
      <c r="B9774" s="52" t="s">
        <v>847</v>
      </c>
      <c r="C9774" s="52" t="s">
        <v>1422</v>
      </c>
      <c r="D9774" s="52" t="s">
        <v>1424</v>
      </c>
      <c r="E9774" s="52" t="s">
        <v>986</v>
      </c>
      <c r="F9774" s="52" t="s">
        <v>988</v>
      </c>
      <c r="G9774" s="56" t="s">
        <v>989</v>
      </c>
      <c r="H9774" s="57">
        <v>65055903</v>
      </c>
    </row>
    <row r="9775" spans="1:8">
      <c r="A9775" s="52" t="s">
        <v>811</v>
      </c>
      <c r="B9775" s="52" t="s">
        <v>847</v>
      </c>
      <c r="C9775" s="52" t="s">
        <v>1422</v>
      </c>
      <c r="D9775" s="52" t="s">
        <v>1424</v>
      </c>
      <c r="E9775" s="52" t="s">
        <v>986</v>
      </c>
      <c r="F9775" s="52" t="s">
        <v>990</v>
      </c>
      <c r="G9775" s="56" t="s">
        <v>991</v>
      </c>
      <c r="H9775" s="57">
        <v>21500</v>
      </c>
    </row>
    <row r="9776" spans="1:8">
      <c r="A9776" s="52" t="s">
        <v>811</v>
      </c>
      <c r="B9776" s="52" t="s">
        <v>847</v>
      </c>
      <c r="C9776" s="52" t="s">
        <v>1422</v>
      </c>
      <c r="D9776" s="52" t="s">
        <v>1424</v>
      </c>
      <c r="E9776" s="52" t="s">
        <v>986</v>
      </c>
      <c r="F9776" s="52" t="s">
        <v>994</v>
      </c>
      <c r="G9776" s="56" t="s">
        <v>995</v>
      </c>
      <c r="H9776" s="57">
        <v>1800000</v>
      </c>
    </row>
    <row r="9777" spans="1:8">
      <c r="A9777" s="52" t="s">
        <v>811</v>
      </c>
      <c r="B9777" s="52" t="s">
        <v>847</v>
      </c>
      <c r="C9777" s="52" t="s">
        <v>1422</v>
      </c>
      <c r="D9777" s="52" t="s">
        <v>1424</v>
      </c>
      <c r="E9777" s="52" t="s">
        <v>996</v>
      </c>
      <c r="F9777" s="52" t="s">
        <v>201</v>
      </c>
      <c r="G9777" s="56" t="s">
        <v>997</v>
      </c>
      <c r="H9777" s="57">
        <v>101597</v>
      </c>
    </row>
    <row r="9778" spans="1:8">
      <c r="A9778" s="52" t="s">
        <v>811</v>
      </c>
      <c r="B9778" s="52" t="s">
        <v>847</v>
      </c>
      <c r="C9778" s="52" t="s">
        <v>1422</v>
      </c>
      <c r="D9778" s="52" t="s">
        <v>1424</v>
      </c>
      <c r="E9778" s="52" t="s">
        <v>996</v>
      </c>
      <c r="F9778" s="52" t="s">
        <v>1004</v>
      </c>
      <c r="G9778" s="56" t="s">
        <v>1005</v>
      </c>
      <c r="H9778" s="57">
        <v>101597</v>
      </c>
    </row>
    <row r="9779" spans="1:8">
      <c r="A9779" s="52" t="s">
        <v>811</v>
      </c>
      <c r="B9779" s="52" t="s">
        <v>847</v>
      </c>
      <c r="C9779" s="52" t="s">
        <v>1422</v>
      </c>
      <c r="D9779" s="52" t="s">
        <v>1424</v>
      </c>
      <c r="E9779" s="52" t="s">
        <v>1006</v>
      </c>
      <c r="F9779" s="52" t="s">
        <v>201</v>
      </c>
      <c r="G9779" s="56" t="s">
        <v>1007</v>
      </c>
      <c r="H9779" s="57">
        <v>13238000</v>
      </c>
    </row>
    <row r="9780" spans="1:8" ht="38.25">
      <c r="A9780" s="52" t="s">
        <v>811</v>
      </c>
      <c r="B9780" s="52" t="s">
        <v>847</v>
      </c>
      <c r="C9780" s="52" t="s">
        <v>1422</v>
      </c>
      <c r="D9780" s="52" t="s">
        <v>1424</v>
      </c>
      <c r="E9780" s="52" t="s">
        <v>1006</v>
      </c>
      <c r="F9780" s="52" t="s">
        <v>1012</v>
      </c>
      <c r="G9780" s="56" t="s">
        <v>1013</v>
      </c>
      <c r="H9780" s="57">
        <v>13074000</v>
      </c>
    </row>
    <row r="9781" spans="1:8" ht="25.5">
      <c r="A9781" s="52" t="s">
        <v>811</v>
      </c>
      <c r="B9781" s="52" t="s">
        <v>847</v>
      </c>
      <c r="C9781" s="52" t="s">
        <v>1422</v>
      </c>
      <c r="D9781" s="52" t="s">
        <v>1424</v>
      </c>
      <c r="E9781" s="52" t="s">
        <v>1006</v>
      </c>
      <c r="F9781" s="52" t="s">
        <v>1016</v>
      </c>
      <c r="G9781" s="56" t="s">
        <v>1017</v>
      </c>
      <c r="H9781" s="57">
        <v>164000</v>
      </c>
    </row>
    <row r="9782" spans="1:8">
      <c r="A9782" s="52" t="s">
        <v>811</v>
      </c>
      <c r="B9782" s="52" t="s">
        <v>847</v>
      </c>
      <c r="C9782" s="52" t="s">
        <v>1422</v>
      </c>
      <c r="D9782" s="52" t="s">
        <v>1424</v>
      </c>
      <c r="E9782" s="52" t="s">
        <v>1035</v>
      </c>
      <c r="F9782" s="52" t="s">
        <v>201</v>
      </c>
      <c r="G9782" s="56" t="s">
        <v>1036</v>
      </c>
      <c r="H9782" s="57">
        <v>22720000</v>
      </c>
    </row>
    <row r="9783" spans="1:8">
      <c r="A9783" s="52" t="s">
        <v>811</v>
      </c>
      <c r="B9783" s="52" t="s">
        <v>847</v>
      </c>
      <c r="C9783" s="52" t="s">
        <v>1422</v>
      </c>
      <c r="D9783" s="52" t="s">
        <v>1424</v>
      </c>
      <c r="E9783" s="52" t="s">
        <v>1035</v>
      </c>
      <c r="F9783" s="52" t="s">
        <v>1037</v>
      </c>
      <c r="G9783" s="56" t="s">
        <v>1038</v>
      </c>
      <c r="H9783" s="57">
        <v>770000</v>
      </c>
    </row>
    <row r="9784" spans="1:8">
      <c r="A9784" s="52" t="s">
        <v>811</v>
      </c>
      <c r="B9784" s="52" t="s">
        <v>847</v>
      </c>
      <c r="C9784" s="52" t="s">
        <v>1422</v>
      </c>
      <c r="D9784" s="52" t="s">
        <v>1424</v>
      </c>
      <c r="E9784" s="52" t="s">
        <v>1035</v>
      </c>
      <c r="F9784" s="52" t="s">
        <v>1039</v>
      </c>
      <c r="G9784" s="56" t="s">
        <v>1040</v>
      </c>
      <c r="H9784" s="57">
        <v>9750000</v>
      </c>
    </row>
    <row r="9785" spans="1:8">
      <c r="A9785" s="52" t="s">
        <v>811</v>
      </c>
      <c r="B9785" s="52" t="s">
        <v>847</v>
      </c>
      <c r="C9785" s="52" t="s">
        <v>1422</v>
      </c>
      <c r="D9785" s="52" t="s">
        <v>1424</v>
      </c>
      <c r="E9785" s="52" t="s">
        <v>1035</v>
      </c>
      <c r="F9785" s="52" t="s">
        <v>1041</v>
      </c>
      <c r="G9785" s="56" t="s">
        <v>1028</v>
      </c>
      <c r="H9785" s="57">
        <v>400000</v>
      </c>
    </row>
    <row r="9786" spans="1:8">
      <c r="A9786" s="52" t="s">
        <v>811</v>
      </c>
      <c r="B9786" s="52" t="s">
        <v>847</v>
      </c>
      <c r="C9786" s="52" t="s">
        <v>1422</v>
      </c>
      <c r="D9786" s="52" t="s">
        <v>1424</v>
      </c>
      <c r="E9786" s="52" t="s">
        <v>1035</v>
      </c>
      <c r="F9786" s="52" t="s">
        <v>1042</v>
      </c>
      <c r="G9786" s="56" t="s">
        <v>1043</v>
      </c>
      <c r="H9786" s="57">
        <v>11800000</v>
      </c>
    </row>
    <row r="9787" spans="1:8">
      <c r="A9787" s="52" t="s">
        <v>811</v>
      </c>
      <c r="B9787" s="52" t="s">
        <v>847</v>
      </c>
      <c r="C9787" s="52" t="s">
        <v>1422</v>
      </c>
      <c r="D9787" s="52" t="s">
        <v>1424</v>
      </c>
      <c r="E9787" s="52" t="s">
        <v>1044</v>
      </c>
      <c r="F9787" s="52" t="s">
        <v>201</v>
      </c>
      <c r="G9787" s="56" t="s">
        <v>1045</v>
      </c>
      <c r="H9787" s="57">
        <v>17700000</v>
      </c>
    </row>
    <row r="9788" spans="1:8">
      <c r="A9788" s="52" t="s">
        <v>811</v>
      </c>
      <c r="B9788" s="52" t="s">
        <v>847</v>
      </c>
      <c r="C9788" s="52" t="s">
        <v>1422</v>
      </c>
      <c r="D9788" s="52" t="s">
        <v>1424</v>
      </c>
      <c r="E9788" s="52" t="s">
        <v>1044</v>
      </c>
      <c r="F9788" s="52" t="s">
        <v>1048</v>
      </c>
      <c r="G9788" s="56" t="s">
        <v>1049</v>
      </c>
      <c r="H9788" s="57">
        <v>17700000</v>
      </c>
    </row>
    <row r="9789" spans="1:8" ht="25.5">
      <c r="A9789" s="52" t="s">
        <v>811</v>
      </c>
      <c r="B9789" s="52" t="s">
        <v>847</v>
      </c>
      <c r="C9789" s="52" t="s">
        <v>1422</v>
      </c>
      <c r="D9789" s="52" t="s">
        <v>1424</v>
      </c>
      <c r="E9789" s="52" t="s">
        <v>1058</v>
      </c>
      <c r="F9789" s="52" t="s">
        <v>201</v>
      </c>
      <c r="G9789" s="56" t="s">
        <v>1059</v>
      </c>
      <c r="H9789" s="57">
        <v>104433000</v>
      </c>
    </row>
    <row r="9790" spans="1:8">
      <c r="A9790" s="52" t="s">
        <v>811</v>
      </c>
      <c r="B9790" s="52" t="s">
        <v>847</v>
      </c>
      <c r="C9790" s="52" t="s">
        <v>1422</v>
      </c>
      <c r="D9790" s="52" t="s">
        <v>1424</v>
      </c>
      <c r="E9790" s="52" t="s">
        <v>1058</v>
      </c>
      <c r="F9790" s="52" t="s">
        <v>1247</v>
      </c>
      <c r="G9790" s="56" t="s">
        <v>1248</v>
      </c>
      <c r="H9790" s="57">
        <v>4750000</v>
      </c>
    </row>
    <row r="9791" spans="1:8">
      <c r="A9791" s="52" t="s">
        <v>811</v>
      </c>
      <c r="B9791" s="52" t="s">
        <v>847</v>
      </c>
      <c r="C9791" s="52" t="s">
        <v>1422</v>
      </c>
      <c r="D9791" s="52" t="s">
        <v>1424</v>
      </c>
      <c r="E9791" s="52" t="s">
        <v>1058</v>
      </c>
      <c r="F9791" s="52" t="s">
        <v>1062</v>
      </c>
      <c r="G9791" s="56" t="s">
        <v>1063</v>
      </c>
      <c r="H9791" s="57">
        <v>93073000</v>
      </c>
    </row>
    <row r="9792" spans="1:8">
      <c r="A9792" s="52" t="s">
        <v>811</v>
      </c>
      <c r="B9792" s="52" t="s">
        <v>847</v>
      </c>
      <c r="C9792" s="52" t="s">
        <v>1422</v>
      </c>
      <c r="D9792" s="52" t="s">
        <v>1424</v>
      </c>
      <c r="E9792" s="52" t="s">
        <v>1058</v>
      </c>
      <c r="F9792" s="52" t="s">
        <v>1066</v>
      </c>
      <c r="G9792" s="56" t="s">
        <v>1067</v>
      </c>
      <c r="H9792" s="57">
        <v>6610000</v>
      </c>
    </row>
    <row r="9793" spans="1:8" ht="25.5">
      <c r="A9793" s="52" t="s">
        <v>811</v>
      </c>
      <c r="B9793" s="52" t="s">
        <v>847</v>
      </c>
      <c r="C9793" s="52" t="s">
        <v>1422</v>
      </c>
      <c r="D9793" s="52" t="s">
        <v>1424</v>
      </c>
      <c r="E9793" s="52" t="s">
        <v>1072</v>
      </c>
      <c r="F9793" s="52" t="s">
        <v>201</v>
      </c>
      <c r="G9793" s="56" t="s">
        <v>1073</v>
      </c>
      <c r="H9793" s="57">
        <v>570538000</v>
      </c>
    </row>
    <row r="9794" spans="1:8">
      <c r="A9794" s="52" t="s">
        <v>811</v>
      </c>
      <c r="B9794" s="52" t="s">
        <v>847</v>
      </c>
      <c r="C9794" s="52" t="s">
        <v>1422</v>
      </c>
      <c r="D9794" s="52" t="s">
        <v>1424</v>
      </c>
      <c r="E9794" s="52" t="s">
        <v>1072</v>
      </c>
      <c r="F9794" s="52" t="s">
        <v>1251</v>
      </c>
      <c r="G9794" s="56" t="s">
        <v>1248</v>
      </c>
      <c r="H9794" s="57">
        <v>570538000</v>
      </c>
    </row>
    <row r="9795" spans="1:8" ht="25.5">
      <c r="A9795" s="52" t="s">
        <v>811</v>
      </c>
      <c r="B9795" s="52" t="s">
        <v>847</v>
      </c>
      <c r="C9795" s="52" t="s">
        <v>1422</v>
      </c>
      <c r="D9795" s="52" t="s">
        <v>1424</v>
      </c>
      <c r="E9795" s="52" t="s">
        <v>1076</v>
      </c>
      <c r="F9795" s="52" t="s">
        <v>201</v>
      </c>
      <c r="G9795" s="56" t="s">
        <v>1077</v>
      </c>
      <c r="H9795" s="57">
        <v>70540000</v>
      </c>
    </row>
    <row r="9796" spans="1:8">
      <c r="A9796" s="52" t="s">
        <v>811</v>
      </c>
      <c r="B9796" s="52" t="s">
        <v>847</v>
      </c>
      <c r="C9796" s="52" t="s">
        <v>1422</v>
      </c>
      <c r="D9796" s="52" t="s">
        <v>1424</v>
      </c>
      <c r="E9796" s="52" t="s">
        <v>1076</v>
      </c>
      <c r="F9796" s="52" t="s">
        <v>1112</v>
      </c>
      <c r="G9796" s="56" t="s">
        <v>1113</v>
      </c>
      <c r="H9796" s="57">
        <v>17490000</v>
      </c>
    </row>
    <row r="9797" spans="1:8">
      <c r="A9797" s="52" t="s">
        <v>811</v>
      </c>
      <c r="B9797" s="52" t="s">
        <v>847</v>
      </c>
      <c r="C9797" s="52" t="s">
        <v>1422</v>
      </c>
      <c r="D9797" s="52" t="s">
        <v>1424</v>
      </c>
      <c r="E9797" s="52" t="s">
        <v>1076</v>
      </c>
      <c r="F9797" s="52" t="s">
        <v>1080</v>
      </c>
      <c r="G9797" s="56" t="s">
        <v>1081</v>
      </c>
      <c r="H9797" s="57">
        <v>800000</v>
      </c>
    </row>
    <row r="9798" spans="1:8">
      <c r="A9798" s="52" t="s">
        <v>811</v>
      </c>
      <c r="B9798" s="52" t="s">
        <v>847</v>
      </c>
      <c r="C9798" s="52" t="s">
        <v>1422</v>
      </c>
      <c r="D9798" s="52" t="s">
        <v>1424</v>
      </c>
      <c r="E9798" s="52" t="s">
        <v>1076</v>
      </c>
      <c r="F9798" s="52" t="s">
        <v>1082</v>
      </c>
      <c r="G9798" s="56" t="s">
        <v>971</v>
      </c>
      <c r="H9798" s="57">
        <v>52250000</v>
      </c>
    </row>
    <row r="9799" spans="1:8">
      <c r="A9799" s="52" t="s">
        <v>811</v>
      </c>
      <c r="B9799" s="52" t="s">
        <v>847</v>
      </c>
      <c r="C9799" s="52" t="s">
        <v>1149</v>
      </c>
      <c r="D9799" s="52" t="s">
        <v>201</v>
      </c>
      <c r="E9799" s="52" t="s">
        <v>201</v>
      </c>
      <c r="F9799" s="52" t="s">
        <v>201</v>
      </c>
      <c r="G9799" s="56" t="s">
        <v>1150</v>
      </c>
      <c r="H9799" s="57">
        <v>2655149000</v>
      </c>
    </row>
    <row r="9800" spans="1:8">
      <c r="A9800" s="52" t="s">
        <v>811</v>
      </c>
      <c r="B9800" s="52" t="s">
        <v>847</v>
      </c>
      <c r="C9800" s="52" t="s">
        <v>1149</v>
      </c>
      <c r="D9800" s="52" t="s">
        <v>1151</v>
      </c>
      <c r="E9800" s="52" t="s">
        <v>201</v>
      </c>
      <c r="F9800" s="52" t="s">
        <v>201</v>
      </c>
      <c r="G9800" s="56" t="s">
        <v>1152</v>
      </c>
      <c r="H9800" s="57">
        <v>2655149000</v>
      </c>
    </row>
    <row r="9801" spans="1:8">
      <c r="A9801" s="52" t="s">
        <v>811</v>
      </c>
      <c r="B9801" s="52" t="s">
        <v>847</v>
      </c>
      <c r="C9801" s="52" t="s">
        <v>1149</v>
      </c>
      <c r="D9801" s="52" t="s">
        <v>1151</v>
      </c>
      <c r="E9801" s="52" t="s">
        <v>944</v>
      </c>
      <c r="F9801" s="52" t="s">
        <v>201</v>
      </c>
      <c r="G9801" s="56" t="s">
        <v>945</v>
      </c>
      <c r="H9801" s="57">
        <v>5328000</v>
      </c>
    </row>
    <row r="9802" spans="1:8">
      <c r="A9802" s="52" t="s">
        <v>811</v>
      </c>
      <c r="B9802" s="52" t="s">
        <v>847</v>
      </c>
      <c r="C9802" s="52" t="s">
        <v>1149</v>
      </c>
      <c r="D9802" s="52" t="s">
        <v>1151</v>
      </c>
      <c r="E9802" s="52" t="s">
        <v>944</v>
      </c>
      <c r="F9802" s="52" t="s">
        <v>948</v>
      </c>
      <c r="G9802" s="56" t="s">
        <v>949</v>
      </c>
      <c r="H9802" s="57">
        <v>5328000</v>
      </c>
    </row>
    <row r="9803" spans="1:8">
      <c r="A9803" s="52" t="s">
        <v>811</v>
      </c>
      <c r="B9803" s="52" t="s">
        <v>847</v>
      </c>
      <c r="C9803" s="52" t="s">
        <v>1149</v>
      </c>
      <c r="D9803" s="52" t="s">
        <v>1151</v>
      </c>
      <c r="E9803" s="52" t="s">
        <v>1139</v>
      </c>
      <c r="F9803" s="52" t="s">
        <v>201</v>
      </c>
      <c r="G9803" s="56" t="s">
        <v>1140</v>
      </c>
      <c r="H9803" s="57">
        <v>317020000</v>
      </c>
    </row>
    <row r="9804" spans="1:8">
      <c r="A9804" s="52" t="s">
        <v>811</v>
      </c>
      <c r="B9804" s="52" t="s">
        <v>847</v>
      </c>
      <c r="C9804" s="52" t="s">
        <v>1149</v>
      </c>
      <c r="D9804" s="52" t="s">
        <v>1151</v>
      </c>
      <c r="E9804" s="52" t="s">
        <v>1139</v>
      </c>
      <c r="F9804" s="52" t="s">
        <v>1141</v>
      </c>
      <c r="G9804" s="56" t="s">
        <v>1142</v>
      </c>
      <c r="H9804" s="57">
        <v>161200000</v>
      </c>
    </row>
    <row r="9805" spans="1:8">
      <c r="A9805" s="52" t="s">
        <v>811</v>
      </c>
      <c r="B9805" s="52" t="s">
        <v>847</v>
      </c>
      <c r="C9805" s="52" t="s">
        <v>1149</v>
      </c>
      <c r="D9805" s="52" t="s">
        <v>1151</v>
      </c>
      <c r="E9805" s="52" t="s">
        <v>1139</v>
      </c>
      <c r="F9805" s="52" t="s">
        <v>1266</v>
      </c>
      <c r="G9805" s="56" t="s">
        <v>1267</v>
      </c>
      <c r="H9805" s="57">
        <v>155820000</v>
      </c>
    </row>
    <row r="9806" spans="1:8">
      <c r="A9806" s="52" t="s">
        <v>811</v>
      </c>
      <c r="B9806" s="52" t="s">
        <v>847</v>
      </c>
      <c r="C9806" s="52" t="s">
        <v>1149</v>
      </c>
      <c r="D9806" s="52" t="s">
        <v>1151</v>
      </c>
      <c r="E9806" s="52" t="s">
        <v>1006</v>
      </c>
      <c r="F9806" s="52" t="s">
        <v>201</v>
      </c>
      <c r="G9806" s="56" t="s">
        <v>1007</v>
      </c>
      <c r="H9806" s="57">
        <v>1500000</v>
      </c>
    </row>
    <row r="9807" spans="1:8">
      <c r="A9807" s="52" t="s">
        <v>811</v>
      </c>
      <c r="B9807" s="52" t="s">
        <v>847</v>
      </c>
      <c r="C9807" s="52" t="s">
        <v>1149</v>
      </c>
      <c r="D9807" s="52" t="s">
        <v>1151</v>
      </c>
      <c r="E9807" s="52" t="s">
        <v>1006</v>
      </c>
      <c r="F9807" s="52" t="s">
        <v>1014</v>
      </c>
      <c r="G9807" s="56" t="s">
        <v>1015</v>
      </c>
      <c r="H9807" s="57">
        <v>1500000</v>
      </c>
    </row>
    <row r="9808" spans="1:8">
      <c r="A9808" s="52" t="s">
        <v>811</v>
      </c>
      <c r="B9808" s="52" t="s">
        <v>847</v>
      </c>
      <c r="C9808" s="52" t="s">
        <v>1149</v>
      </c>
      <c r="D9808" s="52" t="s">
        <v>1151</v>
      </c>
      <c r="E9808" s="52" t="s">
        <v>1035</v>
      </c>
      <c r="F9808" s="52" t="s">
        <v>201</v>
      </c>
      <c r="G9808" s="56" t="s">
        <v>1036</v>
      </c>
      <c r="H9808" s="57">
        <v>12900000</v>
      </c>
    </row>
    <row r="9809" spans="1:8">
      <c r="A9809" s="52" t="s">
        <v>811</v>
      </c>
      <c r="B9809" s="52" t="s">
        <v>847</v>
      </c>
      <c r="C9809" s="52" t="s">
        <v>1149</v>
      </c>
      <c r="D9809" s="52" t="s">
        <v>1151</v>
      </c>
      <c r="E9809" s="52" t="s">
        <v>1035</v>
      </c>
      <c r="F9809" s="52" t="s">
        <v>1041</v>
      </c>
      <c r="G9809" s="56" t="s">
        <v>1028</v>
      </c>
      <c r="H9809" s="57">
        <v>12900000</v>
      </c>
    </row>
    <row r="9810" spans="1:8">
      <c r="A9810" s="52" t="s">
        <v>811</v>
      </c>
      <c r="B9810" s="52" t="s">
        <v>847</v>
      </c>
      <c r="C9810" s="52" t="s">
        <v>1149</v>
      </c>
      <c r="D9810" s="52" t="s">
        <v>1151</v>
      </c>
      <c r="E9810" s="52" t="s">
        <v>1044</v>
      </c>
      <c r="F9810" s="52" t="s">
        <v>201</v>
      </c>
      <c r="G9810" s="56" t="s">
        <v>1045</v>
      </c>
      <c r="H9810" s="57">
        <v>168600000</v>
      </c>
    </row>
    <row r="9811" spans="1:8">
      <c r="A9811" s="52" t="s">
        <v>811</v>
      </c>
      <c r="B9811" s="52" t="s">
        <v>847</v>
      </c>
      <c r="C9811" s="52" t="s">
        <v>1149</v>
      </c>
      <c r="D9811" s="52" t="s">
        <v>1151</v>
      </c>
      <c r="E9811" s="52" t="s">
        <v>1044</v>
      </c>
      <c r="F9811" s="52" t="s">
        <v>1046</v>
      </c>
      <c r="G9811" s="56" t="s">
        <v>1047</v>
      </c>
      <c r="H9811" s="57">
        <v>32680000</v>
      </c>
    </row>
    <row r="9812" spans="1:8">
      <c r="A9812" s="52" t="s">
        <v>811</v>
      </c>
      <c r="B9812" s="52" t="s">
        <v>847</v>
      </c>
      <c r="C9812" s="52" t="s">
        <v>1149</v>
      </c>
      <c r="D9812" s="52" t="s">
        <v>1151</v>
      </c>
      <c r="E9812" s="52" t="s">
        <v>1044</v>
      </c>
      <c r="F9812" s="52" t="s">
        <v>1205</v>
      </c>
      <c r="G9812" s="56" t="s">
        <v>1206</v>
      </c>
      <c r="H9812" s="57">
        <v>6000000</v>
      </c>
    </row>
    <row r="9813" spans="1:8">
      <c r="A9813" s="52" t="s">
        <v>811</v>
      </c>
      <c r="B9813" s="52" t="s">
        <v>847</v>
      </c>
      <c r="C9813" s="52" t="s">
        <v>1149</v>
      </c>
      <c r="D9813" s="52" t="s">
        <v>1151</v>
      </c>
      <c r="E9813" s="52" t="s">
        <v>1044</v>
      </c>
      <c r="F9813" s="52" t="s">
        <v>1048</v>
      </c>
      <c r="G9813" s="56" t="s">
        <v>1049</v>
      </c>
      <c r="H9813" s="57">
        <v>19300000</v>
      </c>
    </row>
    <row r="9814" spans="1:8">
      <c r="A9814" s="52" t="s">
        <v>811</v>
      </c>
      <c r="B9814" s="52" t="s">
        <v>847</v>
      </c>
      <c r="C9814" s="52" t="s">
        <v>1149</v>
      </c>
      <c r="D9814" s="52" t="s">
        <v>1151</v>
      </c>
      <c r="E9814" s="52" t="s">
        <v>1044</v>
      </c>
      <c r="F9814" s="52" t="s">
        <v>1050</v>
      </c>
      <c r="G9814" s="56" t="s">
        <v>1051</v>
      </c>
      <c r="H9814" s="57">
        <v>110620000</v>
      </c>
    </row>
    <row r="9815" spans="1:8" ht="25.5">
      <c r="A9815" s="52" t="s">
        <v>811</v>
      </c>
      <c r="B9815" s="52" t="s">
        <v>847</v>
      </c>
      <c r="C9815" s="52" t="s">
        <v>1149</v>
      </c>
      <c r="D9815" s="52" t="s">
        <v>1151</v>
      </c>
      <c r="E9815" s="52" t="s">
        <v>1058</v>
      </c>
      <c r="F9815" s="52" t="s">
        <v>201</v>
      </c>
      <c r="G9815" s="56" t="s">
        <v>1059</v>
      </c>
      <c r="H9815" s="57">
        <v>15298000</v>
      </c>
    </row>
    <row r="9816" spans="1:8">
      <c r="A9816" s="52" t="s">
        <v>811</v>
      </c>
      <c r="B9816" s="52" t="s">
        <v>847</v>
      </c>
      <c r="C9816" s="52" t="s">
        <v>1149</v>
      </c>
      <c r="D9816" s="52" t="s">
        <v>1151</v>
      </c>
      <c r="E9816" s="52" t="s">
        <v>1058</v>
      </c>
      <c r="F9816" s="52" t="s">
        <v>1342</v>
      </c>
      <c r="G9816" s="56" t="s">
        <v>1343</v>
      </c>
      <c r="H9816" s="57">
        <v>15298000</v>
      </c>
    </row>
    <row r="9817" spans="1:8" ht="25.5">
      <c r="A9817" s="52" t="s">
        <v>811</v>
      </c>
      <c r="B9817" s="52" t="s">
        <v>847</v>
      </c>
      <c r="C9817" s="52" t="s">
        <v>1149</v>
      </c>
      <c r="D9817" s="52" t="s">
        <v>1151</v>
      </c>
      <c r="E9817" s="52" t="s">
        <v>1072</v>
      </c>
      <c r="F9817" s="52" t="s">
        <v>201</v>
      </c>
      <c r="G9817" s="56" t="s">
        <v>1073</v>
      </c>
      <c r="H9817" s="57">
        <v>284700000</v>
      </c>
    </row>
    <row r="9818" spans="1:8">
      <c r="A9818" s="52" t="s">
        <v>811</v>
      </c>
      <c r="B9818" s="52" t="s">
        <v>847</v>
      </c>
      <c r="C9818" s="52" t="s">
        <v>1149</v>
      </c>
      <c r="D9818" s="52" t="s">
        <v>1151</v>
      </c>
      <c r="E9818" s="52" t="s">
        <v>1072</v>
      </c>
      <c r="F9818" s="52" t="s">
        <v>1251</v>
      </c>
      <c r="G9818" s="56" t="s">
        <v>1248</v>
      </c>
      <c r="H9818" s="57">
        <v>284700000</v>
      </c>
    </row>
    <row r="9819" spans="1:8" ht="25.5">
      <c r="A9819" s="52" t="s">
        <v>811</v>
      </c>
      <c r="B9819" s="52" t="s">
        <v>847</v>
      </c>
      <c r="C9819" s="52" t="s">
        <v>1149</v>
      </c>
      <c r="D9819" s="52" t="s">
        <v>1151</v>
      </c>
      <c r="E9819" s="52" t="s">
        <v>1076</v>
      </c>
      <c r="F9819" s="52" t="s">
        <v>201</v>
      </c>
      <c r="G9819" s="56" t="s">
        <v>1077</v>
      </c>
      <c r="H9819" s="57">
        <v>1682005000</v>
      </c>
    </row>
    <row r="9820" spans="1:8">
      <c r="A9820" s="52" t="s">
        <v>811</v>
      </c>
      <c r="B9820" s="52" t="s">
        <v>847</v>
      </c>
      <c r="C9820" s="52" t="s">
        <v>1149</v>
      </c>
      <c r="D9820" s="52" t="s">
        <v>1151</v>
      </c>
      <c r="E9820" s="52" t="s">
        <v>1076</v>
      </c>
      <c r="F9820" s="52" t="s">
        <v>1112</v>
      </c>
      <c r="G9820" s="56" t="s">
        <v>1113</v>
      </c>
      <c r="H9820" s="57">
        <v>192087000</v>
      </c>
    </row>
    <row r="9821" spans="1:8">
      <c r="A9821" s="52" t="s">
        <v>811</v>
      </c>
      <c r="B9821" s="52" t="s">
        <v>847</v>
      </c>
      <c r="C9821" s="52" t="s">
        <v>1149</v>
      </c>
      <c r="D9821" s="52" t="s">
        <v>1151</v>
      </c>
      <c r="E9821" s="52" t="s">
        <v>1076</v>
      </c>
      <c r="F9821" s="52" t="s">
        <v>1078</v>
      </c>
      <c r="G9821" s="56" t="s">
        <v>1079</v>
      </c>
      <c r="H9821" s="57">
        <v>17040000</v>
      </c>
    </row>
    <row r="9822" spans="1:8">
      <c r="A9822" s="52" t="s">
        <v>811</v>
      </c>
      <c r="B9822" s="52" t="s">
        <v>847</v>
      </c>
      <c r="C9822" s="52" t="s">
        <v>1149</v>
      </c>
      <c r="D9822" s="52" t="s">
        <v>1151</v>
      </c>
      <c r="E9822" s="52" t="s">
        <v>1076</v>
      </c>
      <c r="F9822" s="52" t="s">
        <v>1080</v>
      </c>
      <c r="G9822" s="56" t="s">
        <v>1081</v>
      </c>
      <c r="H9822" s="57">
        <v>137890000</v>
      </c>
    </row>
    <row r="9823" spans="1:8">
      <c r="A9823" s="52" t="s">
        <v>811</v>
      </c>
      <c r="B9823" s="52" t="s">
        <v>847</v>
      </c>
      <c r="C9823" s="52" t="s">
        <v>1149</v>
      </c>
      <c r="D9823" s="52" t="s">
        <v>1151</v>
      </c>
      <c r="E9823" s="52" t="s">
        <v>1076</v>
      </c>
      <c r="F9823" s="52" t="s">
        <v>1082</v>
      </c>
      <c r="G9823" s="56" t="s">
        <v>971</v>
      </c>
      <c r="H9823" s="57">
        <v>1334988000</v>
      </c>
    </row>
    <row r="9824" spans="1:8">
      <c r="A9824" s="52" t="s">
        <v>811</v>
      </c>
      <c r="B9824" s="52" t="s">
        <v>847</v>
      </c>
      <c r="C9824" s="52" t="s">
        <v>1149</v>
      </c>
      <c r="D9824" s="52" t="s">
        <v>1151</v>
      </c>
      <c r="E9824" s="52" t="s">
        <v>1083</v>
      </c>
      <c r="F9824" s="52" t="s">
        <v>201</v>
      </c>
      <c r="G9824" s="56" t="s">
        <v>971</v>
      </c>
      <c r="H9824" s="57">
        <v>29600000</v>
      </c>
    </row>
    <row r="9825" spans="1:8">
      <c r="A9825" s="52" t="s">
        <v>811</v>
      </c>
      <c r="B9825" s="52" t="s">
        <v>847</v>
      </c>
      <c r="C9825" s="52" t="s">
        <v>1149</v>
      </c>
      <c r="D9825" s="52" t="s">
        <v>1151</v>
      </c>
      <c r="E9825" s="52" t="s">
        <v>1083</v>
      </c>
      <c r="F9825" s="52" t="s">
        <v>1088</v>
      </c>
      <c r="G9825" s="56" t="s">
        <v>1089</v>
      </c>
      <c r="H9825" s="57">
        <v>29600000</v>
      </c>
    </row>
    <row r="9826" spans="1:8">
      <c r="A9826" s="52" t="s">
        <v>811</v>
      </c>
      <c r="B9826" s="52" t="s">
        <v>847</v>
      </c>
      <c r="C9826" s="52" t="s">
        <v>1149</v>
      </c>
      <c r="D9826" s="52" t="s">
        <v>1151</v>
      </c>
      <c r="E9826" s="52" t="s">
        <v>1100</v>
      </c>
      <c r="F9826" s="52" t="s">
        <v>201</v>
      </c>
      <c r="G9826" s="56" t="s">
        <v>1034</v>
      </c>
      <c r="H9826" s="57">
        <v>138198000</v>
      </c>
    </row>
    <row r="9827" spans="1:8">
      <c r="A9827" s="52" t="s">
        <v>811</v>
      </c>
      <c r="B9827" s="52" t="s">
        <v>847</v>
      </c>
      <c r="C9827" s="52" t="s">
        <v>1149</v>
      </c>
      <c r="D9827" s="52" t="s">
        <v>1151</v>
      </c>
      <c r="E9827" s="52" t="s">
        <v>1100</v>
      </c>
      <c r="F9827" s="52" t="s">
        <v>1103</v>
      </c>
      <c r="G9827" s="56" t="s">
        <v>1104</v>
      </c>
      <c r="H9827" s="57">
        <v>138198000</v>
      </c>
    </row>
    <row r="9828" spans="1:8">
      <c r="A9828" s="52" t="s">
        <v>811</v>
      </c>
      <c r="B9828" s="52" t="s">
        <v>847</v>
      </c>
      <c r="C9828" s="52" t="s">
        <v>1158</v>
      </c>
      <c r="D9828" s="52" t="s">
        <v>201</v>
      </c>
      <c r="E9828" s="52" t="s">
        <v>201</v>
      </c>
      <c r="F9828" s="52" t="s">
        <v>201</v>
      </c>
      <c r="G9828" s="56" t="s">
        <v>1159</v>
      </c>
      <c r="H9828" s="57">
        <v>1786300643</v>
      </c>
    </row>
    <row r="9829" spans="1:8">
      <c r="A9829" s="52" t="s">
        <v>811</v>
      </c>
      <c r="B9829" s="52" t="s">
        <v>847</v>
      </c>
      <c r="C9829" s="52" t="s">
        <v>1158</v>
      </c>
      <c r="D9829" s="52" t="s">
        <v>1185</v>
      </c>
      <c r="E9829" s="52" t="s">
        <v>201</v>
      </c>
      <c r="F9829" s="52" t="s">
        <v>201</v>
      </c>
      <c r="G9829" s="56" t="s">
        <v>1186</v>
      </c>
      <c r="H9829" s="57">
        <v>1786300643</v>
      </c>
    </row>
    <row r="9830" spans="1:8">
      <c r="A9830" s="52" t="s">
        <v>811</v>
      </c>
      <c r="B9830" s="52" t="s">
        <v>847</v>
      </c>
      <c r="C9830" s="52" t="s">
        <v>1158</v>
      </c>
      <c r="D9830" s="52" t="s">
        <v>1185</v>
      </c>
      <c r="E9830" s="52" t="s">
        <v>986</v>
      </c>
      <c r="F9830" s="52" t="s">
        <v>201</v>
      </c>
      <c r="G9830" s="56" t="s">
        <v>987</v>
      </c>
      <c r="H9830" s="57">
        <v>520956480</v>
      </c>
    </row>
    <row r="9831" spans="1:8">
      <c r="A9831" s="52" t="s">
        <v>811</v>
      </c>
      <c r="B9831" s="52" t="s">
        <v>847</v>
      </c>
      <c r="C9831" s="52" t="s">
        <v>1158</v>
      </c>
      <c r="D9831" s="52" t="s">
        <v>1185</v>
      </c>
      <c r="E9831" s="52" t="s">
        <v>986</v>
      </c>
      <c r="F9831" s="52" t="s">
        <v>988</v>
      </c>
      <c r="G9831" s="56" t="s">
        <v>989</v>
      </c>
      <c r="H9831" s="57">
        <v>520956480</v>
      </c>
    </row>
    <row r="9832" spans="1:8">
      <c r="A9832" s="52" t="s">
        <v>811</v>
      </c>
      <c r="B9832" s="52" t="s">
        <v>847</v>
      </c>
      <c r="C9832" s="52" t="s">
        <v>1158</v>
      </c>
      <c r="D9832" s="52" t="s">
        <v>1185</v>
      </c>
      <c r="E9832" s="52" t="s">
        <v>1006</v>
      </c>
      <c r="F9832" s="52" t="s">
        <v>201</v>
      </c>
      <c r="G9832" s="56" t="s">
        <v>1007</v>
      </c>
      <c r="H9832" s="57">
        <v>824000</v>
      </c>
    </row>
    <row r="9833" spans="1:8" ht="38.25">
      <c r="A9833" s="52" t="s">
        <v>811</v>
      </c>
      <c r="B9833" s="52" t="s">
        <v>847</v>
      </c>
      <c r="C9833" s="52" t="s">
        <v>1158</v>
      </c>
      <c r="D9833" s="52" t="s">
        <v>1185</v>
      </c>
      <c r="E9833" s="52" t="s">
        <v>1006</v>
      </c>
      <c r="F9833" s="52" t="s">
        <v>1012</v>
      </c>
      <c r="G9833" s="56" t="s">
        <v>1013</v>
      </c>
      <c r="H9833" s="57">
        <v>824000</v>
      </c>
    </row>
    <row r="9834" spans="1:8">
      <c r="A9834" s="52" t="s">
        <v>811</v>
      </c>
      <c r="B9834" s="52" t="s">
        <v>847</v>
      </c>
      <c r="C9834" s="52" t="s">
        <v>1158</v>
      </c>
      <c r="D9834" s="52" t="s">
        <v>1185</v>
      </c>
      <c r="E9834" s="52" t="s">
        <v>1044</v>
      </c>
      <c r="F9834" s="52" t="s">
        <v>201</v>
      </c>
      <c r="G9834" s="56" t="s">
        <v>1045</v>
      </c>
      <c r="H9834" s="57">
        <v>3072000</v>
      </c>
    </row>
    <row r="9835" spans="1:8">
      <c r="A9835" s="52" t="s">
        <v>811</v>
      </c>
      <c r="B9835" s="52" t="s">
        <v>847</v>
      </c>
      <c r="C9835" s="52" t="s">
        <v>1158</v>
      </c>
      <c r="D9835" s="52" t="s">
        <v>1185</v>
      </c>
      <c r="E9835" s="52" t="s">
        <v>1044</v>
      </c>
      <c r="F9835" s="52" t="s">
        <v>1048</v>
      </c>
      <c r="G9835" s="56" t="s">
        <v>1049</v>
      </c>
      <c r="H9835" s="57">
        <v>3072000</v>
      </c>
    </row>
    <row r="9836" spans="1:8" ht="25.5">
      <c r="A9836" s="52" t="s">
        <v>811</v>
      </c>
      <c r="B9836" s="52" t="s">
        <v>847</v>
      </c>
      <c r="C9836" s="52" t="s">
        <v>1158</v>
      </c>
      <c r="D9836" s="52" t="s">
        <v>1185</v>
      </c>
      <c r="E9836" s="52" t="s">
        <v>1058</v>
      </c>
      <c r="F9836" s="52" t="s">
        <v>201</v>
      </c>
      <c r="G9836" s="56" t="s">
        <v>1059</v>
      </c>
      <c r="H9836" s="57">
        <v>724163</v>
      </c>
    </row>
    <row r="9837" spans="1:8">
      <c r="A9837" s="52" t="s">
        <v>811</v>
      </c>
      <c r="B9837" s="52" t="s">
        <v>847</v>
      </c>
      <c r="C9837" s="52" t="s">
        <v>1158</v>
      </c>
      <c r="D9837" s="52" t="s">
        <v>1185</v>
      </c>
      <c r="E9837" s="52" t="s">
        <v>1058</v>
      </c>
      <c r="F9837" s="52" t="s">
        <v>1068</v>
      </c>
      <c r="G9837" s="56" t="s">
        <v>1069</v>
      </c>
      <c r="H9837" s="57">
        <v>724163</v>
      </c>
    </row>
    <row r="9838" spans="1:8">
      <c r="A9838" s="52" t="s">
        <v>811</v>
      </c>
      <c r="B9838" s="52" t="s">
        <v>847</v>
      </c>
      <c r="C9838" s="52" t="s">
        <v>1158</v>
      </c>
      <c r="D9838" s="52" t="s">
        <v>1185</v>
      </c>
      <c r="E9838" s="52" t="s">
        <v>1096</v>
      </c>
      <c r="F9838" s="52" t="s">
        <v>201</v>
      </c>
      <c r="G9838" s="56" t="s">
        <v>1097</v>
      </c>
      <c r="H9838" s="57">
        <v>1156507000</v>
      </c>
    </row>
    <row r="9839" spans="1:8" ht="25.5">
      <c r="A9839" s="52" t="s">
        <v>811</v>
      </c>
      <c r="B9839" s="52" t="s">
        <v>847</v>
      </c>
      <c r="C9839" s="52" t="s">
        <v>1158</v>
      </c>
      <c r="D9839" s="52" t="s">
        <v>1185</v>
      </c>
      <c r="E9839" s="52" t="s">
        <v>1096</v>
      </c>
      <c r="F9839" s="52" t="s">
        <v>1098</v>
      </c>
      <c r="G9839" s="56" t="s">
        <v>1099</v>
      </c>
      <c r="H9839" s="57">
        <v>1156507000</v>
      </c>
    </row>
    <row r="9840" spans="1:8">
      <c r="A9840" s="52" t="s">
        <v>811</v>
      </c>
      <c r="B9840" s="52" t="s">
        <v>847</v>
      </c>
      <c r="C9840" s="52" t="s">
        <v>1158</v>
      </c>
      <c r="D9840" s="52" t="s">
        <v>1185</v>
      </c>
      <c r="E9840" s="52" t="s">
        <v>1100</v>
      </c>
      <c r="F9840" s="52" t="s">
        <v>201</v>
      </c>
      <c r="G9840" s="56" t="s">
        <v>1034</v>
      </c>
      <c r="H9840" s="57">
        <v>104217000</v>
      </c>
    </row>
    <row r="9841" spans="1:8">
      <c r="A9841" s="52" t="s">
        <v>811</v>
      </c>
      <c r="B9841" s="52" t="s">
        <v>847</v>
      </c>
      <c r="C9841" s="52" t="s">
        <v>1158</v>
      </c>
      <c r="D9841" s="52" t="s">
        <v>1185</v>
      </c>
      <c r="E9841" s="52" t="s">
        <v>1100</v>
      </c>
      <c r="F9841" s="52" t="s">
        <v>1101</v>
      </c>
      <c r="G9841" s="56" t="s">
        <v>1102</v>
      </c>
      <c r="H9841" s="57">
        <v>30222000</v>
      </c>
    </row>
    <row r="9842" spans="1:8">
      <c r="A9842" s="52" t="s">
        <v>811</v>
      </c>
      <c r="B9842" s="52" t="s">
        <v>847</v>
      </c>
      <c r="C9842" s="52" t="s">
        <v>1158</v>
      </c>
      <c r="D9842" s="52" t="s">
        <v>1185</v>
      </c>
      <c r="E9842" s="52" t="s">
        <v>1100</v>
      </c>
      <c r="F9842" s="52" t="s">
        <v>1103</v>
      </c>
      <c r="G9842" s="56" t="s">
        <v>1104</v>
      </c>
      <c r="H9842" s="57">
        <v>70847000</v>
      </c>
    </row>
    <row r="9843" spans="1:8">
      <c r="A9843" s="52" t="s">
        <v>811</v>
      </c>
      <c r="B9843" s="52" t="s">
        <v>847</v>
      </c>
      <c r="C9843" s="52" t="s">
        <v>1158</v>
      </c>
      <c r="D9843" s="52" t="s">
        <v>1185</v>
      </c>
      <c r="E9843" s="52" t="s">
        <v>1100</v>
      </c>
      <c r="F9843" s="52" t="s">
        <v>1105</v>
      </c>
      <c r="G9843" s="56" t="s">
        <v>971</v>
      </c>
      <c r="H9843" s="57">
        <v>3148000</v>
      </c>
    </row>
    <row r="9844" spans="1:8" ht="25.5">
      <c r="A9844" s="52" t="s">
        <v>811</v>
      </c>
      <c r="B9844" s="52" t="s">
        <v>847</v>
      </c>
      <c r="C9844" s="52" t="s">
        <v>930</v>
      </c>
      <c r="D9844" s="52" t="s">
        <v>201</v>
      </c>
      <c r="E9844" s="52" t="s">
        <v>201</v>
      </c>
      <c r="F9844" s="52" t="s">
        <v>201</v>
      </c>
      <c r="G9844" s="56" t="s">
        <v>931</v>
      </c>
      <c r="H9844" s="57">
        <v>3998752000</v>
      </c>
    </row>
    <row r="9845" spans="1:8">
      <c r="A9845" s="52" t="s">
        <v>811</v>
      </c>
      <c r="B9845" s="52" t="s">
        <v>847</v>
      </c>
      <c r="C9845" s="52" t="s">
        <v>930</v>
      </c>
      <c r="D9845" s="52" t="s">
        <v>932</v>
      </c>
      <c r="E9845" s="52" t="s">
        <v>201</v>
      </c>
      <c r="F9845" s="52" t="s">
        <v>201</v>
      </c>
      <c r="G9845" s="56" t="s">
        <v>933</v>
      </c>
      <c r="H9845" s="57">
        <v>3998752000</v>
      </c>
    </row>
    <row r="9846" spans="1:8">
      <c r="A9846" s="52" t="s">
        <v>811</v>
      </c>
      <c r="B9846" s="52" t="s">
        <v>847</v>
      </c>
      <c r="C9846" s="52" t="s">
        <v>930</v>
      </c>
      <c r="D9846" s="52" t="s">
        <v>932</v>
      </c>
      <c r="E9846" s="52" t="s">
        <v>944</v>
      </c>
      <c r="F9846" s="52" t="s">
        <v>201</v>
      </c>
      <c r="G9846" s="56" t="s">
        <v>945</v>
      </c>
      <c r="H9846" s="57">
        <v>154518000</v>
      </c>
    </row>
    <row r="9847" spans="1:8">
      <c r="A9847" s="52" t="s">
        <v>811</v>
      </c>
      <c r="B9847" s="52" t="s">
        <v>847</v>
      </c>
      <c r="C9847" s="52" t="s">
        <v>930</v>
      </c>
      <c r="D9847" s="52" t="s">
        <v>932</v>
      </c>
      <c r="E9847" s="52" t="s">
        <v>944</v>
      </c>
      <c r="F9847" s="52" t="s">
        <v>948</v>
      </c>
      <c r="G9847" s="56" t="s">
        <v>949</v>
      </c>
      <c r="H9847" s="57">
        <v>120993000</v>
      </c>
    </row>
    <row r="9848" spans="1:8">
      <c r="A9848" s="52" t="s">
        <v>811</v>
      </c>
      <c r="B9848" s="52" t="s">
        <v>847</v>
      </c>
      <c r="C9848" s="52" t="s">
        <v>930</v>
      </c>
      <c r="D9848" s="52" t="s">
        <v>932</v>
      </c>
      <c r="E9848" s="52" t="s">
        <v>944</v>
      </c>
      <c r="F9848" s="52" t="s">
        <v>960</v>
      </c>
      <c r="G9848" s="56" t="s">
        <v>961</v>
      </c>
      <c r="H9848" s="57">
        <v>33525000</v>
      </c>
    </row>
    <row r="9849" spans="1:8">
      <c r="A9849" s="52" t="s">
        <v>811</v>
      </c>
      <c r="B9849" s="52" t="s">
        <v>847</v>
      </c>
      <c r="C9849" s="52" t="s">
        <v>930</v>
      </c>
      <c r="D9849" s="52" t="s">
        <v>932</v>
      </c>
      <c r="E9849" s="52" t="s">
        <v>1139</v>
      </c>
      <c r="F9849" s="52" t="s">
        <v>201</v>
      </c>
      <c r="G9849" s="56" t="s">
        <v>1140</v>
      </c>
      <c r="H9849" s="57">
        <v>287430000</v>
      </c>
    </row>
    <row r="9850" spans="1:8">
      <c r="A9850" s="52" t="s">
        <v>811</v>
      </c>
      <c r="B9850" s="52" t="s">
        <v>847</v>
      </c>
      <c r="C9850" s="52" t="s">
        <v>930</v>
      </c>
      <c r="D9850" s="52" t="s">
        <v>932</v>
      </c>
      <c r="E9850" s="52" t="s">
        <v>1139</v>
      </c>
      <c r="F9850" s="52" t="s">
        <v>1141</v>
      </c>
      <c r="G9850" s="56" t="s">
        <v>1142</v>
      </c>
      <c r="H9850" s="57">
        <v>285000000</v>
      </c>
    </row>
    <row r="9851" spans="1:8">
      <c r="A9851" s="52" t="s">
        <v>811</v>
      </c>
      <c r="B9851" s="52" t="s">
        <v>847</v>
      </c>
      <c r="C9851" s="52" t="s">
        <v>930</v>
      </c>
      <c r="D9851" s="52" t="s">
        <v>932</v>
      </c>
      <c r="E9851" s="52" t="s">
        <v>1139</v>
      </c>
      <c r="F9851" s="52" t="s">
        <v>1266</v>
      </c>
      <c r="G9851" s="56" t="s">
        <v>1267</v>
      </c>
      <c r="H9851" s="57">
        <v>2430000</v>
      </c>
    </row>
    <row r="9852" spans="1:8">
      <c r="A9852" s="52" t="s">
        <v>811</v>
      </c>
      <c r="B9852" s="52" t="s">
        <v>847</v>
      </c>
      <c r="C9852" s="52" t="s">
        <v>930</v>
      </c>
      <c r="D9852" s="52" t="s">
        <v>932</v>
      </c>
      <c r="E9852" s="52" t="s">
        <v>966</v>
      </c>
      <c r="F9852" s="52" t="s">
        <v>201</v>
      </c>
      <c r="G9852" s="56" t="s">
        <v>967</v>
      </c>
      <c r="H9852" s="57">
        <v>59400000</v>
      </c>
    </row>
    <row r="9853" spans="1:8">
      <c r="A9853" s="52" t="s">
        <v>811</v>
      </c>
      <c r="B9853" s="52" t="s">
        <v>847</v>
      </c>
      <c r="C9853" s="52" t="s">
        <v>930</v>
      </c>
      <c r="D9853" s="52" t="s">
        <v>932</v>
      </c>
      <c r="E9853" s="52" t="s">
        <v>966</v>
      </c>
      <c r="F9853" s="52" t="s">
        <v>970</v>
      </c>
      <c r="G9853" s="56" t="s">
        <v>971</v>
      </c>
      <c r="H9853" s="57">
        <v>59400000</v>
      </c>
    </row>
    <row r="9854" spans="1:8">
      <c r="A9854" s="52" t="s">
        <v>811</v>
      </c>
      <c r="B9854" s="52" t="s">
        <v>847</v>
      </c>
      <c r="C9854" s="52" t="s">
        <v>930</v>
      </c>
      <c r="D9854" s="52" t="s">
        <v>932</v>
      </c>
      <c r="E9854" s="52" t="s">
        <v>982</v>
      </c>
      <c r="F9854" s="52" t="s">
        <v>201</v>
      </c>
      <c r="G9854" s="56" t="s">
        <v>983</v>
      </c>
      <c r="H9854" s="57">
        <v>32400000</v>
      </c>
    </row>
    <row r="9855" spans="1:8">
      <c r="A9855" s="52" t="s">
        <v>811</v>
      </c>
      <c r="B9855" s="52" t="s">
        <v>847</v>
      </c>
      <c r="C9855" s="52" t="s">
        <v>930</v>
      </c>
      <c r="D9855" s="52" t="s">
        <v>932</v>
      </c>
      <c r="E9855" s="52" t="s">
        <v>982</v>
      </c>
      <c r="F9855" s="52" t="s">
        <v>1242</v>
      </c>
      <c r="G9855" s="56" t="s">
        <v>971</v>
      </c>
      <c r="H9855" s="57">
        <v>32400000</v>
      </c>
    </row>
    <row r="9856" spans="1:8">
      <c r="A9856" s="52" t="s">
        <v>811</v>
      </c>
      <c r="B9856" s="52" t="s">
        <v>847</v>
      </c>
      <c r="C9856" s="52" t="s">
        <v>930</v>
      </c>
      <c r="D9856" s="52" t="s">
        <v>932</v>
      </c>
      <c r="E9856" s="52" t="s">
        <v>986</v>
      </c>
      <c r="F9856" s="52" t="s">
        <v>201</v>
      </c>
      <c r="G9856" s="56" t="s">
        <v>987</v>
      </c>
      <c r="H9856" s="57">
        <v>21267000</v>
      </c>
    </row>
    <row r="9857" spans="1:8">
      <c r="A9857" s="52" t="s">
        <v>811</v>
      </c>
      <c r="B9857" s="52" t="s">
        <v>847</v>
      </c>
      <c r="C9857" s="52" t="s">
        <v>930</v>
      </c>
      <c r="D9857" s="52" t="s">
        <v>932</v>
      </c>
      <c r="E9857" s="52" t="s">
        <v>986</v>
      </c>
      <c r="F9857" s="52" t="s">
        <v>992</v>
      </c>
      <c r="G9857" s="56" t="s">
        <v>993</v>
      </c>
      <c r="H9857" s="57">
        <v>21267000</v>
      </c>
    </row>
    <row r="9858" spans="1:8">
      <c r="A9858" s="52" t="s">
        <v>811</v>
      </c>
      <c r="B9858" s="52" t="s">
        <v>847</v>
      </c>
      <c r="C9858" s="52" t="s">
        <v>930</v>
      </c>
      <c r="D9858" s="52" t="s">
        <v>932</v>
      </c>
      <c r="E9858" s="52" t="s">
        <v>996</v>
      </c>
      <c r="F9858" s="52" t="s">
        <v>201</v>
      </c>
      <c r="G9858" s="56" t="s">
        <v>997</v>
      </c>
      <c r="H9858" s="57">
        <v>5975000</v>
      </c>
    </row>
    <row r="9859" spans="1:8">
      <c r="A9859" s="52" t="s">
        <v>811</v>
      </c>
      <c r="B9859" s="52" t="s">
        <v>847</v>
      </c>
      <c r="C9859" s="52" t="s">
        <v>930</v>
      </c>
      <c r="D9859" s="52" t="s">
        <v>932</v>
      </c>
      <c r="E9859" s="52" t="s">
        <v>996</v>
      </c>
      <c r="F9859" s="52" t="s">
        <v>998</v>
      </c>
      <c r="G9859" s="56" t="s">
        <v>999</v>
      </c>
      <c r="H9859" s="57">
        <v>5975000</v>
      </c>
    </row>
    <row r="9860" spans="1:8">
      <c r="A9860" s="52" t="s">
        <v>811</v>
      </c>
      <c r="B9860" s="52" t="s">
        <v>847</v>
      </c>
      <c r="C9860" s="52" t="s">
        <v>930</v>
      </c>
      <c r="D9860" s="52" t="s">
        <v>932</v>
      </c>
      <c r="E9860" s="52" t="s">
        <v>1006</v>
      </c>
      <c r="F9860" s="52" t="s">
        <v>201</v>
      </c>
      <c r="G9860" s="56" t="s">
        <v>1007</v>
      </c>
      <c r="H9860" s="57">
        <v>868219000</v>
      </c>
    </row>
    <row r="9861" spans="1:8">
      <c r="A9861" s="52" t="s">
        <v>811</v>
      </c>
      <c r="B9861" s="52" t="s">
        <v>847</v>
      </c>
      <c r="C9861" s="52" t="s">
        <v>930</v>
      </c>
      <c r="D9861" s="52" t="s">
        <v>932</v>
      </c>
      <c r="E9861" s="52" t="s">
        <v>1006</v>
      </c>
      <c r="F9861" s="52" t="s">
        <v>1014</v>
      </c>
      <c r="G9861" s="56" t="s">
        <v>1015</v>
      </c>
      <c r="H9861" s="57">
        <v>862269000</v>
      </c>
    </row>
    <row r="9862" spans="1:8">
      <c r="A9862" s="52" t="s">
        <v>811</v>
      </c>
      <c r="B9862" s="52" t="s">
        <v>847</v>
      </c>
      <c r="C9862" s="52" t="s">
        <v>930</v>
      </c>
      <c r="D9862" s="52" t="s">
        <v>932</v>
      </c>
      <c r="E9862" s="52" t="s">
        <v>1006</v>
      </c>
      <c r="F9862" s="52" t="s">
        <v>1020</v>
      </c>
      <c r="G9862" s="56" t="s">
        <v>511</v>
      </c>
      <c r="H9862" s="57">
        <v>5950000</v>
      </c>
    </row>
    <row r="9863" spans="1:8">
      <c r="A9863" s="52" t="s">
        <v>811</v>
      </c>
      <c r="B9863" s="52" t="s">
        <v>847</v>
      </c>
      <c r="C9863" s="52" t="s">
        <v>930</v>
      </c>
      <c r="D9863" s="52" t="s">
        <v>932</v>
      </c>
      <c r="E9863" s="52" t="s">
        <v>1021</v>
      </c>
      <c r="F9863" s="52" t="s">
        <v>201</v>
      </c>
      <c r="G9863" s="56" t="s">
        <v>1022</v>
      </c>
      <c r="H9863" s="57">
        <v>1187329000</v>
      </c>
    </row>
    <row r="9864" spans="1:8">
      <c r="A9864" s="52" t="s">
        <v>811</v>
      </c>
      <c r="B9864" s="52" t="s">
        <v>847</v>
      </c>
      <c r="C9864" s="52" t="s">
        <v>930</v>
      </c>
      <c r="D9864" s="52" t="s">
        <v>932</v>
      </c>
      <c r="E9864" s="52" t="s">
        <v>1021</v>
      </c>
      <c r="F9864" s="52" t="s">
        <v>1023</v>
      </c>
      <c r="G9864" s="56" t="s">
        <v>1024</v>
      </c>
      <c r="H9864" s="57">
        <v>55970000</v>
      </c>
    </row>
    <row r="9865" spans="1:8">
      <c r="A9865" s="52" t="s">
        <v>811</v>
      </c>
      <c r="B9865" s="52" t="s">
        <v>847</v>
      </c>
      <c r="C9865" s="52" t="s">
        <v>930</v>
      </c>
      <c r="D9865" s="52" t="s">
        <v>932</v>
      </c>
      <c r="E9865" s="52" t="s">
        <v>1021</v>
      </c>
      <c r="F9865" s="52" t="s">
        <v>1025</v>
      </c>
      <c r="G9865" s="56" t="s">
        <v>1026</v>
      </c>
      <c r="H9865" s="57">
        <v>57900000</v>
      </c>
    </row>
    <row r="9866" spans="1:8">
      <c r="A9866" s="52" t="s">
        <v>811</v>
      </c>
      <c r="B9866" s="52" t="s">
        <v>847</v>
      </c>
      <c r="C9866" s="52" t="s">
        <v>930</v>
      </c>
      <c r="D9866" s="52" t="s">
        <v>932</v>
      </c>
      <c r="E9866" s="52" t="s">
        <v>1021</v>
      </c>
      <c r="F9866" s="52" t="s">
        <v>1029</v>
      </c>
      <c r="G9866" s="56" t="s">
        <v>1030</v>
      </c>
      <c r="H9866" s="57">
        <v>11000000</v>
      </c>
    </row>
    <row r="9867" spans="1:8">
      <c r="A9867" s="52" t="s">
        <v>811</v>
      </c>
      <c r="B9867" s="52" t="s">
        <v>847</v>
      </c>
      <c r="C9867" s="52" t="s">
        <v>930</v>
      </c>
      <c r="D9867" s="52" t="s">
        <v>932</v>
      </c>
      <c r="E9867" s="52" t="s">
        <v>1021</v>
      </c>
      <c r="F9867" s="52" t="s">
        <v>1243</v>
      </c>
      <c r="G9867" s="56" t="s">
        <v>1244</v>
      </c>
      <c r="H9867" s="57">
        <v>3859000</v>
      </c>
    </row>
    <row r="9868" spans="1:8">
      <c r="A9868" s="52" t="s">
        <v>811</v>
      </c>
      <c r="B9868" s="52" t="s">
        <v>847</v>
      </c>
      <c r="C9868" s="52" t="s">
        <v>930</v>
      </c>
      <c r="D9868" s="52" t="s">
        <v>932</v>
      </c>
      <c r="E9868" s="52" t="s">
        <v>1021</v>
      </c>
      <c r="F9868" s="52" t="s">
        <v>1031</v>
      </c>
      <c r="G9868" s="56" t="s">
        <v>1032</v>
      </c>
      <c r="H9868" s="57">
        <v>501030000</v>
      </c>
    </row>
    <row r="9869" spans="1:8">
      <c r="A9869" s="52" t="s">
        <v>811</v>
      </c>
      <c r="B9869" s="52" t="s">
        <v>847</v>
      </c>
      <c r="C9869" s="52" t="s">
        <v>930</v>
      </c>
      <c r="D9869" s="52" t="s">
        <v>932</v>
      </c>
      <c r="E9869" s="52" t="s">
        <v>1021</v>
      </c>
      <c r="F9869" s="52" t="s">
        <v>1033</v>
      </c>
      <c r="G9869" s="56" t="s">
        <v>1034</v>
      </c>
      <c r="H9869" s="57">
        <v>557570000</v>
      </c>
    </row>
    <row r="9870" spans="1:8">
      <c r="A9870" s="52" t="s">
        <v>811</v>
      </c>
      <c r="B9870" s="52" t="s">
        <v>847</v>
      </c>
      <c r="C9870" s="52" t="s">
        <v>930</v>
      </c>
      <c r="D9870" s="52" t="s">
        <v>932</v>
      </c>
      <c r="E9870" s="52" t="s">
        <v>1035</v>
      </c>
      <c r="F9870" s="52" t="s">
        <v>201</v>
      </c>
      <c r="G9870" s="56" t="s">
        <v>1036</v>
      </c>
      <c r="H9870" s="57">
        <v>141045000</v>
      </c>
    </row>
    <row r="9871" spans="1:8">
      <c r="A9871" s="52" t="s">
        <v>811</v>
      </c>
      <c r="B9871" s="52" t="s">
        <v>847</v>
      </c>
      <c r="C9871" s="52" t="s">
        <v>930</v>
      </c>
      <c r="D9871" s="52" t="s">
        <v>932</v>
      </c>
      <c r="E9871" s="52" t="s">
        <v>1035</v>
      </c>
      <c r="F9871" s="52" t="s">
        <v>1037</v>
      </c>
      <c r="G9871" s="56" t="s">
        <v>1038</v>
      </c>
      <c r="H9871" s="57">
        <v>13950000</v>
      </c>
    </row>
    <row r="9872" spans="1:8">
      <c r="A9872" s="52" t="s">
        <v>811</v>
      </c>
      <c r="B9872" s="52" t="s">
        <v>847</v>
      </c>
      <c r="C9872" s="52" t="s">
        <v>930</v>
      </c>
      <c r="D9872" s="52" t="s">
        <v>932</v>
      </c>
      <c r="E9872" s="52" t="s">
        <v>1035</v>
      </c>
      <c r="F9872" s="52" t="s">
        <v>1039</v>
      </c>
      <c r="G9872" s="56" t="s">
        <v>1040</v>
      </c>
      <c r="H9872" s="57">
        <v>44140000</v>
      </c>
    </row>
    <row r="9873" spans="1:8">
      <c r="A9873" s="52" t="s">
        <v>811</v>
      </c>
      <c r="B9873" s="52" t="s">
        <v>847</v>
      </c>
      <c r="C9873" s="52" t="s">
        <v>930</v>
      </c>
      <c r="D9873" s="52" t="s">
        <v>932</v>
      </c>
      <c r="E9873" s="52" t="s">
        <v>1035</v>
      </c>
      <c r="F9873" s="52" t="s">
        <v>1041</v>
      </c>
      <c r="G9873" s="56" t="s">
        <v>1028</v>
      </c>
      <c r="H9873" s="57">
        <v>82955000</v>
      </c>
    </row>
    <row r="9874" spans="1:8">
      <c r="A9874" s="52" t="s">
        <v>811</v>
      </c>
      <c r="B9874" s="52" t="s">
        <v>847</v>
      </c>
      <c r="C9874" s="52" t="s">
        <v>930</v>
      </c>
      <c r="D9874" s="52" t="s">
        <v>932</v>
      </c>
      <c r="E9874" s="52" t="s">
        <v>1044</v>
      </c>
      <c r="F9874" s="52" t="s">
        <v>201</v>
      </c>
      <c r="G9874" s="56" t="s">
        <v>1045</v>
      </c>
      <c r="H9874" s="57">
        <v>34610000</v>
      </c>
    </row>
    <row r="9875" spans="1:8">
      <c r="A9875" s="52" t="s">
        <v>811</v>
      </c>
      <c r="B9875" s="52" t="s">
        <v>847</v>
      </c>
      <c r="C9875" s="52" t="s">
        <v>930</v>
      </c>
      <c r="D9875" s="52" t="s">
        <v>932</v>
      </c>
      <c r="E9875" s="52" t="s">
        <v>1044</v>
      </c>
      <c r="F9875" s="52" t="s">
        <v>1046</v>
      </c>
      <c r="G9875" s="56" t="s">
        <v>1047</v>
      </c>
      <c r="H9875" s="57">
        <v>12400000</v>
      </c>
    </row>
    <row r="9876" spans="1:8">
      <c r="A9876" s="52" t="s">
        <v>811</v>
      </c>
      <c r="B9876" s="52" t="s">
        <v>847</v>
      </c>
      <c r="C9876" s="52" t="s">
        <v>930</v>
      </c>
      <c r="D9876" s="52" t="s">
        <v>932</v>
      </c>
      <c r="E9876" s="52" t="s">
        <v>1044</v>
      </c>
      <c r="F9876" s="52" t="s">
        <v>1310</v>
      </c>
      <c r="G9876" s="56" t="s">
        <v>1311</v>
      </c>
      <c r="H9876" s="57">
        <v>17590000</v>
      </c>
    </row>
    <row r="9877" spans="1:8">
      <c r="A9877" s="52" t="s">
        <v>811</v>
      </c>
      <c r="B9877" s="52" t="s">
        <v>847</v>
      </c>
      <c r="C9877" s="52" t="s">
        <v>930</v>
      </c>
      <c r="D9877" s="52" t="s">
        <v>932</v>
      </c>
      <c r="E9877" s="52" t="s">
        <v>1044</v>
      </c>
      <c r="F9877" s="52" t="s">
        <v>1050</v>
      </c>
      <c r="G9877" s="56" t="s">
        <v>1051</v>
      </c>
      <c r="H9877" s="57">
        <v>4620000</v>
      </c>
    </row>
    <row r="9878" spans="1:8" ht="25.5">
      <c r="A9878" s="52" t="s">
        <v>811</v>
      </c>
      <c r="B9878" s="52" t="s">
        <v>847</v>
      </c>
      <c r="C9878" s="52" t="s">
        <v>930</v>
      </c>
      <c r="D9878" s="52" t="s">
        <v>932</v>
      </c>
      <c r="E9878" s="52" t="s">
        <v>1058</v>
      </c>
      <c r="F9878" s="52" t="s">
        <v>201</v>
      </c>
      <c r="G9878" s="56" t="s">
        <v>1059</v>
      </c>
      <c r="H9878" s="57">
        <v>2797000</v>
      </c>
    </row>
    <row r="9879" spans="1:8">
      <c r="A9879" s="52" t="s">
        <v>811</v>
      </c>
      <c r="B9879" s="52" t="s">
        <v>847</v>
      </c>
      <c r="C9879" s="52" t="s">
        <v>930</v>
      </c>
      <c r="D9879" s="52" t="s">
        <v>932</v>
      </c>
      <c r="E9879" s="52" t="s">
        <v>1058</v>
      </c>
      <c r="F9879" s="52" t="s">
        <v>1064</v>
      </c>
      <c r="G9879" s="56" t="s">
        <v>1065</v>
      </c>
      <c r="H9879" s="57">
        <v>2797000</v>
      </c>
    </row>
    <row r="9880" spans="1:8" ht="25.5">
      <c r="A9880" s="52" t="s">
        <v>811</v>
      </c>
      <c r="B9880" s="52" t="s">
        <v>847</v>
      </c>
      <c r="C9880" s="52" t="s">
        <v>930</v>
      </c>
      <c r="D9880" s="52" t="s">
        <v>932</v>
      </c>
      <c r="E9880" s="52" t="s">
        <v>1076</v>
      </c>
      <c r="F9880" s="52" t="s">
        <v>201</v>
      </c>
      <c r="G9880" s="56" t="s">
        <v>1077</v>
      </c>
      <c r="H9880" s="57">
        <v>663436000</v>
      </c>
    </row>
    <row r="9881" spans="1:8">
      <c r="A9881" s="52" t="s">
        <v>811</v>
      </c>
      <c r="B9881" s="52" t="s">
        <v>847</v>
      </c>
      <c r="C9881" s="52" t="s">
        <v>930</v>
      </c>
      <c r="D9881" s="52" t="s">
        <v>932</v>
      </c>
      <c r="E9881" s="52" t="s">
        <v>1076</v>
      </c>
      <c r="F9881" s="52" t="s">
        <v>1112</v>
      </c>
      <c r="G9881" s="56" t="s">
        <v>1113</v>
      </c>
      <c r="H9881" s="57">
        <v>148151000</v>
      </c>
    </row>
    <row r="9882" spans="1:8">
      <c r="A9882" s="52" t="s">
        <v>811</v>
      </c>
      <c r="B9882" s="52" t="s">
        <v>847</v>
      </c>
      <c r="C9882" s="52" t="s">
        <v>930</v>
      </c>
      <c r="D9882" s="52" t="s">
        <v>932</v>
      </c>
      <c r="E9882" s="52" t="s">
        <v>1076</v>
      </c>
      <c r="F9882" s="52" t="s">
        <v>1080</v>
      </c>
      <c r="G9882" s="56" t="s">
        <v>1081</v>
      </c>
      <c r="H9882" s="57">
        <v>185730000</v>
      </c>
    </row>
    <row r="9883" spans="1:8">
      <c r="A9883" s="52" t="s">
        <v>811</v>
      </c>
      <c r="B9883" s="52" t="s">
        <v>847</v>
      </c>
      <c r="C9883" s="52" t="s">
        <v>930</v>
      </c>
      <c r="D9883" s="52" t="s">
        <v>932</v>
      </c>
      <c r="E9883" s="52" t="s">
        <v>1076</v>
      </c>
      <c r="F9883" s="52" t="s">
        <v>1082</v>
      </c>
      <c r="G9883" s="56" t="s">
        <v>971</v>
      </c>
      <c r="H9883" s="57">
        <v>329555000</v>
      </c>
    </row>
    <row r="9884" spans="1:8">
      <c r="A9884" s="52" t="s">
        <v>811</v>
      </c>
      <c r="B9884" s="52" t="s">
        <v>847</v>
      </c>
      <c r="C9884" s="52" t="s">
        <v>930</v>
      </c>
      <c r="D9884" s="52" t="s">
        <v>932</v>
      </c>
      <c r="E9884" s="52" t="s">
        <v>1189</v>
      </c>
      <c r="F9884" s="52" t="s">
        <v>201</v>
      </c>
      <c r="G9884" s="56" t="s">
        <v>1190</v>
      </c>
      <c r="H9884" s="57">
        <v>41600000</v>
      </c>
    </row>
    <row r="9885" spans="1:8">
      <c r="A9885" s="52" t="s">
        <v>811</v>
      </c>
      <c r="B9885" s="52" t="s">
        <v>847</v>
      </c>
      <c r="C9885" s="52" t="s">
        <v>930</v>
      </c>
      <c r="D9885" s="52" t="s">
        <v>932</v>
      </c>
      <c r="E9885" s="52" t="s">
        <v>1189</v>
      </c>
      <c r="F9885" s="52" t="s">
        <v>1191</v>
      </c>
      <c r="G9885" s="56" t="s">
        <v>1192</v>
      </c>
      <c r="H9885" s="57">
        <v>41600000</v>
      </c>
    </row>
    <row r="9886" spans="1:8">
      <c r="A9886" s="52" t="s">
        <v>811</v>
      </c>
      <c r="B9886" s="52" t="s">
        <v>847</v>
      </c>
      <c r="C9886" s="52" t="s">
        <v>930</v>
      </c>
      <c r="D9886" s="52" t="s">
        <v>932</v>
      </c>
      <c r="E9886" s="52" t="s">
        <v>1083</v>
      </c>
      <c r="F9886" s="52" t="s">
        <v>201</v>
      </c>
      <c r="G9886" s="56" t="s">
        <v>971</v>
      </c>
      <c r="H9886" s="57">
        <v>498726000</v>
      </c>
    </row>
    <row r="9887" spans="1:8">
      <c r="A9887" s="52" t="s">
        <v>811</v>
      </c>
      <c r="B9887" s="52" t="s">
        <v>847</v>
      </c>
      <c r="C9887" s="52" t="s">
        <v>930</v>
      </c>
      <c r="D9887" s="52" t="s">
        <v>932</v>
      </c>
      <c r="E9887" s="52" t="s">
        <v>1083</v>
      </c>
      <c r="F9887" s="52" t="s">
        <v>1084</v>
      </c>
      <c r="G9887" s="56" t="s">
        <v>1085</v>
      </c>
      <c r="H9887" s="57">
        <v>1793000</v>
      </c>
    </row>
    <row r="9888" spans="1:8">
      <c r="A9888" s="52" t="s">
        <v>811</v>
      </c>
      <c r="B9888" s="52" t="s">
        <v>847</v>
      </c>
      <c r="C9888" s="52" t="s">
        <v>930</v>
      </c>
      <c r="D9888" s="52" t="s">
        <v>932</v>
      </c>
      <c r="E9888" s="52" t="s">
        <v>1083</v>
      </c>
      <c r="F9888" s="52" t="s">
        <v>1088</v>
      </c>
      <c r="G9888" s="56" t="s">
        <v>1089</v>
      </c>
      <c r="H9888" s="57">
        <v>113443000</v>
      </c>
    </row>
    <row r="9889" spans="1:8">
      <c r="A9889" s="52" t="s">
        <v>811</v>
      </c>
      <c r="B9889" s="52" t="s">
        <v>847</v>
      </c>
      <c r="C9889" s="52" t="s">
        <v>930</v>
      </c>
      <c r="D9889" s="52" t="s">
        <v>932</v>
      </c>
      <c r="E9889" s="52" t="s">
        <v>1083</v>
      </c>
      <c r="F9889" s="52" t="s">
        <v>1090</v>
      </c>
      <c r="G9889" s="56" t="s">
        <v>1091</v>
      </c>
      <c r="H9889" s="57">
        <v>383490000</v>
      </c>
    </row>
    <row r="9890" spans="1:8">
      <c r="A9890" s="52" t="s">
        <v>811</v>
      </c>
      <c r="B9890" s="52" t="s">
        <v>847</v>
      </c>
      <c r="C9890" s="52" t="s">
        <v>1209</v>
      </c>
      <c r="D9890" s="52" t="s">
        <v>201</v>
      </c>
      <c r="E9890" s="52" t="s">
        <v>201</v>
      </c>
      <c r="F9890" s="52" t="s">
        <v>201</v>
      </c>
      <c r="G9890" s="56" t="s">
        <v>1210</v>
      </c>
      <c r="H9890" s="57">
        <v>110000000</v>
      </c>
    </row>
    <row r="9891" spans="1:8" ht="25.5">
      <c r="A9891" s="52" t="s">
        <v>811</v>
      </c>
      <c r="B9891" s="52" t="s">
        <v>847</v>
      </c>
      <c r="C9891" s="52" t="s">
        <v>1209</v>
      </c>
      <c r="D9891" s="52" t="s">
        <v>1389</v>
      </c>
      <c r="E9891" s="52" t="s">
        <v>201</v>
      </c>
      <c r="F9891" s="52" t="s">
        <v>201</v>
      </c>
      <c r="G9891" s="56" t="s">
        <v>1390</v>
      </c>
      <c r="H9891" s="57">
        <v>110000000</v>
      </c>
    </row>
    <row r="9892" spans="1:8">
      <c r="A9892" s="52" t="s">
        <v>811</v>
      </c>
      <c r="B9892" s="52" t="s">
        <v>847</v>
      </c>
      <c r="C9892" s="52" t="s">
        <v>1209</v>
      </c>
      <c r="D9892" s="52" t="s">
        <v>1389</v>
      </c>
      <c r="E9892" s="52" t="s">
        <v>1006</v>
      </c>
      <c r="F9892" s="52" t="s">
        <v>201</v>
      </c>
      <c r="G9892" s="56" t="s">
        <v>1007</v>
      </c>
      <c r="H9892" s="57">
        <v>110000000</v>
      </c>
    </row>
    <row r="9893" spans="1:8">
      <c r="A9893" s="52" t="s">
        <v>811</v>
      </c>
      <c r="B9893" s="52" t="s">
        <v>847</v>
      </c>
      <c r="C9893" s="52" t="s">
        <v>1209</v>
      </c>
      <c r="D9893" s="52" t="s">
        <v>1389</v>
      </c>
      <c r="E9893" s="52" t="s">
        <v>1006</v>
      </c>
      <c r="F9893" s="52" t="s">
        <v>1014</v>
      </c>
      <c r="G9893" s="56" t="s">
        <v>1015</v>
      </c>
      <c r="H9893" s="57">
        <v>110000000</v>
      </c>
    </row>
    <row r="9894" spans="1:8">
      <c r="A9894" s="52" t="s">
        <v>811</v>
      </c>
      <c r="B9894" s="52" t="s">
        <v>849</v>
      </c>
      <c r="C9894" s="52" t="s">
        <v>201</v>
      </c>
      <c r="D9894" s="52" t="s">
        <v>201</v>
      </c>
      <c r="E9894" s="52" t="s">
        <v>201</v>
      </c>
      <c r="F9894" s="52" t="s">
        <v>201</v>
      </c>
      <c r="G9894" s="56" t="s">
        <v>850</v>
      </c>
      <c r="H9894" s="57">
        <v>35472231952</v>
      </c>
    </row>
    <row r="9895" spans="1:8">
      <c r="A9895" s="52" t="s">
        <v>811</v>
      </c>
      <c r="B9895" s="52" t="s">
        <v>849</v>
      </c>
      <c r="C9895" s="52" t="s">
        <v>480</v>
      </c>
      <c r="D9895" s="52" t="s">
        <v>201</v>
      </c>
      <c r="E9895" s="52" t="s">
        <v>201</v>
      </c>
      <c r="F9895" s="52" t="s">
        <v>201</v>
      </c>
      <c r="G9895" s="56" t="s">
        <v>1137</v>
      </c>
      <c r="H9895" s="57">
        <v>26542000</v>
      </c>
    </row>
    <row r="9896" spans="1:8">
      <c r="A9896" s="52" t="s">
        <v>811</v>
      </c>
      <c r="B9896" s="52" t="s">
        <v>849</v>
      </c>
      <c r="C9896" s="52" t="s">
        <v>480</v>
      </c>
      <c r="D9896" s="52" t="s">
        <v>490</v>
      </c>
      <c r="E9896" s="52" t="s">
        <v>201</v>
      </c>
      <c r="F9896" s="52" t="s">
        <v>201</v>
      </c>
      <c r="G9896" s="56" t="s">
        <v>1138</v>
      </c>
      <c r="H9896" s="57">
        <v>26542000</v>
      </c>
    </row>
    <row r="9897" spans="1:8">
      <c r="A9897" s="52" t="s">
        <v>811</v>
      </c>
      <c r="B9897" s="52" t="s">
        <v>849</v>
      </c>
      <c r="C9897" s="52" t="s">
        <v>480</v>
      </c>
      <c r="D9897" s="52" t="s">
        <v>490</v>
      </c>
      <c r="E9897" s="52" t="s">
        <v>1100</v>
      </c>
      <c r="F9897" s="52" t="s">
        <v>201</v>
      </c>
      <c r="G9897" s="56" t="s">
        <v>1034</v>
      </c>
      <c r="H9897" s="57">
        <v>26542000</v>
      </c>
    </row>
    <row r="9898" spans="1:8">
      <c r="A9898" s="52" t="s">
        <v>811</v>
      </c>
      <c r="B9898" s="52" t="s">
        <v>849</v>
      </c>
      <c r="C9898" s="52" t="s">
        <v>480</v>
      </c>
      <c r="D9898" s="52" t="s">
        <v>490</v>
      </c>
      <c r="E9898" s="52" t="s">
        <v>1100</v>
      </c>
      <c r="F9898" s="52" t="s">
        <v>1101</v>
      </c>
      <c r="G9898" s="56" t="s">
        <v>1102</v>
      </c>
      <c r="H9898" s="57">
        <v>26542000</v>
      </c>
    </row>
    <row r="9899" spans="1:8">
      <c r="A9899" s="52" t="s">
        <v>811</v>
      </c>
      <c r="B9899" s="52" t="s">
        <v>849</v>
      </c>
      <c r="C9899" s="52" t="s">
        <v>1153</v>
      </c>
      <c r="D9899" s="52" t="s">
        <v>201</v>
      </c>
      <c r="E9899" s="52" t="s">
        <v>201</v>
      </c>
      <c r="F9899" s="52" t="s">
        <v>201</v>
      </c>
      <c r="G9899" s="56" t="s">
        <v>1154</v>
      </c>
      <c r="H9899" s="57">
        <v>19917512050</v>
      </c>
    </row>
    <row r="9900" spans="1:8">
      <c r="A9900" s="52" t="s">
        <v>811</v>
      </c>
      <c r="B9900" s="52" t="s">
        <v>849</v>
      </c>
      <c r="C9900" s="52" t="s">
        <v>1153</v>
      </c>
      <c r="D9900" s="52" t="s">
        <v>1496</v>
      </c>
      <c r="E9900" s="52" t="s">
        <v>201</v>
      </c>
      <c r="F9900" s="52" t="s">
        <v>201</v>
      </c>
      <c r="G9900" s="56" t="s">
        <v>1497</v>
      </c>
      <c r="H9900" s="57">
        <v>11900970000</v>
      </c>
    </row>
    <row r="9901" spans="1:8">
      <c r="A9901" s="52" t="s">
        <v>811</v>
      </c>
      <c r="B9901" s="52" t="s">
        <v>849</v>
      </c>
      <c r="C9901" s="52" t="s">
        <v>1153</v>
      </c>
      <c r="D9901" s="52" t="s">
        <v>1496</v>
      </c>
      <c r="E9901" s="52" t="s">
        <v>986</v>
      </c>
      <c r="F9901" s="52" t="s">
        <v>201</v>
      </c>
      <c r="G9901" s="56" t="s">
        <v>987</v>
      </c>
      <c r="H9901" s="57">
        <v>5277297000</v>
      </c>
    </row>
    <row r="9902" spans="1:8">
      <c r="A9902" s="52" t="s">
        <v>811</v>
      </c>
      <c r="B9902" s="52" t="s">
        <v>849</v>
      </c>
      <c r="C9902" s="52" t="s">
        <v>1153</v>
      </c>
      <c r="D9902" s="52" t="s">
        <v>1496</v>
      </c>
      <c r="E9902" s="52" t="s">
        <v>986</v>
      </c>
      <c r="F9902" s="52" t="s">
        <v>994</v>
      </c>
      <c r="G9902" s="56" t="s">
        <v>995</v>
      </c>
      <c r="H9902" s="57">
        <v>5277297000</v>
      </c>
    </row>
    <row r="9903" spans="1:8" ht="25.5">
      <c r="A9903" s="52" t="s">
        <v>811</v>
      </c>
      <c r="B9903" s="52" t="s">
        <v>849</v>
      </c>
      <c r="C9903" s="52" t="s">
        <v>1153</v>
      </c>
      <c r="D9903" s="52" t="s">
        <v>1496</v>
      </c>
      <c r="E9903" s="52" t="s">
        <v>1076</v>
      </c>
      <c r="F9903" s="52" t="s">
        <v>201</v>
      </c>
      <c r="G9903" s="56" t="s">
        <v>1077</v>
      </c>
      <c r="H9903" s="57">
        <v>6623673000</v>
      </c>
    </row>
    <row r="9904" spans="1:8">
      <c r="A9904" s="52" t="s">
        <v>811</v>
      </c>
      <c r="B9904" s="52" t="s">
        <v>849</v>
      </c>
      <c r="C9904" s="52" t="s">
        <v>1153</v>
      </c>
      <c r="D9904" s="52" t="s">
        <v>1496</v>
      </c>
      <c r="E9904" s="52" t="s">
        <v>1076</v>
      </c>
      <c r="F9904" s="52" t="s">
        <v>1082</v>
      </c>
      <c r="G9904" s="56" t="s">
        <v>971</v>
      </c>
      <c r="H9904" s="57">
        <v>6623673000</v>
      </c>
    </row>
    <row r="9905" spans="1:8">
      <c r="A9905" s="52" t="s">
        <v>811</v>
      </c>
      <c r="B9905" s="52" t="s">
        <v>849</v>
      </c>
      <c r="C9905" s="52" t="s">
        <v>1153</v>
      </c>
      <c r="D9905" s="52" t="s">
        <v>1410</v>
      </c>
      <c r="E9905" s="52" t="s">
        <v>201</v>
      </c>
      <c r="F9905" s="52" t="s">
        <v>201</v>
      </c>
      <c r="G9905" s="56" t="s">
        <v>1411</v>
      </c>
      <c r="H9905" s="57">
        <v>8016542050</v>
      </c>
    </row>
    <row r="9906" spans="1:8">
      <c r="A9906" s="52" t="s">
        <v>811</v>
      </c>
      <c r="B9906" s="52" t="s">
        <v>849</v>
      </c>
      <c r="C9906" s="52" t="s">
        <v>1153</v>
      </c>
      <c r="D9906" s="52" t="s">
        <v>1410</v>
      </c>
      <c r="E9906" s="52" t="s">
        <v>944</v>
      </c>
      <c r="F9906" s="52" t="s">
        <v>201</v>
      </c>
      <c r="G9906" s="56" t="s">
        <v>945</v>
      </c>
      <c r="H9906" s="57">
        <v>175708000</v>
      </c>
    </row>
    <row r="9907" spans="1:8">
      <c r="A9907" s="52" t="s">
        <v>811</v>
      </c>
      <c r="B9907" s="52" t="s">
        <v>849</v>
      </c>
      <c r="C9907" s="52" t="s">
        <v>1153</v>
      </c>
      <c r="D9907" s="52" t="s">
        <v>1410</v>
      </c>
      <c r="E9907" s="52" t="s">
        <v>944</v>
      </c>
      <c r="F9907" s="52" t="s">
        <v>948</v>
      </c>
      <c r="G9907" s="56" t="s">
        <v>949</v>
      </c>
      <c r="H9907" s="57">
        <v>175708000</v>
      </c>
    </row>
    <row r="9908" spans="1:8">
      <c r="A9908" s="52" t="s">
        <v>811</v>
      </c>
      <c r="B9908" s="52" t="s">
        <v>849</v>
      </c>
      <c r="C9908" s="52" t="s">
        <v>1153</v>
      </c>
      <c r="D9908" s="52" t="s">
        <v>1410</v>
      </c>
      <c r="E9908" s="52" t="s">
        <v>966</v>
      </c>
      <c r="F9908" s="52" t="s">
        <v>201</v>
      </c>
      <c r="G9908" s="56" t="s">
        <v>967</v>
      </c>
      <c r="H9908" s="57">
        <v>40000000</v>
      </c>
    </row>
    <row r="9909" spans="1:8">
      <c r="A9909" s="52" t="s">
        <v>811</v>
      </c>
      <c r="B9909" s="52" t="s">
        <v>849</v>
      </c>
      <c r="C9909" s="52" t="s">
        <v>1153</v>
      </c>
      <c r="D9909" s="52" t="s">
        <v>1410</v>
      </c>
      <c r="E9909" s="52" t="s">
        <v>966</v>
      </c>
      <c r="F9909" s="52" t="s">
        <v>970</v>
      </c>
      <c r="G9909" s="56" t="s">
        <v>971</v>
      </c>
      <c r="H9909" s="57">
        <v>40000000</v>
      </c>
    </row>
    <row r="9910" spans="1:8">
      <c r="A9910" s="52" t="s">
        <v>811</v>
      </c>
      <c r="B9910" s="52" t="s">
        <v>849</v>
      </c>
      <c r="C9910" s="52" t="s">
        <v>1153</v>
      </c>
      <c r="D9910" s="52" t="s">
        <v>1410</v>
      </c>
      <c r="E9910" s="52" t="s">
        <v>986</v>
      </c>
      <c r="F9910" s="52" t="s">
        <v>201</v>
      </c>
      <c r="G9910" s="56" t="s">
        <v>987</v>
      </c>
      <c r="H9910" s="57">
        <v>41400000</v>
      </c>
    </row>
    <row r="9911" spans="1:8">
      <c r="A9911" s="52" t="s">
        <v>811</v>
      </c>
      <c r="B9911" s="52" t="s">
        <v>849</v>
      </c>
      <c r="C9911" s="52" t="s">
        <v>1153</v>
      </c>
      <c r="D9911" s="52" t="s">
        <v>1410</v>
      </c>
      <c r="E9911" s="52" t="s">
        <v>986</v>
      </c>
      <c r="F9911" s="52" t="s">
        <v>994</v>
      </c>
      <c r="G9911" s="56" t="s">
        <v>995</v>
      </c>
      <c r="H9911" s="57">
        <v>41400000</v>
      </c>
    </row>
    <row r="9912" spans="1:8">
      <c r="A9912" s="52" t="s">
        <v>811</v>
      </c>
      <c r="B9912" s="52" t="s">
        <v>849</v>
      </c>
      <c r="C9912" s="52" t="s">
        <v>1153</v>
      </c>
      <c r="D9912" s="52" t="s">
        <v>1410</v>
      </c>
      <c r="E9912" s="52" t="s">
        <v>996</v>
      </c>
      <c r="F9912" s="52" t="s">
        <v>201</v>
      </c>
      <c r="G9912" s="56" t="s">
        <v>997</v>
      </c>
      <c r="H9912" s="57">
        <v>54965000</v>
      </c>
    </row>
    <row r="9913" spans="1:8">
      <c r="A9913" s="52" t="s">
        <v>811</v>
      </c>
      <c r="B9913" s="52" t="s">
        <v>849</v>
      </c>
      <c r="C9913" s="52" t="s">
        <v>1153</v>
      </c>
      <c r="D9913" s="52" t="s">
        <v>1410</v>
      </c>
      <c r="E9913" s="52" t="s">
        <v>996</v>
      </c>
      <c r="F9913" s="52" t="s">
        <v>998</v>
      </c>
      <c r="G9913" s="56" t="s">
        <v>999</v>
      </c>
      <c r="H9913" s="57">
        <v>54965000</v>
      </c>
    </row>
    <row r="9914" spans="1:8">
      <c r="A9914" s="52" t="s">
        <v>811</v>
      </c>
      <c r="B9914" s="52" t="s">
        <v>849</v>
      </c>
      <c r="C9914" s="52" t="s">
        <v>1153</v>
      </c>
      <c r="D9914" s="52" t="s">
        <v>1410</v>
      </c>
      <c r="E9914" s="52" t="s">
        <v>1006</v>
      </c>
      <c r="F9914" s="52" t="s">
        <v>201</v>
      </c>
      <c r="G9914" s="56" t="s">
        <v>1007</v>
      </c>
      <c r="H9914" s="57">
        <v>38630000</v>
      </c>
    </row>
    <row r="9915" spans="1:8">
      <c r="A9915" s="52" t="s">
        <v>811</v>
      </c>
      <c r="B9915" s="52" t="s">
        <v>849</v>
      </c>
      <c r="C9915" s="52" t="s">
        <v>1153</v>
      </c>
      <c r="D9915" s="52" t="s">
        <v>1410</v>
      </c>
      <c r="E9915" s="52" t="s">
        <v>1006</v>
      </c>
      <c r="F9915" s="52" t="s">
        <v>1014</v>
      </c>
      <c r="G9915" s="56" t="s">
        <v>1015</v>
      </c>
      <c r="H9915" s="57">
        <v>38630000</v>
      </c>
    </row>
    <row r="9916" spans="1:8">
      <c r="A9916" s="52" t="s">
        <v>811</v>
      </c>
      <c r="B9916" s="52" t="s">
        <v>849</v>
      </c>
      <c r="C9916" s="52" t="s">
        <v>1153</v>
      </c>
      <c r="D9916" s="52" t="s">
        <v>1410</v>
      </c>
      <c r="E9916" s="52" t="s">
        <v>1021</v>
      </c>
      <c r="F9916" s="52" t="s">
        <v>201</v>
      </c>
      <c r="G9916" s="56" t="s">
        <v>1022</v>
      </c>
      <c r="H9916" s="57">
        <v>485990000</v>
      </c>
    </row>
    <row r="9917" spans="1:8">
      <c r="A9917" s="52" t="s">
        <v>811</v>
      </c>
      <c r="B9917" s="52" t="s">
        <v>849</v>
      </c>
      <c r="C9917" s="52" t="s">
        <v>1153</v>
      </c>
      <c r="D9917" s="52" t="s">
        <v>1410</v>
      </c>
      <c r="E9917" s="52" t="s">
        <v>1021</v>
      </c>
      <c r="F9917" s="52" t="s">
        <v>1023</v>
      </c>
      <c r="G9917" s="56" t="s">
        <v>1024</v>
      </c>
      <c r="H9917" s="57">
        <v>8130000</v>
      </c>
    </row>
    <row r="9918" spans="1:8">
      <c r="A9918" s="52" t="s">
        <v>811</v>
      </c>
      <c r="B9918" s="52" t="s">
        <v>849</v>
      </c>
      <c r="C9918" s="52" t="s">
        <v>1153</v>
      </c>
      <c r="D9918" s="52" t="s">
        <v>1410</v>
      </c>
      <c r="E9918" s="52" t="s">
        <v>1021</v>
      </c>
      <c r="F9918" s="52" t="s">
        <v>1025</v>
      </c>
      <c r="G9918" s="56" t="s">
        <v>1026</v>
      </c>
      <c r="H9918" s="57">
        <v>2800000</v>
      </c>
    </row>
    <row r="9919" spans="1:8">
      <c r="A9919" s="52" t="s">
        <v>811</v>
      </c>
      <c r="B9919" s="52" t="s">
        <v>849</v>
      </c>
      <c r="C9919" s="52" t="s">
        <v>1153</v>
      </c>
      <c r="D9919" s="52" t="s">
        <v>1410</v>
      </c>
      <c r="E9919" s="52" t="s">
        <v>1021</v>
      </c>
      <c r="F9919" s="52" t="s">
        <v>1029</v>
      </c>
      <c r="G9919" s="56" t="s">
        <v>1030</v>
      </c>
      <c r="H9919" s="57">
        <v>2730000</v>
      </c>
    </row>
    <row r="9920" spans="1:8">
      <c r="A9920" s="52" t="s">
        <v>811</v>
      </c>
      <c r="B9920" s="52" t="s">
        <v>849</v>
      </c>
      <c r="C9920" s="52" t="s">
        <v>1153</v>
      </c>
      <c r="D9920" s="52" t="s">
        <v>1410</v>
      </c>
      <c r="E9920" s="52" t="s">
        <v>1021</v>
      </c>
      <c r="F9920" s="52" t="s">
        <v>1031</v>
      </c>
      <c r="G9920" s="56" t="s">
        <v>1032</v>
      </c>
      <c r="H9920" s="57">
        <v>368510000</v>
      </c>
    </row>
    <row r="9921" spans="1:8">
      <c r="A9921" s="52" t="s">
        <v>811</v>
      </c>
      <c r="B9921" s="52" t="s">
        <v>849</v>
      </c>
      <c r="C9921" s="52" t="s">
        <v>1153</v>
      </c>
      <c r="D9921" s="52" t="s">
        <v>1410</v>
      </c>
      <c r="E9921" s="52" t="s">
        <v>1021</v>
      </c>
      <c r="F9921" s="52" t="s">
        <v>1033</v>
      </c>
      <c r="G9921" s="56" t="s">
        <v>1034</v>
      </c>
      <c r="H9921" s="57">
        <v>103820000</v>
      </c>
    </row>
    <row r="9922" spans="1:8">
      <c r="A9922" s="52" t="s">
        <v>811</v>
      </c>
      <c r="B9922" s="52" t="s">
        <v>849</v>
      </c>
      <c r="C9922" s="52" t="s">
        <v>1153</v>
      </c>
      <c r="D9922" s="52" t="s">
        <v>1410</v>
      </c>
      <c r="E9922" s="52" t="s">
        <v>1035</v>
      </c>
      <c r="F9922" s="52" t="s">
        <v>201</v>
      </c>
      <c r="G9922" s="56" t="s">
        <v>1036</v>
      </c>
      <c r="H9922" s="57">
        <v>27300000</v>
      </c>
    </row>
    <row r="9923" spans="1:8">
      <c r="A9923" s="52" t="s">
        <v>811</v>
      </c>
      <c r="B9923" s="52" t="s">
        <v>849</v>
      </c>
      <c r="C9923" s="52" t="s">
        <v>1153</v>
      </c>
      <c r="D9923" s="52" t="s">
        <v>1410</v>
      </c>
      <c r="E9923" s="52" t="s">
        <v>1035</v>
      </c>
      <c r="F9923" s="52" t="s">
        <v>1037</v>
      </c>
      <c r="G9923" s="56" t="s">
        <v>1038</v>
      </c>
      <c r="H9923" s="57">
        <v>6600000</v>
      </c>
    </row>
    <row r="9924" spans="1:8">
      <c r="A9924" s="52" t="s">
        <v>811</v>
      </c>
      <c r="B9924" s="52" t="s">
        <v>849</v>
      </c>
      <c r="C9924" s="52" t="s">
        <v>1153</v>
      </c>
      <c r="D9924" s="52" t="s">
        <v>1410</v>
      </c>
      <c r="E9924" s="52" t="s">
        <v>1035</v>
      </c>
      <c r="F9924" s="52" t="s">
        <v>1039</v>
      </c>
      <c r="G9924" s="56" t="s">
        <v>1040</v>
      </c>
      <c r="H9924" s="57">
        <v>7200000</v>
      </c>
    </row>
    <row r="9925" spans="1:8">
      <c r="A9925" s="52" t="s">
        <v>811</v>
      </c>
      <c r="B9925" s="52" t="s">
        <v>849</v>
      </c>
      <c r="C9925" s="52" t="s">
        <v>1153</v>
      </c>
      <c r="D9925" s="52" t="s">
        <v>1410</v>
      </c>
      <c r="E9925" s="52" t="s">
        <v>1035</v>
      </c>
      <c r="F9925" s="52" t="s">
        <v>1041</v>
      </c>
      <c r="G9925" s="56" t="s">
        <v>1028</v>
      </c>
      <c r="H9925" s="57">
        <v>13500000</v>
      </c>
    </row>
    <row r="9926" spans="1:8">
      <c r="A9926" s="52" t="s">
        <v>811</v>
      </c>
      <c r="B9926" s="52" t="s">
        <v>849</v>
      </c>
      <c r="C9926" s="52" t="s">
        <v>1153</v>
      </c>
      <c r="D9926" s="52" t="s">
        <v>1410</v>
      </c>
      <c r="E9926" s="52" t="s">
        <v>1044</v>
      </c>
      <c r="F9926" s="52" t="s">
        <v>201</v>
      </c>
      <c r="G9926" s="56" t="s">
        <v>1045</v>
      </c>
      <c r="H9926" s="57">
        <v>64973000</v>
      </c>
    </row>
    <row r="9927" spans="1:8">
      <c r="A9927" s="52" t="s">
        <v>811</v>
      </c>
      <c r="B9927" s="52" t="s">
        <v>849</v>
      </c>
      <c r="C9927" s="52" t="s">
        <v>1153</v>
      </c>
      <c r="D9927" s="52" t="s">
        <v>1410</v>
      </c>
      <c r="E9927" s="52" t="s">
        <v>1044</v>
      </c>
      <c r="F9927" s="52" t="s">
        <v>1046</v>
      </c>
      <c r="G9927" s="56" t="s">
        <v>1047</v>
      </c>
      <c r="H9927" s="57">
        <v>49973000</v>
      </c>
    </row>
    <row r="9928" spans="1:8">
      <c r="A9928" s="52" t="s">
        <v>811</v>
      </c>
      <c r="B9928" s="52" t="s">
        <v>849</v>
      </c>
      <c r="C9928" s="52" t="s">
        <v>1153</v>
      </c>
      <c r="D9928" s="52" t="s">
        <v>1410</v>
      </c>
      <c r="E9928" s="52" t="s">
        <v>1044</v>
      </c>
      <c r="F9928" s="52" t="s">
        <v>1050</v>
      </c>
      <c r="G9928" s="56" t="s">
        <v>1051</v>
      </c>
      <c r="H9928" s="57">
        <v>15000000</v>
      </c>
    </row>
    <row r="9929" spans="1:8" ht="25.5">
      <c r="A9929" s="52" t="s">
        <v>811</v>
      </c>
      <c r="B9929" s="52" t="s">
        <v>849</v>
      </c>
      <c r="C9929" s="52" t="s">
        <v>1153</v>
      </c>
      <c r="D9929" s="52" t="s">
        <v>1410</v>
      </c>
      <c r="E9929" s="52" t="s">
        <v>1058</v>
      </c>
      <c r="F9929" s="52" t="s">
        <v>201</v>
      </c>
      <c r="G9929" s="56" t="s">
        <v>1059</v>
      </c>
      <c r="H9929" s="57">
        <v>25000000</v>
      </c>
    </row>
    <row r="9930" spans="1:8">
      <c r="A9930" s="52" t="s">
        <v>811</v>
      </c>
      <c r="B9930" s="52" t="s">
        <v>849</v>
      </c>
      <c r="C9930" s="52" t="s">
        <v>1153</v>
      </c>
      <c r="D9930" s="52" t="s">
        <v>1410</v>
      </c>
      <c r="E9930" s="52" t="s">
        <v>1058</v>
      </c>
      <c r="F9930" s="52" t="s">
        <v>1064</v>
      </c>
      <c r="G9930" s="56" t="s">
        <v>1065</v>
      </c>
      <c r="H9930" s="57">
        <v>25000000</v>
      </c>
    </row>
    <row r="9931" spans="1:8" ht="25.5">
      <c r="A9931" s="52" t="s">
        <v>811</v>
      </c>
      <c r="B9931" s="52" t="s">
        <v>849</v>
      </c>
      <c r="C9931" s="52" t="s">
        <v>1153</v>
      </c>
      <c r="D9931" s="52" t="s">
        <v>1410</v>
      </c>
      <c r="E9931" s="52" t="s">
        <v>1076</v>
      </c>
      <c r="F9931" s="52" t="s">
        <v>201</v>
      </c>
      <c r="G9931" s="56" t="s">
        <v>1077</v>
      </c>
      <c r="H9931" s="57">
        <v>6591132730</v>
      </c>
    </row>
    <row r="9932" spans="1:8">
      <c r="A9932" s="52" t="s">
        <v>811</v>
      </c>
      <c r="B9932" s="52" t="s">
        <v>849</v>
      </c>
      <c r="C9932" s="52" t="s">
        <v>1153</v>
      </c>
      <c r="D9932" s="52" t="s">
        <v>1410</v>
      </c>
      <c r="E9932" s="52" t="s">
        <v>1076</v>
      </c>
      <c r="F9932" s="52" t="s">
        <v>1112</v>
      </c>
      <c r="G9932" s="56" t="s">
        <v>1113</v>
      </c>
      <c r="H9932" s="57">
        <v>111004080</v>
      </c>
    </row>
    <row r="9933" spans="1:8">
      <c r="A9933" s="52" t="s">
        <v>811</v>
      </c>
      <c r="B9933" s="52" t="s">
        <v>849</v>
      </c>
      <c r="C9933" s="52" t="s">
        <v>1153</v>
      </c>
      <c r="D9933" s="52" t="s">
        <v>1410</v>
      </c>
      <c r="E9933" s="52" t="s">
        <v>1076</v>
      </c>
      <c r="F9933" s="52" t="s">
        <v>1080</v>
      </c>
      <c r="G9933" s="56" t="s">
        <v>1081</v>
      </c>
      <c r="H9933" s="57">
        <v>4646606000</v>
      </c>
    </row>
    <row r="9934" spans="1:8">
      <c r="A9934" s="52" t="s">
        <v>811</v>
      </c>
      <c r="B9934" s="52" t="s">
        <v>849</v>
      </c>
      <c r="C9934" s="52" t="s">
        <v>1153</v>
      </c>
      <c r="D9934" s="52" t="s">
        <v>1410</v>
      </c>
      <c r="E9934" s="52" t="s">
        <v>1076</v>
      </c>
      <c r="F9934" s="52" t="s">
        <v>1082</v>
      </c>
      <c r="G9934" s="56" t="s">
        <v>971</v>
      </c>
      <c r="H9934" s="57">
        <v>1833522650</v>
      </c>
    </row>
    <row r="9935" spans="1:8">
      <c r="A9935" s="52" t="s">
        <v>811</v>
      </c>
      <c r="B9935" s="52" t="s">
        <v>849</v>
      </c>
      <c r="C9935" s="52" t="s">
        <v>1153</v>
      </c>
      <c r="D9935" s="52" t="s">
        <v>1410</v>
      </c>
      <c r="E9935" s="52" t="s">
        <v>1083</v>
      </c>
      <c r="F9935" s="52" t="s">
        <v>201</v>
      </c>
      <c r="G9935" s="56" t="s">
        <v>971</v>
      </c>
      <c r="H9935" s="57">
        <v>471443320</v>
      </c>
    </row>
    <row r="9936" spans="1:8">
      <c r="A9936" s="52" t="s">
        <v>811</v>
      </c>
      <c r="B9936" s="52" t="s">
        <v>849</v>
      </c>
      <c r="C9936" s="52" t="s">
        <v>1153</v>
      </c>
      <c r="D9936" s="52" t="s">
        <v>1410</v>
      </c>
      <c r="E9936" s="52" t="s">
        <v>1083</v>
      </c>
      <c r="F9936" s="52" t="s">
        <v>1084</v>
      </c>
      <c r="G9936" s="56" t="s">
        <v>1085</v>
      </c>
      <c r="H9936" s="57">
        <v>364588400</v>
      </c>
    </row>
    <row r="9937" spans="1:8">
      <c r="A9937" s="52" t="s">
        <v>811</v>
      </c>
      <c r="B9937" s="52" t="s">
        <v>849</v>
      </c>
      <c r="C9937" s="52" t="s">
        <v>1153</v>
      </c>
      <c r="D9937" s="52" t="s">
        <v>1410</v>
      </c>
      <c r="E9937" s="52" t="s">
        <v>1083</v>
      </c>
      <c r="F9937" s="52" t="s">
        <v>1088</v>
      </c>
      <c r="G9937" s="56" t="s">
        <v>1089</v>
      </c>
      <c r="H9937" s="57">
        <v>105484920</v>
      </c>
    </row>
    <row r="9938" spans="1:8">
      <c r="A9938" s="52" t="s">
        <v>811</v>
      </c>
      <c r="B9938" s="52" t="s">
        <v>849</v>
      </c>
      <c r="C9938" s="52" t="s">
        <v>1153</v>
      </c>
      <c r="D9938" s="52" t="s">
        <v>1410</v>
      </c>
      <c r="E9938" s="52" t="s">
        <v>1083</v>
      </c>
      <c r="F9938" s="52" t="s">
        <v>1090</v>
      </c>
      <c r="G9938" s="56" t="s">
        <v>1091</v>
      </c>
      <c r="H9938" s="57">
        <v>1370000</v>
      </c>
    </row>
    <row r="9939" spans="1:8">
      <c r="A9939" s="52" t="s">
        <v>811</v>
      </c>
      <c r="B9939" s="52" t="s">
        <v>849</v>
      </c>
      <c r="C9939" s="52" t="s">
        <v>1158</v>
      </c>
      <c r="D9939" s="52" t="s">
        <v>201</v>
      </c>
      <c r="E9939" s="52" t="s">
        <v>201</v>
      </c>
      <c r="F9939" s="52" t="s">
        <v>201</v>
      </c>
      <c r="G9939" s="56" t="s">
        <v>1159</v>
      </c>
      <c r="H9939" s="57">
        <v>12857612902</v>
      </c>
    </row>
    <row r="9940" spans="1:8">
      <c r="A9940" s="52" t="s">
        <v>811</v>
      </c>
      <c r="B9940" s="52" t="s">
        <v>849</v>
      </c>
      <c r="C9940" s="52" t="s">
        <v>1158</v>
      </c>
      <c r="D9940" s="52" t="s">
        <v>1412</v>
      </c>
      <c r="E9940" s="52" t="s">
        <v>201</v>
      </c>
      <c r="F9940" s="52" t="s">
        <v>201</v>
      </c>
      <c r="G9940" s="56" t="s">
        <v>1413</v>
      </c>
      <c r="H9940" s="57">
        <v>40210000</v>
      </c>
    </row>
    <row r="9941" spans="1:8">
      <c r="A9941" s="52" t="s">
        <v>811</v>
      </c>
      <c r="B9941" s="52" t="s">
        <v>849</v>
      </c>
      <c r="C9941" s="52" t="s">
        <v>1158</v>
      </c>
      <c r="D9941" s="52" t="s">
        <v>1412</v>
      </c>
      <c r="E9941" s="52" t="s">
        <v>934</v>
      </c>
      <c r="F9941" s="52" t="s">
        <v>201</v>
      </c>
      <c r="G9941" s="56" t="s">
        <v>935</v>
      </c>
      <c r="H9941" s="57">
        <v>30600000</v>
      </c>
    </row>
    <row r="9942" spans="1:8">
      <c r="A9942" s="52" t="s">
        <v>811</v>
      </c>
      <c r="B9942" s="52" t="s">
        <v>849</v>
      </c>
      <c r="C9942" s="52" t="s">
        <v>1158</v>
      </c>
      <c r="D9942" s="52" t="s">
        <v>1412</v>
      </c>
      <c r="E9942" s="52" t="s">
        <v>934</v>
      </c>
      <c r="F9942" s="52" t="s">
        <v>936</v>
      </c>
      <c r="G9942" s="56" t="s">
        <v>937</v>
      </c>
      <c r="H9942" s="57">
        <v>30600000</v>
      </c>
    </row>
    <row r="9943" spans="1:8">
      <c r="A9943" s="52" t="s">
        <v>811</v>
      </c>
      <c r="B9943" s="52" t="s">
        <v>849</v>
      </c>
      <c r="C9943" s="52" t="s">
        <v>1158</v>
      </c>
      <c r="D9943" s="52" t="s">
        <v>1412</v>
      </c>
      <c r="E9943" s="52" t="s">
        <v>972</v>
      </c>
      <c r="F9943" s="52" t="s">
        <v>201</v>
      </c>
      <c r="G9943" s="56" t="s">
        <v>973</v>
      </c>
      <c r="H9943" s="57">
        <v>6610000</v>
      </c>
    </row>
    <row r="9944" spans="1:8">
      <c r="A9944" s="52" t="s">
        <v>811</v>
      </c>
      <c r="B9944" s="52" t="s">
        <v>849</v>
      </c>
      <c r="C9944" s="52" t="s">
        <v>1158</v>
      </c>
      <c r="D9944" s="52" t="s">
        <v>1412</v>
      </c>
      <c r="E9944" s="52" t="s">
        <v>972</v>
      </c>
      <c r="F9944" s="52" t="s">
        <v>974</v>
      </c>
      <c r="G9944" s="56" t="s">
        <v>975</v>
      </c>
      <c r="H9944" s="57">
        <v>5382000</v>
      </c>
    </row>
    <row r="9945" spans="1:8">
      <c r="A9945" s="52" t="s">
        <v>811</v>
      </c>
      <c r="B9945" s="52" t="s">
        <v>849</v>
      </c>
      <c r="C9945" s="52" t="s">
        <v>1158</v>
      </c>
      <c r="D9945" s="52" t="s">
        <v>1412</v>
      </c>
      <c r="E9945" s="52" t="s">
        <v>972</v>
      </c>
      <c r="F9945" s="52" t="s">
        <v>976</v>
      </c>
      <c r="G9945" s="56" t="s">
        <v>977</v>
      </c>
      <c r="H9945" s="57">
        <v>922000</v>
      </c>
    </row>
    <row r="9946" spans="1:8">
      <c r="A9946" s="52" t="s">
        <v>811</v>
      </c>
      <c r="B9946" s="52" t="s">
        <v>849</v>
      </c>
      <c r="C9946" s="52" t="s">
        <v>1158</v>
      </c>
      <c r="D9946" s="52" t="s">
        <v>1412</v>
      </c>
      <c r="E9946" s="52" t="s">
        <v>972</v>
      </c>
      <c r="F9946" s="52" t="s">
        <v>980</v>
      </c>
      <c r="G9946" s="56" t="s">
        <v>981</v>
      </c>
      <c r="H9946" s="57">
        <v>306000</v>
      </c>
    </row>
    <row r="9947" spans="1:8">
      <c r="A9947" s="52" t="s">
        <v>811</v>
      </c>
      <c r="B9947" s="52" t="s">
        <v>849</v>
      </c>
      <c r="C9947" s="52" t="s">
        <v>1158</v>
      </c>
      <c r="D9947" s="52" t="s">
        <v>1412</v>
      </c>
      <c r="E9947" s="52" t="s">
        <v>1035</v>
      </c>
      <c r="F9947" s="52" t="s">
        <v>201</v>
      </c>
      <c r="G9947" s="56" t="s">
        <v>1036</v>
      </c>
      <c r="H9947" s="57">
        <v>3000000</v>
      </c>
    </row>
    <row r="9948" spans="1:8">
      <c r="A9948" s="52" t="s">
        <v>811</v>
      </c>
      <c r="B9948" s="52" t="s">
        <v>849</v>
      </c>
      <c r="C9948" s="52" t="s">
        <v>1158</v>
      </c>
      <c r="D9948" s="52" t="s">
        <v>1412</v>
      </c>
      <c r="E9948" s="52" t="s">
        <v>1035</v>
      </c>
      <c r="F9948" s="52" t="s">
        <v>1042</v>
      </c>
      <c r="G9948" s="56" t="s">
        <v>1043</v>
      </c>
      <c r="H9948" s="57">
        <v>3000000</v>
      </c>
    </row>
    <row r="9949" spans="1:8" ht="38.25">
      <c r="A9949" s="52" t="s">
        <v>811</v>
      </c>
      <c r="B9949" s="52" t="s">
        <v>849</v>
      </c>
      <c r="C9949" s="52" t="s">
        <v>1158</v>
      </c>
      <c r="D9949" s="52" t="s">
        <v>1195</v>
      </c>
      <c r="E9949" s="52" t="s">
        <v>201</v>
      </c>
      <c r="F9949" s="52" t="s">
        <v>201</v>
      </c>
      <c r="G9949" s="56" t="s">
        <v>1196</v>
      </c>
      <c r="H9949" s="57">
        <v>4267457000</v>
      </c>
    </row>
    <row r="9950" spans="1:8" ht="25.5">
      <c r="A9950" s="52" t="s">
        <v>811</v>
      </c>
      <c r="B9950" s="52" t="s">
        <v>849</v>
      </c>
      <c r="C9950" s="52" t="s">
        <v>1158</v>
      </c>
      <c r="D9950" s="52" t="s">
        <v>1195</v>
      </c>
      <c r="E9950" s="52" t="s">
        <v>1076</v>
      </c>
      <c r="F9950" s="52" t="s">
        <v>201</v>
      </c>
      <c r="G9950" s="56" t="s">
        <v>1077</v>
      </c>
      <c r="H9950" s="57">
        <v>3721830000</v>
      </c>
    </row>
    <row r="9951" spans="1:8">
      <c r="A9951" s="52" t="s">
        <v>811</v>
      </c>
      <c r="B9951" s="52" t="s">
        <v>849</v>
      </c>
      <c r="C9951" s="52" t="s">
        <v>1158</v>
      </c>
      <c r="D9951" s="52" t="s">
        <v>1195</v>
      </c>
      <c r="E9951" s="52" t="s">
        <v>1076</v>
      </c>
      <c r="F9951" s="52" t="s">
        <v>1080</v>
      </c>
      <c r="G9951" s="56" t="s">
        <v>1081</v>
      </c>
      <c r="H9951" s="57">
        <v>3721830000</v>
      </c>
    </row>
    <row r="9952" spans="1:8">
      <c r="A9952" s="52" t="s">
        <v>811</v>
      </c>
      <c r="B9952" s="52" t="s">
        <v>849</v>
      </c>
      <c r="C9952" s="52" t="s">
        <v>1158</v>
      </c>
      <c r="D9952" s="52" t="s">
        <v>1195</v>
      </c>
      <c r="E9952" s="52" t="s">
        <v>1302</v>
      </c>
      <c r="F9952" s="52" t="s">
        <v>201</v>
      </c>
      <c r="G9952" s="56" t="s">
        <v>1303</v>
      </c>
      <c r="H9952" s="57">
        <v>448597000</v>
      </c>
    </row>
    <row r="9953" spans="1:8">
      <c r="A9953" s="52" t="s">
        <v>811</v>
      </c>
      <c r="B9953" s="52" t="s">
        <v>849</v>
      </c>
      <c r="C9953" s="52" t="s">
        <v>1158</v>
      </c>
      <c r="D9953" s="52" t="s">
        <v>1195</v>
      </c>
      <c r="E9953" s="52" t="s">
        <v>1302</v>
      </c>
      <c r="F9953" s="52" t="s">
        <v>1377</v>
      </c>
      <c r="G9953" s="56" t="s">
        <v>1378</v>
      </c>
      <c r="H9953" s="57">
        <v>448597000</v>
      </c>
    </row>
    <row r="9954" spans="1:8">
      <c r="A9954" s="52" t="s">
        <v>811</v>
      </c>
      <c r="B9954" s="52" t="s">
        <v>849</v>
      </c>
      <c r="C9954" s="52" t="s">
        <v>1158</v>
      </c>
      <c r="D9954" s="52" t="s">
        <v>1195</v>
      </c>
      <c r="E9954" s="52" t="s">
        <v>1197</v>
      </c>
      <c r="F9954" s="52" t="s">
        <v>201</v>
      </c>
      <c r="G9954" s="56" t="s">
        <v>1198</v>
      </c>
      <c r="H9954" s="57">
        <v>97030000</v>
      </c>
    </row>
    <row r="9955" spans="1:8">
      <c r="A9955" s="52" t="s">
        <v>811</v>
      </c>
      <c r="B9955" s="52" t="s">
        <v>849</v>
      </c>
      <c r="C9955" s="52" t="s">
        <v>1158</v>
      </c>
      <c r="D9955" s="52" t="s">
        <v>1195</v>
      </c>
      <c r="E9955" s="52" t="s">
        <v>1197</v>
      </c>
      <c r="F9955" s="52" t="s">
        <v>1560</v>
      </c>
      <c r="G9955" s="56" t="s">
        <v>1378</v>
      </c>
      <c r="H9955" s="57">
        <v>97030000</v>
      </c>
    </row>
    <row r="9956" spans="1:8">
      <c r="A9956" s="52" t="s">
        <v>811</v>
      </c>
      <c r="B9956" s="52" t="s">
        <v>849</v>
      </c>
      <c r="C9956" s="52" t="s">
        <v>1158</v>
      </c>
      <c r="D9956" s="52" t="s">
        <v>1201</v>
      </c>
      <c r="E9956" s="52" t="s">
        <v>201</v>
      </c>
      <c r="F9956" s="52" t="s">
        <v>201</v>
      </c>
      <c r="G9956" s="56" t="s">
        <v>1202</v>
      </c>
      <c r="H9956" s="57">
        <v>8549945902</v>
      </c>
    </row>
    <row r="9957" spans="1:8">
      <c r="A9957" s="52" t="s">
        <v>811</v>
      </c>
      <c r="B9957" s="52" t="s">
        <v>849</v>
      </c>
      <c r="C9957" s="52" t="s">
        <v>1158</v>
      </c>
      <c r="D9957" s="52" t="s">
        <v>1201</v>
      </c>
      <c r="E9957" s="52" t="s">
        <v>944</v>
      </c>
      <c r="F9957" s="52" t="s">
        <v>201</v>
      </c>
      <c r="G9957" s="56" t="s">
        <v>945</v>
      </c>
      <c r="H9957" s="57">
        <v>99195000</v>
      </c>
    </row>
    <row r="9958" spans="1:8">
      <c r="A9958" s="52" t="s">
        <v>811</v>
      </c>
      <c r="B9958" s="52" t="s">
        <v>849</v>
      </c>
      <c r="C9958" s="52" t="s">
        <v>1158</v>
      </c>
      <c r="D9958" s="52" t="s">
        <v>1201</v>
      </c>
      <c r="E9958" s="52" t="s">
        <v>944</v>
      </c>
      <c r="F9958" s="52" t="s">
        <v>948</v>
      </c>
      <c r="G9958" s="56" t="s">
        <v>949</v>
      </c>
      <c r="H9958" s="57">
        <v>99195000</v>
      </c>
    </row>
    <row r="9959" spans="1:8">
      <c r="A9959" s="52" t="s">
        <v>811</v>
      </c>
      <c r="B9959" s="52" t="s">
        <v>849</v>
      </c>
      <c r="C9959" s="52" t="s">
        <v>1158</v>
      </c>
      <c r="D9959" s="52" t="s">
        <v>1201</v>
      </c>
      <c r="E9959" s="52" t="s">
        <v>986</v>
      </c>
      <c r="F9959" s="52" t="s">
        <v>201</v>
      </c>
      <c r="G9959" s="56" t="s">
        <v>987</v>
      </c>
      <c r="H9959" s="57">
        <v>60235000</v>
      </c>
    </row>
    <row r="9960" spans="1:8">
      <c r="A9960" s="52" t="s">
        <v>811</v>
      </c>
      <c r="B9960" s="52" t="s">
        <v>849</v>
      </c>
      <c r="C9960" s="52" t="s">
        <v>1158</v>
      </c>
      <c r="D9960" s="52" t="s">
        <v>1201</v>
      </c>
      <c r="E9960" s="52" t="s">
        <v>986</v>
      </c>
      <c r="F9960" s="52" t="s">
        <v>994</v>
      </c>
      <c r="G9960" s="56" t="s">
        <v>995</v>
      </c>
      <c r="H9960" s="57">
        <v>60235000</v>
      </c>
    </row>
    <row r="9961" spans="1:8">
      <c r="A9961" s="52" t="s">
        <v>811</v>
      </c>
      <c r="B9961" s="52" t="s">
        <v>849</v>
      </c>
      <c r="C9961" s="52" t="s">
        <v>1158</v>
      </c>
      <c r="D9961" s="52" t="s">
        <v>1201</v>
      </c>
      <c r="E9961" s="52" t="s">
        <v>996</v>
      </c>
      <c r="F9961" s="52" t="s">
        <v>201</v>
      </c>
      <c r="G9961" s="56" t="s">
        <v>997</v>
      </c>
      <c r="H9961" s="57">
        <v>113160000</v>
      </c>
    </row>
    <row r="9962" spans="1:8">
      <c r="A9962" s="52" t="s">
        <v>811</v>
      </c>
      <c r="B9962" s="52" t="s">
        <v>849</v>
      </c>
      <c r="C9962" s="52" t="s">
        <v>1158</v>
      </c>
      <c r="D9962" s="52" t="s">
        <v>1201</v>
      </c>
      <c r="E9962" s="52" t="s">
        <v>996</v>
      </c>
      <c r="F9962" s="52" t="s">
        <v>998</v>
      </c>
      <c r="G9962" s="56" t="s">
        <v>999</v>
      </c>
      <c r="H9962" s="57">
        <v>112276000</v>
      </c>
    </row>
    <row r="9963" spans="1:8">
      <c r="A9963" s="52" t="s">
        <v>811</v>
      </c>
      <c r="B9963" s="52" t="s">
        <v>849</v>
      </c>
      <c r="C9963" s="52" t="s">
        <v>1158</v>
      </c>
      <c r="D9963" s="52" t="s">
        <v>1201</v>
      </c>
      <c r="E9963" s="52" t="s">
        <v>996</v>
      </c>
      <c r="F9963" s="52" t="s">
        <v>1000</v>
      </c>
      <c r="G9963" s="56" t="s">
        <v>1001</v>
      </c>
      <c r="H9963" s="57">
        <v>884000</v>
      </c>
    </row>
    <row r="9964" spans="1:8">
      <c r="A9964" s="52" t="s">
        <v>811</v>
      </c>
      <c r="B9964" s="52" t="s">
        <v>849</v>
      </c>
      <c r="C9964" s="52" t="s">
        <v>1158</v>
      </c>
      <c r="D9964" s="52" t="s">
        <v>1201</v>
      </c>
      <c r="E9964" s="52" t="s">
        <v>1006</v>
      </c>
      <c r="F9964" s="52" t="s">
        <v>201</v>
      </c>
      <c r="G9964" s="56" t="s">
        <v>1007</v>
      </c>
      <c r="H9964" s="57">
        <v>167098000</v>
      </c>
    </row>
    <row r="9965" spans="1:8">
      <c r="A9965" s="52" t="s">
        <v>811</v>
      </c>
      <c r="B9965" s="52" t="s">
        <v>849</v>
      </c>
      <c r="C9965" s="52" t="s">
        <v>1158</v>
      </c>
      <c r="D9965" s="52" t="s">
        <v>1201</v>
      </c>
      <c r="E9965" s="52" t="s">
        <v>1006</v>
      </c>
      <c r="F9965" s="52" t="s">
        <v>1014</v>
      </c>
      <c r="G9965" s="56" t="s">
        <v>1015</v>
      </c>
      <c r="H9965" s="57">
        <v>167098000</v>
      </c>
    </row>
    <row r="9966" spans="1:8">
      <c r="A9966" s="52" t="s">
        <v>811</v>
      </c>
      <c r="B9966" s="52" t="s">
        <v>849</v>
      </c>
      <c r="C9966" s="52" t="s">
        <v>1158</v>
      </c>
      <c r="D9966" s="52" t="s">
        <v>1201</v>
      </c>
      <c r="E9966" s="52" t="s">
        <v>1021</v>
      </c>
      <c r="F9966" s="52" t="s">
        <v>201</v>
      </c>
      <c r="G9966" s="56" t="s">
        <v>1022</v>
      </c>
      <c r="H9966" s="57">
        <v>709106000</v>
      </c>
    </row>
    <row r="9967" spans="1:8">
      <c r="A9967" s="52" t="s">
        <v>811</v>
      </c>
      <c r="B9967" s="52" t="s">
        <v>849</v>
      </c>
      <c r="C9967" s="52" t="s">
        <v>1158</v>
      </c>
      <c r="D9967" s="52" t="s">
        <v>1201</v>
      </c>
      <c r="E9967" s="52" t="s">
        <v>1021</v>
      </c>
      <c r="F9967" s="52" t="s">
        <v>1023</v>
      </c>
      <c r="G9967" s="56" t="s">
        <v>1024</v>
      </c>
      <c r="H9967" s="57">
        <v>28259000</v>
      </c>
    </row>
    <row r="9968" spans="1:8">
      <c r="A9968" s="52" t="s">
        <v>811</v>
      </c>
      <c r="B9968" s="52" t="s">
        <v>849</v>
      </c>
      <c r="C9968" s="52" t="s">
        <v>1158</v>
      </c>
      <c r="D9968" s="52" t="s">
        <v>1201</v>
      </c>
      <c r="E9968" s="52" t="s">
        <v>1021</v>
      </c>
      <c r="F9968" s="52" t="s">
        <v>1025</v>
      </c>
      <c r="G9968" s="56" t="s">
        <v>1026</v>
      </c>
      <c r="H9968" s="57">
        <v>17000000</v>
      </c>
    </row>
    <row r="9969" spans="1:8">
      <c r="A9969" s="52" t="s">
        <v>811</v>
      </c>
      <c r="B9969" s="52" t="s">
        <v>849</v>
      </c>
      <c r="C9969" s="52" t="s">
        <v>1158</v>
      </c>
      <c r="D9969" s="52" t="s">
        <v>1201</v>
      </c>
      <c r="E9969" s="52" t="s">
        <v>1021</v>
      </c>
      <c r="F9969" s="52" t="s">
        <v>1029</v>
      </c>
      <c r="G9969" s="56" t="s">
        <v>1030</v>
      </c>
      <c r="H9969" s="57">
        <v>2500000</v>
      </c>
    </row>
    <row r="9970" spans="1:8">
      <c r="A9970" s="52" t="s">
        <v>811</v>
      </c>
      <c r="B9970" s="52" t="s">
        <v>849</v>
      </c>
      <c r="C9970" s="52" t="s">
        <v>1158</v>
      </c>
      <c r="D9970" s="52" t="s">
        <v>1201</v>
      </c>
      <c r="E9970" s="52" t="s">
        <v>1021</v>
      </c>
      <c r="F9970" s="52" t="s">
        <v>1031</v>
      </c>
      <c r="G9970" s="56" t="s">
        <v>1032</v>
      </c>
      <c r="H9970" s="57">
        <v>210835000</v>
      </c>
    </row>
    <row r="9971" spans="1:8">
      <c r="A9971" s="52" t="s">
        <v>811</v>
      </c>
      <c r="B9971" s="52" t="s">
        <v>849</v>
      </c>
      <c r="C9971" s="52" t="s">
        <v>1158</v>
      </c>
      <c r="D9971" s="52" t="s">
        <v>1201</v>
      </c>
      <c r="E9971" s="52" t="s">
        <v>1021</v>
      </c>
      <c r="F9971" s="52" t="s">
        <v>1033</v>
      </c>
      <c r="G9971" s="56" t="s">
        <v>1034</v>
      </c>
      <c r="H9971" s="57">
        <v>450512000</v>
      </c>
    </row>
    <row r="9972" spans="1:8">
      <c r="A9972" s="52" t="s">
        <v>811</v>
      </c>
      <c r="B9972" s="52" t="s">
        <v>849</v>
      </c>
      <c r="C9972" s="52" t="s">
        <v>1158</v>
      </c>
      <c r="D9972" s="52" t="s">
        <v>1201</v>
      </c>
      <c r="E9972" s="52" t="s">
        <v>1035</v>
      </c>
      <c r="F9972" s="52" t="s">
        <v>201</v>
      </c>
      <c r="G9972" s="56" t="s">
        <v>1036</v>
      </c>
      <c r="H9972" s="57">
        <v>130608000</v>
      </c>
    </row>
    <row r="9973" spans="1:8">
      <c r="A9973" s="52" t="s">
        <v>811</v>
      </c>
      <c r="B9973" s="52" t="s">
        <v>849</v>
      </c>
      <c r="C9973" s="52" t="s">
        <v>1158</v>
      </c>
      <c r="D9973" s="52" t="s">
        <v>1201</v>
      </c>
      <c r="E9973" s="52" t="s">
        <v>1035</v>
      </c>
      <c r="F9973" s="52" t="s">
        <v>1037</v>
      </c>
      <c r="G9973" s="56" t="s">
        <v>1038</v>
      </c>
      <c r="H9973" s="57">
        <v>17608000</v>
      </c>
    </row>
    <row r="9974" spans="1:8">
      <c r="A9974" s="52" t="s">
        <v>811</v>
      </c>
      <c r="B9974" s="52" t="s">
        <v>849</v>
      </c>
      <c r="C9974" s="52" t="s">
        <v>1158</v>
      </c>
      <c r="D9974" s="52" t="s">
        <v>1201</v>
      </c>
      <c r="E9974" s="52" t="s">
        <v>1035</v>
      </c>
      <c r="F9974" s="52" t="s">
        <v>1039</v>
      </c>
      <c r="G9974" s="56" t="s">
        <v>1040</v>
      </c>
      <c r="H9974" s="57">
        <v>36500000</v>
      </c>
    </row>
    <row r="9975" spans="1:8">
      <c r="A9975" s="52" t="s">
        <v>811</v>
      </c>
      <c r="B9975" s="52" t="s">
        <v>849</v>
      </c>
      <c r="C9975" s="52" t="s">
        <v>1158</v>
      </c>
      <c r="D9975" s="52" t="s">
        <v>1201</v>
      </c>
      <c r="E9975" s="52" t="s">
        <v>1035</v>
      </c>
      <c r="F9975" s="52" t="s">
        <v>1041</v>
      </c>
      <c r="G9975" s="56" t="s">
        <v>1028</v>
      </c>
      <c r="H9975" s="57">
        <v>76500000</v>
      </c>
    </row>
    <row r="9976" spans="1:8">
      <c r="A9976" s="52" t="s">
        <v>811</v>
      </c>
      <c r="B9976" s="52" t="s">
        <v>849</v>
      </c>
      <c r="C9976" s="52" t="s">
        <v>1158</v>
      </c>
      <c r="D9976" s="52" t="s">
        <v>1201</v>
      </c>
      <c r="E9976" s="52" t="s">
        <v>1044</v>
      </c>
      <c r="F9976" s="52" t="s">
        <v>201</v>
      </c>
      <c r="G9976" s="56" t="s">
        <v>1045</v>
      </c>
      <c r="H9976" s="57">
        <v>1855117000</v>
      </c>
    </row>
    <row r="9977" spans="1:8">
      <c r="A9977" s="52" t="s">
        <v>811</v>
      </c>
      <c r="B9977" s="52" t="s">
        <v>849</v>
      </c>
      <c r="C9977" s="52" t="s">
        <v>1158</v>
      </c>
      <c r="D9977" s="52" t="s">
        <v>1201</v>
      </c>
      <c r="E9977" s="52" t="s">
        <v>1044</v>
      </c>
      <c r="F9977" s="52" t="s">
        <v>1046</v>
      </c>
      <c r="G9977" s="56" t="s">
        <v>1047</v>
      </c>
      <c r="H9977" s="57">
        <v>62000000</v>
      </c>
    </row>
    <row r="9978" spans="1:8">
      <c r="A9978" s="52" t="s">
        <v>811</v>
      </c>
      <c r="B9978" s="52" t="s">
        <v>849</v>
      </c>
      <c r="C9978" s="52" t="s">
        <v>1158</v>
      </c>
      <c r="D9978" s="52" t="s">
        <v>1201</v>
      </c>
      <c r="E9978" s="52" t="s">
        <v>1044</v>
      </c>
      <c r="F9978" s="52" t="s">
        <v>1050</v>
      </c>
      <c r="G9978" s="56" t="s">
        <v>1051</v>
      </c>
      <c r="H9978" s="57">
        <v>1793117000</v>
      </c>
    </row>
    <row r="9979" spans="1:8" ht="25.5">
      <c r="A9979" s="52" t="s">
        <v>811</v>
      </c>
      <c r="B9979" s="52" t="s">
        <v>849</v>
      </c>
      <c r="C9979" s="52" t="s">
        <v>1158</v>
      </c>
      <c r="D9979" s="52" t="s">
        <v>1201</v>
      </c>
      <c r="E9979" s="52" t="s">
        <v>1058</v>
      </c>
      <c r="F9979" s="52" t="s">
        <v>201</v>
      </c>
      <c r="G9979" s="56" t="s">
        <v>1059</v>
      </c>
      <c r="H9979" s="57">
        <v>10880000</v>
      </c>
    </row>
    <row r="9980" spans="1:8">
      <c r="A9980" s="52" t="s">
        <v>811</v>
      </c>
      <c r="B9980" s="52" t="s">
        <v>849</v>
      </c>
      <c r="C9980" s="52" t="s">
        <v>1158</v>
      </c>
      <c r="D9980" s="52" t="s">
        <v>1201</v>
      </c>
      <c r="E9980" s="52" t="s">
        <v>1058</v>
      </c>
      <c r="F9980" s="52" t="s">
        <v>1064</v>
      </c>
      <c r="G9980" s="56" t="s">
        <v>1065</v>
      </c>
      <c r="H9980" s="57">
        <v>10880000</v>
      </c>
    </row>
    <row r="9981" spans="1:8" ht="25.5">
      <c r="A9981" s="52" t="s">
        <v>811</v>
      </c>
      <c r="B9981" s="52" t="s">
        <v>849</v>
      </c>
      <c r="C9981" s="52" t="s">
        <v>1158</v>
      </c>
      <c r="D9981" s="52" t="s">
        <v>1201</v>
      </c>
      <c r="E9981" s="52" t="s">
        <v>1076</v>
      </c>
      <c r="F9981" s="52" t="s">
        <v>201</v>
      </c>
      <c r="G9981" s="56" t="s">
        <v>1077</v>
      </c>
      <c r="H9981" s="57">
        <v>3251276902</v>
      </c>
    </row>
    <row r="9982" spans="1:8">
      <c r="A9982" s="52" t="s">
        <v>811</v>
      </c>
      <c r="B9982" s="52" t="s">
        <v>849</v>
      </c>
      <c r="C9982" s="52" t="s">
        <v>1158</v>
      </c>
      <c r="D9982" s="52" t="s">
        <v>1201</v>
      </c>
      <c r="E9982" s="52" t="s">
        <v>1076</v>
      </c>
      <c r="F9982" s="52" t="s">
        <v>1112</v>
      </c>
      <c r="G9982" s="56" t="s">
        <v>1113</v>
      </c>
      <c r="H9982" s="57">
        <v>106540000</v>
      </c>
    </row>
    <row r="9983" spans="1:8">
      <c r="A9983" s="52" t="s">
        <v>811</v>
      </c>
      <c r="B9983" s="52" t="s">
        <v>849</v>
      </c>
      <c r="C9983" s="52" t="s">
        <v>1158</v>
      </c>
      <c r="D9983" s="52" t="s">
        <v>1201</v>
      </c>
      <c r="E9983" s="52" t="s">
        <v>1076</v>
      </c>
      <c r="F9983" s="52" t="s">
        <v>1080</v>
      </c>
      <c r="G9983" s="56" t="s">
        <v>1081</v>
      </c>
      <c r="H9983" s="57">
        <v>2347912902</v>
      </c>
    </row>
    <row r="9984" spans="1:8">
      <c r="A9984" s="52" t="s">
        <v>811</v>
      </c>
      <c r="B9984" s="52" t="s">
        <v>849</v>
      </c>
      <c r="C9984" s="52" t="s">
        <v>1158</v>
      </c>
      <c r="D9984" s="52" t="s">
        <v>1201</v>
      </c>
      <c r="E9984" s="52" t="s">
        <v>1076</v>
      </c>
      <c r="F9984" s="52" t="s">
        <v>1082</v>
      </c>
      <c r="G9984" s="56" t="s">
        <v>971</v>
      </c>
      <c r="H9984" s="57">
        <v>796824000</v>
      </c>
    </row>
    <row r="9985" spans="1:8">
      <c r="A9985" s="52" t="s">
        <v>811</v>
      </c>
      <c r="B9985" s="52" t="s">
        <v>849</v>
      </c>
      <c r="C9985" s="52" t="s">
        <v>1158</v>
      </c>
      <c r="D9985" s="52" t="s">
        <v>1201</v>
      </c>
      <c r="E9985" s="52" t="s">
        <v>1083</v>
      </c>
      <c r="F9985" s="52" t="s">
        <v>201</v>
      </c>
      <c r="G9985" s="56" t="s">
        <v>971</v>
      </c>
      <c r="H9985" s="57">
        <v>263425000</v>
      </c>
    </row>
    <row r="9986" spans="1:8">
      <c r="A9986" s="52" t="s">
        <v>811</v>
      </c>
      <c r="B9986" s="52" t="s">
        <v>849</v>
      </c>
      <c r="C9986" s="52" t="s">
        <v>1158</v>
      </c>
      <c r="D9986" s="52" t="s">
        <v>1201</v>
      </c>
      <c r="E9986" s="52" t="s">
        <v>1083</v>
      </c>
      <c r="F9986" s="52" t="s">
        <v>1088</v>
      </c>
      <c r="G9986" s="56" t="s">
        <v>1089</v>
      </c>
      <c r="H9986" s="57">
        <v>227509000</v>
      </c>
    </row>
    <row r="9987" spans="1:8">
      <c r="A9987" s="52" t="s">
        <v>811</v>
      </c>
      <c r="B9987" s="52" t="s">
        <v>849</v>
      </c>
      <c r="C9987" s="52" t="s">
        <v>1158</v>
      </c>
      <c r="D9987" s="52" t="s">
        <v>1201</v>
      </c>
      <c r="E9987" s="52" t="s">
        <v>1083</v>
      </c>
      <c r="F9987" s="52" t="s">
        <v>1090</v>
      </c>
      <c r="G9987" s="56" t="s">
        <v>1091</v>
      </c>
      <c r="H9987" s="57">
        <v>35916000</v>
      </c>
    </row>
    <row r="9988" spans="1:8">
      <c r="A9988" s="52" t="s">
        <v>811</v>
      </c>
      <c r="B9988" s="52" t="s">
        <v>849</v>
      </c>
      <c r="C9988" s="52" t="s">
        <v>1158</v>
      </c>
      <c r="D9988" s="52" t="s">
        <v>1201</v>
      </c>
      <c r="E9988" s="52" t="s">
        <v>1302</v>
      </c>
      <c r="F9988" s="52" t="s">
        <v>201</v>
      </c>
      <c r="G9988" s="56" t="s">
        <v>1303</v>
      </c>
      <c r="H9988" s="57">
        <v>989845000</v>
      </c>
    </row>
    <row r="9989" spans="1:8">
      <c r="A9989" s="52" t="s">
        <v>811</v>
      </c>
      <c r="B9989" s="52" t="s">
        <v>849</v>
      </c>
      <c r="C9989" s="52" t="s">
        <v>1158</v>
      </c>
      <c r="D9989" s="52" t="s">
        <v>1201</v>
      </c>
      <c r="E9989" s="52" t="s">
        <v>1302</v>
      </c>
      <c r="F9989" s="52" t="s">
        <v>1432</v>
      </c>
      <c r="G9989" s="56" t="s">
        <v>971</v>
      </c>
      <c r="H9989" s="57">
        <v>989845000</v>
      </c>
    </row>
    <row r="9990" spans="1:8">
      <c r="A9990" s="52" t="s">
        <v>811</v>
      </c>
      <c r="B9990" s="52" t="s">
        <v>849</v>
      </c>
      <c r="C9990" s="52" t="s">
        <v>1158</v>
      </c>
      <c r="D9990" s="52" t="s">
        <v>1201</v>
      </c>
      <c r="E9990" s="52" t="s">
        <v>1197</v>
      </c>
      <c r="F9990" s="52" t="s">
        <v>201</v>
      </c>
      <c r="G9990" s="56" t="s">
        <v>1198</v>
      </c>
      <c r="H9990" s="57">
        <v>900000000</v>
      </c>
    </row>
    <row r="9991" spans="1:8">
      <c r="A9991" s="52" t="s">
        <v>811</v>
      </c>
      <c r="B9991" s="52" t="s">
        <v>849</v>
      </c>
      <c r="C9991" s="52" t="s">
        <v>1158</v>
      </c>
      <c r="D9991" s="52" t="s">
        <v>1201</v>
      </c>
      <c r="E9991" s="52" t="s">
        <v>1197</v>
      </c>
      <c r="F9991" s="52" t="s">
        <v>1560</v>
      </c>
      <c r="G9991" s="56" t="s">
        <v>1378</v>
      </c>
      <c r="H9991" s="57">
        <v>900000000</v>
      </c>
    </row>
    <row r="9992" spans="1:8" ht="25.5">
      <c r="A9992" s="52" t="s">
        <v>811</v>
      </c>
      <c r="B9992" s="52" t="s">
        <v>849</v>
      </c>
      <c r="C9992" s="52" t="s">
        <v>930</v>
      </c>
      <c r="D9992" s="52" t="s">
        <v>201</v>
      </c>
      <c r="E9992" s="52" t="s">
        <v>201</v>
      </c>
      <c r="F9992" s="52" t="s">
        <v>201</v>
      </c>
      <c r="G9992" s="56" t="s">
        <v>931</v>
      </c>
      <c r="H9992" s="57">
        <v>2670565000</v>
      </c>
    </row>
    <row r="9993" spans="1:8">
      <c r="A9993" s="52" t="s">
        <v>811</v>
      </c>
      <c r="B9993" s="52" t="s">
        <v>849</v>
      </c>
      <c r="C9993" s="52" t="s">
        <v>930</v>
      </c>
      <c r="D9993" s="52" t="s">
        <v>932</v>
      </c>
      <c r="E9993" s="52" t="s">
        <v>201</v>
      </c>
      <c r="F9993" s="52" t="s">
        <v>201</v>
      </c>
      <c r="G9993" s="56" t="s">
        <v>933</v>
      </c>
      <c r="H9993" s="57">
        <v>2670565000</v>
      </c>
    </row>
    <row r="9994" spans="1:8">
      <c r="A9994" s="52" t="s">
        <v>811</v>
      </c>
      <c r="B9994" s="52" t="s">
        <v>849</v>
      </c>
      <c r="C9994" s="52" t="s">
        <v>930</v>
      </c>
      <c r="D9994" s="52" t="s">
        <v>932</v>
      </c>
      <c r="E9994" s="52" t="s">
        <v>944</v>
      </c>
      <c r="F9994" s="52" t="s">
        <v>201</v>
      </c>
      <c r="G9994" s="56" t="s">
        <v>945</v>
      </c>
      <c r="H9994" s="57">
        <v>205414000</v>
      </c>
    </row>
    <row r="9995" spans="1:8">
      <c r="A9995" s="52" t="s">
        <v>811</v>
      </c>
      <c r="B9995" s="52" t="s">
        <v>849</v>
      </c>
      <c r="C9995" s="52" t="s">
        <v>930</v>
      </c>
      <c r="D9995" s="52" t="s">
        <v>932</v>
      </c>
      <c r="E9995" s="52" t="s">
        <v>944</v>
      </c>
      <c r="F9995" s="52" t="s">
        <v>948</v>
      </c>
      <c r="G9995" s="56" t="s">
        <v>949</v>
      </c>
      <c r="H9995" s="57">
        <v>205414000</v>
      </c>
    </row>
    <row r="9996" spans="1:8">
      <c r="A9996" s="52" t="s">
        <v>811</v>
      </c>
      <c r="B9996" s="52" t="s">
        <v>849</v>
      </c>
      <c r="C9996" s="52" t="s">
        <v>930</v>
      </c>
      <c r="D9996" s="52" t="s">
        <v>932</v>
      </c>
      <c r="E9996" s="52" t="s">
        <v>966</v>
      </c>
      <c r="F9996" s="52" t="s">
        <v>201</v>
      </c>
      <c r="G9996" s="56" t="s">
        <v>967</v>
      </c>
      <c r="H9996" s="57">
        <v>62700000</v>
      </c>
    </row>
    <row r="9997" spans="1:8">
      <c r="A9997" s="52" t="s">
        <v>811</v>
      </c>
      <c r="B9997" s="52" t="s">
        <v>849</v>
      </c>
      <c r="C9997" s="52" t="s">
        <v>930</v>
      </c>
      <c r="D9997" s="52" t="s">
        <v>932</v>
      </c>
      <c r="E9997" s="52" t="s">
        <v>966</v>
      </c>
      <c r="F9997" s="52" t="s">
        <v>970</v>
      </c>
      <c r="G9997" s="56" t="s">
        <v>971</v>
      </c>
      <c r="H9997" s="57">
        <v>62700000</v>
      </c>
    </row>
    <row r="9998" spans="1:8">
      <c r="A9998" s="52" t="s">
        <v>811</v>
      </c>
      <c r="B9998" s="52" t="s">
        <v>849</v>
      </c>
      <c r="C9998" s="52" t="s">
        <v>930</v>
      </c>
      <c r="D9998" s="52" t="s">
        <v>932</v>
      </c>
      <c r="E9998" s="52" t="s">
        <v>996</v>
      </c>
      <c r="F9998" s="52" t="s">
        <v>201</v>
      </c>
      <c r="G9998" s="56" t="s">
        <v>997</v>
      </c>
      <c r="H9998" s="57">
        <v>56824065</v>
      </c>
    </row>
    <row r="9999" spans="1:8">
      <c r="A9999" s="52" t="s">
        <v>811</v>
      </c>
      <c r="B9999" s="52" t="s">
        <v>849</v>
      </c>
      <c r="C9999" s="52" t="s">
        <v>930</v>
      </c>
      <c r="D9999" s="52" t="s">
        <v>932</v>
      </c>
      <c r="E9999" s="52" t="s">
        <v>996</v>
      </c>
      <c r="F9999" s="52" t="s">
        <v>998</v>
      </c>
      <c r="G9999" s="56" t="s">
        <v>999</v>
      </c>
      <c r="H9999" s="57">
        <v>47526065</v>
      </c>
    </row>
    <row r="10000" spans="1:8">
      <c r="A10000" s="52" t="s">
        <v>811</v>
      </c>
      <c r="B10000" s="52" t="s">
        <v>849</v>
      </c>
      <c r="C10000" s="52" t="s">
        <v>930</v>
      </c>
      <c r="D10000" s="52" t="s">
        <v>932</v>
      </c>
      <c r="E10000" s="52" t="s">
        <v>996</v>
      </c>
      <c r="F10000" s="52" t="s">
        <v>1000</v>
      </c>
      <c r="G10000" s="56" t="s">
        <v>1001</v>
      </c>
      <c r="H10000" s="57">
        <v>9298000</v>
      </c>
    </row>
    <row r="10001" spans="1:8">
      <c r="A10001" s="52" t="s">
        <v>811</v>
      </c>
      <c r="B10001" s="52" t="s">
        <v>849</v>
      </c>
      <c r="C10001" s="52" t="s">
        <v>930</v>
      </c>
      <c r="D10001" s="52" t="s">
        <v>932</v>
      </c>
      <c r="E10001" s="52" t="s">
        <v>1006</v>
      </c>
      <c r="F10001" s="52" t="s">
        <v>201</v>
      </c>
      <c r="G10001" s="56" t="s">
        <v>1007</v>
      </c>
      <c r="H10001" s="57">
        <v>185040000</v>
      </c>
    </row>
    <row r="10002" spans="1:8">
      <c r="A10002" s="52" t="s">
        <v>811</v>
      </c>
      <c r="B10002" s="52" t="s">
        <v>849</v>
      </c>
      <c r="C10002" s="52" t="s">
        <v>930</v>
      </c>
      <c r="D10002" s="52" t="s">
        <v>932</v>
      </c>
      <c r="E10002" s="52" t="s">
        <v>1006</v>
      </c>
      <c r="F10002" s="52" t="s">
        <v>1014</v>
      </c>
      <c r="G10002" s="56" t="s">
        <v>1015</v>
      </c>
      <c r="H10002" s="57">
        <v>175900000</v>
      </c>
    </row>
    <row r="10003" spans="1:8">
      <c r="A10003" s="52" t="s">
        <v>811</v>
      </c>
      <c r="B10003" s="52" t="s">
        <v>849</v>
      </c>
      <c r="C10003" s="52" t="s">
        <v>930</v>
      </c>
      <c r="D10003" s="52" t="s">
        <v>932</v>
      </c>
      <c r="E10003" s="52" t="s">
        <v>1006</v>
      </c>
      <c r="F10003" s="52" t="s">
        <v>1020</v>
      </c>
      <c r="G10003" s="56" t="s">
        <v>511</v>
      </c>
      <c r="H10003" s="57">
        <v>9140000</v>
      </c>
    </row>
    <row r="10004" spans="1:8">
      <c r="A10004" s="52" t="s">
        <v>811</v>
      </c>
      <c r="B10004" s="52" t="s">
        <v>849</v>
      </c>
      <c r="C10004" s="52" t="s">
        <v>930</v>
      </c>
      <c r="D10004" s="52" t="s">
        <v>932</v>
      </c>
      <c r="E10004" s="52" t="s">
        <v>1021</v>
      </c>
      <c r="F10004" s="52" t="s">
        <v>201</v>
      </c>
      <c r="G10004" s="56" t="s">
        <v>1022</v>
      </c>
      <c r="H10004" s="57">
        <v>687949050</v>
      </c>
    </row>
    <row r="10005" spans="1:8">
      <c r="A10005" s="52" t="s">
        <v>811</v>
      </c>
      <c r="B10005" s="52" t="s">
        <v>849</v>
      </c>
      <c r="C10005" s="52" t="s">
        <v>930</v>
      </c>
      <c r="D10005" s="52" t="s">
        <v>932</v>
      </c>
      <c r="E10005" s="52" t="s">
        <v>1021</v>
      </c>
      <c r="F10005" s="52" t="s">
        <v>1023</v>
      </c>
      <c r="G10005" s="56" t="s">
        <v>1024</v>
      </c>
      <c r="H10005" s="57">
        <v>30299600</v>
      </c>
    </row>
    <row r="10006" spans="1:8">
      <c r="A10006" s="52" t="s">
        <v>811</v>
      </c>
      <c r="B10006" s="52" t="s">
        <v>849</v>
      </c>
      <c r="C10006" s="52" t="s">
        <v>930</v>
      </c>
      <c r="D10006" s="52" t="s">
        <v>932</v>
      </c>
      <c r="E10006" s="52" t="s">
        <v>1021</v>
      </c>
      <c r="F10006" s="52" t="s">
        <v>1025</v>
      </c>
      <c r="G10006" s="56" t="s">
        <v>1026</v>
      </c>
      <c r="H10006" s="57">
        <v>34000000</v>
      </c>
    </row>
    <row r="10007" spans="1:8">
      <c r="A10007" s="52" t="s">
        <v>811</v>
      </c>
      <c r="B10007" s="52" t="s">
        <v>849</v>
      </c>
      <c r="C10007" s="52" t="s">
        <v>930</v>
      </c>
      <c r="D10007" s="52" t="s">
        <v>932</v>
      </c>
      <c r="E10007" s="52" t="s">
        <v>1021</v>
      </c>
      <c r="F10007" s="52" t="s">
        <v>1243</v>
      </c>
      <c r="G10007" s="56" t="s">
        <v>1244</v>
      </c>
      <c r="H10007" s="57">
        <v>5320000</v>
      </c>
    </row>
    <row r="10008" spans="1:8">
      <c r="A10008" s="52" t="s">
        <v>811</v>
      </c>
      <c r="B10008" s="52" t="s">
        <v>849</v>
      </c>
      <c r="C10008" s="52" t="s">
        <v>930</v>
      </c>
      <c r="D10008" s="52" t="s">
        <v>932</v>
      </c>
      <c r="E10008" s="52" t="s">
        <v>1021</v>
      </c>
      <c r="F10008" s="52" t="s">
        <v>1031</v>
      </c>
      <c r="G10008" s="56" t="s">
        <v>1032</v>
      </c>
      <c r="H10008" s="57">
        <v>455850000</v>
      </c>
    </row>
    <row r="10009" spans="1:8">
      <c r="A10009" s="52" t="s">
        <v>811</v>
      </c>
      <c r="B10009" s="52" t="s">
        <v>849</v>
      </c>
      <c r="C10009" s="52" t="s">
        <v>930</v>
      </c>
      <c r="D10009" s="52" t="s">
        <v>932</v>
      </c>
      <c r="E10009" s="52" t="s">
        <v>1021</v>
      </c>
      <c r="F10009" s="52" t="s">
        <v>1033</v>
      </c>
      <c r="G10009" s="56" t="s">
        <v>1034</v>
      </c>
      <c r="H10009" s="57">
        <v>162479450</v>
      </c>
    </row>
    <row r="10010" spans="1:8">
      <c r="A10010" s="52" t="s">
        <v>811</v>
      </c>
      <c r="B10010" s="52" t="s">
        <v>849</v>
      </c>
      <c r="C10010" s="52" t="s">
        <v>930</v>
      </c>
      <c r="D10010" s="52" t="s">
        <v>932</v>
      </c>
      <c r="E10010" s="52" t="s">
        <v>1035</v>
      </c>
      <c r="F10010" s="52" t="s">
        <v>201</v>
      </c>
      <c r="G10010" s="56" t="s">
        <v>1036</v>
      </c>
      <c r="H10010" s="57">
        <v>74010000</v>
      </c>
    </row>
    <row r="10011" spans="1:8">
      <c r="A10011" s="52" t="s">
        <v>811</v>
      </c>
      <c r="B10011" s="52" t="s">
        <v>849</v>
      </c>
      <c r="C10011" s="52" t="s">
        <v>930</v>
      </c>
      <c r="D10011" s="52" t="s">
        <v>932</v>
      </c>
      <c r="E10011" s="52" t="s">
        <v>1035</v>
      </c>
      <c r="F10011" s="52" t="s">
        <v>1037</v>
      </c>
      <c r="G10011" s="56" t="s">
        <v>1038</v>
      </c>
      <c r="H10011" s="57">
        <v>6200000</v>
      </c>
    </row>
    <row r="10012" spans="1:8">
      <c r="A10012" s="52" t="s">
        <v>811</v>
      </c>
      <c r="B10012" s="52" t="s">
        <v>849</v>
      </c>
      <c r="C10012" s="52" t="s">
        <v>930</v>
      </c>
      <c r="D10012" s="52" t="s">
        <v>932</v>
      </c>
      <c r="E10012" s="52" t="s">
        <v>1035</v>
      </c>
      <c r="F10012" s="52" t="s">
        <v>1039</v>
      </c>
      <c r="G10012" s="56" t="s">
        <v>1040</v>
      </c>
      <c r="H10012" s="57">
        <v>25350000</v>
      </c>
    </row>
    <row r="10013" spans="1:8">
      <c r="A10013" s="52" t="s">
        <v>811</v>
      </c>
      <c r="B10013" s="52" t="s">
        <v>849</v>
      </c>
      <c r="C10013" s="52" t="s">
        <v>930</v>
      </c>
      <c r="D10013" s="52" t="s">
        <v>932</v>
      </c>
      <c r="E10013" s="52" t="s">
        <v>1035</v>
      </c>
      <c r="F10013" s="52" t="s">
        <v>1041</v>
      </c>
      <c r="G10013" s="56" t="s">
        <v>1028</v>
      </c>
      <c r="H10013" s="57">
        <v>42460000</v>
      </c>
    </row>
    <row r="10014" spans="1:8">
      <c r="A10014" s="52" t="s">
        <v>811</v>
      </c>
      <c r="B10014" s="52" t="s">
        <v>849</v>
      </c>
      <c r="C10014" s="52" t="s">
        <v>930</v>
      </c>
      <c r="D10014" s="52" t="s">
        <v>932</v>
      </c>
      <c r="E10014" s="52" t="s">
        <v>1044</v>
      </c>
      <c r="F10014" s="52" t="s">
        <v>201</v>
      </c>
      <c r="G10014" s="56" t="s">
        <v>1045</v>
      </c>
      <c r="H10014" s="57">
        <v>42960000</v>
      </c>
    </row>
    <row r="10015" spans="1:8">
      <c r="A10015" s="52" t="s">
        <v>811</v>
      </c>
      <c r="B10015" s="52" t="s">
        <v>849</v>
      </c>
      <c r="C10015" s="52" t="s">
        <v>930</v>
      </c>
      <c r="D10015" s="52" t="s">
        <v>932</v>
      </c>
      <c r="E10015" s="52" t="s">
        <v>1044</v>
      </c>
      <c r="F10015" s="52" t="s">
        <v>1046</v>
      </c>
      <c r="G10015" s="56" t="s">
        <v>1047</v>
      </c>
      <c r="H10015" s="57">
        <v>26460000</v>
      </c>
    </row>
    <row r="10016" spans="1:8">
      <c r="A10016" s="52" t="s">
        <v>811</v>
      </c>
      <c r="B10016" s="52" t="s">
        <v>849</v>
      </c>
      <c r="C10016" s="52" t="s">
        <v>930</v>
      </c>
      <c r="D10016" s="52" t="s">
        <v>932</v>
      </c>
      <c r="E10016" s="52" t="s">
        <v>1044</v>
      </c>
      <c r="F10016" s="52" t="s">
        <v>1270</v>
      </c>
      <c r="G10016" s="56" t="s">
        <v>1271</v>
      </c>
      <c r="H10016" s="57">
        <v>16500000</v>
      </c>
    </row>
    <row r="10017" spans="1:8" ht="25.5">
      <c r="A10017" s="52" t="s">
        <v>811</v>
      </c>
      <c r="B10017" s="52" t="s">
        <v>849</v>
      </c>
      <c r="C10017" s="52" t="s">
        <v>930</v>
      </c>
      <c r="D10017" s="52" t="s">
        <v>932</v>
      </c>
      <c r="E10017" s="52" t="s">
        <v>1058</v>
      </c>
      <c r="F10017" s="52" t="s">
        <v>201</v>
      </c>
      <c r="G10017" s="56" t="s">
        <v>1059</v>
      </c>
      <c r="H10017" s="57">
        <v>40120000</v>
      </c>
    </row>
    <row r="10018" spans="1:8">
      <c r="A10018" s="52" t="s">
        <v>811</v>
      </c>
      <c r="B10018" s="52" t="s">
        <v>849</v>
      </c>
      <c r="C10018" s="52" t="s">
        <v>930</v>
      </c>
      <c r="D10018" s="52" t="s">
        <v>932</v>
      </c>
      <c r="E10018" s="52" t="s">
        <v>1058</v>
      </c>
      <c r="F10018" s="52" t="s">
        <v>1064</v>
      </c>
      <c r="G10018" s="56" t="s">
        <v>1065</v>
      </c>
      <c r="H10018" s="57">
        <v>40120000</v>
      </c>
    </row>
    <row r="10019" spans="1:8" ht="25.5">
      <c r="A10019" s="52" t="s">
        <v>811</v>
      </c>
      <c r="B10019" s="52" t="s">
        <v>849</v>
      </c>
      <c r="C10019" s="52" t="s">
        <v>930</v>
      </c>
      <c r="D10019" s="52" t="s">
        <v>932</v>
      </c>
      <c r="E10019" s="52" t="s">
        <v>1076</v>
      </c>
      <c r="F10019" s="52" t="s">
        <v>201</v>
      </c>
      <c r="G10019" s="56" t="s">
        <v>1077</v>
      </c>
      <c r="H10019" s="57">
        <v>1106006885</v>
      </c>
    </row>
    <row r="10020" spans="1:8">
      <c r="A10020" s="52" t="s">
        <v>811</v>
      </c>
      <c r="B10020" s="52" t="s">
        <v>849</v>
      </c>
      <c r="C10020" s="52" t="s">
        <v>930</v>
      </c>
      <c r="D10020" s="52" t="s">
        <v>932</v>
      </c>
      <c r="E10020" s="52" t="s">
        <v>1076</v>
      </c>
      <c r="F10020" s="52" t="s">
        <v>1112</v>
      </c>
      <c r="G10020" s="56" t="s">
        <v>1113</v>
      </c>
      <c r="H10020" s="57">
        <v>3682800</v>
      </c>
    </row>
    <row r="10021" spans="1:8">
      <c r="A10021" s="52" t="s">
        <v>811</v>
      </c>
      <c r="B10021" s="52" t="s">
        <v>849</v>
      </c>
      <c r="C10021" s="52" t="s">
        <v>930</v>
      </c>
      <c r="D10021" s="52" t="s">
        <v>932</v>
      </c>
      <c r="E10021" s="52" t="s">
        <v>1076</v>
      </c>
      <c r="F10021" s="52" t="s">
        <v>1080</v>
      </c>
      <c r="G10021" s="56" t="s">
        <v>1081</v>
      </c>
      <c r="H10021" s="57">
        <v>576069085</v>
      </c>
    </row>
    <row r="10022" spans="1:8">
      <c r="A10022" s="52" t="s">
        <v>811</v>
      </c>
      <c r="B10022" s="52" t="s">
        <v>849</v>
      </c>
      <c r="C10022" s="52" t="s">
        <v>930</v>
      </c>
      <c r="D10022" s="52" t="s">
        <v>932</v>
      </c>
      <c r="E10022" s="52" t="s">
        <v>1076</v>
      </c>
      <c r="F10022" s="52" t="s">
        <v>1082</v>
      </c>
      <c r="G10022" s="56" t="s">
        <v>971</v>
      </c>
      <c r="H10022" s="57">
        <v>526255000</v>
      </c>
    </row>
    <row r="10023" spans="1:8">
      <c r="A10023" s="52" t="s">
        <v>811</v>
      </c>
      <c r="B10023" s="52" t="s">
        <v>849</v>
      </c>
      <c r="C10023" s="52" t="s">
        <v>930</v>
      </c>
      <c r="D10023" s="52" t="s">
        <v>932</v>
      </c>
      <c r="E10023" s="52" t="s">
        <v>1189</v>
      </c>
      <c r="F10023" s="52" t="s">
        <v>201</v>
      </c>
      <c r="G10023" s="56" t="s">
        <v>1190</v>
      </c>
      <c r="H10023" s="57">
        <v>6790000</v>
      </c>
    </row>
    <row r="10024" spans="1:8">
      <c r="A10024" s="52" t="s">
        <v>811</v>
      </c>
      <c r="B10024" s="52" t="s">
        <v>849</v>
      </c>
      <c r="C10024" s="52" t="s">
        <v>930</v>
      </c>
      <c r="D10024" s="52" t="s">
        <v>932</v>
      </c>
      <c r="E10024" s="52" t="s">
        <v>1189</v>
      </c>
      <c r="F10024" s="52" t="s">
        <v>1191</v>
      </c>
      <c r="G10024" s="56" t="s">
        <v>1192</v>
      </c>
      <c r="H10024" s="57">
        <v>6790000</v>
      </c>
    </row>
    <row r="10025" spans="1:8">
      <c r="A10025" s="52" t="s">
        <v>811</v>
      </c>
      <c r="B10025" s="52" t="s">
        <v>849</v>
      </c>
      <c r="C10025" s="52" t="s">
        <v>930</v>
      </c>
      <c r="D10025" s="52" t="s">
        <v>932</v>
      </c>
      <c r="E10025" s="52" t="s">
        <v>1083</v>
      </c>
      <c r="F10025" s="52" t="s">
        <v>201</v>
      </c>
      <c r="G10025" s="56" t="s">
        <v>971</v>
      </c>
      <c r="H10025" s="57">
        <v>202751000</v>
      </c>
    </row>
    <row r="10026" spans="1:8">
      <c r="A10026" s="52" t="s">
        <v>811</v>
      </c>
      <c r="B10026" s="52" t="s">
        <v>849</v>
      </c>
      <c r="C10026" s="52" t="s">
        <v>930</v>
      </c>
      <c r="D10026" s="52" t="s">
        <v>932</v>
      </c>
      <c r="E10026" s="52" t="s">
        <v>1083</v>
      </c>
      <c r="F10026" s="52" t="s">
        <v>1088</v>
      </c>
      <c r="G10026" s="56" t="s">
        <v>1089</v>
      </c>
      <c r="H10026" s="57">
        <v>31851000</v>
      </c>
    </row>
    <row r="10027" spans="1:8">
      <c r="A10027" s="52" t="s">
        <v>811</v>
      </c>
      <c r="B10027" s="52" t="s">
        <v>849</v>
      </c>
      <c r="C10027" s="52" t="s">
        <v>930</v>
      </c>
      <c r="D10027" s="52" t="s">
        <v>932</v>
      </c>
      <c r="E10027" s="52" t="s">
        <v>1083</v>
      </c>
      <c r="F10027" s="52" t="s">
        <v>1090</v>
      </c>
      <c r="G10027" s="56" t="s">
        <v>1091</v>
      </c>
      <c r="H10027" s="57">
        <v>170900000</v>
      </c>
    </row>
    <row r="10028" spans="1:8">
      <c r="A10028" s="52" t="s">
        <v>811</v>
      </c>
      <c r="B10028" s="52" t="s">
        <v>851</v>
      </c>
      <c r="C10028" s="52" t="s">
        <v>201</v>
      </c>
      <c r="D10028" s="52" t="s">
        <v>201</v>
      </c>
      <c r="E10028" s="52" t="s">
        <v>201</v>
      </c>
      <c r="F10028" s="52" t="s">
        <v>201</v>
      </c>
      <c r="G10028" s="56" t="s">
        <v>852</v>
      </c>
      <c r="H10028" s="57">
        <v>13034916900</v>
      </c>
    </row>
    <row r="10029" spans="1:8" ht="25.5">
      <c r="A10029" s="52" t="s">
        <v>811</v>
      </c>
      <c r="B10029" s="52" t="s">
        <v>851</v>
      </c>
      <c r="C10029" s="52" t="s">
        <v>930</v>
      </c>
      <c r="D10029" s="52" t="s">
        <v>201</v>
      </c>
      <c r="E10029" s="52" t="s">
        <v>201</v>
      </c>
      <c r="F10029" s="52" t="s">
        <v>201</v>
      </c>
      <c r="G10029" s="56" t="s">
        <v>931</v>
      </c>
      <c r="H10029" s="57">
        <v>12694916900</v>
      </c>
    </row>
    <row r="10030" spans="1:8">
      <c r="A10030" s="52" t="s">
        <v>811</v>
      </c>
      <c r="B10030" s="52" t="s">
        <v>851</v>
      </c>
      <c r="C10030" s="52" t="s">
        <v>930</v>
      </c>
      <c r="D10030" s="52" t="s">
        <v>932</v>
      </c>
      <c r="E10030" s="52" t="s">
        <v>201</v>
      </c>
      <c r="F10030" s="52" t="s">
        <v>201</v>
      </c>
      <c r="G10030" s="56" t="s">
        <v>933</v>
      </c>
      <c r="H10030" s="57">
        <v>12694916900</v>
      </c>
    </row>
    <row r="10031" spans="1:8">
      <c r="A10031" s="52" t="s">
        <v>811</v>
      </c>
      <c r="B10031" s="52" t="s">
        <v>851</v>
      </c>
      <c r="C10031" s="52" t="s">
        <v>930</v>
      </c>
      <c r="D10031" s="52" t="s">
        <v>932</v>
      </c>
      <c r="E10031" s="52" t="s">
        <v>944</v>
      </c>
      <c r="F10031" s="52" t="s">
        <v>201</v>
      </c>
      <c r="G10031" s="56" t="s">
        <v>945</v>
      </c>
      <c r="H10031" s="57">
        <v>349610500</v>
      </c>
    </row>
    <row r="10032" spans="1:8">
      <c r="A10032" s="52" t="s">
        <v>811</v>
      </c>
      <c r="B10032" s="52" t="s">
        <v>851</v>
      </c>
      <c r="C10032" s="52" t="s">
        <v>930</v>
      </c>
      <c r="D10032" s="52" t="s">
        <v>932</v>
      </c>
      <c r="E10032" s="52" t="s">
        <v>944</v>
      </c>
      <c r="F10032" s="52" t="s">
        <v>948</v>
      </c>
      <c r="G10032" s="56" t="s">
        <v>949</v>
      </c>
      <c r="H10032" s="57">
        <v>349610500</v>
      </c>
    </row>
    <row r="10033" spans="1:8">
      <c r="A10033" s="52" t="s">
        <v>811</v>
      </c>
      <c r="B10033" s="52" t="s">
        <v>851</v>
      </c>
      <c r="C10033" s="52" t="s">
        <v>930</v>
      </c>
      <c r="D10033" s="52" t="s">
        <v>932</v>
      </c>
      <c r="E10033" s="52" t="s">
        <v>1139</v>
      </c>
      <c r="F10033" s="52" t="s">
        <v>201</v>
      </c>
      <c r="G10033" s="56" t="s">
        <v>1140</v>
      </c>
      <c r="H10033" s="57">
        <v>3313395000</v>
      </c>
    </row>
    <row r="10034" spans="1:8">
      <c r="A10034" s="52" t="s">
        <v>811</v>
      </c>
      <c r="B10034" s="52" t="s">
        <v>851</v>
      </c>
      <c r="C10034" s="52" t="s">
        <v>930</v>
      </c>
      <c r="D10034" s="52" t="s">
        <v>932</v>
      </c>
      <c r="E10034" s="52" t="s">
        <v>1139</v>
      </c>
      <c r="F10034" s="52" t="s">
        <v>1203</v>
      </c>
      <c r="G10034" s="56" t="s">
        <v>1204</v>
      </c>
      <c r="H10034" s="57">
        <v>2823181000</v>
      </c>
    </row>
    <row r="10035" spans="1:8">
      <c r="A10035" s="52" t="s">
        <v>811</v>
      </c>
      <c r="B10035" s="52" t="s">
        <v>851</v>
      </c>
      <c r="C10035" s="52" t="s">
        <v>930</v>
      </c>
      <c r="D10035" s="52" t="s">
        <v>932</v>
      </c>
      <c r="E10035" s="52" t="s">
        <v>1139</v>
      </c>
      <c r="F10035" s="52" t="s">
        <v>1141</v>
      </c>
      <c r="G10035" s="56" t="s">
        <v>1142</v>
      </c>
      <c r="H10035" s="57">
        <v>321912000</v>
      </c>
    </row>
    <row r="10036" spans="1:8">
      <c r="A10036" s="52" t="s">
        <v>811</v>
      </c>
      <c r="B10036" s="52" t="s">
        <v>851</v>
      </c>
      <c r="C10036" s="52" t="s">
        <v>930</v>
      </c>
      <c r="D10036" s="52" t="s">
        <v>932</v>
      </c>
      <c r="E10036" s="52" t="s">
        <v>1139</v>
      </c>
      <c r="F10036" s="52" t="s">
        <v>1266</v>
      </c>
      <c r="G10036" s="56" t="s">
        <v>1267</v>
      </c>
      <c r="H10036" s="57">
        <v>168302000</v>
      </c>
    </row>
    <row r="10037" spans="1:8">
      <c r="A10037" s="52" t="s">
        <v>811</v>
      </c>
      <c r="B10037" s="52" t="s">
        <v>851</v>
      </c>
      <c r="C10037" s="52" t="s">
        <v>930</v>
      </c>
      <c r="D10037" s="52" t="s">
        <v>932</v>
      </c>
      <c r="E10037" s="52" t="s">
        <v>966</v>
      </c>
      <c r="F10037" s="52" t="s">
        <v>201</v>
      </c>
      <c r="G10037" s="56" t="s">
        <v>967</v>
      </c>
      <c r="H10037" s="57">
        <v>113690000</v>
      </c>
    </row>
    <row r="10038" spans="1:8">
      <c r="A10038" s="52" t="s">
        <v>811</v>
      </c>
      <c r="B10038" s="52" t="s">
        <v>851</v>
      </c>
      <c r="C10038" s="52" t="s">
        <v>930</v>
      </c>
      <c r="D10038" s="52" t="s">
        <v>932</v>
      </c>
      <c r="E10038" s="52" t="s">
        <v>966</v>
      </c>
      <c r="F10038" s="52" t="s">
        <v>970</v>
      </c>
      <c r="G10038" s="56" t="s">
        <v>971</v>
      </c>
      <c r="H10038" s="57">
        <v>113690000</v>
      </c>
    </row>
    <row r="10039" spans="1:8">
      <c r="A10039" s="52" t="s">
        <v>811</v>
      </c>
      <c r="B10039" s="52" t="s">
        <v>851</v>
      </c>
      <c r="C10039" s="52" t="s">
        <v>930</v>
      </c>
      <c r="D10039" s="52" t="s">
        <v>932</v>
      </c>
      <c r="E10039" s="52" t="s">
        <v>996</v>
      </c>
      <c r="F10039" s="52" t="s">
        <v>201</v>
      </c>
      <c r="G10039" s="56" t="s">
        <v>997</v>
      </c>
      <c r="H10039" s="57">
        <v>236350598</v>
      </c>
    </row>
    <row r="10040" spans="1:8">
      <c r="A10040" s="52" t="s">
        <v>811</v>
      </c>
      <c r="B10040" s="52" t="s">
        <v>851</v>
      </c>
      <c r="C10040" s="52" t="s">
        <v>930</v>
      </c>
      <c r="D10040" s="52" t="s">
        <v>932</v>
      </c>
      <c r="E10040" s="52" t="s">
        <v>996</v>
      </c>
      <c r="F10040" s="52" t="s">
        <v>998</v>
      </c>
      <c r="G10040" s="56" t="s">
        <v>999</v>
      </c>
      <c r="H10040" s="57">
        <v>224599278</v>
      </c>
    </row>
    <row r="10041" spans="1:8">
      <c r="A10041" s="52" t="s">
        <v>811</v>
      </c>
      <c r="B10041" s="52" t="s">
        <v>851</v>
      </c>
      <c r="C10041" s="52" t="s">
        <v>930</v>
      </c>
      <c r="D10041" s="52" t="s">
        <v>932</v>
      </c>
      <c r="E10041" s="52" t="s">
        <v>996</v>
      </c>
      <c r="F10041" s="52" t="s">
        <v>1000</v>
      </c>
      <c r="G10041" s="56" t="s">
        <v>1001</v>
      </c>
      <c r="H10041" s="57">
        <v>3600000</v>
      </c>
    </row>
    <row r="10042" spans="1:8">
      <c r="A10042" s="52" t="s">
        <v>811</v>
      </c>
      <c r="B10042" s="52" t="s">
        <v>851</v>
      </c>
      <c r="C10042" s="52" t="s">
        <v>930</v>
      </c>
      <c r="D10042" s="52" t="s">
        <v>932</v>
      </c>
      <c r="E10042" s="52" t="s">
        <v>996</v>
      </c>
      <c r="F10042" s="52" t="s">
        <v>1004</v>
      </c>
      <c r="G10042" s="56" t="s">
        <v>1005</v>
      </c>
      <c r="H10042" s="57">
        <v>8151320</v>
      </c>
    </row>
    <row r="10043" spans="1:8">
      <c r="A10043" s="52" t="s">
        <v>811</v>
      </c>
      <c r="B10043" s="52" t="s">
        <v>851</v>
      </c>
      <c r="C10043" s="52" t="s">
        <v>930</v>
      </c>
      <c r="D10043" s="52" t="s">
        <v>932</v>
      </c>
      <c r="E10043" s="52" t="s">
        <v>1006</v>
      </c>
      <c r="F10043" s="52" t="s">
        <v>201</v>
      </c>
      <c r="G10043" s="56" t="s">
        <v>1007</v>
      </c>
      <c r="H10043" s="57">
        <v>59345000</v>
      </c>
    </row>
    <row r="10044" spans="1:8">
      <c r="A10044" s="52" t="s">
        <v>811</v>
      </c>
      <c r="B10044" s="52" t="s">
        <v>851</v>
      </c>
      <c r="C10044" s="52" t="s">
        <v>930</v>
      </c>
      <c r="D10044" s="52" t="s">
        <v>932</v>
      </c>
      <c r="E10044" s="52" t="s">
        <v>1006</v>
      </c>
      <c r="F10044" s="52" t="s">
        <v>1014</v>
      </c>
      <c r="G10044" s="56" t="s">
        <v>1015</v>
      </c>
      <c r="H10044" s="57">
        <v>51800000</v>
      </c>
    </row>
    <row r="10045" spans="1:8">
      <c r="A10045" s="52" t="s">
        <v>811</v>
      </c>
      <c r="B10045" s="52" t="s">
        <v>851</v>
      </c>
      <c r="C10045" s="52" t="s">
        <v>930</v>
      </c>
      <c r="D10045" s="52" t="s">
        <v>932</v>
      </c>
      <c r="E10045" s="52" t="s">
        <v>1006</v>
      </c>
      <c r="F10045" s="52" t="s">
        <v>1020</v>
      </c>
      <c r="G10045" s="56" t="s">
        <v>511</v>
      </c>
      <c r="H10045" s="57">
        <v>7545000</v>
      </c>
    </row>
    <row r="10046" spans="1:8">
      <c r="A10046" s="52" t="s">
        <v>811</v>
      </c>
      <c r="B10046" s="52" t="s">
        <v>851</v>
      </c>
      <c r="C10046" s="52" t="s">
        <v>930</v>
      </c>
      <c r="D10046" s="52" t="s">
        <v>932</v>
      </c>
      <c r="E10046" s="52" t="s">
        <v>1021</v>
      </c>
      <c r="F10046" s="52" t="s">
        <v>201</v>
      </c>
      <c r="G10046" s="56" t="s">
        <v>1022</v>
      </c>
      <c r="H10046" s="57">
        <v>2298378602</v>
      </c>
    </row>
    <row r="10047" spans="1:8">
      <c r="A10047" s="52" t="s">
        <v>811</v>
      </c>
      <c r="B10047" s="52" t="s">
        <v>851</v>
      </c>
      <c r="C10047" s="52" t="s">
        <v>930</v>
      </c>
      <c r="D10047" s="52" t="s">
        <v>932</v>
      </c>
      <c r="E10047" s="52" t="s">
        <v>1021</v>
      </c>
      <c r="F10047" s="52" t="s">
        <v>1023</v>
      </c>
      <c r="G10047" s="56" t="s">
        <v>1024</v>
      </c>
      <c r="H10047" s="57">
        <v>119170750</v>
      </c>
    </row>
    <row r="10048" spans="1:8">
      <c r="A10048" s="52" t="s">
        <v>811</v>
      </c>
      <c r="B10048" s="52" t="s">
        <v>851</v>
      </c>
      <c r="C10048" s="52" t="s">
        <v>930</v>
      </c>
      <c r="D10048" s="52" t="s">
        <v>932</v>
      </c>
      <c r="E10048" s="52" t="s">
        <v>1021</v>
      </c>
      <c r="F10048" s="52" t="s">
        <v>1025</v>
      </c>
      <c r="G10048" s="56" t="s">
        <v>1026</v>
      </c>
      <c r="H10048" s="57">
        <v>189320000</v>
      </c>
    </row>
    <row r="10049" spans="1:8">
      <c r="A10049" s="52" t="s">
        <v>811</v>
      </c>
      <c r="B10049" s="52" t="s">
        <v>851</v>
      </c>
      <c r="C10049" s="52" t="s">
        <v>930</v>
      </c>
      <c r="D10049" s="52" t="s">
        <v>932</v>
      </c>
      <c r="E10049" s="52" t="s">
        <v>1021</v>
      </c>
      <c r="F10049" s="52" t="s">
        <v>1027</v>
      </c>
      <c r="G10049" s="56" t="s">
        <v>1028</v>
      </c>
      <c r="H10049" s="57">
        <v>1036000</v>
      </c>
    </row>
    <row r="10050" spans="1:8">
      <c r="A10050" s="52" t="s">
        <v>811</v>
      </c>
      <c r="B10050" s="52" t="s">
        <v>851</v>
      </c>
      <c r="C10050" s="52" t="s">
        <v>930</v>
      </c>
      <c r="D10050" s="52" t="s">
        <v>932</v>
      </c>
      <c r="E10050" s="52" t="s">
        <v>1021</v>
      </c>
      <c r="F10050" s="52" t="s">
        <v>1029</v>
      </c>
      <c r="G10050" s="56" t="s">
        <v>1030</v>
      </c>
      <c r="H10050" s="57">
        <v>20300000</v>
      </c>
    </row>
    <row r="10051" spans="1:8">
      <c r="A10051" s="52" t="s">
        <v>811</v>
      </c>
      <c r="B10051" s="52" t="s">
        <v>851</v>
      </c>
      <c r="C10051" s="52" t="s">
        <v>930</v>
      </c>
      <c r="D10051" s="52" t="s">
        <v>932</v>
      </c>
      <c r="E10051" s="52" t="s">
        <v>1021</v>
      </c>
      <c r="F10051" s="52" t="s">
        <v>1243</v>
      </c>
      <c r="G10051" s="56" t="s">
        <v>1244</v>
      </c>
      <c r="H10051" s="57">
        <v>75743000</v>
      </c>
    </row>
    <row r="10052" spans="1:8">
      <c r="A10052" s="52" t="s">
        <v>811</v>
      </c>
      <c r="B10052" s="52" t="s">
        <v>851</v>
      </c>
      <c r="C10052" s="52" t="s">
        <v>930</v>
      </c>
      <c r="D10052" s="52" t="s">
        <v>932</v>
      </c>
      <c r="E10052" s="52" t="s">
        <v>1021</v>
      </c>
      <c r="F10052" s="52" t="s">
        <v>1031</v>
      </c>
      <c r="G10052" s="56" t="s">
        <v>1032</v>
      </c>
      <c r="H10052" s="57">
        <v>948600000</v>
      </c>
    </row>
    <row r="10053" spans="1:8">
      <c r="A10053" s="52" t="s">
        <v>811</v>
      </c>
      <c r="B10053" s="52" t="s">
        <v>851</v>
      </c>
      <c r="C10053" s="52" t="s">
        <v>930</v>
      </c>
      <c r="D10053" s="52" t="s">
        <v>932</v>
      </c>
      <c r="E10053" s="52" t="s">
        <v>1021</v>
      </c>
      <c r="F10053" s="52" t="s">
        <v>1033</v>
      </c>
      <c r="G10053" s="56" t="s">
        <v>1034</v>
      </c>
      <c r="H10053" s="57">
        <v>944208852</v>
      </c>
    </row>
    <row r="10054" spans="1:8">
      <c r="A10054" s="52" t="s">
        <v>811</v>
      </c>
      <c r="B10054" s="52" t="s">
        <v>851</v>
      </c>
      <c r="C10054" s="52" t="s">
        <v>930</v>
      </c>
      <c r="D10054" s="52" t="s">
        <v>932</v>
      </c>
      <c r="E10054" s="52" t="s">
        <v>1035</v>
      </c>
      <c r="F10054" s="52" t="s">
        <v>201</v>
      </c>
      <c r="G10054" s="56" t="s">
        <v>1036</v>
      </c>
      <c r="H10054" s="57">
        <v>235674200</v>
      </c>
    </row>
    <row r="10055" spans="1:8">
      <c r="A10055" s="52" t="s">
        <v>811</v>
      </c>
      <c r="B10055" s="52" t="s">
        <v>851</v>
      </c>
      <c r="C10055" s="52" t="s">
        <v>930</v>
      </c>
      <c r="D10055" s="52" t="s">
        <v>932</v>
      </c>
      <c r="E10055" s="52" t="s">
        <v>1035</v>
      </c>
      <c r="F10055" s="52" t="s">
        <v>1037</v>
      </c>
      <c r="G10055" s="56" t="s">
        <v>1038</v>
      </c>
      <c r="H10055" s="57">
        <v>39901200</v>
      </c>
    </row>
    <row r="10056" spans="1:8">
      <c r="A10056" s="52" t="s">
        <v>811</v>
      </c>
      <c r="B10056" s="52" t="s">
        <v>851</v>
      </c>
      <c r="C10056" s="52" t="s">
        <v>930</v>
      </c>
      <c r="D10056" s="52" t="s">
        <v>932</v>
      </c>
      <c r="E10056" s="52" t="s">
        <v>1035</v>
      </c>
      <c r="F10056" s="52" t="s">
        <v>1039</v>
      </c>
      <c r="G10056" s="56" t="s">
        <v>1040</v>
      </c>
      <c r="H10056" s="57">
        <v>95048000</v>
      </c>
    </row>
    <row r="10057" spans="1:8">
      <c r="A10057" s="52" t="s">
        <v>811</v>
      </c>
      <c r="B10057" s="52" t="s">
        <v>851</v>
      </c>
      <c r="C10057" s="52" t="s">
        <v>930</v>
      </c>
      <c r="D10057" s="52" t="s">
        <v>932</v>
      </c>
      <c r="E10057" s="52" t="s">
        <v>1035</v>
      </c>
      <c r="F10057" s="52" t="s">
        <v>1041</v>
      </c>
      <c r="G10057" s="56" t="s">
        <v>1028</v>
      </c>
      <c r="H10057" s="57">
        <v>100725000</v>
      </c>
    </row>
    <row r="10058" spans="1:8">
      <c r="A10058" s="52" t="s">
        <v>811</v>
      </c>
      <c r="B10058" s="52" t="s">
        <v>851</v>
      </c>
      <c r="C10058" s="52" t="s">
        <v>930</v>
      </c>
      <c r="D10058" s="52" t="s">
        <v>932</v>
      </c>
      <c r="E10058" s="52" t="s">
        <v>1044</v>
      </c>
      <c r="F10058" s="52" t="s">
        <v>201</v>
      </c>
      <c r="G10058" s="56" t="s">
        <v>1045</v>
      </c>
      <c r="H10058" s="57">
        <v>155400000</v>
      </c>
    </row>
    <row r="10059" spans="1:8">
      <c r="A10059" s="52" t="s">
        <v>811</v>
      </c>
      <c r="B10059" s="52" t="s">
        <v>851</v>
      </c>
      <c r="C10059" s="52" t="s">
        <v>930</v>
      </c>
      <c r="D10059" s="52" t="s">
        <v>932</v>
      </c>
      <c r="E10059" s="52" t="s">
        <v>1044</v>
      </c>
      <c r="F10059" s="52" t="s">
        <v>1046</v>
      </c>
      <c r="G10059" s="56" t="s">
        <v>1047</v>
      </c>
      <c r="H10059" s="57">
        <v>98000000</v>
      </c>
    </row>
    <row r="10060" spans="1:8">
      <c r="A10060" s="52" t="s">
        <v>811</v>
      </c>
      <c r="B10060" s="52" t="s">
        <v>851</v>
      </c>
      <c r="C10060" s="52" t="s">
        <v>930</v>
      </c>
      <c r="D10060" s="52" t="s">
        <v>932</v>
      </c>
      <c r="E10060" s="52" t="s">
        <v>1044</v>
      </c>
      <c r="F10060" s="52" t="s">
        <v>1050</v>
      </c>
      <c r="G10060" s="56" t="s">
        <v>1051</v>
      </c>
      <c r="H10060" s="57">
        <v>57400000</v>
      </c>
    </row>
    <row r="10061" spans="1:8" ht="25.5">
      <c r="A10061" s="52" t="s">
        <v>811</v>
      </c>
      <c r="B10061" s="52" t="s">
        <v>851</v>
      </c>
      <c r="C10061" s="52" t="s">
        <v>930</v>
      </c>
      <c r="D10061" s="52" t="s">
        <v>932</v>
      </c>
      <c r="E10061" s="52" t="s">
        <v>1058</v>
      </c>
      <c r="F10061" s="52" t="s">
        <v>201</v>
      </c>
      <c r="G10061" s="56" t="s">
        <v>1059</v>
      </c>
      <c r="H10061" s="57">
        <v>21290000</v>
      </c>
    </row>
    <row r="10062" spans="1:8">
      <c r="A10062" s="52" t="s">
        <v>811</v>
      </c>
      <c r="B10062" s="52" t="s">
        <v>851</v>
      </c>
      <c r="C10062" s="52" t="s">
        <v>930</v>
      </c>
      <c r="D10062" s="52" t="s">
        <v>932</v>
      </c>
      <c r="E10062" s="52" t="s">
        <v>1058</v>
      </c>
      <c r="F10062" s="52" t="s">
        <v>1064</v>
      </c>
      <c r="G10062" s="56" t="s">
        <v>1065</v>
      </c>
      <c r="H10062" s="57">
        <v>21290000</v>
      </c>
    </row>
    <row r="10063" spans="1:8" ht="25.5">
      <c r="A10063" s="52" t="s">
        <v>811</v>
      </c>
      <c r="B10063" s="52" t="s">
        <v>851</v>
      </c>
      <c r="C10063" s="52" t="s">
        <v>930</v>
      </c>
      <c r="D10063" s="52" t="s">
        <v>932</v>
      </c>
      <c r="E10063" s="52" t="s">
        <v>1072</v>
      </c>
      <c r="F10063" s="52" t="s">
        <v>201</v>
      </c>
      <c r="G10063" s="56" t="s">
        <v>1073</v>
      </c>
      <c r="H10063" s="57">
        <v>14980000</v>
      </c>
    </row>
    <row r="10064" spans="1:8">
      <c r="A10064" s="52" t="s">
        <v>811</v>
      </c>
      <c r="B10064" s="52" t="s">
        <v>851</v>
      </c>
      <c r="C10064" s="52" t="s">
        <v>930</v>
      </c>
      <c r="D10064" s="52" t="s">
        <v>932</v>
      </c>
      <c r="E10064" s="52" t="s">
        <v>1072</v>
      </c>
      <c r="F10064" s="52" t="s">
        <v>1075</v>
      </c>
      <c r="G10064" s="56" t="s">
        <v>1065</v>
      </c>
      <c r="H10064" s="57">
        <v>14980000</v>
      </c>
    </row>
    <row r="10065" spans="1:8" ht="25.5">
      <c r="A10065" s="52" t="s">
        <v>811</v>
      </c>
      <c r="B10065" s="52" t="s">
        <v>851</v>
      </c>
      <c r="C10065" s="52" t="s">
        <v>930</v>
      </c>
      <c r="D10065" s="52" t="s">
        <v>932</v>
      </c>
      <c r="E10065" s="52" t="s">
        <v>1076</v>
      </c>
      <c r="F10065" s="52" t="s">
        <v>201</v>
      </c>
      <c r="G10065" s="56" t="s">
        <v>1077</v>
      </c>
      <c r="H10065" s="57">
        <v>2708433640</v>
      </c>
    </row>
    <row r="10066" spans="1:8">
      <c r="A10066" s="52" t="s">
        <v>811</v>
      </c>
      <c r="B10066" s="52" t="s">
        <v>851</v>
      </c>
      <c r="C10066" s="52" t="s">
        <v>930</v>
      </c>
      <c r="D10066" s="52" t="s">
        <v>932</v>
      </c>
      <c r="E10066" s="52" t="s">
        <v>1076</v>
      </c>
      <c r="F10066" s="52" t="s">
        <v>1112</v>
      </c>
      <c r="G10066" s="56" t="s">
        <v>1113</v>
      </c>
      <c r="H10066" s="57">
        <v>199165160</v>
      </c>
    </row>
    <row r="10067" spans="1:8">
      <c r="A10067" s="52" t="s">
        <v>811</v>
      </c>
      <c r="B10067" s="52" t="s">
        <v>851</v>
      </c>
      <c r="C10067" s="52" t="s">
        <v>930</v>
      </c>
      <c r="D10067" s="52" t="s">
        <v>932</v>
      </c>
      <c r="E10067" s="52" t="s">
        <v>1076</v>
      </c>
      <c r="F10067" s="52" t="s">
        <v>1080</v>
      </c>
      <c r="G10067" s="56" t="s">
        <v>1081</v>
      </c>
      <c r="H10067" s="57">
        <v>195421000</v>
      </c>
    </row>
    <row r="10068" spans="1:8">
      <c r="A10068" s="52" t="s">
        <v>811</v>
      </c>
      <c r="B10068" s="52" t="s">
        <v>851</v>
      </c>
      <c r="C10068" s="52" t="s">
        <v>930</v>
      </c>
      <c r="D10068" s="52" t="s">
        <v>932</v>
      </c>
      <c r="E10068" s="52" t="s">
        <v>1076</v>
      </c>
      <c r="F10068" s="52" t="s">
        <v>1082</v>
      </c>
      <c r="G10068" s="56" t="s">
        <v>971</v>
      </c>
      <c r="H10068" s="57">
        <v>2313847480</v>
      </c>
    </row>
    <row r="10069" spans="1:8">
      <c r="A10069" s="52" t="s">
        <v>811</v>
      </c>
      <c r="B10069" s="52" t="s">
        <v>851</v>
      </c>
      <c r="C10069" s="52" t="s">
        <v>930</v>
      </c>
      <c r="D10069" s="52" t="s">
        <v>932</v>
      </c>
      <c r="E10069" s="52" t="s">
        <v>1189</v>
      </c>
      <c r="F10069" s="52" t="s">
        <v>201</v>
      </c>
      <c r="G10069" s="56" t="s">
        <v>1190</v>
      </c>
      <c r="H10069" s="57">
        <v>23600000</v>
      </c>
    </row>
    <row r="10070" spans="1:8">
      <c r="A10070" s="52" t="s">
        <v>811</v>
      </c>
      <c r="B10070" s="52" t="s">
        <v>851</v>
      </c>
      <c r="C10070" s="52" t="s">
        <v>930</v>
      </c>
      <c r="D10070" s="52" t="s">
        <v>932</v>
      </c>
      <c r="E10070" s="52" t="s">
        <v>1189</v>
      </c>
      <c r="F10070" s="52" t="s">
        <v>1191</v>
      </c>
      <c r="G10070" s="56" t="s">
        <v>1192</v>
      </c>
      <c r="H10070" s="57">
        <v>23600000</v>
      </c>
    </row>
    <row r="10071" spans="1:8">
      <c r="A10071" s="52" t="s">
        <v>811</v>
      </c>
      <c r="B10071" s="52" t="s">
        <v>851</v>
      </c>
      <c r="C10071" s="52" t="s">
        <v>930</v>
      </c>
      <c r="D10071" s="52" t="s">
        <v>932</v>
      </c>
      <c r="E10071" s="52" t="s">
        <v>1083</v>
      </c>
      <c r="F10071" s="52" t="s">
        <v>201</v>
      </c>
      <c r="G10071" s="56" t="s">
        <v>971</v>
      </c>
      <c r="H10071" s="57">
        <v>3143769360</v>
      </c>
    </row>
    <row r="10072" spans="1:8">
      <c r="A10072" s="52" t="s">
        <v>811</v>
      </c>
      <c r="B10072" s="52" t="s">
        <v>851</v>
      </c>
      <c r="C10072" s="52" t="s">
        <v>930</v>
      </c>
      <c r="D10072" s="52" t="s">
        <v>932</v>
      </c>
      <c r="E10072" s="52" t="s">
        <v>1083</v>
      </c>
      <c r="F10072" s="52" t="s">
        <v>1084</v>
      </c>
      <c r="G10072" s="56" t="s">
        <v>1085</v>
      </c>
      <c r="H10072" s="57">
        <v>162000</v>
      </c>
    </row>
    <row r="10073" spans="1:8">
      <c r="A10073" s="52" t="s">
        <v>811</v>
      </c>
      <c r="B10073" s="52" t="s">
        <v>851</v>
      </c>
      <c r="C10073" s="52" t="s">
        <v>930</v>
      </c>
      <c r="D10073" s="52" t="s">
        <v>932</v>
      </c>
      <c r="E10073" s="52" t="s">
        <v>1083</v>
      </c>
      <c r="F10073" s="52" t="s">
        <v>1088</v>
      </c>
      <c r="G10073" s="56" t="s">
        <v>1089</v>
      </c>
      <c r="H10073" s="57">
        <v>539051360</v>
      </c>
    </row>
    <row r="10074" spans="1:8">
      <c r="A10074" s="52" t="s">
        <v>811</v>
      </c>
      <c r="B10074" s="52" t="s">
        <v>851</v>
      </c>
      <c r="C10074" s="52" t="s">
        <v>930</v>
      </c>
      <c r="D10074" s="52" t="s">
        <v>932</v>
      </c>
      <c r="E10074" s="52" t="s">
        <v>1083</v>
      </c>
      <c r="F10074" s="52" t="s">
        <v>1090</v>
      </c>
      <c r="G10074" s="56" t="s">
        <v>1091</v>
      </c>
      <c r="H10074" s="57">
        <v>2604556000</v>
      </c>
    </row>
    <row r="10075" spans="1:8" ht="38.25">
      <c r="A10075" s="52" t="s">
        <v>811</v>
      </c>
      <c r="B10075" s="52" t="s">
        <v>851</v>
      </c>
      <c r="C10075" s="52" t="s">
        <v>930</v>
      </c>
      <c r="D10075" s="52" t="s">
        <v>932</v>
      </c>
      <c r="E10075" s="52" t="s">
        <v>1254</v>
      </c>
      <c r="F10075" s="52" t="s">
        <v>201</v>
      </c>
      <c r="G10075" s="56" t="s">
        <v>1255</v>
      </c>
      <c r="H10075" s="57">
        <v>21000000</v>
      </c>
    </row>
    <row r="10076" spans="1:8">
      <c r="A10076" s="52" t="s">
        <v>811</v>
      </c>
      <c r="B10076" s="52" t="s">
        <v>851</v>
      </c>
      <c r="C10076" s="52" t="s">
        <v>930</v>
      </c>
      <c r="D10076" s="52" t="s">
        <v>932</v>
      </c>
      <c r="E10076" s="52" t="s">
        <v>1254</v>
      </c>
      <c r="F10076" s="52" t="s">
        <v>1350</v>
      </c>
      <c r="G10076" s="56" t="s">
        <v>1351</v>
      </c>
      <c r="H10076" s="57">
        <v>21000000</v>
      </c>
    </row>
    <row r="10077" spans="1:8">
      <c r="A10077" s="52" t="s">
        <v>811</v>
      </c>
      <c r="B10077" s="52" t="s">
        <v>851</v>
      </c>
      <c r="C10077" s="52" t="s">
        <v>1209</v>
      </c>
      <c r="D10077" s="52" t="s">
        <v>201</v>
      </c>
      <c r="E10077" s="52" t="s">
        <v>201</v>
      </c>
      <c r="F10077" s="52" t="s">
        <v>201</v>
      </c>
      <c r="G10077" s="56" t="s">
        <v>1210</v>
      </c>
      <c r="H10077" s="57">
        <v>340000000</v>
      </c>
    </row>
    <row r="10078" spans="1:8" ht="25.5">
      <c r="A10078" s="52" t="s">
        <v>811</v>
      </c>
      <c r="B10078" s="52" t="s">
        <v>851</v>
      </c>
      <c r="C10078" s="52" t="s">
        <v>1209</v>
      </c>
      <c r="D10078" s="52" t="s">
        <v>1389</v>
      </c>
      <c r="E10078" s="52" t="s">
        <v>201</v>
      </c>
      <c r="F10078" s="52" t="s">
        <v>201</v>
      </c>
      <c r="G10078" s="56" t="s">
        <v>1390</v>
      </c>
      <c r="H10078" s="57">
        <v>340000000</v>
      </c>
    </row>
    <row r="10079" spans="1:8" ht="25.5">
      <c r="A10079" s="52" t="s">
        <v>811</v>
      </c>
      <c r="B10079" s="52" t="s">
        <v>851</v>
      </c>
      <c r="C10079" s="52" t="s">
        <v>1209</v>
      </c>
      <c r="D10079" s="52" t="s">
        <v>1389</v>
      </c>
      <c r="E10079" s="52" t="s">
        <v>1076</v>
      </c>
      <c r="F10079" s="52" t="s">
        <v>201</v>
      </c>
      <c r="G10079" s="56" t="s">
        <v>1077</v>
      </c>
      <c r="H10079" s="57">
        <v>20000000</v>
      </c>
    </row>
    <row r="10080" spans="1:8">
      <c r="A10080" s="52" t="s">
        <v>811</v>
      </c>
      <c r="B10080" s="52" t="s">
        <v>851</v>
      </c>
      <c r="C10080" s="52" t="s">
        <v>1209</v>
      </c>
      <c r="D10080" s="52" t="s">
        <v>1389</v>
      </c>
      <c r="E10080" s="52" t="s">
        <v>1076</v>
      </c>
      <c r="F10080" s="52" t="s">
        <v>1082</v>
      </c>
      <c r="G10080" s="56" t="s">
        <v>971</v>
      </c>
      <c r="H10080" s="57">
        <v>20000000</v>
      </c>
    </row>
    <row r="10081" spans="1:8">
      <c r="A10081" s="52" t="s">
        <v>811</v>
      </c>
      <c r="B10081" s="52" t="s">
        <v>851</v>
      </c>
      <c r="C10081" s="52" t="s">
        <v>1209</v>
      </c>
      <c r="D10081" s="52" t="s">
        <v>1389</v>
      </c>
      <c r="E10081" s="52" t="s">
        <v>1083</v>
      </c>
      <c r="F10081" s="52" t="s">
        <v>201</v>
      </c>
      <c r="G10081" s="56" t="s">
        <v>971</v>
      </c>
      <c r="H10081" s="57">
        <v>320000000</v>
      </c>
    </row>
    <row r="10082" spans="1:8">
      <c r="A10082" s="52" t="s">
        <v>811</v>
      </c>
      <c r="B10082" s="52" t="s">
        <v>851</v>
      </c>
      <c r="C10082" s="52" t="s">
        <v>1209</v>
      </c>
      <c r="D10082" s="52" t="s">
        <v>1389</v>
      </c>
      <c r="E10082" s="52" t="s">
        <v>1083</v>
      </c>
      <c r="F10082" s="52" t="s">
        <v>1090</v>
      </c>
      <c r="G10082" s="56" t="s">
        <v>1091</v>
      </c>
      <c r="H10082" s="57">
        <v>320000000</v>
      </c>
    </row>
    <row r="10083" spans="1:8">
      <c r="A10083" s="52" t="s">
        <v>811</v>
      </c>
      <c r="B10083" s="52" t="s">
        <v>853</v>
      </c>
      <c r="C10083" s="52" t="s">
        <v>201</v>
      </c>
      <c r="D10083" s="52" t="s">
        <v>201</v>
      </c>
      <c r="E10083" s="52" t="s">
        <v>201</v>
      </c>
      <c r="F10083" s="52" t="s">
        <v>201</v>
      </c>
      <c r="G10083" s="56" t="s">
        <v>854</v>
      </c>
      <c r="H10083" s="57">
        <v>2530520600</v>
      </c>
    </row>
    <row r="10084" spans="1:8" ht="25.5">
      <c r="A10084" s="52" t="s">
        <v>811</v>
      </c>
      <c r="B10084" s="52" t="s">
        <v>853</v>
      </c>
      <c r="C10084" s="52" t="s">
        <v>930</v>
      </c>
      <c r="D10084" s="52" t="s">
        <v>201</v>
      </c>
      <c r="E10084" s="52" t="s">
        <v>201</v>
      </c>
      <c r="F10084" s="52" t="s">
        <v>201</v>
      </c>
      <c r="G10084" s="56" t="s">
        <v>931</v>
      </c>
      <c r="H10084" s="57">
        <v>2530520600</v>
      </c>
    </row>
    <row r="10085" spans="1:8">
      <c r="A10085" s="52" t="s">
        <v>811</v>
      </c>
      <c r="B10085" s="52" t="s">
        <v>853</v>
      </c>
      <c r="C10085" s="52" t="s">
        <v>930</v>
      </c>
      <c r="D10085" s="52" t="s">
        <v>932</v>
      </c>
      <c r="E10085" s="52" t="s">
        <v>201</v>
      </c>
      <c r="F10085" s="52" t="s">
        <v>201</v>
      </c>
      <c r="G10085" s="56" t="s">
        <v>933</v>
      </c>
      <c r="H10085" s="57">
        <v>2530520600</v>
      </c>
    </row>
    <row r="10086" spans="1:8">
      <c r="A10086" s="52" t="s">
        <v>811</v>
      </c>
      <c r="B10086" s="52" t="s">
        <v>853</v>
      </c>
      <c r="C10086" s="52" t="s">
        <v>930</v>
      </c>
      <c r="D10086" s="52" t="s">
        <v>932</v>
      </c>
      <c r="E10086" s="52" t="s">
        <v>944</v>
      </c>
      <c r="F10086" s="52" t="s">
        <v>201</v>
      </c>
      <c r="G10086" s="56" t="s">
        <v>945</v>
      </c>
      <c r="H10086" s="57">
        <v>453823600</v>
      </c>
    </row>
    <row r="10087" spans="1:8">
      <c r="A10087" s="52" t="s">
        <v>811</v>
      </c>
      <c r="B10087" s="52" t="s">
        <v>853</v>
      </c>
      <c r="C10087" s="52" t="s">
        <v>930</v>
      </c>
      <c r="D10087" s="52" t="s">
        <v>932</v>
      </c>
      <c r="E10087" s="52" t="s">
        <v>944</v>
      </c>
      <c r="F10087" s="52" t="s">
        <v>948</v>
      </c>
      <c r="G10087" s="56" t="s">
        <v>949</v>
      </c>
      <c r="H10087" s="57">
        <v>453823600</v>
      </c>
    </row>
    <row r="10088" spans="1:8" ht="25.5">
      <c r="A10088" s="52" t="s">
        <v>811</v>
      </c>
      <c r="B10088" s="52" t="s">
        <v>853</v>
      </c>
      <c r="C10088" s="52" t="s">
        <v>930</v>
      </c>
      <c r="D10088" s="52" t="s">
        <v>932</v>
      </c>
      <c r="E10088" s="52" t="s">
        <v>962</v>
      </c>
      <c r="F10088" s="52" t="s">
        <v>201</v>
      </c>
      <c r="G10088" s="56" t="s">
        <v>963</v>
      </c>
      <c r="H10088" s="57">
        <v>9450000</v>
      </c>
    </row>
    <row r="10089" spans="1:8">
      <c r="A10089" s="52" t="s">
        <v>811</v>
      </c>
      <c r="B10089" s="52" t="s">
        <v>853</v>
      </c>
      <c r="C10089" s="52" t="s">
        <v>930</v>
      </c>
      <c r="D10089" s="52" t="s">
        <v>932</v>
      </c>
      <c r="E10089" s="52" t="s">
        <v>962</v>
      </c>
      <c r="F10089" s="52" t="s">
        <v>964</v>
      </c>
      <c r="G10089" s="56" t="s">
        <v>965</v>
      </c>
      <c r="H10089" s="57">
        <v>9450000</v>
      </c>
    </row>
    <row r="10090" spans="1:8">
      <c r="A10090" s="52" t="s">
        <v>811</v>
      </c>
      <c r="B10090" s="52" t="s">
        <v>853</v>
      </c>
      <c r="C10090" s="52" t="s">
        <v>930</v>
      </c>
      <c r="D10090" s="52" t="s">
        <v>932</v>
      </c>
      <c r="E10090" s="52" t="s">
        <v>1139</v>
      </c>
      <c r="F10090" s="52" t="s">
        <v>201</v>
      </c>
      <c r="G10090" s="56" t="s">
        <v>1140</v>
      </c>
      <c r="H10090" s="57">
        <v>118127800</v>
      </c>
    </row>
    <row r="10091" spans="1:8">
      <c r="A10091" s="52" t="s">
        <v>811</v>
      </c>
      <c r="B10091" s="52" t="s">
        <v>853</v>
      </c>
      <c r="C10091" s="52" t="s">
        <v>930</v>
      </c>
      <c r="D10091" s="52" t="s">
        <v>932</v>
      </c>
      <c r="E10091" s="52" t="s">
        <v>1139</v>
      </c>
      <c r="F10091" s="52" t="s">
        <v>1141</v>
      </c>
      <c r="G10091" s="56" t="s">
        <v>1142</v>
      </c>
      <c r="H10091" s="57">
        <v>18127800</v>
      </c>
    </row>
    <row r="10092" spans="1:8">
      <c r="A10092" s="52" t="s">
        <v>811</v>
      </c>
      <c r="B10092" s="52" t="s">
        <v>853</v>
      </c>
      <c r="C10092" s="52" t="s">
        <v>930</v>
      </c>
      <c r="D10092" s="52" t="s">
        <v>932</v>
      </c>
      <c r="E10092" s="52" t="s">
        <v>1139</v>
      </c>
      <c r="F10092" s="52" t="s">
        <v>1266</v>
      </c>
      <c r="G10092" s="56" t="s">
        <v>1267</v>
      </c>
      <c r="H10092" s="57">
        <v>100000000</v>
      </c>
    </row>
    <row r="10093" spans="1:8">
      <c r="A10093" s="52" t="s">
        <v>811</v>
      </c>
      <c r="B10093" s="52" t="s">
        <v>853</v>
      </c>
      <c r="C10093" s="52" t="s">
        <v>930</v>
      </c>
      <c r="D10093" s="52" t="s">
        <v>932</v>
      </c>
      <c r="E10093" s="52" t="s">
        <v>966</v>
      </c>
      <c r="F10093" s="52" t="s">
        <v>201</v>
      </c>
      <c r="G10093" s="56" t="s">
        <v>967</v>
      </c>
      <c r="H10093" s="57">
        <v>61000000</v>
      </c>
    </row>
    <row r="10094" spans="1:8">
      <c r="A10094" s="52" t="s">
        <v>811</v>
      </c>
      <c r="B10094" s="52" t="s">
        <v>853</v>
      </c>
      <c r="C10094" s="52" t="s">
        <v>930</v>
      </c>
      <c r="D10094" s="52" t="s">
        <v>932</v>
      </c>
      <c r="E10094" s="52" t="s">
        <v>966</v>
      </c>
      <c r="F10094" s="52" t="s">
        <v>970</v>
      </c>
      <c r="G10094" s="56" t="s">
        <v>971</v>
      </c>
      <c r="H10094" s="57">
        <v>61000000</v>
      </c>
    </row>
    <row r="10095" spans="1:8">
      <c r="A10095" s="52" t="s">
        <v>811</v>
      </c>
      <c r="B10095" s="52" t="s">
        <v>853</v>
      </c>
      <c r="C10095" s="52" t="s">
        <v>930</v>
      </c>
      <c r="D10095" s="52" t="s">
        <v>932</v>
      </c>
      <c r="E10095" s="52" t="s">
        <v>982</v>
      </c>
      <c r="F10095" s="52" t="s">
        <v>201</v>
      </c>
      <c r="G10095" s="56" t="s">
        <v>983</v>
      </c>
      <c r="H10095" s="57">
        <v>150960000</v>
      </c>
    </row>
    <row r="10096" spans="1:8">
      <c r="A10096" s="52" t="s">
        <v>811</v>
      </c>
      <c r="B10096" s="52" t="s">
        <v>853</v>
      </c>
      <c r="C10096" s="52" t="s">
        <v>930</v>
      </c>
      <c r="D10096" s="52" t="s">
        <v>932</v>
      </c>
      <c r="E10096" s="52" t="s">
        <v>982</v>
      </c>
      <c r="F10096" s="52" t="s">
        <v>1242</v>
      </c>
      <c r="G10096" s="56" t="s">
        <v>971</v>
      </c>
      <c r="H10096" s="57">
        <v>150960000</v>
      </c>
    </row>
    <row r="10097" spans="1:8">
      <c r="A10097" s="52" t="s">
        <v>811</v>
      </c>
      <c r="B10097" s="52" t="s">
        <v>853</v>
      </c>
      <c r="C10097" s="52" t="s">
        <v>930</v>
      </c>
      <c r="D10097" s="52" t="s">
        <v>932</v>
      </c>
      <c r="E10097" s="52" t="s">
        <v>996</v>
      </c>
      <c r="F10097" s="52" t="s">
        <v>201</v>
      </c>
      <c r="G10097" s="56" t="s">
        <v>997</v>
      </c>
      <c r="H10097" s="57">
        <v>51389000</v>
      </c>
    </row>
    <row r="10098" spans="1:8">
      <c r="A10098" s="52" t="s">
        <v>811</v>
      </c>
      <c r="B10098" s="52" t="s">
        <v>853</v>
      </c>
      <c r="C10098" s="52" t="s">
        <v>930</v>
      </c>
      <c r="D10098" s="52" t="s">
        <v>932</v>
      </c>
      <c r="E10098" s="52" t="s">
        <v>996</v>
      </c>
      <c r="F10098" s="52" t="s">
        <v>998</v>
      </c>
      <c r="G10098" s="56" t="s">
        <v>999</v>
      </c>
      <c r="H10098" s="57">
        <v>48334000</v>
      </c>
    </row>
    <row r="10099" spans="1:8">
      <c r="A10099" s="52" t="s">
        <v>811</v>
      </c>
      <c r="B10099" s="52" t="s">
        <v>853</v>
      </c>
      <c r="C10099" s="52" t="s">
        <v>930</v>
      </c>
      <c r="D10099" s="52" t="s">
        <v>932</v>
      </c>
      <c r="E10099" s="52" t="s">
        <v>996</v>
      </c>
      <c r="F10099" s="52" t="s">
        <v>1004</v>
      </c>
      <c r="G10099" s="56" t="s">
        <v>1005</v>
      </c>
      <c r="H10099" s="57">
        <v>3055000</v>
      </c>
    </row>
    <row r="10100" spans="1:8">
      <c r="A10100" s="52" t="s">
        <v>811</v>
      </c>
      <c r="B10100" s="52" t="s">
        <v>853</v>
      </c>
      <c r="C10100" s="52" t="s">
        <v>930</v>
      </c>
      <c r="D10100" s="52" t="s">
        <v>932</v>
      </c>
      <c r="E10100" s="52" t="s">
        <v>1006</v>
      </c>
      <c r="F10100" s="52" t="s">
        <v>201</v>
      </c>
      <c r="G10100" s="56" t="s">
        <v>1007</v>
      </c>
      <c r="H10100" s="57">
        <v>63440500</v>
      </c>
    </row>
    <row r="10101" spans="1:8">
      <c r="A10101" s="52" t="s">
        <v>811</v>
      </c>
      <c r="B10101" s="52" t="s">
        <v>853</v>
      </c>
      <c r="C10101" s="52" t="s">
        <v>930</v>
      </c>
      <c r="D10101" s="52" t="s">
        <v>932</v>
      </c>
      <c r="E10101" s="52" t="s">
        <v>1006</v>
      </c>
      <c r="F10101" s="52" t="s">
        <v>1010</v>
      </c>
      <c r="G10101" s="56" t="s">
        <v>1011</v>
      </c>
      <c r="H10101" s="57">
        <v>128500</v>
      </c>
    </row>
    <row r="10102" spans="1:8">
      <c r="A10102" s="52" t="s">
        <v>811</v>
      </c>
      <c r="B10102" s="52" t="s">
        <v>853</v>
      </c>
      <c r="C10102" s="52" t="s">
        <v>930</v>
      </c>
      <c r="D10102" s="52" t="s">
        <v>932</v>
      </c>
      <c r="E10102" s="52" t="s">
        <v>1006</v>
      </c>
      <c r="F10102" s="52" t="s">
        <v>1014</v>
      </c>
      <c r="G10102" s="56" t="s">
        <v>1015</v>
      </c>
      <c r="H10102" s="57">
        <v>54063000</v>
      </c>
    </row>
    <row r="10103" spans="1:8" ht="25.5">
      <c r="A10103" s="52" t="s">
        <v>811</v>
      </c>
      <c r="B10103" s="52" t="s">
        <v>853</v>
      </c>
      <c r="C10103" s="52" t="s">
        <v>930</v>
      </c>
      <c r="D10103" s="52" t="s">
        <v>932</v>
      </c>
      <c r="E10103" s="52" t="s">
        <v>1006</v>
      </c>
      <c r="F10103" s="52" t="s">
        <v>1016</v>
      </c>
      <c r="G10103" s="56" t="s">
        <v>1017</v>
      </c>
      <c r="H10103" s="57">
        <v>180000</v>
      </c>
    </row>
    <row r="10104" spans="1:8">
      <c r="A10104" s="52" t="s">
        <v>811</v>
      </c>
      <c r="B10104" s="52" t="s">
        <v>853</v>
      </c>
      <c r="C10104" s="52" t="s">
        <v>930</v>
      </c>
      <c r="D10104" s="52" t="s">
        <v>932</v>
      </c>
      <c r="E10104" s="52" t="s">
        <v>1006</v>
      </c>
      <c r="F10104" s="52" t="s">
        <v>1020</v>
      </c>
      <c r="G10104" s="56" t="s">
        <v>511</v>
      </c>
      <c r="H10104" s="57">
        <v>9069000</v>
      </c>
    </row>
    <row r="10105" spans="1:8">
      <c r="A10105" s="52" t="s">
        <v>811</v>
      </c>
      <c r="B10105" s="52" t="s">
        <v>853</v>
      </c>
      <c r="C10105" s="52" t="s">
        <v>930</v>
      </c>
      <c r="D10105" s="52" t="s">
        <v>932</v>
      </c>
      <c r="E10105" s="52" t="s">
        <v>1021</v>
      </c>
      <c r="F10105" s="52" t="s">
        <v>201</v>
      </c>
      <c r="G10105" s="56" t="s">
        <v>1022</v>
      </c>
      <c r="H10105" s="57">
        <v>993919500</v>
      </c>
    </row>
    <row r="10106" spans="1:8">
      <c r="A10106" s="52" t="s">
        <v>811</v>
      </c>
      <c r="B10106" s="52" t="s">
        <v>853</v>
      </c>
      <c r="C10106" s="52" t="s">
        <v>930</v>
      </c>
      <c r="D10106" s="52" t="s">
        <v>932</v>
      </c>
      <c r="E10106" s="52" t="s">
        <v>1021</v>
      </c>
      <c r="F10106" s="52" t="s">
        <v>1023</v>
      </c>
      <c r="G10106" s="56" t="s">
        <v>1024</v>
      </c>
      <c r="H10106" s="57">
        <v>19793000</v>
      </c>
    </row>
    <row r="10107" spans="1:8">
      <c r="A10107" s="52" t="s">
        <v>811</v>
      </c>
      <c r="B10107" s="52" t="s">
        <v>853</v>
      </c>
      <c r="C10107" s="52" t="s">
        <v>930</v>
      </c>
      <c r="D10107" s="52" t="s">
        <v>932</v>
      </c>
      <c r="E10107" s="52" t="s">
        <v>1021</v>
      </c>
      <c r="F10107" s="52" t="s">
        <v>1025</v>
      </c>
      <c r="G10107" s="56" t="s">
        <v>1026</v>
      </c>
      <c r="H10107" s="57">
        <v>16800000</v>
      </c>
    </row>
    <row r="10108" spans="1:8">
      <c r="A10108" s="52" t="s">
        <v>811</v>
      </c>
      <c r="B10108" s="52" t="s">
        <v>853</v>
      </c>
      <c r="C10108" s="52" t="s">
        <v>930</v>
      </c>
      <c r="D10108" s="52" t="s">
        <v>932</v>
      </c>
      <c r="E10108" s="52" t="s">
        <v>1021</v>
      </c>
      <c r="F10108" s="52" t="s">
        <v>1029</v>
      </c>
      <c r="G10108" s="56" t="s">
        <v>1030</v>
      </c>
      <c r="H10108" s="57">
        <v>2500000</v>
      </c>
    </row>
    <row r="10109" spans="1:8">
      <c r="A10109" s="52" t="s">
        <v>811</v>
      </c>
      <c r="B10109" s="52" t="s">
        <v>853</v>
      </c>
      <c r="C10109" s="52" t="s">
        <v>930</v>
      </c>
      <c r="D10109" s="52" t="s">
        <v>932</v>
      </c>
      <c r="E10109" s="52" t="s">
        <v>1021</v>
      </c>
      <c r="F10109" s="52" t="s">
        <v>1243</v>
      </c>
      <c r="G10109" s="56" t="s">
        <v>1244</v>
      </c>
      <c r="H10109" s="57">
        <v>1440000</v>
      </c>
    </row>
    <row r="10110" spans="1:8">
      <c r="A10110" s="52" t="s">
        <v>811</v>
      </c>
      <c r="B10110" s="52" t="s">
        <v>853</v>
      </c>
      <c r="C10110" s="52" t="s">
        <v>930</v>
      </c>
      <c r="D10110" s="52" t="s">
        <v>932</v>
      </c>
      <c r="E10110" s="52" t="s">
        <v>1021</v>
      </c>
      <c r="F10110" s="52" t="s">
        <v>1031</v>
      </c>
      <c r="G10110" s="56" t="s">
        <v>1032</v>
      </c>
      <c r="H10110" s="57">
        <v>504150000</v>
      </c>
    </row>
    <row r="10111" spans="1:8">
      <c r="A10111" s="52" t="s">
        <v>811</v>
      </c>
      <c r="B10111" s="52" t="s">
        <v>853</v>
      </c>
      <c r="C10111" s="52" t="s">
        <v>930</v>
      </c>
      <c r="D10111" s="52" t="s">
        <v>932</v>
      </c>
      <c r="E10111" s="52" t="s">
        <v>1021</v>
      </c>
      <c r="F10111" s="52" t="s">
        <v>1033</v>
      </c>
      <c r="G10111" s="56" t="s">
        <v>1034</v>
      </c>
      <c r="H10111" s="57">
        <v>449236500</v>
      </c>
    </row>
    <row r="10112" spans="1:8">
      <c r="A10112" s="52" t="s">
        <v>811</v>
      </c>
      <c r="B10112" s="52" t="s">
        <v>853</v>
      </c>
      <c r="C10112" s="52" t="s">
        <v>930</v>
      </c>
      <c r="D10112" s="52" t="s">
        <v>932</v>
      </c>
      <c r="E10112" s="52" t="s">
        <v>1035</v>
      </c>
      <c r="F10112" s="52" t="s">
        <v>201</v>
      </c>
      <c r="G10112" s="56" t="s">
        <v>1036</v>
      </c>
      <c r="H10112" s="57">
        <v>70600000</v>
      </c>
    </row>
    <row r="10113" spans="1:8">
      <c r="A10113" s="52" t="s">
        <v>811</v>
      </c>
      <c r="B10113" s="52" t="s">
        <v>853</v>
      </c>
      <c r="C10113" s="52" t="s">
        <v>930</v>
      </c>
      <c r="D10113" s="52" t="s">
        <v>932</v>
      </c>
      <c r="E10113" s="52" t="s">
        <v>1035</v>
      </c>
      <c r="F10113" s="52" t="s">
        <v>1037</v>
      </c>
      <c r="G10113" s="56" t="s">
        <v>1038</v>
      </c>
      <c r="H10113" s="57">
        <v>10175000</v>
      </c>
    </row>
    <row r="10114" spans="1:8">
      <c r="A10114" s="52" t="s">
        <v>811</v>
      </c>
      <c r="B10114" s="52" t="s">
        <v>853</v>
      </c>
      <c r="C10114" s="52" t="s">
        <v>930</v>
      </c>
      <c r="D10114" s="52" t="s">
        <v>932</v>
      </c>
      <c r="E10114" s="52" t="s">
        <v>1035</v>
      </c>
      <c r="F10114" s="52" t="s">
        <v>1039</v>
      </c>
      <c r="G10114" s="56" t="s">
        <v>1040</v>
      </c>
      <c r="H10114" s="57">
        <v>53550000</v>
      </c>
    </row>
    <row r="10115" spans="1:8">
      <c r="A10115" s="52" t="s">
        <v>811</v>
      </c>
      <c r="B10115" s="52" t="s">
        <v>853</v>
      </c>
      <c r="C10115" s="52" t="s">
        <v>930</v>
      </c>
      <c r="D10115" s="52" t="s">
        <v>932</v>
      </c>
      <c r="E10115" s="52" t="s">
        <v>1035</v>
      </c>
      <c r="F10115" s="52" t="s">
        <v>1041</v>
      </c>
      <c r="G10115" s="56" t="s">
        <v>1028</v>
      </c>
      <c r="H10115" s="57">
        <v>6875000</v>
      </c>
    </row>
    <row r="10116" spans="1:8" ht="25.5">
      <c r="A10116" s="52" t="s">
        <v>811</v>
      </c>
      <c r="B10116" s="52" t="s">
        <v>853</v>
      </c>
      <c r="C10116" s="52" t="s">
        <v>930</v>
      </c>
      <c r="D10116" s="52" t="s">
        <v>932</v>
      </c>
      <c r="E10116" s="52" t="s">
        <v>1058</v>
      </c>
      <c r="F10116" s="52" t="s">
        <v>201</v>
      </c>
      <c r="G10116" s="56" t="s">
        <v>1059</v>
      </c>
      <c r="H10116" s="57">
        <v>50281200</v>
      </c>
    </row>
    <row r="10117" spans="1:8">
      <c r="A10117" s="52" t="s">
        <v>811</v>
      </c>
      <c r="B10117" s="52" t="s">
        <v>853</v>
      </c>
      <c r="C10117" s="52" t="s">
        <v>930</v>
      </c>
      <c r="D10117" s="52" t="s">
        <v>932</v>
      </c>
      <c r="E10117" s="52" t="s">
        <v>1058</v>
      </c>
      <c r="F10117" s="52" t="s">
        <v>1064</v>
      </c>
      <c r="G10117" s="56" t="s">
        <v>1065</v>
      </c>
      <c r="H10117" s="57">
        <v>50281200</v>
      </c>
    </row>
    <row r="10118" spans="1:8" ht="25.5">
      <c r="A10118" s="52" t="s">
        <v>811</v>
      </c>
      <c r="B10118" s="52" t="s">
        <v>853</v>
      </c>
      <c r="C10118" s="52" t="s">
        <v>930</v>
      </c>
      <c r="D10118" s="52" t="s">
        <v>932</v>
      </c>
      <c r="E10118" s="52" t="s">
        <v>1076</v>
      </c>
      <c r="F10118" s="52" t="s">
        <v>201</v>
      </c>
      <c r="G10118" s="56" t="s">
        <v>1077</v>
      </c>
      <c r="H10118" s="57">
        <v>331386000</v>
      </c>
    </row>
    <row r="10119" spans="1:8">
      <c r="A10119" s="52" t="s">
        <v>811</v>
      </c>
      <c r="B10119" s="52" t="s">
        <v>853</v>
      </c>
      <c r="C10119" s="52" t="s">
        <v>930</v>
      </c>
      <c r="D10119" s="52" t="s">
        <v>932</v>
      </c>
      <c r="E10119" s="52" t="s">
        <v>1076</v>
      </c>
      <c r="F10119" s="52" t="s">
        <v>1112</v>
      </c>
      <c r="G10119" s="56" t="s">
        <v>1113</v>
      </c>
      <c r="H10119" s="57">
        <v>40641000</v>
      </c>
    </row>
    <row r="10120" spans="1:8">
      <c r="A10120" s="52" t="s">
        <v>811</v>
      </c>
      <c r="B10120" s="52" t="s">
        <v>853</v>
      </c>
      <c r="C10120" s="52" t="s">
        <v>930</v>
      </c>
      <c r="D10120" s="52" t="s">
        <v>932</v>
      </c>
      <c r="E10120" s="52" t="s">
        <v>1076</v>
      </c>
      <c r="F10120" s="52" t="s">
        <v>1078</v>
      </c>
      <c r="G10120" s="56" t="s">
        <v>1079</v>
      </c>
      <c r="H10120" s="57">
        <v>149246000</v>
      </c>
    </row>
    <row r="10121" spans="1:8">
      <c r="A10121" s="52" t="s">
        <v>811</v>
      </c>
      <c r="B10121" s="52" t="s">
        <v>853</v>
      </c>
      <c r="C10121" s="52" t="s">
        <v>930</v>
      </c>
      <c r="D10121" s="52" t="s">
        <v>932</v>
      </c>
      <c r="E10121" s="52" t="s">
        <v>1076</v>
      </c>
      <c r="F10121" s="52" t="s">
        <v>1080</v>
      </c>
      <c r="G10121" s="56" t="s">
        <v>1081</v>
      </c>
      <c r="H10121" s="57">
        <v>399000</v>
      </c>
    </row>
    <row r="10122" spans="1:8">
      <c r="A10122" s="52" t="s">
        <v>811</v>
      </c>
      <c r="B10122" s="52" t="s">
        <v>853</v>
      </c>
      <c r="C10122" s="52" t="s">
        <v>930</v>
      </c>
      <c r="D10122" s="52" t="s">
        <v>932</v>
      </c>
      <c r="E10122" s="52" t="s">
        <v>1076</v>
      </c>
      <c r="F10122" s="52" t="s">
        <v>1082</v>
      </c>
      <c r="G10122" s="56" t="s">
        <v>971</v>
      </c>
      <c r="H10122" s="57">
        <v>141100000</v>
      </c>
    </row>
    <row r="10123" spans="1:8">
      <c r="A10123" s="52" t="s">
        <v>811</v>
      </c>
      <c r="B10123" s="52" t="s">
        <v>853</v>
      </c>
      <c r="C10123" s="52" t="s">
        <v>930</v>
      </c>
      <c r="D10123" s="52" t="s">
        <v>932</v>
      </c>
      <c r="E10123" s="52" t="s">
        <v>1189</v>
      </c>
      <c r="F10123" s="52" t="s">
        <v>201</v>
      </c>
      <c r="G10123" s="56" t="s">
        <v>1190</v>
      </c>
      <c r="H10123" s="57">
        <v>8233000</v>
      </c>
    </row>
    <row r="10124" spans="1:8">
      <c r="A10124" s="52" t="s">
        <v>811</v>
      </c>
      <c r="B10124" s="52" t="s">
        <v>853</v>
      </c>
      <c r="C10124" s="52" t="s">
        <v>930</v>
      </c>
      <c r="D10124" s="52" t="s">
        <v>932</v>
      </c>
      <c r="E10124" s="52" t="s">
        <v>1189</v>
      </c>
      <c r="F10124" s="52" t="s">
        <v>1191</v>
      </c>
      <c r="G10124" s="56" t="s">
        <v>1192</v>
      </c>
      <c r="H10124" s="57">
        <v>8233000</v>
      </c>
    </row>
    <row r="10125" spans="1:8">
      <c r="A10125" s="52" t="s">
        <v>811</v>
      </c>
      <c r="B10125" s="52" t="s">
        <v>853</v>
      </c>
      <c r="C10125" s="52" t="s">
        <v>930</v>
      </c>
      <c r="D10125" s="52" t="s">
        <v>932</v>
      </c>
      <c r="E10125" s="52" t="s">
        <v>1083</v>
      </c>
      <c r="F10125" s="52" t="s">
        <v>201</v>
      </c>
      <c r="G10125" s="56" t="s">
        <v>971</v>
      </c>
      <c r="H10125" s="57">
        <v>167910000</v>
      </c>
    </row>
    <row r="10126" spans="1:8">
      <c r="A10126" s="52" t="s">
        <v>811</v>
      </c>
      <c r="B10126" s="52" t="s">
        <v>853</v>
      </c>
      <c r="C10126" s="52" t="s">
        <v>930</v>
      </c>
      <c r="D10126" s="52" t="s">
        <v>932</v>
      </c>
      <c r="E10126" s="52" t="s">
        <v>1083</v>
      </c>
      <c r="F10126" s="52" t="s">
        <v>1088</v>
      </c>
      <c r="G10126" s="56" t="s">
        <v>1089</v>
      </c>
      <c r="H10126" s="57">
        <v>116449000</v>
      </c>
    </row>
    <row r="10127" spans="1:8">
      <c r="A10127" s="52" t="s">
        <v>811</v>
      </c>
      <c r="B10127" s="52" t="s">
        <v>853</v>
      </c>
      <c r="C10127" s="52" t="s">
        <v>930</v>
      </c>
      <c r="D10127" s="52" t="s">
        <v>932</v>
      </c>
      <c r="E10127" s="52" t="s">
        <v>1083</v>
      </c>
      <c r="F10127" s="52" t="s">
        <v>1090</v>
      </c>
      <c r="G10127" s="56" t="s">
        <v>1091</v>
      </c>
      <c r="H10127" s="57">
        <v>51461000</v>
      </c>
    </row>
    <row r="10128" spans="1:8">
      <c r="A10128" s="52" t="s">
        <v>811</v>
      </c>
      <c r="B10128" s="52" t="s">
        <v>855</v>
      </c>
      <c r="C10128" s="52" t="s">
        <v>201</v>
      </c>
      <c r="D10128" s="52" t="s">
        <v>201</v>
      </c>
      <c r="E10128" s="52" t="s">
        <v>201</v>
      </c>
      <c r="F10128" s="52" t="s">
        <v>201</v>
      </c>
      <c r="G10128" s="56" t="s">
        <v>856</v>
      </c>
      <c r="H10128" s="57">
        <v>3515000000</v>
      </c>
    </row>
    <row r="10129" spans="1:8">
      <c r="A10129" s="52" t="s">
        <v>811</v>
      </c>
      <c r="B10129" s="52" t="s">
        <v>855</v>
      </c>
      <c r="C10129" s="52" t="s">
        <v>480</v>
      </c>
      <c r="D10129" s="52" t="s">
        <v>201</v>
      </c>
      <c r="E10129" s="52" t="s">
        <v>201</v>
      </c>
      <c r="F10129" s="52" t="s">
        <v>201</v>
      </c>
      <c r="G10129" s="56" t="s">
        <v>1137</v>
      </c>
      <c r="H10129" s="57">
        <v>657000000</v>
      </c>
    </row>
    <row r="10130" spans="1:8">
      <c r="A10130" s="52" t="s">
        <v>811</v>
      </c>
      <c r="B10130" s="52" t="s">
        <v>855</v>
      </c>
      <c r="C10130" s="52" t="s">
        <v>480</v>
      </c>
      <c r="D10130" s="52" t="s">
        <v>490</v>
      </c>
      <c r="E10130" s="52" t="s">
        <v>201</v>
      </c>
      <c r="F10130" s="52" t="s">
        <v>201</v>
      </c>
      <c r="G10130" s="56" t="s">
        <v>1138</v>
      </c>
      <c r="H10130" s="57">
        <v>657000000</v>
      </c>
    </row>
    <row r="10131" spans="1:8">
      <c r="A10131" s="52" t="s">
        <v>811</v>
      </c>
      <c r="B10131" s="52" t="s">
        <v>855</v>
      </c>
      <c r="C10131" s="52" t="s">
        <v>480</v>
      </c>
      <c r="D10131" s="52" t="s">
        <v>490</v>
      </c>
      <c r="E10131" s="52" t="s">
        <v>1006</v>
      </c>
      <c r="F10131" s="52" t="s">
        <v>201</v>
      </c>
      <c r="G10131" s="56" t="s">
        <v>1007</v>
      </c>
      <c r="H10131" s="57">
        <v>403290000</v>
      </c>
    </row>
    <row r="10132" spans="1:8">
      <c r="A10132" s="52" t="s">
        <v>811</v>
      </c>
      <c r="B10132" s="52" t="s">
        <v>855</v>
      </c>
      <c r="C10132" s="52" t="s">
        <v>480</v>
      </c>
      <c r="D10132" s="52" t="s">
        <v>490</v>
      </c>
      <c r="E10132" s="52" t="s">
        <v>1006</v>
      </c>
      <c r="F10132" s="52" t="s">
        <v>1014</v>
      </c>
      <c r="G10132" s="56" t="s">
        <v>1015</v>
      </c>
      <c r="H10132" s="57">
        <v>403290000</v>
      </c>
    </row>
    <row r="10133" spans="1:8">
      <c r="A10133" s="52" t="s">
        <v>811</v>
      </c>
      <c r="B10133" s="52" t="s">
        <v>855</v>
      </c>
      <c r="C10133" s="52" t="s">
        <v>480</v>
      </c>
      <c r="D10133" s="52" t="s">
        <v>490</v>
      </c>
      <c r="E10133" s="52" t="s">
        <v>1044</v>
      </c>
      <c r="F10133" s="52" t="s">
        <v>201</v>
      </c>
      <c r="G10133" s="56" t="s">
        <v>1045</v>
      </c>
      <c r="H10133" s="57">
        <v>22950000</v>
      </c>
    </row>
    <row r="10134" spans="1:8">
      <c r="A10134" s="52" t="s">
        <v>811</v>
      </c>
      <c r="B10134" s="52" t="s">
        <v>855</v>
      </c>
      <c r="C10134" s="52" t="s">
        <v>480</v>
      </c>
      <c r="D10134" s="52" t="s">
        <v>490</v>
      </c>
      <c r="E10134" s="52" t="s">
        <v>1044</v>
      </c>
      <c r="F10134" s="52" t="s">
        <v>1050</v>
      </c>
      <c r="G10134" s="56" t="s">
        <v>1051</v>
      </c>
      <c r="H10134" s="57">
        <v>22950000</v>
      </c>
    </row>
    <row r="10135" spans="1:8" ht="25.5">
      <c r="A10135" s="52" t="s">
        <v>811</v>
      </c>
      <c r="B10135" s="52" t="s">
        <v>855</v>
      </c>
      <c r="C10135" s="52" t="s">
        <v>480</v>
      </c>
      <c r="D10135" s="52" t="s">
        <v>490</v>
      </c>
      <c r="E10135" s="52" t="s">
        <v>1076</v>
      </c>
      <c r="F10135" s="52" t="s">
        <v>201</v>
      </c>
      <c r="G10135" s="56" t="s">
        <v>1077</v>
      </c>
      <c r="H10135" s="57">
        <v>217000000</v>
      </c>
    </row>
    <row r="10136" spans="1:8">
      <c r="A10136" s="52" t="s">
        <v>811</v>
      </c>
      <c r="B10136" s="52" t="s">
        <v>855</v>
      </c>
      <c r="C10136" s="52" t="s">
        <v>480</v>
      </c>
      <c r="D10136" s="52" t="s">
        <v>490</v>
      </c>
      <c r="E10136" s="52" t="s">
        <v>1076</v>
      </c>
      <c r="F10136" s="52" t="s">
        <v>1082</v>
      </c>
      <c r="G10136" s="56" t="s">
        <v>971</v>
      </c>
      <c r="H10136" s="57">
        <v>217000000</v>
      </c>
    </row>
    <row r="10137" spans="1:8">
      <c r="A10137" s="52" t="s">
        <v>811</v>
      </c>
      <c r="B10137" s="52" t="s">
        <v>855</v>
      </c>
      <c r="C10137" s="52" t="s">
        <v>480</v>
      </c>
      <c r="D10137" s="52" t="s">
        <v>490</v>
      </c>
      <c r="E10137" s="52" t="s">
        <v>1083</v>
      </c>
      <c r="F10137" s="52" t="s">
        <v>201</v>
      </c>
      <c r="G10137" s="56" t="s">
        <v>971</v>
      </c>
      <c r="H10137" s="57">
        <v>8760000</v>
      </c>
    </row>
    <row r="10138" spans="1:8">
      <c r="A10138" s="52" t="s">
        <v>811</v>
      </c>
      <c r="B10138" s="52" t="s">
        <v>855</v>
      </c>
      <c r="C10138" s="52" t="s">
        <v>480</v>
      </c>
      <c r="D10138" s="52" t="s">
        <v>490</v>
      </c>
      <c r="E10138" s="52" t="s">
        <v>1083</v>
      </c>
      <c r="F10138" s="52" t="s">
        <v>1090</v>
      </c>
      <c r="G10138" s="56" t="s">
        <v>1091</v>
      </c>
      <c r="H10138" s="57">
        <v>8760000</v>
      </c>
    </row>
    <row r="10139" spans="1:8">
      <c r="A10139" s="52" t="s">
        <v>811</v>
      </c>
      <c r="B10139" s="52" t="s">
        <v>855</v>
      </c>
      <c r="C10139" s="52" t="s">
        <v>480</v>
      </c>
      <c r="D10139" s="52" t="s">
        <v>490</v>
      </c>
      <c r="E10139" s="52" t="s">
        <v>1258</v>
      </c>
      <c r="F10139" s="52" t="s">
        <v>201</v>
      </c>
      <c r="G10139" s="56" t="s">
        <v>1259</v>
      </c>
      <c r="H10139" s="57">
        <v>5000000</v>
      </c>
    </row>
    <row r="10140" spans="1:8">
      <c r="A10140" s="52" t="s">
        <v>811</v>
      </c>
      <c r="B10140" s="52" t="s">
        <v>855</v>
      </c>
      <c r="C10140" s="52" t="s">
        <v>480</v>
      </c>
      <c r="D10140" s="52" t="s">
        <v>490</v>
      </c>
      <c r="E10140" s="52" t="s">
        <v>1258</v>
      </c>
      <c r="F10140" s="52" t="s">
        <v>1260</v>
      </c>
      <c r="G10140" s="56" t="s">
        <v>1261</v>
      </c>
      <c r="H10140" s="57">
        <v>5000000</v>
      </c>
    </row>
    <row r="10141" spans="1:8">
      <c r="A10141" s="52" t="s">
        <v>811</v>
      </c>
      <c r="B10141" s="52" t="s">
        <v>855</v>
      </c>
      <c r="C10141" s="52" t="s">
        <v>1422</v>
      </c>
      <c r="D10141" s="52" t="s">
        <v>201</v>
      </c>
      <c r="E10141" s="52" t="s">
        <v>201</v>
      </c>
      <c r="F10141" s="52" t="s">
        <v>201</v>
      </c>
      <c r="G10141" s="56" t="s">
        <v>1423</v>
      </c>
      <c r="H10141" s="57">
        <v>2599000000</v>
      </c>
    </row>
    <row r="10142" spans="1:8">
      <c r="A10142" s="52" t="s">
        <v>811</v>
      </c>
      <c r="B10142" s="52" t="s">
        <v>855</v>
      </c>
      <c r="C10142" s="52" t="s">
        <v>1422</v>
      </c>
      <c r="D10142" s="52" t="s">
        <v>1424</v>
      </c>
      <c r="E10142" s="52" t="s">
        <v>201</v>
      </c>
      <c r="F10142" s="52" t="s">
        <v>201</v>
      </c>
      <c r="G10142" s="56" t="s">
        <v>1425</v>
      </c>
      <c r="H10142" s="57">
        <v>2599000000</v>
      </c>
    </row>
    <row r="10143" spans="1:8">
      <c r="A10143" s="52" t="s">
        <v>811</v>
      </c>
      <c r="B10143" s="52" t="s">
        <v>855</v>
      </c>
      <c r="C10143" s="52" t="s">
        <v>1422</v>
      </c>
      <c r="D10143" s="52" t="s">
        <v>1424</v>
      </c>
      <c r="E10143" s="52" t="s">
        <v>934</v>
      </c>
      <c r="F10143" s="52" t="s">
        <v>201</v>
      </c>
      <c r="G10143" s="56" t="s">
        <v>935</v>
      </c>
      <c r="H10143" s="57">
        <v>1239048441</v>
      </c>
    </row>
    <row r="10144" spans="1:8">
      <c r="A10144" s="52" t="s">
        <v>811</v>
      </c>
      <c r="B10144" s="52" t="s">
        <v>855</v>
      </c>
      <c r="C10144" s="52" t="s">
        <v>1422</v>
      </c>
      <c r="D10144" s="52" t="s">
        <v>1424</v>
      </c>
      <c r="E10144" s="52" t="s">
        <v>934</v>
      </c>
      <c r="F10144" s="52" t="s">
        <v>936</v>
      </c>
      <c r="G10144" s="56" t="s">
        <v>937</v>
      </c>
      <c r="H10144" s="57">
        <v>1239048441</v>
      </c>
    </row>
    <row r="10145" spans="1:8">
      <c r="A10145" s="52" t="s">
        <v>811</v>
      </c>
      <c r="B10145" s="52" t="s">
        <v>855</v>
      </c>
      <c r="C10145" s="52" t="s">
        <v>1422</v>
      </c>
      <c r="D10145" s="52" t="s">
        <v>1424</v>
      </c>
      <c r="E10145" s="52" t="s">
        <v>944</v>
      </c>
      <c r="F10145" s="52" t="s">
        <v>201</v>
      </c>
      <c r="G10145" s="56" t="s">
        <v>945</v>
      </c>
      <c r="H10145" s="57">
        <v>159894000</v>
      </c>
    </row>
    <row r="10146" spans="1:8">
      <c r="A10146" s="52" t="s">
        <v>811</v>
      </c>
      <c r="B10146" s="52" t="s">
        <v>855</v>
      </c>
      <c r="C10146" s="52" t="s">
        <v>1422</v>
      </c>
      <c r="D10146" s="52" t="s">
        <v>1424</v>
      </c>
      <c r="E10146" s="52" t="s">
        <v>944</v>
      </c>
      <c r="F10146" s="52" t="s">
        <v>946</v>
      </c>
      <c r="G10146" s="56" t="s">
        <v>947</v>
      </c>
      <c r="H10146" s="57">
        <v>17766000</v>
      </c>
    </row>
    <row r="10147" spans="1:8">
      <c r="A10147" s="52" t="s">
        <v>811</v>
      </c>
      <c r="B10147" s="52" t="s">
        <v>855</v>
      </c>
      <c r="C10147" s="52" t="s">
        <v>1422</v>
      </c>
      <c r="D10147" s="52" t="s">
        <v>1424</v>
      </c>
      <c r="E10147" s="52" t="s">
        <v>944</v>
      </c>
      <c r="F10147" s="52" t="s">
        <v>1240</v>
      </c>
      <c r="G10147" s="56" t="s">
        <v>1241</v>
      </c>
      <c r="H10147" s="57">
        <v>112518000</v>
      </c>
    </row>
    <row r="10148" spans="1:8">
      <c r="A10148" s="52" t="s">
        <v>811</v>
      </c>
      <c r="B10148" s="52" t="s">
        <v>855</v>
      </c>
      <c r="C10148" s="52" t="s">
        <v>1422</v>
      </c>
      <c r="D10148" s="52" t="s">
        <v>1424</v>
      </c>
      <c r="E10148" s="52" t="s">
        <v>944</v>
      </c>
      <c r="F10148" s="52" t="s">
        <v>950</v>
      </c>
      <c r="G10148" s="56" t="s">
        <v>951</v>
      </c>
      <c r="H10148" s="57">
        <v>13818000</v>
      </c>
    </row>
    <row r="10149" spans="1:8" ht="25.5">
      <c r="A10149" s="52" t="s">
        <v>811</v>
      </c>
      <c r="B10149" s="52" t="s">
        <v>855</v>
      </c>
      <c r="C10149" s="52" t="s">
        <v>1422</v>
      </c>
      <c r="D10149" s="52" t="s">
        <v>1424</v>
      </c>
      <c r="E10149" s="52" t="s">
        <v>944</v>
      </c>
      <c r="F10149" s="52" t="s">
        <v>954</v>
      </c>
      <c r="G10149" s="56" t="s">
        <v>955</v>
      </c>
      <c r="H10149" s="57">
        <v>3948000</v>
      </c>
    </row>
    <row r="10150" spans="1:8">
      <c r="A10150" s="52" t="s">
        <v>811</v>
      </c>
      <c r="B10150" s="52" t="s">
        <v>855</v>
      </c>
      <c r="C10150" s="52" t="s">
        <v>1422</v>
      </c>
      <c r="D10150" s="52" t="s">
        <v>1424</v>
      </c>
      <c r="E10150" s="52" t="s">
        <v>944</v>
      </c>
      <c r="F10150" s="52" t="s">
        <v>960</v>
      </c>
      <c r="G10150" s="56" t="s">
        <v>961</v>
      </c>
      <c r="H10150" s="57">
        <v>11844000</v>
      </c>
    </row>
    <row r="10151" spans="1:8">
      <c r="A10151" s="52" t="s">
        <v>811</v>
      </c>
      <c r="B10151" s="52" t="s">
        <v>855</v>
      </c>
      <c r="C10151" s="52" t="s">
        <v>1422</v>
      </c>
      <c r="D10151" s="52" t="s">
        <v>1424</v>
      </c>
      <c r="E10151" s="52" t="s">
        <v>966</v>
      </c>
      <c r="F10151" s="52" t="s">
        <v>201</v>
      </c>
      <c r="G10151" s="56" t="s">
        <v>967</v>
      </c>
      <c r="H10151" s="57">
        <v>137550000</v>
      </c>
    </row>
    <row r="10152" spans="1:8">
      <c r="A10152" s="52" t="s">
        <v>811</v>
      </c>
      <c r="B10152" s="52" t="s">
        <v>855</v>
      </c>
      <c r="C10152" s="52" t="s">
        <v>1422</v>
      </c>
      <c r="D10152" s="52" t="s">
        <v>1424</v>
      </c>
      <c r="E10152" s="52" t="s">
        <v>966</v>
      </c>
      <c r="F10152" s="52" t="s">
        <v>970</v>
      </c>
      <c r="G10152" s="56" t="s">
        <v>971</v>
      </c>
      <c r="H10152" s="57">
        <v>137550000</v>
      </c>
    </row>
    <row r="10153" spans="1:8">
      <c r="A10153" s="52" t="s">
        <v>811</v>
      </c>
      <c r="B10153" s="52" t="s">
        <v>855</v>
      </c>
      <c r="C10153" s="52" t="s">
        <v>1422</v>
      </c>
      <c r="D10153" s="52" t="s">
        <v>1424</v>
      </c>
      <c r="E10153" s="52" t="s">
        <v>972</v>
      </c>
      <c r="F10153" s="52" t="s">
        <v>201</v>
      </c>
      <c r="G10153" s="56" t="s">
        <v>973</v>
      </c>
      <c r="H10153" s="57">
        <v>295070569</v>
      </c>
    </row>
    <row r="10154" spans="1:8">
      <c r="A10154" s="52" t="s">
        <v>811</v>
      </c>
      <c r="B10154" s="52" t="s">
        <v>855</v>
      </c>
      <c r="C10154" s="52" t="s">
        <v>1422</v>
      </c>
      <c r="D10154" s="52" t="s">
        <v>1424</v>
      </c>
      <c r="E10154" s="52" t="s">
        <v>972</v>
      </c>
      <c r="F10154" s="52" t="s">
        <v>974</v>
      </c>
      <c r="G10154" s="56" t="s">
        <v>975</v>
      </c>
      <c r="H10154" s="57">
        <v>219655855</v>
      </c>
    </row>
    <row r="10155" spans="1:8">
      <c r="A10155" s="52" t="s">
        <v>811</v>
      </c>
      <c r="B10155" s="52" t="s">
        <v>855</v>
      </c>
      <c r="C10155" s="52" t="s">
        <v>1422</v>
      </c>
      <c r="D10155" s="52" t="s">
        <v>1424</v>
      </c>
      <c r="E10155" s="52" t="s">
        <v>972</v>
      </c>
      <c r="F10155" s="52" t="s">
        <v>976</v>
      </c>
      <c r="G10155" s="56" t="s">
        <v>977</v>
      </c>
      <c r="H10155" s="57">
        <v>37655289</v>
      </c>
    </row>
    <row r="10156" spans="1:8">
      <c r="A10156" s="52" t="s">
        <v>811</v>
      </c>
      <c r="B10156" s="52" t="s">
        <v>855</v>
      </c>
      <c r="C10156" s="52" t="s">
        <v>1422</v>
      </c>
      <c r="D10156" s="52" t="s">
        <v>1424</v>
      </c>
      <c r="E10156" s="52" t="s">
        <v>972</v>
      </c>
      <c r="F10156" s="52" t="s">
        <v>978</v>
      </c>
      <c r="G10156" s="56" t="s">
        <v>979</v>
      </c>
      <c r="H10156" s="57">
        <v>25207662</v>
      </c>
    </row>
    <row r="10157" spans="1:8">
      <c r="A10157" s="52" t="s">
        <v>811</v>
      </c>
      <c r="B10157" s="52" t="s">
        <v>855</v>
      </c>
      <c r="C10157" s="52" t="s">
        <v>1422</v>
      </c>
      <c r="D10157" s="52" t="s">
        <v>1424</v>
      </c>
      <c r="E10157" s="52" t="s">
        <v>972</v>
      </c>
      <c r="F10157" s="52" t="s">
        <v>980</v>
      </c>
      <c r="G10157" s="56" t="s">
        <v>981</v>
      </c>
      <c r="H10157" s="57">
        <v>12551763</v>
      </c>
    </row>
    <row r="10158" spans="1:8">
      <c r="A10158" s="52" t="s">
        <v>811</v>
      </c>
      <c r="B10158" s="52" t="s">
        <v>855</v>
      </c>
      <c r="C10158" s="52" t="s">
        <v>1422</v>
      </c>
      <c r="D10158" s="52" t="s">
        <v>1424</v>
      </c>
      <c r="E10158" s="52" t="s">
        <v>982</v>
      </c>
      <c r="F10158" s="52" t="s">
        <v>201</v>
      </c>
      <c r="G10158" s="56" t="s">
        <v>983</v>
      </c>
      <c r="H10158" s="57">
        <v>155000100</v>
      </c>
    </row>
    <row r="10159" spans="1:8">
      <c r="A10159" s="52" t="s">
        <v>811</v>
      </c>
      <c r="B10159" s="52" t="s">
        <v>855</v>
      </c>
      <c r="C10159" s="52" t="s">
        <v>1422</v>
      </c>
      <c r="D10159" s="52" t="s">
        <v>1424</v>
      </c>
      <c r="E10159" s="52" t="s">
        <v>982</v>
      </c>
      <c r="F10159" s="52" t="s">
        <v>1242</v>
      </c>
      <c r="G10159" s="56" t="s">
        <v>971</v>
      </c>
      <c r="H10159" s="57">
        <v>155000100</v>
      </c>
    </row>
    <row r="10160" spans="1:8">
      <c r="A10160" s="52" t="s">
        <v>811</v>
      </c>
      <c r="B10160" s="52" t="s">
        <v>855</v>
      </c>
      <c r="C10160" s="52" t="s">
        <v>1422</v>
      </c>
      <c r="D10160" s="52" t="s">
        <v>1424</v>
      </c>
      <c r="E10160" s="52" t="s">
        <v>986</v>
      </c>
      <c r="F10160" s="52" t="s">
        <v>201</v>
      </c>
      <c r="G10160" s="56" t="s">
        <v>987</v>
      </c>
      <c r="H10160" s="57">
        <v>45216848</v>
      </c>
    </row>
    <row r="10161" spans="1:8">
      <c r="A10161" s="52" t="s">
        <v>811</v>
      </c>
      <c r="B10161" s="52" t="s">
        <v>855</v>
      </c>
      <c r="C10161" s="52" t="s">
        <v>1422</v>
      </c>
      <c r="D10161" s="52" t="s">
        <v>1424</v>
      </c>
      <c r="E10161" s="52" t="s">
        <v>986</v>
      </c>
      <c r="F10161" s="52" t="s">
        <v>988</v>
      </c>
      <c r="G10161" s="56" t="s">
        <v>989</v>
      </c>
      <c r="H10161" s="57">
        <v>33415048</v>
      </c>
    </row>
    <row r="10162" spans="1:8">
      <c r="A10162" s="52" t="s">
        <v>811</v>
      </c>
      <c r="B10162" s="52" t="s">
        <v>855</v>
      </c>
      <c r="C10162" s="52" t="s">
        <v>1422</v>
      </c>
      <c r="D10162" s="52" t="s">
        <v>1424</v>
      </c>
      <c r="E10162" s="52" t="s">
        <v>986</v>
      </c>
      <c r="F10162" s="52" t="s">
        <v>990</v>
      </c>
      <c r="G10162" s="56" t="s">
        <v>991</v>
      </c>
      <c r="H10162" s="57">
        <v>6929800</v>
      </c>
    </row>
    <row r="10163" spans="1:8">
      <c r="A10163" s="52" t="s">
        <v>811</v>
      </c>
      <c r="B10163" s="52" t="s">
        <v>855</v>
      </c>
      <c r="C10163" s="52" t="s">
        <v>1422</v>
      </c>
      <c r="D10163" s="52" t="s">
        <v>1424</v>
      </c>
      <c r="E10163" s="52" t="s">
        <v>986</v>
      </c>
      <c r="F10163" s="52" t="s">
        <v>994</v>
      </c>
      <c r="G10163" s="56" t="s">
        <v>995</v>
      </c>
      <c r="H10163" s="57">
        <v>4872000</v>
      </c>
    </row>
    <row r="10164" spans="1:8">
      <c r="A10164" s="52" t="s">
        <v>811</v>
      </c>
      <c r="B10164" s="52" t="s">
        <v>855</v>
      </c>
      <c r="C10164" s="52" t="s">
        <v>1422</v>
      </c>
      <c r="D10164" s="52" t="s">
        <v>1424</v>
      </c>
      <c r="E10164" s="52" t="s">
        <v>996</v>
      </c>
      <c r="F10164" s="52" t="s">
        <v>201</v>
      </c>
      <c r="G10164" s="56" t="s">
        <v>997</v>
      </c>
      <c r="H10164" s="57">
        <v>77522611</v>
      </c>
    </row>
    <row r="10165" spans="1:8">
      <c r="A10165" s="52" t="s">
        <v>811</v>
      </c>
      <c r="B10165" s="52" t="s">
        <v>855</v>
      </c>
      <c r="C10165" s="52" t="s">
        <v>1422</v>
      </c>
      <c r="D10165" s="52" t="s">
        <v>1424</v>
      </c>
      <c r="E10165" s="52" t="s">
        <v>996</v>
      </c>
      <c r="F10165" s="52" t="s">
        <v>998</v>
      </c>
      <c r="G10165" s="56" t="s">
        <v>999</v>
      </c>
      <c r="H10165" s="57">
        <v>25239611</v>
      </c>
    </row>
    <row r="10166" spans="1:8">
      <c r="A10166" s="52" t="s">
        <v>811</v>
      </c>
      <c r="B10166" s="52" t="s">
        <v>855</v>
      </c>
      <c r="C10166" s="52" t="s">
        <v>1422</v>
      </c>
      <c r="D10166" s="52" t="s">
        <v>1424</v>
      </c>
      <c r="E10166" s="52" t="s">
        <v>996</v>
      </c>
      <c r="F10166" s="52" t="s">
        <v>1000</v>
      </c>
      <c r="G10166" s="56" t="s">
        <v>1001</v>
      </c>
      <c r="H10166" s="57">
        <v>10900000</v>
      </c>
    </row>
    <row r="10167" spans="1:8">
      <c r="A10167" s="52" t="s">
        <v>811</v>
      </c>
      <c r="B10167" s="52" t="s">
        <v>855</v>
      </c>
      <c r="C10167" s="52" t="s">
        <v>1422</v>
      </c>
      <c r="D10167" s="52" t="s">
        <v>1424</v>
      </c>
      <c r="E10167" s="52" t="s">
        <v>996</v>
      </c>
      <c r="F10167" s="52" t="s">
        <v>1004</v>
      </c>
      <c r="G10167" s="56" t="s">
        <v>1005</v>
      </c>
      <c r="H10167" s="57">
        <v>41383000</v>
      </c>
    </row>
    <row r="10168" spans="1:8">
      <c r="A10168" s="52" t="s">
        <v>811</v>
      </c>
      <c r="B10168" s="52" t="s">
        <v>855</v>
      </c>
      <c r="C10168" s="52" t="s">
        <v>1422</v>
      </c>
      <c r="D10168" s="52" t="s">
        <v>1424</v>
      </c>
      <c r="E10168" s="52" t="s">
        <v>1006</v>
      </c>
      <c r="F10168" s="52" t="s">
        <v>201</v>
      </c>
      <c r="G10168" s="56" t="s">
        <v>1007</v>
      </c>
      <c r="H10168" s="57">
        <v>11623431</v>
      </c>
    </row>
    <row r="10169" spans="1:8" ht="38.25">
      <c r="A10169" s="52" t="s">
        <v>811</v>
      </c>
      <c r="B10169" s="52" t="s">
        <v>855</v>
      </c>
      <c r="C10169" s="52" t="s">
        <v>1422</v>
      </c>
      <c r="D10169" s="52" t="s">
        <v>1424</v>
      </c>
      <c r="E10169" s="52" t="s">
        <v>1006</v>
      </c>
      <c r="F10169" s="52" t="s">
        <v>1008</v>
      </c>
      <c r="G10169" s="56" t="s">
        <v>1009</v>
      </c>
      <c r="H10169" s="57">
        <v>1184474</v>
      </c>
    </row>
    <row r="10170" spans="1:8" ht="38.25">
      <c r="A10170" s="52" t="s">
        <v>811</v>
      </c>
      <c r="B10170" s="52" t="s">
        <v>855</v>
      </c>
      <c r="C10170" s="52" t="s">
        <v>1422</v>
      </c>
      <c r="D10170" s="52" t="s">
        <v>1424</v>
      </c>
      <c r="E10170" s="52" t="s">
        <v>1006</v>
      </c>
      <c r="F10170" s="52" t="s">
        <v>1012</v>
      </c>
      <c r="G10170" s="56" t="s">
        <v>1013</v>
      </c>
      <c r="H10170" s="57">
        <v>9780557</v>
      </c>
    </row>
    <row r="10171" spans="1:8" ht="25.5">
      <c r="A10171" s="52" t="s">
        <v>811</v>
      </c>
      <c r="B10171" s="52" t="s">
        <v>855</v>
      </c>
      <c r="C10171" s="52" t="s">
        <v>1422</v>
      </c>
      <c r="D10171" s="52" t="s">
        <v>1424</v>
      </c>
      <c r="E10171" s="52" t="s">
        <v>1006</v>
      </c>
      <c r="F10171" s="52" t="s">
        <v>1016</v>
      </c>
      <c r="G10171" s="56" t="s">
        <v>1017</v>
      </c>
      <c r="H10171" s="57">
        <v>658400</v>
      </c>
    </row>
    <row r="10172" spans="1:8">
      <c r="A10172" s="52" t="s">
        <v>811</v>
      </c>
      <c r="B10172" s="52" t="s">
        <v>855</v>
      </c>
      <c r="C10172" s="52" t="s">
        <v>1422</v>
      </c>
      <c r="D10172" s="52" t="s">
        <v>1424</v>
      </c>
      <c r="E10172" s="52" t="s">
        <v>1035</v>
      </c>
      <c r="F10172" s="52" t="s">
        <v>201</v>
      </c>
      <c r="G10172" s="56" t="s">
        <v>1036</v>
      </c>
      <c r="H10172" s="57">
        <v>67250000</v>
      </c>
    </row>
    <row r="10173" spans="1:8">
      <c r="A10173" s="52" t="s">
        <v>811</v>
      </c>
      <c r="B10173" s="52" t="s">
        <v>855</v>
      </c>
      <c r="C10173" s="52" t="s">
        <v>1422</v>
      </c>
      <c r="D10173" s="52" t="s">
        <v>1424</v>
      </c>
      <c r="E10173" s="52" t="s">
        <v>1035</v>
      </c>
      <c r="F10173" s="52" t="s">
        <v>1037</v>
      </c>
      <c r="G10173" s="56" t="s">
        <v>1038</v>
      </c>
      <c r="H10173" s="57">
        <v>3100000</v>
      </c>
    </row>
    <row r="10174" spans="1:8">
      <c r="A10174" s="52" t="s">
        <v>811</v>
      </c>
      <c r="B10174" s="52" t="s">
        <v>855</v>
      </c>
      <c r="C10174" s="52" t="s">
        <v>1422</v>
      </c>
      <c r="D10174" s="52" t="s">
        <v>1424</v>
      </c>
      <c r="E10174" s="52" t="s">
        <v>1035</v>
      </c>
      <c r="F10174" s="52" t="s">
        <v>1039</v>
      </c>
      <c r="G10174" s="56" t="s">
        <v>1040</v>
      </c>
      <c r="H10174" s="57">
        <v>9450000</v>
      </c>
    </row>
    <row r="10175" spans="1:8">
      <c r="A10175" s="52" t="s">
        <v>811</v>
      </c>
      <c r="B10175" s="52" t="s">
        <v>855</v>
      </c>
      <c r="C10175" s="52" t="s">
        <v>1422</v>
      </c>
      <c r="D10175" s="52" t="s">
        <v>1424</v>
      </c>
      <c r="E10175" s="52" t="s">
        <v>1035</v>
      </c>
      <c r="F10175" s="52" t="s">
        <v>1041</v>
      </c>
      <c r="G10175" s="56" t="s">
        <v>1028</v>
      </c>
      <c r="H10175" s="57">
        <v>6050000</v>
      </c>
    </row>
    <row r="10176" spans="1:8">
      <c r="A10176" s="52" t="s">
        <v>811</v>
      </c>
      <c r="B10176" s="52" t="s">
        <v>855</v>
      </c>
      <c r="C10176" s="52" t="s">
        <v>1422</v>
      </c>
      <c r="D10176" s="52" t="s">
        <v>1424</v>
      </c>
      <c r="E10176" s="52" t="s">
        <v>1035</v>
      </c>
      <c r="F10176" s="52" t="s">
        <v>1042</v>
      </c>
      <c r="G10176" s="56" t="s">
        <v>1043</v>
      </c>
      <c r="H10176" s="57">
        <v>48650000</v>
      </c>
    </row>
    <row r="10177" spans="1:8">
      <c r="A10177" s="52" t="s">
        <v>811</v>
      </c>
      <c r="B10177" s="52" t="s">
        <v>855</v>
      </c>
      <c r="C10177" s="52" t="s">
        <v>1422</v>
      </c>
      <c r="D10177" s="52" t="s">
        <v>1424</v>
      </c>
      <c r="E10177" s="52" t="s">
        <v>1044</v>
      </c>
      <c r="F10177" s="52" t="s">
        <v>201</v>
      </c>
      <c r="G10177" s="56" t="s">
        <v>1045</v>
      </c>
      <c r="H10177" s="57">
        <v>95000000</v>
      </c>
    </row>
    <row r="10178" spans="1:8">
      <c r="A10178" s="52" t="s">
        <v>811</v>
      </c>
      <c r="B10178" s="52" t="s">
        <v>855</v>
      </c>
      <c r="C10178" s="52" t="s">
        <v>1422</v>
      </c>
      <c r="D10178" s="52" t="s">
        <v>1424</v>
      </c>
      <c r="E10178" s="52" t="s">
        <v>1044</v>
      </c>
      <c r="F10178" s="52" t="s">
        <v>1048</v>
      </c>
      <c r="G10178" s="56" t="s">
        <v>1049</v>
      </c>
      <c r="H10178" s="57">
        <v>87000000</v>
      </c>
    </row>
    <row r="10179" spans="1:8">
      <c r="A10179" s="52" t="s">
        <v>811</v>
      </c>
      <c r="B10179" s="52" t="s">
        <v>855</v>
      </c>
      <c r="C10179" s="52" t="s">
        <v>1422</v>
      </c>
      <c r="D10179" s="52" t="s">
        <v>1424</v>
      </c>
      <c r="E10179" s="52" t="s">
        <v>1044</v>
      </c>
      <c r="F10179" s="52" t="s">
        <v>1050</v>
      </c>
      <c r="G10179" s="56" t="s">
        <v>1051</v>
      </c>
      <c r="H10179" s="57">
        <v>8000000</v>
      </c>
    </row>
    <row r="10180" spans="1:8" ht="25.5">
      <c r="A10180" s="52" t="s">
        <v>811</v>
      </c>
      <c r="B10180" s="52" t="s">
        <v>855</v>
      </c>
      <c r="C10180" s="52" t="s">
        <v>1422</v>
      </c>
      <c r="D10180" s="52" t="s">
        <v>1424</v>
      </c>
      <c r="E10180" s="52" t="s">
        <v>1058</v>
      </c>
      <c r="F10180" s="52" t="s">
        <v>201</v>
      </c>
      <c r="G10180" s="56" t="s">
        <v>1059</v>
      </c>
      <c r="H10180" s="57">
        <v>104724000</v>
      </c>
    </row>
    <row r="10181" spans="1:8">
      <c r="A10181" s="52" t="s">
        <v>811</v>
      </c>
      <c r="B10181" s="52" t="s">
        <v>855</v>
      </c>
      <c r="C10181" s="52" t="s">
        <v>1422</v>
      </c>
      <c r="D10181" s="52" t="s">
        <v>1424</v>
      </c>
      <c r="E10181" s="52" t="s">
        <v>1058</v>
      </c>
      <c r="F10181" s="52" t="s">
        <v>1247</v>
      </c>
      <c r="G10181" s="56" t="s">
        <v>1248</v>
      </c>
      <c r="H10181" s="57">
        <v>67000000</v>
      </c>
    </row>
    <row r="10182" spans="1:8">
      <c r="A10182" s="52" t="s">
        <v>811</v>
      </c>
      <c r="B10182" s="52" t="s">
        <v>855</v>
      </c>
      <c r="C10182" s="52" t="s">
        <v>1422</v>
      </c>
      <c r="D10182" s="52" t="s">
        <v>1424</v>
      </c>
      <c r="E10182" s="52" t="s">
        <v>1058</v>
      </c>
      <c r="F10182" s="52" t="s">
        <v>1064</v>
      </c>
      <c r="G10182" s="56" t="s">
        <v>1065</v>
      </c>
      <c r="H10182" s="57">
        <v>17724000</v>
      </c>
    </row>
    <row r="10183" spans="1:8">
      <c r="A10183" s="52" t="s">
        <v>811</v>
      </c>
      <c r="B10183" s="52" t="s">
        <v>855</v>
      </c>
      <c r="C10183" s="52" t="s">
        <v>1422</v>
      </c>
      <c r="D10183" s="52" t="s">
        <v>1424</v>
      </c>
      <c r="E10183" s="52" t="s">
        <v>1058</v>
      </c>
      <c r="F10183" s="52" t="s">
        <v>1070</v>
      </c>
      <c r="G10183" s="56" t="s">
        <v>1071</v>
      </c>
      <c r="H10183" s="57">
        <v>20000000</v>
      </c>
    </row>
    <row r="10184" spans="1:8" ht="25.5">
      <c r="A10184" s="52" t="s">
        <v>811</v>
      </c>
      <c r="B10184" s="52" t="s">
        <v>855</v>
      </c>
      <c r="C10184" s="52" t="s">
        <v>1422</v>
      </c>
      <c r="D10184" s="52" t="s">
        <v>1424</v>
      </c>
      <c r="E10184" s="52" t="s">
        <v>1072</v>
      </c>
      <c r="F10184" s="52" t="s">
        <v>201</v>
      </c>
      <c r="G10184" s="56" t="s">
        <v>1073</v>
      </c>
      <c r="H10184" s="57">
        <v>11500000</v>
      </c>
    </row>
    <row r="10185" spans="1:8">
      <c r="A10185" s="52" t="s">
        <v>811</v>
      </c>
      <c r="B10185" s="52" t="s">
        <v>855</v>
      </c>
      <c r="C10185" s="52" t="s">
        <v>1422</v>
      </c>
      <c r="D10185" s="52" t="s">
        <v>1424</v>
      </c>
      <c r="E10185" s="52" t="s">
        <v>1072</v>
      </c>
      <c r="F10185" s="52" t="s">
        <v>1251</v>
      </c>
      <c r="G10185" s="56" t="s">
        <v>1248</v>
      </c>
      <c r="H10185" s="57">
        <v>11500000</v>
      </c>
    </row>
    <row r="10186" spans="1:8" ht="25.5">
      <c r="A10186" s="52" t="s">
        <v>811</v>
      </c>
      <c r="B10186" s="52" t="s">
        <v>855</v>
      </c>
      <c r="C10186" s="52" t="s">
        <v>1422</v>
      </c>
      <c r="D10186" s="52" t="s">
        <v>1424</v>
      </c>
      <c r="E10186" s="52" t="s">
        <v>1076</v>
      </c>
      <c r="F10186" s="52" t="s">
        <v>201</v>
      </c>
      <c r="G10186" s="56" t="s">
        <v>1077</v>
      </c>
      <c r="H10186" s="57">
        <v>130000000</v>
      </c>
    </row>
    <row r="10187" spans="1:8">
      <c r="A10187" s="52" t="s">
        <v>811</v>
      </c>
      <c r="B10187" s="52" t="s">
        <v>855</v>
      </c>
      <c r="C10187" s="52" t="s">
        <v>1422</v>
      </c>
      <c r="D10187" s="52" t="s">
        <v>1424</v>
      </c>
      <c r="E10187" s="52" t="s">
        <v>1076</v>
      </c>
      <c r="F10187" s="52" t="s">
        <v>1082</v>
      </c>
      <c r="G10187" s="56" t="s">
        <v>971</v>
      </c>
      <c r="H10187" s="57">
        <v>130000000</v>
      </c>
    </row>
    <row r="10188" spans="1:8">
      <c r="A10188" s="52" t="s">
        <v>811</v>
      </c>
      <c r="B10188" s="52" t="s">
        <v>855</v>
      </c>
      <c r="C10188" s="52" t="s">
        <v>1422</v>
      </c>
      <c r="D10188" s="52" t="s">
        <v>1424</v>
      </c>
      <c r="E10188" s="52" t="s">
        <v>1189</v>
      </c>
      <c r="F10188" s="52" t="s">
        <v>201</v>
      </c>
      <c r="G10188" s="56" t="s">
        <v>1190</v>
      </c>
      <c r="H10188" s="57">
        <v>3600000</v>
      </c>
    </row>
    <row r="10189" spans="1:8">
      <c r="A10189" s="52" t="s">
        <v>811</v>
      </c>
      <c r="B10189" s="52" t="s">
        <v>855</v>
      </c>
      <c r="C10189" s="52" t="s">
        <v>1422</v>
      </c>
      <c r="D10189" s="52" t="s">
        <v>1424</v>
      </c>
      <c r="E10189" s="52" t="s">
        <v>1189</v>
      </c>
      <c r="F10189" s="52" t="s">
        <v>1191</v>
      </c>
      <c r="G10189" s="56" t="s">
        <v>1192</v>
      </c>
      <c r="H10189" s="57">
        <v>3600000</v>
      </c>
    </row>
    <row r="10190" spans="1:8">
      <c r="A10190" s="52" t="s">
        <v>811</v>
      </c>
      <c r="B10190" s="52" t="s">
        <v>855</v>
      </c>
      <c r="C10190" s="52" t="s">
        <v>1422</v>
      </c>
      <c r="D10190" s="52" t="s">
        <v>1424</v>
      </c>
      <c r="E10190" s="52" t="s">
        <v>1083</v>
      </c>
      <c r="F10190" s="52" t="s">
        <v>201</v>
      </c>
      <c r="G10190" s="56" t="s">
        <v>971</v>
      </c>
      <c r="H10190" s="57">
        <v>56000000</v>
      </c>
    </row>
    <row r="10191" spans="1:8">
      <c r="A10191" s="52" t="s">
        <v>811</v>
      </c>
      <c r="B10191" s="52" t="s">
        <v>855</v>
      </c>
      <c r="C10191" s="52" t="s">
        <v>1422</v>
      </c>
      <c r="D10191" s="52" t="s">
        <v>1424</v>
      </c>
      <c r="E10191" s="52" t="s">
        <v>1083</v>
      </c>
      <c r="F10191" s="52" t="s">
        <v>1088</v>
      </c>
      <c r="G10191" s="56" t="s">
        <v>1089</v>
      </c>
      <c r="H10191" s="57">
        <v>46000000</v>
      </c>
    </row>
    <row r="10192" spans="1:8">
      <c r="A10192" s="52" t="s">
        <v>811</v>
      </c>
      <c r="B10192" s="52" t="s">
        <v>855</v>
      </c>
      <c r="C10192" s="52" t="s">
        <v>1422</v>
      </c>
      <c r="D10192" s="52" t="s">
        <v>1424</v>
      </c>
      <c r="E10192" s="52" t="s">
        <v>1083</v>
      </c>
      <c r="F10192" s="52" t="s">
        <v>1090</v>
      </c>
      <c r="G10192" s="56" t="s">
        <v>1091</v>
      </c>
      <c r="H10192" s="57">
        <v>10000000</v>
      </c>
    </row>
    <row r="10193" spans="1:8" ht="38.25">
      <c r="A10193" s="52" t="s">
        <v>811</v>
      </c>
      <c r="B10193" s="52" t="s">
        <v>855</v>
      </c>
      <c r="C10193" s="52" t="s">
        <v>1422</v>
      </c>
      <c r="D10193" s="52" t="s">
        <v>1424</v>
      </c>
      <c r="E10193" s="52" t="s">
        <v>1254</v>
      </c>
      <c r="F10193" s="52" t="s">
        <v>201</v>
      </c>
      <c r="G10193" s="56" t="s">
        <v>1255</v>
      </c>
      <c r="H10193" s="57">
        <v>10000000</v>
      </c>
    </row>
    <row r="10194" spans="1:8" ht="51">
      <c r="A10194" s="52" t="s">
        <v>811</v>
      </c>
      <c r="B10194" s="52" t="s">
        <v>855</v>
      </c>
      <c r="C10194" s="52" t="s">
        <v>1422</v>
      </c>
      <c r="D10194" s="52" t="s">
        <v>1424</v>
      </c>
      <c r="E10194" s="52" t="s">
        <v>1254</v>
      </c>
      <c r="F10194" s="52" t="s">
        <v>1256</v>
      </c>
      <c r="G10194" s="56" t="s">
        <v>1257</v>
      </c>
      <c r="H10194" s="57">
        <v>10000000</v>
      </c>
    </row>
    <row r="10195" spans="1:8">
      <c r="A10195" s="52" t="s">
        <v>811</v>
      </c>
      <c r="B10195" s="52" t="s">
        <v>855</v>
      </c>
      <c r="C10195" s="52" t="s">
        <v>1149</v>
      </c>
      <c r="D10195" s="52" t="s">
        <v>201</v>
      </c>
      <c r="E10195" s="52" t="s">
        <v>201</v>
      </c>
      <c r="F10195" s="52" t="s">
        <v>201</v>
      </c>
      <c r="G10195" s="56" t="s">
        <v>1150</v>
      </c>
      <c r="H10195" s="57">
        <v>259000000</v>
      </c>
    </row>
    <row r="10196" spans="1:8">
      <c r="A10196" s="52" t="s">
        <v>811</v>
      </c>
      <c r="B10196" s="52" t="s">
        <v>855</v>
      </c>
      <c r="C10196" s="52" t="s">
        <v>1149</v>
      </c>
      <c r="D10196" s="52" t="s">
        <v>1151</v>
      </c>
      <c r="E10196" s="52" t="s">
        <v>201</v>
      </c>
      <c r="F10196" s="52" t="s">
        <v>201</v>
      </c>
      <c r="G10196" s="56" t="s">
        <v>1152</v>
      </c>
      <c r="H10196" s="57">
        <v>259000000</v>
      </c>
    </row>
    <row r="10197" spans="1:8">
      <c r="A10197" s="52" t="s">
        <v>811</v>
      </c>
      <c r="B10197" s="52" t="s">
        <v>855</v>
      </c>
      <c r="C10197" s="52" t="s">
        <v>1149</v>
      </c>
      <c r="D10197" s="52" t="s">
        <v>1151</v>
      </c>
      <c r="E10197" s="52" t="s">
        <v>1139</v>
      </c>
      <c r="F10197" s="52" t="s">
        <v>201</v>
      </c>
      <c r="G10197" s="56" t="s">
        <v>1140</v>
      </c>
      <c r="H10197" s="57">
        <v>27600000</v>
      </c>
    </row>
    <row r="10198" spans="1:8">
      <c r="A10198" s="52" t="s">
        <v>811</v>
      </c>
      <c r="B10198" s="52" t="s">
        <v>855</v>
      </c>
      <c r="C10198" s="52" t="s">
        <v>1149</v>
      </c>
      <c r="D10198" s="52" t="s">
        <v>1151</v>
      </c>
      <c r="E10198" s="52" t="s">
        <v>1139</v>
      </c>
      <c r="F10198" s="52" t="s">
        <v>1203</v>
      </c>
      <c r="G10198" s="56" t="s">
        <v>1204</v>
      </c>
      <c r="H10198" s="57">
        <v>27600000</v>
      </c>
    </row>
    <row r="10199" spans="1:8">
      <c r="A10199" s="52" t="s">
        <v>811</v>
      </c>
      <c r="B10199" s="52" t="s">
        <v>855</v>
      </c>
      <c r="C10199" s="52" t="s">
        <v>1149</v>
      </c>
      <c r="D10199" s="52" t="s">
        <v>1151</v>
      </c>
      <c r="E10199" s="52" t="s">
        <v>1021</v>
      </c>
      <c r="F10199" s="52" t="s">
        <v>201</v>
      </c>
      <c r="G10199" s="56" t="s">
        <v>1022</v>
      </c>
      <c r="H10199" s="57">
        <v>24440000</v>
      </c>
    </row>
    <row r="10200" spans="1:8">
      <c r="A10200" s="52" t="s">
        <v>811</v>
      </c>
      <c r="B10200" s="52" t="s">
        <v>855</v>
      </c>
      <c r="C10200" s="52" t="s">
        <v>1149</v>
      </c>
      <c r="D10200" s="52" t="s">
        <v>1151</v>
      </c>
      <c r="E10200" s="52" t="s">
        <v>1021</v>
      </c>
      <c r="F10200" s="52" t="s">
        <v>1033</v>
      </c>
      <c r="G10200" s="56" t="s">
        <v>1034</v>
      </c>
      <c r="H10200" s="57">
        <v>24440000</v>
      </c>
    </row>
    <row r="10201" spans="1:8" ht="25.5">
      <c r="A10201" s="52" t="s">
        <v>811</v>
      </c>
      <c r="B10201" s="52" t="s">
        <v>855</v>
      </c>
      <c r="C10201" s="52" t="s">
        <v>1149</v>
      </c>
      <c r="D10201" s="52" t="s">
        <v>1151</v>
      </c>
      <c r="E10201" s="52" t="s">
        <v>1076</v>
      </c>
      <c r="F10201" s="52" t="s">
        <v>201</v>
      </c>
      <c r="G10201" s="56" t="s">
        <v>1077</v>
      </c>
      <c r="H10201" s="57">
        <v>206960000</v>
      </c>
    </row>
    <row r="10202" spans="1:8">
      <c r="A10202" s="52" t="s">
        <v>811</v>
      </c>
      <c r="B10202" s="52" t="s">
        <v>855</v>
      </c>
      <c r="C10202" s="52" t="s">
        <v>1149</v>
      </c>
      <c r="D10202" s="52" t="s">
        <v>1151</v>
      </c>
      <c r="E10202" s="52" t="s">
        <v>1076</v>
      </c>
      <c r="F10202" s="52" t="s">
        <v>1112</v>
      </c>
      <c r="G10202" s="56" t="s">
        <v>1113</v>
      </c>
      <c r="H10202" s="57">
        <v>27912000</v>
      </c>
    </row>
    <row r="10203" spans="1:8">
      <c r="A10203" s="52" t="s">
        <v>811</v>
      </c>
      <c r="B10203" s="52" t="s">
        <v>855</v>
      </c>
      <c r="C10203" s="52" t="s">
        <v>1149</v>
      </c>
      <c r="D10203" s="52" t="s">
        <v>1151</v>
      </c>
      <c r="E10203" s="52" t="s">
        <v>1076</v>
      </c>
      <c r="F10203" s="52" t="s">
        <v>1078</v>
      </c>
      <c r="G10203" s="56" t="s">
        <v>1079</v>
      </c>
      <c r="H10203" s="57">
        <v>10700000</v>
      </c>
    </row>
    <row r="10204" spans="1:8">
      <c r="A10204" s="52" t="s">
        <v>811</v>
      </c>
      <c r="B10204" s="52" t="s">
        <v>855</v>
      </c>
      <c r="C10204" s="52" t="s">
        <v>1149</v>
      </c>
      <c r="D10204" s="52" t="s">
        <v>1151</v>
      </c>
      <c r="E10204" s="52" t="s">
        <v>1076</v>
      </c>
      <c r="F10204" s="52" t="s">
        <v>1082</v>
      </c>
      <c r="G10204" s="56" t="s">
        <v>971</v>
      </c>
      <c r="H10204" s="57">
        <v>168348000</v>
      </c>
    </row>
    <row r="10205" spans="1:8">
      <c r="A10205" s="52" t="s">
        <v>811</v>
      </c>
      <c r="B10205" s="52" t="s">
        <v>857</v>
      </c>
      <c r="C10205" s="52" t="s">
        <v>201</v>
      </c>
      <c r="D10205" s="52" t="s">
        <v>201</v>
      </c>
      <c r="E10205" s="52" t="s">
        <v>201</v>
      </c>
      <c r="F10205" s="52" t="s">
        <v>201</v>
      </c>
      <c r="G10205" s="56" t="s">
        <v>858</v>
      </c>
      <c r="H10205" s="57">
        <v>220880550281</v>
      </c>
    </row>
    <row r="10206" spans="1:8">
      <c r="A10206" s="52" t="s">
        <v>811</v>
      </c>
      <c r="B10206" s="52" t="s">
        <v>857</v>
      </c>
      <c r="C10206" s="52" t="s">
        <v>1092</v>
      </c>
      <c r="D10206" s="52" t="s">
        <v>201</v>
      </c>
      <c r="E10206" s="52" t="s">
        <v>201</v>
      </c>
      <c r="F10206" s="52" t="s">
        <v>201</v>
      </c>
      <c r="G10206" s="56" t="s">
        <v>1093</v>
      </c>
      <c r="H10206" s="57">
        <v>16113063700</v>
      </c>
    </row>
    <row r="10207" spans="1:8">
      <c r="A10207" s="52" t="s">
        <v>811</v>
      </c>
      <c r="B10207" s="52" t="s">
        <v>857</v>
      </c>
      <c r="C10207" s="52" t="s">
        <v>1092</v>
      </c>
      <c r="D10207" s="52" t="s">
        <v>1108</v>
      </c>
      <c r="E10207" s="52" t="s">
        <v>201</v>
      </c>
      <c r="F10207" s="52" t="s">
        <v>201</v>
      </c>
      <c r="G10207" s="56" t="s">
        <v>1109</v>
      </c>
      <c r="H10207" s="57">
        <v>3325733000</v>
      </c>
    </row>
    <row r="10208" spans="1:8">
      <c r="A10208" s="52" t="s">
        <v>811</v>
      </c>
      <c r="B10208" s="52" t="s">
        <v>857</v>
      </c>
      <c r="C10208" s="52" t="s">
        <v>1092</v>
      </c>
      <c r="D10208" s="52" t="s">
        <v>1108</v>
      </c>
      <c r="E10208" s="52" t="s">
        <v>934</v>
      </c>
      <c r="F10208" s="52" t="s">
        <v>201</v>
      </c>
      <c r="G10208" s="56" t="s">
        <v>935</v>
      </c>
      <c r="H10208" s="57">
        <v>534573363</v>
      </c>
    </row>
    <row r="10209" spans="1:8">
      <c r="A10209" s="52" t="s">
        <v>811</v>
      </c>
      <c r="B10209" s="52" t="s">
        <v>857</v>
      </c>
      <c r="C10209" s="52" t="s">
        <v>1092</v>
      </c>
      <c r="D10209" s="52" t="s">
        <v>1108</v>
      </c>
      <c r="E10209" s="52" t="s">
        <v>934</v>
      </c>
      <c r="F10209" s="52" t="s">
        <v>936</v>
      </c>
      <c r="G10209" s="56" t="s">
        <v>937</v>
      </c>
      <c r="H10209" s="57">
        <v>534573363</v>
      </c>
    </row>
    <row r="10210" spans="1:8">
      <c r="A10210" s="52" t="s">
        <v>811</v>
      </c>
      <c r="B10210" s="52" t="s">
        <v>857</v>
      </c>
      <c r="C10210" s="52" t="s">
        <v>1092</v>
      </c>
      <c r="D10210" s="52" t="s">
        <v>1108</v>
      </c>
      <c r="E10210" s="52" t="s">
        <v>944</v>
      </c>
      <c r="F10210" s="52" t="s">
        <v>201</v>
      </c>
      <c r="G10210" s="56" t="s">
        <v>945</v>
      </c>
      <c r="H10210" s="57">
        <v>209470659</v>
      </c>
    </row>
    <row r="10211" spans="1:8">
      <c r="A10211" s="52" t="s">
        <v>811</v>
      </c>
      <c r="B10211" s="52" t="s">
        <v>857</v>
      </c>
      <c r="C10211" s="52" t="s">
        <v>1092</v>
      </c>
      <c r="D10211" s="52" t="s">
        <v>1108</v>
      </c>
      <c r="E10211" s="52" t="s">
        <v>944</v>
      </c>
      <c r="F10211" s="52" t="s">
        <v>946</v>
      </c>
      <c r="G10211" s="56" t="s">
        <v>947</v>
      </c>
      <c r="H10211" s="57">
        <v>5922800</v>
      </c>
    </row>
    <row r="10212" spans="1:8">
      <c r="A10212" s="52" t="s">
        <v>811</v>
      </c>
      <c r="B10212" s="52" t="s">
        <v>857</v>
      </c>
      <c r="C10212" s="52" t="s">
        <v>1092</v>
      </c>
      <c r="D10212" s="52" t="s">
        <v>1108</v>
      </c>
      <c r="E10212" s="52" t="s">
        <v>944</v>
      </c>
      <c r="F10212" s="52" t="s">
        <v>948</v>
      </c>
      <c r="G10212" s="56" t="s">
        <v>949</v>
      </c>
      <c r="H10212" s="57">
        <v>14798000</v>
      </c>
    </row>
    <row r="10213" spans="1:8">
      <c r="A10213" s="52" t="s">
        <v>811</v>
      </c>
      <c r="B10213" s="52" t="s">
        <v>857</v>
      </c>
      <c r="C10213" s="52" t="s">
        <v>1092</v>
      </c>
      <c r="D10213" s="52" t="s">
        <v>1108</v>
      </c>
      <c r="E10213" s="52" t="s">
        <v>944</v>
      </c>
      <c r="F10213" s="52" t="s">
        <v>1229</v>
      </c>
      <c r="G10213" s="56" t="s">
        <v>1230</v>
      </c>
      <c r="H10213" s="57">
        <v>99897920</v>
      </c>
    </row>
    <row r="10214" spans="1:8" ht="25.5">
      <c r="A10214" s="52" t="s">
        <v>811</v>
      </c>
      <c r="B10214" s="52" t="s">
        <v>857</v>
      </c>
      <c r="C10214" s="52" t="s">
        <v>1092</v>
      </c>
      <c r="D10214" s="52" t="s">
        <v>1108</v>
      </c>
      <c r="E10214" s="52" t="s">
        <v>944</v>
      </c>
      <c r="F10214" s="52" t="s">
        <v>954</v>
      </c>
      <c r="G10214" s="56" t="s">
        <v>955</v>
      </c>
      <c r="H10214" s="57">
        <v>7896000</v>
      </c>
    </row>
    <row r="10215" spans="1:8" ht="25.5">
      <c r="A10215" s="52" t="s">
        <v>811</v>
      </c>
      <c r="B10215" s="52" t="s">
        <v>857</v>
      </c>
      <c r="C10215" s="52" t="s">
        <v>1092</v>
      </c>
      <c r="D10215" s="52" t="s">
        <v>1108</v>
      </c>
      <c r="E10215" s="52" t="s">
        <v>944</v>
      </c>
      <c r="F10215" s="52" t="s">
        <v>956</v>
      </c>
      <c r="G10215" s="56" t="s">
        <v>957</v>
      </c>
      <c r="H10215" s="57">
        <v>43471939</v>
      </c>
    </row>
    <row r="10216" spans="1:8">
      <c r="A10216" s="52" t="s">
        <v>811</v>
      </c>
      <c r="B10216" s="52" t="s">
        <v>857</v>
      </c>
      <c r="C10216" s="52" t="s">
        <v>1092</v>
      </c>
      <c r="D10216" s="52" t="s">
        <v>1108</v>
      </c>
      <c r="E10216" s="52" t="s">
        <v>944</v>
      </c>
      <c r="F10216" s="52" t="s">
        <v>960</v>
      </c>
      <c r="G10216" s="56" t="s">
        <v>961</v>
      </c>
      <c r="H10216" s="57">
        <v>37484000</v>
      </c>
    </row>
    <row r="10217" spans="1:8" ht="25.5">
      <c r="A10217" s="52" t="s">
        <v>811</v>
      </c>
      <c r="B10217" s="52" t="s">
        <v>857</v>
      </c>
      <c r="C10217" s="52" t="s">
        <v>1092</v>
      </c>
      <c r="D10217" s="52" t="s">
        <v>1108</v>
      </c>
      <c r="E10217" s="52" t="s">
        <v>962</v>
      </c>
      <c r="F10217" s="52" t="s">
        <v>201</v>
      </c>
      <c r="G10217" s="56" t="s">
        <v>963</v>
      </c>
      <c r="H10217" s="57">
        <v>191014000</v>
      </c>
    </row>
    <row r="10218" spans="1:8">
      <c r="A10218" s="52" t="s">
        <v>811</v>
      </c>
      <c r="B10218" s="52" t="s">
        <v>857</v>
      </c>
      <c r="C10218" s="52" t="s">
        <v>1092</v>
      </c>
      <c r="D10218" s="52" t="s">
        <v>1108</v>
      </c>
      <c r="E10218" s="52" t="s">
        <v>962</v>
      </c>
      <c r="F10218" s="52" t="s">
        <v>964</v>
      </c>
      <c r="G10218" s="56" t="s">
        <v>965</v>
      </c>
      <c r="H10218" s="57">
        <v>191014000</v>
      </c>
    </row>
    <row r="10219" spans="1:8">
      <c r="A10219" s="52" t="s">
        <v>811</v>
      </c>
      <c r="B10219" s="52" t="s">
        <v>857</v>
      </c>
      <c r="C10219" s="52" t="s">
        <v>1092</v>
      </c>
      <c r="D10219" s="52" t="s">
        <v>1108</v>
      </c>
      <c r="E10219" s="52" t="s">
        <v>966</v>
      </c>
      <c r="F10219" s="52" t="s">
        <v>201</v>
      </c>
      <c r="G10219" s="56" t="s">
        <v>967</v>
      </c>
      <c r="H10219" s="57">
        <v>102410000</v>
      </c>
    </row>
    <row r="10220" spans="1:8">
      <c r="A10220" s="52" t="s">
        <v>811</v>
      </c>
      <c r="B10220" s="52" t="s">
        <v>857</v>
      </c>
      <c r="C10220" s="52" t="s">
        <v>1092</v>
      </c>
      <c r="D10220" s="52" t="s">
        <v>1108</v>
      </c>
      <c r="E10220" s="52" t="s">
        <v>966</v>
      </c>
      <c r="F10220" s="52" t="s">
        <v>970</v>
      </c>
      <c r="G10220" s="56" t="s">
        <v>971</v>
      </c>
      <c r="H10220" s="57">
        <v>102410000</v>
      </c>
    </row>
    <row r="10221" spans="1:8">
      <c r="A10221" s="52" t="s">
        <v>811</v>
      </c>
      <c r="B10221" s="52" t="s">
        <v>857</v>
      </c>
      <c r="C10221" s="52" t="s">
        <v>1092</v>
      </c>
      <c r="D10221" s="52" t="s">
        <v>1108</v>
      </c>
      <c r="E10221" s="52" t="s">
        <v>972</v>
      </c>
      <c r="F10221" s="52" t="s">
        <v>201</v>
      </c>
      <c r="G10221" s="56" t="s">
        <v>973</v>
      </c>
      <c r="H10221" s="57">
        <v>136685678</v>
      </c>
    </row>
    <row r="10222" spans="1:8">
      <c r="A10222" s="52" t="s">
        <v>811</v>
      </c>
      <c r="B10222" s="52" t="s">
        <v>857</v>
      </c>
      <c r="C10222" s="52" t="s">
        <v>1092</v>
      </c>
      <c r="D10222" s="52" t="s">
        <v>1108</v>
      </c>
      <c r="E10222" s="52" t="s">
        <v>972</v>
      </c>
      <c r="F10222" s="52" t="s">
        <v>974</v>
      </c>
      <c r="G10222" s="56" t="s">
        <v>975</v>
      </c>
      <c r="H10222" s="57">
        <v>102205973</v>
      </c>
    </row>
    <row r="10223" spans="1:8">
      <c r="A10223" s="52" t="s">
        <v>811</v>
      </c>
      <c r="B10223" s="52" t="s">
        <v>857</v>
      </c>
      <c r="C10223" s="52" t="s">
        <v>1092</v>
      </c>
      <c r="D10223" s="52" t="s">
        <v>1108</v>
      </c>
      <c r="E10223" s="52" t="s">
        <v>972</v>
      </c>
      <c r="F10223" s="52" t="s">
        <v>976</v>
      </c>
      <c r="G10223" s="56" t="s">
        <v>977</v>
      </c>
      <c r="H10223" s="57">
        <v>17465601</v>
      </c>
    </row>
    <row r="10224" spans="1:8">
      <c r="A10224" s="52" t="s">
        <v>811</v>
      </c>
      <c r="B10224" s="52" t="s">
        <v>857</v>
      </c>
      <c r="C10224" s="52" t="s">
        <v>1092</v>
      </c>
      <c r="D10224" s="52" t="s">
        <v>1108</v>
      </c>
      <c r="E10224" s="52" t="s">
        <v>972</v>
      </c>
      <c r="F10224" s="52" t="s">
        <v>978</v>
      </c>
      <c r="G10224" s="56" t="s">
        <v>979</v>
      </c>
      <c r="H10224" s="57">
        <v>11192068</v>
      </c>
    </row>
    <row r="10225" spans="1:8">
      <c r="A10225" s="52" t="s">
        <v>811</v>
      </c>
      <c r="B10225" s="52" t="s">
        <v>857</v>
      </c>
      <c r="C10225" s="52" t="s">
        <v>1092</v>
      </c>
      <c r="D10225" s="52" t="s">
        <v>1108</v>
      </c>
      <c r="E10225" s="52" t="s">
        <v>972</v>
      </c>
      <c r="F10225" s="52" t="s">
        <v>980</v>
      </c>
      <c r="G10225" s="56" t="s">
        <v>981</v>
      </c>
      <c r="H10225" s="57">
        <v>5822036</v>
      </c>
    </row>
    <row r="10226" spans="1:8">
      <c r="A10226" s="52" t="s">
        <v>811</v>
      </c>
      <c r="B10226" s="52" t="s">
        <v>857</v>
      </c>
      <c r="C10226" s="52" t="s">
        <v>1092</v>
      </c>
      <c r="D10226" s="52" t="s">
        <v>1108</v>
      </c>
      <c r="E10226" s="52" t="s">
        <v>986</v>
      </c>
      <c r="F10226" s="52" t="s">
        <v>201</v>
      </c>
      <c r="G10226" s="56" t="s">
        <v>987</v>
      </c>
      <c r="H10226" s="57">
        <v>19055900</v>
      </c>
    </row>
    <row r="10227" spans="1:8">
      <c r="A10227" s="52" t="s">
        <v>811</v>
      </c>
      <c r="B10227" s="52" t="s">
        <v>857</v>
      </c>
      <c r="C10227" s="52" t="s">
        <v>1092</v>
      </c>
      <c r="D10227" s="52" t="s">
        <v>1108</v>
      </c>
      <c r="E10227" s="52" t="s">
        <v>986</v>
      </c>
      <c r="F10227" s="52" t="s">
        <v>988</v>
      </c>
      <c r="G10227" s="56" t="s">
        <v>989</v>
      </c>
      <c r="H10227" s="57">
        <v>14256700</v>
      </c>
    </row>
    <row r="10228" spans="1:8">
      <c r="A10228" s="52" t="s">
        <v>811</v>
      </c>
      <c r="B10228" s="52" t="s">
        <v>857</v>
      </c>
      <c r="C10228" s="52" t="s">
        <v>1092</v>
      </c>
      <c r="D10228" s="52" t="s">
        <v>1108</v>
      </c>
      <c r="E10228" s="52" t="s">
        <v>986</v>
      </c>
      <c r="F10228" s="52" t="s">
        <v>990</v>
      </c>
      <c r="G10228" s="56" t="s">
        <v>991</v>
      </c>
      <c r="H10228" s="57">
        <v>3779200</v>
      </c>
    </row>
    <row r="10229" spans="1:8">
      <c r="A10229" s="52" t="s">
        <v>811</v>
      </c>
      <c r="B10229" s="52" t="s">
        <v>857</v>
      </c>
      <c r="C10229" s="52" t="s">
        <v>1092</v>
      </c>
      <c r="D10229" s="52" t="s">
        <v>1108</v>
      </c>
      <c r="E10229" s="52" t="s">
        <v>986</v>
      </c>
      <c r="F10229" s="52" t="s">
        <v>994</v>
      </c>
      <c r="G10229" s="56" t="s">
        <v>995</v>
      </c>
      <c r="H10229" s="57">
        <v>1020000</v>
      </c>
    </row>
    <row r="10230" spans="1:8">
      <c r="A10230" s="52" t="s">
        <v>811</v>
      </c>
      <c r="B10230" s="52" t="s">
        <v>857</v>
      </c>
      <c r="C10230" s="52" t="s">
        <v>1092</v>
      </c>
      <c r="D10230" s="52" t="s">
        <v>1108</v>
      </c>
      <c r="E10230" s="52" t="s">
        <v>996</v>
      </c>
      <c r="F10230" s="52" t="s">
        <v>201</v>
      </c>
      <c r="G10230" s="56" t="s">
        <v>997</v>
      </c>
      <c r="H10230" s="57">
        <v>17937400</v>
      </c>
    </row>
    <row r="10231" spans="1:8">
      <c r="A10231" s="52" t="s">
        <v>811</v>
      </c>
      <c r="B10231" s="52" t="s">
        <v>857</v>
      </c>
      <c r="C10231" s="52" t="s">
        <v>1092</v>
      </c>
      <c r="D10231" s="52" t="s">
        <v>1108</v>
      </c>
      <c r="E10231" s="52" t="s">
        <v>996</v>
      </c>
      <c r="F10231" s="52" t="s">
        <v>998</v>
      </c>
      <c r="G10231" s="56" t="s">
        <v>999</v>
      </c>
      <c r="H10231" s="57">
        <v>15952400</v>
      </c>
    </row>
    <row r="10232" spans="1:8">
      <c r="A10232" s="52" t="s">
        <v>811</v>
      </c>
      <c r="B10232" s="52" t="s">
        <v>857</v>
      </c>
      <c r="C10232" s="52" t="s">
        <v>1092</v>
      </c>
      <c r="D10232" s="52" t="s">
        <v>1108</v>
      </c>
      <c r="E10232" s="52" t="s">
        <v>996</v>
      </c>
      <c r="F10232" s="52" t="s">
        <v>1000</v>
      </c>
      <c r="G10232" s="56" t="s">
        <v>1001</v>
      </c>
      <c r="H10232" s="57">
        <v>620000</v>
      </c>
    </row>
    <row r="10233" spans="1:8">
      <c r="A10233" s="52" t="s">
        <v>811</v>
      </c>
      <c r="B10233" s="52" t="s">
        <v>857</v>
      </c>
      <c r="C10233" s="52" t="s">
        <v>1092</v>
      </c>
      <c r="D10233" s="52" t="s">
        <v>1108</v>
      </c>
      <c r="E10233" s="52" t="s">
        <v>996</v>
      </c>
      <c r="F10233" s="52" t="s">
        <v>1004</v>
      </c>
      <c r="G10233" s="56" t="s">
        <v>1005</v>
      </c>
      <c r="H10233" s="57">
        <v>1365000</v>
      </c>
    </row>
    <row r="10234" spans="1:8">
      <c r="A10234" s="52" t="s">
        <v>811</v>
      </c>
      <c r="B10234" s="52" t="s">
        <v>857</v>
      </c>
      <c r="C10234" s="52" t="s">
        <v>1092</v>
      </c>
      <c r="D10234" s="52" t="s">
        <v>1108</v>
      </c>
      <c r="E10234" s="52" t="s">
        <v>1006</v>
      </c>
      <c r="F10234" s="52" t="s">
        <v>201</v>
      </c>
      <c r="G10234" s="56" t="s">
        <v>1007</v>
      </c>
      <c r="H10234" s="57">
        <v>12236600</v>
      </c>
    </row>
    <row r="10235" spans="1:8" ht="38.25">
      <c r="A10235" s="52" t="s">
        <v>811</v>
      </c>
      <c r="B10235" s="52" t="s">
        <v>857</v>
      </c>
      <c r="C10235" s="52" t="s">
        <v>1092</v>
      </c>
      <c r="D10235" s="52" t="s">
        <v>1108</v>
      </c>
      <c r="E10235" s="52" t="s">
        <v>1006</v>
      </c>
      <c r="F10235" s="52" t="s">
        <v>1008</v>
      </c>
      <c r="G10235" s="56" t="s">
        <v>1009</v>
      </c>
      <c r="H10235" s="57">
        <v>3068000</v>
      </c>
    </row>
    <row r="10236" spans="1:8" ht="38.25">
      <c r="A10236" s="52" t="s">
        <v>811</v>
      </c>
      <c r="B10236" s="52" t="s">
        <v>857</v>
      </c>
      <c r="C10236" s="52" t="s">
        <v>1092</v>
      </c>
      <c r="D10236" s="52" t="s">
        <v>1108</v>
      </c>
      <c r="E10236" s="52" t="s">
        <v>1006</v>
      </c>
      <c r="F10236" s="52" t="s">
        <v>1012</v>
      </c>
      <c r="G10236" s="56" t="s">
        <v>1013</v>
      </c>
      <c r="H10236" s="57">
        <v>4015600</v>
      </c>
    </row>
    <row r="10237" spans="1:8">
      <c r="A10237" s="52" t="s">
        <v>811</v>
      </c>
      <c r="B10237" s="52" t="s">
        <v>857</v>
      </c>
      <c r="C10237" s="52" t="s">
        <v>1092</v>
      </c>
      <c r="D10237" s="52" t="s">
        <v>1108</v>
      </c>
      <c r="E10237" s="52" t="s">
        <v>1006</v>
      </c>
      <c r="F10237" s="52" t="s">
        <v>1014</v>
      </c>
      <c r="G10237" s="56" t="s">
        <v>1015</v>
      </c>
      <c r="H10237" s="57">
        <v>2160000</v>
      </c>
    </row>
    <row r="10238" spans="1:8" ht="25.5">
      <c r="A10238" s="52" t="s">
        <v>811</v>
      </c>
      <c r="B10238" s="52" t="s">
        <v>857</v>
      </c>
      <c r="C10238" s="52" t="s">
        <v>1092</v>
      </c>
      <c r="D10238" s="52" t="s">
        <v>1108</v>
      </c>
      <c r="E10238" s="52" t="s">
        <v>1006</v>
      </c>
      <c r="F10238" s="52" t="s">
        <v>1016</v>
      </c>
      <c r="G10238" s="56" t="s">
        <v>1017</v>
      </c>
      <c r="H10238" s="57">
        <v>2993000</v>
      </c>
    </row>
    <row r="10239" spans="1:8">
      <c r="A10239" s="52" t="s">
        <v>811</v>
      </c>
      <c r="B10239" s="52" t="s">
        <v>857</v>
      </c>
      <c r="C10239" s="52" t="s">
        <v>1092</v>
      </c>
      <c r="D10239" s="52" t="s">
        <v>1108</v>
      </c>
      <c r="E10239" s="52" t="s">
        <v>1021</v>
      </c>
      <c r="F10239" s="52" t="s">
        <v>201</v>
      </c>
      <c r="G10239" s="56" t="s">
        <v>1022</v>
      </c>
      <c r="H10239" s="57">
        <v>955459000</v>
      </c>
    </row>
    <row r="10240" spans="1:8">
      <c r="A10240" s="52" t="s">
        <v>811</v>
      </c>
      <c r="B10240" s="52" t="s">
        <v>857</v>
      </c>
      <c r="C10240" s="52" t="s">
        <v>1092</v>
      </c>
      <c r="D10240" s="52" t="s">
        <v>1108</v>
      </c>
      <c r="E10240" s="52" t="s">
        <v>1021</v>
      </c>
      <c r="F10240" s="52" t="s">
        <v>1025</v>
      </c>
      <c r="G10240" s="56" t="s">
        <v>1026</v>
      </c>
      <c r="H10240" s="57">
        <v>100300000</v>
      </c>
    </row>
    <row r="10241" spans="1:8">
      <c r="A10241" s="52" t="s">
        <v>811</v>
      </c>
      <c r="B10241" s="52" t="s">
        <v>857</v>
      </c>
      <c r="C10241" s="52" t="s">
        <v>1092</v>
      </c>
      <c r="D10241" s="52" t="s">
        <v>1108</v>
      </c>
      <c r="E10241" s="52" t="s">
        <v>1021</v>
      </c>
      <c r="F10241" s="52" t="s">
        <v>1031</v>
      </c>
      <c r="G10241" s="56" t="s">
        <v>1032</v>
      </c>
      <c r="H10241" s="57">
        <v>805850000</v>
      </c>
    </row>
    <row r="10242" spans="1:8">
      <c r="A10242" s="52" t="s">
        <v>811</v>
      </c>
      <c r="B10242" s="52" t="s">
        <v>857</v>
      </c>
      <c r="C10242" s="52" t="s">
        <v>1092</v>
      </c>
      <c r="D10242" s="52" t="s">
        <v>1108</v>
      </c>
      <c r="E10242" s="52" t="s">
        <v>1021</v>
      </c>
      <c r="F10242" s="52" t="s">
        <v>1033</v>
      </c>
      <c r="G10242" s="56" t="s">
        <v>1034</v>
      </c>
      <c r="H10242" s="57">
        <v>49309000</v>
      </c>
    </row>
    <row r="10243" spans="1:8">
      <c r="A10243" s="52" t="s">
        <v>811</v>
      </c>
      <c r="B10243" s="52" t="s">
        <v>857</v>
      </c>
      <c r="C10243" s="52" t="s">
        <v>1092</v>
      </c>
      <c r="D10243" s="52" t="s">
        <v>1108</v>
      </c>
      <c r="E10243" s="52" t="s">
        <v>1035</v>
      </c>
      <c r="F10243" s="52" t="s">
        <v>201</v>
      </c>
      <c r="G10243" s="56" t="s">
        <v>1036</v>
      </c>
      <c r="H10243" s="57">
        <v>33000000</v>
      </c>
    </row>
    <row r="10244" spans="1:8">
      <c r="A10244" s="52" t="s">
        <v>811</v>
      </c>
      <c r="B10244" s="52" t="s">
        <v>857</v>
      </c>
      <c r="C10244" s="52" t="s">
        <v>1092</v>
      </c>
      <c r="D10244" s="52" t="s">
        <v>1108</v>
      </c>
      <c r="E10244" s="52" t="s">
        <v>1035</v>
      </c>
      <c r="F10244" s="52" t="s">
        <v>1037</v>
      </c>
      <c r="G10244" s="56" t="s">
        <v>1038</v>
      </c>
      <c r="H10244" s="57">
        <v>4500000</v>
      </c>
    </row>
    <row r="10245" spans="1:8">
      <c r="A10245" s="52" t="s">
        <v>811</v>
      </c>
      <c r="B10245" s="52" t="s">
        <v>857</v>
      </c>
      <c r="C10245" s="52" t="s">
        <v>1092</v>
      </c>
      <c r="D10245" s="52" t="s">
        <v>1108</v>
      </c>
      <c r="E10245" s="52" t="s">
        <v>1035</v>
      </c>
      <c r="F10245" s="52" t="s">
        <v>1042</v>
      </c>
      <c r="G10245" s="56" t="s">
        <v>1043</v>
      </c>
      <c r="H10245" s="57">
        <v>28500000</v>
      </c>
    </row>
    <row r="10246" spans="1:8">
      <c r="A10246" s="52" t="s">
        <v>811</v>
      </c>
      <c r="B10246" s="52" t="s">
        <v>857</v>
      </c>
      <c r="C10246" s="52" t="s">
        <v>1092</v>
      </c>
      <c r="D10246" s="52" t="s">
        <v>1108</v>
      </c>
      <c r="E10246" s="52" t="s">
        <v>1044</v>
      </c>
      <c r="F10246" s="52" t="s">
        <v>201</v>
      </c>
      <c r="G10246" s="56" t="s">
        <v>1045</v>
      </c>
      <c r="H10246" s="57">
        <v>956730700</v>
      </c>
    </row>
    <row r="10247" spans="1:8">
      <c r="A10247" s="52" t="s">
        <v>811</v>
      </c>
      <c r="B10247" s="52" t="s">
        <v>857</v>
      </c>
      <c r="C10247" s="52" t="s">
        <v>1092</v>
      </c>
      <c r="D10247" s="52" t="s">
        <v>1108</v>
      </c>
      <c r="E10247" s="52" t="s">
        <v>1044</v>
      </c>
      <c r="F10247" s="52" t="s">
        <v>1046</v>
      </c>
      <c r="G10247" s="56" t="s">
        <v>1047</v>
      </c>
      <c r="H10247" s="57">
        <v>76700000</v>
      </c>
    </row>
    <row r="10248" spans="1:8">
      <c r="A10248" s="52" t="s">
        <v>811</v>
      </c>
      <c r="B10248" s="52" t="s">
        <v>857</v>
      </c>
      <c r="C10248" s="52" t="s">
        <v>1092</v>
      </c>
      <c r="D10248" s="52" t="s">
        <v>1108</v>
      </c>
      <c r="E10248" s="52" t="s">
        <v>1044</v>
      </c>
      <c r="F10248" s="52" t="s">
        <v>1048</v>
      </c>
      <c r="G10248" s="56" t="s">
        <v>1049</v>
      </c>
      <c r="H10248" s="57">
        <v>77700000</v>
      </c>
    </row>
    <row r="10249" spans="1:8">
      <c r="A10249" s="52" t="s">
        <v>811</v>
      </c>
      <c r="B10249" s="52" t="s">
        <v>857</v>
      </c>
      <c r="C10249" s="52" t="s">
        <v>1092</v>
      </c>
      <c r="D10249" s="52" t="s">
        <v>1108</v>
      </c>
      <c r="E10249" s="52" t="s">
        <v>1044</v>
      </c>
      <c r="F10249" s="52" t="s">
        <v>1270</v>
      </c>
      <c r="G10249" s="56" t="s">
        <v>1271</v>
      </c>
      <c r="H10249" s="57">
        <v>767706700</v>
      </c>
    </row>
    <row r="10250" spans="1:8">
      <c r="A10250" s="52" t="s">
        <v>811</v>
      </c>
      <c r="B10250" s="52" t="s">
        <v>857</v>
      </c>
      <c r="C10250" s="52" t="s">
        <v>1092</v>
      </c>
      <c r="D10250" s="52" t="s">
        <v>1108</v>
      </c>
      <c r="E10250" s="52" t="s">
        <v>1044</v>
      </c>
      <c r="F10250" s="52" t="s">
        <v>1050</v>
      </c>
      <c r="G10250" s="56" t="s">
        <v>1051</v>
      </c>
      <c r="H10250" s="57">
        <v>34624000</v>
      </c>
    </row>
    <row r="10251" spans="1:8" ht="25.5">
      <c r="A10251" s="52" t="s">
        <v>811</v>
      </c>
      <c r="B10251" s="52" t="s">
        <v>857</v>
      </c>
      <c r="C10251" s="52" t="s">
        <v>1092</v>
      </c>
      <c r="D10251" s="52" t="s">
        <v>1108</v>
      </c>
      <c r="E10251" s="52" t="s">
        <v>1058</v>
      </c>
      <c r="F10251" s="52" t="s">
        <v>201</v>
      </c>
      <c r="G10251" s="56" t="s">
        <v>1059</v>
      </c>
      <c r="H10251" s="57">
        <v>42991000</v>
      </c>
    </row>
    <row r="10252" spans="1:8">
      <c r="A10252" s="52" t="s">
        <v>811</v>
      </c>
      <c r="B10252" s="52" t="s">
        <v>857</v>
      </c>
      <c r="C10252" s="52" t="s">
        <v>1092</v>
      </c>
      <c r="D10252" s="52" t="s">
        <v>1108</v>
      </c>
      <c r="E10252" s="52" t="s">
        <v>1058</v>
      </c>
      <c r="F10252" s="52" t="s">
        <v>1064</v>
      </c>
      <c r="G10252" s="56" t="s">
        <v>1065</v>
      </c>
      <c r="H10252" s="57">
        <v>19580000</v>
      </c>
    </row>
    <row r="10253" spans="1:8">
      <c r="A10253" s="52" t="s">
        <v>811</v>
      </c>
      <c r="B10253" s="52" t="s">
        <v>857</v>
      </c>
      <c r="C10253" s="52" t="s">
        <v>1092</v>
      </c>
      <c r="D10253" s="52" t="s">
        <v>1108</v>
      </c>
      <c r="E10253" s="52" t="s">
        <v>1058</v>
      </c>
      <c r="F10253" s="52" t="s">
        <v>1066</v>
      </c>
      <c r="G10253" s="56" t="s">
        <v>1067</v>
      </c>
      <c r="H10253" s="57">
        <v>16320000</v>
      </c>
    </row>
    <row r="10254" spans="1:8">
      <c r="A10254" s="52" t="s">
        <v>811</v>
      </c>
      <c r="B10254" s="52" t="s">
        <v>857</v>
      </c>
      <c r="C10254" s="52" t="s">
        <v>1092</v>
      </c>
      <c r="D10254" s="52" t="s">
        <v>1108</v>
      </c>
      <c r="E10254" s="52" t="s">
        <v>1058</v>
      </c>
      <c r="F10254" s="52" t="s">
        <v>1068</v>
      </c>
      <c r="G10254" s="56" t="s">
        <v>1069</v>
      </c>
      <c r="H10254" s="57">
        <v>7091000</v>
      </c>
    </row>
    <row r="10255" spans="1:8" ht="25.5">
      <c r="A10255" s="52" t="s">
        <v>811</v>
      </c>
      <c r="B10255" s="52" t="s">
        <v>857</v>
      </c>
      <c r="C10255" s="52" t="s">
        <v>1092</v>
      </c>
      <c r="D10255" s="52" t="s">
        <v>1108</v>
      </c>
      <c r="E10255" s="52" t="s">
        <v>1072</v>
      </c>
      <c r="F10255" s="52" t="s">
        <v>201</v>
      </c>
      <c r="G10255" s="56" t="s">
        <v>1073</v>
      </c>
      <c r="H10255" s="57">
        <v>39950000</v>
      </c>
    </row>
    <row r="10256" spans="1:8">
      <c r="A10256" s="52" t="s">
        <v>811</v>
      </c>
      <c r="B10256" s="52" t="s">
        <v>857</v>
      </c>
      <c r="C10256" s="52" t="s">
        <v>1092</v>
      </c>
      <c r="D10256" s="52" t="s">
        <v>1108</v>
      </c>
      <c r="E10256" s="52" t="s">
        <v>1072</v>
      </c>
      <c r="F10256" s="52" t="s">
        <v>1075</v>
      </c>
      <c r="G10256" s="56" t="s">
        <v>1065</v>
      </c>
      <c r="H10256" s="57">
        <v>39950000</v>
      </c>
    </row>
    <row r="10257" spans="1:8" ht="25.5">
      <c r="A10257" s="52" t="s">
        <v>811</v>
      </c>
      <c r="B10257" s="52" t="s">
        <v>857</v>
      </c>
      <c r="C10257" s="52" t="s">
        <v>1092</v>
      </c>
      <c r="D10257" s="52" t="s">
        <v>1108</v>
      </c>
      <c r="E10257" s="52" t="s">
        <v>1076</v>
      </c>
      <c r="F10257" s="52" t="s">
        <v>201</v>
      </c>
      <c r="G10257" s="56" t="s">
        <v>1077</v>
      </c>
      <c r="H10257" s="57">
        <v>19735000</v>
      </c>
    </row>
    <row r="10258" spans="1:8">
      <c r="A10258" s="52" t="s">
        <v>811</v>
      </c>
      <c r="B10258" s="52" t="s">
        <v>857</v>
      </c>
      <c r="C10258" s="52" t="s">
        <v>1092</v>
      </c>
      <c r="D10258" s="52" t="s">
        <v>1108</v>
      </c>
      <c r="E10258" s="52" t="s">
        <v>1076</v>
      </c>
      <c r="F10258" s="52" t="s">
        <v>1112</v>
      </c>
      <c r="G10258" s="56" t="s">
        <v>1113</v>
      </c>
      <c r="H10258" s="57">
        <v>19735000</v>
      </c>
    </row>
    <row r="10259" spans="1:8">
      <c r="A10259" s="52" t="s">
        <v>811</v>
      </c>
      <c r="B10259" s="52" t="s">
        <v>857</v>
      </c>
      <c r="C10259" s="52" t="s">
        <v>1092</v>
      </c>
      <c r="D10259" s="52" t="s">
        <v>1108</v>
      </c>
      <c r="E10259" s="52" t="s">
        <v>1189</v>
      </c>
      <c r="F10259" s="52" t="s">
        <v>201</v>
      </c>
      <c r="G10259" s="56" t="s">
        <v>1190</v>
      </c>
      <c r="H10259" s="57">
        <v>13600000</v>
      </c>
    </row>
    <row r="10260" spans="1:8">
      <c r="A10260" s="52" t="s">
        <v>811</v>
      </c>
      <c r="B10260" s="52" t="s">
        <v>857</v>
      </c>
      <c r="C10260" s="52" t="s">
        <v>1092</v>
      </c>
      <c r="D10260" s="52" t="s">
        <v>1108</v>
      </c>
      <c r="E10260" s="52" t="s">
        <v>1189</v>
      </c>
      <c r="F10260" s="52" t="s">
        <v>1191</v>
      </c>
      <c r="G10260" s="56" t="s">
        <v>1192</v>
      </c>
      <c r="H10260" s="57">
        <v>13600000</v>
      </c>
    </row>
    <row r="10261" spans="1:8">
      <c r="A10261" s="52" t="s">
        <v>811</v>
      </c>
      <c r="B10261" s="52" t="s">
        <v>857</v>
      </c>
      <c r="C10261" s="52" t="s">
        <v>1092</v>
      </c>
      <c r="D10261" s="52" t="s">
        <v>1108</v>
      </c>
      <c r="E10261" s="52" t="s">
        <v>1083</v>
      </c>
      <c r="F10261" s="52" t="s">
        <v>201</v>
      </c>
      <c r="G10261" s="56" t="s">
        <v>971</v>
      </c>
      <c r="H10261" s="57">
        <v>37618700</v>
      </c>
    </row>
    <row r="10262" spans="1:8">
      <c r="A10262" s="52" t="s">
        <v>811</v>
      </c>
      <c r="B10262" s="52" t="s">
        <v>857</v>
      </c>
      <c r="C10262" s="52" t="s">
        <v>1092</v>
      </c>
      <c r="D10262" s="52" t="s">
        <v>1108</v>
      </c>
      <c r="E10262" s="52" t="s">
        <v>1083</v>
      </c>
      <c r="F10262" s="52" t="s">
        <v>1088</v>
      </c>
      <c r="G10262" s="56" t="s">
        <v>1089</v>
      </c>
      <c r="H10262" s="57">
        <v>22582900</v>
      </c>
    </row>
    <row r="10263" spans="1:8">
      <c r="A10263" s="52" t="s">
        <v>811</v>
      </c>
      <c r="B10263" s="52" t="s">
        <v>857</v>
      </c>
      <c r="C10263" s="52" t="s">
        <v>1092</v>
      </c>
      <c r="D10263" s="52" t="s">
        <v>1108</v>
      </c>
      <c r="E10263" s="52" t="s">
        <v>1083</v>
      </c>
      <c r="F10263" s="52" t="s">
        <v>1090</v>
      </c>
      <c r="G10263" s="56" t="s">
        <v>1091</v>
      </c>
      <c r="H10263" s="57">
        <v>15035800</v>
      </c>
    </row>
    <row r="10264" spans="1:8" ht="38.25">
      <c r="A10264" s="52" t="s">
        <v>811</v>
      </c>
      <c r="B10264" s="52" t="s">
        <v>857</v>
      </c>
      <c r="C10264" s="52" t="s">
        <v>1092</v>
      </c>
      <c r="D10264" s="52" t="s">
        <v>1108</v>
      </c>
      <c r="E10264" s="52" t="s">
        <v>1254</v>
      </c>
      <c r="F10264" s="52" t="s">
        <v>201</v>
      </c>
      <c r="G10264" s="56" t="s">
        <v>1255</v>
      </c>
      <c r="H10264" s="57">
        <v>3265000</v>
      </c>
    </row>
    <row r="10265" spans="1:8">
      <c r="A10265" s="52" t="s">
        <v>811</v>
      </c>
      <c r="B10265" s="52" t="s">
        <v>857</v>
      </c>
      <c r="C10265" s="52" t="s">
        <v>1092</v>
      </c>
      <c r="D10265" s="52" t="s">
        <v>1108</v>
      </c>
      <c r="E10265" s="52" t="s">
        <v>1254</v>
      </c>
      <c r="F10265" s="52" t="s">
        <v>1352</v>
      </c>
      <c r="G10265" s="56" t="s">
        <v>971</v>
      </c>
      <c r="H10265" s="57">
        <v>3265000</v>
      </c>
    </row>
    <row r="10266" spans="1:8" ht="38.25">
      <c r="A10266" s="52" t="s">
        <v>811</v>
      </c>
      <c r="B10266" s="52" t="s">
        <v>857</v>
      </c>
      <c r="C10266" s="52" t="s">
        <v>1092</v>
      </c>
      <c r="D10266" s="52" t="s">
        <v>1217</v>
      </c>
      <c r="E10266" s="52" t="s">
        <v>201</v>
      </c>
      <c r="F10266" s="52" t="s">
        <v>201</v>
      </c>
      <c r="G10266" s="56" t="s">
        <v>1218</v>
      </c>
      <c r="H10266" s="57">
        <v>12787330700</v>
      </c>
    </row>
    <row r="10267" spans="1:8">
      <c r="A10267" s="52" t="s">
        <v>811</v>
      </c>
      <c r="B10267" s="52" t="s">
        <v>857</v>
      </c>
      <c r="C10267" s="52" t="s">
        <v>1092</v>
      </c>
      <c r="D10267" s="52" t="s">
        <v>1217</v>
      </c>
      <c r="E10267" s="52" t="s">
        <v>934</v>
      </c>
      <c r="F10267" s="52" t="s">
        <v>201</v>
      </c>
      <c r="G10267" s="56" t="s">
        <v>935</v>
      </c>
      <c r="H10267" s="57">
        <v>2429881278</v>
      </c>
    </row>
    <row r="10268" spans="1:8">
      <c r="A10268" s="52" t="s">
        <v>811</v>
      </c>
      <c r="B10268" s="52" t="s">
        <v>857</v>
      </c>
      <c r="C10268" s="52" t="s">
        <v>1092</v>
      </c>
      <c r="D10268" s="52" t="s">
        <v>1217</v>
      </c>
      <c r="E10268" s="52" t="s">
        <v>934</v>
      </c>
      <c r="F10268" s="52" t="s">
        <v>936</v>
      </c>
      <c r="G10268" s="56" t="s">
        <v>937</v>
      </c>
      <c r="H10268" s="57">
        <v>2429881278</v>
      </c>
    </row>
    <row r="10269" spans="1:8" ht="25.5">
      <c r="A10269" s="52" t="s">
        <v>811</v>
      </c>
      <c r="B10269" s="52" t="s">
        <v>857</v>
      </c>
      <c r="C10269" s="52" t="s">
        <v>1092</v>
      </c>
      <c r="D10269" s="52" t="s">
        <v>1217</v>
      </c>
      <c r="E10269" s="52" t="s">
        <v>940</v>
      </c>
      <c r="F10269" s="52" t="s">
        <v>201</v>
      </c>
      <c r="G10269" s="56" t="s">
        <v>941</v>
      </c>
      <c r="H10269" s="57">
        <v>61961400</v>
      </c>
    </row>
    <row r="10270" spans="1:8" ht="25.5">
      <c r="A10270" s="52" t="s">
        <v>811</v>
      </c>
      <c r="B10270" s="52" t="s">
        <v>857</v>
      </c>
      <c r="C10270" s="52" t="s">
        <v>1092</v>
      </c>
      <c r="D10270" s="52" t="s">
        <v>1217</v>
      </c>
      <c r="E10270" s="52" t="s">
        <v>940</v>
      </c>
      <c r="F10270" s="52" t="s">
        <v>942</v>
      </c>
      <c r="G10270" s="56" t="s">
        <v>943</v>
      </c>
      <c r="H10270" s="57">
        <v>61961400</v>
      </c>
    </row>
    <row r="10271" spans="1:8">
      <c r="A10271" s="52" t="s">
        <v>811</v>
      </c>
      <c r="B10271" s="52" t="s">
        <v>857</v>
      </c>
      <c r="C10271" s="52" t="s">
        <v>1092</v>
      </c>
      <c r="D10271" s="52" t="s">
        <v>1217</v>
      </c>
      <c r="E10271" s="52" t="s">
        <v>944</v>
      </c>
      <c r="F10271" s="52" t="s">
        <v>201</v>
      </c>
      <c r="G10271" s="56" t="s">
        <v>945</v>
      </c>
      <c r="H10271" s="57">
        <v>898180317</v>
      </c>
    </row>
    <row r="10272" spans="1:8">
      <c r="A10272" s="52" t="s">
        <v>811</v>
      </c>
      <c r="B10272" s="52" t="s">
        <v>857</v>
      </c>
      <c r="C10272" s="52" t="s">
        <v>1092</v>
      </c>
      <c r="D10272" s="52" t="s">
        <v>1217</v>
      </c>
      <c r="E10272" s="52" t="s">
        <v>944</v>
      </c>
      <c r="F10272" s="52" t="s">
        <v>946</v>
      </c>
      <c r="G10272" s="56" t="s">
        <v>947</v>
      </c>
      <c r="H10272" s="57">
        <v>36624300</v>
      </c>
    </row>
    <row r="10273" spans="1:8">
      <c r="A10273" s="52" t="s">
        <v>811</v>
      </c>
      <c r="B10273" s="52" t="s">
        <v>857</v>
      </c>
      <c r="C10273" s="52" t="s">
        <v>1092</v>
      </c>
      <c r="D10273" s="52" t="s">
        <v>1217</v>
      </c>
      <c r="E10273" s="52" t="s">
        <v>944</v>
      </c>
      <c r="F10273" s="52" t="s">
        <v>1240</v>
      </c>
      <c r="G10273" s="56" t="s">
        <v>1241</v>
      </c>
      <c r="H10273" s="57">
        <v>43788000</v>
      </c>
    </row>
    <row r="10274" spans="1:8">
      <c r="A10274" s="52" t="s">
        <v>811</v>
      </c>
      <c r="B10274" s="52" t="s">
        <v>857</v>
      </c>
      <c r="C10274" s="52" t="s">
        <v>1092</v>
      </c>
      <c r="D10274" s="52" t="s">
        <v>1217</v>
      </c>
      <c r="E10274" s="52" t="s">
        <v>944</v>
      </c>
      <c r="F10274" s="52" t="s">
        <v>948</v>
      </c>
      <c r="G10274" s="56" t="s">
        <v>949</v>
      </c>
      <c r="H10274" s="57">
        <v>44039403</v>
      </c>
    </row>
    <row r="10275" spans="1:8">
      <c r="A10275" s="52" t="s">
        <v>811</v>
      </c>
      <c r="B10275" s="52" t="s">
        <v>857</v>
      </c>
      <c r="C10275" s="52" t="s">
        <v>1092</v>
      </c>
      <c r="D10275" s="52" t="s">
        <v>1217</v>
      </c>
      <c r="E10275" s="52" t="s">
        <v>944</v>
      </c>
      <c r="F10275" s="52" t="s">
        <v>1229</v>
      </c>
      <c r="G10275" s="56" t="s">
        <v>1230</v>
      </c>
      <c r="H10275" s="57">
        <v>505418590</v>
      </c>
    </row>
    <row r="10276" spans="1:8" ht="25.5">
      <c r="A10276" s="52" t="s">
        <v>811</v>
      </c>
      <c r="B10276" s="52" t="s">
        <v>857</v>
      </c>
      <c r="C10276" s="52" t="s">
        <v>1092</v>
      </c>
      <c r="D10276" s="52" t="s">
        <v>1217</v>
      </c>
      <c r="E10276" s="52" t="s">
        <v>944</v>
      </c>
      <c r="F10276" s="52" t="s">
        <v>954</v>
      </c>
      <c r="G10276" s="56" t="s">
        <v>955</v>
      </c>
      <c r="H10276" s="57">
        <v>21953000</v>
      </c>
    </row>
    <row r="10277" spans="1:8" ht="25.5">
      <c r="A10277" s="52" t="s">
        <v>811</v>
      </c>
      <c r="B10277" s="52" t="s">
        <v>857</v>
      </c>
      <c r="C10277" s="52" t="s">
        <v>1092</v>
      </c>
      <c r="D10277" s="52" t="s">
        <v>1217</v>
      </c>
      <c r="E10277" s="52" t="s">
        <v>944</v>
      </c>
      <c r="F10277" s="52" t="s">
        <v>956</v>
      </c>
      <c r="G10277" s="56" t="s">
        <v>957</v>
      </c>
      <c r="H10277" s="57">
        <v>155624588</v>
      </c>
    </row>
    <row r="10278" spans="1:8">
      <c r="A10278" s="52" t="s">
        <v>811</v>
      </c>
      <c r="B10278" s="52" t="s">
        <v>857</v>
      </c>
      <c r="C10278" s="52" t="s">
        <v>1092</v>
      </c>
      <c r="D10278" s="52" t="s">
        <v>1217</v>
      </c>
      <c r="E10278" s="52" t="s">
        <v>944</v>
      </c>
      <c r="F10278" s="52" t="s">
        <v>1287</v>
      </c>
      <c r="G10278" s="56" t="s">
        <v>1288</v>
      </c>
      <c r="H10278" s="57">
        <v>51727100</v>
      </c>
    </row>
    <row r="10279" spans="1:8" ht="25.5">
      <c r="A10279" s="52" t="s">
        <v>811</v>
      </c>
      <c r="B10279" s="52" t="s">
        <v>857</v>
      </c>
      <c r="C10279" s="52" t="s">
        <v>1092</v>
      </c>
      <c r="D10279" s="52" t="s">
        <v>1217</v>
      </c>
      <c r="E10279" s="52" t="s">
        <v>944</v>
      </c>
      <c r="F10279" s="52" t="s">
        <v>1291</v>
      </c>
      <c r="G10279" s="56" t="s">
        <v>1292</v>
      </c>
      <c r="H10279" s="57">
        <v>2458500</v>
      </c>
    </row>
    <row r="10280" spans="1:8">
      <c r="A10280" s="52" t="s">
        <v>811</v>
      </c>
      <c r="B10280" s="52" t="s">
        <v>857</v>
      </c>
      <c r="C10280" s="52" t="s">
        <v>1092</v>
      </c>
      <c r="D10280" s="52" t="s">
        <v>1217</v>
      </c>
      <c r="E10280" s="52" t="s">
        <v>944</v>
      </c>
      <c r="F10280" s="52" t="s">
        <v>958</v>
      </c>
      <c r="G10280" s="56" t="s">
        <v>959</v>
      </c>
      <c r="H10280" s="57">
        <v>4146700</v>
      </c>
    </row>
    <row r="10281" spans="1:8">
      <c r="A10281" s="52" t="s">
        <v>811</v>
      </c>
      <c r="B10281" s="52" t="s">
        <v>857</v>
      </c>
      <c r="C10281" s="52" t="s">
        <v>1092</v>
      </c>
      <c r="D10281" s="52" t="s">
        <v>1217</v>
      </c>
      <c r="E10281" s="52" t="s">
        <v>944</v>
      </c>
      <c r="F10281" s="52" t="s">
        <v>960</v>
      </c>
      <c r="G10281" s="56" t="s">
        <v>961</v>
      </c>
      <c r="H10281" s="57">
        <v>32400136</v>
      </c>
    </row>
    <row r="10282" spans="1:8" ht="25.5">
      <c r="A10282" s="52" t="s">
        <v>811</v>
      </c>
      <c r="B10282" s="52" t="s">
        <v>857</v>
      </c>
      <c r="C10282" s="52" t="s">
        <v>1092</v>
      </c>
      <c r="D10282" s="52" t="s">
        <v>1217</v>
      </c>
      <c r="E10282" s="52" t="s">
        <v>962</v>
      </c>
      <c r="F10282" s="52" t="s">
        <v>201</v>
      </c>
      <c r="G10282" s="56" t="s">
        <v>963</v>
      </c>
      <c r="H10282" s="57">
        <v>7800000</v>
      </c>
    </row>
    <row r="10283" spans="1:8">
      <c r="A10283" s="52" t="s">
        <v>811</v>
      </c>
      <c r="B10283" s="52" t="s">
        <v>857</v>
      </c>
      <c r="C10283" s="52" t="s">
        <v>1092</v>
      </c>
      <c r="D10283" s="52" t="s">
        <v>1217</v>
      </c>
      <c r="E10283" s="52" t="s">
        <v>962</v>
      </c>
      <c r="F10283" s="52" t="s">
        <v>964</v>
      </c>
      <c r="G10283" s="56" t="s">
        <v>965</v>
      </c>
      <c r="H10283" s="57">
        <v>7800000</v>
      </c>
    </row>
    <row r="10284" spans="1:8">
      <c r="A10284" s="52" t="s">
        <v>811</v>
      </c>
      <c r="B10284" s="52" t="s">
        <v>857</v>
      </c>
      <c r="C10284" s="52" t="s">
        <v>1092</v>
      </c>
      <c r="D10284" s="52" t="s">
        <v>1217</v>
      </c>
      <c r="E10284" s="52" t="s">
        <v>1139</v>
      </c>
      <c r="F10284" s="52" t="s">
        <v>201</v>
      </c>
      <c r="G10284" s="56" t="s">
        <v>1140</v>
      </c>
      <c r="H10284" s="57">
        <v>22370000</v>
      </c>
    </row>
    <row r="10285" spans="1:8">
      <c r="A10285" s="52" t="s">
        <v>811</v>
      </c>
      <c r="B10285" s="52" t="s">
        <v>857</v>
      </c>
      <c r="C10285" s="52" t="s">
        <v>1092</v>
      </c>
      <c r="D10285" s="52" t="s">
        <v>1217</v>
      </c>
      <c r="E10285" s="52" t="s">
        <v>1139</v>
      </c>
      <c r="F10285" s="52" t="s">
        <v>1203</v>
      </c>
      <c r="G10285" s="56" t="s">
        <v>1204</v>
      </c>
      <c r="H10285" s="57">
        <v>4470000</v>
      </c>
    </row>
    <row r="10286" spans="1:8">
      <c r="A10286" s="52" t="s">
        <v>811</v>
      </c>
      <c r="B10286" s="52" t="s">
        <v>857</v>
      </c>
      <c r="C10286" s="52" t="s">
        <v>1092</v>
      </c>
      <c r="D10286" s="52" t="s">
        <v>1217</v>
      </c>
      <c r="E10286" s="52" t="s">
        <v>1139</v>
      </c>
      <c r="F10286" s="52" t="s">
        <v>1141</v>
      </c>
      <c r="G10286" s="56" t="s">
        <v>1142</v>
      </c>
      <c r="H10286" s="57">
        <v>17550000</v>
      </c>
    </row>
    <row r="10287" spans="1:8">
      <c r="A10287" s="52" t="s">
        <v>811</v>
      </c>
      <c r="B10287" s="52" t="s">
        <v>857</v>
      </c>
      <c r="C10287" s="52" t="s">
        <v>1092</v>
      </c>
      <c r="D10287" s="52" t="s">
        <v>1217</v>
      </c>
      <c r="E10287" s="52" t="s">
        <v>1139</v>
      </c>
      <c r="F10287" s="52" t="s">
        <v>1266</v>
      </c>
      <c r="G10287" s="56" t="s">
        <v>1267</v>
      </c>
      <c r="H10287" s="57">
        <v>350000</v>
      </c>
    </row>
    <row r="10288" spans="1:8">
      <c r="A10288" s="52" t="s">
        <v>811</v>
      </c>
      <c r="B10288" s="52" t="s">
        <v>857</v>
      </c>
      <c r="C10288" s="52" t="s">
        <v>1092</v>
      </c>
      <c r="D10288" s="52" t="s">
        <v>1217</v>
      </c>
      <c r="E10288" s="52" t="s">
        <v>966</v>
      </c>
      <c r="F10288" s="52" t="s">
        <v>201</v>
      </c>
      <c r="G10288" s="56" t="s">
        <v>967</v>
      </c>
      <c r="H10288" s="57">
        <v>234006000</v>
      </c>
    </row>
    <row r="10289" spans="1:8">
      <c r="A10289" s="52" t="s">
        <v>811</v>
      </c>
      <c r="B10289" s="52" t="s">
        <v>857</v>
      </c>
      <c r="C10289" s="52" t="s">
        <v>1092</v>
      </c>
      <c r="D10289" s="52" t="s">
        <v>1217</v>
      </c>
      <c r="E10289" s="52" t="s">
        <v>966</v>
      </c>
      <c r="F10289" s="52" t="s">
        <v>970</v>
      </c>
      <c r="G10289" s="56" t="s">
        <v>971</v>
      </c>
      <c r="H10289" s="57">
        <v>234006000</v>
      </c>
    </row>
    <row r="10290" spans="1:8">
      <c r="A10290" s="52" t="s">
        <v>811</v>
      </c>
      <c r="B10290" s="52" t="s">
        <v>857</v>
      </c>
      <c r="C10290" s="52" t="s">
        <v>1092</v>
      </c>
      <c r="D10290" s="52" t="s">
        <v>1217</v>
      </c>
      <c r="E10290" s="52" t="s">
        <v>972</v>
      </c>
      <c r="F10290" s="52" t="s">
        <v>201</v>
      </c>
      <c r="G10290" s="56" t="s">
        <v>973</v>
      </c>
      <c r="H10290" s="57">
        <v>623550899</v>
      </c>
    </row>
    <row r="10291" spans="1:8">
      <c r="A10291" s="52" t="s">
        <v>811</v>
      </c>
      <c r="B10291" s="52" t="s">
        <v>857</v>
      </c>
      <c r="C10291" s="52" t="s">
        <v>1092</v>
      </c>
      <c r="D10291" s="52" t="s">
        <v>1217</v>
      </c>
      <c r="E10291" s="52" t="s">
        <v>972</v>
      </c>
      <c r="F10291" s="52" t="s">
        <v>974</v>
      </c>
      <c r="G10291" s="56" t="s">
        <v>975</v>
      </c>
      <c r="H10291" s="57">
        <v>462332423</v>
      </c>
    </row>
    <row r="10292" spans="1:8">
      <c r="A10292" s="52" t="s">
        <v>811</v>
      </c>
      <c r="B10292" s="52" t="s">
        <v>857</v>
      </c>
      <c r="C10292" s="52" t="s">
        <v>1092</v>
      </c>
      <c r="D10292" s="52" t="s">
        <v>1217</v>
      </c>
      <c r="E10292" s="52" t="s">
        <v>972</v>
      </c>
      <c r="F10292" s="52" t="s">
        <v>976</v>
      </c>
      <c r="G10292" s="56" t="s">
        <v>977</v>
      </c>
      <c r="H10292" s="57">
        <v>80633295</v>
      </c>
    </row>
    <row r="10293" spans="1:8">
      <c r="A10293" s="52" t="s">
        <v>811</v>
      </c>
      <c r="B10293" s="52" t="s">
        <v>857</v>
      </c>
      <c r="C10293" s="52" t="s">
        <v>1092</v>
      </c>
      <c r="D10293" s="52" t="s">
        <v>1217</v>
      </c>
      <c r="E10293" s="52" t="s">
        <v>972</v>
      </c>
      <c r="F10293" s="52" t="s">
        <v>978</v>
      </c>
      <c r="G10293" s="56" t="s">
        <v>979</v>
      </c>
      <c r="H10293" s="57">
        <v>52281417</v>
      </c>
    </row>
    <row r="10294" spans="1:8">
      <c r="A10294" s="52" t="s">
        <v>811</v>
      </c>
      <c r="B10294" s="52" t="s">
        <v>857</v>
      </c>
      <c r="C10294" s="52" t="s">
        <v>1092</v>
      </c>
      <c r="D10294" s="52" t="s">
        <v>1217</v>
      </c>
      <c r="E10294" s="52" t="s">
        <v>972</v>
      </c>
      <c r="F10294" s="52" t="s">
        <v>980</v>
      </c>
      <c r="G10294" s="56" t="s">
        <v>981</v>
      </c>
      <c r="H10294" s="57">
        <v>26043708</v>
      </c>
    </row>
    <row r="10295" spans="1:8">
      <c r="A10295" s="52" t="s">
        <v>811</v>
      </c>
      <c r="B10295" s="52" t="s">
        <v>857</v>
      </c>
      <c r="C10295" s="52" t="s">
        <v>1092</v>
      </c>
      <c r="D10295" s="52" t="s">
        <v>1217</v>
      </c>
      <c r="E10295" s="52" t="s">
        <v>972</v>
      </c>
      <c r="F10295" s="52" t="s">
        <v>1295</v>
      </c>
      <c r="G10295" s="56" t="s">
        <v>1296</v>
      </c>
      <c r="H10295" s="57">
        <v>2260056</v>
      </c>
    </row>
    <row r="10296" spans="1:8">
      <c r="A10296" s="52" t="s">
        <v>811</v>
      </c>
      <c r="B10296" s="52" t="s">
        <v>857</v>
      </c>
      <c r="C10296" s="52" t="s">
        <v>1092</v>
      </c>
      <c r="D10296" s="52" t="s">
        <v>1217</v>
      </c>
      <c r="E10296" s="52" t="s">
        <v>982</v>
      </c>
      <c r="F10296" s="52" t="s">
        <v>201</v>
      </c>
      <c r="G10296" s="56" t="s">
        <v>983</v>
      </c>
      <c r="H10296" s="57">
        <v>3200000</v>
      </c>
    </row>
    <row r="10297" spans="1:8">
      <c r="A10297" s="52" t="s">
        <v>811</v>
      </c>
      <c r="B10297" s="52" t="s">
        <v>857</v>
      </c>
      <c r="C10297" s="52" t="s">
        <v>1092</v>
      </c>
      <c r="D10297" s="52" t="s">
        <v>1217</v>
      </c>
      <c r="E10297" s="52" t="s">
        <v>982</v>
      </c>
      <c r="F10297" s="52" t="s">
        <v>1242</v>
      </c>
      <c r="G10297" s="56" t="s">
        <v>971</v>
      </c>
      <c r="H10297" s="57">
        <v>3200000</v>
      </c>
    </row>
    <row r="10298" spans="1:8">
      <c r="A10298" s="52" t="s">
        <v>811</v>
      </c>
      <c r="B10298" s="52" t="s">
        <v>857</v>
      </c>
      <c r="C10298" s="52" t="s">
        <v>1092</v>
      </c>
      <c r="D10298" s="52" t="s">
        <v>1217</v>
      </c>
      <c r="E10298" s="52" t="s">
        <v>986</v>
      </c>
      <c r="F10298" s="52" t="s">
        <v>201</v>
      </c>
      <c r="G10298" s="56" t="s">
        <v>987</v>
      </c>
      <c r="H10298" s="57">
        <v>120697045</v>
      </c>
    </row>
    <row r="10299" spans="1:8">
      <c r="A10299" s="52" t="s">
        <v>811</v>
      </c>
      <c r="B10299" s="52" t="s">
        <v>857</v>
      </c>
      <c r="C10299" s="52" t="s">
        <v>1092</v>
      </c>
      <c r="D10299" s="52" t="s">
        <v>1217</v>
      </c>
      <c r="E10299" s="52" t="s">
        <v>986</v>
      </c>
      <c r="F10299" s="52" t="s">
        <v>988</v>
      </c>
      <c r="G10299" s="56" t="s">
        <v>989</v>
      </c>
      <c r="H10299" s="57">
        <v>92819645</v>
      </c>
    </row>
    <row r="10300" spans="1:8">
      <c r="A10300" s="52" t="s">
        <v>811</v>
      </c>
      <c r="B10300" s="52" t="s">
        <v>857</v>
      </c>
      <c r="C10300" s="52" t="s">
        <v>1092</v>
      </c>
      <c r="D10300" s="52" t="s">
        <v>1217</v>
      </c>
      <c r="E10300" s="52" t="s">
        <v>986</v>
      </c>
      <c r="F10300" s="52" t="s">
        <v>990</v>
      </c>
      <c r="G10300" s="56" t="s">
        <v>991</v>
      </c>
      <c r="H10300" s="57">
        <v>22405400</v>
      </c>
    </row>
    <row r="10301" spans="1:8">
      <c r="A10301" s="52" t="s">
        <v>811</v>
      </c>
      <c r="B10301" s="52" t="s">
        <v>857</v>
      </c>
      <c r="C10301" s="52" t="s">
        <v>1092</v>
      </c>
      <c r="D10301" s="52" t="s">
        <v>1217</v>
      </c>
      <c r="E10301" s="52" t="s">
        <v>986</v>
      </c>
      <c r="F10301" s="52" t="s">
        <v>994</v>
      </c>
      <c r="G10301" s="56" t="s">
        <v>995</v>
      </c>
      <c r="H10301" s="57">
        <v>5472000</v>
      </c>
    </row>
    <row r="10302" spans="1:8">
      <c r="A10302" s="52" t="s">
        <v>811</v>
      </c>
      <c r="B10302" s="52" t="s">
        <v>857</v>
      </c>
      <c r="C10302" s="52" t="s">
        <v>1092</v>
      </c>
      <c r="D10302" s="52" t="s">
        <v>1217</v>
      </c>
      <c r="E10302" s="52" t="s">
        <v>996</v>
      </c>
      <c r="F10302" s="52" t="s">
        <v>201</v>
      </c>
      <c r="G10302" s="56" t="s">
        <v>997</v>
      </c>
      <c r="H10302" s="57">
        <v>378025544</v>
      </c>
    </row>
    <row r="10303" spans="1:8">
      <c r="A10303" s="52" t="s">
        <v>811</v>
      </c>
      <c r="B10303" s="52" t="s">
        <v>857</v>
      </c>
      <c r="C10303" s="52" t="s">
        <v>1092</v>
      </c>
      <c r="D10303" s="52" t="s">
        <v>1217</v>
      </c>
      <c r="E10303" s="52" t="s">
        <v>996</v>
      </c>
      <c r="F10303" s="52" t="s">
        <v>998</v>
      </c>
      <c r="G10303" s="56" t="s">
        <v>999</v>
      </c>
      <c r="H10303" s="57">
        <v>112479457</v>
      </c>
    </row>
    <row r="10304" spans="1:8">
      <c r="A10304" s="52" t="s">
        <v>811</v>
      </c>
      <c r="B10304" s="52" t="s">
        <v>857</v>
      </c>
      <c r="C10304" s="52" t="s">
        <v>1092</v>
      </c>
      <c r="D10304" s="52" t="s">
        <v>1217</v>
      </c>
      <c r="E10304" s="52" t="s">
        <v>996</v>
      </c>
      <c r="F10304" s="52" t="s">
        <v>1000</v>
      </c>
      <c r="G10304" s="56" t="s">
        <v>1001</v>
      </c>
      <c r="H10304" s="57">
        <v>168871224</v>
      </c>
    </row>
    <row r="10305" spans="1:8">
      <c r="A10305" s="52" t="s">
        <v>811</v>
      </c>
      <c r="B10305" s="52" t="s">
        <v>857</v>
      </c>
      <c r="C10305" s="52" t="s">
        <v>1092</v>
      </c>
      <c r="D10305" s="52" t="s">
        <v>1217</v>
      </c>
      <c r="E10305" s="52" t="s">
        <v>996</v>
      </c>
      <c r="F10305" s="52" t="s">
        <v>1002</v>
      </c>
      <c r="G10305" s="56" t="s">
        <v>1003</v>
      </c>
      <c r="H10305" s="57">
        <v>5350000</v>
      </c>
    </row>
    <row r="10306" spans="1:8">
      <c r="A10306" s="52" t="s">
        <v>811</v>
      </c>
      <c r="B10306" s="52" t="s">
        <v>857</v>
      </c>
      <c r="C10306" s="52" t="s">
        <v>1092</v>
      </c>
      <c r="D10306" s="52" t="s">
        <v>1217</v>
      </c>
      <c r="E10306" s="52" t="s">
        <v>996</v>
      </c>
      <c r="F10306" s="52" t="s">
        <v>1004</v>
      </c>
      <c r="G10306" s="56" t="s">
        <v>1005</v>
      </c>
      <c r="H10306" s="57">
        <v>91324863</v>
      </c>
    </row>
    <row r="10307" spans="1:8">
      <c r="A10307" s="52" t="s">
        <v>811</v>
      </c>
      <c r="B10307" s="52" t="s">
        <v>857</v>
      </c>
      <c r="C10307" s="52" t="s">
        <v>1092</v>
      </c>
      <c r="D10307" s="52" t="s">
        <v>1217</v>
      </c>
      <c r="E10307" s="52" t="s">
        <v>1006</v>
      </c>
      <c r="F10307" s="52" t="s">
        <v>201</v>
      </c>
      <c r="G10307" s="56" t="s">
        <v>1007</v>
      </c>
      <c r="H10307" s="57">
        <v>68782857</v>
      </c>
    </row>
    <row r="10308" spans="1:8" ht="38.25">
      <c r="A10308" s="52" t="s">
        <v>811</v>
      </c>
      <c r="B10308" s="52" t="s">
        <v>857</v>
      </c>
      <c r="C10308" s="52" t="s">
        <v>1092</v>
      </c>
      <c r="D10308" s="52" t="s">
        <v>1217</v>
      </c>
      <c r="E10308" s="52" t="s">
        <v>1006</v>
      </c>
      <c r="F10308" s="52" t="s">
        <v>1008</v>
      </c>
      <c r="G10308" s="56" t="s">
        <v>1009</v>
      </c>
      <c r="H10308" s="57">
        <v>3462804</v>
      </c>
    </row>
    <row r="10309" spans="1:8" ht="38.25">
      <c r="A10309" s="52" t="s">
        <v>811</v>
      </c>
      <c r="B10309" s="52" t="s">
        <v>857</v>
      </c>
      <c r="C10309" s="52" t="s">
        <v>1092</v>
      </c>
      <c r="D10309" s="52" t="s">
        <v>1217</v>
      </c>
      <c r="E10309" s="52" t="s">
        <v>1006</v>
      </c>
      <c r="F10309" s="52" t="s">
        <v>1012</v>
      </c>
      <c r="G10309" s="56" t="s">
        <v>1013</v>
      </c>
      <c r="H10309" s="57">
        <v>24309098</v>
      </c>
    </row>
    <row r="10310" spans="1:8">
      <c r="A10310" s="52" t="s">
        <v>811</v>
      </c>
      <c r="B10310" s="52" t="s">
        <v>857</v>
      </c>
      <c r="C10310" s="52" t="s">
        <v>1092</v>
      </c>
      <c r="D10310" s="52" t="s">
        <v>1217</v>
      </c>
      <c r="E10310" s="52" t="s">
        <v>1006</v>
      </c>
      <c r="F10310" s="52" t="s">
        <v>1014</v>
      </c>
      <c r="G10310" s="56" t="s">
        <v>1015</v>
      </c>
      <c r="H10310" s="57">
        <v>10600355</v>
      </c>
    </row>
    <row r="10311" spans="1:8" ht="25.5">
      <c r="A10311" s="52" t="s">
        <v>811</v>
      </c>
      <c r="B10311" s="52" t="s">
        <v>857</v>
      </c>
      <c r="C10311" s="52" t="s">
        <v>1092</v>
      </c>
      <c r="D10311" s="52" t="s">
        <v>1217</v>
      </c>
      <c r="E10311" s="52" t="s">
        <v>1006</v>
      </c>
      <c r="F10311" s="52" t="s">
        <v>1016</v>
      </c>
      <c r="G10311" s="56" t="s">
        <v>1017</v>
      </c>
      <c r="H10311" s="57">
        <v>22298600</v>
      </c>
    </row>
    <row r="10312" spans="1:8">
      <c r="A10312" s="52" t="s">
        <v>811</v>
      </c>
      <c r="B10312" s="52" t="s">
        <v>857</v>
      </c>
      <c r="C10312" s="52" t="s">
        <v>1092</v>
      </c>
      <c r="D10312" s="52" t="s">
        <v>1217</v>
      </c>
      <c r="E10312" s="52" t="s">
        <v>1006</v>
      </c>
      <c r="F10312" s="52" t="s">
        <v>1020</v>
      </c>
      <c r="G10312" s="56" t="s">
        <v>511</v>
      </c>
      <c r="H10312" s="57">
        <v>8112000</v>
      </c>
    </row>
    <row r="10313" spans="1:8">
      <c r="A10313" s="52" t="s">
        <v>811</v>
      </c>
      <c r="B10313" s="52" t="s">
        <v>857</v>
      </c>
      <c r="C10313" s="52" t="s">
        <v>1092</v>
      </c>
      <c r="D10313" s="52" t="s">
        <v>1217</v>
      </c>
      <c r="E10313" s="52" t="s">
        <v>1021</v>
      </c>
      <c r="F10313" s="52" t="s">
        <v>201</v>
      </c>
      <c r="G10313" s="56" t="s">
        <v>1022</v>
      </c>
      <c r="H10313" s="57">
        <v>3687371860</v>
      </c>
    </row>
    <row r="10314" spans="1:8">
      <c r="A10314" s="52" t="s">
        <v>811</v>
      </c>
      <c r="B10314" s="52" t="s">
        <v>857</v>
      </c>
      <c r="C10314" s="52" t="s">
        <v>1092</v>
      </c>
      <c r="D10314" s="52" t="s">
        <v>1217</v>
      </c>
      <c r="E10314" s="52" t="s">
        <v>1021</v>
      </c>
      <c r="F10314" s="52" t="s">
        <v>1023</v>
      </c>
      <c r="G10314" s="56" t="s">
        <v>1024</v>
      </c>
      <c r="H10314" s="57">
        <v>268886760</v>
      </c>
    </row>
    <row r="10315" spans="1:8">
      <c r="A10315" s="52" t="s">
        <v>811</v>
      </c>
      <c r="B10315" s="52" t="s">
        <v>857</v>
      </c>
      <c r="C10315" s="52" t="s">
        <v>1092</v>
      </c>
      <c r="D10315" s="52" t="s">
        <v>1217</v>
      </c>
      <c r="E10315" s="52" t="s">
        <v>1021</v>
      </c>
      <c r="F10315" s="52" t="s">
        <v>1025</v>
      </c>
      <c r="G10315" s="56" t="s">
        <v>1026</v>
      </c>
      <c r="H10315" s="57">
        <v>240300000</v>
      </c>
    </row>
    <row r="10316" spans="1:8">
      <c r="A10316" s="52" t="s">
        <v>811</v>
      </c>
      <c r="B10316" s="52" t="s">
        <v>857</v>
      </c>
      <c r="C10316" s="52" t="s">
        <v>1092</v>
      </c>
      <c r="D10316" s="52" t="s">
        <v>1217</v>
      </c>
      <c r="E10316" s="52" t="s">
        <v>1021</v>
      </c>
      <c r="F10316" s="52" t="s">
        <v>1029</v>
      </c>
      <c r="G10316" s="56" t="s">
        <v>1030</v>
      </c>
      <c r="H10316" s="57">
        <v>14000000</v>
      </c>
    </row>
    <row r="10317" spans="1:8">
      <c r="A10317" s="52" t="s">
        <v>811</v>
      </c>
      <c r="B10317" s="52" t="s">
        <v>857</v>
      </c>
      <c r="C10317" s="52" t="s">
        <v>1092</v>
      </c>
      <c r="D10317" s="52" t="s">
        <v>1217</v>
      </c>
      <c r="E10317" s="52" t="s">
        <v>1021</v>
      </c>
      <c r="F10317" s="52" t="s">
        <v>1243</v>
      </c>
      <c r="G10317" s="56" t="s">
        <v>1244</v>
      </c>
      <c r="H10317" s="57">
        <v>13694000</v>
      </c>
    </row>
    <row r="10318" spans="1:8">
      <c r="A10318" s="52" t="s">
        <v>811</v>
      </c>
      <c r="B10318" s="52" t="s">
        <v>857</v>
      </c>
      <c r="C10318" s="52" t="s">
        <v>1092</v>
      </c>
      <c r="D10318" s="52" t="s">
        <v>1217</v>
      </c>
      <c r="E10318" s="52" t="s">
        <v>1021</v>
      </c>
      <c r="F10318" s="52" t="s">
        <v>1031</v>
      </c>
      <c r="G10318" s="56" t="s">
        <v>1032</v>
      </c>
      <c r="H10318" s="57">
        <v>613167760</v>
      </c>
    </row>
    <row r="10319" spans="1:8">
      <c r="A10319" s="52" t="s">
        <v>811</v>
      </c>
      <c r="B10319" s="52" t="s">
        <v>857</v>
      </c>
      <c r="C10319" s="52" t="s">
        <v>1092</v>
      </c>
      <c r="D10319" s="52" t="s">
        <v>1217</v>
      </c>
      <c r="E10319" s="52" t="s">
        <v>1021</v>
      </c>
      <c r="F10319" s="52" t="s">
        <v>1033</v>
      </c>
      <c r="G10319" s="56" t="s">
        <v>1034</v>
      </c>
      <c r="H10319" s="57">
        <v>2537323340</v>
      </c>
    </row>
    <row r="10320" spans="1:8">
      <c r="A10320" s="52" t="s">
        <v>811</v>
      </c>
      <c r="B10320" s="52" t="s">
        <v>857</v>
      </c>
      <c r="C10320" s="52" t="s">
        <v>1092</v>
      </c>
      <c r="D10320" s="52" t="s">
        <v>1217</v>
      </c>
      <c r="E10320" s="52" t="s">
        <v>1035</v>
      </c>
      <c r="F10320" s="52" t="s">
        <v>201</v>
      </c>
      <c r="G10320" s="56" t="s">
        <v>1036</v>
      </c>
      <c r="H10320" s="57">
        <v>188250000</v>
      </c>
    </row>
    <row r="10321" spans="1:8">
      <c r="A10321" s="52" t="s">
        <v>811</v>
      </c>
      <c r="B10321" s="52" t="s">
        <v>857</v>
      </c>
      <c r="C10321" s="52" t="s">
        <v>1092</v>
      </c>
      <c r="D10321" s="52" t="s">
        <v>1217</v>
      </c>
      <c r="E10321" s="52" t="s">
        <v>1035</v>
      </c>
      <c r="F10321" s="52" t="s">
        <v>1037</v>
      </c>
      <c r="G10321" s="56" t="s">
        <v>1038</v>
      </c>
      <c r="H10321" s="57">
        <v>1150000</v>
      </c>
    </row>
    <row r="10322" spans="1:8">
      <c r="A10322" s="52" t="s">
        <v>811</v>
      </c>
      <c r="B10322" s="52" t="s">
        <v>857</v>
      </c>
      <c r="C10322" s="52" t="s">
        <v>1092</v>
      </c>
      <c r="D10322" s="52" t="s">
        <v>1217</v>
      </c>
      <c r="E10322" s="52" t="s">
        <v>1035</v>
      </c>
      <c r="F10322" s="52" t="s">
        <v>1039</v>
      </c>
      <c r="G10322" s="56" t="s">
        <v>1040</v>
      </c>
      <c r="H10322" s="57">
        <v>13225000</v>
      </c>
    </row>
    <row r="10323" spans="1:8">
      <c r="A10323" s="52" t="s">
        <v>811</v>
      </c>
      <c r="B10323" s="52" t="s">
        <v>857</v>
      </c>
      <c r="C10323" s="52" t="s">
        <v>1092</v>
      </c>
      <c r="D10323" s="52" t="s">
        <v>1217</v>
      </c>
      <c r="E10323" s="52" t="s">
        <v>1035</v>
      </c>
      <c r="F10323" s="52" t="s">
        <v>1041</v>
      </c>
      <c r="G10323" s="56" t="s">
        <v>1028</v>
      </c>
      <c r="H10323" s="57">
        <v>17475000</v>
      </c>
    </row>
    <row r="10324" spans="1:8">
      <c r="A10324" s="52" t="s">
        <v>811</v>
      </c>
      <c r="B10324" s="52" t="s">
        <v>857</v>
      </c>
      <c r="C10324" s="52" t="s">
        <v>1092</v>
      </c>
      <c r="D10324" s="52" t="s">
        <v>1217</v>
      </c>
      <c r="E10324" s="52" t="s">
        <v>1035</v>
      </c>
      <c r="F10324" s="52" t="s">
        <v>1042</v>
      </c>
      <c r="G10324" s="56" t="s">
        <v>1043</v>
      </c>
      <c r="H10324" s="57">
        <v>156400000</v>
      </c>
    </row>
    <row r="10325" spans="1:8">
      <c r="A10325" s="52" t="s">
        <v>811</v>
      </c>
      <c r="B10325" s="52" t="s">
        <v>857</v>
      </c>
      <c r="C10325" s="52" t="s">
        <v>1092</v>
      </c>
      <c r="D10325" s="52" t="s">
        <v>1217</v>
      </c>
      <c r="E10325" s="52" t="s">
        <v>1044</v>
      </c>
      <c r="F10325" s="52" t="s">
        <v>201</v>
      </c>
      <c r="G10325" s="56" t="s">
        <v>1045</v>
      </c>
      <c r="H10325" s="57">
        <v>324686200</v>
      </c>
    </row>
    <row r="10326" spans="1:8">
      <c r="A10326" s="52" t="s">
        <v>811</v>
      </c>
      <c r="B10326" s="52" t="s">
        <v>857</v>
      </c>
      <c r="C10326" s="52" t="s">
        <v>1092</v>
      </c>
      <c r="D10326" s="52" t="s">
        <v>1217</v>
      </c>
      <c r="E10326" s="52" t="s">
        <v>1044</v>
      </c>
      <c r="F10326" s="52" t="s">
        <v>1046</v>
      </c>
      <c r="G10326" s="56" t="s">
        <v>1047</v>
      </c>
      <c r="H10326" s="57">
        <v>147380000</v>
      </c>
    </row>
    <row r="10327" spans="1:8">
      <c r="A10327" s="52" t="s">
        <v>811</v>
      </c>
      <c r="B10327" s="52" t="s">
        <v>857</v>
      </c>
      <c r="C10327" s="52" t="s">
        <v>1092</v>
      </c>
      <c r="D10327" s="52" t="s">
        <v>1217</v>
      </c>
      <c r="E10327" s="52" t="s">
        <v>1044</v>
      </c>
      <c r="F10327" s="52" t="s">
        <v>1048</v>
      </c>
      <c r="G10327" s="56" t="s">
        <v>1049</v>
      </c>
      <c r="H10327" s="57">
        <v>177306200</v>
      </c>
    </row>
    <row r="10328" spans="1:8" ht="25.5">
      <c r="A10328" s="52" t="s">
        <v>811</v>
      </c>
      <c r="B10328" s="52" t="s">
        <v>857</v>
      </c>
      <c r="C10328" s="52" t="s">
        <v>1092</v>
      </c>
      <c r="D10328" s="52" t="s">
        <v>1217</v>
      </c>
      <c r="E10328" s="52" t="s">
        <v>1058</v>
      </c>
      <c r="F10328" s="52" t="s">
        <v>201</v>
      </c>
      <c r="G10328" s="56" t="s">
        <v>1059</v>
      </c>
      <c r="H10328" s="57">
        <v>203812000</v>
      </c>
    </row>
    <row r="10329" spans="1:8">
      <c r="A10329" s="52" t="s">
        <v>811</v>
      </c>
      <c r="B10329" s="52" t="s">
        <v>857</v>
      </c>
      <c r="C10329" s="52" t="s">
        <v>1092</v>
      </c>
      <c r="D10329" s="52" t="s">
        <v>1217</v>
      </c>
      <c r="E10329" s="52" t="s">
        <v>1058</v>
      </c>
      <c r="F10329" s="52" t="s">
        <v>1064</v>
      </c>
      <c r="G10329" s="56" t="s">
        <v>1065</v>
      </c>
      <c r="H10329" s="57">
        <v>73275000</v>
      </c>
    </row>
    <row r="10330" spans="1:8">
      <c r="A10330" s="52" t="s">
        <v>811</v>
      </c>
      <c r="B10330" s="52" t="s">
        <v>857</v>
      </c>
      <c r="C10330" s="52" t="s">
        <v>1092</v>
      </c>
      <c r="D10330" s="52" t="s">
        <v>1217</v>
      </c>
      <c r="E10330" s="52" t="s">
        <v>1058</v>
      </c>
      <c r="F10330" s="52" t="s">
        <v>1066</v>
      </c>
      <c r="G10330" s="56" t="s">
        <v>1067</v>
      </c>
      <c r="H10330" s="57">
        <v>20530000</v>
      </c>
    </row>
    <row r="10331" spans="1:8">
      <c r="A10331" s="52" t="s">
        <v>811</v>
      </c>
      <c r="B10331" s="52" t="s">
        <v>857</v>
      </c>
      <c r="C10331" s="52" t="s">
        <v>1092</v>
      </c>
      <c r="D10331" s="52" t="s">
        <v>1217</v>
      </c>
      <c r="E10331" s="52" t="s">
        <v>1058</v>
      </c>
      <c r="F10331" s="52" t="s">
        <v>1068</v>
      </c>
      <c r="G10331" s="56" t="s">
        <v>1069</v>
      </c>
      <c r="H10331" s="57">
        <v>5720200</v>
      </c>
    </row>
    <row r="10332" spans="1:8">
      <c r="A10332" s="52" t="s">
        <v>811</v>
      </c>
      <c r="B10332" s="52" t="s">
        <v>857</v>
      </c>
      <c r="C10332" s="52" t="s">
        <v>1092</v>
      </c>
      <c r="D10332" s="52" t="s">
        <v>1217</v>
      </c>
      <c r="E10332" s="52" t="s">
        <v>1058</v>
      </c>
      <c r="F10332" s="52" t="s">
        <v>1344</v>
      </c>
      <c r="G10332" s="56" t="s">
        <v>1345</v>
      </c>
      <c r="H10332" s="57">
        <v>6540300</v>
      </c>
    </row>
    <row r="10333" spans="1:8">
      <c r="A10333" s="52" t="s">
        <v>811</v>
      </c>
      <c r="B10333" s="52" t="s">
        <v>857</v>
      </c>
      <c r="C10333" s="52" t="s">
        <v>1092</v>
      </c>
      <c r="D10333" s="52" t="s">
        <v>1217</v>
      </c>
      <c r="E10333" s="52" t="s">
        <v>1058</v>
      </c>
      <c r="F10333" s="52" t="s">
        <v>1070</v>
      </c>
      <c r="G10333" s="56" t="s">
        <v>1071</v>
      </c>
      <c r="H10333" s="57">
        <v>97746500</v>
      </c>
    </row>
    <row r="10334" spans="1:8" ht="25.5">
      <c r="A10334" s="52" t="s">
        <v>811</v>
      </c>
      <c r="B10334" s="52" t="s">
        <v>857</v>
      </c>
      <c r="C10334" s="52" t="s">
        <v>1092</v>
      </c>
      <c r="D10334" s="52" t="s">
        <v>1217</v>
      </c>
      <c r="E10334" s="52" t="s">
        <v>1072</v>
      </c>
      <c r="F10334" s="52" t="s">
        <v>201</v>
      </c>
      <c r="G10334" s="56" t="s">
        <v>1073</v>
      </c>
      <c r="H10334" s="57">
        <v>708658000</v>
      </c>
    </row>
    <row r="10335" spans="1:8">
      <c r="A10335" s="52" t="s">
        <v>811</v>
      </c>
      <c r="B10335" s="52" t="s">
        <v>857</v>
      </c>
      <c r="C10335" s="52" t="s">
        <v>1092</v>
      </c>
      <c r="D10335" s="52" t="s">
        <v>1217</v>
      </c>
      <c r="E10335" s="52" t="s">
        <v>1072</v>
      </c>
      <c r="F10335" s="52" t="s">
        <v>1251</v>
      </c>
      <c r="G10335" s="56" t="s">
        <v>1248</v>
      </c>
      <c r="H10335" s="57">
        <v>119127000</v>
      </c>
    </row>
    <row r="10336" spans="1:8">
      <c r="A10336" s="52" t="s">
        <v>811</v>
      </c>
      <c r="B10336" s="52" t="s">
        <v>857</v>
      </c>
      <c r="C10336" s="52" t="s">
        <v>1092</v>
      </c>
      <c r="D10336" s="52" t="s">
        <v>1217</v>
      </c>
      <c r="E10336" s="52" t="s">
        <v>1072</v>
      </c>
      <c r="F10336" s="52" t="s">
        <v>1074</v>
      </c>
      <c r="G10336" s="56" t="s">
        <v>1067</v>
      </c>
      <c r="H10336" s="57">
        <v>264030000</v>
      </c>
    </row>
    <row r="10337" spans="1:8">
      <c r="A10337" s="52" t="s">
        <v>811</v>
      </c>
      <c r="B10337" s="52" t="s">
        <v>857</v>
      </c>
      <c r="C10337" s="52" t="s">
        <v>1092</v>
      </c>
      <c r="D10337" s="52" t="s">
        <v>1217</v>
      </c>
      <c r="E10337" s="52" t="s">
        <v>1072</v>
      </c>
      <c r="F10337" s="52" t="s">
        <v>1075</v>
      </c>
      <c r="G10337" s="56" t="s">
        <v>1065</v>
      </c>
      <c r="H10337" s="57">
        <v>97950000</v>
      </c>
    </row>
    <row r="10338" spans="1:8">
      <c r="A10338" s="52" t="s">
        <v>811</v>
      </c>
      <c r="B10338" s="52" t="s">
        <v>857</v>
      </c>
      <c r="C10338" s="52" t="s">
        <v>1092</v>
      </c>
      <c r="D10338" s="52" t="s">
        <v>1217</v>
      </c>
      <c r="E10338" s="52" t="s">
        <v>1072</v>
      </c>
      <c r="F10338" s="52" t="s">
        <v>1252</v>
      </c>
      <c r="G10338" s="56" t="s">
        <v>1253</v>
      </c>
      <c r="H10338" s="57">
        <v>227551000</v>
      </c>
    </row>
    <row r="10339" spans="1:8" ht="25.5">
      <c r="A10339" s="52" t="s">
        <v>811</v>
      </c>
      <c r="B10339" s="52" t="s">
        <v>857</v>
      </c>
      <c r="C10339" s="52" t="s">
        <v>1092</v>
      </c>
      <c r="D10339" s="52" t="s">
        <v>1217</v>
      </c>
      <c r="E10339" s="52" t="s">
        <v>1076</v>
      </c>
      <c r="F10339" s="52" t="s">
        <v>201</v>
      </c>
      <c r="G10339" s="56" t="s">
        <v>1077</v>
      </c>
      <c r="H10339" s="57">
        <v>2303289800</v>
      </c>
    </row>
    <row r="10340" spans="1:8">
      <c r="A10340" s="52" t="s">
        <v>811</v>
      </c>
      <c r="B10340" s="52" t="s">
        <v>857</v>
      </c>
      <c r="C10340" s="52" t="s">
        <v>1092</v>
      </c>
      <c r="D10340" s="52" t="s">
        <v>1217</v>
      </c>
      <c r="E10340" s="52" t="s">
        <v>1076</v>
      </c>
      <c r="F10340" s="52" t="s">
        <v>1112</v>
      </c>
      <c r="G10340" s="56" t="s">
        <v>1113</v>
      </c>
      <c r="H10340" s="57">
        <v>57404400</v>
      </c>
    </row>
    <row r="10341" spans="1:8">
      <c r="A10341" s="52" t="s">
        <v>811</v>
      </c>
      <c r="B10341" s="52" t="s">
        <v>857</v>
      </c>
      <c r="C10341" s="52" t="s">
        <v>1092</v>
      </c>
      <c r="D10341" s="52" t="s">
        <v>1217</v>
      </c>
      <c r="E10341" s="52" t="s">
        <v>1076</v>
      </c>
      <c r="F10341" s="52" t="s">
        <v>1080</v>
      </c>
      <c r="G10341" s="56" t="s">
        <v>1081</v>
      </c>
      <c r="H10341" s="57">
        <v>6135000</v>
      </c>
    </row>
    <row r="10342" spans="1:8">
      <c r="A10342" s="52" t="s">
        <v>811</v>
      </c>
      <c r="B10342" s="52" t="s">
        <v>857</v>
      </c>
      <c r="C10342" s="52" t="s">
        <v>1092</v>
      </c>
      <c r="D10342" s="52" t="s">
        <v>1217</v>
      </c>
      <c r="E10342" s="52" t="s">
        <v>1076</v>
      </c>
      <c r="F10342" s="52" t="s">
        <v>1082</v>
      </c>
      <c r="G10342" s="56" t="s">
        <v>971</v>
      </c>
      <c r="H10342" s="57">
        <v>2239750400</v>
      </c>
    </row>
    <row r="10343" spans="1:8">
      <c r="A10343" s="52" t="s">
        <v>811</v>
      </c>
      <c r="B10343" s="52" t="s">
        <v>857</v>
      </c>
      <c r="C10343" s="52" t="s">
        <v>1092</v>
      </c>
      <c r="D10343" s="52" t="s">
        <v>1217</v>
      </c>
      <c r="E10343" s="52" t="s">
        <v>1189</v>
      </c>
      <c r="F10343" s="52" t="s">
        <v>201</v>
      </c>
      <c r="G10343" s="56" t="s">
        <v>1190</v>
      </c>
      <c r="H10343" s="57">
        <v>30304000</v>
      </c>
    </row>
    <row r="10344" spans="1:8">
      <c r="A10344" s="52" t="s">
        <v>811</v>
      </c>
      <c r="B10344" s="52" t="s">
        <v>857</v>
      </c>
      <c r="C10344" s="52" t="s">
        <v>1092</v>
      </c>
      <c r="D10344" s="52" t="s">
        <v>1217</v>
      </c>
      <c r="E10344" s="52" t="s">
        <v>1189</v>
      </c>
      <c r="F10344" s="52" t="s">
        <v>1191</v>
      </c>
      <c r="G10344" s="56" t="s">
        <v>1192</v>
      </c>
      <c r="H10344" s="57">
        <v>30304000</v>
      </c>
    </row>
    <row r="10345" spans="1:8">
      <c r="A10345" s="52" t="s">
        <v>811</v>
      </c>
      <c r="B10345" s="52" t="s">
        <v>857</v>
      </c>
      <c r="C10345" s="52" t="s">
        <v>1092</v>
      </c>
      <c r="D10345" s="52" t="s">
        <v>1217</v>
      </c>
      <c r="E10345" s="52" t="s">
        <v>1083</v>
      </c>
      <c r="F10345" s="52" t="s">
        <v>201</v>
      </c>
      <c r="G10345" s="56" t="s">
        <v>971</v>
      </c>
      <c r="H10345" s="57">
        <v>292503500</v>
      </c>
    </row>
    <row r="10346" spans="1:8">
      <c r="A10346" s="52" t="s">
        <v>811</v>
      </c>
      <c r="B10346" s="52" t="s">
        <v>857</v>
      </c>
      <c r="C10346" s="52" t="s">
        <v>1092</v>
      </c>
      <c r="D10346" s="52" t="s">
        <v>1217</v>
      </c>
      <c r="E10346" s="52" t="s">
        <v>1083</v>
      </c>
      <c r="F10346" s="52" t="s">
        <v>1084</v>
      </c>
      <c r="G10346" s="56" t="s">
        <v>1085</v>
      </c>
      <c r="H10346" s="57">
        <v>12150000</v>
      </c>
    </row>
    <row r="10347" spans="1:8">
      <c r="A10347" s="52" t="s">
        <v>811</v>
      </c>
      <c r="B10347" s="52" t="s">
        <v>857</v>
      </c>
      <c r="C10347" s="52" t="s">
        <v>1092</v>
      </c>
      <c r="D10347" s="52" t="s">
        <v>1217</v>
      </c>
      <c r="E10347" s="52" t="s">
        <v>1083</v>
      </c>
      <c r="F10347" s="52" t="s">
        <v>1088</v>
      </c>
      <c r="G10347" s="56" t="s">
        <v>1089</v>
      </c>
      <c r="H10347" s="57">
        <v>112485500</v>
      </c>
    </row>
    <row r="10348" spans="1:8">
      <c r="A10348" s="52" t="s">
        <v>811</v>
      </c>
      <c r="B10348" s="52" t="s">
        <v>857</v>
      </c>
      <c r="C10348" s="52" t="s">
        <v>1092</v>
      </c>
      <c r="D10348" s="52" t="s">
        <v>1217</v>
      </c>
      <c r="E10348" s="52" t="s">
        <v>1083</v>
      </c>
      <c r="F10348" s="52" t="s">
        <v>1090</v>
      </c>
      <c r="G10348" s="56" t="s">
        <v>1091</v>
      </c>
      <c r="H10348" s="57">
        <v>167868000</v>
      </c>
    </row>
    <row r="10349" spans="1:8">
      <c r="A10349" s="52" t="s">
        <v>811</v>
      </c>
      <c r="B10349" s="52" t="s">
        <v>857</v>
      </c>
      <c r="C10349" s="52" t="s">
        <v>1092</v>
      </c>
      <c r="D10349" s="52" t="s">
        <v>1217</v>
      </c>
      <c r="E10349" s="52" t="s">
        <v>1096</v>
      </c>
      <c r="F10349" s="52" t="s">
        <v>201</v>
      </c>
      <c r="G10349" s="56" t="s">
        <v>1097</v>
      </c>
      <c r="H10349" s="57">
        <v>200000000</v>
      </c>
    </row>
    <row r="10350" spans="1:8" ht="25.5">
      <c r="A10350" s="52" t="s">
        <v>811</v>
      </c>
      <c r="B10350" s="52" t="s">
        <v>857</v>
      </c>
      <c r="C10350" s="52" t="s">
        <v>1092</v>
      </c>
      <c r="D10350" s="52" t="s">
        <v>1217</v>
      </c>
      <c r="E10350" s="52" t="s">
        <v>1096</v>
      </c>
      <c r="F10350" s="52" t="s">
        <v>1098</v>
      </c>
      <c r="G10350" s="56" t="s">
        <v>1099</v>
      </c>
      <c r="H10350" s="57">
        <v>200000000</v>
      </c>
    </row>
    <row r="10351" spans="1:8" ht="25.5">
      <c r="A10351" s="52" t="s">
        <v>811</v>
      </c>
      <c r="B10351" s="52" t="s">
        <v>857</v>
      </c>
      <c r="C10351" s="52" t="s">
        <v>930</v>
      </c>
      <c r="D10351" s="52" t="s">
        <v>201</v>
      </c>
      <c r="E10351" s="52" t="s">
        <v>201</v>
      </c>
      <c r="F10351" s="52" t="s">
        <v>201</v>
      </c>
      <c r="G10351" s="56" t="s">
        <v>931</v>
      </c>
      <c r="H10351" s="57">
        <v>204726486581</v>
      </c>
    </row>
    <row r="10352" spans="1:8">
      <c r="A10352" s="52" t="s">
        <v>811</v>
      </c>
      <c r="B10352" s="52" t="s">
        <v>857</v>
      </c>
      <c r="C10352" s="52" t="s">
        <v>930</v>
      </c>
      <c r="D10352" s="52" t="s">
        <v>932</v>
      </c>
      <c r="E10352" s="52" t="s">
        <v>201</v>
      </c>
      <c r="F10352" s="52" t="s">
        <v>201</v>
      </c>
      <c r="G10352" s="56" t="s">
        <v>933</v>
      </c>
      <c r="H10352" s="57">
        <v>0</v>
      </c>
    </row>
    <row r="10353" spans="1:8">
      <c r="A10353" s="52" t="s">
        <v>811</v>
      </c>
      <c r="B10353" s="52" t="s">
        <v>857</v>
      </c>
      <c r="C10353" s="52" t="s">
        <v>930</v>
      </c>
      <c r="D10353" s="52" t="s">
        <v>1435</v>
      </c>
      <c r="E10353" s="52" t="s">
        <v>201</v>
      </c>
      <c r="F10353" s="52" t="s">
        <v>201</v>
      </c>
      <c r="G10353" s="56" t="s">
        <v>1436</v>
      </c>
      <c r="H10353" s="57">
        <v>204726486581</v>
      </c>
    </row>
    <row r="10354" spans="1:8">
      <c r="A10354" s="52" t="s">
        <v>811</v>
      </c>
      <c r="B10354" s="52" t="s">
        <v>857</v>
      </c>
      <c r="C10354" s="52" t="s">
        <v>930</v>
      </c>
      <c r="D10354" s="52" t="s">
        <v>1435</v>
      </c>
      <c r="E10354" s="52" t="s">
        <v>934</v>
      </c>
      <c r="F10354" s="52" t="s">
        <v>201</v>
      </c>
      <c r="G10354" s="56" t="s">
        <v>935</v>
      </c>
      <c r="H10354" s="57">
        <v>19785709500</v>
      </c>
    </row>
    <row r="10355" spans="1:8">
      <c r="A10355" s="52" t="s">
        <v>811</v>
      </c>
      <c r="B10355" s="52" t="s">
        <v>857</v>
      </c>
      <c r="C10355" s="52" t="s">
        <v>930</v>
      </c>
      <c r="D10355" s="52" t="s">
        <v>1435</v>
      </c>
      <c r="E10355" s="52" t="s">
        <v>934</v>
      </c>
      <c r="F10355" s="52" t="s">
        <v>936</v>
      </c>
      <c r="G10355" s="56" t="s">
        <v>937</v>
      </c>
      <c r="H10355" s="57">
        <v>19631845500</v>
      </c>
    </row>
    <row r="10356" spans="1:8">
      <c r="A10356" s="52" t="s">
        <v>811</v>
      </c>
      <c r="B10356" s="52" t="s">
        <v>857</v>
      </c>
      <c r="C10356" s="52" t="s">
        <v>930</v>
      </c>
      <c r="D10356" s="52" t="s">
        <v>1435</v>
      </c>
      <c r="E10356" s="52" t="s">
        <v>934</v>
      </c>
      <c r="F10356" s="52" t="s">
        <v>938</v>
      </c>
      <c r="G10356" s="56" t="s">
        <v>939</v>
      </c>
      <c r="H10356" s="57">
        <v>116466000</v>
      </c>
    </row>
    <row r="10357" spans="1:8">
      <c r="A10357" s="52" t="s">
        <v>811</v>
      </c>
      <c r="B10357" s="52" t="s">
        <v>857</v>
      </c>
      <c r="C10357" s="52" t="s">
        <v>930</v>
      </c>
      <c r="D10357" s="52" t="s">
        <v>1435</v>
      </c>
      <c r="E10357" s="52" t="s">
        <v>934</v>
      </c>
      <c r="F10357" s="52" t="s">
        <v>1359</v>
      </c>
      <c r="G10357" s="56" t="s">
        <v>1360</v>
      </c>
      <c r="H10357" s="57">
        <v>37398000</v>
      </c>
    </row>
    <row r="10358" spans="1:8" ht="25.5">
      <c r="A10358" s="52" t="s">
        <v>811</v>
      </c>
      <c r="B10358" s="52" t="s">
        <v>857</v>
      </c>
      <c r="C10358" s="52" t="s">
        <v>930</v>
      </c>
      <c r="D10358" s="52" t="s">
        <v>1435</v>
      </c>
      <c r="E10358" s="52" t="s">
        <v>940</v>
      </c>
      <c r="F10358" s="52" t="s">
        <v>201</v>
      </c>
      <c r="G10358" s="56" t="s">
        <v>941</v>
      </c>
      <c r="H10358" s="57">
        <v>369100000</v>
      </c>
    </row>
    <row r="10359" spans="1:8" ht="25.5">
      <c r="A10359" s="52" t="s">
        <v>811</v>
      </c>
      <c r="B10359" s="52" t="s">
        <v>857</v>
      </c>
      <c r="C10359" s="52" t="s">
        <v>930</v>
      </c>
      <c r="D10359" s="52" t="s">
        <v>1435</v>
      </c>
      <c r="E10359" s="52" t="s">
        <v>940</v>
      </c>
      <c r="F10359" s="52" t="s">
        <v>942</v>
      </c>
      <c r="G10359" s="56" t="s">
        <v>943</v>
      </c>
      <c r="H10359" s="57">
        <v>369100000</v>
      </c>
    </row>
    <row r="10360" spans="1:8">
      <c r="A10360" s="52" t="s">
        <v>811</v>
      </c>
      <c r="B10360" s="52" t="s">
        <v>857</v>
      </c>
      <c r="C10360" s="52" t="s">
        <v>930</v>
      </c>
      <c r="D10360" s="52" t="s">
        <v>1435</v>
      </c>
      <c r="E10360" s="52" t="s">
        <v>944</v>
      </c>
      <c r="F10360" s="52" t="s">
        <v>201</v>
      </c>
      <c r="G10360" s="56" t="s">
        <v>945</v>
      </c>
      <c r="H10360" s="57">
        <v>14574080000</v>
      </c>
    </row>
    <row r="10361" spans="1:8">
      <c r="A10361" s="52" t="s">
        <v>811</v>
      </c>
      <c r="B10361" s="52" t="s">
        <v>857</v>
      </c>
      <c r="C10361" s="52" t="s">
        <v>930</v>
      </c>
      <c r="D10361" s="52" t="s">
        <v>1435</v>
      </c>
      <c r="E10361" s="52" t="s">
        <v>944</v>
      </c>
      <c r="F10361" s="52" t="s">
        <v>946</v>
      </c>
      <c r="G10361" s="56" t="s">
        <v>947</v>
      </c>
      <c r="H10361" s="57">
        <v>779781500</v>
      </c>
    </row>
    <row r="10362" spans="1:8">
      <c r="A10362" s="52" t="s">
        <v>811</v>
      </c>
      <c r="B10362" s="52" t="s">
        <v>857</v>
      </c>
      <c r="C10362" s="52" t="s">
        <v>930</v>
      </c>
      <c r="D10362" s="52" t="s">
        <v>1435</v>
      </c>
      <c r="E10362" s="52" t="s">
        <v>944</v>
      </c>
      <c r="F10362" s="52" t="s">
        <v>1240</v>
      </c>
      <c r="G10362" s="56" t="s">
        <v>1241</v>
      </c>
      <c r="H10362" s="57">
        <v>196987000</v>
      </c>
    </row>
    <row r="10363" spans="1:8">
      <c r="A10363" s="52" t="s">
        <v>811</v>
      </c>
      <c r="B10363" s="52" t="s">
        <v>857</v>
      </c>
      <c r="C10363" s="52" t="s">
        <v>930</v>
      </c>
      <c r="D10363" s="52" t="s">
        <v>1435</v>
      </c>
      <c r="E10363" s="52" t="s">
        <v>944</v>
      </c>
      <c r="F10363" s="52" t="s">
        <v>948</v>
      </c>
      <c r="G10363" s="56" t="s">
        <v>949</v>
      </c>
      <c r="H10363" s="57">
        <v>1156852000</v>
      </c>
    </row>
    <row r="10364" spans="1:8">
      <c r="A10364" s="52" t="s">
        <v>811</v>
      </c>
      <c r="B10364" s="52" t="s">
        <v>857</v>
      </c>
      <c r="C10364" s="52" t="s">
        <v>930</v>
      </c>
      <c r="D10364" s="52" t="s">
        <v>1435</v>
      </c>
      <c r="E10364" s="52" t="s">
        <v>944</v>
      </c>
      <c r="F10364" s="52" t="s">
        <v>950</v>
      </c>
      <c r="G10364" s="56" t="s">
        <v>951</v>
      </c>
      <c r="H10364" s="57">
        <v>21342000</v>
      </c>
    </row>
    <row r="10365" spans="1:8">
      <c r="A10365" s="52" t="s">
        <v>811</v>
      </c>
      <c r="B10365" s="52" t="s">
        <v>857</v>
      </c>
      <c r="C10365" s="52" t="s">
        <v>930</v>
      </c>
      <c r="D10365" s="52" t="s">
        <v>1435</v>
      </c>
      <c r="E10365" s="52" t="s">
        <v>944</v>
      </c>
      <c r="F10365" s="52" t="s">
        <v>1229</v>
      </c>
      <c r="G10365" s="56" t="s">
        <v>1230</v>
      </c>
      <c r="H10365" s="57">
        <v>395894000</v>
      </c>
    </row>
    <row r="10366" spans="1:8" ht="25.5">
      <c r="A10366" s="52" t="s">
        <v>811</v>
      </c>
      <c r="B10366" s="52" t="s">
        <v>857</v>
      </c>
      <c r="C10366" s="52" t="s">
        <v>930</v>
      </c>
      <c r="D10366" s="52" t="s">
        <v>1435</v>
      </c>
      <c r="E10366" s="52" t="s">
        <v>944</v>
      </c>
      <c r="F10366" s="52" t="s">
        <v>954</v>
      </c>
      <c r="G10366" s="56" t="s">
        <v>955</v>
      </c>
      <c r="H10366" s="57">
        <v>482166100</v>
      </c>
    </row>
    <row r="10367" spans="1:8" ht="25.5">
      <c r="A10367" s="52" t="s">
        <v>811</v>
      </c>
      <c r="B10367" s="52" t="s">
        <v>857</v>
      </c>
      <c r="C10367" s="52" t="s">
        <v>930</v>
      </c>
      <c r="D10367" s="52" t="s">
        <v>1435</v>
      </c>
      <c r="E10367" s="52" t="s">
        <v>944</v>
      </c>
      <c r="F10367" s="52" t="s">
        <v>956</v>
      </c>
      <c r="G10367" s="56" t="s">
        <v>957</v>
      </c>
      <c r="H10367" s="57">
        <v>190047160</v>
      </c>
    </row>
    <row r="10368" spans="1:8">
      <c r="A10368" s="52" t="s">
        <v>811</v>
      </c>
      <c r="B10368" s="52" t="s">
        <v>857</v>
      </c>
      <c r="C10368" s="52" t="s">
        <v>930</v>
      </c>
      <c r="D10368" s="52" t="s">
        <v>1435</v>
      </c>
      <c r="E10368" s="52" t="s">
        <v>944</v>
      </c>
      <c r="F10368" s="52" t="s">
        <v>1287</v>
      </c>
      <c r="G10368" s="56" t="s">
        <v>1288</v>
      </c>
      <c r="H10368" s="57">
        <v>230198120</v>
      </c>
    </row>
    <row r="10369" spans="1:8" ht="25.5">
      <c r="A10369" s="52" t="s">
        <v>811</v>
      </c>
      <c r="B10369" s="52" t="s">
        <v>857</v>
      </c>
      <c r="C10369" s="52" t="s">
        <v>930</v>
      </c>
      <c r="D10369" s="52" t="s">
        <v>1435</v>
      </c>
      <c r="E10369" s="52" t="s">
        <v>944</v>
      </c>
      <c r="F10369" s="52" t="s">
        <v>1291</v>
      </c>
      <c r="G10369" s="56" t="s">
        <v>1292</v>
      </c>
      <c r="H10369" s="57">
        <v>3956803220</v>
      </c>
    </row>
    <row r="10370" spans="1:8">
      <c r="A10370" s="52" t="s">
        <v>811</v>
      </c>
      <c r="B10370" s="52" t="s">
        <v>857</v>
      </c>
      <c r="C10370" s="52" t="s">
        <v>930</v>
      </c>
      <c r="D10370" s="52" t="s">
        <v>1435</v>
      </c>
      <c r="E10370" s="52" t="s">
        <v>944</v>
      </c>
      <c r="F10370" s="52" t="s">
        <v>958</v>
      </c>
      <c r="G10370" s="56" t="s">
        <v>959</v>
      </c>
      <c r="H10370" s="57">
        <v>3981670700</v>
      </c>
    </row>
    <row r="10371" spans="1:8">
      <c r="A10371" s="52" t="s">
        <v>811</v>
      </c>
      <c r="B10371" s="52" t="s">
        <v>857</v>
      </c>
      <c r="C10371" s="52" t="s">
        <v>930</v>
      </c>
      <c r="D10371" s="52" t="s">
        <v>1435</v>
      </c>
      <c r="E10371" s="52" t="s">
        <v>944</v>
      </c>
      <c r="F10371" s="52" t="s">
        <v>960</v>
      </c>
      <c r="G10371" s="56" t="s">
        <v>961</v>
      </c>
      <c r="H10371" s="57">
        <v>3182338200</v>
      </c>
    </row>
    <row r="10372" spans="1:8">
      <c r="A10372" s="52" t="s">
        <v>811</v>
      </c>
      <c r="B10372" s="52" t="s">
        <v>857</v>
      </c>
      <c r="C10372" s="52" t="s">
        <v>930</v>
      </c>
      <c r="D10372" s="52" t="s">
        <v>1435</v>
      </c>
      <c r="E10372" s="52" t="s">
        <v>1139</v>
      </c>
      <c r="F10372" s="52" t="s">
        <v>201</v>
      </c>
      <c r="G10372" s="56" t="s">
        <v>1140</v>
      </c>
      <c r="H10372" s="57">
        <v>618318000</v>
      </c>
    </row>
    <row r="10373" spans="1:8">
      <c r="A10373" s="52" t="s">
        <v>811</v>
      </c>
      <c r="B10373" s="52" t="s">
        <v>857</v>
      </c>
      <c r="C10373" s="52" t="s">
        <v>930</v>
      </c>
      <c r="D10373" s="52" t="s">
        <v>1435</v>
      </c>
      <c r="E10373" s="52" t="s">
        <v>1139</v>
      </c>
      <c r="F10373" s="52" t="s">
        <v>1203</v>
      </c>
      <c r="G10373" s="56" t="s">
        <v>1204</v>
      </c>
      <c r="H10373" s="57">
        <v>161440000</v>
      </c>
    </row>
    <row r="10374" spans="1:8">
      <c r="A10374" s="52" t="s">
        <v>811</v>
      </c>
      <c r="B10374" s="52" t="s">
        <v>857</v>
      </c>
      <c r="C10374" s="52" t="s">
        <v>930</v>
      </c>
      <c r="D10374" s="52" t="s">
        <v>1435</v>
      </c>
      <c r="E10374" s="52" t="s">
        <v>1139</v>
      </c>
      <c r="F10374" s="52" t="s">
        <v>1141</v>
      </c>
      <c r="G10374" s="56" t="s">
        <v>1142</v>
      </c>
      <c r="H10374" s="57">
        <v>384920000</v>
      </c>
    </row>
    <row r="10375" spans="1:8">
      <c r="A10375" s="52" t="s">
        <v>811</v>
      </c>
      <c r="B10375" s="52" t="s">
        <v>857</v>
      </c>
      <c r="C10375" s="52" t="s">
        <v>930</v>
      </c>
      <c r="D10375" s="52" t="s">
        <v>1435</v>
      </c>
      <c r="E10375" s="52" t="s">
        <v>1139</v>
      </c>
      <c r="F10375" s="52" t="s">
        <v>1266</v>
      </c>
      <c r="G10375" s="56" t="s">
        <v>1267</v>
      </c>
      <c r="H10375" s="57">
        <v>71958000</v>
      </c>
    </row>
    <row r="10376" spans="1:8">
      <c r="A10376" s="52" t="s">
        <v>811</v>
      </c>
      <c r="B10376" s="52" t="s">
        <v>857</v>
      </c>
      <c r="C10376" s="52" t="s">
        <v>930</v>
      </c>
      <c r="D10376" s="52" t="s">
        <v>1435</v>
      </c>
      <c r="E10376" s="52" t="s">
        <v>966</v>
      </c>
      <c r="F10376" s="52" t="s">
        <v>201</v>
      </c>
      <c r="G10376" s="56" t="s">
        <v>967</v>
      </c>
      <c r="H10376" s="57">
        <v>1528545000</v>
      </c>
    </row>
    <row r="10377" spans="1:8">
      <c r="A10377" s="52" t="s">
        <v>811</v>
      </c>
      <c r="B10377" s="52" t="s">
        <v>857</v>
      </c>
      <c r="C10377" s="52" t="s">
        <v>930</v>
      </c>
      <c r="D10377" s="52" t="s">
        <v>1435</v>
      </c>
      <c r="E10377" s="52" t="s">
        <v>966</v>
      </c>
      <c r="F10377" s="52" t="s">
        <v>968</v>
      </c>
      <c r="G10377" s="56" t="s">
        <v>969</v>
      </c>
      <c r="H10377" s="57">
        <v>3000000</v>
      </c>
    </row>
    <row r="10378" spans="1:8">
      <c r="A10378" s="52" t="s">
        <v>811</v>
      </c>
      <c r="B10378" s="52" t="s">
        <v>857</v>
      </c>
      <c r="C10378" s="52" t="s">
        <v>930</v>
      </c>
      <c r="D10378" s="52" t="s">
        <v>1435</v>
      </c>
      <c r="E10378" s="52" t="s">
        <v>966</v>
      </c>
      <c r="F10378" s="52" t="s">
        <v>970</v>
      </c>
      <c r="G10378" s="56" t="s">
        <v>971</v>
      </c>
      <c r="H10378" s="57">
        <v>1525545000</v>
      </c>
    </row>
    <row r="10379" spans="1:8">
      <c r="A10379" s="52" t="s">
        <v>811</v>
      </c>
      <c r="B10379" s="52" t="s">
        <v>857</v>
      </c>
      <c r="C10379" s="52" t="s">
        <v>930</v>
      </c>
      <c r="D10379" s="52" t="s">
        <v>1435</v>
      </c>
      <c r="E10379" s="52" t="s">
        <v>972</v>
      </c>
      <c r="F10379" s="52" t="s">
        <v>201</v>
      </c>
      <c r="G10379" s="56" t="s">
        <v>973</v>
      </c>
      <c r="H10379" s="57">
        <v>3822020500</v>
      </c>
    </row>
    <row r="10380" spans="1:8">
      <c r="A10380" s="52" t="s">
        <v>811</v>
      </c>
      <c r="B10380" s="52" t="s">
        <v>857</v>
      </c>
      <c r="C10380" s="52" t="s">
        <v>930</v>
      </c>
      <c r="D10380" s="52" t="s">
        <v>1435</v>
      </c>
      <c r="E10380" s="52" t="s">
        <v>972</v>
      </c>
      <c r="F10380" s="52" t="s">
        <v>974</v>
      </c>
      <c r="G10380" s="56" t="s">
        <v>975</v>
      </c>
      <c r="H10380" s="57">
        <v>2182382561</v>
      </c>
    </row>
    <row r="10381" spans="1:8">
      <c r="A10381" s="52" t="s">
        <v>811</v>
      </c>
      <c r="B10381" s="52" t="s">
        <v>857</v>
      </c>
      <c r="C10381" s="52" t="s">
        <v>930</v>
      </c>
      <c r="D10381" s="52" t="s">
        <v>1435</v>
      </c>
      <c r="E10381" s="52" t="s">
        <v>972</v>
      </c>
      <c r="F10381" s="52" t="s">
        <v>976</v>
      </c>
      <c r="G10381" s="56" t="s">
        <v>977</v>
      </c>
      <c r="H10381" s="57">
        <v>399636578</v>
      </c>
    </row>
    <row r="10382" spans="1:8">
      <c r="A10382" s="52" t="s">
        <v>811</v>
      </c>
      <c r="B10382" s="52" t="s">
        <v>857</v>
      </c>
      <c r="C10382" s="52" t="s">
        <v>930</v>
      </c>
      <c r="D10382" s="52" t="s">
        <v>1435</v>
      </c>
      <c r="E10382" s="52" t="s">
        <v>972</v>
      </c>
      <c r="F10382" s="52" t="s">
        <v>978</v>
      </c>
      <c r="G10382" s="56" t="s">
        <v>979</v>
      </c>
      <c r="H10382" s="57">
        <v>222834961</v>
      </c>
    </row>
    <row r="10383" spans="1:8">
      <c r="A10383" s="52" t="s">
        <v>811</v>
      </c>
      <c r="B10383" s="52" t="s">
        <v>857</v>
      </c>
      <c r="C10383" s="52" t="s">
        <v>930</v>
      </c>
      <c r="D10383" s="52" t="s">
        <v>1435</v>
      </c>
      <c r="E10383" s="52" t="s">
        <v>972</v>
      </c>
      <c r="F10383" s="52" t="s">
        <v>980</v>
      </c>
      <c r="G10383" s="56" t="s">
        <v>981</v>
      </c>
      <c r="H10383" s="57">
        <v>46322500</v>
      </c>
    </row>
    <row r="10384" spans="1:8">
      <c r="A10384" s="52" t="s">
        <v>811</v>
      </c>
      <c r="B10384" s="52" t="s">
        <v>857</v>
      </c>
      <c r="C10384" s="52" t="s">
        <v>930</v>
      </c>
      <c r="D10384" s="52" t="s">
        <v>1435</v>
      </c>
      <c r="E10384" s="52" t="s">
        <v>972</v>
      </c>
      <c r="F10384" s="52" t="s">
        <v>1295</v>
      </c>
      <c r="G10384" s="56" t="s">
        <v>1296</v>
      </c>
      <c r="H10384" s="57">
        <v>970843900</v>
      </c>
    </row>
    <row r="10385" spans="1:8">
      <c r="A10385" s="52" t="s">
        <v>811</v>
      </c>
      <c r="B10385" s="52" t="s">
        <v>857</v>
      </c>
      <c r="C10385" s="52" t="s">
        <v>930</v>
      </c>
      <c r="D10385" s="52" t="s">
        <v>1435</v>
      </c>
      <c r="E10385" s="52" t="s">
        <v>982</v>
      </c>
      <c r="F10385" s="52" t="s">
        <v>201</v>
      </c>
      <c r="G10385" s="56" t="s">
        <v>983</v>
      </c>
      <c r="H10385" s="57">
        <v>1121273000</v>
      </c>
    </row>
    <row r="10386" spans="1:8">
      <c r="A10386" s="52" t="s">
        <v>811</v>
      </c>
      <c r="B10386" s="52" t="s">
        <v>857</v>
      </c>
      <c r="C10386" s="52" t="s">
        <v>930</v>
      </c>
      <c r="D10386" s="52" t="s">
        <v>1435</v>
      </c>
      <c r="E10386" s="52" t="s">
        <v>982</v>
      </c>
      <c r="F10386" s="52" t="s">
        <v>1362</v>
      </c>
      <c r="G10386" s="56" t="s">
        <v>1363</v>
      </c>
      <c r="H10386" s="57">
        <v>28265000</v>
      </c>
    </row>
    <row r="10387" spans="1:8" ht="25.5">
      <c r="A10387" s="52" t="s">
        <v>811</v>
      </c>
      <c r="B10387" s="52" t="s">
        <v>857</v>
      </c>
      <c r="C10387" s="52" t="s">
        <v>930</v>
      </c>
      <c r="D10387" s="52" t="s">
        <v>1435</v>
      </c>
      <c r="E10387" s="52" t="s">
        <v>982</v>
      </c>
      <c r="F10387" s="52" t="s">
        <v>984</v>
      </c>
      <c r="G10387" s="56" t="s">
        <v>985</v>
      </c>
      <c r="H10387" s="57">
        <v>60000000</v>
      </c>
    </row>
    <row r="10388" spans="1:8">
      <c r="A10388" s="52" t="s">
        <v>811</v>
      </c>
      <c r="B10388" s="52" t="s">
        <v>857</v>
      </c>
      <c r="C10388" s="52" t="s">
        <v>930</v>
      </c>
      <c r="D10388" s="52" t="s">
        <v>1435</v>
      </c>
      <c r="E10388" s="52" t="s">
        <v>982</v>
      </c>
      <c r="F10388" s="52" t="s">
        <v>1242</v>
      </c>
      <c r="G10388" s="56" t="s">
        <v>971</v>
      </c>
      <c r="H10388" s="57">
        <v>1033008000</v>
      </c>
    </row>
    <row r="10389" spans="1:8">
      <c r="A10389" s="52" t="s">
        <v>811</v>
      </c>
      <c r="B10389" s="52" t="s">
        <v>857</v>
      </c>
      <c r="C10389" s="52" t="s">
        <v>930</v>
      </c>
      <c r="D10389" s="52" t="s">
        <v>1435</v>
      </c>
      <c r="E10389" s="52" t="s">
        <v>986</v>
      </c>
      <c r="F10389" s="52" t="s">
        <v>201</v>
      </c>
      <c r="G10389" s="56" t="s">
        <v>987</v>
      </c>
      <c r="H10389" s="57">
        <v>1314107000</v>
      </c>
    </row>
    <row r="10390" spans="1:8">
      <c r="A10390" s="52" t="s">
        <v>811</v>
      </c>
      <c r="B10390" s="52" t="s">
        <v>857</v>
      </c>
      <c r="C10390" s="52" t="s">
        <v>930</v>
      </c>
      <c r="D10390" s="52" t="s">
        <v>1435</v>
      </c>
      <c r="E10390" s="52" t="s">
        <v>986</v>
      </c>
      <c r="F10390" s="52" t="s">
        <v>988</v>
      </c>
      <c r="G10390" s="56" t="s">
        <v>989</v>
      </c>
      <c r="H10390" s="57">
        <v>357107000</v>
      </c>
    </row>
    <row r="10391" spans="1:8">
      <c r="A10391" s="52" t="s">
        <v>811</v>
      </c>
      <c r="B10391" s="52" t="s">
        <v>857</v>
      </c>
      <c r="C10391" s="52" t="s">
        <v>930</v>
      </c>
      <c r="D10391" s="52" t="s">
        <v>1435</v>
      </c>
      <c r="E10391" s="52" t="s">
        <v>986</v>
      </c>
      <c r="F10391" s="52" t="s">
        <v>990</v>
      </c>
      <c r="G10391" s="56" t="s">
        <v>991</v>
      </c>
      <c r="H10391" s="57">
        <v>35700000</v>
      </c>
    </row>
    <row r="10392" spans="1:8">
      <c r="A10392" s="52" t="s">
        <v>811</v>
      </c>
      <c r="B10392" s="52" t="s">
        <v>857</v>
      </c>
      <c r="C10392" s="52" t="s">
        <v>930</v>
      </c>
      <c r="D10392" s="52" t="s">
        <v>1435</v>
      </c>
      <c r="E10392" s="52" t="s">
        <v>986</v>
      </c>
      <c r="F10392" s="52" t="s">
        <v>992</v>
      </c>
      <c r="G10392" s="56" t="s">
        <v>993</v>
      </c>
      <c r="H10392" s="57">
        <v>758800000</v>
      </c>
    </row>
    <row r="10393" spans="1:8">
      <c r="A10393" s="52" t="s">
        <v>811</v>
      </c>
      <c r="B10393" s="52" t="s">
        <v>857</v>
      </c>
      <c r="C10393" s="52" t="s">
        <v>930</v>
      </c>
      <c r="D10393" s="52" t="s">
        <v>1435</v>
      </c>
      <c r="E10393" s="52" t="s">
        <v>986</v>
      </c>
      <c r="F10393" s="52" t="s">
        <v>994</v>
      </c>
      <c r="G10393" s="56" t="s">
        <v>995</v>
      </c>
      <c r="H10393" s="57">
        <v>4500000</v>
      </c>
    </row>
    <row r="10394" spans="1:8">
      <c r="A10394" s="52" t="s">
        <v>811</v>
      </c>
      <c r="B10394" s="52" t="s">
        <v>857</v>
      </c>
      <c r="C10394" s="52" t="s">
        <v>930</v>
      </c>
      <c r="D10394" s="52" t="s">
        <v>1435</v>
      </c>
      <c r="E10394" s="52" t="s">
        <v>986</v>
      </c>
      <c r="F10394" s="52" t="s">
        <v>1297</v>
      </c>
      <c r="G10394" s="56" t="s">
        <v>971</v>
      </c>
      <c r="H10394" s="57">
        <v>158000000</v>
      </c>
    </row>
    <row r="10395" spans="1:8">
      <c r="A10395" s="52" t="s">
        <v>811</v>
      </c>
      <c r="B10395" s="52" t="s">
        <v>857</v>
      </c>
      <c r="C10395" s="52" t="s">
        <v>930</v>
      </c>
      <c r="D10395" s="52" t="s">
        <v>1435</v>
      </c>
      <c r="E10395" s="52" t="s">
        <v>996</v>
      </c>
      <c r="F10395" s="52" t="s">
        <v>201</v>
      </c>
      <c r="G10395" s="56" t="s">
        <v>997</v>
      </c>
      <c r="H10395" s="57">
        <v>1659093000</v>
      </c>
    </row>
    <row r="10396" spans="1:8">
      <c r="A10396" s="52" t="s">
        <v>811</v>
      </c>
      <c r="B10396" s="52" t="s">
        <v>857</v>
      </c>
      <c r="C10396" s="52" t="s">
        <v>930</v>
      </c>
      <c r="D10396" s="52" t="s">
        <v>1435</v>
      </c>
      <c r="E10396" s="52" t="s">
        <v>996</v>
      </c>
      <c r="F10396" s="52" t="s">
        <v>998</v>
      </c>
      <c r="G10396" s="56" t="s">
        <v>999</v>
      </c>
      <c r="H10396" s="57">
        <v>754640000</v>
      </c>
    </row>
    <row r="10397" spans="1:8">
      <c r="A10397" s="52" t="s">
        <v>811</v>
      </c>
      <c r="B10397" s="52" t="s">
        <v>857</v>
      </c>
      <c r="C10397" s="52" t="s">
        <v>930</v>
      </c>
      <c r="D10397" s="52" t="s">
        <v>1435</v>
      </c>
      <c r="E10397" s="52" t="s">
        <v>996</v>
      </c>
      <c r="F10397" s="52" t="s">
        <v>1000</v>
      </c>
      <c r="G10397" s="56" t="s">
        <v>1001</v>
      </c>
      <c r="H10397" s="57">
        <v>204240000</v>
      </c>
    </row>
    <row r="10398" spans="1:8">
      <c r="A10398" s="52" t="s">
        <v>811</v>
      </c>
      <c r="B10398" s="52" t="s">
        <v>857</v>
      </c>
      <c r="C10398" s="52" t="s">
        <v>930</v>
      </c>
      <c r="D10398" s="52" t="s">
        <v>1435</v>
      </c>
      <c r="E10398" s="52" t="s">
        <v>996</v>
      </c>
      <c r="F10398" s="52" t="s">
        <v>1002</v>
      </c>
      <c r="G10398" s="56" t="s">
        <v>1003</v>
      </c>
      <c r="H10398" s="57">
        <v>4500000</v>
      </c>
    </row>
    <row r="10399" spans="1:8">
      <c r="A10399" s="52" t="s">
        <v>811</v>
      </c>
      <c r="B10399" s="52" t="s">
        <v>857</v>
      </c>
      <c r="C10399" s="52" t="s">
        <v>930</v>
      </c>
      <c r="D10399" s="52" t="s">
        <v>1435</v>
      </c>
      <c r="E10399" s="52" t="s">
        <v>996</v>
      </c>
      <c r="F10399" s="52" t="s">
        <v>1004</v>
      </c>
      <c r="G10399" s="56" t="s">
        <v>1005</v>
      </c>
      <c r="H10399" s="57">
        <v>695713000</v>
      </c>
    </row>
    <row r="10400" spans="1:8">
      <c r="A10400" s="52" t="s">
        <v>811</v>
      </c>
      <c r="B10400" s="52" t="s">
        <v>857</v>
      </c>
      <c r="C10400" s="52" t="s">
        <v>930</v>
      </c>
      <c r="D10400" s="52" t="s">
        <v>1435</v>
      </c>
      <c r="E10400" s="52" t="s">
        <v>1006</v>
      </c>
      <c r="F10400" s="52" t="s">
        <v>201</v>
      </c>
      <c r="G10400" s="56" t="s">
        <v>1007</v>
      </c>
      <c r="H10400" s="57">
        <v>573543000</v>
      </c>
    </row>
    <row r="10401" spans="1:8" ht="38.25">
      <c r="A10401" s="52" t="s">
        <v>811</v>
      </c>
      <c r="B10401" s="52" t="s">
        <v>857</v>
      </c>
      <c r="C10401" s="52" t="s">
        <v>930</v>
      </c>
      <c r="D10401" s="52" t="s">
        <v>1435</v>
      </c>
      <c r="E10401" s="52" t="s">
        <v>1006</v>
      </c>
      <c r="F10401" s="52" t="s">
        <v>1008</v>
      </c>
      <c r="G10401" s="56" t="s">
        <v>1009</v>
      </c>
      <c r="H10401" s="57">
        <v>36050000</v>
      </c>
    </row>
    <row r="10402" spans="1:8">
      <c r="A10402" s="52" t="s">
        <v>811</v>
      </c>
      <c r="B10402" s="52" t="s">
        <v>857</v>
      </c>
      <c r="C10402" s="52" t="s">
        <v>930</v>
      </c>
      <c r="D10402" s="52" t="s">
        <v>1435</v>
      </c>
      <c r="E10402" s="52" t="s">
        <v>1006</v>
      </c>
      <c r="F10402" s="52" t="s">
        <v>1010</v>
      </c>
      <c r="G10402" s="56" t="s">
        <v>1011</v>
      </c>
      <c r="H10402" s="57">
        <v>57800000</v>
      </c>
    </row>
    <row r="10403" spans="1:8" ht="38.25">
      <c r="A10403" s="52" t="s">
        <v>811</v>
      </c>
      <c r="B10403" s="52" t="s">
        <v>857</v>
      </c>
      <c r="C10403" s="52" t="s">
        <v>930</v>
      </c>
      <c r="D10403" s="52" t="s">
        <v>1435</v>
      </c>
      <c r="E10403" s="52" t="s">
        <v>1006</v>
      </c>
      <c r="F10403" s="52" t="s">
        <v>1012</v>
      </c>
      <c r="G10403" s="56" t="s">
        <v>1013</v>
      </c>
      <c r="H10403" s="57">
        <v>48006000</v>
      </c>
    </row>
    <row r="10404" spans="1:8">
      <c r="A10404" s="52" t="s">
        <v>811</v>
      </c>
      <c r="B10404" s="52" t="s">
        <v>857</v>
      </c>
      <c r="C10404" s="52" t="s">
        <v>930</v>
      </c>
      <c r="D10404" s="52" t="s">
        <v>1435</v>
      </c>
      <c r="E10404" s="52" t="s">
        <v>1006</v>
      </c>
      <c r="F10404" s="52" t="s">
        <v>1014</v>
      </c>
      <c r="G10404" s="56" t="s">
        <v>1015</v>
      </c>
      <c r="H10404" s="57">
        <v>223887000</v>
      </c>
    </row>
    <row r="10405" spans="1:8" ht="25.5">
      <c r="A10405" s="52" t="s">
        <v>811</v>
      </c>
      <c r="B10405" s="52" t="s">
        <v>857</v>
      </c>
      <c r="C10405" s="52" t="s">
        <v>930</v>
      </c>
      <c r="D10405" s="52" t="s">
        <v>1435</v>
      </c>
      <c r="E10405" s="52" t="s">
        <v>1006</v>
      </c>
      <c r="F10405" s="52" t="s">
        <v>1016</v>
      </c>
      <c r="G10405" s="56" t="s">
        <v>1017</v>
      </c>
      <c r="H10405" s="57">
        <v>61000000</v>
      </c>
    </row>
    <row r="10406" spans="1:8">
      <c r="A10406" s="52" t="s">
        <v>811</v>
      </c>
      <c r="B10406" s="52" t="s">
        <v>857</v>
      </c>
      <c r="C10406" s="52" t="s">
        <v>930</v>
      </c>
      <c r="D10406" s="52" t="s">
        <v>1435</v>
      </c>
      <c r="E10406" s="52" t="s">
        <v>1006</v>
      </c>
      <c r="F10406" s="52" t="s">
        <v>1018</v>
      </c>
      <c r="G10406" s="56" t="s">
        <v>1019</v>
      </c>
      <c r="H10406" s="57">
        <v>36800000</v>
      </c>
    </row>
    <row r="10407" spans="1:8">
      <c r="A10407" s="52" t="s">
        <v>811</v>
      </c>
      <c r="B10407" s="52" t="s">
        <v>857</v>
      </c>
      <c r="C10407" s="52" t="s">
        <v>930</v>
      </c>
      <c r="D10407" s="52" t="s">
        <v>1435</v>
      </c>
      <c r="E10407" s="52" t="s">
        <v>1006</v>
      </c>
      <c r="F10407" s="52" t="s">
        <v>1020</v>
      </c>
      <c r="G10407" s="56" t="s">
        <v>511</v>
      </c>
      <c r="H10407" s="57">
        <v>110000000</v>
      </c>
    </row>
    <row r="10408" spans="1:8">
      <c r="A10408" s="52" t="s">
        <v>811</v>
      </c>
      <c r="B10408" s="52" t="s">
        <v>857</v>
      </c>
      <c r="C10408" s="52" t="s">
        <v>930</v>
      </c>
      <c r="D10408" s="52" t="s">
        <v>1435</v>
      </c>
      <c r="E10408" s="52" t="s">
        <v>1021</v>
      </c>
      <c r="F10408" s="52" t="s">
        <v>201</v>
      </c>
      <c r="G10408" s="56" t="s">
        <v>1022</v>
      </c>
      <c r="H10408" s="57">
        <v>4653513000</v>
      </c>
    </row>
    <row r="10409" spans="1:8">
      <c r="A10409" s="52" t="s">
        <v>811</v>
      </c>
      <c r="B10409" s="52" t="s">
        <v>857</v>
      </c>
      <c r="C10409" s="52" t="s">
        <v>930</v>
      </c>
      <c r="D10409" s="52" t="s">
        <v>1435</v>
      </c>
      <c r="E10409" s="52" t="s">
        <v>1021</v>
      </c>
      <c r="F10409" s="52" t="s">
        <v>1023</v>
      </c>
      <c r="G10409" s="56" t="s">
        <v>1024</v>
      </c>
      <c r="H10409" s="57">
        <v>296457000</v>
      </c>
    </row>
    <row r="10410" spans="1:8">
      <c r="A10410" s="52" t="s">
        <v>811</v>
      </c>
      <c r="B10410" s="52" t="s">
        <v>857</v>
      </c>
      <c r="C10410" s="52" t="s">
        <v>930</v>
      </c>
      <c r="D10410" s="52" t="s">
        <v>1435</v>
      </c>
      <c r="E10410" s="52" t="s">
        <v>1021</v>
      </c>
      <c r="F10410" s="52" t="s">
        <v>1025</v>
      </c>
      <c r="G10410" s="56" t="s">
        <v>1026</v>
      </c>
      <c r="H10410" s="57">
        <v>194750000</v>
      </c>
    </row>
    <row r="10411" spans="1:8">
      <c r="A10411" s="52" t="s">
        <v>811</v>
      </c>
      <c r="B10411" s="52" t="s">
        <v>857</v>
      </c>
      <c r="C10411" s="52" t="s">
        <v>930</v>
      </c>
      <c r="D10411" s="52" t="s">
        <v>1435</v>
      </c>
      <c r="E10411" s="52" t="s">
        <v>1021</v>
      </c>
      <c r="F10411" s="52" t="s">
        <v>1268</v>
      </c>
      <c r="G10411" s="56" t="s">
        <v>1269</v>
      </c>
      <c r="H10411" s="57">
        <v>600000</v>
      </c>
    </row>
    <row r="10412" spans="1:8">
      <c r="A10412" s="52" t="s">
        <v>811</v>
      </c>
      <c r="B10412" s="52" t="s">
        <v>857</v>
      </c>
      <c r="C10412" s="52" t="s">
        <v>930</v>
      </c>
      <c r="D10412" s="52" t="s">
        <v>1435</v>
      </c>
      <c r="E10412" s="52" t="s">
        <v>1021</v>
      </c>
      <c r="F10412" s="52" t="s">
        <v>1027</v>
      </c>
      <c r="G10412" s="56" t="s">
        <v>1028</v>
      </c>
      <c r="H10412" s="57">
        <v>1000000</v>
      </c>
    </row>
    <row r="10413" spans="1:8">
      <c r="A10413" s="52" t="s">
        <v>811</v>
      </c>
      <c r="B10413" s="52" t="s">
        <v>857</v>
      </c>
      <c r="C10413" s="52" t="s">
        <v>930</v>
      </c>
      <c r="D10413" s="52" t="s">
        <v>1435</v>
      </c>
      <c r="E10413" s="52" t="s">
        <v>1021</v>
      </c>
      <c r="F10413" s="52" t="s">
        <v>1029</v>
      </c>
      <c r="G10413" s="56" t="s">
        <v>1030</v>
      </c>
      <c r="H10413" s="57">
        <v>100000</v>
      </c>
    </row>
    <row r="10414" spans="1:8">
      <c r="A10414" s="52" t="s">
        <v>811</v>
      </c>
      <c r="B10414" s="52" t="s">
        <v>857</v>
      </c>
      <c r="C10414" s="52" t="s">
        <v>930</v>
      </c>
      <c r="D10414" s="52" t="s">
        <v>1435</v>
      </c>
      <c r="E10414" s="52" t="s">
        <v>1021</v>
      </c>
      <c r="F10414" s="52" t="s">
        <v>1243</v>
      </c>
      <c r="G10414" s="56" t="s">
        <v>1244</v>
      </c>
      <c r="H10414" s="57">
        <v>115700000</v>
      </c>
    </row>
    <row r="10415" spans="1:8">
      <c r="A10415" s="52" t="s">
        <v>811</v>
      </c>
      <c r="B10415" s="52" t="s">
        <v>857</v>
      </c>
      <c r="C10415" s="52" t="s">
        <v>930</v>
      </c>
      <c r="D10415" s="52" t="s">
        <v>1435</v>
      </c>
      <c r="E10415" s="52" t="s">
        <v>1021</v>
      </c>
      <c r="F10415" s="52" t="s">
        <v>1031</v>
      </c>
      <c r="G10415" s="56" t="s">
        <v>1032</v>
      </c>
      <c r="H10415" s="57">
        <v>1257000000</v>
      </c>
    </row>
    <row r="10416" spans="1:8">
      <c r="A10416" s="52" t="s">
        <v>811</v>
      </c>
      <c r="B10416" s="52" t="s">
        <v>857</v>
      </c>
      <c r="C10416" s="52" t="s">
        <v>930</v>
      </c>
      <c r="D10416" s="52" t="s">
        <v>1435</v>
      </c>
      <c r="E10416" s="52" t="s">
        <v>1021</v>
      </c>
      <c r="F10416" s="52" t="s">
        <v>1033</v>
      </c>
      <c r="G10416" s="56" t="s">
        <v>1034</v>
      </c>
      <c r="H10416" s="57">
        <v>2787906000</v>
      </c>
    </row>
    <row r="10417" spans="1:8">
      <c r="A10417" s="52" t="s">
        <v>811</v>
      </c>
      <c r="B10417" s="52" t="s">
        <v>857</v>
      </c>
      <c r="C10417" s="52" t="s">
        <v>930</v>
      </c>
      <c r="D10417" s="52" t="s">
        <v>1435</v>
      </c>
      <c r="E10417" s="52" t="s">
        <v>1035</v>
      </c>
      <c r="F10417" s="52" t="s">
        <v>201</v>
      </c>
      <c r="G10417" s="56" t="s">
        <v>1036</v>
      </c>
      <c r="H10417" s="57">
        <v>1243525000</v>
      </c>
    </row>
    <row r="10418" spans="1:8">
      <c r="A10418" s="52" t="s">
        <v>811</v>
      </c>
      <c r="B10418" s="52" t="s">
        <v>857</v>
      </c>
      <c r="C10418" s="52" t="s">
        <v>930</v>
      </c>
      <c r="D10418" s="52" t="s">
        <v>1435</v>
      </c>
      <c r="E10418" s="52" t="s">
        <v>1035</v>
      </c>
      <c r="F10418" s="52" t="s">
        <v>1037</v>
      </c>
      <c r="G10418" s="56" t="s">
        <v>1038</v>
      </c>
      <c r="H10418" s="57">
        <v>151075000</v>
      </c>
    </row>
    <row r="10419" spans="1:8">
      <c r="A10419" s="52" t="s">
        <v>811</v>
      </c>
      <c r="B10419" s="52" t="s">
        <v>857</v>
      </c>
      <c r="C10419" s="52" t="s">
        <v>930</v>
      </c>
      <c r="D10419" s="52" t="s">
        <v>1435</v>
      </c>
      <c r="E10419" s="52" t="s">
        <v>1035</v>
      </c>
      <c r="F10419" s="52" t="s">
        <v>1039</v>
      </c>
      <c r="G10419" s="56" t="s">
        <v>1040</v>
      </c>
      <c r="H10419" s="57">
        <v>239100000</v>
      </c>
    </row>
    <row r="10420" spans="1:8">
      <c r="A10420" s="52" t="s">
        <v>811</v>
      </c>
      <c r="B10420" s="52" t="s">
        <v>857</v>
      </c>
      <c r="C10420" s="52" t="s">
        <v>930</v>
      </c>
      <c r="D10420" s="52" t="s">
        <v>1435</v>
      </c>
      <c r="E10420" s="52" t="s">
        <v>1035</v>
      </c>
      <c r="F10420" s="52" t="s">
        <v>1041</v>
      </c>
      <c r="G10420" s="56" t="s">
        <v>1028</v>
      </c>
      <c r="H10420" s="57">
        <v>212150000</v>
      </c>
    </row>
    <row r="10421" spans="1:8">
      <c r="A10421" s="52" t="s">
        <v>811</v>
      </c>
      <c r="B10421" s="52" t="s">
        <v>857</v>
      </c>
      <c r="C10421" s="52" t="s">
        <v>930</v>
      </c>
      <c r="D10421" s="52" t="s">
        <v>1435</v>
      </c>
      <c r="E10421" s="52" t="s">
        <v>1035</v>
      </c>
      <c r="F10421" s="52" t="s">
        <v>1042</v>
      </c>
      <c r="G10421" s="56" t="s">
        <v>1043</v>
      </c>
      <c r="H10421" s="57">
        <v>485200000</v>
      </c>
    </row>
    <row r="10422" spans="1:8">
      <c r="A10422" s="52" t="s">
        <v>811</v>
      </c>
      <c r="B10422" s="52" t="s">
        <v>857</v>
      </c>
      <c r="C10422" s="52" t="s">
        <v>930</v>
      </c>
      <c r="D10422" s="52" t="s">
        <v>1435</v>
      </c>
      <c r="E10422" s="52" t="s">
        <v>1035</v>
      </c>
      <c r="F10422" s="52" t="s">
        <v>1221</v>
      </c>
      <c r="G10422" s="56" t="s">
        <v>971</v>
      </c>
      <c r="H10422" s="57">
        <v>156000000</v>
      </c>
    </row>
    <row r="10423" spans="1:8">
      <c r="A10423" s="52" t="s">
        <v>811</v>
      </c>
      <c r="B10423" s="52" t="s">
        <v>857</v>
      </c>
      <c r="C10423" s="52" t="s">
        <v>930</v>
      </c>
      <c r="D10423" s="52" t="s">
        <v>1435</v>
      </c>
      <c r="E10423" s="52" t="s">
        <v>1044</v>
      </c>
      <c r="F10423" s="52" t="s">
        <v>201</v>
      </c>
      <c r="G10423" s="56" t="s">
        <v>1045</v>
      </c>
      <c r="H10423" s="57">
        <v>542200000</v>
      </c>
    </row>
    <row r="10424" spans="1:8">
      <c r="A10424" s="52" t="s">
        <v>811</v>
      </c>
      <c r="B10424" s="52" t="s">
        <v>857</v>
      </c>
      <c r="C10424" s="52" t="s">
        <v>930</v>
      </c>
      <c r="D10424" s="52" t="s">
        <v>1435</v>
      </c>
      <c r="E10424" s="52" t="s">
        <v>1044</v>
      </c>
      <c r="F10424" s="52" t="s">
        <v>1046</v>
      </c>
      <c r="G10424" s="56" t="s">
        <v>1047</v>
      </c>
      <c r="H10424" s="57">
        <v>212350000</v>
      </c>
    </row>
    <row r="10425" spans="1:8">
      <c r="A10425" s="52" t="s">
        <v>811</v>
      </c>
      <c r="B10425" s="52" t="s">
        <v>857</v>
      </c>
      <c r="C10425" s="52" t="s">
        <v>930</v>
      </c>
      <c r="D10425" s="52" t="s">
        <v>1435</v>
      </c>
      <c r="E10425" s="52" t="s">
        <v>1044</v>
      </c>
      <c r="F10425" s="52" t="s">
        <v>1048</v>
      </c>
      <c r="G10425" s="56" t="s">
        <v>1049</v>
      </c>
      <c r="H10425" s="57">
        <v>229800000</v>
      </c>
    </row>
    <row r="10426" spans="1:8">
      <c r="A10426" s="52" t="s">
        <v>811</v>
      </c>
      <c r="B10426" s="52" t="s">
        <v>857</v>
      </c>
      <c r="C10426" s="52" t="s">
        <v>930</v>
      </c>
      <c r="D10426" s="52" t="s">
        <v>1435</v>
      </c>
      <c r="E10426" s="52" t="s">
        <v>1044</v>
      </c>
      <c r="F10426" s="52" t="s">
        <v>1050</v>
      </c>
      <c r="G10426" s="56" t="s">
        <v>1051</v>
      </c>
      <c r="H10426" s="57">
        <v>100050000</v>
      </c>
    </row>
    <row r="10427" spans="1:8" ht="25.5">
      <c r="A10427" s="52" t="s">
        <v>811</v>
      </c>
      <c r="B10427" s="52" t="s">
        <v>857</v>
      </c>
      <c r="C10427" s="52" t="s">
        <v>930</v>
      </c>
      <c r="D10427" s="52" t="s">
        <v>1435</v>
      </c>
      <c r="E10427" s="52" t="s">
        <v>1058</v>
      </c>
      <c r="F10427" s="52" t="s">
        <v>201</v>
      </c>
      <c r="G10427" s="56" t="s">
        <v>1059</v>
      </c>
      <c r="H10427" s="57">
        <v>2130393000</v>
      </c>
    </row>
    <row r="10428" spans="1:8">
      <c r="A10428" s="52" t="s">
        <v>811</v>
      </c>
      <c r="B10428" s="52" t="s">
        <v>857</v>
      </c>
      <c r="C10428" s="52" t="s">
        <v>930</v>
      </c>
      <c r="D10428" s="52" t="s">
        <v>1435</v>
      </c>
      <c r="E10428" s="52" t="s">
        <v>1058</v>
      </c>
      <c r="F10428" s="52" t="s">
        <v>1060</v>
      </c>
      <c r="G10428" s="56" t="s">
        <v>1061</v>
      </c>
      <c r="H10428" s="57">
        <v>237660000</v>
      </c>
    </row>
    <row r="10429" spans="1:8">
      <c r="A10429" s="52" t="s">
        <v>811</v>
      </c>
      <c r="B10429" s="52" t="s">
        <v>857</v>
      </c>
      <c r="C10429" s="52" t="s">
        <v>930</v>
      </c>
      <c r="D10429" s="52" t="s">
        <v>1435</v>
      </c>
      <c r="E10429" s="52" t="s">
        <v>1058</v>
      </c>
      <c r="F10429" s="52" t="s">
        <v>1207</v>
      </c>
      <c r="G10429" s="56" t="s">
        <v>1208</v>
      </c>
      <c r="H10429" s="57">
        <v>7000000</v>
      </c>
    </row>
    <row r="10430" spans="1:8">
      <c r="A10430" s="52" t="s">
        <v>811</v>
      </c>
      <c r="B10430" s="52" t="s">
        <v>857</v>
      </c>
      <c r="C10430" s="52" t="s">
        <v>930</v>
      </c>
      <c r="D10430" s="52" t="s">
        <v>1435</v>
      </c>
      <c r="E10430" s="52" t="s">
        <v>1058</v>
      </c>
      <c r="F10430" s="52" t="s">
        <v>1062</v>
      </c>
      <c r="G10430" s="56" t="s">
        <v>1063</v>
      </c>
      <c r="H10430" s="57">
        <v>101000000</v>
      </c>
    </row>
    <row r="10431" spans="1:8">
      <c r="A10431" s="52" t="s">
        <v>811</v>
      </c>
      <c r="B10431" s="52" t="s">
        <v>857</v>
      </c>
      <c r="C10431" s="52" t="s">
        <v>930</v>
      </c>
      <c r="D10431" s="52" t="s">
        <v>1435</v>
      </c>
      <c r="E10431" s="52" t="s">
        <v>1058</v>
      </c>
      <c r="F10431" s="52" t="s">
        <v>1064</v>
      </c>
      <c r="G10431" s="56" t="s">
        <v>1065</v>
      </c>
      <c r="H10431" s="57">
        <v>242340000</v>
      </c>
    </row>
    <row r="10432" spans="1:8">
      <c r="A10432" s="52" t="s">
        <v>811</v>
      </c>
      <c r="B10432" s="52" t="s">
        <v>857</v>
      </c>
      <c r="C10432" s="52" t="s">
        <v>930</v>
      </c>
      <c r="D10432" s="52" t="s">
        <v>1435</v>
      </c>
      <c r="E10432" s="52" t="s">
        <v>1058</v>
      </c>
      <c r="F10432" s="52" t="s">
        <v>1066</v>
      </c>
      <c r="G10432" s="56" t="s">
        <v>1067</v>
      </c>
      <c r="H10432" s="57">
        <v>128115000</v>
      </c>
    </row>
    <row r="10433" spans="1:8">
      <c r="A10433" s="52" t="s">
        <v>811</v>
      </c>
      <c r="B10433" s="52" t="s">
        <v>857</v>
      </c>
      <c r="C10433" s="52" t="s">
        <v>930</v>
      </c>
      <c r="D10433" s="52" t="s">
        <v>1435</v>
      </c>
      <c r="E10433" s="52" t="s">
        <v>1058</v>
      </c>
      <c r="F10433" s="52" t="s">
        <v>1068</v>
      </c>
      <c r="G10433" s="56" t="s">
        <v>1069</v>
      </c>
      <c r="H10433" s="57">
        <v>3000000</v>
      </c>
    </row>
    <row r="10434" spans="1:8">
      <c r="A10434" s="52" t="s">
        <v>811</v>
      </c>
      <c r="B10434" s="52" t="s">
        <v>857</v>
      </c>
      <c r="C10434" s="52" t="s">
        <v>930</v>
      </c>
      <c r="D10434" s="52" t="s">
        <v>1435</v>
      </c>
      <c r="E10434" s="52" t="s">
        <v>1058</v>
      </c>
      <c r="F10434" s="52" t="s">
        <v>1070</v>
      </c>
      <c r="G10434" s="56" t="s">
        <v>1071</v>
      </c>
      <c r="H10434" s="57">
        <v>1411278000</v>
      </c>
    </row>
    <row r="10435" spans="1:8" ht="25.5">
      <c r="A10435" s="52" t="s">
        <v>811</v>
      </c>
      <c r="B10435" s="52" t="s">
        <v>857</v>
      </c>
      <c r="C10435" s="52" t="s">
        <v>930</v>
      </c>
      <c r="D10435" s="52" t="s">
        <v>1435</v>
      </c>
      <c r="E10435" s="52" t="s">
        <v>1072</v>
      </c>
      <c r="F10435" s="52" t="s">
        <v>201</v>
      </c>
      <c r="G10435" s="56" t="s">
        <v>1073</v>
      </c>
      <c r="H10435" s="57">
        <v>2728000000</v>
      </c>
    </row>
    <row r="10436" spans="1:8">
      <c r="A10436" s="52" t="s">
        <v>811</v>
      </c>
      <c r="B10436" s="52" t="s">
        <v>857</v>
      </c>
      <c r="C10436" s="52" t="s">
        <v>930</v>
      </c>
      <c r="D10436" s="52" t="s">
        <v>1435</v>
      </c>
      <c r="E10436" s="52" t="s">
        <v>1072</v>
      </c>
      <c r="F10436" s="52" t="s">
        <v>1361</v>
      </c>
      <c r="G10436" s="56" t="s">
        <v>1061</v>
      </c>
      <c r="H10436" s="57">
        <v>2281000000</v>
      </c>
    </row>
    <row r="10437" spans="1:8">
      <c r="A10437" s="52" t="s">
        <v>811</v>
      </c>
      <c r="B10437" s="52" t="s">
        <v>857</v>
      </c>
      <c r="C10437" s="52" t="s">
        <v>930</v>
      </c>
      <c r="D10437" s="52" t="s">
        <v>1435</v>
      </c>
      <c r="E10437" s="52" t="s">
        <v>1072</v>
      </c>
      <c r="F10437" s="52" t="s">
        <v>1074</v>
      </c>
      <c r="G10437" s="56" t="s">
        <v>1067</v>
      </c>
      <c r="H10437" s="57">
        <v>177140000</v>
      </c>
    </row>
    <row r="10438" spans="1:8">
      <c r="A10438" s="52" t="s">
        <v>811</v>
      </c>
      <c r="B10438" s="52" t="s">
        <v>857</v>
      </c>
      <c r="C10438" s="52" t="s">
        <v>930</v>
      </c>
      <c r="D10438" s="52" t="s">
        <v>1435</v>
      </c>
      <c r="E10438" s="52" t="s">
        <v>1072</v>
      </c>
      <c r="F10438" s="52" t="s">
        <v>1075</v>
      </c>
      <c r="G10438" s="56" t="s">
        <v>1065</v>
      </c>
      <c r="H10438" s="57">
        <v>114860000</v>
      </c>
    </row>
    <row r="10439" spans="1:8">
      <c r="A10439" s="52" t="s">
        <v>811</v>
      </c>
      <c r="B10439" s="52" t="s">
        <v>857</v>
      </c>
      <c r="C10439" s="52" t="s">
        <v>930</v>
      </c>
      <c r="D10439" s="52" t="s">
        <v>1435</v>
      </c>
      <c r="E10439" s="52" t="s">
        <v>1072</v>
      </c>
      <c r="F10439" s="52" t="s">
        <v>1252</v>
      </c>
      <c r="G10439" s="56" t="s">
        <v>1253</v>
      </c>
      <c r="H10439" s="57">
        <v>155000000</v>
      </c>
    </row>
    <row r="10440" spans="1:8" ht="25.5">
      <c r="A10440" s="52" t="s">
        <v>811</v>
      </c>
      <c r="B10440" s="52" t="s">
        <v>857</v>
      </c>
      <c r="C10440" s="52" t="s">
        <v>930</v>
      </c>
      <c r="D10440" s="52" t="s">
        <v>1435</v>
      </c>
      <c r="E10440" s="52" t="s">
        <v>1076</v>
      </c>
      <c r="F10440" s="52" t="s">
        <v>201</v>
      </c>
      <c r="G10440" s="56" t="s">
        <v>1077</v>
      </c>
      <c r="H10440" s="57">
        <v>64644339000</v>
      </c>
    </row>
    <row r="10441" spans="1:8">
      <c r="A10441" s="52" t="s">
        <v>811</v>
      </c>
      <c r="B10441" s="52" t="s">
        <v>857</v>
      </c>
      <c r="C10441" s="52" t="s">
        <v>930</v>
      </c>
      <c r="D10441" s="52" t="s">
        <v>1435</v>
      </c>
      <c r="E10441" s="52" t="s">
        <v>1076</v>
      </c>
      <c r="F10441" s="52" t="s">
        <v>1112</v>
      </c>
      <c r="G10441" s="56" t="s">
        <v>1113</v>
      </c>
      <c r="H10441" s="57">
        <v>318584000</v>
      </c>
    </row>
    <row r="10442" spans="1:8">
      <c r="A10442" s="52" t="s">
        <v>811</v>
      </c>
      <c r="B10442" s="52" t="s">
        <v>857</v>
      </c>
      <c r="C10442" s="52" t="s">
        <v>930</v>
      </c>
      <c r="D10442" s="52" t="s">
        <v>1435</v>
      </c>
      <c r="E10442" s="52" t="s">
        <v>1076</v>
      </c>
      <c r="F10442" s="52" t="s">
        <v>1078</v>
      </c>
      <c r="G10442" s="56" t="s">
        <v>1079</v>
      </c>
      <c r="H10442" s="57">
        <v>21500000</v>
      </c>
    </row>
    <row r="10443" spans="1:8">
      <c r="A10443" s="52" t="s">
        <v>811</v>
      </c>
      <c r="B10443" s="52" t="s">
        <v>857</v>
      </c>
      <c r="C10443" s="52" t="s">
        <v>930</v>
      </c>
      <c r="D10443" s="52" t="s">
        <v>1435</v>
      </c>
      <c r="E10443" s="52" t="s">
        <v>1076</v>
      </c>
      <c r="F10443" s="52" t="s">
        <v>1080</v>
      </c>
      <c r="G10443" s="56" t="s">
        <v>1081</v>
      </c>
      <c r="H10443" s="57">
        <v>593803000</v>
      </c>
    </row>
    <row r="10444" spans="1:8">
      <c r="A10444" s="52" t="s">
        <v>811</v>
      </c>
      <c r="B10444" s="52" t="s">
        <v>857</v>
      </c>
      <c r="C10444" s="52" t="s">
        <v>930</v>
      </c>
      <c r="D10444" s="52" t="s">
        <v>1435</v>
      </c>
      <c r="E10444" s="52" t="s">
        <v>1076</v>
      </c>
      <c r="F10444" s="52" t="s">
        <v>1082</v>
      </c>
      <c r="G10444" s="56" t="s">
        <v>971</v>
      </c>
      <c r="H10444" s="57">
        <v>63710452000</v>
      </c>
    </row>
    <row r="10445" spans="1:8" ht="25.5">
      <c r="A10445" s="52" t="s">
        <v>811</v>
      </c>
      <c r="B10445" s="52" t="s">
        <v>857</v>
      </c>
      <c r="C10445" s="52" t="s">
        <v>930</v>
      </c>
      <c r="D10445" s="52" t="s">
        <v>1435</v>
      </c>
      <c r="E10445" s="52" t="s">
        <v>1346</v>
      </c>
      <c r="F10445" s="52" t="s">
        <v>201</v>
      </c>
      <c r="G10445" s="56" t="s">
        <v>1347</v>
      </c>
      <c r="H10445" s="57">
        <v>190000000</v>
      </c>
    </row>
    <row r="10446" spans="1:8">
      <c r="A10446" s="52" t="s">
        <v>811</v>
      </c>
      <c r="B10446" s="52" t="s">
        <v>857</v>
      </c>
      <c r="C10446" s="52" t="s">
        <v>930</v>
      </c>
      <c r="D10446" s="52" t="s">
        <v>1435</v>
      </c>
      <c r="E10446" s="52" t="s">
        <v>1346</v>
      </c>
      <c r="F10446" s="52" t="s">
        <v>1380</v>
      </c>
      <c r="G10446" s="56" t="s">
        <v>971</v>
      </c>
      <c r="H10446" s="57">
        <v>190000000</v>
      </c>
    </row>
    <row r="10447" spans="1:8">
      <c r="A10447" s="52" t="s">
        <v>811</v>
      </c>
      <c r="B10447" s="52" t="s">
        <v>857</v>
      </c>
      <c r="C10447" s="52" t="s">
        <v>930</v>
      </c>
      <c r="D10447" s="52" t="s">
        <v>1435</v>
      </c>
      <c r="E10447" s="52" t="s">
        <v>1083</v>
      </c>
      <c r="F10447" s="52" t="s">
        <v>201</v>
      </c>
      <c r="G10447" s="56" t="s">
        <v>971</v>
      </c>
      <c r="H10447" s="57">
        <v>73632784200</v>
      </c>
    </row>
    <row r="10448" spans="1:8">
      <c r="A10448" s="52" t="s">
        <v>811</v>
      </c>
      <c r="B10448" s="52" t="s">
        <v>857</v>
      </c>
      <c r="C10448" s="52" t="s">
        <v>930</v>
      </c>
      <c r="D10448" s="52" t="s">
        <v>1435</v>
      </c>
      <c r="E10448" s="52" t="s">
        <v>1083</v>
      </c>
      <c r="F10448" s="52" t="s">
        <v>1084</v>
      </c>
      <c r="G10448" s="56" t="s">
        <v>1085</v>
      </c>
      <c r="H10448" s="57">
        <v>6000000</v>
      </c>
    </row>
    <row r="10449" spans="1:8">
      <c r="A10449" s="52" t="s">
        <v>811</v>
      </c>
      <c r="B10449" s="52" t="s">
        <v>857</v>
      </c>
      <c r="C10449" s="52" t="s">
        <v>930</v>
      </c>
      <c r="D10449" s="52" t="s">
        <v>1435</v>
      </c>
      <c r="E10449" s="52" t="s">
        <v>1083</v>
      </c>
      <c r="F10449" s="52" t="s">
        <v>1088</v>
      </c>
      <c r="G10449" s="56" t="s">
        <v>1089</v>
      </c>
      <c r="H10449" s="57">
        <v>2435175000</v>
      </c>
    </row>
    <row r="10450" spans="1:8">
      <c r="A10450" s="52" t="s">
        <v>811</v>
      </c>
      <c r="B10450" s="52" t="s">
        <v>857</v>
      </c>
      <c r="C10450" s="52" t="s">
        <v>930</v>
      </c>
      <c r="D10450" s="52" t="s">
        <v>1435</v>
      </c>
      <c r="E10450" s="52" t="s">
        <v>1083</v>
      </c>
      <c r="F10450" s="52" t="s">
        <v>1090</v>
      </c>
      <c r="G10450" s="56" t="s">
        <v>1091</v>
      </c>
      <c r="H10450" s="57">
        <v>71191609200</v>
      </c>
    </row>
    <row r="10451" spans="1:8" ht="38.25">
      <c r="A10451" s="52" t="s">
        <v>811</v>
      </c>
      <c r="B10451" s="52" t="s">
        <v>857</v>
      </c>
      <c r="C10451" s="52" t="s">
        <v>930</v>
      </c>
      <c r="D10451" s="52" t="s">
        <v>1435</v>
      </c>
      <c r="E10451" s="52" t="s">
        <v>1254</v>
      </c>
      <c r="F10451" s="52" t="s">
        <v>201</v>
      </c>
      <c r="G10451" s="56" t="s">
        <v>1255</v>
      </c>
      <c r="H10451" s="57">
        <v>1323040000</v>
      </c>
    </row>
    <row r="10452" spans="1:8">
      <c r="A10452" s="52" t="s">
        <v>811</v>
      </c>
      <c r="B10452" s="52" t="s">
        <v>857</v>
      </c>
      <c r="C10452" s="52" t="s">
        <v>930</v>
      </c>
      <c r="D10452" s="52" t="s">
        <v>1435</v>
      </c>
      <c r="E10452" s="52" t="s">
        <v>1254</v>
      </c>
      <c r="F10452" s="52" t="s">
        <v>1433</v>
      </c>
      <c r="G10452" s="56" t="s">
        <v>1434</v>
      </c>
      <c r="H10452" s="57">
        <v>3000000</v>
      </c>
    </row>
    <row r="10453" spans="1:8" ht="51">
      <c r="A10453" s="52" t="s">
        <v>811</v>
      </c>
      <c r="B10453" s="52" t="s">
        <v>857</v>
      </c>
      <c r="C10453" s="52" t="s">
        <v>930</v>
      </c>
      <c r="D10453" s="52" t="s">
        <v>1435</v>
      </c>
      <c r="E10453" s="52" t="s">
        <v>1254</v>
      </c>
      <c r="F10453" s="52" t="s">
        <v>1256</v>
      </c>
      <c r="G10453" s="56" t="s">
        <v>1257</v>
      </c>
      <c r="H10453" s="57">
        <v>878040000</v>
      </c>
    </row>
    <row r="10454" spans="1:8">
      <c r="A10454" s="52" t="s">
        <v>811</v>
      </c>
      <c r="B10454" s="52" t="s">
        <v>857</v>
      </c>
      <c r="C10454" s="52" t="s">
        <v>930</v>
      </c>
      <c r="D10454" s="52" t="s">
        <v>1435</v>
      </c>
      <c r="E10454" s="52" t="s">
        <v>1254</v>
      </c>
      <c r="F10454" s="52" t="s">
        <v>1352</v>
      </c>
      <c r="G10454" s="56" t="s">
        <v>971</v>
      </c>
      <c r="H10454" s="57">
        <v>442000000</v>
      </c>
    </row>
    <row r="10455" spans="1:8">
      <c r="A10455" s="52" t="s">
        <v>811</v>
      </c>
      <c r="B10455" s="52" t="s">
        <v>857</v>
      </c>
      <c r="C10455" s="52" t="s">
        <v>930</v>
      </c>
      <c r="D10455" s="52" t="s">
        <v>1435</v>
      </c>
      <c r="E10455" s="52" t="s">
        <v>1302</v>
      </c>
      <c r="F10455" s="52" t="s">
        <v>201</v>
      </c>
      <c r="G10455" s="56" t="s">
        <v>1303</v>
      </c>
      <c r="H10455" s="57">
        <v>39875000</v>
      </c>
    </row>
    <row r="10456" spans="1:8">
      <c r="A10456" s="52" t="s">
        <v>811</v>
      </c>
      <c r="B10456" s="52" t="s">
        <v>857</v>
      </c>
      <c r="C10456" s="52" t="s">
        <v>930</v>
      </c>
      <c r="D10456" s="52" t="s">
        <v>1435</v>
      </c>
      <c r="E10456" s="52" t="s">
        <v>1302</v>
      </c>
      <c r="F10456" s="52" t="s">
        <v>1377</v>
      </c>
      <c r="G10456" s="56" t="s">
        <v>1378</v>
      </c>
      <c r="H10456" s="57">
        <v>39875000</v>
      </c>
    </row>
    <row r="10457" spans="1:8">
      <c r="A10457" s="52" t="s">
        <v>811</v>
      </c>
      <c r="B10457" s="52" t="s">
        <v>857</v>
      </c>
      <c r="C10457" s="52" t="s">
        <v>930</v>
      </c>
      <c r="D10457" s="52" t="s">
        <v>1435</v>
      </c>
      <c r="E10457" s="52" t="s">
        <v>1096</v>
      </c>
      <c r="F10457" s="52" t="s">
        <v>201</v>
      </c>
      <c r="G10457" s="56" t="s">
        <v>1097</v>
      </c>
      <c r="H10457" s="57">
        <v>7307776975</v>
      </c>
    </row>
    <row r="10458" spans="1:8" ht="25.5">
      <c r="A10458" s="52" t="s">
        <v>811</v>
      </c>
      <c r="B10458" s="52" t="s">
        <v>857</v>
      </c>
      <c r="C10458" s="52" t="s">
        <v>930</v>
      </c>
      <c r="D10458" s="52" t="s">
        <v>1435</v>
      </c>
      <c r="E10458" s="52" t="s">
        <v>1096</v>
      </c>
      <c r="F10458" s="52" t="s">
        <v>1098</v>
      </c>
      <c r="G10458" s="56" t="s">
        <v>1099</v>
      </c>
      <c r="H10458" s="57">
        <v>7307776975</v>
      </c>
    </row>
    <row r="10459" spans="1:8">
      <c r="A10459" s="52" t="s">
        <v>811</v>
      </c>
      <c r="B10459" s="52" t="s">
        <v>857</v>
      </c>
      <c r="C10459" s="52" t="s">
        <v>930</v>
      </c>
      <c r="D10459" s="52" t="s">
        <v>1435</v>
      </c>
      <c r="E10459" s="52" t="s">
        <v>1133</v>
      </c>
      <c r="F10459" s="52" t="s">
        <v>201</v>
      </c>
      <c r="G10459" s="56" t="s">
        <v>1134</v>
      </c>
      <c r="H10459" s="57">
        <v>21410000</v>
      </c>
    </row>
    <row r="10460" spans="1:8">
      <c r="A10460" s="52" t="s">
        <v>811</v>
      </c>
      <c r="B10460" s="52" t="s">
        <v>857</v>
      </c>
      <c r="C10460" s="52" t="s">
        <v>930</v>
      </c>
      <c r="D10460" s="52" t="s">
        <v>1435</v>
      </c>
      <c r="E10460" s="52" t="s">
        <v>1133</v>
      </c>
      <c r="F10460" s="52" t="s">
        <v>1135</v>
      </c>
      <c r="G10460" s="56" t="s">
        <v>1136</v>
      </c>
      <c r="H10460" s="57">
        <v>21410000</v>
      </c>
    </row>
    <row r="10461" spans="1:8">
      <c r="A10461" s="52" t="s">
        <v>811</v>
      </c>
      <c r="B10461" s="52" t="s">
        <v>857</v>
      </c>
      <c r="C10461" s="52" t="s">
        <v>930</v>
      </c>
      <c r="D10461" s="52" t="s">
        <v>1435</v>
      </c>
      <c r="E10461" s="52" t="s">
        <v>1100</v>
      </c>
      <c r="F10461" s="52" t="s">
        <v>201</v>
      </c>
      <c r="G10461" s="56" t="s">
        <v>1034</v>
      </c>
      <c r="H10461" s="57">
        <v>903841406</v>
      </c>
    </row>
    <row r="10462" spans="1:8">
      <c r="A10462" s="52" t="s">
        <v>811</v>
      </c>
      <c r="B10462" s="52" t="s">
        <v>857</v>
      </c>
      <c r="C10462" s="52" t="s">
        <v>930</v>
      </c>
      <c r="D10462" s="52" t="s">
        <v>1435</v>
      </c>
      <c r="E10462" s="52" t="s">
        <v>1100</v>
      </c>
      <c r="F10462" s="52" t="s">
        <v>1101</v>
      </c>
      <c r="G10462" s="56" t="s">
        <v>1102</v>
      </c>
      <c r="H10462" s="57">
        <v>310983669</v>
      </c>
    </row>
    <row r="10463" spans="1:8">
      <c r="A10463" s="52" t="s">
        <v>811</v>
      </c>
      <c r="B10463" s="52" t="s">
        <v>857</v>
      </c>
      <c r="C10463" s="52" t="s">
        <v>930</v>
      </c>
      <c r="D10463" s="52" t="s">
        <v>1435</v>
      </c>
      <c r="E10463" s="52" t="s">
        <v>1100</v>
      </c>
      <c r="F10463" s="52" t="s">
        <v>1103</v>
      </c>
      <c r="G10463" s="56" t="s">
        <v>1104</v>
      </c>
      <c r="H10463" s="57">
        <v>567992737</v>
      </c>
    </row>
    <row r="10464" spans="1:8">
      <c r="A10464" s="52" t="s">
        <v>811</v>
      </c>
      <c r="B10464" s="52" t="s">
        <v>857</v>
      </c>
      <c r="C10464" s="52" t="s">
        <v>930</v>
      </c>
      <c r="D10464" s="52" t="s">
        <v>1435</v>
      </c>
      <c r="E10464" s="52" t="s">
        <v>1100</v>
      </c>
      <c r="F10464" s="52" t="s">
        <v>1105</v>
      </c>
      <c r="G10464" s="56" t="s">
        <v>971</v>
      </c>
      <c r="H10464" s="57">
        <v>24865000</v>
      </c>
    </row>
    <row r="10465" spans="1:8">
      <c r="A10465" s="52" t="s">
        <v>811</v>
      </c>
      <c r="B10465" s="52" t="s">
        <v>857</v>
      </c>
      <c r="C10465" s="52" t="s">
        <v>1209</v>
      </c>
      <c r="D10465" s="52" t="s">
        <v>201</v>
      </c>
      <c r="E10465" s="52" t="s">
        <v>201</v>
      </c>
      <c r="F10465" s="52" t="s">
        <v>201</v>
      </c>
      <c r="G10465" s="56" t="s">
        <v>1210</v>
      </c>
      <c r="H10465" s="57">
        <v>41000000</v>
      </c>
    </row>
    <row r="10466" spans="1:8" ht="25.5">
      <c r="A10466" s="52" t="s">
        <v>811</v>
      </c>
      <c r="B10466" s="52" t="s">
        <v>857</v>
      </c>
      <c r="C10466" s="52" t="s">
        <v>1209</v>
      </c>
      <c r="D10466" s="52" t="s">
        <v>1389</v>
      </c>
      <c r="E10466" s="52" t="s">
        <v>201</v>
      </c>
      <c r="F10466" s="52" t="s">
        <v>201</v>
      </c>
      <c r="G10466" s="56" t="s">
        <v>1390</v>
      </c>
      <c r="H10466" s="57">
        <v>41000000</v>
      </c>
    </row>
    <row r="10467" spans="1:8" ht="25.5">
      <c r="A10467" s="52" t="s">
        <v>811</v>
      </c>
      <c r="B10467" s="52" t="s">
        <v>857</v>
      </c>
      <c r="C10467" s="52" t="s">
        <v>1209</v>
      </c>
      <c r="D10467" s="52" t="s">
        <v>1389</v>
      </c>
      <c r="E10467" s="52" t="s">
        <v>1076</v>
      </c>
      <c r="F10467" s="52" t="s">
        <v>201</v>
      </c>
      <c r="G10467" s="56" t="s">
        <v>1077</v>
      </c>
      <c r="H10467" s="57">
        <v>25800000</v>
      </c>
    </row>
    <row r="10468" spans="1:8">
      <c r="A10468" s="52" t="s">
        <v>811</v>
      </c>
      <c r="B10468" s="52" t="s">
        <v>857</v>
      </c>
      <c r="C10468" s="52" t="s">
        <v>1209</v>
      </c>
      <c r="D10468" s="52" t="s">
        <v>1389</v>
      </c>
      <c r="E10468" s="52" t="s">
        <v>1076</v>
      </c>
      <c r="F10468" s="52" t="s">
        <v>1082</v>
      </c>
      <c r="G10468" s="56" t="s">
        <v>971</v>
      </c>
      <c r="H10468" s="57">
        <v>25800000</v>
      </c>
    </row>
    <row r="10469" spans="1:8">
      <c r="A10469" s="52" t="s">
        <v>811</v>
      </c>
      <c r="B10469" s="52" t="s">
        <v>857</v>
      </c>
      <c r="C10469" s="52" t="s">
        <v>1209</v>
      </c>
      <c r="D10469" s="52" t="s">
        <v>1389</v>
      </c>
      <c r="E10469" s="52" t="s">
        <v>1083</v>
      </c>
      <c r="F10469" s="52" t="s">
        <v>201</v>
      </c>
      <c r="G10469" s="56" t="s">
        <v>971</v>
      </c>
      <c r="H10469" s="57">
        <v>15200000</v>
      </c>
    </row>
    <row r="10470" spans="1:8">
      <c r="A10470" s="52" t="s">
        <v>811</v>
      </c>
      <c r="B10470" s="52" t="s">
        <v>857</v>
      </c>
      <c r="C10470" s="52" t="s">
        <v>1209</v>
      </c>
      <c r="D10470" s="52" t="s">
        <v>1389</v>
      </c>
      <c r="E10470" s="52" t="s">
        <v>1083</v>
      </c>
      <c r="F10470" s="52" t="s">
        <v>1090</v>
      </c>
      <c r="G10470" s="56" t="s">
        <v>1091</v>
      </c>
      <c r="H10470" s="57">
        <v>15200000</v>
      </c>
    </row>
    <row r="10471" spans="1:8">
      <c r="A10471" s="52" t="s">
        <v>811</v>
      </c>
      <c r="B10471" s="52" t="s">
        <v>859</v>
      </c>
      <c r="C10471" s="52" t="s">
        <v>201</v>
      </c>
      <c r="D10471" s="52" t="s">
        <v>201</v>
      </c>
      <c r="E10471" s="52" t="s">
        <v>201</v>
      </c>
      <c r="F10471" s="52" t="s">
        <v>201</v>
      </c>
      <c r="G10471" s="56" t="s">
        <v>860</v>
      </c>
      <c r="H10471" s="57">
        <v>41944837600</v>
      </c>
    </row>
    <row r="10472" spans="1:8" ht="25.5">
      <c r="A10472" s="52" t="s">
        <v>811</v>
      </c>
      <c r="B10472" s="52" t="s">
        <v>859</v>
      </c>
      <c r="C10472" s="52" t="s">
        <v>930</v>
      </c>
      <c r="D10472" s="52" t="s">
        <v>201</v>
      </c>
      <c r="E10472" s="52" t="s">
        <v>201</v>
      </c>
      <c r="F10472" s="52" t="s">
        <v>201</v>
      </c>
      <c r="G10472" s="56" t="s">
        <v>931</v>
      </c>
      <c r="H10472" s="57">
        <v>41358337600</v>
      </c>
    </row>
    <row r="10473" spans="1:8">
      <c r="A10473" s="52" t="s">
        <v>811</v>
      </c>
      <c r="B10473" s="52" t="s">
        <v>859</v>
      </c>
      <c r="C10473" s="52" t="s">
        <v>930</v>
      </c>
      <c r="D10473" s="52" t="s">
        <v>1435</v>
      </c>
      <c r="E10473" s="52" t="s">
        <v>201</v>
      </c>
      <c r="F10473" s="52" t="s">
        <v>201</v>
      </c>
      <c r="G10473" s="56" t="s">
        <v>1436</v>
      </c>
      <c r="H10473" s="57">
        <v>0</v>
      </c>
    </row>
    <row r="10474" spans="1:8">
      <c r="A10474" s="52" t="s">
        <v>811</v>
      </c>
      <c r="B10474" s="52" t="s">
        <v>859</v>
      </c>
      <c r="C10474" s="52" t="s">
        <v>930</v>
      </c>
      <c r="D10474" s="52" t="s">
        <v>1323</v>
      </c>
      <c r="E10474" s="52" t="s">
        <v>201</v>
      </c>
      <c r="F10474" s="52" t="s">
        <v>201</v>
      </c>
      <c r="G10474" s="56" t="s">
        <v>1324</v>
      </c>
      <c r="H10474" s="57">
        <v>41218337600</v>
      </c>
    </row>
    <row r="10475" spans="1:8">
      <c r="A10475" s="52" t="s">
        <v>811</v>
      </c>
      <c r="B10475" s="52" t="s">
        <v>859</v>
      </c>
      <c r="C10475" s="52" t="s">
        <v>930</v>
      </c>
      <c r="D10475" s="52" t="s">
        <v>1323</v>
      </c>
      <c r="E10475" s="52" t="s">
        <v>934</v>
      </c>
      <c r="F10475" s="52" t="s">
        <v>201</v>
      </c>
      <c r="G10475" s="56" t="s">
        <v>935</v>
      </c>
      <c r="H10475" s="57">
        <v>5950225541</v>
      </c>
    </row>
    <row r="10476" spans="1:8">
      <c r="A10476" s="52" t="s">
        <v>811</v>
      </c>
      <c r="B10476" s="52" t="s">
        <v>859</v>
      </c>
      <c r="C10476" s="52" t="s">
        <v>930</v>
      </c>
      <c r="D10476" s="52" t="s">
        <v>1323</v>
      </c>
      <c r="E10476" s="52" t="s">
        <v>934</v>
      </c>
      <c r="F10476" s="52" t="s">
        <v>936</v>
      </c>
      <c r="G10476" s="56" t="s">
        <v>937</v>
      </c>
      <c r="H10476" s="57">
        <v>5950225541</v>
      </c>
    </row>
    <row r="10477" spans="1:8" ht="25.5">
      <c r="A10477" s="52" t="s">
        <v>811</v>
      </c>
      <c r="B10477" s="52" t="s">
        <v>859</v>
      </c>
      <c r="C10477" s="52" t="s">
        <v>930</v>
      </c>
      <c r="D10477" s="52" t="s">
        <v>1323</v>
      </c>
      <c r="E10477" s="52" t="s">
        <v>940</v>
      </c>
      <c r="F10477" s="52" t="s">
        <v>201</v>
      </c>
      <c r="G10477" s="56" t="s">
        <v>941</v>
      </c>
      <c r="H10477" s="57">
        <v>247213669</v>
      </c>
    </row>
    <row r="10478" spans="1:8" ht="25.5">
      <c r="A10478" s="52" t="s">
        <v>811</v>
      </c>
      <c r="B10478" s="52" t="s">
        <v>859</v>
      </c>
      <c r="C10478" s="52" t="s">
        <v>930</v>
      </c>
      <c r="D10478" s="52" t="s">
        <v>1323</v>
      </c>
      <c r="E10478" s="52" t="s">
        <v>940</v>
      </c>
      <c r="F10478" s="52" t="s">
        <v>942</v>
      </c>
      <c r="G10478" s="56" t="s">
        <v>943</v>
      </c>
      <c r="H10478" s="57">
        <v>247213669</v>
      </c>
    </row>
    <row r="10479" spans="1:8">
      <c r="A10479" s="52" t="s">
        <v>811</v>
      </c>
      <c r="B10479" s="52" t="s">
        <v>859</v>
      </c>
      <c r="C10479" s="52" t="s">
        <v>930</v>
      </c>
      <c r="D10479" s="52" t="s">
        <v>1323</v>
      </c>
      <c r="E10479" s="52" t="s">
        <v>944</v>
      </c>
      <c r="F10479" s="52" t="s">
        <v>201</v>
      </c>
      <c r="G10479" s="56" t="s">
        <v>945</v>
      </c>
      <c r="H10479" s="57">
        <v>4415526244</v>
      </c>
    </row>
    <row r="10480" spans="1:8">
      <c r="A10480" s="52" t="s">
        <v>811</v>
      </c>
      <c r="B10480" s="52" t="s">
        <v>859</v>
      </c>
      <c r="C10480" s="52" t="s">
        <v>930</v>
      </c>
      <c r="D10480" s="52" t="s">
        <v>1323</v>
      </c>
      <c r="E10480" s="52" t="s">
        <v>944</v>
      </c>
      <c r="F10480" s="52" t="s">
        <v>946</v>
      </c>
      <c r="G10480" s="56" t="s">
        <v>947</v>
      </c>
      <c r="H10480" s="57">
        <v>255750851</v>
      </c>
    </row>
    <row r="10481" spans="1:8">
      <c r="A10481" s="52" t="s">
        <v>811</v>
      </c>
      <c r="B10481" s="52" t="s">
        <v>859</v>
      </c>
      <c r="C10481" s="52" t="s">
        <v>930</v>
      </c>
      <c r="D10481" s="52" t="s">
        <v>1323</v>
      </c>
      <c r="E10481" s="52" t="s">
        <v>944</v>
      </c>
      <c r="F10481" s="52" t="s">
        <v>1240</v>
      </c>
      <c r="G10481" s="56" t="s">
        <v>1241</v>
      </c>
      <c r="H10481" s="57">
        <v>94328000</v>
      </c>
    </row>
    <row r="10482" spans="1:8">
      <c r="A10482" s="52" t="s">
        <v>811</v>
      </c>
      <c r="B10482" s="52" t="s">
        <v>859</v>
      </c>
      <c r="C10482" s="52" t="s">
        <v>930</v>
      </c>
      <c r="D10482" s="52" t="s">
        <v>1323</v>
      </c>
      <c r="E10482" s="52" t="s">
        <v>944</v>
      </c>
      <c r="F10482" s="52" t="s">
        <v>948</v>
      </c>
      <c r="G10482" s="56" t="s">
        <v>949</v>
      </c>
      <c r="H10482" s="57">
        <v>102692500</v>
      </c>
    </row>
    <row r="10483" spans="1:8" ht="25.5">
      <c r="A10483" s="52" t="s">
        <v>811</v>
      </c>
      <c r="B10483" s="52" t="s">
        <v>859</v>
      </c>
      <c r="C10483" s="52" t="s">
        <v>930</v>
      </c>
      <c r="D10483" s="52" t="s">
        <v>1323</v>
      </c>
      <c r="E10483" s="52" t="s">
        <v>944</v>
      </c>
      <c r="F10483" s="52" t="s">
        <v>954</v>
      </c>
      <c r="G10483" s="56" t="s">
        <v>955</v>
      </c>
      <c r="H10483" s="57">
        <v>33936800</v>
      </c>
    </row>
    <row r="10484" spans="1:8" ht="25.5">
      <c r="A10484" s="52" t="s">
        <v>811</v>
      </c>
      <c r="B10484" s="52" t="s">
        <v>859</v>
      </c>
      <c r="C10484" s="52" t="s">
        <v>930</v>
      </c>
      <c r="D10484" s="52" t="s">
        <v>1323</v>
      </c>
      <c r="E10484" s="52" t="s">
        <v>944</v>
      </c>
      <c r="F10484" s="52" t="s">
        <v>956</v>
      </c>
      <c r="G10484" s="56" t="s">
        <v>957</v>
      </c>
      <c r="H10484" s="57">
        <v>114005224</v>
      </c>
    </row>
    <row r="10485" spans="1:8">
      <c r="A10485" s="52" t="s">
        <v>811</v>
      </c>
      <c r="B10485" s="52" t="s">
        <v>859</v>
      </c>
      <c r="C10485" s="52" t="s">
        <v>930</v>
      </c>
      <c r="D10485" s="52" t="s">
        <v>1323</v>
      </c>
      <c r="E10485" s="52" t="s">
        <v>944</v>
      </c>
      <c r="F10485" s="52" t="s">
        <v>1287</v>
      </c>
      <c r="G10485" s="56" t="s">
        <v>1288</v>
      </c>
      <c r="H10485" s="57">
        <v>146911500</v>
      </c>
    </row>
    <row r="10486" spans="1:8" ht="25.5">
      <c r="A10486" s="52" t="s">
        <v>811</v>
      </c>
      <c r="B10486" s="52" t="s">
        <v>859</v>
      </c>
      <c r="C10486" s="52" t="s">
        <v>930</v>
      </c>
      <c r="D10486" s="52" t="s">
        <v>1323</v>
      </c>
      <c r="E10486" s="52" t="s">
        <v>944</v>
      </c>
      <c r="F10486" s="52" t="s">
        <v>1291</v>
      </c>
      <c r="G10486" s="56" t="s">
        <v>1292</v>
      </c>
      <c r="H10486" s="57">
        <v>1786426635</v>
      </c>
    </row>
    <row r="10487" spans="1:8">
      <c r="A10487" s="52" t="s">
        <v>811</v>
      </c>
      <c r="B10487" s="52" t="s">
        <v>859</v>
      </c>
      <c r="C10487" s="52" t="s">
        <v>930</v>
      </c>
      <c r="D10487" s="52" t="s">
        <v>1323</v>
      </c>
      <c r="E10487" s="52" t="s">
        <v>944</v>
      </c>
      <c r="F10487" s="52" t="s">
        <v>958</v>
      </c>
      <c r="G10487" s="56" t="s">
        <v>959</v>
      </c>
      <c r="H10487" s="57">
        <v>1607227014</v>
      </c>
    </row>
    <row r="10488" spans="1:8">
      <c r="A10488" s="52" t="s">
        <v>811</v>
      </c>
      <c r="B10488" s="52" t="s">
        <v>859</v>
      </c>
      <c r="C10488" s="52" t="s">
        <v>930</v>
      </c>
      <c r="D10488" s="52" t="s">
        <v>1323</v>
      </c>
      <c r="E10488" s="52" t="s">
        <v>944</v>
      </c>
      <c r="F10488" s="52" t="s">
        <v>960</v>
      </c>
      <c r="G10488" s="56" t="s">
        <v>961</v>
      </c>
      <c r="H10488" s="57">
        <v>274247720</v>
      </c>
    </row>
    <row r="10489" spans="1:8" ht="25.5">
      <c r="A10489" s="52" t="s">
        <v>811</v>
      </c>
      <c r="B10489" s="52" t="s">
        <v>859</v>
      </c>
      <c r="C10489" s="52" t="s">
        <v>930</v>
      </c>
      <c r="D10489" s="52" t="s">
        <v>1323</v>
      </c>
      <c r="E10489" s="52" t="s">
        <v>962</v>
      </c>
      <c r="F10489" s="52" t="s">
        <v>201</v>
      </c>
      <c r="G10489" s="56" t="s">
        <v>963</v>
      </c>
      <c r="H10489" s="57">
        <v>3900000</v>
      </c>
    </row>
    <row r="10490" spans="1:8">
      <c r="A10490" s="52" t="s">
        <v>811</v>
      </c>
      <c r="B10490" s="52" t="s">
        <v>859</v>
      </c>
      <c r="C10490" s="52" t="s">
        <v>930</v>
      </c>
      <c r="D10490" s="52" t="s">
        <v>1323</v>
      </c>
      <c r="E10490" s="52" t="s">
        <v>962</v>
      </c>
      <c r="F10490" s="52" t="s">
        <v>964</v>
      </c>
      <c r="G10490" s="56" t="s">
        <v>965</v>
      </c>
      <c r="H10490" s="57">
        <v>3900000</v>
      </c>
    </row>
    <row r="10491" spans="1:8">
      <c r="A10491" s="52" t="s">
        <v>811</v>
      </c>
      <c r="B10491" s="52" t="s">
        <v>859</v>
      </c>
      <c r="C10491" s="52" t="s">
        <v>930</v>
      </c>
      <c r="D10491" s="52" t="s">
        <v>1323</v>
      </c>
      <c r="E10491" s="52" t="s">
        <v>1139</v>
      </c>
      <c r="F10491" s="52" t="s">
        <v>201</v>
      </c>
      <c r="G10491" s="56" t="s">
        <v>1140</v>
      </c>
      <c r="H10491" s="57">
        <v>498834500</v>
      </c>
    </row>
    <row r="10492" spans="1:8">
      <c r="A10492" s="52" t="s">
        <v>811</v>
      </c>
      <c r="B10492" s="52" t="s">
        <v>859</v>
      </c>
      <c r="C10492" s="52" t="s">
        <v>930</v>
      </c>
      <c r="D10492" s="52" t="s">
        <v>1323</v>
      </c>
      <c r="E10492" s="52" t="s">
        <v>1139</v>
      </c>
      <c r="F10492" s="52" t="s">
        <v>1203</v>
      </c>
      <c r="G10492" s="56" t="s">
        <v>1204</v>
      </c>
      <c r="H10492" s="57">
        <v>209132000</v>
      </c>
    </row>
    <row r="10493" spans="1:8">
      <c r="A10493" s="52" t="s">
        <v>811</v>
      </c>
      <c r="B10493" s="52" t="s">
        <v>859</v>
      </c>
      <c r="C10493" s="52" t="s">
        <v>930</v>
      </c>
      <c r="D10493" s="52" t="s">
        <v>1323</v>
      </c>
      <c r="E10493" s="52" t="s">
        <v>1139</v>
      </c>
      <c r="F10493" s="52" t="s">
        <v>1141</v>
      </c>
      <c r="G10493" s="56" t="s">
        <v>1142</v>
      </c>
      <c r="H10493" s="57">
        <v>240815000</v>
      </c>
    </row>
    <row r="10494" spans="1:8">
      <c r="A10494" s="52" t="s">
        <v>811</v>
      </c>
      <c r="B10494" s="52" t="s">
        <v>859</v>
      </c>
      <c r="C10494" s="52" t="s">
        <v>930</v>
      </c>
      <c r="D10494" s="52" t="s">
        <v>1323</v>
      </c>
      <c r="E10494" s="52" t="s">
        <v>1139</v>
      </c>
      <c r="F10494" s="52" t="s">
        <v>1266</v>
      </c>
      <c r="G10494" s="56" t="s">
        <v>1267</v>
      </c>
      <c r="H10494" s="57">
        <v>48887500</v>
      </c>
    </row>
    <row r="10495" spans="1:8">
      <c r="A10495" s="52" t="s">
        <v>811</v>
      </c>
      <c r="B10495" s="52" t="s">
        <v>859</v>
      </c>
      <c r="C10495" s="52" t="s">
        <v>930</v>
      </c>
      <c r="D10495" s="52" t="s">
        <v>1323</v>
      </c>
      <c r="E10495" s="52" t="s">
        <v>966</v>
      </c>
      <c r="F10495" s="52" t="s">
        <v>201</v>
      </c>
      <c r="G10495" s="56" t="s">
        <v>967</v>
      </c>
      <c r="H10495" s="57">
        <v>1066155700</v>
      </c>
    </row>
    <row r="10496" spans="1:8">
      <c r="A10496" s="52" t="s">
        <v>811</v>
      </c>
      <c r="B10496" s="52" t="s">
        <v>859</v>
      </c>
      <c r="C10496" s="52" t="s">
        <v>930</v>
      </c>
      <c r="D10496" s="52" t="s">
        <v>1323</v>
      </c>
      <c r="E10496" s="52" t="s">
        <v>966</v>
      </c>
      <c r="F10496" s="52" t="s">
        <v>970</v>
      </c>
      <c r="G10496" s="56" t="s">
        <v>971</v>
      </c>
      <c r="H10496" s="57">
        <v>1066155700</v>
      </c>
    </row>
    <row r="10497" spans="1:8">
      <c r="A10497" s="52" t="s">
        <v>811</v>
      </c>
      <c r="B10497" s="52" t="s">
        <v>859</v>
      </c>
      <c r="C10497" s="52" t="s">
        <v>930</v>
      </c>
      <c r="D10497" s="52" t="s">
        <v>1323</v>
      </c>
      <c r="E10497" s="52" t="s">
        <v>972</v>
      </c>
      <c r="F10497" s="52" t="s">
        <v>201</v>
      </c>
      <c r="G10497" s="56" t="s">
        <v>973</v>
      </c>
      <c r="H10497" s="57">
        <v>1450851767</v>
      </c>
    </row>
    <row r="10498" spans="1:8">
      <c r="A10498" s="52" t="s">
        <v>811</v>
      </c>
      <c r="B10498" s="52" t="s">
        <v>859</v>
      </c>
      <c r="C10498" s="52" t="s">
        <v>930</v>
      </c>
      <c r="D10498" s="52" t="s">
        <v>1323</v>
      </c>
      <c r="E10498" s="52" t="s">
        <v>972</v>
      </c>
      <c r="F10498" s="52" t="s">
        <v>974</v>
      </c>
      <c r="G10498" s="56" t="s">
        <v>975</v>
      </c>
      <c r="H10498" s="57">
        <v>1120953176</v>
      </c>
    </row>
    <row r="10499" spans="1:8">
      <c r="A10499" s="52" t="s">
        <v>811</v>
      </c>
      <c r="B10499" s="52" t="s">
        <v>859</v>
      </c>
      <c r="C10499" s="52" t="s">
        <v>930</v>
      </c>
      <c r="D10499" s="52" t="s">
        <v>1323</v>
      </c>
      <c r="E10499" s="52" t="s">
        <v>972</v>
      </c>
      <c r="F10499" s="52" t="s">
        <v>976</v>
      </c>
      <c r="G10499" s="56" t="s">
        <v>977</v>
      </c>
      <c r="H10499" s="57">
        <v>194121609</v>
      </c>
    </row>
    <row r="10500" spans="1:8">
      <c r="A10500" s="52" t="s">
        <v>811</v>
      </c>
      <c r="B10500" s="52" t="s">
        <v>859</v>
      </c>
      <c r="C10500" s="52" t="s">
        <v>930</v>
      </c>
      <c r="D10500" s="52" t="s">
        <v>1323</v>
      </c>
      <c r="E10500" s="52" t="s">
        <v>972</v>
      </c>
      <c r="F10500" s="52" t="s">
        <v>978</v>
      </c>
      <c r="G10500" s="56" t="s">
        <v>979</v>
      </c>
      <c r="H10500" s="57">
        <v>130835231</v>
      </c>
    </row>
    <row r="10501" spans="1:8">
      <c r="A10501" s="52" t="s">
        <v>811</v>
      </c>
      <c r="B10501" s="52" t="s">
        <v>859</v>
      </c>
      <c r="C10501" s="52" t="s">
        <v>930</v>
      </c>
      <c r="D10501" s="52" t="s">
        <v>1323</v>
      </c>
      <c r="E10501" s="52" t="s">
        <v>972</v>
      </c>
      <c r="F10501" s="52" t="s">
        <v>980</v>
      </c>
      <c r="G10501" s="56" t="s">
        <v>981</v>
      </c>
      <c r="H10501" s="57">
        <v>3276414</v>
      </c>
    </row>
    <row r="10502" spans="1:8">
      <c r="A10502" s="52" t="s">
        <v>811</v>
      </c>
      <c r="B10502" s="52" t="s">
        <v>859</v>
      </c>
      <c r="C10502" s="52" t="s">
        <v>930</v>
      </c>
      <c r="D10502" s="52" t="s">
        <v>1323</v>
      </c>
      <c r="E10502" s="52" t="s">
        <v>972</v>
      </c>
      <c r="F10502" s="52" t="s">
        <v>1295</v>
      </c>
      <c r="G10502" s="56" t="s">
        <v>1296</v>
      </c>
      <c r="H10502" s="57">
        <v>1665337</v>
      </c>
    </row>
    <row r="10503" spans="1:8">
      <c r="A10503" s="52" t="s">
        <v>811</v>
      </c>
      <c r="B10503" s="52" t="s">
        <v>859</v>
      </c>
      <c r="C10503" s="52" t="s">
        <v>930</v>
      </c>
      <c r="D10503" s="52" t="s">
        <v>1323</v>
      </c>
      <c r="E10503" s="52" t="s">
        <v>982</v>
      </c>
      <c r="F10503" s="52" t="s">
        <v>201</v>
      </c>
      <c r="G10503" s="56" t="s">
        <v>983</v>
      </c>
      <c r="H10503" s="57">
        <v>179379710</v>
      </c>
    </row>
    <row r="10504" spans="1:8" ht="25.5">
      <c r="A10504" s="52" t="s">
        <v>811</v>
      </c>
      <c r="B10504" s="52" t="s">
        <v>859</v>
      </c>
      <c r="C10504" s="52" t="s">
        <v>930</v>
      </c>
      <c r="D10504" s="52" t="s">
        <v>1323</v>
      </c>
      <c r="E10504" s="52" t="s">
        <v>982</v>
      </c>
      <c r="F10504" s="52" t="s">
        <v>984</v>
      </c>
      <c r="G10504" s="56" t="s">
        <v>985</v>
      </c>
      <c r="H10504" s="57">
        <v>21349710</v>
      </c>
    </row>
    <row r="10505" spans="1:8">
      <c r="A10505" s="52" t="s">
        <v>811</v>
      </c>
      <c r="B10505" s="52" t="s">
        <v>859</v>
      </c>
      <c r="C10505" s="52" t="s">
        <v>930</v>
      </c>
      <c r="D10505" s="52" t="s">
        <v>1323</v>
      </c>
      <c r="E10505" s="52" t="s">
        <v>982</v>
      </c>
      <c r="F10505" s="52" t="s">
        <v>1242</v>
      </c>
      <c r="G10505" s="56" t="s">
        <v>971</v>
      </c>
      <c r="H10505" s="57">
        <v>158030000</v>
      </c>
    </row>
    <row r="10506" spans="1:8">
      <c r="A10506" s="52" t="s">
        <v>811</v>
      </c>
      <c r="B10506" s="52" t="s">
        <v>859</v>
      </c>
      <c r="C10506" s="52" t="s">
        <v>930</v>
      </c>
      <c r="D10506" s="52" t="s">
        <v>1323</v>
      </c>
      <c r="E10506" s="52" t="s">
        <v>986</v>
      </c>
      <c r="F10506" s="52" t="s">
        <v>201</v>
      </c>
      <c r="G10506" s="56" t="s">
        <v>987</v>
      </c>
      <c r="H10506" s="57">
        <v>626517542</v>
      </c>
    </row>
    <row r="10507" spans="1:8">
      <c r="A10507" s="52" t="s">
        <v>811</v>
      </c>
      <c r="B10507" s="52" t="s">
        <v>859</v>
      </c>
      <c r="C10507" s="52" t="s">
        <v>930</v>
      </c>
      <c r="D10507" s="52" t="s">
        <v>1323</v>
      </c>
      <c r="E10507" s="52" t="s">
        <v>986</v>
      </c>
      <c r="F10507" s="52" t="s">
        <v>988</v>
      </c>
      <c r="G10507" s="56" t="s">
        <v>989</v>
      </c>
      <c r="H10507" s="57">
        <v>305171449</v>
      </c>
    </row>
    <row r="10508" spans="1:8">
      <c r="A10508" s="52" t="s">
        <v>811</v>
      </c>
      <c r="B10508" s="52" t="s">
        <v>859</v>
      </c>
      <c r="C10508" s="52" t="s">
        <v>930</v>
      </c>
      <c r="D10508" s="52" t="s">
        <v>1323</v>
      </c>
      <c r="E10508" s="52" t="s">
        <v>986</v>
      </c>
      <c r="F10508" s="52" t="s">
        <v>990</v>
      </c>
      <c r="G10508" s="56" t="s">
        <v>991</v>
      </c>
      <c r="H10508" s="57">
        <v>31086631</v>
      </c>
    </row>
    <row r="10509" spans="1:8">
      <c r="A10509" s="52" t="s">
        <v>811</v>
      </c>
      <c r="B10509" s="52" t="s">
        <v>859</v>
      </c>
      <c r="C10509" s="52" t="s">
        <v>930</v>
      </c>
      <c r="D10509" s="52" t="s">
        <v>1323</v>
      </c>
      <c r="E10509" s="52" t="s">
        <v>986</v>
      </c>
      <c r="F10509" s="52" t="s">
        <v>992</v>
      </c>
      <c r="G10509" s="56" t="s">
        <v>993</v>
      </c>
      <c r="H10509" s="57">
        <v>264039468</v>
      </c>
    </row>
    <row r="10510" spans="1:8">
      <c r="A10510" s="52" t="s">
        <v>811</v>
      </c>
      <c r="B10510" s="52" t="s">
        <v>859</v>
      </c>
      <c r="C10510" s="52" t="s">
        <v>930</v>
      </c>
      <c r="D10510" s="52" t="s">
        <v>1323</v>
      </c>
      <c r="E10510" s="52" t="s">
        <v>986</v>
      </c>
      <c r="F10510" s="52" t="s">
        <v>994</v>
      </c>
      <c r="G10510" s="56" t="s">
        <v>995</v>
      </c>
      <c r="H10510" s="57">
        <v>26219994</v>
      </c>
    </row>
    <row r="10511" spans="1:8">
      <c r="A10511" s="52" t="s">
        <v>811</v>
      </c>
      <c r="B10511" s="52" t="s">
        <v>859</v>
      </c>
      <c r="C10511" s="52" t="s">
        <v>930</v>
      </c>
      <c r="D10511" s="52" t="s">
        <v>1323</v>
      </c>
      <c r="E10511" s="52" t="s">
        <v>996</v>
      </c>
      <c r="F10511" s="52" t="s">
        <v>201</v>
      </c>
      <c r="G10511" s="56" t="s">
        <v>997</v>
      </c>
      <c r="H10511" s="57">
        <v>689182583</v>
      </c>
    </row>
    <row r="10512" spans="1:8">
      <c r="A10512" s="52" t="s">
        <v>811</v>
      </c>
      <c r="B10512" s="52" t="s">
        <v>859</v>
      </c>
      <c r="C10512" s="52" t="s">
        <v>930</v>
      </c>
      <c r="D10512" s="52" t="s">
        <v>1323</v>
      </c>
      <c r="E10512" s="52" t="s">
        <v>996</v>
      </c>
      <c r="F10512" s="52" t="s">
        <v>998</v>
      </c>
      <c r="G10512" s="56" t="s">
        <v>999</v>
      </c>
      <c r="H10512" s="57">
        <v>257241984</v>
      </c>
    </row>
    <row r="10513" spans="1:8">
      <c r="A10513" s="52" t="s">
        <v>811</v>
      </c>
      <c r="B10513" s="52" t="s">
        <v>859</v>
      </c>
      <c r="C10513" s="52" t="s">
        <v>930</v>
      </c>
      <c r="D10513" s="52" t="s">
        <v>1323</v>
      </c>
      <c r="E10513" s="52" t="s">
        <v>996</v>
      </c>
      <c r="F10513" s="52" t="s">
        <v>1000</v>
      </c>
      <c r="G10513" s="56" t="s">
        <v>1001</v>
      </c>
      <c r="H10513" s="57">
        <v>271675426</v>
      </c>
    </row>
    <row r="10514" spans="1:8">
      <c r="A10514" s="52" t="s">
        <v>811</v>
      </c>
      <c r="B10514" s="52" t="s">
        <v>859</v>
      </c>
      <c r="C10514" s="52" t="s">
        <v>930</v>
      </c>
      <c r="D10514" s="52" t="s">
        <v>1323</v>
      </c>
      <c r="E10514" s="52" t="s">
        <v>996</v>
      </c>
      <c r="F10514" s="52" t="s">
        <v>1002</v>
      </c>
      <c r="G10514" s="56" t="s">
        <v>1003</v>
      </c>
      <c r="H10514" s="57">
        <v>3150000</v>
      </c>
    </row>
    <row r="10515" spans="1:8">
      <c r="A10515" s="52" t="s">
        <v>811</v>
      </c>
      <c r="B10515" s="52" t="s">
        <v>859</v>
      </c>
      <c r="C10515" s="52" t="s">
        <v>930</v>
      </c>
      <c r="D10515" s="52" t="s">
        <v>1323</v>
      </c>
      <c r="E10515" s="52" t="s">
        <v>996</v>
      </c>
      <c r="F10515" s="52" t="s">
        <v>1004</v>
      </c>
      <c r="G10515" s="56" t="s">
        <v>1005</v>
      </c>
      <c r="H10515" s="57">
        <v>157115173</v>
      </c>
    </row>
    <row r="10516" spans="1:8">
      <c r="A10516" s="52" t="s">
        <v>811</v>
      </c>
      <c r="B10516" s="52" t="s">
        <v>859</v>
      </c>
      <c r="C10516" s="52" t="s">
        <v>930</v>
      </c>
      <c r="D10516" s="52" t="s">
        <v>1323</v>
      </c>
      <c r="E10516" s="52" t="s">
        <v>1006</v>
      </c>
      <c r="F10516" s="52" t="s">
        <v>201</v>
      </c>
      <c r="G10516" s="56" t="s">
        <v>1007</v>
      </c>
      <c r="H10516" s="57">
        <v>492618466</v>
      </c>
    </row>
    <row r="10517" spans="1:8" ht="38.25">
      <c r="A10517" s="52" t="s">
        <v>811</v>
      </c>
      <c r="B10517" s="52" t="s">
        <v>859</v>
      </c>
      <c r="C10517" s="52" t="s">
        <v>930</v>
      </c>
      <c r="D10517" s="52" t="s">
        <v>1323</v>
      </c>
      <c r="E10517" s="52" t="s">
        <v>1006</v>
      </c>
      <c r="F10517" s="52" t="s">
        <v>1008</v>
      </c>
      <c r="G10517" s="56" t="s">
        <v>1009</v>
      </c>
      <c r="H10517" s="57">
        <v>528000</v>
      </c>
    </row>
    <row r="10518" spans="1:8">
      <c r="A10518" s="52" t="s">
        <v>811</v>
      </c>
      <c r="B10518" s="52" t="s">
        <v>859</v>
      </c>
      <c r="C10518" s="52" t="s">
        <v>930</v>
      </c>
      <c r="D10518" s="52" t="s">
        <v>1323</v>
      </c>
      <c r="E10518" s="52" t="s">
        <v>1006</v>
      </c>
      <c r="F10518" s="52" t="s">
        <v>1010</v>
      </c>
      <c r="G10518" s="56" t="s">
        <v>1011</v>
      </c>
      <c r="H10518" s="57">
        <v>6537728</v>
      </c>
    </row>
    <row r="10519" spans="1:8" ht="38.25">
      <c r="A10519" s="52" t="s">
        <v>811</v>
      </c>
      <c r="B10519" s="52" t="s">
        <v>859</v>
      </c>
      <c r="C10519" s="52" t="s">
        <v>930</v>
      </c>
      <c r="D10519" s="52" t="s">
        <v>1323</v>
      </c>
      <c r="E10519" s="52" t="s">
        <v>1006</v>
      </c>
      <c r="F10519" s="52" t="s">
        <v>1012</v>
      </c>
      <c r="G10519" s="56" t="s">
        <v>1013</v>
      </c>
      <c r="H10519" s="57">
        <v>56227618</v>
      </c>
    </row>
    <row r="10520" spans="1:8">
      <c r="A10520" s="52" t="s">
        <v>811</v>
      </c>
      <c r="B10520" s="52" t="s">
        <v>859</v>
      </c>
      <c r="C10520" s="52" t="s">
        <v>930</v>
      </c>
      <c r="D10520" s="52" t="s">
        <v>1323</v>
      </c>
      <c r="E10520" s="52" t="s">
        <v>1006</v>
      </c>
      <c r="F10520" s="52" t="s">
        <v>1014</v>
      </c>
      <c r="G10520" s="56" t="s">
        <v>1015</v>
      </c>
      <c r="H10520" s="57">
        <v>286819920</v>
      </c>
    </row>
    <row r="10521" spans="1:8" ht="25.5">
      <c r="A10521" s="52" t="s">
        <v>811</v>
      </c>
      <c r="B10521" s="52" t="s">
        <v>859</v>
      </c>
      <c r="C10521" s="52" t="s">
        <v>930</v>
      </c>
      <c r="D10521" s="52" t="s">
        <v>1323</v>
      </c>
      <c r="E10521" s="52" t="s">
        <v>1006</v>
      </c>
      <c r="F10521" s="52" t="s">
        <v>1016</v>
      </c>
      <c r="G10521" s="56" t="s">
        <v>1017</v>
      </c>
      <c r="H10521" s="57">
        <v>127364000</v>
      </c>
    </row>
    <row r="10522" spans="1:8">
      <c r="A10522" s="52" t="s">
        <v>811</v>
      </c>
      <c r="B10522" s="52" t="s">
        <v>859</v>
      </c>
      <c r="C10522" s="52" t="s">
        <v>930</v>
      </c>
      <c r="D10522" s="52" t="s">
        <v>1323</v>
      </c>
      <c r="E10522" s="52" t="s">
        <v>1006</v>
      </c>
      <c r="F10522" s="52" t="s">
        <v>1020</v>
      </c>
      <c r="G10522" s="56" t="s">
        <v>511</v>
      </c>
      <c r="H10522" s="57">
        <v>15141200</v>
      </c>
    </row>
    <row r="10523" spans="1:8">
      <c r="A10523" s="52" t="s">
        <v>811</v>
      </c>
      <c r="B10523" s="52" t="s">
        <v>859</v>
      </c>
      <c r="C10523" s="52" t="s">
        <v>930</v>
      </c>
      <c r="D10523" s="52" t="s">
        <v>1323</v>
      </c>
      <c r="E10523" s="52" t="s">
        <v>1021</v>
      </c>
      <c r="F10523" s="52" t="s">
        <v>201</v>
      </c>
      <c r="G10523" s="56" t="s">
        <v>1022</v>
      </c>
      <c r="H10523" s="57">
        <v>5774758796</v>
      </c>
    </row>
    <row r="10524" spans="1:8">
      <c r="A10524" s="52" t="s">
        <v>811</v>
      </c>
      <c r="B10524" s="52" t="s">
        <v>859</v>
      </c>
      <c r="C10524" s="52" t="s">
        <v>930</v>
      </c>
      <c r="D10524" s="52" t="s">
        <v>1323</v>
      </c>
      <c r="E10524" s="52" t="s">
        <v>1021</v>
      </c>
      <c r="F10524" s="52" t="s">
        <v>1023</v>
      </c>
      <c r="G10524" s="56" t="s">
        <v>1024</v>
      </c>
      <c r="H10524" s="57">
        <v>235353777</v>
      </c>
    </row>
    <row r="10525" spans="1:8">
      <c r="A10525" s="52" t="s">
        <v>811</v>
      </c>
      <c r="B10525" s="52" t="s">
        <v>859</v>
      </c>
      <c r="C10525" s="52" t="s">
        <v>930</v>
      </c>
      <c r="D10525" s="52" t="s">
        <v>1323</v>
      </c>
      <c r="E10525" s="52" t="s">
        <v>1021</v>
      </c>
      <c r="F10525" s="52" t="s">
        <v>1025</v>
      </c>
      <c r="G10525" s="56" t="s">
        <v>1026</v>
      </c>
      <c r="H10525" s="57">
        <v>28700000</v>
      </c>
    </row>
    <row r="10526" spans="1:8">
      <c r="A10526" s="52" t="s">
        <v>811</v>
      </c>
      <c r="B10526" s="52" t="s">
        <v>859</v>
      </c>
      <c r="C10526" s="52" t="s">
        <v>930</v>
      </c>
      <c r="D10526" s="52" t="s">
        <v>1323</v>
      </c>
      <c r="E10526" s="52" t="s">
        <v>1021</v>
      </c>
      <c r="F10526" s="52" t="s">
        <v>1029</v>
      </c>
      <c r="G10526" s="56" t="s">
        <v>1030</v>
      </c>
      <c r="H10526" s="57">
        <v>1675000</v>
      </c>
    </row>
    <row r="10527" spans="1:8">
      <c r="A10527" s="52" t="s">
        <v>811</v>
      </c>
      <c r="B10527" s="52" t="s">
        <v>859</v>
      </c>
      <c r="C10527" s="52" t="s">
        <v>930</v>
      </c>
      <c r="D10527" s="52" t="s">
        <v>1323</v>
      </c>
      <c r="E10527" s="52" t="s">
        <v>1021</v>
      </c>
      <c r="F10527" s="52" t="s">
        <v>1243</v>
      </c>
      <c r="G10527" s="56" t="s">
        <v>1244</v>
      </c>
      <c r="H10527" s="57">
        <v>177147990</v>
      </c>
    </row>
    <row r="10528" spans="1:8">
      <c r="A10528" s="52" t="s">
        <v>811</v>
      </c>
      <c r="B10528" s="52" t="s">
        <v>859</v>
      </c>
      <c r="C10528" s="52" t="s">
        <v>930</v>
      </c>
      <c r="D10528" s="52" t="s">
        <v>1323</v>
      </c>
      <c r="E10528" s="52" t="s">
        <v>1021</v>
      </c>
      <c r="F10528" s="52" t="s">
        <v>1031</v>
      </c>
      <c r="G10528" s="56" t="s">
        <v>1032</v>
      </c>
      <c r="H10528" s="57">
        <v>2647515700</v>
      </c>
    </row>
    <row r="10529" spans="1:8">
      <c r="A10529" s="52" t="s">
        <v>811</v>
      </c>
      <c r="B10529" s="52" t="s">
        <v>859</v>
      </c>
      <c r="C10529" s="52" t="s">
        <v>930</v>
      </c>
      <c r="D10529" s="52" t="s">
        <v>1323</v>
      </c>
      <c r="E10529" s="52" t="s">
        <v>1021</v>
      </c>
      <c r="F10529" s="52" t="s">
        <v>1033</v>
      </c>
      <c r="G10529" s="56" t="s">
        <v>1034</v>
      </c>
      <c r="H10529" s="57">
        <v>2684366329</v>
      </c>
    </row>
    <row r="10530" spans="1:8">
      <c r="A10530" s="52" t="s">
        <v>811</v>
      </c>
      <c r="B10530" s="52" t="s">
        <v>859</v>
      </c>
      <c r="C10530" s="52" t="s">
        <v>930</v>
      </c>
      <c r="D10530" s="52" t="s">
        <v>1323</v>
      </c>
      <c r="E10530" s="52" t="s">
        <v>1035</v>
      </c>
      <c r="F10530" s="52" t="s">
        <v>201</v>
      </c>
      <c r="G10530" s="56" t="s">
        <v>1036</v>
      </c>
      <c r="H10530" s="57">
        <v>572342800</v>
      </c>
    </row>
    <row r="10531" spans="1:8">
      <c r="A10531" s="52" t="s">
        <v>811</v>
      </c>
      <c r="B10531" s="52" t="s">
        <v>859</v>
      </c>
      <c r="C10531" s="52" t="s">
        <v>930</v>
      </c>
      <c r="D10531" s="52" t="s">
        <v>1323</v>
      </c>
      <c r="E10531" s="52" t="s">
        <v>1035</v>
      </c>
      <c r="F10531" s="52" t="s">
        <v>1037</v>
      </c>
      <c r="G10531" s="56" t="s">
        <v>1038</v>
      </c>
      <c r="H10531" s="57">
        <v>10558000</v>
      </c>
    </row>
    <row r="10532" spans="1:8">
      <c r="A10532" s="52" t="s">
        <v>811</v>
      </c>
      <c r="B10532" s="52" t="s">
        <v>859</v>
      </c>
      <c r="C10532" s="52" t="s">
        <v>930</v>
      </c>
      <c r="D10532" s="52" t="s">
        <v>1323</v>
      </c>
      <c r="E10532" s="52" t="s">
        <v>1035</v>
      </c>
      <c r="F10532" s="52" t="s">
        <v>1039</v>
      </c>
      <c r="G10532" s="56" t="s">
        <v>1040</v>
      </c>
      <c r="H10532" s="57">
        <v>118574800</v>
      </c>
    </row>
    <row r="10533" spans="1:8">
      <c r="A10533" s="52" t="s">
        <v>811</v>
      </c>
      <c r="B10533" s="52" t="s">
        <v>859</v>
      </c>
      <c r="C10533" s="52" t="s">
        <v>930</v>
      </c>
      <c r="D10533" s="52" t="s">
        <v>1323</v>
      </c>
      <c r="E10533" s="52" t="s">
        <v>1035</v>
      </c>
      <c r="F10533" s="52" t="s">
        <v>1041</v>
      </c>
      <c r="G10533" s="56" t="s">
        <v>1028</v>
      </c>
      <c r="H10533" s="57">
        <v>134650000</v>
      </c>
    </row>
    <row r="10534" spans="1:8">
      <c r="A10534" s="52" t="s">
        <v>811</v>
      </c>
      <c r="B10534" s="52" t="s">
        <v>859</v>
      </c>
      <c r="C10534" s="52" t="s">
        <v>930</v>
      </c>
      <c r="D10534" s="52" t="s">
        <v>1323</v>
      </c>
      <c r="E10534" s="52" t="s">
        <v>1035</v>
      </c>
      <c r="F10534" s="52" t="s">
        <v>1042</v>
      </c>
      <c r="G10534" s="56" t="s">
        <v>1043</v>
      </c>
      <c r="H10534" s="57">
        <v>304550000</v>
      </c>
    </row>
    <row r="10535" spans="1:8">
      <c r="A10535" s="52" t="s">
        <v>811</v>
      </c>
      <c r="B10535" s="52" t="s">
        <v>859</v>
      </c>
      <c r="C10535" s="52" t="s">
        <v>930</v>
      </c>
      <c r="D10535" s="52" t="s">
        <v>1323</v>
      </c>
      <c r="E10535" s="52" t="s">
        <v>1035</v>
      </c>
      <c r="F10535" s="52" t="s">
        <v>1221</v>
      </c>
      <c r="G10535" s="56" t="s">
        <v>971</v>
      </c>
      <c r="H10535" s="57">
        <v>4010000</v>
      </c>
    </row>
    <row r="10536" spans="1:8">
      <c r="A10536" s="52" t="s">
        <v>811</v>
      </c>
      <c r="B10536" s="52" t="s">
        <v>859</v>
      </c>
      <c r="C10536" s="52" t="s">
        <v>930</v>
      </c>
      <c r="D10536" s="52" t="s">
        <v>1323</v>
      </c>
      <c r="E10536" s="52" t="s">
        <v>1044</v>
      </c>
      <c r="F10536" s="52" t="s">
        <v>201</v>
      </c>
      <c r="G10536" s="56" t="s">
        <v>1045</v>
      </c>
      <c r="H10536" s="57">
        <v>862781500</v>
      </c>
    </row>
    <row r="10537" spans="1:8">
      <c r="A10537" s="52" t="s">
        <v>811</v>
      </c>
      <c r="B10537" s="52" t="s">
        <v>859</v>
      </c>
      <c r="C10537" s="52" t="s">
        <v>930</v>
      </c>
      <c r="D10537" s="52" t="s">
        <v>1323</v>
      </c>
      <c r="E10537" s="52" t="s">
        <v>1044</v>
      </c>
      <c r="F10537" s="52" t="s">
        <v>1046</v>
      </c>
      <c r="G10537" s="56" t="s">
        <v>1047</v>
      </c>
      <c r="H10537" s="57">
        <v>319964000</v>
      </c>
    </row>
    <row r="10538" spans="1:8">
      <c r="A10538" s="52" t="s">
        <v>811</v>
      </c>
      <c r="B10538" s="52" t="s">
        <v>859</v>
      </c>
      <c r="C10538" s="52" t="s">
        <v>930</v>
      </c>
      <c r="D10538" s="52" t="s">
        <v>1323</v>
      </c>
      <c r="E10538" s="52" t="s">
        <v>1044</v>
      </c>
      <c r="F10538" s="52" t="s">
        <v>1048</v>
      </c>
      <c r="G10538" s="56" t="s">
        <v>1049</v>
      </c>
      <c r="H10538" s="57">
        <v>468432500</v>
      </c>
    </row>
    <row r="10539" spans="1:8">
      <c r="A10539" s="52" t="s">
        <v>811</v>
      </c>
      <c r="B10539" s="52" t="s">
        <v>859</v>
      </c>
      <c r="C10539" s="52" t="s">
        <v>930</v>
      </c>
      <c r="D10539" s="52" t="s">
        <v>1323</v>
      </c>
      <c r="E10539" s="52" t="s">
        <v>1044</v>
      </c>
      <c r="F10539" s="52" t="s">
        <v>1367</v>
      </c>
      <c r="G10539" s="56" t="s">
        <v>1220</v>
      </c>
      <c r="H10539" s="57">
        <v>3000000</v>
      </c>
    </row>
    <row r="10540" spans="1:8">
      <c r="A10540" s="52" t="s">
        <v>811</v>
      </c>
      <c r="B10540" s="52" t="s">
        <v>859</v>
      </c>
      <c r="C10540" s="52" t="s">
        <v>930</v>
      </c>
      <c r="D10540" s="52" t="s">
        <v>1323</v>
      </c>
      <c r="E10540" s="52" t="s">
        <v>1044</v>
      </c>
      <c r="F10540" s="52" t="s">
        <v>1050</v>
      </c>
      <c r="G10540" s="56" t="s">
        <v>1051</v>
      </c>
      <c r="H10540" s="57">
        <v>71385000</v>
      </c>
    </row>
    <row r="10541" spans="1:8">
      <c r="A10541" s="52" t="s">
        <v>811</v>
      </c>
      <c r="B10541" s="52" t="s">
        <v>859</v>
      </c>
      <c r="C10541" s="52" t="s">
        <v>930</v>
      </c>
      <c r="D10541" s="52" t="s">
        <v>1323</v>
      </c>
      <c r="E10541" s="52" t="s">
        <v>1052</v>
      </c>
      <c r="F10541" s="52" t="s">
        <v>201</v>
      </c>
      <c r="G10541" s="56" t="s">
        <v>1053</v>
      </c>
      <c r="H10541" s="57">
        <v>129600000</v>
      </c>
    </row>
    <row r="10542" spans="1:8">
      <c r="A10542" s="52" t="s">
        <v>811</v>
      </c>
      <c r="B10542" s="52" t="s">
        <v>859</v>
      </c>
      <c r="C10542" s="52" t="s">
        <v>930</v>
      </c>
      <c r="D10542" s="52" t="s">
        <v>1323</v>
      </c>
      <c r="E10542" s="52" t="s">
        <v>1052</v>
      </c>
      <c r="F10542" s="52" t="s">
        <v>1054</v>
      </c>
      <c r="G10542" s="56" t="s">
        <v>1055</v>
      </c>
      <c r="H10542" s="57">
        <v>78600000</v>
      </c>
    </row>
    <row r="10543" spans="1:8">
      <c r="A10543" s="52" t="s">
        <v>811</v>
      </c>
      <c r="B10543" s="52" t="s">
        <v>859</v>
      </c>
      <c r="C10543" s="52" t="s">
        <v>930</v>
      </c>
      <c r="D10543" s="52" t="s">
        <v>1323</v>
      </c>
      <c r="E10543" s="52" t="s">
        <v>1052</v>
      </c>
      <c r="F10543" s="52" t="s">
        <v>1056</v>
      </c>
      <c r="G10543" s="56" t="s">
        <v>1028</v>
      </c>
      <c r="H10543" s="57">
        <v>10000000</v>
      </c>
    </row>
    <row r="10544" spans="1:8">
      <c r="A10544" s="52" t="s">
        <v>811</v>
      </c>
      <c r="B10544" s="52" t="s">
        <v>859</v>
      </c>
      <c r="C10544" s="52" t="s">
        <v>930</v>
      </c>
      <c r="D10544" s="52" t="s">
        <v>1323</v>
      </c>
      <c r="E10544" s="52" t="s">
        <v>1052</v>
      </c>
      <c r="F10544" s="52" t="s">
        <v>1057</v>
      </c>
      <c r="G10544" s="56" t="s">
        <v>971</v>
      </c>
      <c r="H10544" s="57">
        <v>41000000</v>
      </c>
    </row>
    <row r="10545" spans="1:8" ht="25.5">
      <c r="A10545" s="52" t="s">
        <v>811</v>
      </c>
      <c r="B10545" s="52" t="s">
        <v>859</v>
      </c>
      <c r="C10545" s="52" t="s">
        <v>930</v>
      </c>
      <c r="D10545" s="52" t="s">
        <v>1323</v>
      </c>
      <c r="E10545" s="52" t="s">
        <v>1058</v>
      </c>
      <c r="F10545" s="52" t="s">
        <v>201</v>
      </c>
      <c r="G10545" s="56" t="s">
        <v>1059</v>
      </c>
      <c r="H10545" s="57">
        <v>547449900</v>
      </c>
    </row>
    <row r="10546" spans="1:8">
      <c r="A10546" s="52" t="s">
        <v>811</v>
      </c>
      <c r="B10546" s="52" t="s">
        <v>859</v>
      </c>
      <c r="C10546" s="52" t="s">
        <v>930</v>
      </c>
      <c r="D10546" s="52" t="s">
        <v>1323</v>
      </c>
      <c r="E10546" s="52" t="s">
        <v>1058</v>
      </c>
      <c r="F10546" s="52" t="s">
        <v>1060</v>
      </c>
      <c r="G10546" s="56" t="s">
        <v>1061</v>
      </c>
      <c r="H10546" s="57">
        <v>151282700</v>
      </c>
    </row>
    <row r="10547" spans="1:8">
      <c r="A10547" s="52" t="s">
        <v>811</v>
      </c>
      <c r="B10547" s="52" t="s">
        <v>859</v>
      </c>
      <c r="C10547" s="52" t="s">
        <v>930</v>
      </c>
      <c r="D10547" s="52" t="s">
        <v>1323</v>
      </c>
      <c r="E10547" s="52" t="s">
        <v>1058</v>
      </c>
      <c r="F10547" s="52" t="s">
        <v>1064</v>
      </c>
      <c r="G10547" s="56" t="s">
        <v>1065</v>
      </c>
      <c r="H10547" s="57">
        <v>157083200</v>
      </c>
    </row>
    <row r="10548" spans="1:8">
      <c r="A10548" s="52" t="s">
        <v>811</v>
      </c>
      <c r="B10548" s="52" t="s">
        <v>859</v>
      </c>
      <c r="C10548" s="52" t="s">
        <v>930</v>
      </c>
      <c r="D10548" s="52" t="s">
        <v>1323</v>
      </c>
      <c r="E10548" s="52" t="s">
        <v>1058</v>
      </c>
      <c r="F10548" s="52" t="s">
        <v>1066</v>
      </c>
      <c r="G10548" s="56" t="s">
        <v>1067</v>
      </c>
      <c r="H10548" s="57">
        <v>133084000</v>
      </c>
    </row>
    <row r="10549" spans="1:8">
      <c r="A10549" s="52" t="s">
        <v>811</v>
      </c>
      <c r="B10549" s="52" t="s">
        <v>859</v>
      </c>
      <c r="C10549" s="52" t="s">
        <v>930</v>
      </c>
      <c r="D10549" s="52" t="s">
        <v>1323</v>
      </c>
      <c r="E10549" s="52" t="s">
        <v>1058</v>
      </c>
      <c r="F10549" s="52" t="s">
        <v>1068</v>
      </c>
      <c r="G10549" s="56" t="s">
        <v>1069</v>
      </c>
      <c r="H10549" s="57">
        <v>41000000</v>
      </c>
    </row>
    <row r="10550" spans="1:8">
      <c r="A10550" s="52" t="s">
        <v>811</v>
      </c>
      <c r="B10550" s="52" t="s">
        <v>859</v>
      </c>
      <c r="C10550" s="52" t="s">
        <v>930</v>
      </c>
      <c r="D10550" s="52" t="s">
        <v>1323</v>
      </c>
      <c r="E10550" s="52" t="s">
        <v>1058</v>
      </c>
      <c r="F10550" s="52" t="s">
        <v>1070</v>
      </c>
      <c r="G10550" s="56" t="s">
        <v>1071</v>
      </c>
      <c r="H10550" s="57">
        <v>65000000</v>
      </c>
    </row>
    <row r="10551" spans="1:8" ht="25.5">
      <c r="A10551" s="52" t="s">
        <v>811</v>
      </c>
      <c r="B10551" s="52" t="s">
        <v>859</v>
      </c>
      <c r="C10551" s="52" t="s">
        <v>930</v>
      </c>
      <c r="D10551" s="52" t="s">
        <v>1323</v>
      </c>
      <c r="E10551" s="52" t="s">
        <v>1072</v>
      </c>
      <c r="F10551" s="52" t="s">
        <v>201</v>
      </c>
      <c r="G10551" s="56" t="s">
        <v>1073</v>
      </c>
      <c r="H10551" s="57">
        <v>467861000</v>
      </c>
    </row>
    <row r="10552" spans="1:8">
      <c r="A10552" s="52" t="s">
        <v>811</v>
      </c>
      <c r="B10552" s="52" t="s">
        <v>859</v>
      </c>
      <c r="C10552" s="52" t="s">
        <v>930</v>
      </c>
      <c r="D10552" s="52" t="s">
        <v>1323</v>
      </c>
      <c r="E10552" s="52" t="s">
        <v>1072</v>
      </c>
      <c r="F10552" s="52" t="s">
        <v>1074</v>
      </c>
      <c r="G10552" s="56" t="s">
        <v>1067</v>
      </c>
      <c r="H10552" s="57">
        <v>11990000</v>
      </c>
    </row>
    <row r="10553" spans="1:8">
      <c r="A10553" s="52" t="s">
        <v>811</v>
      </c>
      <c r="B10553" s="52" t="s">
        <v>859</v>
      </c>
      <c r="C10553" s="52" t="s">
        <v>930</v>
      </c>
      <c r="D10553" s="52" t="s">
        <v>1323</v>
      </c>
      <c r="E10553" s="52" t="s">
        <v>1072</v>
      </c>
      <c r="F10553" s="52" t="s">
        <v>1075</v>
      </c>
      <c r="G10553" s="56" t="s">
        <v>1065</v>
      </c>
      <c r="H10553" s="57">
        <v>259240000</v>
      </c>
    </row>
    <row r="10554" spans="1:8">
      <c r="A10554" s="52" t="s">
        <v>811</v>
      </c>
      <c r="B10554" s="52" t="s">
        <v>859</v>
      </c>
      <c r="C10554" s="52" t="s">
        <v>930</v>
      </c>
      <c r="D10554" s="52" t="s">
        <v>1323</v>
      </c>
      <c r="E10554" s="52" t="s">
        <v>1072</v>
      </c>
      <c r="F10554" s="52" t="s">
        <v>1252</v>
      </c>
      <c r="G10554" s="56" t="s">
        <v>1253</v>
      </c>
      <c r="H10554" s="57">
        <v>196631000</v>
      </c>
    </row>
    <row r="10555" spans="1:8" ht="25.5">
      <c r="A10555" s="52" t="s">
        <v>811</v>
      </c>
      <c r="B10555" s="52" t="s">
        <v>859</v>
      </c>
      <c r="C10555" s="52" t="s">
        <v>930</v>
      </c>
      <c r="D10555" s="52" t="s">
        <v>1323</v>
      </c>
      <c r="E10555" s="52" t="s">
        <v>1076</v>
      </c>
      <c r="F10555" s="52" t="s">
        <v>201</v>
      </c>
      <c r="G10555" s="56" t="s">
        <v>1077</v>
      </c>
      <c r="H10555" s="57">
        <v>1097136941</v>
      </c>
    </row>
    <row r="10556" spans="1:8">
      <c r="A10556" s="52" t="s">
        <v>811</v>
      </c>
      <c r="B10556" s="52" t="s">
        <v>859</v>
      </c>
      <c r="C10556" s="52" t="s">
        <v>930</v>
      </c>
      <c r="D10556" s="52" t="s">
        <v>1323</v>
      </c>
      <c r="E10556" s="52" t="s">
        <v>1076</v>
      </c>
      <c r="F10556" s="52" t="s">
        <v>1112</v>
      </c>
      <c r="G10556" s="56" t="s">
        <v>1113</v>
      </c>
      <c r="H10556" s="57">
        <v>226635115</v>
      </c>
    </row>
    <row r="10557" spans="1:8">
      <c r="A10557" s="52" t="s">
        <v>811</v>
      </c>
      <c r="B10557" s="52" t="s">
        <v>859</v>
      </c>
      <c r="C10557" s="52" t="s">
        <v>930</v>
      </c>
      <c r="D10557" s="52" t="s">
        <v>1323</v>
      </c>
      <c r="E10557" s="52" t="s">
        <v>1076</v>
      </c>
      <c r="F10557" s="52" t="s">
        <v>1080</v>
      </c>
      <c r="G10557" s="56" t="s">
        <v>1081</v>
      </c>
      <c r="H10557" s="57">
        <v>4344000</v>
      </c>
    </row>
    <row r="10558" spans="1:8">
      <c r="A10558" s="52" t="s">
        <v>811</v>
      </c>
      <c r="B10558" s="52" t="s">
        <v>859</v>
      </c>
      <c r="C10558" s="52" t="s">
        <v>930</v>
      </c>
      <c r="D10558" s="52" t="s">
        <v>1323</v>
      </c>
      <c r="E10558" s="52" t="s">
        <v>1076</v>
      </c>
      <c r="F10558" s="52" t="s">
        <v>1082</v>
      </c>
      <c r="G10558" s="56" t="s">
        <v>971</v>
      </c>
      <c r="H10558" s="57">
        <v>866157826</v>
      </c>
    </row>
    <row r="10559" spans="1:8">
      <c r="A10559" s="52" t="s">
        <v>811</v>
      </c>
      <c r="B10559" s="52" t="s">
        <v>859</v>
      </c>
      <c r="C10559" s="52" t="s">
        <v>930</v>
      </c>
      <c r="D10559" s="52" t="s">
        <v>1323</v>
      </c>
      <c r="E10559" s="52" t="s">
        <v>1189</v>
      </c>
      <c r="F10559" s="52" t="s">
        <v>201</v>
      </c>
      <c r="G10559" s="56" t="s">
        <v>1190</v>
      </c>
      <c r="H10559" s="57">
        <v>63378000</v>
      </c>
    </row>
    <row r="10560" spans="1:8">
      <c r="A10560" s="52" t="s">
        <v>811</v>
      </c>
      <c r="B10560" s="52" t="s">
        <v>859</v>
      </c>
      <c r="C10560" s="52" t="s">
        <v>930</v>
      </c>
      <c r="D10560" s="52" t="s">
        <v>1323</v>
      </c>
      <c r="E10560" s="52" t="s">
        <v>1189</v>
      </c>
      <c r="F10560" s="52" t="s">
        <v>1191</v>
      </c>
      <c r="G10560" s="56" t="s">
        <v>1192</v>
      </c>
      <c r="H10560" s="57">
        <v>63378000</v>
      </c>
    </row>
    <row r="10561" spans="1:8">
      <c r="A10561" s="52" t="s">
        <v>811</v>
      </c>
      <c r="B10561" s="52" t="s">
        <v>859</v>
      </c>
      <c r="C10561" s="52" t="s">
        <v>930</v>
      </c>
      <c r="D10561" s="52" t="s">
        <v>1323</v>
      </c>
      <c r="E10561" s="52" t="s">
        <v>1083</v>
      </c>
      <c r="F10561" s="52" t="s">
        <v>201</v>
      </c>
      <c r="G10561" s="56" t="s">
        <v>971</v>
      </c>
      <c r="H10561" s="57">
        <v>5011845364</v>
      </c>
    </row>
    <row r="10562" spans="1:8">
      <c r="A10562" s="52" t="s">
        <v>811</v>
      </c>
      <c r="B10562" s="52" t="s">
        <v>859</v>
      </c>
      <c r="C10562" s="52" t="s">
        <v>930</v>
      </c>
      <c r="D10562" s="52" t="s">
        <v>1323</v>
      </c>
      <c r="E10562" s="52" t="s">
        <v>1083</v>
      </c>
      <c r="F10562" s="52" t="s">
        <v>1084</v>
      </c>
      <c r="G10562" s="56" t="s">
        <v>1085</v>
      </c>
      <c r="H10562" s="57">
        <v>10636500</v>
      </c>
    </row>
    <row r="10563" spans="1:8">
      <c r="A10563" s="52" t="s">
        <v>811</v>
      </c>
      <c r="B10563" s="52" t="s">
        <v>859</v>
      </c>
      <c r="C10563" s="52" t="s">
        <v>930</v>
      </c>
      <c r="D10563" s="52" t="s">
        <v>1323</v>
      </c>
      <c r="E10563" s="52" t="s">
        <v>1083</v>
      </c>
      <c r="F10563" s="52" t="s">
        <v>1088</v>
      </c>
      <c r="G10563" s="56" t="s">
        <v>1089</v>
      </c>
      <c r="H10563" s="57">
        <v>802676256</v>
      </c>
    </row>
    <row r="10564" spans="1:8">
      <c r="A10564" s="52" t="s">
        <v>811</v>
      </c>
      <c r="B10564" s="52" t="s">
        <v>859</v>
      </c>
      <c r="C10564" s="52" t="s">
        <v>930</v>
      </c>
      <c r="D10564" s="52" t="s">
        <v>1323</v>
      </c>
      <c r="E10564" s="52" t="s">
        <v>1083</v>
      </c>
      <c r="F10564" s="52" t="s">
        <v>1090</v>
      </c>
      <c r="G10564" s="56" t="s">
        <v>1091</v>
      </c>
      <c r="H10564" s="57">
        <v>4198532608</v>
      </c>
    </row>
    <row r="10565" spans="1:8" ht="38.25">
      <c r="A10565" s="52" t="s">
        <v>811</v>
      </c>
      <c r="B10565" s="52" t="s">
        <v>859</v>
      </c>
      <c r="C10565" s="52" t="s">
        <v>930</v>
      </c>
      <c r="D10565" s="52" t="s">
        <v>1323</v>
      </c>
      <c r="E10565" s="52" t="s">
        <v>1254</v>
      </c>
      <c r="F10565" s="52" t="s">
        <v>201</v>
      </c>
      <c r="G10565" s="56" t="s">
        <v>1255</v>
      </c>
      <c r="H10565" s="57">
        <v>337008577</v>
      </c>
    </row>
    <row r="10566" spans="1:8">
      <c r="A10566" s="52" t="s">
        <v>811</v>
      </c>
      <c r="B10566" s="52" t="s">
        <v>859</v>
      </c>
      <c r="C10566" s="52" t="s">
        <v>930</v>
      </c>
      <c r="D10566" s="52" t="s">
        <v>1323</v>
      </c>
      <c r="E10566" s="52" t="s">
        <v>1254</v>
      </c>
      <c r="F10566" s="52" t="s">
        <v>1433</v>
      </c>
      <c r="G10566" s="56" t="s">
        <v>1434</v>
      </c>
      <c r="H10566" s="57">
        <v>7565000</v>
      </c>
    </row>
    <row r="10567" spans="1:8">
      <c r="A10567" s="52" t="s">
        <v>811</v>
      </c>
      <c r="B10567" s="52" t="s">
        <v>859</v>
      </c>
      <c r="C10567" s="52" t="s">
        <v>930</v>
      </c>
      <c r="D10567" s="52" t="s">
        <v>1323</v>
      </c>
      <c r="E10567" s="52" t="s">
        <v>1254</v>
      </c>
      <c r="F10567" s="52" t="s">
        <v>1350</v>
      </c>
      <c r="G10567" s="56" t="s">
        <v>1351</v>
      </c>
      <c r="H10567" s="57">
        <v>33160000</v>
      </c>
    </row>
    <row r="10568" spans="1:8" ht="51">
      <c r="A10568" s="52" t="s">
        <v>811</v>
      </c>
      <c r="B10568" s="52" t="s">
        <v>859</v>
      </c>
      <c r="C10568" s="52" t="s">
        <v>930</v>
      </c>
      <c r="D10568" s="52" t="s">
        <v>1323</v>
      </c>
      <c r="E10568" s="52" t="s">
        <v>1254</v>
      </c>
      <c r="F10568" s="52" t="s">
        <v>1256</v>
      </c>
      <c r="G10568" s="56" t="s">
        <v>1257</v>
      </c>
      <c r="H10568" s="57">
        <v>203320988</v>
      </c>
    </row>
    <row r="10569" spans="1:8">
      <c r="A10569" s="52" t="s">
        <v>811</v>
      </c>
      <c r="B10569" s="52" t="s">
        <v>859</v>
      </c>
      <c r="C10569" s="52" t="s">
        <v>930</v>
      </c>
      <c r="D10569" s="52" t="s">
        <v>1323</v>
      </c>
      <c r="E10569" s="52" t="s">
        <v>1254</v>
      </c>
      <c r="F10569" s="52" t="s">
        <v>1352</v>
      </c>
      <c r="G10569" s="56" t="s">
        <v>971</v>
      </c>
      <c r="H10569" s="57">
        <v>92962589</v>
      </c>
    </row>
    <row r="10570" spans="1:8">
      <c r="A10570" s="52" t="s">
        <v>811</v>
      </c>
      <c r="B10570" s="52" t="s">
        <v>859</v>
      </c>
      <c r="C10570" s="52" t="s">
        <v>930</v>
      </c>
      <c r="D10570" s="52" t="s">
        <v>1323</v>
      </c>
      <c r="E10570" s="52" t="s">
        <v>1096</v>
      </c>
      <c r="F10570" s="52" t="s">
        <v>201</v>
      </c>
      <c r="G10570" s="56" t="s">
        <v>1097</v>
      </c>
      <c r="H10570" s="57">
        <v>10274913000</v>
      </c>
    </row>
    <row r="10571" spans="1:8" ht="25.5">
      <c r="A10571" s="52" t="s">
        <v>811</v>
      </c>
      <c r="B10571" s="52" t="s">
        <v>859</v>
      </c>
      <c r="C10571" s="52" t="s">
        <v>930</v>
      </c>
      <c r="D10571" s="52" t="s">
        <v>1323</v>
      </c>
      <c r="E10571" s="52" t="s">
        <v>1096</v>
      </c>
      <c r="F10571" s="52" t="s">
        <v>1098</v>
      </c>
      <c r="G10571" s="56" t="s">
        <v>1099</v>
      </c>
      <c r="H10571" s="57">
        <v>10274913000</v>
      </c>
    </row>
    <row r="10572" spans="1:8">
      <c r="A10572" s="52" t="s">
        <v>811</v>
      </c>
      <c r="B10572" s="52" t="s">
        <v>859</v>
      </c>
      <c r="C10572" s="52" t="s">
        <v>930</v>
      </c>
      <c r="D10572" s="52" t="s">
        <v>1323</v>
      </c>
      <c r="E10572" s="52" t="s">
        <v>1100</v>
      </c>
      <c r="F10572" s="52" t="s">
        <v>201</v>
      </c>
      <c r="G10572" s="56" t="s">
        <v>1034</v>
      </c>
      <c r="H10572" s="57">
        <v>458856000</v>
      </c>
    </row>
    <row r="10573" spans="1:8">
      <c r="A10573" s="52" t="s">
        <v>811</v>
      </c>
      <c r="B10573" s="52" t="s">
        <v>859</v>
      </c>
      <c r="C10573" s="52" t="s">
        <v>930</v>
      </c>
      <c r="D10573" s="52" t="s">
        <v>1323</v>
      </c>
      <c r="E10573" s="52" t="s">
        <v>1100</v>
      </c>
      <c r="F10573" s="52" t="s">
        <v>1101</v>
      </c>
      <c r="G10573" s="56" t="s">
        <v>1102</v>
      </c>
      <c r="H10573" s="57">
        <v>108306000</v>
      </c>
    </row>
    <row r="10574" spans="1:8">
      <c r="A10574" s="52" t="s">
        <v>811</v>
      </c>
      <c r="B10574" s="52" t="s">
        <v>859</v>
      </c>
      <c r="C10574" s="52" t="s">
        <v>930</v>
      </c>
      <c r="D10574" s="52" t="s">
        <v>1323</v>
      </c>
      <c r="E10574" s="52" t="s">
        <v>1100</v>
      </c>
      <c r="F10574" s="52" t="s">
        <v>1103</v>
      </c>
      <c r="G10574" s="56" t="s">
        <v>1104</v>
      </c>
      <c r="H10574" s="57">
        <v>350550000</v>
      </c>
    </row>
    <row r="10575" spans="1:8" ht="38.25">
      <c r="A10575" s="52" t="s">
        <v>811</v>
      </c>
      <c r="B10575" s="52" t="s">
        <v>859</v>
      </c>
      <c r="C10575" s="52" t="s">
        <v>930</v>
      </c>
      <c r="D10575" s="52" t="s">
        <v>1428</v>
      </c>
      <c r="E10575" s="52" t="s">
        <v>201</v>
      </c>
      <c r="F10575" s="52" t="s">
        <v>201</v>
      </c>
      <c r="G10575" s="56" t="s">
        <v>1429</v>
      </c>
      <c r="H10575" s="57">
        <v>140000000</v>
      </c>
    </row>
    <row r="10576" spans="1:8">
      <c r="A10576" s="52" t="s">
        <v>811</v>
      </c>
      <c r="B10576" s="52" t="s">
        <v>859</v>
      </c>
      <c r="C10576" s="52" t="s">
        <v>930</v>
      </c>
      <c r="D10576" s="52" t="s">
        <v>1428</v>
      </c>
      <c r="E10576" s="52" t="s">
        <v>982</v>
      </c>
      <c r="F10576" s="52" t="s">
        <v>201</v>
      </c>
      <c r="G10576" s="56" t="s">
        <v>983</v>
      </c>
      <c r="H10576" s="57">
        <v>117600000</v>
      </c>
    </row>
    <row r="10577" spans="1:8">
      <c r="A10577" s="52" t="s">
        <v>811</v>
      </c>
      <c r="B10577" s="52" t="s">
        <v>859</v>
      </c>
      <c r="C10577" s="52" t="s">
        <v>930</v>
      </c>
      <c r="D10577" s="52" t="s">
        <v>1428</v>
      </c>
      <c r="E10577" s="52" t="s">
        <v>982</v>
      </c>
      <c r="F10577" s="52" t="s">
        <v>1242</v>
      </c>
      <c r="G10577" s="56" t="s">
        <v>971</v>
      </c>
      <c r="H10577" s="57">
        <v>117600000</v>
      </c>
    </row>
    <row r="10578" spans="1:8">
      <c r="A10578" s="52" t="s">
        <v>811</v>
      </c>
      <c r="B10578" s="52" t="s">
        <v>859</v>
      </c>
      <c r="C10578" s="52" t="s">
        <v>930</v>
      </c>
      <c r="D10578" s="52" t="s">
        <v>1428</v>
      </c>
      <c r="E10578" s="52" t="s">
        <v>996</v>
      </c>
      <c r="F10578" s="52" t="s">
        <v>201</v>
      </c>
      <c r="G10578" s="56" t="s">
        <v>997</v>
      </c>
      <c r="H10578" s="57">
        <v>2589000</v>
      </c>
    </row>
    <row r="10579" spans="1:8">
      <c r="A10579" s="52" t="s">
        <v>811</v>
      </c>
      <c r="B10579" s="52" t="s">
        <v>859</v>
      </c>
      <c r="C10579" s="52" t="s">
        <v>930</v>
      </c>
      <c r="D10579" s="52" t="s">
        <v>1428</v>
      </c>
      <c r="E10579" s="52" t="s">
        <v>996</v>
      </c>
      <c r="F10579" s="52" t="s">
        <v>998</v>
      </c>
      <c r="G10579" s="56" t="s">
        <v>999</v>
      </c>
      <c r="H10579" s="57">
        <v>2589000</v>
      </c>
    </row>
    <row r="10580" spans="1:8">
      <c r="A10580" s="52" t="s">
        <v>811</v>
      </c>
      <c r="B10580" s="52" t="s">
        <v>859</v>
      </c>
      <c r="C10580" s="52" t="s">
        <v>930</v>
      </c>
      <c r="D10580" s="52" t="s">
        <v>1428</v>
      </c>
      <c r="E10580" s="52" t="s">
        <v>1006</v>
      </c>
      <c r="F10580" s="52" t="s">
        <v>201</v>
      </c>
      <c r="G10580" s="56" t="s">
        <v>1007</v>
      </c>
      <c r="H10580" s="57">
        <v>311000</v>
      </c>
    </row>
    <row r="10581" spans="1:8" ht="25.5">
      <c r="A10581" s="52" t="s">
        <v>811</v>
      </c>
      <c r="B10581" s="52" t="s">
        <v>859</v>
      </c>
      <c r="C10581" s="52" t="s">
        <v>930</v>
      </c>
      <c r="D10581" s="52" t="s">
        <v>1428</v>
      </c>
      <c r="E10581" s="52" t="s">
        <v>1006</v>
      </c>
      <c r="F10581" s="52" t="s">
        <v>1016</v>
      </c>
      <c r="G10581" s="56" t="s">
        <v>1017</v>
      </c>
      <c r="H10581" s="57">
        <v>311000</v>
      </c>
    </row>
    <row r="10582" spans="1:8">
      <c r="A10582" s="52" t="s">
        <v>811</v>
      </c>
      <c r="B10582" s="52" t="s">
        <v>859</v>
      </c>
      <c r="C10582" s="52" t="s">
        <v>930</v>
      </c>
      <c r="D10582" s="52" t="s">
        <v>1428</v>
      </c>
      <c r="E10582" s="52" t="s">
        <v>1021</v>
      </c>
      <c r="F10582" s="52" t="s">
        <v>201</v>
      </c>
      <c r="G10582" s="56" t="s">
        <v>1022</v>
      </c>
      <c r="H10582" s="57">
        <v>14500000</v>
      </c>
    </row>
    <row r="10583" spans="1:8">
      <c r="A10583" s="52" t="s">
        <v>811</v>
      </c>
      <c r="B10583" s="52" t="s">
        <v>859</v>
      </c>
      <c r="C10583" s="52" t="s">
        <v>930</v>
      </c>
      <c r="D10583" s="52" t="s">
        <v>1428</v>
      </c>
      <c r="E10583" s="52" t="s">
        <v>1021</v>
      </c>
      <c r="F10583" s="52" t="s">
        <v>1031</v>
      </c>
      <c r="G10583" s="56" t="s">
        <v>1032</v>
      </c>
      <c r="H10583" s="57">
        <v>14400000</v>
      </c>
    </row>
    <row r="10584" spans="1:8">
      <c r="A10584" s="52" t="s">
        <v>811</v>
      </c>
      <c r="B10584" s="52" t="s">
        <v>859</v>
      </c>
      <c r="C10584" s="52" t="s">
        <v>930</v>
      </c>
      <c r="D10584" s="52" t="s">
        <v>1428</v>
      </c>
      <c r="E10584" s="52" t="s">
        <v>1021</v>
      </c>
      <c r="F10584" s="52" t="s">
        <v>1033</v>
      </c>
      <c r="G10584" s="56" t="s">
        <v>1034</v>
      </c>
      <c r="H10584" s="57">
        <v>100000</v>
      </c>
    </row>
    <row r="10585" spans="1:8">
      <c r="A10585" s="52" t="s">
        <v>811</v>
      </c>
      <c r="B10585" s="52" t="s">
        <v>859</v>
      </c>
      <c r="C10585" s="52" t="s">
        <v>930</v>
      </c>
      <c r="D10585" s="52" t="s">
        <v>1428</v>
      </c>
      <c r="E10585" s="52" t="s">
        <v>1035</v>
      </c>
      <c r="F10585" s="52" t="s">
        <v>201</v>
      </c>
      <c r="G10585" s="56" t="s">
        <v>1036</v>
      </c>
      <c r="H10585" s="57">
        <v>3600000</v>
      </c>
    </row>
    <row r="10586" spans="1:8">
      <c r="A10586" s="52" t="s">
        <v>811</v>
      </c>
      <c r="B10586" s="52" t="s">
        <v>859</v>
      </c>
      <c r="C10586" s="52" t="s">
        <v>930</v>
      </c>
      <c r="D10586" s="52" t="s">
        <v>1428</v>
      </c>
      <c r="E10586" s="52" t="s">
        <v>1035</v>
      </c>
      <c r="F10586" s="52" t="s">
        <v>1039</v>
      </c>
      <c r="G10586" s="56" t="s">
        <v>1040</v>
      </c>
      <c r="H10586" s="57">
        <v>3600000</v>
      </c>
    </row>
    <row r="10587" spans="1:8">
      <c r="A10587" s="52" t="s">
        <v>811</v>
      </c>
      <c r="B10587" s="52" t="s">
        <v>859</v>
      </c>
      <c r="C10587" s="52" t="s">
        <v>930</v>
      </c>
      <c r="D10587" s="52" t="s">
        <v>1428</v>
      </c>
      <c r="E10587" s="52" t="s">
        <v>1044</v>
      </c>
      <c r="F10587" s="52" t="s">
        <v>201</v>
      </c>
      <c r="G10587" s="56" t="s">
        <v>1045</v>
      </c>
      <c r="H10587" s="57">
        <v>1400000</v>
      </c>
    </row>
    <row r="10588" spans="1:8">
      <c r="A10588" s="52" t="s">
        <v>811</v>
      </c>
      <c r="B10588" s="52" t="s">
        <v>859</v>
      </c>
      <c r="C10588" s="52" t="s">
        <v>930</v>
      </c>
      <c r="D10588" s="52" t="s">
        <v>1428</v>
      </c>
      <c r="E10588" s="52" t="s">
        <v>1044</v>
      </c>
      <c r="F10588" s="52" t="s">
        <v>1046</v>
      </c>
      <c r="G10588" s="56" t="s">
        <v>1047</v>
      </c>
      <c r="H10588" s="57">
        <v>1400000</v>
      </c>
    </row>
    <row r="10589" spans="1:8">
      <c r="A10589" s="52" t="s">
        <v>811</v>
      </c>
      <c r="B10589" s="52" t="s">
        <v>859</v>
      </c>
      <c r="C10589" s="52" t="s">
        <v>1209</v>
      </c>
      <c r="D10589" s="52" t="s">
        <v>201</v>
      </c>
      <c r="E10589" s="52" t="s">
        <v>201</v>
      </c>
      <c r="F10589" s="52" t="s">
        <v>201</v>
      </c>
      <c r="G10589" s="56" t="s">
        <v>1210</v>
      </c>
      <c r="H10589" s="57">
        <v>586500000</v>
      </c>
    </row>
    <row r="10590" spans="1:8" ht="25.5">
      <c r="A10590" s="52" t="s">
        <v>811</v>
      </c>
      <c r="B10590" s="52" t="s">
        <v>859</v>
      </c>
      <c r="C10590" s="52" t="s">
        <v>1209</v>
      </c>
      <c r="D10590" s="52" t="s">
        <v>1389</v>
      </c>
      <c r="E10590" s="52" t="s">
        <v>201</v>
      </c>
      <c r="F10590" s="52" t="s">
        <v>201</v>
      </c>
      <c r="G10590" s="56" t="s">
        <v>1390</v>
      </c>
      <c r="H10590" s="57">
        <v>586500000</v>
      </c>
    </row>
    <row r="10591" spans="1:8">
      <c r="A10591" s="52" t="s">
        <v>811</v>
      </c>
      <c r="B10591" s="52" t="s">
        <v>859</v>
      </c>
      <c r="C10591" s="52" t="s">
        <v>1209</v>
      </c>
      <c r="D10591" s="52" t="s">
        <v>1389</v>
      </c>
      <c r="E10591" s="52" t="s">
        <v>1021</v>
      </c>
      <c r="F10591" s="52" t="s">
        <v>201</v>
      </c>
      <c r="G10591" s="56" t="s">
        <v>1022</v>
      </c>
      <c r="H10591" s="57">
        <v>39800000</v>
      </c>
    </row>
    <row r="10592" spans="1:8">
      <c r="A10592" s="52" t="s">
        <v>811</v>
      </c>
      <c r="B10592" s="52" t="s">
        <v>859</v>
      </c>
      <c r="C10592" s="52" t="s">
        <v>1209</v>
      </c>
      <c r="D10592" s="52" t="s">
        <v>1389</v>
      </c>
      <c r="E10592" s="52" t="s">
        <v>1021</v>
      </c>
      <c r="F10592" s="52" t="s">
        <v>1031</v>
      </c>
      <c r="G10592" s="56" t="s">
        <v>1032</v>
      </c>
      <c r="H10592" s="57">
        <v>38700000</v>
      </c>
    </row>
    <row r="10593" spans="1:8">
      <c r="A10593" s="52" t="s">
        <v>811</v>
      </c>
      <c r="B10593" s="52" t="s">
        <v>859</v>
      </c>
      <c r="C10593" s="52" t="s">
        <v>1209</v>
      </c>
      <c r="D10593" s="52" t="s">
        <v>1389</v>
      </c>
      <c r="E10593" s="52" t="s">
        <v>1021</v>
      </c>
      <c r="F10593" s="52" t="s">
        <v>1033</v>
      </c>
      <c r="G10593" s="56" t="s">
        <v>1034</v>
      </c>
      <c r="H10593" s="57">
        <v>1100000</v>
      </c>
    </row>
    <row r="10594" spans="1:8">
      <c r="A10594" s="52" t="s">
        <v>811</v>
      </c>
      <c r="B10594" s="52" t="s">
        <v>859</v>
      </c>
      <c r="C10594" s="52" t="s">
        <v>1209</v>
      </c>
      <c r="D10594" s="52" t="s">
        <v>1389</v>
      </c>
      <c r="E10594" s="52" t="s">
        <v>1083</v>
      </c>
      <c r="F10594" s="52" t="s">
        <v>201</v>
      </c>
      <c r="G10594" s="56" t="s">
        <v>971</v>
      </c>
      <c r="H10594" s="57">
        <v>546700000</v>
      </c>
    </row>
    <row r="10595" spans="1:8">
      <c r="A10595" s="52" t="s">
        <v>811</v>
      </c>
      <c r="B10595" s="52" t="s">
        <v>859</v>
      </c>
      <c r="C10595" s="52" t="s">
        <v>1209</v>
      </c>
      <c r="D10595" s="52" t="s">
        <v>1389</v>
      </c>
      <c r="E10595" s="52" t="s">
        <v>1083</v>
      </c>
      <c r="F10595" s="52" t="s">
        <v>1090</v>
      </c>
      <c r="G10595" s="56" t="s">
        <v>1091</v>
      </c>
      <c r="H10595" s="57">
        <v>546700000</v>
      </c>
    </row>
    <row r="10596" spans="1:8" ht="25.5">
      <c r="A10596" s="52" t="s">
        <v>811</v>
      </c>
      <c r="B10596" s="52" t="s">
        <v>1593</v>
      </c>
      <c r="C10596" s="52" t="s">
        <v>201</v>
      </c>
      <c r="D10596" s="52" t="s">
        <v>201</v>
      </c>
      <c r="E10596" s="52" t="s">
        <v>201</v>
      </c>
      <c r="F10596" s="52" t="s">
        <v>201</v>
      </c>
      <c r="G10596" s="56" t="s">
        <v>1594</v>
      </c>
      <c r="H10596" s="57">
        <v>13267701000</v>
      </c>
    </row>
    <row r="10597" spans="1:8">
      <c r="A10597" s="52" t="s">
        <v>811</v>
      </c>
      <c r="B10597" s="52" t="s">
        <v>1593</v>
      </c>
      <c r="C10597" s="52" t="s">
        <v>480</v>
      </c>
      <c r="D10597" s="52" t="s">
        <v>201</v>
      </c>
      <c r="E10597" s="52" t="s">
        <v>201</v>
      </c>
      <c r="F10597" s="52" t="s">
        <v>201</v>
      </c>
      <c r="G10597" s="56" t="s">
        <v>1137</v>
      </c>
      <c r="H10597" s="57">
        <v>5000000</v>
      </c>
    </row>
    <row r="10598" spans="1:8">
      <c r="A10598" s="52" t="s">
        <v>811</v>
      </c>
      <c r="B10598" s="52" t="s">
        <v>1593</v>
      </c>
      <c r="C10598" s="52" t="s">
        <v>480</v>
      </c>
      <c r="D10598" s="52" t="s">
        <v>490</v>
      </c>
      <c r="E10598" s="52" t="s">
        <v>201</v>
      </c>
      <c r="F10598" s="52" t="s">
        <v>201</v>
      </c>
      <c r="G10598" s="56" t="s">
        <v>1138</v>
      </c>
      <c r="H10598" s="57">
        <v>5000000</v>
      </c>
    </row>
    <row r="10599" spans="1:8">
      <c r="A10599" s="52" t="s">
        <v>811</v>
      </c>
      <c r="B10599" s="52" t="s">
        <v>1593</v>
      </c>
      <c r="C10599" s="52" t="s">
        <v>480</v>
      </c>
      <c r="D10599" s="52" t="s">
        <v>490</v>
      </c>
      <c r="E10599" s="52" t="s">
        <v>1044</v>
      </c>
      <c r="F10599" s="52" t="s">
        <v>201</v>
      </c>
      <c r="G10599" s="56" t="s">
        <v>1045</v>
      </c>
      <c r="H10599" s="57">
        <v>5000000</v>
      </c>
    </row>
    <row r="10600" spans="1:8">
      <c r="A10600" s="52" t="s">
        <v>811</v>
      </c>
      <c r="B10600" s="52" t="s">
        <v>1593</v>
      </c>
      <c r="C10600" s="52" t="s">
        <v>480</v>
      </c>
      <c r="D10600" s="52" t="s">
        <v>490</v>
      </c>
      <c r="E10600" s="52" t="s">
        <v>1044</v>
      </c>
      <c r="F10600" s="52" t="s">
        <v>1050</v>
      </c>
      <c r="G10600" s="56" t="s">
        <v>1051</v>
      </c>
      <c r="H10600" s="57">
        <v>5000000</v>
      </c>
    </row>
    <row r="10601" spans="1:8">
      <c r="A10601" s="52" t="s">
        <v>811</v>
      </c>
      <c r="B10601" s="52" t="s">
        <v>1593</v>
      </c>
      <c r="C10601" s="52" t="s">
        <v>1149</v>
      </c>
      <c r="D10601" s="52" t="s">
        <v>201</v>
      </c>
      <c r="E10601" s="52" t="s">
        <v>201</v>
      </c>
      <c r="F10601" s="52" t="s">
        <v>201</v>
      </c>
      <c r="G10601" s="56" t="s">
        <v>1150</v>
      </c>
      <c r="H10601" s="57">
        <v>38000000</v>
      </c>
    </row>
    <row r="10602" spans="1:8">
      <c r="A10602" s="52" t="s">
        <v>811</v>
      </c>
      <c r="B10602" s="52" t="s">
        <v>1593</v>
      </c>
      <c r="C10602" s="52" t="s">
        <v>1149</v>
      </c>
      <c r="D10602" s="52" t="s">
        <v>1151</v>
      </c>
      <c r="E10602" s="52" t="s">
        <v>201</v>
      </c>
      <c r="F10602" s="52" t="s">
        <v>201</v>
      </c>
      <c r="G10602" s="56" t="s">
        <v>1152</v>
      </c>
      <c r="H10602" s="57">
        <v>38000000</v>
      </c>
    </row>
    <row r="10603" spans="1:8" ht="25.5">
      <c r="A10603" s="52" t="s">
        <v>811</v>
      </c>
      <c r="B10603" s="52" t="s">
        <v>1593</v>
      </c>
      <c r="C10603" s="52" t="s">
        <v>1149</v>
      </c>
      <c r="D10603" s="52" t="s">
        <v>1151</v>
      </c>
      <c r="E10603" s="52" t="s">
        <v>1076</v>
      </c>
      <c r="F10603" s="52" t="s">
        <v>201</v>
      </c>
      <c r="G10603" s="56" t="s">
        <v>1077</v>
      </c>
      <c r="H10603" s="57">
        <v>38000000</v>
      </c>
    </row>
    <row r="10604" spans="1:8">
      <c r="A10604" s="52" t="s">
        <v>811</v>
      </c>
      <c r="B10604" s="52" t="s">
        <v>1593</v>
      </c>
      <c r="C10604" s="52" t="s">
        <v>1149</v>
      </c>
      <c r="D10604" s="52" t="s">
        <v>1151</v>
      </c>
      <c r="E10604" s="52" t="s">
        <v>1076</v>
      </c>
      <c r="F10604" s="52" t="s">
        <v>1078</v>
      </c>
      <c r="G10604" s="56" t="s">
        <v>1079</v>
      </c>
      <c r="H10604" s="57">
        <v>8860000</v>
      </c>
    </row>
    <row r="10605" spans="1:8">
      <c r="A10605" s="52" t="s">
        <v>811</v>
      </c>
      <c r="B10605" s="52" t="s">
        <v>1593</v>
      </c>
      <c r="C10605" s="52" t="s">
        <v>1149</v>
      </c>
      <c r="D10605" s="52" t="s">
        <v>1151</v>
      </c>
      <c r="E10605" s="52" t="s">
        <v>1076</v>
      </c>
      <c r="F10605" s="52" t="s">
        <v>1082</v>
      </c>
      <c r="G10605" s="56" t="s">
        <v>971</v>
      </c>
      <c r="H10605" s="57">
        <v>29140000</v>
      </c>
    </row>
    <row r="10606" spans="1:8" ht="25.5">
      <c r="A10606" s="52" t="s">
        <v>811</v>
      </c>
      <c r="B10606" s="52" t="s">
        <v>1593</v>
      </c>
      <c r="C10606" s="52" t="s">
        <v>930</v>
      </c>
      <c r="D10606" s="52" t="s">
        <v>201</v>
      </c>
      <c r="E10606" s="52" t="s">
        <v>201</v>
      </c>
      <c r="F10606" s="52" t="s">
        <v>201</v>
      </c>
      <c r="G10606" s="56" t="s">
        <v>931</v>
      </c>
      <c r="H10606" s="57">
        <v>13224701000</v>
      </c>
    </row>
    <row r="10607" spans="1:8">
      <c r="A10607" s="52" t="s">
        <v>811</v>
      </c>
      <c r="B10607" s="52" t="s">
        <v>1593</v>
      </c>
      <c r="C10607" s="52" t="s">
        <v>930</v>
      </c>
      <c r="D10607" s="52" t="s">
        <v>1323</v>
      </c>
      <c r="E10607" s="52" t="s">
        <v>201</v>
      </c>
      <c r="F10607" s="52" t="s">
        <v>201</v>
      </c>
      <c r="G10607" s="56" t="s">
        <v>1324</v>
      </c>
      <c r="H10607" s="57">
        <v>13224701000</v>
      </c>
    </row>
    <row r="10608" spans="1:8">
      <c r="A10608" s="52" t="s">
        <v>811</v>
      </c>
      <c r="B10608" s="52" t="s">
        <v>1593</v>
      </c>
      <c r="C10608" s="52" t="s">
        <v>930</v>
      </c>
      <c r="D10608" s="52" t="s">
        <v>1323</v>
      </c>
      <c r="E10608" s="52" t="s">
        <v>934</v>
      </c>
      <c r="F10608" s="52" t="s">
        <v>201</v>
      </c>
      <c r="G10608" s="56" t="s">
        <v>935</v>
      </c>
      <c r="H10608" s="57">
        <v>2670176522</v>
      </c>
    </row>
    <row r="10609" spans="1:8">
      <c r="A10609" s="52" t="s">
        <v>811</v>
      </c>
      <c r="B10609" s="52" t="s">
        <v>1593</v>
      </c>
      <c r="C10609" s="52" t="s">
        <v>930</v>
      </c>
      <c r="D10609" s="52" t="s">
        <v>1323</v>
      </c>
      <c r="E10609" s="52" t="s">
        <v>934</v>
      </c>
      <c r="F10609" s="52" t="s">
        <v>936</v>
      </c>
      <c r="G10609" s="56" t="s">
        <v>937</v>
      </c>
      <c r="H10609" s="57">
        <v>2670176522</v>
      </c>
    </row>
    <row r="10610" spans="1:8" ht="25.5">
      <c r="A10610" s="52" t="s">
        <v>811</v>
      </c>
      <c r="B10610" s="52" t="s">
        <v>1593</v>
      </c>
      <c r="C10610" s="52" t="s">
        <v>930</v>
      </c>
      <c r="D10610" s="52" t="s">
        <v>1323</v>
      </c>
      <c r="E10610" s="52" t="s">
        <v>940</v>
      </c>
      <c r="F10610" s="52" t="s">
        <v>201</v>
      </c>
      <c r="G10610" s="56" t="s">
        <v>941</v>
      </c>
      <c r="H10610" s="57">
        <v>8483500</v>
      </c>
    </row>
    <row r="10611" spans="1:8" ht="25.5">
      <c r="A10611" s="52" t="s">
        <v>811</v>
      </c>
      <c r="B10611" s="52" t="s">
        <v>1593</v>
      </c>
      <c r="C10611" s="52" t="s">
        <v>930</v>
      </c>
      <c r="D10611" s="52" t="s">
        <v>1323</v>
      </c>
      <c r="E10611" s="52" t="s">
        <v>940</v>
      </c>
      <c r="F10611" s="52" t="s">
        <v>942</v>
      </c>
      <c r="G10611" s="56" t="s">
        <v>943</v>
      </c>
      <c r="H10611" s="57">
        <v>8483500</v>
      </c>
    </row>
    <row r="10612" spans="1:8">
      <c r="A10612" s="52" t="s">
        <v>811</v>
      </c>
      <c r="B10612" s="52" t="s">
        <v>1593</v>
      </c>
      <c r="C10612" s="52" t="s">
        <v>930</v>
      </c>
      <c r="D10612" s="52" t="s">
        <v>1323</v>
      </c>
      <c r="E10612" s="52" t="s">
        <v>944</v>
      </c>
      <c r="F10612" s="52" t="s">
        <v>201</v>
      </c>
      <c r="G10612" s="56" t="s">
        <v>945</v>
      </c>
      <c r="H10612" s="57">
        <v>1865123575</v>
      </c>
    </row>
    <row r="10613" spans="1:8">
      <c r="A10613" s="52" t="s">
        <v>811</v>
      </c>
      <c r="B10613" s="52" t="s">
        <v>1593</v>
      </c>
      <c r="C10613" s="52" t="s">
        <v>930</v>
      </c>
      <c r="D10613" s="52" t="s">
        <v>1323</v>
      </c>
      <c r="E10613" s="52" t="s">
        <v>944</v>
      </c>
      <c r="F10613" s="52" t="s">
        <v>946</v>
      </c>
      <c r="G10613" s="56" t="s">
        <v>947</v>
      </c>
      <c r="H10613" s="57">
        <v>163739206</v>
      </c>
    </row>
    <row r="10614" spans="1:8">
      <c r="A10614" s="52" t="s">
        <v>811</v>
      </c>
      <c r="B10614" s="52" t="s">
        <v>1593</v>
      </c>
      <c r="C10614" s="52" t="s">
        <v>930</v>
      </c>
      <c r="D10614" s="52" t="s">
        <v>1323</v>
      </c>
      <c r="E10614" s="52" t="s">
        <v>944</v>
      </c>
      <c r="F10614" s="52" t="s">
        <v>1240</v>
      </c>
      <c r="G10614" s="56" t="s">
        <v>1241</v>
      </c>
      <c r="H10614" s="57">
        <v>48400000</v>
      </c>
    </row>
    <row r="10615" spans="1:8">
      <c r="A10615" s="52" t="s">
        <v>811</v>
      </c>
      <c r="B10615" s="52" t="s">
        <v>1593</v>
      </c>
      <c r="C10615" s="52" t="s">
        <v>930</v>
      </c>
      <c r="D10615" s="52" t="s">
        <v>1323</v>
      </c>
      <c r="E10615" s="52" t="s">
        <v>944</v>
      </c>
      <c r="F10615" s="52" t="s">
        <v>948</v>
      </c>
      <c r="G10615" s="56" t="s">
        <v>949</v>
      </c>
      <c r="H10615" s="57">
        <v>28747000</v>
      </c>
    </row>
    <row r="10616" spans="1:8" ht="25.5">
      <c r="A10616" s="52" t="s">
        <v>811</v>
      </c>
      <c r="B10616" s="52" t="s">
        <v>1593</v>
      </c>
      <c r="C10616" s="52" t="s">
        <v>930</v>
      </c>
      <c r="D10616" s="52" t="s">
        <v>1323</v>
      </c>
      <c r="E10616" s="52" t="s">
        <v>944</v>
      </c>
      <c r="F10616" s="52" t="s">
        <v>954</v>
      </c>
      <c r="G10616" s="56" t="s">
        <v>955</v>
      </c>
      <c r="H10616" s="57">
        <v>9312000</v>
      </c>
    </row>
    <row r="10617" spans="1:8">
      <c r="A10617" s="52" t="s">
        <v>811</v>
      </c>
      <c r="B10617" s="52" t="s">
        <v>1593</v>
      </c>
      <c r="C10617" s="52" t="s">
        <v>930</v>
      </c>
      <c r="D10617" s="52" t="s">
        <v>1323</v>
      </c>
      <c r="E10617" s="52" t="s">
        <v>944</v>
      </c>
      <c r="F10617" s="52" t="s">
        <v>1287</v>
      </c>
      <c r="G10617" s="56" t="s">
        <v>1288</v>
      </c>
      <c r="H10617" s="57">
        <v>77480900</v>
      </c>
    </row>
    <row r="10618" spans="1:8" ht="25.5">
      <c r="A10618" s="52" t="s">
        <v>811</v>
      </c>
      <c r="B10618" s="52" t="s">
        <v>1593</v>
      </c>
      <c r="C10618" s="52" t="s">
        <v>930</v>
      </c>
      <c r="D10618" s="52" t="s">
        <v>1323</v>
      </c>
      <c r="E10618" s="52" t="s">
        <v>944</v>
      </c>
      <c r="F10618" s="52" t="s">
        <v>1291</v>
      </c>
      <c r="G10618" s="56" t="s">
        <v>1292</v>
      </c>
      <c r="H10618" s="57">
        <v>779712988</v>
      </c>
    </row>
    <row r="10619" spans="1:8">
      <c r="A10619" s="52" t="s">
        <v>811</v>
      </c>
      <c r="B10619" s="52" t="s">
        <v>1593</v>
      </c>
      <c r="C10619" s="52" t="s">
        <v>930</v>
      </c>
      <c r="D10619" s="52" t="s">
        <v>1323</v>
      </c>
      <c r="E10619" s="52" t="s">
        <v>944</v>
      </c>
      <c r="F10619" s="52" t="s">
        <v>958</v>
      </c>
      <c r="G10619" s="56" t="s">
        <v>959</v>
      </c>
      <c r="H10619" s="57">
        <v>698540881</v>
      </c>
    </row>
    <row r="10620" spans="1:8">
      <c r="A10620" s="52" t="s">
        <v>811</v>
      </c>
      <c r="B10620" s="52" t="s">
        <v>1593</v>
      </c>
      <c r="C10620" s="52" t="s">
        <v>930</v>
      </c>
      <c r="D10620" s="52" t="s">
        <v>1323</v>
      </c>
      <c r="E10620" s="52" t="s">
        <v>944</v>
      </c>
      <c r="F10620" s="52" t="s">
        <v>960</v>
      </c>
      <c r="G10620" s="56" t="s">
        <v>961</v>
      </c>
      <c r="H10620" s="57">
        <v>59190600</v>
      </c>
    </row>
    <row r="10621" spans="1:8" ht="25.5">
      <c r="A10621" s="52" t="s">
        <v>811</v>
      </c>
      <c r="B10621" s="52" t="s">
        <v>1593</v>
      </c>
      <c r="C10621" s="52" t="s">
        <v>930</v>
      </c>
      <c r="D10621" s="52" t="s">
        <v>1323</v>
      </c>
      <c r="E10621" s="52" t="s">
        <v>962</v>
      </c>
      <c r="F10621" s="52" t="s">
        <v>201</v>
      </c>
      <c r="G10621" s="56" t="s">
        <v>963</v>
      </c>
      <c r="H10621" s="57">
        <v>7800000</v>
      </c>
    </row>
    <row r="10622" spans="1:8">
      <c r="A10622" s="52" t="s">
        <v>811</v>
      </c>
      <c r="B10622" s="52" t="s">
        <v>1593</v>
      </c>
      <c r="C10622" s="52" t="s">
        <v>930</v>
      </c>
      <c r="D10622" s="52" t="s">
        <v>1323</v>
      </c>
      <c r="E10622" s="52" t="s">
        <v>962</v>
      </c>
      <c r="F10622" s="52" t="s">
        <v>964</v>
      </c>
      <c r="G10622" s="56" t="s">
        <v>965</v>
      </c>
      <c r="H10622" s="57">
        <v>7800000</v>
      </c>
    </row>
    <row r="10623" spans="1:8">
      <c r="A10623" s="52" t="s">
        <v>811</v>
      </c>
      <c r="B10623" s="52" t="s">
        <v>1593</v>
      </c>
      <c r="C10623" s="52" t="s">
        <v>930</v>
      </c>
      <c r="D10623" s="52" t="s">
        <v>1323</v>
      </c>
      <c r="E10623" s="52" t="s">
        <v>1139</v>
      </c>
      <c r="F10623" s="52" t="s">
        <v>201</v>
      </c>
      <c r="G10623" s="56" t="s">
        <v>1140</v>
      </c>
      <c r="H10623" s="57">
        <v>869522920</v>
      </c>
    </row>
    <row r="10624" spans="1:8">
      <c r="A10624" s="52" t="s">
        <v>811</v>
      </c>
      <c r="B10624" s="52" t="s">
        <v>1593</v>
      </c>
      <c r="C10624" s="52" t="s">
        <v>930</v>
      </c>
      <c r="D10624" s="52" t="s">
        <v>1323</v>
      </c>
      <c r="E10624" s="52" t="s">
        <v>1139</v>
      </c>
      <c r="F10624" s="52" t="s">
        <v>1203</v>
      </c>
      <c r="G10624" s="56" t="s">
        <v>1204</v>
      </c>
      <c r="H10624" s="57">
        <v>301712000</v>
      </c>
    </row>
    <row r="10625" spans="1:8">
      <c r="A10625" s="52" t="s">
        <v>811</v>
      </c>
      <c r="B10625" s="52" t="s">
        <v>1593</v>
      </c>
      <c r="C10625" s="52" t="s">
        <v>930</v>
      </c>
      <c r="D10625" s="52" t="s">
        <v>1323</v>
      </c>
      <c r="E10625" s="52" t="s">
        <v>1139</v>
      </c>
      <c r="F10625" s="52" t="s">
        <v>1141</v>
      </c>
      <c r="G10625" s="56" t="s">
        <v>1142</v>
      </c>
      <c r="H10625" s="57">
        <v>423300000</v>
      </c>
    </row>
    <row r="10626" spans="1:8">
      <c r="A10626" s="52" t="s">
        <v>811</v>
      </c>
      <c r="B10626" s="52" t="s">
        <v>1593</v>
      </c>
      <c r="C10626" s="52" t="s">
        <v>930</v>
      </c>
      <c r="D10626" s="52" t="s">
        <v>1323</v>
      </c>
      <c r="E10626" s="52" t="s">
        <v>1139</v>
      </c>
      <c r="F10626" s="52" t="s">
        <v>1266</v>
      </c>
      <c r="G10626" s="56" t="s">
        <v>1267</v>
      </c>
      <c r="H10626" s="57">
        <v>144510920</v>
      </c>
    </row>
    <row r="10627" spans="1:8">
      <c r="A10627" s="52" t="s">
        <v>811</v>
      </c>
      <c r="B10627" s="52" t="s">
        <v>1593</v>
      </c>
      <c r="C10627" s="52" t="s">
        <v>930</v>
      </c>
      <c r="D10627" s="52" t="s">
        <v>1323</v>
      </c>
      <c r="E10627" s="52" t="s">
        <v>966</v>
      </c>
      <c r="F10627" s="52" t="s">
        <v>201</v>
      </c>
      <c r="G10627" s="56" t="s">
        <v>967</v>
      </c>
      <c r="H10627" s="57">
        <v>332189800</v>
      </c>
    </row>
    <row r="10628" spans="1:8">
      <c r="A10628" s="52" t="s">
        <v>811</v>
      </c>
      <c r="B10628" s="52" t="s">
        <v>1593</v>
      </c>
      <c r="C10628" s="52" t="s">
        <v>930</v>
      </c>
      <c r="D10628" s="52" t="s">
        <v>1323</v>
      </c>
      <c r="E10628" s="52" t="s">
        <v>966</v>
      </c>
      <c r="F10628" s="52" t="s">
        <v>970</v>
      </c>
      <c r="G10628" s="56" t="s">
        <v>971</v>
      </c>
      <c r="H10628" s="57">
        <v>332189800</v>
      </c>
    </row>
    <row r="10629" spans="1:8">
      <c r="A10629" s="52" t="s">
        <v>811</v>
      </c>
      <c r="B10629" s="52" t="s">
        <v>1593</v>
      </c>
      <c r="C10629" s="52" t="s">
        <v>930</v>
      </c>
      <c r="D10629" s="52" t="s">
        <v>1323</v>
      </c>
      <c r="E10629" s="52" t="s">
        <v>972</v>
      </c>
      <c r="F10629" s="52" t="s">
        <v>201</v>
      </c>
      <c r="G10629" s="56" t="s">
        <v>973</v>
      </c>
      <c r="H10629" s="57">
        <v>622412512</v>
      </c>
    </row>
    <row r="10630" spans="1:8">
      <c r="A10630" s="52" t="s">
        <v>811</v>
      </c>
      <c r="B10630" s="52" t="s">
        <v>1593</v>
      </c>
      <c r="C10630" s="52" t="s">
        <v>930</v>
      </c>
      <c r="D10630" s="52" t="s">
        <v>1323</v>
      </c>
      <c r="E10630" s="52" t="s">
        <v>972</v>
      </c>
      <c r="F10630" s="52" t="s">
        <v>974</v>
      </c>
      <c r="G10630" s="56" t="s">
        <v>975</v>
      </c>
      <c r="H10630" s="57">
        <v>481708827</v>
      </c>
    </row>
    <row r="10631" spans="1:8">
      <c r="A10631" s="52" t="s">
        <v>811</v>
      </c>
      <c r="B10631" s="52" t="s">
        <v>1593</v>
      </c>
      <c r="C10631" s="52" t="s">
        <v>930</v>
      </c>
      <c r="D10631" s="52" t="s">
        <v>1323</v>
      </c>
      <c r="E10631" s="52" t="s">
        <v>972</v>
      </c>
      <c r="F10631" s="52" t="s">
        <v>976</v>
      </c>
      <c r="G10631" s="56" t="s">
        <v>977</v>
      </c>
      <c r="H10631" s="57">
        <v>84002207</v>
      </c>
    </row>
    <row r="10632" spans="1:8">
      <c r="A10632" s="52" t="s">
        <v>811</v>
      </c>
      <c r="B10632" s="52" t="s">
        <v>1593</v>
      </c>
      <c r="C10632" s="52" t="s">
        <v>930</v>
      </c>
      <c r="D10632" s="52" t="s">
        <v>1323</v>
      </c>
      <c r="E10632" s="52" t="s">
        <v>972</v>
      </c>
      <c r="F10632" s="52" t="s">
        <v>978</v>
      </c>
      <c r="G10632" s="56" t="s">
        <v>979</v>
      </c>
      <c r="H10632" s="57">
        <v>55283487</v>
      </c>
    </row>
    <row r="10633" spans="1:8">
      <c r="A10633" s="52" t="s">
        <v>811</v>
      </c>
      <c r="B10633" s="52" t="s">
        <v>1593</v>
      </c>
      <c r="C10633" s="52" t="s">
        <v>930</v>
      </c>
      <c r="D10633" s="52" t="s">
        <v>1323</v>
      </c>
      <c r="E10633" s="52" t="s">
        <v>972</v>
      </c>
      <c r="F10633" s="52" t="s">
        <v>980</v>
      </c>
      <c r="G10633" s="56" t="s">
        <v>981</v>
      </c>
      <c r="H10633" s="57">
        <v>105000</v>
      </c>
    </row>
    <row r="10634" spans="1:8">
      <c r="A10634" s="52" t="s">
        <v>811</v>
      </c>
      <c r="B10634" s="52" t="s">
        <v>1593</v>
      </c>
      <c r="C10634" s="52" t="s">
        <v>930</v>
      </c>
      <c r="D10634" s="52" t="s">
        <v>1323</v>
      </c>
      <c r="E10634" s="52" t="s">
        <v>972</v>
      </c>
      <c r="F10634" s="52" t="s">
        <v>1295</v>
      </c>
      <c r="G10634" s="56" t="s">
        <v>1296</v>
      </c>
      <c r="H10634" s="57">
        <v>1312991</v>
      </c>
    </row>
    <row r="10635" spans="1:8">
      <c r="A10635" s="52" t="s">
        <v>811</v>
      </c>
      <c r="B10635" s="52" t="s">
        <v>1593</v>
      </c>
      <c r="C10635" s="52" t="s">
        <v>930</v>
      </c>
      <c r="D10635" s="52" t="s">
        <v>1323</v>
      </c>
      <c r="E10635" s="52" t="s">
        <v>982</v>
      </c>
      <c r="F10635" s="52" t="s">
        <v>201</v>
      </c>
      <c r="G10635" s="56" t="s">
        <v>983</v>
      </c>
      <c r="H10635" s="57">
        <v>5000000</v>
      </c>
    </row>
    <row r="10636" spans="1:8">
      <c r="A10636" s="52" t="s">
        <v>811</v>
      </c>
      <c r="B10636" s="52" t="s">
        <v>1593</v>
      </c>
      <c r="C10636" s="52" t="s">
        <v>930</v>
      </c>
      <c r="D10636" s="52" t="s">
        <v>1323</v>
      </c>
      <c r="E10636" s="52" t="s">
        <v>982</v>
      </c>
      <c r="F10636" s="52" t="s">
        <v>1242</v>
      </c>
      <c r="G10636" s="56" t="s">
        <v>971</v>
      </c>
      <c r="H10636" s="57">
        <v>5000000</v>
      </c>
    </row>
    <row r="10637" spans="1:8">
      <c r="A10637" s="52" t="s">
        <v>811</v>
      </c>
      <c r="B10637" s="52" t="s">
        <v>1593</v>
      </c>
      <c r="C10637" s="52" t="s">
        <v>930</v>
      </c>
      <c r="D10637" s="52" t="s">
        <v>1323</v>
      </c>
      <c r="E10637" s="52" t="s">
        <v>986</v>
      </c>
      <c r="F10637" s="52" t="s">
        <v>201</v>
      </c>
      <c r="G10637" s="56" t="s">
        <v>987</v>
      </c>
      <c r="H10637" s="57">
        <v>37878477</v>
      </c>
    </row>
    <row r="10638" spans="1:8">
      <c r="A10638" s="52" t="s">
        <v>811</v>
      </c>
      <c r="B10638" s="52" t="s">
        <v>1593</v>
      </c>
      <c r="C10638" s="52" t="s">
        <v>930</v>
      </c>
      <c r="D10638" s="52" t="s">
        <v>1323</v>
      </c>
      <c r="E10638" s="52" t="s">
        <v>986</v>
      </c>
      <c r="F10638" s="52" t="s">
        <v>988</v>
      </c>
      <c r="G10638" s="56" t="s">
        <v>989</v>
      </c>
      <c r="H10638" s="57">
        <v>31958718</v>
      </c>
    </row>
    <row r="10639" spans="1:8">
      <c r="A10639" s="52" t="s">
        <v>811</v>
      </c>
      <c r="B10639" s="52" t="s">
        <v>1593</v>
      </c>
      <c r="C10639" s="52" t="s">
        <v>930</v>
      </c>
      <c r="D10639" s="52" t="s">
        <v>1323</v>
      </c>
      <c r="E10639" s="52" t="s">
        <v>986</v>
      </c>
      <c r="F10639" s="52" t="s">
        <v>990</v>
      </c>
      <c r="G10639" s="56" t="s">
        <v>991</v>
      </c>
      <c r="H10639" s="57">
        <v>3174759</v>
      </c>
    </row>
    <row r="10640" spans="1:8">
      <c r="A10640" s="52" t="s">
        <v>811</v>
      </c>
      <c r="B10640" s="52" t="s">
        <v>1593</v>
      </c>
      <c r="C10640" s="52" t="s">
        <v>930</v>
      </c>
      <c r="D10640" s="52" t="s">
        <v>1323</v>
      </c>
      <c r="E10640" s="52" t="s">
        <v>986</v>
      </c>
      <c r="F10640" s="52" t="s">
        <v>992</v>
      </c>
      <c r="G10640" s="56" t="s">
        <v>993</v>
      </c>
      <c r="H10640" s="57">
        <v>1700000</v>
      </c>
    </row>
    <row r="10641" spans="1:8">
      <c r="A10641" s="52" t="s">
        <v>811</v>
      </c>
      <c r="B10641" s="52" t="s">
        <v>1593</v>
      </c>
      <c r="C10641" s="52" t="s">
        <v>930</v>
      </c>
      <c r="D10641" s="52" t="s">
        <v>1323</v>
      </c>
      <c r="E10641" s="52" t="s">
        <v>986</v>
      </c>
      <c r="F10641" s="52" t="s">
        <v>994</v>
      </c>
      <c r="G10641" s="56" t="s">
        <v>995</v>
      </c>
      <c r="H10641" s="57">
        <v>1045000</v>
      </c>
    </row>
    <row r="10642" spans="1:8">
      <c r="A10642" s="52" t="s">
        <v>811</v>
      </c>
      <c r="B10642" s="52" t="s">
        <v>1593</v>
      </c>
      <c r="C10642" s="52" t="s">
        <v>930</v>
      </c>
      <c r="D10642" s="52" t="s">
        <v>1323</v>
      </c>
      <c r="E10642" s="52" t="s">
        <v>996</v>
      </c>
      <c r="F10642" s="52" t="s">
        <v>201</v>
      </c>
      <c r="G10642" s="56" t="s">
        <v>997</v>
      </c>
      <c r="H10642" s="57">
        <v>243034585</v>
      </c>
    </row>
    <row r="10643" spans="1:8">
      <c r="A10643" s="52" t="s">
        <v>811</v>
      </c>
      <c r="B10643" s="52" t="s">
        <v>1593</v>
      </c>
      <c r="C10643" s="52" t="s">
        <v>930</v>
      </c>
      <c r="D10643" s="52" t="s">
        <v>1323</v>
      </c>
      <c r="E10643" s="52" t="s">
        <v>996</v>
      </c>
      <c r="F10643" s="52" t="s">
        <v>998</v>
      </c>
      <c r="G10643" s="56" t="s">
        <v>999</v>
      </c>
      <c r="H10643" s="57">
        <v>148439934</v>
      </c>
    </row>
    <row r="10644" spans="1:8">
      <c r="A10644" s="52" t="s">
        <v>811</v>
      </c>
      <c r="B10644" s="52" t="s">
        <v>1593</v>
      </c>
      <c r="C10644" s="52" t="s">
        <v>930</v>
      </c>
      <c r="D10644" s="52" t="s">
        <v>1323</v>
      </c>
      <c r="E10644" s="52" t="s">
        <v>996</v>
      </c>
      <c r="F10644" s="52" t="s">
        <v>1000</v>
      </c>
      <c r="G10644" s="56" t="s">
        <v>1001</v>
      </c>
      <c r="H10644" s="57">
        <v>39145951</v>
      </c>
    </row>
    <row r="10645" spans="1:8">
      <c r="A10645" s="52" t="s">
        <v>811</v>
      </c>
      <c r="B10645" s="52" t="s">
        <v>1593</v>
      </c>
      <c r="C10645" s="52" t="s">
        <v>930</v>
      </c>
      <c r="D10645" s="52" t="s">
        <v>1323</v>
      </c>
      <c r="E10645" s="52" t="s">
        <v>996</v>
      </c>
      <c r="F10645" s="52" t="s">
        <v>1002</v>
      </c>
      <c r="G10645" s="56" t="s">
        <v>1003</v>
      </c>
      <c r="H10645" s="57">
        <v>1700000</v>
      </c>
    </row>
    <row r="10646" spans="1:8">
      <c r="A10646" s="52" t="s">
        <v>811</v>
      </c>
      <c r="B10646" s="52" t="s">
        <v>1593</v>
      </c>
      <c r="C10646" s="52" t="s">
        <v>930</v>
      </c>
      <c r="D10646" s="52" t="s">
        <v>1323</v>
      </c>
      <c r="E10646" s="52" t="s">
        <v>996</v>
      </c>
      <c r="F10646" s="52" t="s">
        <v>1004</v>
      </c>
      <c r="G10646" s="56" t="s">
        <v>1005</v>
      </c>
      <c r="H10646" s="57">
        <v>53748700</v>
      </c>
    </row>
    <row r="10647" spans="1:8">
      <c r="A10647" s="52" t="s">
        <v>811</v>
      </c>
      <c r="B10647" s="52" t="s">
        <v>1593</v>
      </c>
      <c r="C10647" s="52" t="s">
        <v>930</v>
      </c>
      <c r="D10647" s="52" t="s">
        <v>1323</v>
      </c>
      <c r="E10647" s="52" t="s">
        <v>1006</v>
      </c>
      <c r="F10647" s="52" t="s">
        <v>201</v>
      </c>
      <c r="G10647" s="56" t="s">
        <v>1007</v>
      </c>
      <c r="H10647" s="57">
        <v>331750935</v>
      </c>
    </row>
    <row r="10648" spans="1:8" ht="38.25">
      <c r="A10648" s="52" t="s">
        <v>811</v>
      </c>
      <c r="B10648" s="52" t="s">
        <v>1593</v>
      </c>
      <c r="C10648" s="52" t="s">
        <v>930</v>
      </c>
      <c r="D10648" s="52" t="s">
        <v>1323</v>
      </c>
      <c r="E10648" s="52" t="s">
        <v>1006</v>
      </c>
      <c r="F10648" s="52" t="s">
        <v>1008</v>
      </c>
      <c r="G10648" s="56" t="s">
        <v>1009</v>
      </c>
      <c r="H10648" s="57">
        <v>1466000</v>
      </c>
    </row>
    <row r="10649" spans="1:8" ht="38.25">
      <c r="A10649" s="52" t="s">
        <v>811</v>
      </c>
      <c r="B10649" s="52" t="s">
        <v>1593</v>
      </c>
      <c r="C10649" s="52" t="s">
        <v>930</v>
      </c>
      <c r="D10649" s="52" t="s">
        <v>1323</v>
      </c>
      <c r="E10649" s="52" t="s">
        <v>1006</v>
      </c>
      <c r="F10649" s="52" t="s">
        <v>1012</v>
      </c>
      <c r="G10649" s="56" t="s">
        <v>1013</v>
      </c>
      <c r="H10649" s="57">
        <v>20688735</v>
      </c>
    </row>
    <row r="10650" spans="1:8">
      <c r="A10650" s="52" t="s">
        <v>811</v>
      </c>
      <c r="B10650" s="52" t="s">
        <v>1593</v>
      </c>
      <c r="C10650" s="52" t="s">
        <v>930</v>
      </c>
      <c r="D10650" s="52" t="s">
        <v>1323</v>
      </c>
      <c r="E10650" s="52" t="s">
        <v>1006</v>
      </c>
      <c r="F10650" s="52" t="s">
        <v>1014</v>
      </c>
      <c r="G10650" s="56" t="s">
        <v>1015</v>
      </c>
      <c r="H10650" s="57">
        <v>291989700</v>
      </c>
    </row>
    <row r="10651" spans="1:8" ht="25.5">
      <c r="A10651" s="52" t="s">
        <v>811</v>
      </c>
      <c r="B10651" s="52" t="s">
        <v>1593</v>
      </c>
      <c r="C10651" s="52" t="s">
        <v>930</v>
      </c>
      <c r="D10651" s="52" t="s">
        <v>1323</v>
      </c>
      <c r="E10651" s="52" t="s">
        <v>1006</v>
      </c>
      <c r="F10651" s="52" t="s">
        <v>1016</v>
      </c>
      <c r="G10651" s="56" t="s">
        <v>1017</v>
      </c>
      <c r="H10651" s="57">
        <v>9035900</v>
      </c>
    </row>
    <row r="10652" spans="1:8">
      <c r="A10652" s="52" t="s">
        <v>811</v>
      </c>
      <c r="B10652" s="52" t="s">
        <v>1593</v>
      </c>
      <c r="C10652" s="52" t="s">
        <v>930</v>
      </c>
      <c r="D10652" s="52" t="s">
        <v>1323</v>
      </c>
      <c r="E10652" s="52" t="s">
        <v>1006</v>
      </c>
      <c r="F10652" s="52" t="s">
        <v>1020</v>
      </c>
      <c r="G10652" s="56" t="s">
        <v>511</v>
      </c>
      <c r="H10652" s="57">
        <v>8570600</v>
      </c>
    </row>
    <row r="10653" spans="1:8">
      <c r="A10653" s="52" t="s">
        <v>811</v>
      </c>
      <c r="B10653" s="52" t="s">
        <v>1593</v>
      </c>
      <c r="C10653" s="52" t="s">
        <v>930</v>
      </c>
      <c r="D10653" s="52" t="s">
        <v>1323</v>
      </c>
      <c r="E10653" s="52" t="s">
        <v>1021</v>
      </c>
      <c r="F10653" s="52" t="s">
        <v>201</v>
      </c>
      <c r="G10653" s="56" t="s">
        <v>1022</v>
      </c>
      <c r="H10653" s="57">
        <v>2634207754</v>
      </c>
    </row>
    <row r="10654" spans="1:8">
      <c r="A10654" s="52" t="s">
        <v>811</v>
      </c>
      <c r="B10654" s="52" t="s">
        <v>1593</v>
      </c>
      <c r="C10654" s="52" t="s">
        <v>930</v>
      </c>
      <c r="D10654" s="52" t="s">
        <v>1323</v>
      </c>
      <c r="E10654" s="52" t="s">
        <v>1021</v>
      </c>
      <c r="F10654" s="52" t="s">
        <v>1023</v>
      </c>
      <c r="G10654" s="56" t="s">
        <v>1024</v>
      </c>
      <c r="H10654" s="57">
        <v>21375325</v>
      </c>
    </row>
    <row r="10655" spans="1:8">
      <c r="A10655" s="52" t="s">
        <v>811</v>
      </c>
      <c r="B10655" s="52" t="s">
        <v>1593</v>
      </c>
      <c r="C10655" s="52" t="s">
        <v>930</v>
      </c>
      <c r="D10655" s="52" t="s">
        <v>1323</v>
      </c>
      <c r="E10655" s="52" t="s">
        <v>1021</v>
      </c>
      <c r="F10655" s="52" t="s">
        <v>1025</v>
      </c>
      <c r="G10655" s="56" t="s">
        <v>1026</v>
      </c>
      <c r="H10655" s="57">
        <v>37560000</v>
      </c>
    </row>
    <row r="10656" spans="1:8">
      <c r="A10656" s="52" t="s">
        <v>811</v>
      </c>
      <c r="B10656" s="52" t="s">
        <v>1593</v>
      </c>
      <c r="C10656" s="52" t="s">
        <v>930</v>
      </c>
      <c r="D10656" s="52" t="s">
        <v>1323</v>
      </c>
      <c r="E10656" s="52" t="s">
        <v>1021</v>
      </c>
      <c r="F10656" s="52" t="s">
        <v>1029</v>
      </c>
      <c r="G10656" s="56" t="s">
        <v>1030</v>
      </c>
      <c r="H10656" s="57">
        <v>20950000</v>
      </c>
    </row>
    <row r="10657" spans="1:8">
      <c r="A10657" s="52" t="s">
        <v>811</v>
      </c>
      <c r="B10657" s="52" t="s">
        <v>1593</v>
      </c>
      <c r="C10657" s="52" t="s">
        <v>930</v>
      </c>
      <c r="D10657" s="52" t="s">
        <v>1323</v>
      </c>
      <c r="E10657" s="52" t="s">
        <v>1021</v>
      </c>
      <c r="F10657" s="52" t="s">
        <v>1243</v>
      </c>
      <c r="G10657" s="56" t="s">
        <v>1244</v>
      </c>
      <c r="H10657" s="57">
        <v>123602000</v>
      </c>
    </row>
    <row r="10658" spans="1:8">
      <c r="A10658" s="52" t="s">
        <v>811</v>
      </c>
      <c r="B10658" s="52" t="s">
        <v>1593</v>
      </c>
      <c r="C10658" s="52" t="s">
        <v>930</v>
      </c>
      <c r="D10658" s="52" t="s">
        <v>1323</v>
      </c>
      <c r="E10658" s="52" t="s">
        <v>1021</v>
      </c>
      <c r="F10658" s="52" t="s">
        <v>1031</v>
      </c>
      <c r="G10658" s="56" t="s">
        <v>1032</v>
      </c>
      <c r="H10658" s="57">
        <v>1238970000</v>
      </c>
    </row>
    <row r="10659" spans="1:8">
      <c r="A10659" s="52" t="s">
        <v>811</v>
      </c>
      <c r="B10659" s="52" t="s">
        <v>1593</v>
      </c>
      <c r="C10659" s="52" t="s">
        <v>930</v>
      </c>
      <c r="D10659" s="52" t="s">
        <v>1323</v>
      </c>
      <c r="E10659" s="52" t="s">
        <v>1021</v>
      </c>
      <c r="F10659" s="52" t="s">
        <v>1033</v>
      </c>
      <c r="G10659" s="56" t="s">
        <v>1034</v>
      </c>
      <c r="H10659" s="57">
        <v>1191750429</v>
      </c>
    </row>
    <row r="10660" spans="1:8">
      <c r="A10660" s="52" t="s">
        <v>811</v>
      </c>
      <c r="B10660" s="52" t="s">
        <v>1593</v>
      </c>
      <c r="C10660" s="52" t="s">
        <v>930</v>
      </c>
      <c r="D10660" s="52" t="s">
        <v>1323</v>
      </c>
      <c r="E10660" s="52" t="s">
        <v>1035</v>
      </c>
      <c r="F10660" s="52" t="s">
        <v>201</v>
      </c>
      <c r="G10660" s="56" t="s">
        <v>1036</v>
      </c>
      <c r="H10660" s="57">
        <v>245719000</v>
      </c>
    </row>
    <row r="10661" spans="1:8">
      <c r="A10661" s="52" t="s">
        <v>811</v>
      </c>
      <c r="B10661" s="52" t="s">
        <v>1593</v>
      </c>
      <c r="C10661" s="52" t="s">
        <v>930</v>
      </c>
      <c r="D10661" s="52" t="s">
        <v>1323</v>
      </c>
      <c r="E10661" s="52" t="s">
        <v>1035</v>
      </c>
      <c r="F10661" s="52" t="s">
        <v>1037</v>
      </c>
      <c r="G10661" s="56" t="s">
        <v>1038</v>
      </c>
      <c r="H10661" s="57">
        <v>17894000</v>
      </c>
    </row>
    <row r="10662" spans="1:8">
      <c r="A10662" s="52" t="s">
        <v>811</v>
      </c>
      <c r="B10662" s="52" t="s">
        <v>1593</v>
      </c>
      <c r="C10662" s="52" t="s">
        <v>930</v>
      </c>
      <c r="D10662" s="52" t="s">
        <v>1323</v>
      </c>
      <c r="E10662" s="52" t="s">
        <v>1035</v>
      </c>
      <c r="F10662" s="52" t="s">
        <v>1039</v>
      </c>
      <c r="G10662" s="56" t="s">
        <v>1040</v>
      </c>
      <c r="H10662" s="57">
        <v>21775000</v>
      </c>
    </row>
    <row r="10663" spans="1:8">
      <c r="A10663" s="52" t="s">
        <v>811</v>
      </c>
      <c r="B10663" s="52" t="s">
        <v>1593</v>
      </c>
      <c r="C10663" s="52" t="s">
        <v>930</v>
      </c>
      <c r="D10663" s="52" t="s">
        <v>1323</v>
      </c>
      <c r="E10663" s="52" t="s">
        <v>1035</v>
      </c>
      <c r="F10663" s="52" t="s">
        <v>1041</v>
      </c>
      <c r="G10663" s="56" t="s">
        <v>1028</v>
      </c>
      <c r="H10663" s="57">
        <v>37750000</v>
      </c>
    </row>
    <row r="10664" spans="1:8">
      <c r="A10664" s="52" t="s">
        <v>811</v>
      </c>
      <c r="B10664" s="52" t="s">
        <v>1593</v>
      </c>
      <c r="C10664" s="52" t="s">
        <v>930</v>
      </c>
      <c r="D10664" s="52" t="s">
        <v>1323</v>
      </c>
      <c r="E10664" s="52" t="s">
        <v>1035</v>
      </c>
      <c r="F10664" s="52" t="s">
        <v>1042</v>
      </c>
      <c r="G10664" s="56" t="s">
        <v>1043</v>
      </c>
      <c r="H10664" s="57">
        <v>168300000</v>
      </c>
    </row>
    <row r="10665" spans="1:8">
      <c r="A10665" s="52" t="s">
        <v>811</v>
      </c>
      <c r="B10665" s="52" t="s">
        <v>1593</v>
      </c>
      <c r="C10665" s="52" t="s">
        <v>930</v>
      </c>
      <c r="D10665" s="52" t="s">
        <v>1323</v>
      </c>
      <c r="E10665" s="52" t="s">
        <v>1044</v>
      </c>
      <c r="F10665" s="52" t="s">
        <v>201</v>
      </c>
      <c r="G10665" s="56" t="s">
        <v>1045</v>
      </c>
      <c r="H10665" s="57">
        <v>393254500</v>
      </c>
    </row>
    <row r="10666" spans="1:8">
      <c r="A10666" s="52" t="s">
        <v>811</v>
      </c>
      <c r="B10666" s="52" t="s">
        <v>1593</v>
      </c>
      <c r="C10666" s="52" t="s">
        <v>930</v>
      </c>
      <c r="D10666" s="52" t="s">
        <v>1323</v>
      </c>
      <c r="E10666" s="52" t="s">
        <v>1044</v>
      </c>
      <c r="F10666" s="52" t="s">
        <v>1046</v>
      </c>
      <c r="G10666" s="56" t="s">
        <v>1047</v>
      </c>
      <c r="H10666" s="57">
        <v>151840000</v>
      </c>
    </row>
    <row r="10667" spans="1:8">
      <c r="A10667" s="52" t="s">
        <v>811</v>
      </c>
      <c r="B10667" s="52" t="s">
        <v>1593</v>
      </c>
      <c r="C10667" s="52" t="s">
        <v>930</v>
      </c>
      <c r="D10667" s="52" t="s">
        <v>1323</v>
      </c>
      <c r="E10667" s="52" t="s">
        <v>1044</v>
      </c>
      <c r="F10667" s="52" t="s">
        <v>1048</v>
      </c>
      <c r="G10667" s="56" t="s">
        <v>1049</v>
      </c>
      <c r="H10667" s="57">
        <v>30324500</v>
      </c>
    </row>
    <row r="10668" spans="1:8">
      <c r="A10668" s="52" t="s">
        <v>811</v>
      </c>
      <c r="B10668" s="52" t="s">
        <v>1593</v>
      </c>
      <c r="C10668" s="52" t="s">
        <v>930</v>
      </c>
      <c r="D10668" s="52" t="s">
        <v>1323</v>
      </c>
      <c r="E10668" s="52" t="s">
        <v>1044</v>
      </c>
      <c r="F10668" s="52" t="s">
        <v>1050</v>
      </c>
      <c r="G10668" s="56" t="s">
        <v>1051</v>
      </c>
      <c r="H10668" s="57">
        <v>211090000</v>
      </c>
    </row>
    <row r="10669" spans="1:8" ht="25.5">
      <c r="A10669" s="52" t="s">
        <v>811</v>
      </c>
      <c r="B10669" s="52" t="s">
        <v>1593</v>
      </c>
      <c r="C10669" s="52" t="s">
        <v>930</v>
      </c>
      <c r="D10669" s="52" t="s">
        <v>1323</v>
      </c>
      <c r="E10669" s="52" t="s">
        <v>1058</v>
      </c>
      <c r="F10669" s="52" t="s">
        <v>201</v>
      </c>
      <c r="G10669" s="56" t="s">
        <v>1059</v>
      </c>
      <c r="H10669" s="57">
        <v>76541000</v>
      </c>
    </row>
    <row r="10670" spans="1:8">
      <c r="A10670" s="52" t="s">
        <v>811</v>
      </c>
      <c r="B10670" s="52" t="s">
        <v>1593</v>
      </c>
      <c r="C10670" s="52" t="s">
        <v>930</v>
      </c>
      <c r="D10670" s="52" t="s">
        <v>1323</v>
      </c>
      <c r="E10670" s="52" t="s">
        <v>1058</v>
      </c>
      <c r="F10670" s="52" t="s">
        <v>1064</v>
      </c>
      <c r="G10670" s="56" t="s">
        <v>1065</v>
      </c>
      <c r="H10670" s="57">
        <v>76541000</v>
      </c>
    </row>
    <row r="10671" spans="1:8" ht="25.5">
      <c r="A10671" s="52" t="s">
        <v>811</v>
      </c>
      <c r="B10671" s="52" t="s">
        <v>1593</v>
      </c>
      <c r="C10671" s="52" t="s">
        <v>930</v>
      </c>
      <c r="D10671" s="52" t="s">
        <v>1323</v>
      </c>
      <c r="E10671" s="52" t="s">
        <v>1072</v>
      </c>
      <c r="F10671" s="52" t="s">
        <v>201</v>
      </c>
      <c r="G10671" s="56" t="s">
        <v>1073</v>
      </c>
      <c r="H10671" s="57">
        <v>119079000</v>
      </c>
    </row>
    <row r="10672" spans="1:8">
      <c r="A10672" s="52" t="s">
        <v>811</v>
      </c>
      <c r="B10672" s="52" t="s">
        <v>1593</v>
      </c>
      <c r="C10672" s="52" t="s">
        <v>930</v>
      </c>
      <c r="D10672" s="52" t="s">
        <v>1323</v>
      </c>
      <c r="E10672" s="52" t="s">
        <v>1072</v>
      </c>
      <c r="F10672" s="52" t="s">
        <v>1251</v>
      </c>
      <c r="G10672" s="56" t="s">
        <v>1248</v>
      </c>
      <c r="H10672" s="57">
        <v>11000000</v>
      </c>
    </row>
    <row r="10673" spans="1:8">
      <c r="A10673" s="52" t="s">
        <v>811</v>
      </c>
      <c r="B10673" s="52" t="s">
        <v>1593</v>
      </c>
      <c r="C10673" s="52" t="s">
        <v>930</v>
      </c>
      <c r="D10673" s="52" t="s">
        <v>1323</v>
      </c>
      <c r="E10673" s="52" t="s">
        <v>1072</v>
      </c>
      <c r="F10673" s="52" t="s">
        <v>1074</v>
      </c>
      <c r="G10673" s="56" t="s">
        <v>1067</v>
      </c>
      <c r="H10673" s="57">
        <v>12000000</v>
      </c>
    </row>
    <row r="10674" spans="1:8">
      <c r="A10674" s="52" t="s">
        <v>811</v>
      </c>
      <c r="B10674" s="52" t="s">
        <v>1593</v>
      </c>
      <c r="C10674" s="52" t="s">
        <v>930</v>
      </c>
      <c r="D10674" s="52" t="s">
        <v>1323</v>
      </c>
      <c r="E10674" s="52" t="s">
        <v>1072</v>
      </c>
      <c r="F10674" s="52" t="s">
        <v>1075</v>
      </c>
      <c r="G10674" s="56" t="s">
        <v>1065</v>
      </c>
      <c r="H10674" s="57">
        <v>88000000</v>
      </c>
    </row>
    <row r="10675" spans="1:8">
      <c r="A10675" s="52" t="s">
        <v>811</v>
      </c>
      <c r="B10675" s="52" t="s">
        <v>1593</v>
      </c>
      <c r="C10675" s="52" t="s">
        <v>930</v>
      </c>
      <c r="D10675" s="52" t="s">
        <v>1323</v>
      </c>
      <c r="E10675" s="52" t="s">
        <v>1072</v>
      </c>
      <c r="F10675" s="52" t="s">
        <v>1252</v>
      </c>
      <c r="G10675" s="56" t="s">
        <v>1253</v>
      </c>
      <c r="H10675" s="57">
        <v>8079000</v>
      </c>
    </row>
    <row r="10676" spans="1:8" ht="25.5">
      <c r="A10676" s="52" t="s">
        <v>811</v>
      </c>
      <c r="B10676" s="52" t="s">
        <v>1593</v>
      </c>
      <c r="C10676" s="52" t="s">
        <v>930</v>
      </c>
      <c r="D10676" s="52" t="s">
        <v>1323</v>
      </c>
      <c r="E10676" s="52" t="s">
        <v>1076</v>
      </c>
      <c r="F10676" s="52" t="s">
        <v>201</v>
      </c>
      <c r="G10676" s="56" t="s">
        <v>1077</v>
      </c>
      <c r="H10676" s="57">
        <v>1581922140</v>
      </c>
    </row>
    <row r="10677" spans="1:8">
      <c r="A10677" s="52" t="s">
        <v>811</v>
      </c>
      <c r="B10677" s="52" t="s">
        <v>1593</v>
      </c>
      <c r="C10677" s="52" t="s">
        <v>930</v>
      </c>
      <c r="D10677" s="52" t="s">
        <v>1323</v>
      </c>
      <c r="E10677" s="52" t="s">
        <v>1076</v>
      </c>
      <c r="F10677" s="52" t="s">
        <v>1112</v>
      </c>
      <c r="G10677" s="56" t="s">
        <v>1113</v>
      </c>
      <c r="H10677" s="57">
        <v>254374990</v>
      </c>
    </row>
    <row r="10678" spans="1:8">
      <c r="A10678" s="52" t="s">
        <v>811</v>
      </c>
      <c r="B10678" s="52" t="s">
        <v>1593</v>
      </c>
      <c r="C10678" s="52" t="s">
        <v>930</v>
      </c>
      <c r="D10678" s="52" t="s">
        <v>1323</v>
      </c>
      <c r="E10678" s="52" t="s">
        <v>1076</v>
      </c>
      <c r="F10678" s="52" t="s">
        <v>1080</v>
      </c>
      <c r="G10678" s="56" t="s">
        <v>1081</v>
      </c>
      <c r="H10678" s="57">
        <v>99848650</v>
      </c>
    </row>
    <row r="10679" spans="1:8">
      <c r="A10679" s="52" t="s">
        <v>811</v>
      </c>
      <c r="B10679" s="52" t="s">
        <v>1593</v>
      </c>
      <c r="C10679" s="52" t="s">
        <v>930</v>
      </c>
      <c r="D10679" s="52" t="s">
        <v>1323</v>
      </c>
      <c r="E10679" s="52" t="s">
        <v>1076</v>
      </c>
      <c r="F10679" s="52" t="s">
        <v>1082</v>
      </c>
      <c r="G10679" s="56" t="s">
        <v>971</v>
      </c>
      <c r="H10679" s="57">
        <v>1227698500</v>
      </c>
    </row>
    <row r="10680" spans="1:8">
      <c r="A10680" s="52" t="s">
        <v>811</v>
      </c>
      <c r="B10680" s="52" t="s">
        <v>1593</v>
      </c>
      <c r="C10680" s="52" t="s">
        <v>930</v>
      </c>
      <c r="D10680" s="52" t="s">
        <v>1323</v>
      </c>
      <c r="E10680" s="52" t="s">
        <v>1189</v>
      </c>
      <c r="F10680" s="52" t="s">
        <v>201</v>
      </c>
      <c r="G10680" s="56" t="s">
        <v>1190</v>
      </c>
      <c r="H10680" s="57">
        <v>13410000</v>
      </c>
    </row>
    <row r="10681" spans="1:8">
      <c r="A10681" s="52" t="s">
        <v>811</v>
      </c>
      <c r="B10681" s="52" t="s">
        <v>1593</v>
      </c>
      <c r="C10681" s="52" t="s">
        <v>930</v>
      </c>
      <c r="D10681" s="52" t="s">
        <v>1323</v>
      </c>
      <c r="E10681" s="52" t="s">
        <v>1189</v>
      </c>
      <c r="F10681" s="52" t="s">
        <v>1191</v>
      </c>
      <c r="G10681" s="56" t="s">
        <v>1192</v>
      </c>
      <c r="H10681" s="57">
        <v>13410000</v>
      </c>
    </row>
    <row r="10682" spans="1:8">
      <c r="A10682" s="52" t="s">
        <v>811</v>
      </c>
      <c r="B10682" s="52" t="s">
        <v>1593</v>
      </c>
      <c r="C10682" s="52" t="s">
        <v>930</v>
      </c>
      <c r="D10682" s="52" t="s">
        <v>1323</v>
      </c>
      <c r="E10682" s="52" t="s">
        <v>1083</v>
      </c>
      <c r="F10682" s="52" t="s">
        <v>201</v>
      </c>
      <c r="G10682" s="56" t="s">
        <v>971</v>
      </c>
      <c r="H10682" s="57">
        <v>1167194780</v>
      </c>
    </row>
    <row r="10683" spans="1:8">
      <c r="A10683" s="52" t="s">
        <v>811</v>
      </c>
      <c r="B10683" s="52" t="s">
        <v>1593</v>
      </c>
      <c r="C10683" s="52" t="s">
        <v>930</v>
      </c>
      <c r="D10683" s="52" t="s">
        <v>1323</v>
      </c>
      <c r="E10683" s="52" t="s">
        <v>1083</v>
      </c>
      <c r="F10683" s="52" t="s">
        <v>1084</v>
      </c>
      <c r="G10683" s="56" t="s">
        <v>1085</v>
      </c>
      <c r="H10683" s="57">
        <v>4250000</v>
      </c>
    </row>
    <row r="10684" spans="1:8">
      <c r="A10684" s="52" t="s">
        <v>811</v>
      </c>
      <c r="B10684" s="52" t="s">
        <v>1593</v>
      </c>
      <c r="C10684" s="52" t="s">
        <v>930</v>
      </c>
      <c r="D10684" s="52" t="s">
        <v>1323</v>
      </c>
      <c r="E10684" s="52" t="s">
        <v>1083</v>
      </c>
      <c r="F10684" s="52" t="s">
        <v>1088</v>
      </c>
      <c r="G10684" s="56" t="s">
        <v>1089</v>
      </c>
      <c r="H10684" s="57">
        <v>360282780</v>
      </c>
    </row>
    <row r="10685" spans="1:8">
      <c r="A10685" s="52" t="s">
        <v>811</v>
      </c>
      <c r="B10685" s="52" t="s">
        <v>1593</v>
      </c>
      <c r="C10685" s="52" t="s">
        <v>930</v>
      </c>
      <c r="D10685" s="52" t="s">
        <v>1323</v>
      </c>
      <c r="E10685" s="52" t="s">
        <v>1083</v>
      </c>
      <c r="F10685" s="52" t="s">
        <v>1090</v>
      </c>
      <c r="G10685" s="56" t="s">
        <v>1091</v>
      </c>
      <c r="H10685" s="57">
        <v>802662000</v>
      </c>
    </row>
    <row r="10686" spans="1:8">
      <c r="A10686" s="52" t="s">
        <v>811</v>
      </c>
      <c r="B10686" s="52" t="s">
        <v>1595</v>
      </c>
      <c r="C10686" s="52" t="s">
        <v>201</v>
      </c>
      <c r="D10686" s="52" t="s">
        <v>201</v>
      </c>
      <c r="E10686" s="52" t="s">
        <v>201</v>
      </c>
      <c r="F10686" s="52" t="s">
        <v>201</v>
      </c>
      <c r="G10686" s="56" t="s">
        <v>1596</v>
      </c>
      <c r="H10686" s="57">
        <v>16470781000</v>
      </c>
    </row>
    <row r="10687" spans="1:8">
      <c r="A10687" s="52" t="s">
        <v>811</v>
      </c>
      <c r="B10687" s="52" t="s">
        <v>1595</v>
      </c>
      <c r="C10687" s="52" t="s">
        <v>480</v>
      </c>
      <c r="D10687" s="52" t="s">
        <v>201</v>
      </c>
      <c r="E10687" s="52" t="s">
        <v>201</v>
      </c>
      <c r="F10687" s="52" t="s">
        <v>201</v>
      </c>
      <c r="G10687" s="56" t="s">
        <v>1137</v>
      </c>
      <c r="H10687" s="57">
        <v>57000000</v>
      </c>
    </row>
    <row r="10688" spans="1:8">
      <c r="A10688" s="52" t="s">
        <v>811</v>
      </c>
      <c r="B10688" s="52" t="s">
        <v>1595</v>
      </c>
      <c r="C10688" s="52" t="s">
        <v>480</v>
      </c>
      <c r="D10688" s="52" t="s">
        <v>490</v>
      </c>
      <c r="E10688" s="52" t="s">
        <v>201</v>
      </c>
      <c r="F10688" s="52" t="s">
        <v>201</v>
      </c>
      <c r="G10688" s="56" t="s">
        <v>1138</v>
      </c>
      <c r="H10688" s="57">
        <v>57000000</v>
      </c>
    </row>
    <row r="10689" spans="1:8" ht="25.5">
      <c r="A10689" s="52" t="s">
        <v>811</v>
      </c>
      <c r="B10689" s="52" t="s">
        <v>1595</v>
      </c>
      <c r="C10689" s="52" t="s">
        <v>480</v>
      </c>
      <c r="D10689" s="52" t="s">
        <v>490</v>
      </c>
      <c r="E10689" s="52" t="s">
        <v>1076</v>
      </c>
      <c r="F10689" s="52" t="s">
        <v>201</v>
      </c>
      <c r="G10689" s="56" t="s">
        <v>1077</v>
      </c>
      <c r="H10689" s="57">
        <v>57000000</v>
      </c>
    </row>
    <row r="10690" spans="1:8">
      <c r="A10690" s="52" t="s">
        <v>811</v>
      </c>
      <c r="B10690" s="52" t="s">
        <v>1595</v>
      </c>
      <c r="C10690" s="52" t="s">
        <v>480</v>
      </c>
      <c r="D10690" s="52" t="s">
        <v>490</v>
      </c>
      <c r="E10690" s="52" t="s">
        <v>1076</v>
      </c>
      <c r="F10690" s="52" t="s">
        <v>1082</v>
      </c>
      <c r="G10690" s="56" t="s">
        <v>971</v>
      </c>
      <c r="H10690" s="57">
        <v>57000000</v>
      </c>
    </row>
    <row r="10691" spans="1:8">
      <c r="A10691" s="52" t="s">
        <v>811</v>
      </c>
      <c r="B10691" s="52" t="s">
        <v>1595</v>
      </c>
      <c r="C10691" s="52" t="s">
        <v>1158</v>
      </c>
      <c r="D10691" s="52" t="s">
        <v>201</v>
      </c>
      <c r="E10691" s="52" t="s">
        <v>201</v>
      </c>
      <c r="F10691" s="52" t="s">
        <v>201</v>
      </c>
      <c r="G10691" s="56" t="s">
        <v>1159</v>
      </c>
      <c r="H10691" s="57">
        <v>31700000</v>
      </c>
    </row>
    <row r="10692" spans="1:8">
      <c r="A10692" s="52" t="s">
        <v>811</v>
      </c>
      <c r="B10692" s="52" t="s">
        <v>1595</v>
      </c>
      <c r="C10692" s="52" t="s">
        <v>1158</v>
      </c>
      <c r="D10692" s="52" t="s">
        <v>1160</v>
      </c>
      <c r="E10692" s="52" t="s">
        <v>201</v>
      </c>
      <c r="F10692" s="52" t="s">
        <v>201</v>
      </c>
      <c r="G10692" s="56" t="s">
        <v>1161</v>
      </c>
      <c r="H10692" s="57">
        <v>31700000</v>
      </c>
    </row>
    <row r="10693" spans="1:8">
      <c r="A10693" s="52" t="s">
        <v>811</v>
      </c>
      <c r="B10693" s="52" t="s">
        <v>1595</v>
      </c>
      <c r="C10693" s="52" t="s">
        <v>1158</v>
      </c>
      <c r="D10693" s="52" t="s">
        <v>1160</v>
      </c>
      <c r="E10693" s="52" t="s">
        <v>1021</v>
      </c>
      <c r="F10693" s="52" t="s">
        <v>201</v>
      </c>
      <c r="G10693" s="56" t="s">
        <v>1022</v>
      </c>
      <c r="H10693" s="57">
        <v>13000000</v>
      </c>
    </row>
    <row r="10694" spans="1:8">
      <c r="A10694" s="52" t="s">
        <v>811</v>
      </c>
      <c r="B10694" s="52" t="s">
        <v>1595</v>
      </c>
      <c r="C10694" s="52" t="s">
        <v>1158</v>
      </c>
      <c r="D10694" s="52" t="s">
        <v>1160</v>
      </c>
      <c r="E10694" s="52" t="s">
        <v>1021</v>
      </c>
      <c r="F10694" s="52" t="s">
        <v>1033</v>
      </c>
      <c r="G10694" s="56" t="s">
        <v>1034</v>
      </c>
      <c r="H10694" s="57">
        <v>13000000</v>
      </c>
    </row>
    <row r="10695" spans="1:8">
      <c r="A10695" s="52" t="s">
        <v>811</v>
      </c>
      <c r="B10695" s="52" t="s">
        <v>1595</v>
      </c>
      <c r="C10695" s="52" t="s">
        <v>1158</v>
      </c>
      <c r="D10695" s="52" t="s">
        <v>1160</v>
      </c>
      <c r="E10695" s="52" t="s">
        <v>1035</v>
      </c>
      <c r="F10695" s="52" t="s">
        <v>201</v>
      </c>
      <c r="G10695" s="56" t="s">
        <v>1036</v>
      </c>
      <c r="H10695" s="57">
        <v>16200000</v>
      </c>
    </row>
    <row r="10696" spans="1:8">
      <c r="A10696" s="52" t="s">
        <v>811</v>
      </c>
      <c r="B10696" s="52" t="s">
        <v>1595</v>
      </c>
      <c r="C10696" s="52" t="s">
        <v>1158</v>
      </c>
      <c r="D10696" s="52" t="s">
        <v>1160</v>
      </c>
      <c r="E10696" s="52" t="s">
        <v>1035</v>
      </c>
      <c r="F10696" s="52" t="s">
        <v>1039</v>
      </c>
      <c r="G10696" s="56" t="s">
        <v>1040</v>
      </c>
      <c r="H10696" s="57">
        <v>3600000</v>
      </c>
    </row>
    <row r="10697" spans="1:8">
      <c r="A10697" s="52" t="s">
        <v>811</v>
      </c>
      <c r="B10697" s="52" t="s">
        <v>1595</v>
      </c>
      <c r="C10697" s="52" t="s">
        <v>1158</v>
      </c>
      <c r="D10697" s="52" t="s">
        <v>1160</v>
      </c>
      <c r="E10697" s="52" t="s">
        <v>1035</v>
      </c>
      <c r="F10697" s="52" t="s">
        <v>1041</v>
      </c>
      <c r="G10697" s="56" t="s">
        <v>1028</v>
      </c>
      <c r="H10697" s="57">
        <v>12600000</v>
      </c>
    </row>
    <row r="10698" spans="1:8" ht="25.5">
      <c r="A10698" s="52" t="s">
        <v>811</v>
      </c>
      <c r="B10698" s="52" t="s">
        <v>1595</v>
      </c>
      <c r="C10698" s="52" t="s">
        <v>1158</v>
      </c>
      <c r="D10698" s="52" t="s">
        <v>1160</v>
      </c>
      <c r="E10698" s="52" t="s">
        <v>1076</v>
      </c>
      <c r="F10698" s="52" t="s">
        <v>201</v>
      </c>
      <c r="G10698" s="56" t="s">
        <v>1077</v>
      </c>
      <c r="H10698" s="57">
        <v>2500000</v>
      </c>
    </row>
    <row r="10699" spans="1:8">
      <c r="A10699" s="52" t="s">
        <v>811</v>
      </c>
      <c r="B10699" s="52" t="s">
        <v>1595</v>
      </c>
      <c r="C10699" s="52" t="s">
        <v>1158</v>
      </c>
      <c r="D10699" s="52" t="s">
        <v>1160</v>
      </c>
      <c r="E10699" s="52" t="s">
        <v>1076</v>
      </c>
      <c r="F10699" s="52" t="s">
        <v>1082</v>
      </c>
      <c r="G10699" s="56" t="s">
        <v>971</v>
      </c>
      <c r="H10699" s="57">
        <v>2500000</v>
      </c>
    </row>
    <row r="10700" spans="1:8" ht="25.5">
      <c r="A10700" s="52" t="s">
        <v>811</v>
      </c>
      <c r="B10700" s="52" t="s">
        <v>1595</v>
      </c>
      <c r="C10700" s="52" t="s">
        <v>930</v>
      </c>
      <c r="D10700" s="52" t="s">
        <v>201</v>
      </c>
      <c r="E10700" s="52" t="s">
        <v>201</v>
      </c>
      <c r="F10700" s="52" t="s">
        <v>201</v>
      </c>
      <c r="G10700" s="56" t="s">
        <v>931</v>
      </c>
      <c r="H10700" s="57">
        <v>16382081000</v>
      </c>
    </row>
    <row r="10701" spans="1:8">
      <c r="A10701" s="52" t="s">
        <v>811</v>
      </c>
      <c r="B10701" s="52" t="s">
        <v>1595</v>
      </c>
      <c r="C10701" s="52" t="s">
        <v>930</v>
      </c>
      <c r="D10701" s="52" t="s">
        <v>932</v>
      </c>
      <c r="E10701" s="52" t="s">
        <v>201</v>
      </c>
      <c r="F10701" s="52" t="s">
        <v>201</v>
      </c>
      <c r="G10701" s="56" t="s">
        <v>933</v>
      </c>
      <c r="H10701" s="57">
        <v>0</v>
      </c>
    </row>
    <row r="10702" spans="1:8">
      <c r="A10702" s="52" t="s">
        <v>811</v>
      </c>
      <c r="B10702" s="52" t="s">
        <v>1595</v>
      </c>
      <c r="C10702" s="52" t="s">
        <v>930</v>
      </c>
      <c r="D10702" s="52" t="s">
        <v>1323</v>
      </c>
      <c r="E10702" s="52" t="s">
        <v>201</v>
      </c>
      <c r="F10702" s="52" t="s">
        <v>201</v>
      </c>
      <c r="G10702" s="56" t="s">
        <v>1324</v>
      </c>
      <c r="H10702" s="57">
        <v>16382081000</v>
      </c>
    </row>
    <row r="10703" spans="1:8">
      <c r="A10703" s="52" t="s">
        <v>811</v>
      </c>
      <c r="B10703" s="52" t="s">
        <v>1595</v>
      </c>
      <c r="C10703" s="52" t="s">
        <v>930</v>
      </c>
      <c r="D10703" s="52" t="s">
        <v>1323</v>
      </c>
      <c r="E10703" s="52" t="s">
        <v>934</v>
      </c>
      <c r="F10703" s="52" t="s">
        <v>201</v>
      </c>
      <c r="G10703" s="56" t="s">
        <v>935</v>
      </c>
      <c r="H10703" s="57">
        <v>3882066862</v>
      </c>
    </row>
    <row r="10704" spans="1:8">
      <c r="A10704" s="52" t="s">
        <v>811</v>
      </c>
      <c r="B10704" s="52" t="s">
        <v>1595</v>
      </c>
      <c r="C10704" s="52" t="s">
        <v>930</v>
      </c>
      <c r="D10704" s="52" t="s">
        <v>1323</v>
      </c>
      <c r="E10704" s="52" t="s">
        <v>934</v>
      </c>
      <c r="F10704" s="52" t="s">
        <v>936</v>
      </c>
      <c r="G10704" s="56" t="s">
        <v>937</v>
      </c>
      <c r="H10704" s="57">
        <v>3882066862</v>
      </c>
    </row>
    <row r="10705" spans="1:8" ht="25.5">
      <c r="A10705" s="52" t="s">
        <v>811</v>
      </c>
      <c r="B10705" s="52" t="s">
        <v>1595</v>
      </c>
      <c r="C10705" s="52" t="s">
        <v>930</v>
      </c>
      <c r="D10705" s="52" t="s">
        <v>1323</v>
      </c>
      <c r="E10705" s="52" t="s">
        <v>940</v>
      </c>
      <c r="F10705" s="52" t="s">
        <v>201</v>
      </c>
      <c r="G10705" s="56" t="s">
        <v>941</v>
      </c>
      <c r="H10705" s="57">
        <v>997500</v>
      </c>
    </row>
    <row r="10706" spans="1:8" ht="25.5">
      <c r="A10706" s="52" t="s">
        <v>811</v>
      </c>
      <c r="B10706" s="52" t="s">
        <v>1595</v>
      </c>
      <c r="C10706" s="52" t="s">
        <v>930</v>
      </c>
      <c r="D10706" s="52" t="s">
        <v>1323</v>
      </c>
      <c r="E10706" s="52" t="s">
        <v>940</v>
      </c>
      <c r="F10706" s="52" t="s">
        <v>942</v>
      </c>
      <c r="G10706" s="56" t="s">
        <v>943</v>
      </c>
      <c r="H10706" s="57">
        <v>997500</v>
      </c>
    </row>
    <row r="10707" spans="1:8">
      <c r="A10707" s="52" t="s">
        <v>811</v>
      </c>
      <c r="B10707" s="52" t="s">
        <v>1595</v>
      </c>
      <c r="C10707" s="52" t="s">
        <v>930</v>
      </c>
      <c r="D10707" s="52" t="s">
        <v>1323</v>
      </c>
      <c r="E10707" s="52" t="s">
        <v>944</v>
      </c>
      <c r="F10707" s="52" t="s">
        <v>201</v>
      </c>
      <c r="G10707" s="56" t="s">
        <v>945</v>
      </c>
      <c r="H10707" s="57">
        <v>2642587646</v>
      </c>
    </row>
    <row r="10708" spans="1:8">
      <c r="A10708" s="52" t="s">
        <v>811</v>
      </c>
      <c r="B10708" s="52" t="s">
        <v>1595</v>
      </c>
      <c r="C10708" s="52" t="s">
        <v>930</v>
      </c>
      <c r="D10708" s="52" t="s">
        <v>1323</v>
      </c>
      <c r="E10708" s="52" t="s">
        <v>944</v>
      </c>
      <c r="F10708" s="52" t="s">
        <v>946</v>
      </c>
      <c r="G10708" s="56" t="s">
        <v>947</v>
      </c>
      <c r="H10708" s="57">
        <v>202003656</v>
      </c>
    </row>
    <row r="10709" spans="1:8">
      <c r="A10709" s="52" t="s">
        <v>811</v>
      </c>
      <c r="B10709" s="52" t="s">
        <v>1595</v>
      </c>
      <c r="C10709" s="52" t="s">
        <v>930</v>
      </c>
      <c r="D10709" s="52" t="s">
        <v>1323</v>
      </c>
      <c r="E10709" s="52" t="s">
        <v>944</v>
      </c>
      <c r="F10709" s="52" t="s">
        <v>1240</v>
      </c>
      <c r="G10709" s="56" t="s">
        <v>1241</v>
      </c>
      <c r="H10709" s="57">
        <v>57513000</v>
      </c>
    </row>
    <row r="10710" spans="1:8">
      <c r="A10710" s="52" t="s">
        <v>811</v>
      </c>
      <c r="B10710" s="52" t="s">
        <v>1595</v>
      </c>
      <c r="C10710" s="52" t="s">
        <v>930</v>
      </c>
      <c r="D10710" s="52" t="s">
        <v>1323</v>
      </c>
      <c r="E10710" s="52" t="s">
        <v>944</v>
      </c>
      <c r="F10710" s="52" t="s">
        <v>948</v>
      </c>
      <c r="G10710" s="56" t="s">
        <v>949</v>
      </c>
      <c r="H10710" s="57">
        <v>103689596</v>
      </c>
    </row>
    <row r="10711" spans="1:8" ht="25.5">
      <c r="A10711" s="52" t="s">
        <v>811</v>
      </c>
      <c r="B10711" s="52" t="s">
        <v>1595</v>
      </c>
      <c r="C10711" s="52" t="s">
        <v>930</v>
      </c>
      <c r="D10711" s="52" t="s">
        <v>1323</v>
      </c>
      <c r="E10711" s="52" t="s">
        <v>944</v>
      </c>
      <c r="F10711" s="52" t="s">
        <v>954</v>
      </c>
      <c r="G10711" s="56" t="s">
        <v>955</v>
      </c>
      <c r="H10711" s="57">
        <v>3948000</v>
      </c>
    </row>
    <row r="10712" spans="1:8" ht="25.5">
      <c r="A10712" s="52" t="s">
        <v>811</v>
      </c>
      <c r="B10712" s="52" t="s">
        <v>1595</v>
      </c>
      <c r="C10712" s="52" t="s">
        <v>930</v>
      </c>
      <c r="D10712" s="52" t="s">
        <v>1323</v>
      </c>
      <c r="E10712" s="52" t="s">
        <v>944</v>
      </c>
      <c r="F10712" s="52" t="s">
        <v>956</v>
      </c>
      <c r="G10712" s="56" t="s">
        <v>957</v>
      </c>
      <c r="H10712" s="57">
        <v>10763240</v>
      </c>
    </row>
    <row r="10713" spans="1:8">
      <c r="A10713" s="52" t="s">
        <v>811</v>
      </c>
      <c r="B10713" s="52" t="s">
        <v>1595</v>
      </c>
      <c r="C10713" s="52" t="s">
        <v>930</v>
      </c>
      <c r="D10713" s="52" t="s">
        <v>1323</v>
      </c>
      <c r="E10713" s="52" t="s">
        <v>944</v>
      </c>
      <c r="F10713" s="52" t="s">
        <v>1287</v>
      </c>
      <c r="G10713" s="56" t="s">
        <v>1288</v>
      </c>
      <c r="H10713" s="57">
        <v>109110300</v>
      </c>
    </row>
    <row r="10714" spans="1:8" ht="25.5">
      <c r="A10714" s="52" t="s">
        <v>811</v>
      </c>
      <c r="B10714" s="52" t="s">
        <v>1595</v>
      </c>
      <c r="C10714" s="52" t="s">
        <v>930</v>
      </c>
      <c r="D10714" s="52" t="s">
        <v>1323</v>
      </c>
      <c r="E10714" s="52" t="s">
        <v>944</v>
      </c>
      <c r="F10714" s="52" t="s">
        <v>1291</v>
      </c>
      <c r="G10714" s="56" t="s">
        <v>1292</v>
      </c>
      <c r="H10714" s="57">
        <v>1120780662</v>
      </c>
    </row>
    <row r="10715" spans="1:8">
      <c r="A10715" s="52" t="s">
        <v>811</v>
      </c>
      <c r="B10715" s="52" t="s">
        <v>1595</v>
      </c>
      <c r="C10715" s="52" t="s">
        <v>930</v>
      </c>
      <c r="D10715" s="52" t="s">
        <v>1323</v>
      </c>
      <c r="E10715" s="52" t="s">
        <v>944</v>
      </c>
      <c r="F10715" s="52" t="s">
        <v>958</v>
      </c>
      <c r="G10715" s="56" t="s">
        <v>959</v>
      </c>
      <c r="H10715" s="57">
        <v>1024909192</v>
      </c>
    </row>
    <row r="10716" spans="1:8">
      <c r="A10716" s="52" t="s">
        <v>811</v>
      </c>
      <c r="B10716" s="52" t="s">
        <v>1595</v>
      </c>
      <c r="C10716" s="52" t="s">
        <v>930</v>
      </c>
      <c r="D10716" s="52" t="s">
        <v>1323</v>
      </c>
      <c r="E10716" s="52" t="s">
        <v>944</v>
      </c>
      <c r="F10716" s="52" t="s">
        <v>960</v>
      </c>
      <c r="G10716" s="56" t="s">
        <v>961</v>
      </c>
      <c r="H10716" s="57">
        <v>9870000</v>
      </c>
    </row>
    <row r="10717" spans="1:8">
      <c r="A10717" s="52" t="s">
        <v>811</v>
      </c>
      <c r="B10717" s="52" t="s">
        <v>1595</v>
      </c>
      <c r="C10717" s="52" t="s">
        <v>930</v>
      </c>
      <c r="D10717" s="52" t="s">
        <v>1323</v>
      </c>
      <c r="E10717" s="52" t="s">
        <v>1139</v>
      </c>
      <c r="F10717" s="52" t="s">
        <v>201</v>
      </c>
      <c r="G10717" s="56" t="s">
        <v>1140</v>
      </c>
      <c r="H10717" s="57">
        <v>656287000</v>
      </c>
    </row>
    <row r="10718" spans="1:8">
      <c r="A10718" s="52" t="s">
        <v>811</v>
      </c>
      <c r="B10718" s="52" t="s">
        <v>1595</v>
      </c>
      <c r="C10718" s="52" t="s">
        <v>930</v>
      </c>
      <c r="D10718" s="52" t="s">
        <v>1323</v>
      </c>
      <c r="E10718" s="52" t="s">
        <v>1139</v>
      </c>
      <c r="F10718" s="52" t="s">
        <v>1203</v>
      </c>
      <c r="G10718" s="56" t="s">
        <v>1204</v>
      </c>
      <c r="H10718" s="57">
        <v>208547000</v>
      </c>
    </row>
    <row r="10719" spans="1:8">
      <c r="A10719" s="52" t="s">
        <v>811</v>
      </c>
      <c r="B10719" s="52" t="s">
        <v>1595</v>
      </c>
      <c r="C10719" s="52" t="s">
        <v>930</v>
      </c>
      <c r="D10719" s="52" t="s">
        <v>1323</v>
      </c>
      <c r="E10719" s="52" t="s">
        <v>1139</v>
      </c>
      <c r="F10719" s="52" t="s">
        <v>1141</v>
      </c>
      <c r="G10719" s="56" t="s">
        <v>1142</v>
      </c>
      <c r="H10719" s="57">
        <v>392180000</v>
      </c>
    </row>
    <row r="10720" spans="1:8">
      <c r="A10720" s="52" t="s">
        <v>811</v>
      </c>
      <c r="B10720" s="52" t="s">
        <v>1595</v>
      </c>
      <c r="C10720" s="52" t="s">
        <v>930</v>
      </c>
      <c r="D10720" s="52" t="s">
        <v>1323</v>
      </c>
      <c r="E10720" s="52" t="s">
        <v>1139</v>
      </c>
      <c r="F10720" s="52" t="s">
        <v>1266</v>
      </c>
      <c r="G10720" s="56" t="s">
        <v>1267</v>
      </c>
      <c r="H10720" s="57">
        <v>55560000</v>
      </c>
    </row>
    <row r="10721" spans="1:8">
      <c r="A10721" s="52" t="s">
        <v>811</v>
      </c>
      <c r="B10721" s="52" t="s">
        <v>1595</v>
      </c>
      <c r="C10721" s="52" t="s">
        <v>930</v>
      </c>
      <c r="D10721" s="52" t="s">
        <v>1323</v>
      </c>
      <c r="E10721" s="52" t="s">
        <v>966</v>
      </c>
      <c r="F10721" s="52" t="s">
        <v>201</v>
      </c>
      <c r="G10721" s="56" t="s">
        <v>967</v>
      </c>
      <c r="H10721" s="57">
        <v>441767724</v>
      </c>
    </row>
    <row r="10722" spans="1:8">
      <c r="A10722" s="52" t="s">
        <v>811</v>
      </c>
      <c r="B10722" s="52" t="s">
        <v>1595</v>
      </c>
      <c r="C10722" s="52" t="s">
        <v>930</v>
      </c>
      <c r="D10722" s="52" t="s">
        <v>1323</v>
      </c>
      <c r="E10722" s="52" t="s">
        <v>966</v>
      </c>
      <c r="F10722" s="52" t="s">
        <v>970</v>
      </c>
      <c r="G10722" s="56" t="s">
        <v>971</v>
      </c>
      <c r="H10722" s="57">
        <v>441767724</v>
      </c>
    </row>
    <row r="10723" spans="1:8">
      <c r="A10723" s="52" t="s">
        <v>811</v>
      </c>
      <c r="B10723" s="52" t="s">
        <v>1595</v>
      </c>
      <c r="C10723" s="52" t="s">
        <v>930</v>
      </c>
      <c r="D10723" s="52" t="s">
        <v>1323</v>
      </c>
      <c r="E10723" s="52" t="s">
        <v>972</v>
      </c>
      <c r="F10723" s="52" t="s">
        <v>201</v>
      </c>
      <c r="G10723" s="56" t="s">
        <v>973</v>
      </c>
      <c r="H10723" s="57">
        <v>925614283</v>
      </c>
    </row>
    <row r="10724" spans="1:8">
      <c r="A10724" s="52" t="s">
        <v>811</v>
      </c>
      <c r="B10724" s="52" t="s">
        <v>1595</v>
      </c>
      <c r="C10724" s="52" t="s">
        <v>930</v>
      </c>
      <c r="D10724" s="52" t="s">
        <v>1323</v>
      </c>
      <c r="E10724" s="52" t="s">
        <v>972</v>
      </c>
      <c r="F10724" s="52" t="s">
        <v>974</v>
      </c>
      <c r="G10724" s="56" t="s">
        <v>975</v>
      </c>
      <c r="H10724" s="57">
        <v>719156855</v>
      </c>
    </row>
    <row r="10725" spans="1:8">
      <c r="A10725" s="52" t="s">
        <v>811</v>
      </c>
      <c r="B10725" s="52" t="s">
        <v>1595</v>
      </c>
      <c r="C10725" s="52" t="s">
        <v>930</v>
      </c>
      <c r="D10725" s="52" t="s">
        <v>1323</v>
      </c>
      <c r="E10725" s="52" t="s">
        <v>972</v>
      </c>
      <c r="F10725" s="52" t="s">
        <v>976</v>
      </c>
      <c r="G10725" s="56" t="s">
        <v>977</v>
      </c>
      <c r="H10725" s="57">
        <v>122316354</v>
      </c>
    </row>
    <row r="10726" spans="1:8">
      <c r="A10726" s="52" t="s">
        <v>811</v>
      </c>
      <c r="B10726" s="52" t="s">
        <v>1595</v>
      </c>
      <c r="C10726" s="52" t="s">
        <v>930</v>
      </c>
      <c r="D10726" s="52" t="s">
        <v>1323</v>
      </c>
      <c r="E10726" s="52" t="s">
        <v>972</v>
      </c>
      <c r="F10726" s="52" t="s">
        <v>978</v>
      </c>
      <c r="G10726" s="56" t="s">
        <v>979</v>
      </c>
      <c r="H10726" s="57">
        <v>82180046</v>
      </c>
    </row>
    <row r="10727" spans="1:8">
      <c r="A10727" s="52" t="s">
        <v>811</v>
      </c>
      <c r="B10727" s="52" t="s">
        <v>1595</v>
      </c>
      <c r="C10727" s="52" t="s">
        <v>930</v>
      </c>
      <c r="D10727" s="52" t="s">
        <v>1323</v>
      </c>
      <c r="E10727" s="52" t="s">
        <v>972</v>
      </c>
      <c r="F10727" s="52" t="s">
        <v>1295</v>
      </c>
      <c r="G10727" s="56" t="s">
        <v>1296</v>
      </c>
      <c r="H10727" s="57">
        <v>1961028</v>
      </c>
    </row>
    <row r="10728" spans="1:8">
      <c r="A10728" s="52" t="s">
        <v>811</v>
      </c>
      <c r="B10728" s="52" t="s">
        <v>1595</v>
      </c>
      <c r="C10728" s="52" t="s">
        <v>930</v>
      </c>
      <c r="D10728" s="52" t="s">
        <v>1323</v>
      </c>
      <c r="E10728" s="52" t="s">
        <v>986</v>
      </c>
      <c r="F10728" s="52" t="s">
        <v>201</v>
      </c>
      <c r="G10728" s="56" t="s">
        <v>987</v>
      </c>
      <c r="H10728" s="57">
        <v>38478275</v>
      </c>
    </row>
    <row r="10729" spans="1:8">
      <c r="A10729" s="52" t="s">
        <v>811</v>
      </c>
      <c r="B10729" s="52" t="s">
        <v>1595</v>
      </c>
      <c r="C10729" s="52" t="s">
        <v>930</v>
      </c>
      <c r="D10729" s="52" t="s">
        <v>1323</v>
      </c>
      <c r="E10729" s="52" t="s">
        <v>986</v>
      </c>
      <c r="F10729" s="52" t="s">
        <v>988</v>
      </c>
      <c r="G10729" s="56" t="s">
        <v>989</v>
      </c>
      <c r="H10729" s="57">
        <v>35033435</v>
      </c>
    </row>
    <row r="10730" spans="1:8">
      <c r="A10730" s="52" t="s">
        <v>811</v>
      </c>
      <c r="B10730" s="52" t="s">
        <v>1595</v>
      </c>
      <c r="C10730" s="52" t="s">
        <v>930</v>
      </c>
      <c r="D10730" s="52" t="s">
        <v>1323</v>
      </c>
      <c r="E10730" s="52" t="s">
        <v>986</v>
      </c>
      <c r="F10730" s="52" t="s">
        <v>990</v>
      </c>
      <c r="G10730" s="56" t="s">
        <v>991</v>
      </c>
      <c r="H10730" s="57">
        <v>2399840</v>
      </c>
    </row>
    <row r="10731" spans="1:8">
      <c r="A10731" s="52" t="s">
        <v>811</v>
      </c>
      <c r="B10731" s="52" t="s">
        <v>1595</v>
      </c>
      <c r="C10731" s="52" t="s">
        <v>930</v>
      </c>
      <c r="D10731" s="52" t="s">
        <v>1323</v>
      </c>
      <c r="E10731" s="52" t="s">
        <v>986</v>
      </c>
      <c r="F10731" s="52" t="s">
        <v>994</v>
      </c>
      <c r="G10731" s="56" t="s">
        <v>995</v>
      </c>
      <c r="H10731" s="57">
        <v>1045000</v>
      </c>
    </row>
    <row r="10732" spans="1:8">
      <c r="A10732" s="52" t="s">
        <v>811</v>
      </c>
      <c r="B10732" s="52" t="s">
        <v>1595</v>
      </c>
      <c r="C10732" s="52" t="s">
        <v>930</v>
      </c>
      <c r="D10732" s="52" t="s">
        <v>1323</v>
      </c>
      <c r="E10732" s="52" t="s">
        <v>996</v>
      </c>
      <c r="F10732" s="52" t="s">
        <v>201</v>
      </c>
      <c r="G10732" s="56" t="s">
        <v>997</v>
      </c>
      <c r="H10732" s="57">
        <v>207033526</v>
      </c>
    </row>
    <row r="10733" spans="1:8">
      <c r="A10733" s="52" t="s">
        <v>811</v>
      </c>
      <c r="B10733" s="52" t="s">
        <v>1595</v>
      </c>
      <c r="C10733" s="52" t="s">
        <v>930</v>
      </c>
      <c r="D10733" s="52" t="s">
        <v>1323</v>
      </c>
      <c r="E10733" s="52" t="s">
        <v>996</v>
      </c>
      <c r="F10733" s="52" t="s">
        <v>998</v>
      </c>
      <c r="G10733" s="56" t="s">
        <v>999</v>
      </c>
      <c r="H10733" s="57">
        <v>116694764</v>
      </c>
    </row>
    <row r="10734" spans="1:8">
      <c r="A10734" s="52" t="s">
        <v>811</v>
      </c>
      <c r="B10734" s="52" t="s">
        <v>1595</v>
      </c>
      <c r="C10734" s="52" t="s">
        <v>930</v>
      </c>
      <c r="D10734" s="52" t="s">
        <v>1323</v>
      </c>
      <c r="E10734" s="52" t="s">
        <v>996</v>
      </c>
      <c r="F10734" s="52" t="s">
        <v>1000</v>
      </c>
      <c r="G10734" s="56" t="s">
        <v>1001</v>
      </c>
      <c r="H10734" s="57">
        <v>53196800</v>
      </c>
    </row>
    <row r="10735" spans="1:8">
      <c r="A10735" s="52" t="s">
        <v>811</v>
      </c>
      <c r="B10735" s="52" t="s">
        <v>1595</v>
      </c>
      <c r="C10735" s="52" t="s">
        <v>930</v>
      </c>
      <c r="D10735" s="52" t="s">
        <v>1323</v>
      </c>
      <c r="E10735" s="52" t="s">
        <v>996</v>
      </c>
      <c r="F10735" s="52" t="s">
        <v>1002</v>
      </c>
      <c r="G10735" s="56" t="s">
        <v>1003</v>
      </c>
      <c r="H10735" s="57">
        <v>1800000</v>
      </c>
    </row>
    <row r="10736" spans="1:8">
      <c r="A10736" s="52" t="s">
        <v>811</v>
      </c>
      <c r="B10736" s="52" t="s">
        <v>1595</v>
      </c>
      <c r="C10736" s="52" t="s">
        <v>930</v>
      </c>
      <c r="D10736" s="52" t="s">
        <v>1323</v>
      </c>
      <c r="E10736" s="52" t="s">
        <v>996</v>
      </c>
      <c r="F10736" s="52" t="s">
        <v>1004</v>
      </c>
      <c r="G10736" s="56" t="s">
        <v>1005</v>
      </c>
      <c r="H10736" s="57">
        <v>35341962</v>
      </c>
    </row>
    <row r="10737" spans="1:8">
      <c r="A10737" s="52" t="s">
        <v>811</v>
      </c>
      <c r="B10737" s="52" t="s">
        <v>1595</v>
      </c>
      <c r="C10737" s="52" t="s">
        <v>930</v>
      </c>
      <c r="D10737" s="52" t="s">
        <v>1323</v>
      </c>
      <c r="E10737" s="52" t="s">
        <v>1006</v>
      </c>
      <c r="F10737" s="52" t="s">
        <v>201</v>
      </c>
      <c r="G10737" s="56" t="s">
        <v>1007</v>
      </c>
      <c r="H10737" s="57">
        <v>206736539</v>
      </c>
    </row>
    <row r="10738" spans="1:8" ht="38.25">
      <c r="A10738" s="52" t="s">
        <v>811</v>
      </c>
      <c r="B10738" s="52" t="s">
        <v>1595</v>
      </c>
      <c r="C10738" s="52" t="s">
        <v>930</v>
      </c>
      <c r="D10738" s="52" t="s">
        <v>1323</v>
      </c>
      <c r="E10738" s="52" t="s">
        <v>1006</v>
      </c>
      <c r="F10738" s="52" t="s">
        <v>1008</v>
      </c>
      <c r="G10738" s="56" t="s">
        <v>1009</v>
      </c>
      <c r="H10738" s="57">
        <v>1716000</v>
      </c>
    </row>
    <row r="10739" spans="1:8" ht="38.25">
      <c r="A10739" s="52" t="s">
        <v>811</v>
      </c>
      <c r="B10739" s="52" t="s">
        <v>1595</v>
      </c>
      <c r="C10739" s="52" t="s">
        <v>930</v>
      </c>
      <c r="D10739" s="52" t="s">
        <v>1323</v>
      </c>
      <c r="E10739" s="52" t="s">
        <v>1006</v>
      </c>
      <c r="F10739" s="52" t="s">
        <v>1012</v>
      </c>
      <c r="G10739" s="56" t="s">
        <v>1013</v>
      </c>
      <c r="H10739" s="57">
        <v>25300839</v>
      </c>
    </row>
    <row r="10740" spans="1:8">
      <c r="A10740" s="52" t="s">
        <v>811</v>
      </c>
      <c r="B10740" s="52" t="s">
        <v>1595</v>
      </c>
      <c r="C10740" s="52" t="s">
        <v>930</v>
      </c>
      <c r="D10740" s="52" t="s">
        <v>1323</v>
      </c>
      <c r="E10740" s="52" t="s">
        <v>1006</v>
      </c>
      <c r="F10740" s="52" t="s">
        <v>1014</v>
      </c>
      <c r="G10740" s="56" t="s">
        <v>1015</v>
      </c>
      <c r="H10740" s="57">
        <v>152391000</v>
      </c>
    </row>
    <row r="10741" spans="1:8" ht="25.5">
      <c r="A10741" s="52" t="s">
        <v>811</v>
      </c>
      <c r="B10741" s="52" t="s">
        <v>1595</v>
      </c>
      <c r="C10741" s="52" t="s">
        <v>930</v>
      </c>
      <c r="D10741" s="52" t="s">
        <v>1323</v>
      </c>
      <c r="E10741" s="52" t="s">
        <v>1006</v>
      </c>
      <c r="F10741" s="52" t="s">
        <v>1016</v>
      </c>
      <c r="G10741" s="56" t="s">
        <v>1017</v>
      </c>
      <c r="H10741" s="57">
        <v>13995100</v>
      </c>
    </row>
    <row r="10742" spans="1:8">
      <c r="A10742" s="52" t="s">
        <v>811</v>
      </c>
      <c r="B10742" s="52" t="s">
        <v>1595</v>
      </c>
      <c r="C10742" s="52" t="s">
        <v>930</v>
      </c>
      <c r="D10742" s="52" t="s">
        <v>1323</v>
      </c>
      <c r="E10742" s="52" t="s">
        <v>1006</v>
      </c>
      <c r="F10742" s="52" t="s">
        <v>1020</v>
      </c>
      <c r="G10742" s="56" t="s">
        <v>511</v>
      </c>
      <c r="H10742" s="57">
        <v>13333600</v>
      </c>
    </row>
    <row r="10743" spans="1:8">
      <c r="A10743" s="52" t="s">
        <v>811</v>
      </c>
      <c r="B10743" s="52" t="s">
        <v>1595</v>
      </c>
      <c r="C10743" s="52" t="s">
        <v>930</v>
      </c>
      <c r="D10743" s="52" t="s">
        <v>1323</v>
      </c>
      <c r="E10743" s="52" t="s">
        <v>1021</v>
      </c>
      <c r="F10743" s="52" t="s">
        <v>201</v>
      </c>
      <c r="G10743" s="56" t="s">
        <v>1022</v>
      </c>
      <c r="H10743" s="57">
        <v>3086257977</v>
      </c>
    </row>
    <row r="10744" spans="1:8">
      <c r="A10744" s="52" t="s">
        <v>811</v>
      </c>
      <c r="B10744" s="52" t="s">
        <v>1595</v>
      </c>
      <c r="C10744" s="52" t="s">
        <v>930</v>
      </c>
      <c r="D10744" s="52" t="s">
        <v>1323</v>
      </c>
      <c r="E10744" s="52" t="s">
        <v>1021</v>
      </c>
      <c r="F10744" s="52" t="s">
        <v>1023</v>
      </c>
      <c r="G10744" s="56" t="s">
        <v>1024</v>
      </c>
      <c r="H10744" s="57">
        <v>82410801</v>
      </c>
    </row>
    <row r="10745" spans="1:8">
      <c r="A10745" s="52" t="s">
        <v>811</v>
      </c>
      <c r="B10745" s="52" t="s">
        <v>1595</v>
      </c>
      <c r="C10745" s="52" t="s">
        <v>930</v>
      </c>
      <c r="D10745" s="52" t="s">
        <v>1323</v>
      </c>
      <c r="E10745" s="52" t="s">
        <v>1021</v>
      </c>
      <c r="F10745" s="52" t="s">
        <v>1025</v>
      </c>
      <c r="G10745" s="56" t="s">
        <v>1026</v>
      </c>
      <c r="H10745" s="57">
        <v>45100000</v>
      </c>
    </row>
    <row r="10746" spans="1:8">
      <c r="A10746" s="52" t="s">
        <v>811</v>
      </c>
      <c r="B10746" s="52" t="s">
        <v>1595</v>
      </c>
      <c r="C10746" s="52" t="s">
        <v>930</v>
      </c>
      <c r="D10746" s="52" t="s">
        <v>1323</v>
      </c>
      <c r="E10746" s="52" t="s">
        <v>1021</v>
      </c>
      <c r="F10746" s="52" t="s">
        <v>1029</v>
      </c>
      <c r="G10746" s="56" t="s">
        <v>1030</v>
      </c>
      <c r="H10746" s="57">
        <v>3535000</v>
      </c>
    </row>
    <row r="10747" spans="1:8">
      <c r="A10747" s="52" t="s">
        <v>811</v>
      </c>
      <c r="B10747" s="52" t="s">
        <v>1595</v>
      </c>
      <c r="C10747" s="52" t="s">
        <v>930</v>
      </c>
      <c r="D10747" s="52" t="s">
        <v>1323</v>
      </c>
      <c r="E10747" s="52" t="s">
        <v>1021</v>
      </c>
      <c r="F10747" s="52" t="s">
        <v>1243</v>
      </c>
      <c r="G10747" s="56" t="s">
        <v>1244</v>
      </c>
      <c r="H10747" s="57">
        <v>53976000</v>
      </c>
    </row>
    <row r="10748" spans="1:8">
      <c r="A10748" s="52" t="s">
        <v>811</v>
      </c>
      <c r="B10748" s="52" t="s">
        <v>1595</v>
      </c>
      <c r="C10748" s="52" t="s">
        <v>930</v>
      </c>
      <c r="D10748" s="52" t="s">
        <v>1323</v>
      </c>
      <c r="E10748" s="52" t="s">
        <v>1021</v>
      </c>
      <c r="F10748" s="52" t="s">
        <v>1031</v>
      </c>
      <c r="G10748" s="56" t="s">
        <v>1032</v>
      </c>
      <c r="H10748" s="57">
        <v>1561710000</v>
      </c>
    </row>
    <row r="10749" spans="1:8">
      <c r="A10749" s="52" t="s">
        <v>811</v>
      </c>
      <c r="B10749" s="52" t="s">
        <v>1595</v>
      </c>
      <c r="C10749" s="52" t="s">
        <v>930</v>
      </c>
      <c r="D10749" s="52" t="s">
        <v>1323</v>
      </c>
      <c r="E10749" s="52" t="s">
        <v>1021</v>
      </c>
      <c r="F10749" s="52" t="s">
        <v>1033</v>
      </c>
      <c r="G10749" s="56" t="s">
        <v>1034</v>
      </c>
      <c r="H10749" s="57">
        <v>1339526176</v>
      </c>
    </row>
    <row r="10750" spans="1:8">
      <c r="A10750" s="52" t="s">
        <v>811</v>
      </c>
      <c r="B10750" s="52" t="s">
        <v>1595</v>
      </c>
      <c r="C10750" s="52" t="s">
        <v>930</v>
      </c>
      <c r="D10750" s="52" t="s">
        <v>1323</v>
      </c>
      <c r="E10750" s="52" t="s">
        <v>1035</v>
      </c>
      <c r="F10750" s="52" t="s">
        <v>201</v>
      </c>
      <c r="G10750" s="56" t="s">
        <v>1036</v>
      </c>
      <c r="H10750" s="57">
        <v>263275000</v>
      </c>
    </row>
    <row r="10751" spans="1:8">
      <c r="A10751" s="52" t="s">
        <v>811</v>
      </c>
      <c r="B10751" s="52" t="s">
        <v>1595</v>
      </c>
      <c r="C10751" s="52" t="s">
        <v>930</v>
      </c>
      <c r="D10751" s="52" t="s">
        <v>1323</v>
      </c>
      <c r="E10751" s="52" t="s">
        <v>1035</v>
      </c>
      <c r="F10751" s="52" t="s">
        <v>1037</v>
      </c>
      <c r="G10751" s="56" t="s">
        <v>1038</v>
      </c>
      <c r="H10751" s="57">
        <v>6475000</v>
      </c>
    </row>
    <row r="10752" spans="1:8">
      <c r="A10752" s="52" t="s">
        <v>811</v>
      </c>
      <c r="B10752" s="52" t="s">
        <v>1595</v>
      </c>
      <c r="C10752" s="52" t="s">
        <v>930</v>
      </c>
      <c r="D10752" s="52" t="s">
        <v>1323</v>
      </c>
      <c r="E10752" s="52" t="s">
        <v>1035</v>
      </c>
      <c r="F10752" s="52" t="s">
        <v>1039</v>
      </c>
      <c r="G10752" s="56" t="s">
        <v>1040</v>
      </c>
      <c r="H10752" s="57">
        <v>21700000</v>
      </c>
    </row>
    <row r="10753" spans="1:8">
      <c r="A10753" s="52" t="s">
        <v>811</v>
      </c>
      <c r="B10753" s="52" t="s">
        <v>1595</v>
      </c>
      <c r="C10753" s="52" t="s">
        <v>930</v>
      </c>
      <c r="D10753" s="52" t="s">
        <v>1323</v>
      </c>
      <c r="E10753" s="52" t="s">
        <v>1035</v>
      </c>
      <c r="F10753" s="52" t="s">
        <v>1041</v>
      </c>
      <c r="G10753" s="56" t="s">
        <v>1028</v>
      </c>
      <c r="H10753" s="57">
        <v>44500000</v>
      </c>
    </row>
    <row r="10754" spans="1:8">
      <c r="A10754" s="52" t="s">
        <v>811</v>
      </c>
      <c r="B10754" s="52" t="s">
        <v>1595</v>
      </c>
      <c r="C10754" s="52" t="s">
        <v>930</v>
      </c>
      <c r="D10754" s="52" t="s">
        <v>1323</v>
      </c>
      <c r="E10754" s="52" t="s">
        <v>1035</v>
      </c>
      <c r="F10754" s="52" t="s">
        <v>1042</v>
      </c>
      <c r="G10754" s="56" t="s">
        <v>1043</v>
      </c>
      <c r="H10754" s="57">
        <v>190600000</v>
      </c>
    </row>
    <row r="10755" spans="1:8">
      <c r="A10755" s="52" t="s">
        <v>811</v>
      </c>
      <c r="B10755" s="52" t="s">
        <v>1595</v>
      </c>
      <c r="C10755" s="52" t="s">
        <v>930</v>
      </c>
      <c r="D10755" s="52" t="s">
        <v>1323</v>
      </c>
      <c r="E10755" s="52" t="s">
        <v>1044</v>
      </c>
      <c r="F10755" s="52" t="s">
        <v>201</v>
      </c>
      <c r="G10755" s="56" t="s">
        <v>1045</v>
      </c>
      <c r="H10755" s="57">
        <v>632343400</v>
      </c>
    </row>
    <row r="10756" spans="1:8">
      <c r="A10756" s="52" t="s">
        <v>811</v>
      </c>
      <c r="B10756" s="52" t="s">
        <v>1595</v>
      </c>
      <c r="C10756" s="52" t="s">
        <v>930</v>
      </c>
      <c r="D10756" s="52" t="s">
        <v>1323</v>
      </c>
      <c r="E10756" s="52" t="s">
        <v>1044</v>
      </c>
      <c r="F10756" s="52" t="s">
        <v>1046</v>
      </c>
      <c r="G10756" s="56" t="s">
        <v>1047</v>
      </c>
      <c r="H10756" s="57">
        <v>119458000</v>
      </c>
    </row>
    <row r="10757" spans="1:8">
      <c r="A10757" s="52" t="s">
        <v>811</v>
      </c>
      <c r="B10757" s="52" t="s">
        <v>1595</v>
      </c>
      <c r="C10757" s="52" t="s">
        <v>930</v>
      </c>
      <c r="D10757" s="52" t="s">
        <v>1323</v>
      </c>
      <c r="E10757" s="52" t="s">
        <v>1044</v>
      </c>
      <c r="F10757" s="52" t="s">
        <v>1205</v>
      </c>
      <c r="G10757" s="56" t="s">
        <v>1206</v>
      </c>
      <c r="H10757" s="57">
        <v>21120000</v>
      </c>
    </row>
    <row r="10758" spans="1:8">
      <c r="A10758" s="52" t="s">
        <v>811</v>
      </c>
      <c r="B10758" s="52" t="s">
        <v>1595</v>
      </c>
      <c r="C10758" s="52" t="s">
        <v>930</v>
      </c>
      <c r="D10758" s="52" t="s">
        <v>1323</v>
      </c>
      <c r="E10758" s="52" t="s">
        <v>1044</v>
      </c>
      <c r="F10758" s="52" t="s">
        <v>1048</v>
      </c>
      <c r="G10758" s="56" t="s">
        <v>1049</v>
      </c>
      <c r="H10758" s="57">
        <v>77530400</v>
      </c>
    </row>
    <row r="10759" spans="1:8">
      <c r="A10759" s="52" t="s">
        <v>811</v>
      </c>
      <c r="B10759" s="52" t="s">
        <v>1595</v>
      </c>
      <c r="C10759" s="52" t="s">
        <v>930</v>
      </c>
      <c r="D10759" s="52" t="s">
        <v>1323</v>
      </c>
      <c r="E10759" s="52" t="s">
        <v>1044</v>
      </c>
      <c r="F10759" s="52" t="s">
        <v>1050</v>
      </c>
      <c r="G10759" s="56" t="s">
        <v>1051</v>
      </c>
      <c r="H10759" s="57">
        <v>414235000</v>
      </c>
    </row>
    <row r="10760" spans="1:8" ht="25.5">
      <c r="A10760" s="52" t="s">
        <v>811</v>
      </c>
      <c r="B10760" s="52" t="s">
        <v>1595</v>
      </c>
      <c r="C10760" s="52" t="s">
        <v>930</v>
      </c>
      <c r="D10760" s="52" t="s">
        <v>1323</v>
      </c>
      <c r="E10760" s="52" t="s">
        <v>1058</v>
      </c>
      <c r="F10760" s="52" t="s">
        <v>201</v>
      </c>
      <c r="G10760" s="56" t="s">
        <v>1059</v>
      </c>
      <c r="H10760" s="57">
        <v>127790878</v>
      </c>
    </row>
    <row r="10761" spans="1:8">
      <c r="A10761" s="52" t="s">
        <v>811</v>
      </c>
      <c r="B10761" s="52" t="s">
        <v>1595</v>
      </c>
      <c r="C10761" s="52" t="s">
        <v>930</v>
      </c>
      <c r="D10761" s="52" t="s">
        <v>1323</v>
      </c>
      <c r="E10761" s="52" t="s">
        <v>1058</v>
      </c>
      <c r="F10761" s="52" t="s">
        <v>1064</v>
      </c>
      <c r="G10761" s="56" t="s">
        <v>1065</v>
      </c>
      <c r="H10761" s="57">
        <v>108639878</v>
      </c>
    </row>
    <row r="10762" spans="1:8">
      <c r="A10762" s="52" t="s">
        <v>811</v>
      </c>
      <c r="B10762" s="52" t="s">
        <v>1595</v>
      </c>
      <c r="C10762" s="52" t="s">
        <v>930</v>
      </c>
      <c r="D10762" s="52" t="s">
        <v>1323</v>
      </c>
      <c r="E10762" s="52" t="s">
        <v>1058</v>
      </c>
      <c r="F10762" s="52" t="s">
        <v>1066</v>
      </c>
      <c r="G10762" s="56" t="s">
        <v>1067</v>
      </c>
      <c r="H10762" s="57">
        <v>3500000</v>
      </c>
    </row>
    <row r="10763" spans="1:8">
      <c r="A10763" s="52" t="s">
        <v>811</v>
      </c>
      <c r="B10763" s="52" t="s">
        <v>1595</v>
      </c>
      <c r="C10763" s="52" t="s">
        <v>930</v>
      </c>
      <c r="D10763" s="52" t="s">
        <v>1323</v>
      </c>
      <c r="E10763" s="52" t="s">
        <v>1058</v>
      </c>
      <c r="F10763" s="52" t="s">
        <v>1070</v>
      </c>
      <c r="G10763" s="56" t="s">
        <v>1071</v>
      </c>
      <c r="H10763" s="57">
        <v>15651000</v>
      </c>
    </row>
    <row r="10764" spans="1:8" ht="25.5">
      <c r="A10764" s="52" t="s">
        <v>811</v>
      </c>
      <c r="B10764" s="52" t="s">
        <v>1595</v>
      </c>
      <c r="C10764" s="52" t="s">
        <v>930</v>
      </c>
      <c r="D10764" s="52" t="s">
        <v>1323</v>
      </c>
      <c r="E10764" s="52" t="s">
        <v>1072</v>
      </c>
      <c r="F10764" s="52" t="s">
        <v>201</v>
      </c>
      <c r="G10764" s="56" t="s">
        <v>1073</v>
      </c>
      <c r="H10764" s="57">
        <v>215026000</v>
      </c>
    </row>
    <row r="10765" spans="1:8">
      <c r="A10765" s="52" t="s">
        <v>811</v>
      </c>
      <c r="B10765" s="52" t="s">
        <v>1595</v>
      </c>
      <c r="C10765" s="52" t="s">
        <v>930</v>
      </c>
      <c r="D10765" s="52" t="s">
        <v>1323</v>
      </c>
      <c r="E10765" s="52" t="s">
        <v>1072</v>
      </c>
      <c r="F10765" s="52" t="s">
        <v>1074</v>
      </c>
      <c r="G10765" s="56" t="s">
        <v>1067</v>
      </c>
      <c r="H10765" s="57">
        <v>20000000</v>
      </c>
    </row>
    <row r="10766" spans="1:8">
      <c r="A10766" s="52" t="s">
        <v>811</v>
      </c>
      <c r="B10766" s="52" t="s">
        <v>1595</v>
      </c>
      <c r="C10766" s="52" t="s">
        <v>930</v>
      </c>
      <c r="D10766" s="52" t="s">
        <v>1323</v>
      </c>
      <c r="E10766" s="52" t="s">
        <v>1072</v>
      </c>
      <c r="F10766" s="52" t="s">
        <v>1075</v>
      </c>
      <c r="G10766" s="56" t="s">
        <v>1065</v>
      </c>
      <c r="H10766" s="57">
        <v>29750000</v>
      </c>
    </row>
    <row r="10767" spans="1:8">
      <c r="A10767" s="52" t="s">
        <v>811</v>
      </c>
      <c r="B10767" s="52" t="s">
        <v>1595</v>
      </c>
      <c r="C10767" s="52" t="s">
        <v>930</v>
      </c>
      <c r="D10767" s="52" t="s">
        <v>1323</v>
      </c>
      <c r="E10767" s="52" t="s">
        <v>1072</v>
      </c>
      <c r="F10767" s="52" t="s">
        <v>1252</v>
      </c>
      <c r="G10767" s="56" t="s">
        <v>1253</v>
      </c>
      <c r="H10767" s="57">
        <v>165276000</v>
      </c>
    </row>
    <row r="10768" spans="1:8" ht="25.5">
      <c r="A10768" s="52" t="s">
        <v>811</v>
      </c>
      <c r="B10768" s="52" t="s">
        <v>1595</v>
      </c>
      <c r="C10768" s="52" t="s">
        <v>930</v>
      </c>
      <c r="D10768" s="52" t="s">
        <v>1323</v>
      </c>
      <c r="E10768" s="52" t="s">
        <v>1076</v>
      </c>
      <c r="F10768" s="52" t="s">
        <v>201</v>
      </c>
      <c r="G10768" s="56" t="s">
        <v>1077</v>
      </c>
      <c r="H10768" s="57">
        <v>766976190</v>
      </c>
    </row>
    <row r="10769" spans="1:8">
      <c r="A10769" s="52" t="s">
        <v>811</v>
      </c>
      <c r="B10769" s="52" t="s">
        <v>1595</v>
      </c>
      <c r="C10769" s="52" t="s">
        <v>930</v>
      </c>
      <c r="D10769" s="52" t="s">
        <v>1323</v>
      </c>
      <c r="E10769" s="52" t="s">
        <v>1076</v>
      </c>
      <c r="F10769" s="52" t="s">
        <v>1112</v>
      </c>
      <c r="G10769" s="56" t="s">
        <v>1113</v>
      </c>
      <c r="H10769" s="57">
        <v>122985190</v>
      </c>
    </row>
    <row r="10770" spans="1:8">
      <c r="A10770" s="52" t="s">
        <v>811</v>
      </c>
      <c r="B10770" s="52" t="s">
        <v>1595</v>
      </c>
      <c r="C10770" s="52" t="s">
        <v>930</v>
      </c>
      <c r="D10770" s="52" t="s">
        <v>1323</v>
      </c>
      <c r="E10770" s="52" t="s">
        <v>1076</v>
      </c>
      <c r="F10770" s="52" t="s">
        <v>1078</v>
      </c>
      <c r="G10770" s="56" t="s">
        <v>1079</v>
      </c>
      <c r="H10770" s="57">
        <v>3000000</v>
      </c>
    </row>
    <row r="10771" spans="1:8">
      <c r="A10771" s="52" t="s">
        <v>811</v>
      </c>
      <c r="B10771" s="52" t="s">
        <v>1595</v>
      </c>
      <c r="C10771" s="52" t="s">
        <v>930</v>
      </c>
      <c r="D10771" s="52" t="s">
        <v>1323</v>
      </c>
      <c r="E10771" s="52" t="s">
        <v>1076</v>
      </c>
      <c r="F10771" s="52" t="s">
        <v>1080</v>
      </c>
      <c r="G10771" s="56" t="s">
        <v>1081</v>
      </c>
      <c r="H10771" s="57">
        <v>63191000</v>
      </c>
    </row>
    <row r="10772" spans="1:8">
      <c r="A10772" s="52" t="s">
        <v>811</v>
      </c>
      <c r="B10772" s="52" t="s">
        <v>1595</v>
      </c>
      <c r="C10772" s="52" t="s">
        <v>930</v>
      </c>
      <c r="D10772" s="52" t="s">
        <v>1323</v>
      </c>
      <c r="E10772" s="52" t="s">
        <v>1076</v>
      </c>
      <c r="F10772" s="52" t="s">
        <v>1082</v>
      </c>
      <c r="G10772" s="56" t="s">
        <v>971</v>
      </c>
      <c r="H10772" s="57">
        <v>577800000</v>
      </c>
    </row>
    <row r="10773" spans="1:8">
      <c r="A10773" s="52" t="s">
        <v>811</v>
      </c>
      <c r="B10773" s="52" t="s">
        <v>1595</v>
      </c>
      <c r="C10773" s="52" t="s">
        <v>930</v>
      </c>
      <c r="D10773" s="52" t="s">
        <v>1323</v>
      </c>
      <c r="E10773" s="52" t="s">
        <v>1189</v>
      </c>
      <c r="F10773" s="52" t="s">
        <v>201</v>
      </c>
      <c r="G10773" s="56" t="s">
        <v>1190</v>
      </c>
      <c r="H10773" s="57">
        <v>15842000</v>
      </c>
    </row>
    <row r="10774" spans="1:8">
      <c r="A10774" s="52" t="s">
        <v>811</v>
      </c>
      <c r="B10774" s="52" t="s">
        <v>1595</v>
      </c>
      <c r="C10774" s="52" t="s">
        <v>930</v>
      </c>
      <c r="D10774" s="52" t="s">
        <v>1323</v>
      </c>
      <c r="E10774" s="52" t="s">
        <v>1189</v>
      </c>
      <c r="F10774" s="52" t="s">
        <v>1191</v>
      </c>
      <c r="G10774" s="56" t="s">
        <v>1192</v>
      </c>
      <c r="H10774" s="57">
        <v>15842000</v>
      </c>
    </row>
    <row r="10775" spans="1:8">
      <c r="A10775" s="52" t="s">
        <v>811</v>
      </c>
      <c r="B10775" s="52" t="s">
        <v>1595</v>
      </c>
      <c r="C10775" s="52" t="s">
        <v>930</v>
      </c>
      <c r="D10775" s="52" t="s">
        <v>1323</v>
      </c>
      <c r="E10775" s="52" t="s">
        <v>1083</v>
      </c>
      <c r="F10775" s="52" t="s">
        <v>201</v>
      </c>
      <c r="G10775" s="56" t="s">
        <v>971</v>
      </c>
      <c r="H10775" s="57">
        <v>2273000200</v>
      </c>
    </row>
    <row r="10776" spans="1:8">
      <c r="A10776" s="52" t="s">
        <v>811</v>
      </c>
      <c r="B10776" s="52" t="s">
        <v>1595</v>
      </c>
      <c r="C10776" s="52" t="s">
        <v>930</v>
      </c>
      <c r="D10776" s="52" t="s">
        <v>1323</v>
      </c>
      <c r="E10776" s="52" t="s">
        <v>1083</v>
      </c>
      <c r="F10776" s="52" t="s">
        <v>1088</v>
      </c>
      <c r="G10776" s="56" t="s">
        <v>1089</v>
      </c>
      <c r="H10776" s="57">
        <v>169590200</v>
      </c>
    </row>
    <row r="10777" spans="1:8">
      <c r="A10777" s="52" t="s">
        <v>811</v>
      </c>
      <c r="B10777" s="52" t="s">
        <v>1595</v>
      </c>
      <c r="C10777" s="52" t="s">
        <v>930</v>
      </c>
      <c r="D10777" s="52" t="s">
        <v>1323</v>
      </c>
      <c r="E10777" s="52" t="s">
        <v>1083</v>
      </c>
      <c r="F10777" s="52" t="s">
        <v>1090</v>
      </c>
      <c r="G10777" s="56" t="s">
        <v>1091</v>
      </c>
      <c r="H10777" s="57">
        <v>2103410000</v>
      </c>
    </row>
    <row r="10778" spans="1:8" ht="38.25">
      <c r="A10778" s="52" t="s">
        <v>811</v>
      </c>
      <c r="B10778" s="52" t="s">
        <v>1595</v>
      </c>
      <c r="C10778" s="52" t="s">
        <v>930</v>
      </c>
      <c r="D10778" s="52" t="s">
        <v>1428</v>
      </c>
      <c r="E10778" s="52" t="s">
        <v>201</v>
      </c>
      <c r="F10778" s="52" t="s">
        <v>201</v>
      </c>
      <c r="G10778" s="56" t="s">
        <v>1429</v>
      </c>
      <c r="H10778" s="57">
        <v>0</v>
      </c>
    </row>
    <row r="10779" spans="1:8">
      <c r="A10779" s="52" t="s">
        <v>811</v>
      </c>
      <c r="B10779" s="52" t="s">
        <v>1597</v>
      </c>
      <c r="C10779" s="52" t="s">
        <v>201</v>
      </c>
      <c r="D10779" s="52" t="s">
        <v>201</v>
      </c>
      <c r="E10779" s="52" t="s">
        <v>201</v>
      </c>
      <c r="F10779" s="52" t="s">
        <v>201</v>
      </c>
      <c r="G10779" s="56" t="s">
        <v>1598</v>
      </c>
      <c r="H10779" s="57">
        <v>17030662000</v>
      </c>
    </row>
    <row r="10780" spans="1:8">
      <c r="A10780" s="52" t="s">
        <v>811</v>
      </c>
      <c r="B10780" s="52" t="s">
        <v>1597</v>
      </c>
      <c r="C10780" s="52" t="s">
        <v>1092</v>
      </c>
      <c r="D10780" s="52" t="s">
        <v>201</v>
      </c>
      <c r="E10780" s="52" t="s">
        <v>201</v>
      </c>
      <c r="F10780" s="52" t="s">
        <v>201</v>
      </c>
      <c r="G10780" s="56" t="s">
        <v>1093</v>
      </c>
      <c r="H10780" s="57">
        <v>5000000</v>
      </c>
    </row>
    <row r="10781" spans="1:8">
      <c r="A10781" s="52" t="s">
        <v>811</v>
      </c>
      <c r="B10781" s="52" t="s">
        <v>1597</v>
      </c>
      <c r="C10781" s="52" t="s">
        <v>1092</v>
      </c>
      <c r="D10781" s="52" t="s">
        <v>1108</v>
      </c>
      <c r="E10781" s="52" t="s">
        <v>201</v>
      </c>
      <c r="F10781" s="52" t="s">
        <v>201</v>
      </c>
      <c r="G10781" s="56" t="s">
        <v>1109</v>
      </c>
      <c r="H10781" s="57">
        <v>5000000</v>
      </c>
    </row>
    <row r="10782" spans="1:8" ht="25.5">
      <c r="A10782" s="52" t="s">
        <v>811</v>
      </c>
      <c r="B10782" s="52" t="s">
        <v>1597</v>
      </c>
      <c r="C10782" s="52" t="s">
        <v>1092</v>
      </c>
      <c r="D10782" s="52" t="s">
        <v>1108</v>
      </c>
      <c r="E10782" s="52" t="s">
        <v>962</v>
      </c>
      <c r="F10782" s="52" t="s">
        <v>201</v>
      </c>
      <c r="G10782" s="56" t="s">
        <v>963</v>
      </c>
      <c r="H10782" s="57">
        <v>5000000</v>
      </c>
    </row>
    <row r="10783" spans="1:8">
      <c r="A10783" s="52" t="s">
        <v>811</v>
      </c>
      <c r="B10783" s="52" t="s">
        <v>1597</v>
      </c>
      <c r="C10783" s="52" t="s">
        <v>1092</v>
      </c>
      <c r="D10783" s="52" t="s">
        <v>1108</v>
      </c>
      <c r="E10783" s="52" t="s">
        <v>962</v>
      </c>
      <c r="F10783" s="52" t="s">
        <v>964</v>
      </c>
      <c r="G10783" s="56" t="s">
        <v>965</v>
      </c>
      <c r="H10783" s="57">
        <v>5000000</v>
      </c>
    </row>
    <row r="10784" spans="1:8" ht="25.5">
      <c r="A10784" s="52" t="s">
        <v>811</v>
      </c>
      <c r="B10784" s="52" t="s">
        <v>1597</v>
      </c>
      <c r="C10784" s="52" t="s">
        <v>930</v>
      </c>
      <c r="D10784" s="52" t="s">
        <v>201</v>
      </c>
      <c r="E10784" s="52" t="s">
        <v>201</v>
      </c>
      <c r="F10784" s="52" t="s">
        <v>201</v>
      </c>
      <c r="G10784" s="56" t="s">
        <v>931</v>
      </c>
      <c r="H10784" s="57">
        <v>17025662000</v>
      </c>
    </row>
    <row r="10785" spans="1:8">
      <c r="A10785" s="52" t="s">
        <v>811</v>
      </c>
      <c r="B10785" s="52" t="s">
        <v>1597</v>
      </c>
      <c r="C10785" s="52" t="s">
        <v>930</v>
      </c>
      <c r="D10785" s="52" t="s">
        <v>1323</v>
      </c>
      <c r="E10785" s="52" t="s">
        <v>201</v>
      </c>
      <c r="F10785" s="52" t="s">
        <v>201</v>
      </c>
      <c r="G10785" s="56" t="s">
        <v>1324</v>
      </c>
      <c r="H10785" s="57">
        <v>17025662000</v>
      </c>
    </row>
    <row r="10786" spans="1:8">
      <c r="A10786" s="52" t="s">
        <v>811</v>
      </c>
      <c r="B10786" s="52" t="s">
        <v>1597</v>
      </c>
      <c r="C10786" s="52" t="s">
        <v>930</v>
      </c>
      <c r="D10786" s="52" t="s">
        <v>1323</v>
      </c>
      <c r="E10786" s="52" t="s">
        <v>934</v>
      </c>
      <c r="F10786" s="52" t="s">
        <v>201</v>
      </c>
      <c r="G10786" s="56" t="s">
        <v>935</v>
      </c>
      <c r="H10786" s="57">
        <v>4178853417</v>
      </c>
    </row>
    <row r="10787" spans="1:8">
      <c r="A10787" s="52" t="s">
        <v>811</v>
      </c>
      <c r="B10787" s="52" t="s">
        <v>1597</v>
      </c>
      <c r="C10787" s="52" t="s">
        <v>930</v>
      </c>
      <c r="D10787" s="52" t="s">
        <v>1323</v>
      </c>
      <c r="E10787" s="52" t="s">
        <v>934</v>
      </c>
      <c r="F10787" s="52" t="s">
        <v>936</v>
      </c>
      <c r="G10787" s="56" t="s">
        <v>937</v>
      </c>
      <c r="H10787" s="57">
        <v>4178853417</v>
      </c>
    </row>
    <row r="10788" spans="1:8" ht="25.5">
      <c r="A10788" s="52" t="s">
        <v>811</v>
      </c>
      <c r="B10788" s="52" t="s">
        <v>1597</v>
      </c>
      <c r="C10788" s="52" t="s">
        <v>930</v>
      </c>
      <c r="D10788" s="52" t="s">
        <v>1323</v>
      </c>
      <c r="E10788" s="52" t="s">
        <v>940</v>
      </c>
      <c r="F10788" s="52" t="s">
        <v>201</v>
      </c>
      <c r="G10788" s="56" t="s">
        <v>941</v>
      </c>
      <c r="H10788" s="57">
        <v>4997500</v>
      </c>
    </row>
    <row r="10789" spans="1:8" ht="25.5">
      <c r="A10789" s="52" t="s">
        <v>811</v>
      </c>
      <c r="B10789" s="52" t="s">
        <v>1597</v>
      </c>
      <c r="C10789" s="52" t="s">
        <v>930</v>
      </c>
      <c r="D10789" s="52" t="s">
        <v>1323</v>
      </c>
      <c r="E10789" s="52" t="s">
        <v>940</v>
      </c>
      <c r="F10789" s="52" t="s">
        <v>942</v>
      </c>
      <c r="G10789" s="56" t="s">
        <v>943</v>
      </c>
      <c r="H10789" s="57">
        <v>4997500</v>
      </c>
    </row>
    <row r="10790" spans="1:8">
      <c r="A10790" s="52" t="s">
        <v>811</v>
      </c>
      <c r="B10790" s="52" t="s">
        <v>1597</v>
      </c>
      <c r="C10790" s="52" t="s">
        <v>930</v>
      </c>
      <c r="D10790" s="52" t="s">
        <v>1323</v>
      </c>
      <c r="E10790" s="52" t="s">
        <v>944</v>
      </c>
      <c r="F10790" s="52" t="s">
        <v>201</v>
      </c>
      <c r="G10790" s="56" t="s">
        <v>945</v>
      </c>
      <c r="H10790" s="57">
        <v>2825810375</v>
      </c>
    </row>
    <row r="10791" spans="1:8">
      <c r="A10791" s="52" t="s">
        <v>811</v>
      </c>
      <c r="B10791" s="52" t="s">
        <v>1597</v>
      </c>
      <c r="C10791" s="52" t="s">
        <v>930</v>
      </c>
      <c r="D10791" s="52" t="s">
        <v>1323</v>
      </c>
      <c r="E10791" s="52" t="s">
        <v>944</v>
      </c>
      <c r="F10791" s="52" t="s">
        <v>946</v>
      </c>
      <c r="G10791" s="56" t="s">
        <v>947</v>
      </c>
      <c r="H10791" s="57">
        <v>204154524</v>
      </c>
    </row>
    <row r="10792" spans="1:8">
      <c r="A10792" s="52" t="s">
        <v>811</v>
      </c>
      <c r="B10792" s="52" t="s">
        <v>1597</v>
      </c>
      <c r="C10792" s="52" t="s">
        <v>930</v>
      </c>
      <c r="D10792" s="52" t="s">
        <v>1323</v>
      </c>
      <c r="E10792" s="52" t="s">
        <v>944</v>
      </c>
      <c r="F10792" s="52" t="s">
        <v>1240</v>
      </c>
      <c r="G10792" s="56" t="s">
        <v>1241</v>
      </c>
      <c r="H10792" s="57">
        <v>57308000</v>
      </c>
    </row>
    <row r="10793" spans="1:8">
      <c r="A10793" s="52" t="s">
        <v>811</v>
      </c>
      <c r="B10793" s="52" t="s">
        <v>1597</v>
      </c>
      <c r="C10793" s="52" t="s">
        <v>930</v>
      </c>
      <c r="D10793" s="52" t="s">
        <v>1323</v>
      </c>
      <c r="E10793" s="52" t="s">
        <v>944</v>
      </c>
      <c r="F10793" s="52" t="s">
        <v>948</v>
      </c>
      <c r="G10793" s="56" t="s">
        <v>949</v>
      </c>
      <c r="H10793" s="57">
        <v>90584400</v>
      </c>
    </row>
    <row r="10794" spans="1:8" ht="25.5">
      <c r="A10794" s="52" t="s">
        <v>811</v>
      </c>
      <c r="B10794" s="52" t="s">
        <v>1597</v>
      </c>
      <c r="C10794" s="52" t="s">
        <v>930</v>
      </c>
      <c r="D10794" s="52" t="s">
        <v>1323</v>
      </c>
      <c r="E10794" s="52" t="s">
        <v>944</v>
      </c>
      <c r="F10794" s="52" t="s">
        <v>954</v>
      </c>
      <c r="G10794" s="56" t="s">
        <v>955</v>
      </c>
      <c r="H10794" s="57">
        <v>3948000</v>
      </c>
    </row>
    <row r="10795" spans="1:8" ht="25.5">
      <c r="A10795" s="52" t="s">
        <v>811</v>
      </c>
      <c r="B10795" s="52" t="s">
        <v>1597</v>
      </c>
      <c r="C10795" s="52" t="s">
        <v>930</v>
      </c>
      <c r="D10795" s="52" t="s">
        <v>1323</v>
      </c>
      <c r="E10795" s="52" t="s">
        <v>944</v>
      </c>
      <c r="F10795" s="52" t="s">
        <v>956</v>
      </c>
      <c r="G10795" s="56" t="s">
        <v>957</v>
      </c>
      <c r="H10795" s="57">
        <v>22169020</v>
      </c>
    </row>
    <row r="10796" spans="1:8">
      <c r="A10796" s="52" t="s">
        <v>811</v>
      </c>
      <c r="B10796" s="52" t="s">
        <v>1597</v>
      </c>
      <c r="C10796" s="52" t="s">
        <v>930</v>
      </c>
      <c r="D10796" s="52" t="s">
        <v>1323</v>
      </c>
      <c r="E10796" s="52" t="s">
        <v>944</v>
      </c>
      <c r="F10796" s="52" t="s">
        <v>1287</v>
      </c>
      <c r="G10796" s="56" t="s">
        <v>1288</v>
      </c>
      <c r="H10796" s="57">
        <v>119135500</v>
      </c>
    </row>
    <row r="10797" spans="1:8" ht="25.5">
      <c r="A10797" s="52" t="s">
        <v>811</v>
      </c>
      <c r="B10797" s="52" t="s">
        <v>1597</v>
      </c>
      <c r="C10797" s="52" t="s">
        <v>930</v>
      </c>
      <c r="D10797" s="52" t="s">
        <v>1323</v>
      </c>
      <c r="E10797" s="52" t="s">
        <v>944</v>
      </c>
      <c r="F10797" s="52" t="s">
        <v>1291</v>
      </c>
      <c r="G10797" s="56" t="s">
        <v>1292</v>
      </c>
      <c r="H10797" s="57">
        <v>1211165079</v>
      </c>
    </row>
    <row r="10798" spans="1:8">
      <c r="A10798" s="52" t="s">
        <v>811</v>
      </c>
      <c r="B10798" s="52" t="s">
        <v>1597</v>
      </c>
      <c r="C10798" s="52" t="s">
        <v>930</v>
      </c>
      <c r="D10798" s="52" t="s">
        <v>1323</v>
      </c>
      <c r="E10798" s="52" t="s">
        <v>944</v>
      </c>
      <c r="F10798" s="52" t="s">
        <v>958</v>
      </c>
      <c r="G10798" s="56" t="s">
        <v>959</v>
      </c>
      <c r="H10798" s="57">
        <v>1092983332</v>
      </c>
    </row>
    <row r="10799" spans="1:8">
      <c r="A10799" s="52" t="s">
        <v>811</v>
      </c>
      <c r="B10799" s="52" t="s">
        <v>1597</v>
      </c>
      <c r="C10799" s="52" t="s">
        <v>930</v>
      </c>
      <c r="D10799" s="52" t="s">
        <v>1323</v>
      </c>
      <c r="E10799" s="52" t="s">
        <v>944</v>
      </c>
      <c r="F10799" s="52" t="s">
        <v>960</v>
      </c>
      <c r="G10799" s="56" t="s">
        <v>961</v>
      </c>
      <c r="H10799" s="57">
        <v>24362520</v>
      </c>
    </row>
    <row r="10800" spans="1:8" ht="25.5">
      <c r="A10800" s="52" t="s">
        <v>811</v>
      </c>
      <c r="B10800" s="52" t="s">
        <v>1597</v>
      </c>
      <c r="C10800" s="52" t="s">
        <v>930</v>
      </c>
      <c r="D10800" s="52" t="s">
        <v>1323</v>
      </c>
      <c r="E10800" s="52" t="s">
        <v>962</v>
      </c>
      <c r="F10800" s="52" t="s">
        <v>201</v>
      </c>
      <c r="G10800" s="56" t="s">
        <v>963</v>
      </c>
      <c r="H10800" s="57">
        <v>7600000</v>
      </c>
    </row>
    <row r="10801" spans="1:8">
      <c r="A10801" s="52" t="s">
        <v>811</v>
      </c>
      <c r="B10801" s="52" t="s">
        <v>1597</v>
      </c>
      <c r="C10801" s="52" t="s">
        <v>930</v>
      </c>
      <c r="D10801" s="52" t="s">
        <v>1323</v>
      </c>
      <c r="E10801" s="52" t="s">
        <v>962</v>
      </c>
      <c r="F10801" s="52" t="s">
        <v>964</v>
      </c>
      <c r="G10801" s="56" t="s">
        <v>965</v>
      </c>
      <c r="H10801" s="57">
        <v>7600000</v>
      </c>
    </row>
    <row r="10802" spans="1:8">
      <c r="A10802" s="52" t="s">
        <v>811</v>
      </c>
      <c r="B10802" s="52" t="s">
        <v>1597</v>
      </c>
      <c r="C10802" s="52" t="s">
        <v>930</v>
      </c>
      <c r="D10802" s="52" t="s">
        <v>1323</v>
      </c>
      <c r="E10802" s="52" t="s">
        <v>1139</v>
      </c>
      <c r="F10802" s="52" t="s">
        <v>201</v>
      </c>
      <c r="G10802" s="56" t="s">
        <v>1140</v>
      </c>
      <c r="H10802" s="57">
        <v>339275000</v>
      </c>
    </row>
    <row r="10803" spans="1:8">
      <c r="A10803" s="52" t="s">
        <v>811</v>
      </c>
      <c r="B10803" s="52" t="s">
        <v>1597</v>
      </c>
      <c r="C10803" s="52" t="s">
        <v>930</v>
      </c>
      <c r="D10803" s="52" t="s">
        <v>1323</v>
      </c>
      <c r="E10803" s="52" t="s">
        <v>1139</v>
      </c>
      <c r="F10803" s="52" t="s">
        <v>1203</v>
      </c>
      <c r="G10803" s="56" t="s">
        <v>1204</v>
      </c>
      <c r="H10803" s="57">
        <v>91660000</v>
      </c>
    </row>
    <row r="10804" spans="1:8">
      <c r="A10804" s="52" t="s">
        <v>811</v>
      </c>
      <c r="B10804" s="52" t="s">
        <v>1597</v>
      </c>
      <c r="C10804" s="52" t="s">
        <v>930</v>
      </c>
      <c r="D10804" s="52" t="s">
        <v>1323</v>
      </c>
      <c r="E10804" s="52" t="s">
        <v>1139</v>
      </c>
      <c r="F10804" s="52" t="s">
        <v>1141</v>
      </c>
      <c r="G10804" s="56" t="s">
        <v>1142</v>
      </c>
      <c r="H10804" s="57">
        <v>178440000</v>
      </c>
    </row>
    <row r="10805" spans="1:8">
      <c r="A10805" s="52" t="s">
        <v>811</v>
      </c>
      <c r="B10805" s="52" t="s">
        <v>1597</v>
      </c>
      <c r="C10805" s="52" t="s">
        <v>930</v>
      </c>
      <c r="D10805" s="52" t="s">
        <v>1323</v>
      </c>
      <c r="E10805" s="52" t="s">
        <v>1139</v>
      </c>
      <c r="F10805" s="52" t="s">
        <v>1266</v>
      </c>
      <c r="G10805" s="56" t="s">
        <v>1267</v>
      </c>
      <c r="H10805" s="57">
        <v>69175000</v>
      </c>
    </row>
    <row r="10806" spans="1:8">
      <c r="A10806" s="52" t="s">
        <v>811</v>
      </c>
      <c r="B10806" s="52" t="s">
        <v>1597</v>
      </c>
      <c r="C10806" s="52" t="s">
        <v>930</v>
      </c>
      <c r="D10806" s="52" t="s">
        <v>1323</v>
      </c>
      <c r="E10806" s="52" t="s">
        <v>966</v>
      </c>
      <c r="F10806" s="52" t="s">
        <v>201</v>
      </c>
      <c r="G10806" s="56" t="s">
        <v>967</v>
      </c>
      <c r="H10806" s="57">
        <v>387274020</v>
      </c>
    </row>
    <row r="10807" spans="1:8">
      <c r="A10807" s="52" t="s">
        <v>811</v>
      </c>
      <c r="B10807" s="52" t="s">
        <v>1597</v>
      </c>
      <c r="C10807" s="52" t="s">
        <v>930</v>
      </c>
      <c r="D10807" s="52" t="s">
        <v>1323</v>
      </c>
      <c r="E10807" s="52" t="s">
        <v>966</v>
      </c>
      <c r="F10807" s="52" t="s">
        <v>970</v>
      </c>
      <c r="G10807" s="56" t="s">
        <v>971</v>
      </c>
      <c r="H10807" s="57">
        <v>387274020</v>
      </c>
    </row>
    <row r="10808" spans="1:8">
      <c r="A10808" s="52" t="s">
        <v>811</v>
      </c>
      <c r="B10808" s="52" t="s">
        <v>1597</v>
      </c>
      <c r="C10808" s="52" t="s">
        <v>930</v>
      </c>
      <c r="D10808" s="52" t="s">
        <v>1323</v>
      </c>
      <c r="E10808" s="52" t="s">
        <v>972</v>
      </c>
      <c r="F10808" s="52" t="s">
        <v>201</v>
      </c>
      <c r="G10808" s="56" t="s">
        <v>973</v>
      </c>
      <c r="H10808" s="57">
        <v>976795252</v>
      </c>
    </row>
    <row r="10809" spans="1:8">
      <c r="A10809" s="52" t="s">
        <v>811</v>
      </c>
      <c r="B10809" s="52" t="s">
        <v>1597</v>
      </c>
      <c r="C10809" s="52" t="s">
        <v>930</v>
      </c>
      <c r="D10809" s="52" t="s">
        <v>1323</v>
      </c>
      <c r="E10809" s="52" t="s">
        <v>972</v>
      </c>
      <c r="F10809" s="52" t="s">
        <v>974</v>
      </c>
      <c r="G10809" s="56" t="s">
        <v>975</v>
      </c>
      <c r="H10809" s="57">
        <v>758833657</v>
      </c>
    </row>
    <row r="10810" spans="1:8">
      <c r="A10810" s="52" t="s">
        <v>811</v>
      </c>
      <c r="B10810" s="52" t="s">
        <v>1597</v>
      </c>
      <c r="C10810" s="52" t="s">
        <v>930</v>
      </c>
      <c r="D10810" s="52" t="s">
        <v>1323</v>
      </c>
      <c r="E10810" s="52" t="s">
        <v>972</v>
      </c>
      <c r="F10810" s="52" t="s">
        <v>976</v>
      </c>
      <c r="G10810" s="56" t="s">
        <v>977</v>
      </c>
      <c r="H10810" s="57">
        <v>130796566</v>
      </c>
    </row>
    <row r="10811" spans="1:8">
      <c r="A10811" s="52" t="s">
        <v>811</v>
      </c>
      <c r="B10811" s="52" t="s">
        <v>1597</v>
      </c>
      <c r="C10811" s="52" t="s">
        <v>930</v>
      </c>
      <c r="D10811" s="52" t="s">
        <v>1323</v>
      </c>
      <c r="E10811" s="52" t="s">
        <v>972</v>
      </c>
      <c r="F10811" s="52" t="s">
        <v>978</v>
      </c>
      <c r="G10811" s="56" t="s">
        <v>979</v>
      </c>
      <c r="H10811" s="57">
        <v>85332136</v>
      </c>
    </row>
    <row r="10812" spans="1:8">
      <c r="A10812" s="52" t="s">
        <v>811</v>
      </c>
      <c r="B10812" s="52" t="s">
        <v>1597</v>
      </c>
      <c r="C10812" s="52" t="s">
        <v>930</v>
      </c>
      <c r="D10812" s="52" t="s">
        <v>1323</v>
      </c>
      <c r="E10812" s="52" t="s">
        <v>972</v>
      </c>
      <c r="F10812" s="52" t="s">
        <v>1295</v>
      </c>
      <c r="G10812" s="56" t="s">
        <v>1296</v>
      </c>
      <c r="H10812" s="57">
        <v>1832893</v>
      </c>
    </row>
    <row r="10813" spans="1:8">
      <c r="A10813" s="52" t="s">
        <v>811</v>
      </c>
      <c r="B10813" s="52" t="s">
        <v>1597</v>
      </c>
      <c r="C10813" s="52" t="s">
        <v>930</v>
      </c>
      <c r="D10813" s="52" t="s">
        <v>1323</v>
      </c>
      <c r="E10813" s="52" t="s">
        <v>982</v>
      </c>
      <c r="F10813" s="52" t="s">
        <v>201</v>
      </c>
      <c r="G10813" s="56" t="s">
        <v>983</v>
      </c>
      <c r="H10813" s="57">
        <v>3000000</v>
      </c>
    </row>
    <row r="10814" spans="1:8">
      <c r="A10814" s="52" t="s">
        <v>811</v>
      </c>
      <c r="B10814" s="52" t="s">
        <v>1597</v>
      </c>
      <c r="C10814" s="52" t="s">
        <v>930</v>
      </c>
      <c r="D10814" s="52" t="s">
        <v>1323</v>
      </c>
      <c r="E10814" s="52" t="s">
        <v>982</v>
      </c>
      <c r="F10814" s="52" t="s">
        <v>1242</v>
      </c>
      <c r="G10814" s="56" t="s">
        <v>971</v>
      </c>
      <c r="H10814" s="57">
        <v>3000000</v>
      </c>
    </row>
    <row r="10815" spans="1:8">
      <c r="A10815" s="52" t="s">
        <v>811</v>
      </c>
      <c r="B10815" s="52" t="s">
        <v>1597</v>
      </c>
      <c r="C10815" s="52" t="s">
        <v>930</v>
      </c>
      <c r="D10815" s="52" t="s">
        <v>1323</v>
      </c>
      <c r="E10815" s="52" t="s">
        <v>986</v>
      </c>
      <c r="F10815" s="52" t="s">
        <v>201</v>
      </c>
      <c r="G10815" s="56" t="s">
        <v>987</v>
      </c>
      <c r="H10815" s="57">
        <v>38680835</v>
      </c>
    </row>
    <row r="10816" spans="1:8">
      <c r="A10816" s="52" t="s">
        <v>811</v>
      </c>
      <c r="B10816" s="52" t="s">
        <v>1597</v>
      </c>
      <c r="C10816" s="52" t="s">
        <v>930</v>
      </c>
      <c r="D10816" s="52" t="s">
        <v>1323</v>
      </c>
      <c r="E10816" s="52" t="s">
        <v>986</v>
      </c>
      <c r="F10816" s="52" t="s">
        <v>988</v>
      </c>
      <c r="G10816" s="56" t="s">
        <v>989</v>
      </c>
      <c r="H10816" s="57">
        <v>34694732</v>
      </c>
    </row>
    <row r="10817" spans="1:8">
      <c r="A10817" s="52" t="s">
        <v>811</v>
      </c>
      <c r="B10817" s="52" t="s">
        <v>1597</v>
      </c>
      <c r="C10817" s="52" t="s">
        <v>930</v>
      </c>
      <c r="D10817" s="52" t="s">
        <v>1323</v>
      </c>
      <c r="E10817" s="52" t="s">
        <v>986</v>
      </c>
      <c r="F10817" s="52" t="s">
        <v>990</v>
      </c>
      <c r="G10817" s="56" t="s">
        <v>991</v>
      </c>
      <c r="H10817" s="57">
        <v>2941103</v>
      </c>
    </row>
    <row r="10818" spans="1:8">
      <c r="A10818" s="52" t="s">
        <v>811</v>
      </c>
      <c r="B10818" s="52" t="s">
        <v>1597</v>
      </c>
      <c r="C10818" s="52" t="s">
        <v>930</v>
      </c>
      <c r="D10818" s="52" t="s">
        <v>1323</v>
      </c>
      <c r="E10818" s="52" t="s">
        <v>986</v>
      </c>
      <c r="F10818" s="52" t="s">
        <v>994</v>
      </c>
      <c r="G10818" s="56" t="s">
        <v>995</v>
      </c>
      <c r="H10818" s="57">
        <v>1045000</v>
      </c>
    </row>
    <row r="10819" spans="1:8">
      <c r="A10819" s="52" t="s">
        <v>811</v>
      </c>
      <c r="B10819" s="52" t="s">
        <v>1597</v>
      </c>
      <c r="C10819" s="52" t="s">
        <v>930</v>
      </c>
      <c r="D10819" s="52" t="s">
        <v>1323</v>
      </c>
      <c r="E10819" s="52" t="s">
        <v>996</v>
      </c>
      <c r="F10819" s="52" t="s">
        <v>201</v>
      </c>
      <c r="G10819" s="56" t="s">
        <v>997</v>
      </c>
      <c r="H10819" s="57">
        <v>168750891</v>
      </c>
    </row>
    <row r="10820" spans="1:8">
      <c r="A10820" s="52" t="s">
        <v>811</v>
      </c>
      <c r="B10820" s="52" t="s">
        <v>1597</v>
      </c>
      <c r="C10820" s="52" t="s">
        <v>930</v>
      </c>
      <c r="D10820" s="52" t="s">
        <v>1323</v>
      </c>
      <c r="E10820" s="52" t="s">
        <v>996</v>
      </c>
      <c r="F10820" s="52" t="s">
        <v>998</v>
      </c>
      <c r="G10820" s="56" t="s">
        <v>999</v>
      </c>
      <c r="H10820" s="57">
        <v>125276971</v>
      </c>
    </row>
    <row r="10821" spans="1:8">
      <c r="A10821" s="52" t="s">
        <v>811</v>
      </c>
      <c r="B10821" s="52" t="s">
        <v>1597</v>
      </c>
      <c r="C10821" s="52" t="s">
        <v>930</v>
      </c>
      <c r="D10821" s="52" t="s">
        <v>1323</v>
      </c>
      <c r="E10821" s="52" t="s">
        <v>996</v>
      </c>
      <c r="F10821" s="52" t="s">
        <v>1000</v>
      </c>
      <c r="G10821" s="56" t="s">
        <v>1001</v>
      </c>
      <c r="H10821" s="57">
        <v>21049920</v>
      </c>
    </row>
    <row r="10822" spans="1:8">
      <c r="A10822" s="52" t="s">
        <v>811</v>
      </c>
      <c r="B10822" s="52" t="s">
        <v>1597</v>
      </c>
      <c r="C10822" s="52" t="s">
        <v>930</v>
      </c>
      <c r="D10822" s="52" t="s">
        <v>1323</v>
      </c>
      <c r="E10822" s="52" t="s">
        <v>996</v>
      </c>
      <c r="F10822" s="52" t="s">
        <v>1002</v>
      </c>
      <c r="G10822" s="56" t="s">
        <v>1003</v>
      </c>
      <c r="H10822" s="57">
        <v>1800000</v>
      </c>
    </row>
    <row r="10823" spans="1:8">
      <c r="A10823" s="52" t="s">
        <v>811</v>
      </c>
      <c r="B10823" s="52" t="s">
        <v>1597</v>
      </c>
      <c r="C10823" s="52" t="s">
        <v>930</v>
      </c>
      <c r="D10823" s="52" t="s">
        <v>1323</v>
      </c>
      <c r="E10823" s="52" t="s">
        <v>996</v>
      </c>
      <c r="F10823" s="52" t="s">
        <v>1004</v>
      </c>
      <c r="G10823" s="56" t="s">
        <v>1005</v>
      </c>
      <c r="H10823" s="57">
        <v>20624000</v>
      </c>
    </row>
    <row r="10824" spans="1:8">
      <c r="A10824" s="52" t="s">
        <v>811</v>
      </c>
      <c r="B10824" s="52" t="s">
        <v>1597</v>
      </c>
      <c r="C10824" s="52" t="s">
        <v>930</v>
      </c>
      <c r="D10824" s="52" t="s">
        <v>1323</v>
      </c>
      <c r="E10824" s="52" t="s">
        <v>1006</v>
      </c>
      <c r="F10824" s="52" t="s">
        <v>201</v>
      </c>
      <c r="G10824" s="56" t="s">
        <v>1007</v>
      </c>
      <c r="H10824" s="57">
        <v>438176205</v>
      </c>
    </row>
    <row r="10825" spans="1:8" ht="38.25">
      <c r="A10825" s="52" t="s">
        <v>811</v>
      </c>
      <c r="B10825" s="52" t="s">
        <v>1597</v>
      </c>
      <c r="C10825" s="52" t="s">
        <v>930</v>
      </c>
      <c r="D10825" s="52" t="s">
        <v>1323</v>
      </c>
      <c r="E10825" s="52" t="s">
        <v>1006</v>
      </c>
      <c r="F10825" s="52" t="s">
        <v>1008</v>
      </c>
      <c r="G10825" s="56" t="s">
        <v>1009</v>
      </c>
      <c r="H10825" s="57">
        <v>4688413</v>
      </c>
    </row>
    <row r="10826" spans="1:8" ht="38.25">
      <c r="A10826" s="52" t="s">
        <v>811</v>
      </c>
      <c r="B10826" s="52" t="s">
        <v>1597</v>
      </c>
      <c r="C10826" s="52" t="s">
        <v>930</v>
      </c>
      <c r="D10826" s="52" t="s">
        <v>1323</v>
      </c>
      <c r="E10826" s="52" t="s">
        <v>1006</v>
      </c>
      <c r="F10826" s="52" t="s">
        <v>1012</v>
      </c>
      <c r="G10826" s="56" t="s">
        <v>1013</v>
      </c>
      <c r="H10826" s="57">
        <v>16583774</v>
      </c>
    </row>
    <row r="10827" spans="1:8">
      <c r="A10827" s="52" t="s">
        <v>811</v>
      </c>
      <c r="B10827" s="52" t="s">
        <v>1597</v>
      </c>
      <c r="C10827" s="52" t="s">
        <v>930</v>
      </c>
      <c r="D10827" s="52" t="s">
        <v>1323</v>
      </c>
      <c r="E10827" s="52" t="s">
        <v>1006</v>
      </c>
      <c r="F10827" s="52" t="s">
        <v>1014</v>
      </c>
      <c r="G10827" s="56" t="s">
        <v>1015</v>
      </c>
      <c r="H10827" s="57">
        <v>370895860</v>
      </c>
    </row>
    <row r="10828" spans="1:8" ht="25.5">
      <c r="A10828" s="52" t="s">
        <v>811</v>
      </c>
      <c r="B10828" s="52" t="s">
        <v>1597</v>
      </c>
      <c r="C10828" s="52" t="s">
        <v>930</v>
      </c>
      <c r="D10828" s="52" t="s">
        <v>1323</v>
      </c>
      <c r="E10828" s="52" t="s">
        <v>1006</v>
      </c>
      <c r="F10828" s="52" t="s">
        <v>1016</v>
      </c>
      <c r="G10828" s="56" t="s">
        <v>1017</v>
      </c>
      <c r="H10828" s="57">
        <v>41008158</v>
      </c>
    </row>
    <row r="10829" spans="1:8">
      <c r="A10829" s="52" t="s">
        <v>811</v>
      </c>
      <c r="B10829" s="52" t="s">
        <v>1597</v>
      </c>
      <c r="C10829" s="52" t="s">
        <v>930</v>
      </c>
      <c r="D10829" s="52" t="s">
        <v>1323</v>
      </c>
      <c r="E10829" s="52" t="s">
        <v>1006</v>
      </c>
      <c r="F10829" s="52" t="s">
        <v>1020</v>
      </c>
      <c r="G10829" s="56" t="s">
        <v>511</v>
      </c>
      <c r="H10829" s="57">
        <v>5000000</v>
      </c>
    </row>
    <row r="10830" spans="1:8">
      <c r="A10830" s="52" t="s">
        <v>811</v>
      </c>
      <c r="B10830" s="52" t="s">
        <v>1597</v>
      </c>
      <c r="C10830" s="52" t="s">
        <v>930</v>
      </c>
      <c r="D10830" s="52" t="s">
        <v>1323</v>
      </c>
      <c r="E10830" s="52" t="s">
        <v>1021</v>
      </c>
      <c r="F10830" s="52" t="s">
        <v>201</v>
      </c>
      <c r="G10830" s="56" t="s">
        <v>1022</v>
      </c>
      <c r="H10830" s="57">
        <v>4694240754</v>
      </c>
    </row>
    <row r="10831" spans="1:8">
      <c r="A10831" s="52" t="s">
        <v>811</v>
      </c>
      <c r="B10831" s="52" t="s">
        <v>1597</v>
      </c>
      <c r="C10831" s="52" t="s">
        <v>930</v>
      </c>
      <c r="D10831" s="52" t="s">
        <v>1323</v>
      </c>
      <c r="E10831" s="52" t="s">
        <v>1021</v>
      </c>
      <c r="F10831" s="52" t="s">
        <v>1023</v>
      </c>
      <c r="G10831" s="56" t="s">
        <v>1024</v>
      </c>
      <c r="H10831" s="57">
        <v>194254170</v>
      </c>
    </row>
    <row r="10832" spans="1:8">
      <c r="A10832" s="52" t="s">
        <v>811</v>
      </c>
      <c r="B10832" s="52" t="s">
        <v>1597</v>
      </c>
      <c r="C10832" s="52" t="s">
        <v>930</v>
      </c>
      <c r="D10832" s="52" t="s">
        <v>1323</v>
      </c>
      <c r="E10832" s="52" t="s">
        <v>1021</v>
      </c>
      <c r="F10832" s="52" t="s">
        <v>1025</v>
      </c>
      <c r="G10832" s="56" t="s">
        <v>1026</v>
      </c>
      <c r="H10832" s="57">
        <v>26300000</v>
      </c>
    </row>
    <row r="10833" spans="1:8">
      <c r="A10833" s="52" t="s">
        <v>811</v>
      </c>
      <c r="B10833" s="52" t="s">
        <v>1597</v>
      </c>
      <c r="C10833" s="52" t="s">
        <v>930</v>
      </c>
      <c r="D10833" s="52" t="s">
        <v>1323</v>
      </c>
      <c r="E10833" s="52" t="s">
        <v>1021</v>
      </c>
      <c r="F10833" s="52" t="s">
        <v>1029</v>
      </c>
      <c r="G10833" s="56" t="s">
        <v>1030</v>
      </c>
      <c r="H10833" s="57">
        <v>13485000</v>
      </c>
    </row>
    <row r="10834" spans="1:8">
      <c r="A10834" s="52" t="s">
        <v>811</v>
      </c>
      <c r="B10834" s="52" t="s">
        <v>1597</v>
      </c>
      <c r="C10834" s="52" t="s">
        <v>930</v>
      </c>
      <c r="D10834" s="52" t="s">
        <v>1323</v>
      </c>
      <c r="E10834" s="52" t="s">
        <v>1021</v>
      </c>
      <c r="F10834" s="52" t="s">
        <v>1243</v>
      </c>
      <c r="G10834" s="56" t="s">
        <v>1244</v>
      </c>
      <c r="H10834" s="57">
        <v>244381000</v>
      </c>
    </row>
    <row r="10835" spans="1:8">
      <c r="A10835" s="52" t="s">
        <v>811</v>
      </c>
      <c r="B10835" s="52" t="s">
        <v>1597</v>
      </c>
      <c r="C10835" s="52" t="s">
        <v>930</v>
      </c>
      <c r="D10835" s="52" t="s">
        <v>1323</v>
      </c>
      <c r="E10835" s="52" t="s">
        <v>1021</v>
      </c>
      <c r="F10835" s="52" t="s">
        <v>1031</v>
      </c>
      <c r="G10835" s="56" t="s">
        <v>1032</v>
      </c>
      <c r="H10835" s="57">
        <v>1911185000</v>
      </c>
    </row>
    <row r="10836" spans="1:8">
      <c r="A10836" s="52" t="s">
        <v>811</v>
      </c>
      <c r="B10836" s="52" t="s">
        <v>1597</v>
      </c>
      <c r="C10836" s="52" t="s">
        <v>930</v>
      </c>
      <c r="D10836" s="52" t="s">
        <v>1323</v>
      </c>
      <c r="E10836" s="52" t="s">
        <v>1021</v>
      </c>
      <c r="F10836" s="52" t="s">
        <v>1033</v>
      </c>
      <c r="G10836" s="56" t="s">
        <v>1034</v>
      </c>
      <c r="H10836" s="57">
        <v>2304635584</v>
      </c>
    </row>
    <row r="10837" spans="1:8">
      <c r="A10837" s="52" t="s">
        <v>811</v>
      </c>
      <c r="B10837" s="52" t="s">
        <v>1597</v>
      </c>
      <c r="C10837" s="52" t="s">
        <v>930</v>
      </c>
      <c r="D10837" s="52" t="s">
        <v>1323</v>
      </c>
      <c r="E10837" s="52" t="s">
        <v>1035</v>
      </c>
      <c r="F10837" s="52" t="s">
        <v>201</v>
      </c>
      <c r="G10837" s="56" t="s">
        <v>1036</v>
      </c>
      <c r="H10837" s="57">
        <v>272475000</v>
      </c>
    </row>
    <row r="10838" spans="1:8">
      <c r="A10838" s="52" t="s">
        <v>811</v>
      </c>
      <c r="B10838" s="52" t="s">
        <v>1597</v>
      </c>
      <c r="C10838" s="52" t="s">
        <v>930</v>
      </c>
      <c r="D10838" s="52" t="s">
        <v>1323</v>
      </c>
      <c r="E10838" s="52" t="s">
        <v>1035</v>
      </c>
      <c r="F10838" s="52" t="s">
        <v>1037</v>
      </c>
      <c r="G10838" s="56" t="s">
        <v>1038</v>
      </c>
      <c r="H10838" s="57">
        <v>6150000</v>
      </c>
    </row>
    <row r="10839" spans="1:8">
      <c r="A10839" s="52" t="s">
        <v>811</v>
      </c>
      <c r="B10839" s="52" t="s">
        <v>1597</v>
      </c>
      <c r="C10839" s="52" t="s">
        <v>930</v>
      </c>
      <c r="D10839" s="52" t="s">
        <v>1323</v>
      </c>
      <c r="E10839" s="52" t="s">
        <v>1035</v>
      </c>
      <c r="F10839" s="52" t="s">
        <v>1039</v>
      </c>
      <c r="G10839" s="56" t="s">
        <v>1040</v>
      </c>
      <c r="H10839" s="57">
        <v>40125000</v>
      </c>
    </row>
    <row r="10840" spans="1:8">
      <c r="A10840" s="52" t="s">
        <v>811</v>
      </c>
      <c r="B10840" s="52" t="s">
        <v>1597</v>
      </c>
      <c r="C10840" s="52" t="s">
        <v>930</v>
      </c>
      <c r="D10840" s="52" t="s">
        <v>1323</v>
      </c>
      <c r="E10840" s="52" t="s">
        <v>1035</v>
      </c>
      <c r="F10840" s="52" t="s">
        <v>1041</v>
      </c>
      <c r="G10840" s="56" t="s">
        <v>1028</v>
      </c>
      <c r="H10840" s="57">
        <v>42900000</v>
      </c>
    </row>
    <row r="10841" spans="1:8">
      <c r="A10841" s="52" t="s">
        <v>811</v>
      </c>
      <c r="B10841" s="52" t="s">
        <v>1597</v>
      </c>
      <c r="C10841" s="52" t="s">
        <v>930</v>
      </c>
      <c r="D10841" s="52" t="s">
        <v>1323</v>
      </c>
      <c r="E10841" s="52" t="s">
        <v>1035</v>
      </c>
      <c r="F10841" s="52" t="s">
        <v>1042</v>
      </c>
      <c r="G10841" s="56" t="s">
        <v>1043</v>
      </c>
      <c r="H10841" s="57">
        <v>182800000</v>
      </c>
    </row>
    <row r="10842" spans="1:8">
      <c r="A10842" s="52" t="s">
        <v>811</v>
      </c>
      <c r="B10842" s="52" t="s">
        <v>1597</v>
      </c>
      <c r="C10842" s="52" t="s">
        <v>930</v>
      </c>
      <c r="D10842" s="52" t="s">
        <v>1323</v>
      </c>
      <c r="E10842" s="52" t="s">
        <v>1035</v>
      </c>
      <c r="F10842" s="52" t="s">
        <v>1221</v>
      </c>
      <c r="G10842" s="56" t="s">
        <v>971</v>
      </c>
      <c r="H10842" s="57">
        <v>500000</v>
      </c>
    </row>
    <row r="10843" spans="1:8">
      <c r="A10843" s="52" t="s">
        <v>811</v>
      </c>
      <c r="B10843" s="52" t="s">
        <v>1597</v>
      </c>
      <c r="C10843" s="52" t="s">
        <v>930</v>
      </c>
      <c r="D10843" s="52" t="s">
        <v>1323</v>
      </c>
      <c r="E10843" s="52" t="s">
        <v>1044</v>
      </c>
      <c r="F10843" s="52" t="s">
        <v>201</v>
      </c>
      <c r="G10843" s="56" t="s">
        <v>1045</v>
      </c>
      <c r="H10843" s="57">
        <v>231617500</v>
      </c>
    </row>
    <row r="10844" spans="1:8">
      <c r="A10844" s="52" t="s">
        <v>811</v>
      </c>
      <c r="B10844" s="52" t="s">
        <v>1597</v>
      </c>
      <c r="C10844" s="52" t="s">
        <v>930</v>
      </c>
      <c r="D10844" s="52" t="s">
        <v>1323</v>
      </c>
      <c r="E10844" s="52" t="s">
        <v>1044</v>
      </c>
      <c r="F10844" s="52" t="s">
        <v>1046</v>
      </c>
      <c r="G10844" s="56" t="s">
        <v>1047</v>
      </c>
      <c r="H10844" s="57">
        <v>158745000</v>
      </c>
    </row>
    <row r="10845" spans="1:8">
      <c r="A10845" s="52" t="s">
        <v>811</v>
      </c>
      <c r="B10845" s="52" t="s">
        <v>1597</v>
      </c>
      <c r="C10845" s="52" t="s">
        <v>930</v>
      </c>
      <c r="D10845" s="52" t="s">
        <v>1323</v>
      </c>
      <c r="E10845" s="52" t="s">
        <v>1044</v>
      </c>
      <c r="F10845" s="52" t="s">
        <v>1048</v>
      </c>
      <c r="G10845" s="56" t="s">
        <v>1049</v>
      </c>
      <c r="H10845" s="57">
        <v>21552500</v>
      </c>
    </row>
    <row r="10846" spans="1:8">
      <c r="A10846" s="52" t="s">
        <v>811</v>
      </c>
      <c r="B10846" s="52" t="s">
        <v>1597</v>
      </c>
      <c r="C10846" s="52" t="s">
        <v>930</v>
      </c>
      <c r="D10846" s="52" t="s">
        <v>1323</v>
      </c>
      <c r="E10846" s="52" t="s">
        <v>1044</v>
      </c>
      <c r="F10846" s="52" t="s">
        <v>1050</v>
      </c>
      <c r="G10846" s="56" t="s">
        <v>1051</v>
      </c>
      <c r="H10846" s="57">
        <v>51320000</v>
      </c>
    </row>
    <row r="10847" spans="1:8" ht="25.5">
      <c r="A10847" s="52" t="s">
        <v>811</v>
      </c>
      <c r="B10847" s="52" t="s">
        <v>1597</v>
      </c>
      <c r="C10847" s="52" t="s">
        <v>930</v>
      </c>
      <c r="D10847" s="52" t="s">
        <v>1323</v>
      </c>
      <c r="E10847" s="52" t="s">
        <v>1058</v>
      </c>
      <c r="F10847" s="52" t="s">
        <v>201</v>
      </c>
      <c r="G10847" s="56" t="s">
        <v>1059</v>
      </c>
      <c r="H10847" s="57">
        <v>58712350</v>
      </c>
    </row>
    <row r="10848" spans="1:8">
      <c r="A10848" s="52" t="s">
        <v>811</v>
      </c>
      <c r="B10848" s="52" t="s">
        <v>1597</v>
      </c>
      <c r="C10848" s="52" t="s">
        <v>930</v>
      </c>
      <c r="D10848" s="52" t="s">
        <v>1323</v>
      </c>
      <c r="E10848" s="52" t="s">
        <v>1058</v>
      </c>
      <c r="F10848" s="52" t="s">
        <v>1064</v>
      </c>
      <c r="G10848" s="56" t="s">
        <v>1065</v>
      </c>
      <c r="H10848" s="57">
        <v>53198400</v>
      </c>
    </row>
    <row r="10849" spans="1:8">
      <c r="A10849" s="52" t="s">
        <v>811</v>
      </c>
      <c r="B10849" s="52" t="s">
        <v>1597</v>
      </c>
      <c r="C10849" s="52" t="s">
        <v>930</v>
      </c>
      <c r="D10849" s="52" t="s">
        <v>1323</v>
      </c>
      <c r="E10849" s="52" t="s">
        <v>1058</v>
      </c>
      <c r="F10849" s="52" t="s">
        <v>1066</v>
      </c>
      <c r="G10849" s="56" t="s">
        <v>1067</v>
      </c>
      <c r="H10849" s="57">
        <v>5513950</v>
      </c>
    </row>
    <row r="10850" spans="1:8" ht="25.5">
      <c r="A10850" s="52" t="s">
        <v>811</v>
      </c>
      <c r="B10850" s="52" t="s">
        <v>1597</v>
      </c>
      <c r="C10850" s="52" t="s">
        <v>930</v>
      </c>
      <c r="D10850" s="52" t="s">
        <v>1323</v>
      </c>
      <c r="E10850" s="52" t="s">
        <v>1072</v>
      </c>
      <c r="F10850" s="52" t="s">
        <v>201</v>
      </c>
      <c r="G10850" s="56" t="s">
        <v>1073</v>
      </c>
      <c r="H10850" s="57">
        <v>57870000</v>
      </c>
    </row>
    <row r="10851" spans="1:8">
      <c r="A10851" s="52" t="s">
        <v>811</v>
      </c>
      <c r="B10851" s="52" t="s">
        <v>1597</v>
      </c>
      <c r="C10851" s="52" t="s">
        <v>930</v>
      </c>
      <c r="D10851" s="52" t="s">
        <v>1323</v>
      </c>
      <c r="E10851" s="52" t="s">
        <v>1072</v>
      </c>
      <c r="F10851" s="52" t="s">
        <v>1075</v>
      </c>
      <c r="G10851" s="56" t="s">
        <v>1065</v>
      </c>
      <c r="H10851" s="57">
        <v>57870000</v>
      </c>
    </row>
    <row r="10852" spans="1:8" ht="25.5">
      <c r="A10852" s="52" t="s">
        <v>811</v>
      </c>
      <c r="B10852" s="52" t="s">
        <v>1597</v>
      </c>
      <c r="C10852" s="52" t="s">
        <v>930</v>
      </c>
      <c r="D10852" s="52" t="s">
        <v>1323</v>
      </c>
      <c r="E10852" s="52" t="s">
        <v>1076</v>
      </c>
      <c r="F10852" s="52" t="s">
        <v>201</v>
      </c>
      <c r="G10852" s="56" t="s">
        <v>1077</v>
      </c>
      <c r="H10852" s="57">
        <v>452591381</v>
      </c>
    </row>
    <row r="10853" spans="1:8">
      <c r="A10853" s="52" t="s">
        <v>811</v>
      </c>
      <c r="B10853" s="52" t="s">
        <v>1597</v>
      </c>
      <c r="C10853" s="52" t="s">
        <v>930</v>
      </c>
      <c r="D10853" s="52" t="s">
        <v>1323</v>
      </c>
      <c r="E10853" s="52" t="s">
        <v>1076</v>
      </c>
      <c r="F10853" s="52" t="s">
        <v>1112</v>
      </c>
      <c r="G10853" s="56" t="s">
        <v>1113</v>
      </c>
      <c r="H10853" s="57">
        <v>77334381</v>
      </c>
    </row>
    <row r="10854" spans="1:8">
      <c r="A10854" s="52" t="s">
        <v>811</v>
      </c>
      <c r="B10854" s="52" t="s">
        <v>1597</v>
      </c>
      <c r="C10854" s="52" t="s">
        <v>930</v>
      </c>
      <c r="D10854" s="52" t="s">
        <v>1323</v>
      </c>
      <c r="E10854" s="52" t="s">
        <v>1076</v>
      </c>
      <c r="F10854" s="52" t="s">
        <v>1078</v>
      </c>
      <c r="G10854" s="56" t="s">
        <v>1079</v>
      </c>
      <c r="H10854" s="57">
        <v>42000000</v>
      </c>
    </row>
    <row r="10855" spans="1:8">
      <c r="A10855" s="52" t="s">
        <v>811</v>
      </c>
      <c r="B10855" s="52" t="s">
        <v>1597</v>
      </c>
      <c r="C10855" s="52" t="s">
        <v>930</v>
      </c>
      <c r="D10855" s="52" t="s">
        <v>1323</v>
      </c>
      <c r="E10855" s="52" t="s">
        <v>1076</v>
      </c>
      <c r="F10855" s="52" t="s">
        <v>1080</v>
      </c>
      <c r="G10855" s="56" t="s">
        <v>1081</v>
      </c>
      <c r="H10855" s="57">
        <v>13536000</v>
      </c>
    </row>
    <row r="10856" spans="1:8">
      <c r="A10856" s="52" t="s">
        <v>811</v>
      </c>
      <c r="B10856" s="52" t="s">
        <v>1597</v>
      </c>
      <c r="C10856" s="52" t="s">
        <v>930</v>
      </c>
      <c r="D10856" s="52" t="s">
        <v>1323</v>
      </c>
      <c r="E10856" s="52" t="s">
        <v>1076</v>
      </c>
      <c r="F10856" s="52" t="s">
        <v>1082</v>
      </c>
      <c r="G10856" s="56" t="s">
        <v>971</v>
      </c>
      <c r="H10856" s="57">
        <v>319721000</v>
      </c>
    </row>
    <row r="10857" spans="1:8">
      <c r="A10857" s="52" t="s">
        <v>811</v>
      </c>
      <c r="B10857" s="52" t="s">
        <v>1597</v>
      </c>
      <c r="C10857" s="52" t="s">
        <v>930</v>
      </c>
      <c r="D10857" s="52" t="s">
        <v>1323</v>
      </c>
      <c r="E10857" s="52" t="s">
        <v>1189</v>
      </c>
      <c r="F10857" s="52" t="s">
        <v>201</v>
      </c>
      <c r="G10857" s="56" t="s">
        <v>1190</v>
      </c>
      <c r="H10857" s="57">
        <v>15455000</v>
      </c>
    </row>
    <row r="10858" spans="1:8">
      <c r="A10858" s="52" t="s">
        <v>811</v>
      </c>
      <c r="B10858" s="52" t="s">
        <v>1597</v>
      </c>
      <c r="C10858" s="52" t="s">
        <v>930</v>
      </c>
      <c r="D10858" s="52" t="s">
        <v>1323</v>
      </c>
      <c r="E10858" s="52" t="s">
        <v>1189</v>
      </c>
      <c r="F10858" s="52" t="s">
        <v>1191</v>
      </c>
      <c r="G10858" s="56" t="s">
        <v>1192</v>
      </c>
      <c r="H10858" s="57">
        <v>15455000</v>
      </c>
    </row>
    <row r="10859" spans="1:8">
      <c r="A10859" s="52" t="s">
        <v>811</v>
      </c>
      <c r="B10859" s="52" t="s">
        <v>1597</v>
      </c>
      <c r="C10859" s="52" t="s">
        <v>930</v>
      </c>
      <c r="D10859" s="52" t="s">
        <v>1323</v>
      </c>
      <c r="E10859" s="52" t="s">
        <v>1083</v>
      </c>
      <c r="F10859" s="52" t="s">
        <v>201</v>
      </c>
      <c r="G10859" s="56" t="s">
        <v>971</v>
      </c>
      <c r="H10859" s="57">
        <v>1863486520</v>
      </c>
    </row>
    <row r="10860" spans="1:8">
      <c r="A10860" s="52" t="s">
        <v>811</v>
      </c>
      <c r="B10860" s="52" t="s">
        <v>1597</v>
      </c>
      <c r="C10860" s="52" t="s">
        <v>930</v>
      </c>
      <c r="D10860" s="52" t="s">
        <v>1323</v>
      </c>
      <c r="E10860" s="52" t="s">
        <v>1083</v>
      </c>
      <c r="F10860" s="52" t="s">
        <v>1084</v>
      </c>
      <c r="G10860" s="56" t="s">
        <v>1085</v>
      </c>
      <c r="H10860" s="57">
        <v>1300000</v>
      </c>
    </row>
    <row r="10861" spans="1:8">
      <c r="A10861" s="52" t="s">
        <v>811</v>
      </c>
      <c r="B10861" s="52" t="s">
        <v>1597</v>
      </c>
      <c r="C10861" s="52" t="s">
        <v>930</v>
      </c>
      <c r="D10861" s="52" t="s">
        <v>1323</v>
      </c>
      <c r="E10861" s="52" t="s">
        <v>1083</v>
      </c>
      <c r="F10861" s="52" t="s">
        <v>1088</v>
      </c>
      <c r="G10861" s="56" t="s">
        <v>1089</v>
      </c>
      <c r="H10861" s="57">
        <v>298160900</v>
      </c>
    </row>
    <row r="10862" spans="1:8">
      <c r="A10862" s="52" t="s">
        <v>811</v>
      </c>
      <c r="B10862" s="52" t="s">
        <v>1597</v>
      </c>
      <c r="C10862" s="52" t="s">
        <v>930</v>
      </c>
      <c r="D10862" s="52" t="s">
        <v>1323</v>
      </c>
      <c r="E10862" s="52" t="s">
        <v>1083</v>
      </c>
      <c r="F10862" s="52" t="s">
        <v>1090</v>
      </c>
      <c r="G10862" s="56" t="s">
        <v>1091</v>
      </c>
      <c r="H10862" s="57">
        <v>1564025620</v>
      </c>
    </row>
    <row r="10863" spans="1:8" ht="38.25">
      <c r="A10863" s="52" t="s">
        <v>811</v>
      </c>
      <c r="B10863" s="52" t="s">
        <v>1597</v>
      </c>
      <c r="C10863" s="52" t="s">
        <v>930</v>
      </c>
      <c r="D10863" s="52" t="s">
        <v>1323</v>
      </c>
      <c r="E10863" s="52" t="s">
        <v>1254</v>
      </c>
      <c r="F10863" s="52" t="s">
        <v>201</v>
      </c>
      <c r="G10863" s="56" t="s">
        <v>1255</v>
      </c>
      <c r="H10863" s="57">
        <v>10000000</v>
      </c>
    </row>
    <row r="10864" spans="1:8">
      <c r="A10864" s="52" t="s">
        <v>811</v>
      </c>
      <c r="B10864" s="52" t="s">
        <v>1597</v>
      </c>
      <c r="C10864" s="52" t="s">
        <v>930</v>
      </c>
      <c r="D10864" s="52" t="s">
        <v>1323</v>
      </c>
      <c r="E10864" s="52" t="s">
        <v>1254</v>
      </c>
      <c r="F10864" s="52" t="s">
        <v>1352</v>
      </c>
      <c r="G10864" s="56" t="s">
        <v>971</v>
      </c>
      <c r="H10864" s="57">
        <v>10000000</v>
      </c>
    </row>
    <row r="10865" spans="1:8">
      <c r="A10865" s="52" t="s">
        <v>811</v>
      </c>
      <c r="B10865" s="52" t="s">
        <v>1599</v>
      </c>
      <c r="C10865" s="52" t="s">
        <v>201</v>
      </c>
      <c r="D10865" s="52" t="s">
        <v>201</v>
      </c>
      <c r="E10865" s="52" t="s">
        <v>201</v>
      </c>
      <c r="F10865" s="52" t="s">
        <v>201</v>
      </c>
      <c r="G10865" s="56" t="s">
        <v>1600</v>
      </c>
      <c r="H10865" s="57">
        <v>7613111000</v>
      </c>
    </row>
    <row r="10866" spans="1:8" ht="25.5">
      <c r="A10866" s="52" t="s">
        <v>811</v>
      </c>
      <c r="B10866" s="52" t="s">
        <v>1599</v>
      </c>
      <c r="C10866" s="52" t="s">
        <v>930</v>
      </c>
      <c r="D10866" s="52" t="s">
        <v>201</v>
      </c>
      <c r="E10866" s="52" t="s">
        <v>201</v>
      </c>
      <c r="F10866" s="52" t="s">
        <v>201</v>
      </c>
      <c r="G10866" s="56" t="s">
        <v>931</v>
      </c>
      <c r="H10866" s="57">
        <v>7613111000</v>
      </c>
    </row>
    <row r="10867" spans="1:8">
      <c r="A10867" s="52" t="s">
        <v>811</v>
      </c>
      <c r="B10867" s="52" t="s">
        <v>1599</v>
      </c>
      <c r="C10867" s="52" t="s">
        <v>930</v>
      </c>
      <c r="D10867" s="52" t="s">
        <v>1323</v>
      </c>
      <c r="E10867" s="52" t="s">
        <v>201</v>
      </c>
      <c r="F10867" s="52" t="s">
        <v>201</v>
      </c>
      <c r="G10867" s="56" t="s">
        <v>1324</v>
      </c>
      <c r="H10867" s="57">
        <v>7613111000</v>
      </c>
    </row>
    <row r="10868" spans="1:8">
      <c r="A10868" s="52" t="s">
        <v>811</v>
      </c>
      <c r="B10868" s="52" t="s">
        <v>1599</v>
      </c>
      <c r="C10868" s="52" t="s">
        <v>930</v>
      </c>
      <c r="D10868" s="52" t="s">
        <v>1323</v>
      </c>
      <c r="E10868" s="52" t="s">
        <v>934</v>
      </c>
      <c r="F10868" s="52" t="s">
        <v>201</v>
      </c>
      <c r="G10868" s="56" t="s">
        <v>935</v>
      </c>
      <c r="H10868" s="57">
        <v>2389058080</v>
      </c>
    </row>
    <row r="10869" spans="1:8">
      <c r="A10869" s="52" t="s">
        <v>811</v>
      </c>
      <c r="B10869" s="52" t="s">
        <v>1599</v>
      </c>
      <c r="C10869" s="52" t="s">
        <v>930</v>
      </c>
      <c r="D10869" s="52" t="s">
        <v>1323</v>
      </c>
      <c r="E10869" s="52" t="s">
        <v>934</v>
      </c>
      <c r="F10869" s="52" t="s">
        <v>936</v>
      </c>
      <c r="G10869" s="56" t="s">
        <v>937</v>
      </c>
      <c r="H10869" s="57">
        <v>2389058080</v>
      </c>
    </row>
    <row r="10870" spans="1:8" ht="25.5">
      <c r="A10870" s="52" t="s">
        <v>811</v>
      </c>
      <c r="B10870" s="52" t="s">
        <v>1599</v>
      </c>
      <c r="C10870" s="52" t="s">
        <v>930</v>
      </c>
      <c r="D10870" s="52" t="s">
        <v>1323</v>
      </c>
      <c r="E10870" s="52" t="s">
        <v>940</v>
      </c>
      <c r="F10870" s="52" t="s">
        <v>201</v>
      </c>
      <c r="G10870" s="56" t="s">
        <v>941</v>
      </c>
      <c r="H10870" s="57">
        <v>4997500</v>
      </c>
    </row>
    <row r="10871" spans="1:8" ht="25.5">
      <c r="A10871" s="52" t="s">
        <v>811</v>
      </c>
      <c r="B10871" s="52" t="s">
        <v>1599</v>
      </c>
      <c r="C10871" s="52" t="s">
        <v>930</v>
      </c>
      <c r="D10871" s="52" t="s">
        <v>1323</v>
      </c>
      <c r="E10871" s="52" t="s">
        <v>940</v>
      </c>
      <c r="F10871" s="52" t="s">
        <v>942</v>
      </c>
      <c r="G10871" s="56" t="s">
        <v>943</v>
      </c>
      <c r="H10871" s="57">
        <v>4997500</v>
      </c>
    </row>
    <row r="10872" spans="1:8">
      <c r="A10872" s="52" t="s">
        <v>811</v>
      </c>
      <c r="B10872" s="52" t="s">
        <v>1599</v>
      </c>
      <c r="C10872" s="52" t="s">
        <v>930</v>
      </c>
      <c r="D10872" s="52" t="s">
        <v>1323</v>
      </c>
      <c r="E10872" s="52" t="s">
        <v>944</v>
      </c>
      <c r="F10872" s="52" t="s">
        <v>201</v>
      </c>
      <c r="G10872" s="56" t="s">
        <v>945</v>
      </c>
      <c r="H10872" s="57">
        <v>1685070622</v>
      </c>
    </row>
    <row r="10873" spans="1:8">
      <c r="A10873" s="52" t="s">
        <v>811</v>
      </c>
      <c r="B10873" s="52" t="s">
        <v>1599</v>
      </c>
      <c r="C10873" s="52" t="s">
        <v>930</v>
      </c>
      <c r="D10873" s="52" t="s">
        <v>1323</v>
      </c>
      <c r="E10873" s="52" t="s">
        <v>944</v>
      </c>
      <c r="F10873" s="52" t="s">
        <v>946</v>
      </c>
      <c r="G10873" s="56" t="s">
        <v>947</v>
      </c>
      <c r="H10873" s="57">
        <v>177495500</v>
      </c>
    </row>
    <row r="10874" spans="1:8">
      <c r="A10874" s="52" t="s">
        <v>811</v>
      </c>
      <c r="B10874" s="52" t="s">
        <v>1599</v>
      </c>
      <c r="C10874" s="52" t="s">
        <v>930</v>
      </c>
      <c r="D10874" s="52" t="s">
        <v>1323</v>
      </c>
      <c r="E10874" s="52" t="s">
        <v>944</v>
      </c>
      <c r="F10874" s="52" t="s">
        <v>1240</v>
      </c>
      <c r="G10874" s="56" t="s">
        <v>1241</v>
      </c>
      <c r="H10874" s="57">
        <v>47376000</v>
      </c>
    </row>
    <row r="10875" spans="1:8">
      <c r="A10875" s="52" t="s">
        <v>811</v>
      </c>
      <c r="B10875" s="52" t="s">
        <v>1599</v>
      </c>
      <c r="C10875" s="52" t="s">
        <v>930</v>
      </c>
      <c r="D10875" s="52" t="s">
        <v>1323</v>
      </c>
      <c r="E10875" s="52" t="s">
        <v>944</v>
      </c>
      <c r="F10875" s="52" t="s">
        <v>948</v>
      </c>
      <c r="G10875" s="56" t="s">
        <v>949</v>
      </c>
      <c r="H10875" s="57">
        <v>16652904</v>
      </c>
    </row>
    <row r="10876" spans="1:8" ht="25.5">
      <c r="A10876" s="52" t="s">
        <v>811</v>
      </c>
      <c r="B10876" s="52" t="s">
        <v>1599</v>
      </c>
      <c r="C10876" s="52" t="s">
        <v>930</v>
      </c>
      <c r="D10876" s="52" t="s">
        <v>1323</v>
      </c>
      <c r="E10876" s="52" t="s">
        <v>944</v>
      </c>
      <c r="F10876" s="52" t="s">
        <v>954</v>
      </c>
      <c r="G10876" s="56" t="s">
        <v>955</v>
      </c>
      <c r="H10876" s="57">
        <v>2682000</v>
      </c>
    </row>
    <row r="10877" spans="1:8" ht="25.5">
      <c r="A10877" s="52" t="s">
        <v>811</v>
      </c>
      <c r="B10877" s="52" t="s">
        <v>1599</v>
      </c>
      <c r="C10877" s="52" t="s">
        <v>930</v>
      </c>
      <c r="D10877" s="52" t="s">
        <v>1323</v>
      </c>
      <c r="E10877" s="52" t="s">
        <v>944</v>
      </c>
      <c r="F10877" s="52" t="s">
        <v>956</v>
      </c>
      <c r="G10877" s="56" t="s">
        <v>957</v>
      </c>
      <c r="H10877" s="57">
        <v>10047300</v>
      </c>
    </row>
    <row r="10878" spans="1:8">
      <c r="A10878" s="52" t="s">
        <v>811</v>
      </c>
      <c r="B10878" s="52" t="s">
        <v>1599</v>
      </c>
      <c r="C10878" s="52" t="s">
        <v>930</v>
      </c>
      <c r="D10878" s="52" t="s">
        <v>1323</v>
      </c>
      <c r="E10878" s="52" t="s">
        <v>944</v>
      </c>
      <c r="F10878" s="52" t="s">
        <v>1287</v>
      </c>
      <c r="G10878" s="56" t="s">
        <v>1288</v>
      </c>
      <c r="H10878" s="57">
        <v>57324400</v>
      </c>
    </row>
    <row r="10879" spans="1:8" ht="25.5">
      <c r="A10879" s="52" t="s">
        <v>811</v>
      </c>
      <c r="B10879" s="52" t="s">
        <v>1599</v>
      </c>
      <c r="C10879" s="52" t="s">
        <v>930</v>
      </c>
      <c r="D10879" s="52" t="s">
        <v>1323</v>
      </c>
      <c r="E10879" s="52" t="s">
        <v>944</v>
      </c>
      <c r="F10879" s="52" t="s">
        <v>1291</v>
      </c>
      <c r="G10879" s="56" t="s">
        <v>1292</v>
      </c>
      <c r="H10879" s="57">
        <v>720612240</v>
      </c>
    </row>
    <row r="10880" spans="1:8">
      <c r="A10880" s="52" t="s">
        <v>811</v>
      </c>
      <c r="B10880" s="52" t="s">
        <v>1599</v>
      </c>
      <c r="C10880" s="52" t="s">
        <v>930</v>
      </c>
      <c r="D10880" s="52" t="s">
        <v>1323</v>
      </c>
      <c r="E10880" s="52" t="s">
        <v>944</v>
      </c>
      <c r="F10880" s="52" t="s">
        <v>958</v>
      </c>
      <c r="G10880" s="56" t="s">
        <v>959</v>
      </c>
      <c r="H10880" s="57">
        <v>643345858</v>
      </c>
    </row>
    <row r="10881" spans="1:8">
      <c r="A10881" s="52" t="s">
        <v>811</v>
      </c>
      <c r="B10881" s="52" t="s">
        <v>1599</v>
      </c>
      <c r="C10881" s="52" t="s">
        <v>930</v>
      </c>
      <c r="D10881" s="52" t="s">
        <v>1323</v>
      </c>
      <c r="E10881" s="52" t="s">
        <v>944</v>
      </c>
      <c r="F10881" s="52" t="s">
        <v>960</v>
      </c>
      <c r="G10881" s="56" t="s">
        <v>961</v>
      </c>
      <c r="H10881" s="57">
        <v>9534420</v>
      </c>
    </row>
    <row r="10882" spans="1:8">
      <c r="A10882" s="52" t="s">
        <v>811</v>
      </c>
      <c r="B10882" s="52" t="s">
        <v>1599</v>
      </c>
      <c r="C10882" s="52" t="s">
        <v>930</v>
      </c>
      <c r="D10882" s="52" t="s">
        <v>1323</v>
      </c>
      <c r="E10882" s="52" t="s">
        <v>1139</v>
      </c>
      <c r="F10882" s="52" t="s">
        <v>201</v>
      </c>
      <c r="G10882" s="56" t="s">
        <v>1140</v>
      </c>
      <c r="H10882" s="57">
        <v>194247000</v>
      </c>
    </row>
    <row r="10883" spans="1:8">
      <c r="A10883" s="52" t="s">
        <v>811</v>
      </c>
      <c r="B10883" s="52" t="s">
        <v>1599</v>
      </c>
      <c r="C10883" s="52" t="s">
        <v>930</v>
      </c>
      <c r="D10883" s="52" t="s">
        <v>1323</v>
      </c>
      <c r="E10883" s="52" t="s">
        <v>1139</v>
      </c>
      <c r="F10883" s="52" t="s">
        <v>1203</v>
      </c>
      <c r="G10883" s="56" t="s">
        <v>1204</v>
      </c>
      <c r="H10883" s="57">
        <v>119177000</v>
      </c>
    </row>
    <row r="10884" spans="1:8">
      <c r="A10884" s="52" t="s">
        <v>811</v>
      </c>
      <c r="B10884" s="52" t="s">
        <v>1599</v>
      </c>
      <c r="C10884" s="52" t="s">
        <v>930</v>
      </c>
      <c r="D10884" s="52" t="s">
        <v>1323</v>
      </c>
      <c r="E10884" s="52" t="s">
        <v>1139</v>
      </c>
      <c r="F10884" s="52" t="s">
        <v>1141</v>
      </c>
      <c r="G10884" s="56" t="s">
        <v>1142</v>
      </c>
      <c r="H10884" s="57">
        <v>58600000</v>
      </c>
    </row>
    <row r="10885" spans="1:8">
      <c r="A10885" s="52" t="s">
        <v>811</v>
      </c>
      <c r="B10885" s="52" t="s">
        <v>1599</v>
      </c>
      <c r="C10885" s="52" t="s">
        <v>930</v>
      </c>
      <c r="D10885" s="52" t="s">
        <v>1323</v>
      </c>
      <c r="E10885" s="52" t="s">
        <v>1139</v>
      </c>
      <c r="F10885" s="52" t="s">
        <v>1266</v>
      </c>
      <c r="G10885" s="56" t="s">
        <v>1267</v>
      </c>
      <c r="H10885" s="57">
        <v>16470000</v>
      </c>
    </row>
    <row r="10886" spans="1:8">
      <c r="A10886" s="52" t="s">
        <v>811</v>
      </c>
      <c r="B10886" s="52" t="s">
        <v>1599</v>
      </c>
      <c r="C10886" s="52" t="s">
        <v>930</v>
      </c>
      <c r="D10886" s="52" t="s">
        <v>1323</v>
      </c>
      <c r="E10886" s="52" t="s">
        <v>966</v>
      </c>
      <c r="F10886" s="52" t="s">
        <v>201</v>
      </c>
      <c r="G10886" s="56" t="s">
        <v>967</v>
      </c>
      <c r="H10886" s="57">
        <v>247000000</v>
      </c>
    </row>
    <row r="10887" spans="1:8">
      <c r="A10887" s="52" t="s">
        <v>811</v>
      </c>
      <c r="B10887" s="52" t="s">
        <v>1599</v>
      </c>
      <c r="C10887" s="52" t="s">
        <v>930</v>
      </c>
      <c r="D10887" s="52" t="s">
        <v>1323</v>
      </c>
      <c r="E10887" s="52" t="s">
        <v>966</v>
      </c>
      <c r="F10887" s="52" t="s">
        <v>970</v>
      </c>
      <c r="G10887" s="56" t="s">
        <v>971</v>
      </c>
      <c r="H10887" s="57">
        <v>247000000</v>
      </c>
    </row>
    <row r="10888" spans="1:8">
      <c r="A10888" s="52" t="s">
        <v>811</v>
      </c>
      <c r="B10888" s="52" t="s">
        <v>1599</v>
      </c>
      <c r="C10888" s="52" t="s">
        <v>930</v>
      </c>
      <c r="D10888" s="52" t="s">
        <v>1323</v>
      </c>
      <c r="E10888" s="52" t="s">
        <v>972</v>
      </c>
      <c r="F10888" s="52" t="s">
        <v>201</v>
      </c>
      <c r="G10888" s="56" t="s">
        <v>973</v>
      </c>
      <c r="H10888" s="57">
        <v>43909307</v>
      </c>
    </row>
    <row r="10889" spans="1:8">
      <c r="A10889" s="52" t="s">
        <v>811</v>
      </c>
      <c r="B10889" s="52" t="s">
        <v>1599</v>
      </c>
      <c r="C10889" s="52" t="s">
        <v>930</v>
      </c>
      <c r="D10889" s="52" t="s">
        <v>1323</v>
      </c>
      <c r="E10889" s="52" t="s">
        <v>972</v>
      </c>
      <c r="F10889" s="52" t="s">
        <v>974</v>
      </c>
      <c r="G10889" s="56" t="s">
        <v>975</v>
      </c>
      <c r="H10889" s="57">
        <v>23083140</v>
      </c>
    </row>
    <row r="10890" spans="1:8">
      <c r="A10890" s="52" t="s">
        <v>811</v>
      </c>
      <c r="B10890" s="52" t="s">
        <v>1599</v>
      </c>
      <c r="C10890" s="52" t="s">
        <v>930</v>
      </c>
      <c r="D10890" s="52" t="s">
        <v>1323</v>
      </c>
      <c r="E10890" s="52" t="s">
        <v>972</v>
      </c>
      <c r="F10890" s="52" t="s">
        <v>976</v>
      </c>
      <c r="G10890" s="56" t="s">
        <v>977</v>
      </c>
      <c r="H10890" s="57">
        <v>3957624</v>
      </c>
    </row>
    <row r="10891" spans="1:8">
      <c r="A10891" s="52" t="s">
        <v>811</v>
      </c>
      <c r="B10891" s="52" t="s">
        <v>1599</v>
      </c>
      <c r="C10891" s="52" t="s">
        <v>930</v>
      </c>
      <c r="D10891" s="52" t="s">
        <v>1323</v>
      </c>
      <c r="E10891" s="52" t="s">
        <v>972</v>
      </c>
      <c r="F10891" s="52" t="s">
        <v>978</v>
      </c>
      <c r="G10891" s="56" t="s">
        <v>979</v>
      </c>
      <c r="H10891" s="57">
        <v>16868543</v>
      </c>
    </row>
    <row r="10892" spans="1:8">
      <c r="A10892" s="52" t="s">
        <v>811</v>
      </c>
      <c r="B10892" s="52" t="s">
        <v>1599</v>
      </c>
      <c r="C10892" s="52" t="s">
        <v>930</v>
      </c>
      <c r="D10892" s="52" t="s">
        <v>1323</v>
      </c>
      <c r="E10892" s="52" t="s">
        <v>986</v>
      </c>
      <c r="F10892" s="52" t="s">
        <v>201</v>
      </c>
      <c r="G10892" s="56" t="s">
        <v>987</v>
      </c>
      <c r="H10892" s="57">
        <v>30092991</v>
      </c>
    </row>
    <row r="10893" spans="1:8">
      <c r="A10893" s="52" t="s">
        <v>811</v>
      </c>
      <c r="B10893" s="52" t="s">
        <v>1599</v>
      </c>
      <c r="C10893" s="52" t="s">
        <v>930</v>
      </c>
      <c r="D10893" s="52" t="s">
        <v>1323</v>
      </c>
      <c r="E10893" s="52" t="s">
        <v>986</v>
      </c>
      <c r="F10893" s="52" t="s">
        <v>988</v>
      </c>
      <c r="G10893" s="56" t="s">
        <v>989</v>
      </c>
      <c r="H10893" s="57">
        <v>25846908</v>
      </c>
    </row>
    <row r="10894" spans="1:8">
      <c r="A10894" s="52" t="s">
        <v>811</v>
      </c>
      <c r="B10894" s="52" t="s">
        <v>1599</v>
      </c>
      <c r="C10894" s="52" t="s">
        <v>930</v>
      </c>
      <c r="D10894" s="52" t="s">
        <v>1323</v>
      </c>
      <c r="E10894" s="52" t="s">
        <v>986</v>
      </c>
      <c r="F10894" s="52" t="s">
        <v>990</v>
      </c>
      <c r="G10894" s="56" t="s">
        <v>991</v>
      </c>
      <c r="H10894" s="57">
        <v>3201083</v>
      </c>
    </row>
    <row r="10895" spans="1:8">
      <c r="A10895" s="52" t="s">
        <v>811</v>
      </c>
      <c r="B10895" s="52" t="s">
        <v>1599</v>
      </c>
      <c r="C10895" s="52" t="s">
        <v>930</v>
      </c>
      <c r="D10895" s="52" t="s">
        <v>1323</v>
      </c>
      <c r="E10895" s="52" t="s">
        <v>986</v>
      </c>
      <c r="F10895" s="52" t="s">
        <v>994</v>
      </c>
      <c r="G10895" s="56" t="s">
        <v>995</v>
      </c>
      <c r="H10895" s="57">
        <v>1045000</v>
      </c>
    </row>
    <row r="10896" spans="1:8">
      <c r="A10896" s="52" t="s">
        <v>811</v>
      </c>
      <c r="B10896" s="52" t="s">
        <v>1599</v>
      </c>
      <c r="C10896" s="52" t="s">
        <v>930</v>
      </c>
      <c r="D10896" s="52" t="s">
        <v>1323</v>
      </c>
      <c r="E10896" s="52" t="s">
        <v>996</v>
      </c>
      <c r="F10896" s="52" t="s">
        <v>201</v>
      </c>
      <c r="G10896" s="56" t="s">
        <v>997</v>
      </c>
      <c r="H10896" s="57">
        <v>126024082</v>
      </c>
    </row>
    <row r="10897" spans="1:8">
      <c r="A10897" s="52" t="s">
        <v>811</v>
      </c>
      <c r="B10897" s="52" t="s">
        <v>1599</v>
      </c>
      <c r="C10897" s="52" t="s">
        <v>930</v>
      </c>
      <c r="D10897" s="52" t="s">
        <v>1323</v>
      </c>
      <c r="E10897" s="52" t="s">
        <v>996</v>
      </c>
      <c r="F10897" s="52" t="s">
        <v>998</v>
      </c>
      <c r="G10897" s="56" t="s">
        <v>999</v>
      </c>
      <c r="H10897" s="57">
        <v>71931982</v>
      </c>
    </row>
    <row r="10898" spans="1:8">
      <c r="A10898" s="52" t="s">
        <v>811</v>
      </c>
      <c r="B10898" s="52" t="s">
        <v>1599</v>
      </c>
      <c r="C10898" s="52" t="s">
        <v>930</v>
      </c>
      <c r="D10898" s="52" t="s">
        <v>1323</v>
      </c>
      <c r="E10898" s="52" t="s">
        <v>996</v>
      </c>
      <c r="F10898" s="52" t="s">
        <v>1000</v>
      </c>
      <c r="G10898" s="56" t="s">
        <v>1001</v>
      </c>
      <c r="H10898" s="57">
        <v>33130000</v>
      </c>
    </row>
    <row r="10899" spans="1:8">
      <c r="A10899" s="52" t="s">
        <v>811</v>
      </c>
      <c r="B10899" s="52" t="s">
        <v>1599</v>
      </c>
      <c r="C10899" s="52" t="s">
        <v>930</v>
      </c>
      <c r="D10899" s="52" t="s">
        <v>1323</v>
      </c>
      <c r="E10899" s="52" t="s">
        <v>996</v>
      </c>
      <c r="F10899" s="52" t="s">
        <v>1002</v>
      </c>
      <c r="G10899" s="56" t="s">
        <v>1003</v>
      </c>
      <c r="H10899" s="57">
        <v>3600000</v>
      </c>
    </row>
    <row r="10900" spans="1:8">
      <c r="A10900" s="52" t="s">
        <v>811</v>
      </c>
      <c r="B10900" s="52" t="s">
        <v>1599</v>
      </c>
      <c r="C10900" s="52" t="s">
        <v>930</v>
      </c>
      <c r="D10900" s="52" t="s">
        <v>1323</v>
      </c>
      <c r="E10900" s="52" t="s">
        <v>996</v>
      </c>
      <c r="F10900" s="52" t="s">
        <v>1004</v>
      </c>
      <c r="G10900" s="56" t="s">
        <v>1005</v>
      </c>
      <c r="H10900" s="57">
        <v>17362100</v>
      </c>
    </row>
    <row r="10901" spans="1:8">
      <c r="A10901" s="52" t="s">
        <v>811</v>
      </c>
      <c r="B10901" s="52" t="s">
        <v>1599</v>
      </c>
      <c r="C10901" s="52" t="s">
        <v>930</v>
      </c>
      <c r="D10901" s="52" t="s">
        <v>1323</v>
      </c>
      <c r="E10901" s="52" t="s">
        <v>1006</v>
      </c>
      <c r="F10901" s="52" t="s">
        <v>201</v>
      </c>
      <c r="G10901" s="56" t="s">
        <v>1007</v>
      </c>
      <c r="H10901" s="57">
        <v>81832400</v>
      </c>
    </row>
    <row r="10902" spans="1:8" ht="38.25">
      <c r="A10902" s="52" t="s">
        <v>811</v>
      </c>
      <c r="B10902" s="52" t="s">
        <v>1599</v>
      </c>
      <c r="C10902" s="52" t="s">
        <v>930</v>
      </c>
      <c r="D10902" s="52" t="s">
        <v>1323</v>
      </c>
      <c r="E10902" s="52" t="s">
        <v>1006</v>
      </c>
      <c r="F10902" s="52" t="s">
        <v>1008</v>
      </c>
      <c r="G10902" s="56" t="s">
        <v>1009</v>
      </c>
      <c r="H10902" s="57">
        <v>902000</v>
      </c>
    </row>
    <row r="10903" spans="1:8">
      <c r="A10903" s="52" t="s">
        <v>811</v>
      </c>
      <c r="B10903" s="52" t="s">
        <v>1599</v>
      </c>
      <c r="C10903" s="52" t="s">
        <v>930</v>
      </c>
      <c r="D10903" s="52" t="s">
        <v>1323</v>
      </c>
      <c r="E10903" s="52" t="s">
        <v>1006</v>
      </c>
      <c r="F10903" s="52" t="s">
        <v>1010</v>
      </c>
      <c r="G10903" s="56" t="s">
        <v>1011</v>
      </c>
      <c r="H10903" s="57">
        <v>45000</v>
      </c>
    </row>
    <row r="10904" spans="1:8" ht="38.25">
      <c r="A10904" s="52" t="s">
        <v>811</v>
      </c>
      <c r="B10904" s="52" t="s">
        <v>1599</v>
      </c>
      <c r="C10904" s="52" t="s">
        <v>930</v>
      </c>
      <c r="D10904" s="52" t="s">
        <v>1323</v>
      </c>
      <c r="E10904" s="52" t="s">
        <v>1006</v>
      </c>
      <c r="F10904" s="52" t="s">
        <v>1012</v>
      </c>
      <c r="G10904" s="56" t="s">
        <v>1013</v>
      </c>
      <c r="H10904" s="57">
        <v>12381000</v>
      </c>
    </row>
    <row r="10905" spans="1:8">
      <c r="A10905" s="52" t="s">
        <v>811</v>
      </c>
      <c r="B10905" s="52" t="s">
        <v>1599</v>
      </c>
      <c r="C10905" s="52" t="s">
        <v>930</v>
      </c>
      <c r="D10905" s="52" t="s">
        <v>1323</v>
      </c>
      <c r="E10905" s="52" t="s">
        <v>1006</v>
      </c>
      <c r="F10905" s="52" t="s">
        <v>1014</v>
      </c>
      <c r="G10905" s="56" t="s">
        <v>1015</v>
      </c>
      <c r="H10905" s="57">
        <v>43150000</v>
      </c>
    </row>
    <row r="10906" spans="1:8" ht="25.5">
      <c r="A10906" s="52" t="s">
        <v>811</v>
      </c>
      <c r="B10906" s="52" t="s">
        <v>1599</v>
      </c>
      <c r="C10906" s="52" t="s">
        <v>930</v>
      </c>
      <c r="D10906" s="52" t="s">
        <v>1323</v>
      </c>
      <c r="E10906" s="52" t="s">
        <v>1006</v>
      </c>
      <c r="F10906" s="52" t="s">
        <v>1016</v>
      </c>
      <c r="G10906" s="56" t="s">
        <v>1017</v>
      </c>
      <c r="H10906" s="57">
        <v>17274400</v>
      </c>
    </row>
    <row r="10907" spans="1:8">
      <c r="A10907" s="52" t="s">
        <v>811</v>
      </c>
      <c r="B10907" s="52" t="s">
        <v>1599</v>
      </c>
      <c r="C10907" s="52" t="s">
        <v>930</v>
      </c>
      <c r="D10907" s="52" t="s">
        <v>1323</v>
      </c>
      <c r="E10907" s="52" t="s">
        <v>1006</v>
      </c>
      <c r="F10907" s="52" t="s">
        <v>1020</v>
      </c>
      <c r="G10907" s="56" t="s">
        <v>511</v>
      </c>
      <c r="H10907" s="57">
        <v>8080000</v>
      </c>
    </row>
    <row r="10908" spans="1:8">
      <c r="A10908" s="52" t="s">
        <v>811</v>
      </c>
      <c r="B10908" s="52" t="s">
        <v>1599</v>
      </c>
      <c r="C10908" s="52" t="s">
        <v>930</v>
      </c>
      <c r="D10908" s="52" t="s">
        <v>1323</v>
      </c>
      <c r="E10908" s="52" t="s">
        <v>1021</v>
      </c>
      <c r="F10908" s="52" t="s">
        <v>201</v>
      </c>
      <c r="G10908" s="56" t="s">
        <v>1022</v>
      </c>
      <c r="H10908" s="57">
        <v>1485615786</v>
      </c>
    </row>
    <row r="10909" spans="1:8">
      <c r="A10909" s="52" t="s">
        <v>811</v>
      </c>
      <c r="B10909" s="52" t="s">
        <v>1599</v>
      </c>
      <c r="C10909" s="52" t="s">
        <v>930</v>
      </c>
      <c r="D10909" s="52" t="s">
        <v>1323</v>
      </c>
      <c r="E10909" s="52" t="s">
        <v>1021</v>
      </c>
      <c r="F10909" s="52" t="s">
        <v>1023</v>
      </c>
      <c r="G10909" s="56" t="s">
        <v>1024</v>
      </c>
      <c r="H10909" s="57">
        <v>33041710</v>
      </c>
    </row>
    <row r="10910" spans="1:8">
      <c r="A10910" s="52" t="s">
        <v>811</v>
      </c>
      <c r="B10910" s="52" t="s">
        <v>1599</v>
      </c>
      <c r="C10910" s="52" t="s">
        <v>930</v>
      </c>
      <c r="D10910" s="52" t="s">
        <v>1323</v>
      </c>
      <c r="E10910" s="52" t="s">
        <v>1021</v>
      </c>
      <c r="F10910" s="52" t="s">
        <v>1025</v>
      </c>
      <c r="G10910" s="56" t="s">
        <v>1026</v>
      </c>
      <c r="H10910" s="57">
        <v>7300000</v>
      </c>
    </row>
    <row r="10911" spans="1:8">
      <c r="A10911" s="52" t="s">
        <v>811</v>
      </c>
      <c r="B10911" s="52" t="s">
        <v>1599</v>
      </c>
      <c r="C10911" s="52" t="s">
        <v>930</v>
      </c>
      <c r="D10911" s="52" t="s">
        <v>1323</v>
      </c>
      <c r="E10911" s="52" t="s">
        <v>1021</v>
      </c>
      <c r="F10911" s="52" t="s">
        <v>1243</v>
      </c>
      <c r="G10911" s="56" t="s">
        <v>1244</v>
      </c>
      <c r="H10911" s="57">
        <v>76810000</v>
      </c>
    </row>
    <row r="10912" spans="1:8">
      <c r="A10912" s="52" t="s">
        <v>811</v>
      </c>
      <c r="B10912" s="52" t="s">
        <v>1599</v>
      </c>
      <c r="C10912" s="52" t="s">
        <v>930</v>
      </c>
      <c r="D10912" s="52" t="s">
        <v>1323</v>
      </c>
      <c r="E10912" s="52" t="s">
        <v>1021</v>
      </c>
      <c r="F10912" s="52" t="s">
        <v>1031</v>
      </c>
      <c r="G10912" s="56" t="s">
        <v>1032</v>
      </c>
      <c r="H10912" s="57">
        <v>635866500</v>
      </c>
    </row>
    <row r="10913" spans="1:8">
      <c r="A10913" s="52" t="s">
        <v>811</v>
      </c>
      <c r="B10913" s="52" t="s">
        <v>1599</v>
      </c>
      <c r="C10913" s="52" t="s">
        <v>930</v>
      </c>
      <c r="D10913" s="52" t="s">
        <v>1323</v>
      </c>
      <c r="E10913" s="52" t="s">
        <v>1021</v>
      </c>
      <c r="F10913" s="52" t="s">
        <v>1033</v>
      </c>
      <c r="G10913" s="56" t="s">
        <v>1034</v>
      </c>
      <c r="H10913" s="57">
        <v>732597576</v>
      </c>
    </row>
    <row r="10914" spans="1:8">
      <c r="A10914" s="52" t="s">
        <v>811</v>
      </c>
      <c r="B10914" s="52" t="s">
        <v>1599</v>
      </c>
      <c r="C10914" s="52" t="s">
        <v>930</v>
      </c>
      <c r="D10914" s="52" t="s">
        <v>1323</v>
      </c>
      <c r="E10914" s="52" t="s">
        <v>1035</v>
      </c>
      <c r="F10914" s="52" t="s">
        <v>201</v>
      </c>
      <c r="G10914" s="56" t="s">
        <v>1036</v>
      </c>
      <c r="H10914" s="57">
        <v>167425000</v>
      </c>
    </row>
    <row r="10915" spans="1:8">
      <c r="A10915" s="52" t="s">
        <v>811</v>
      </c>
      <c r="B10915" s="52" t="s">
        <v>1599</v>
      </c>
      <c r="C10915" s="52" t="s">
        <v>930</v>
      </c>
      <c r="D10915" s="52" t="s">
        <v>1323</v>
      </c>
      <c r="E10915" s="52" t="s">
        <v>1035</v>
      </c>
      <c r="F10915" s="52" t="s">
        <v>1037</v>
      </c>
      <c r="G10915" s="56" t="s">
        <v>1038</v>
      </c>
      <c r="H10915" s="57">
        <v>100000</v>
      </c>
    </row>
    <row r="10916" spans="1:8">
      <c r="A10916" s="52" t="s">
        <v>811</v>
      </c>
      <c r="B10916" s="52" t="s">
        <v>1599</v>
      </c>
      <c r="C10916" s="52" t="s">
        <v>930</v>
      </c>
      <c r="D10916" s="52" t="s">
        <v>1323</v>
      </c>
      <c r="E10916" s="52" t="s">
        <v>1035</v>
      </c>
      <c r="F10916" s="52" t="s">
        <v>1039</v>
      </c>
      <c r="G10916" s="56" t="s">
        <v>1040</v>
      </c>
      <c r="H10916" s="57">
        <v>1125000</v>
      </c>
    </row>
    <row r="10917" spans="1:8">
      <c r="A10917" s="52" t="s">
        <v>811</v>
      </c>
      <c r="B10917" s="52" t="s">
        <v>1599</v>
      </c>
      <c r="C10917" s="52" t="s">
        <v>930</v>
      </c>
      <c r="D10917" s="52" t="s">
        <v>1323</v>
      </c>
      <c r="E10917" s="52" t="s">
        <v>1035</v>
      </c>
      <c r="F10917" s="52" t="s">
        <v>1041</v>
      </c>
      <c r="G10917" s="56" t="s">
        <v>1028</v>
      </c>
      <c r="H10917" s="57">
        <v>2100000</v>
      </c>
    </row>
    <row r="10918" spans="1:8">
      <c r="A10918" s="52" t="s">
        <v>811</v>
      </c>
      <c r="B10918" s="52" t="s">
        <v>1599</v>
      </c>
      <c r="C10918" s="52" t="s">
        <v>930</v>
      </c>
      <c r="D10918" s="52" t="s">
        <v>1323</v>
      </c>
      <c r="E10918" s="52" t="s">
        <v>1035</v>
      </c>
      <c r="F10918" s="52" t="s">
        <v>1042</v>
      </c>
      <c r="G10918" s="56" t="s">
        <v>1043</v>
      </c>
      <c r="H10918" s="57">
        <v>164100000</v>
      </c>
    </row>
    <row r="10919" spans="1:8">
      <c r="A10919" s="52" t="s">
        <v>811</v>
      </c>
      <c r="B10919" s="52" t="s">
        <v>1599</v>
      </c>
      <c r="C10919" s="52" t="s">
        <v>930</v>
      </c>
      <c r="D10919" s="52" t="s">
        <v>1323</v>
      </c>
      <c r="E10919" s="52" t="s">
        <v>1044</v>
      </c>
      <c r="F10919" s="52" t="s">
        <v>201</v>
      </c>
      <c r="G10919" s="56" t="s">
        <v>1045</v>
      </c>
      <c r="H10919" s="57">
        <v>122252500</v>
      </c>
    </row>
    <row r="10920" spans="1:8">
      <c r="A10920" s="52" t="s">
        <v>811</v>
      </c>
      <c r="B10920" s="52" t="s">
        <v>1599</v>
      </c>
      <c r="C10920" s="52" t="s">
        <v>930</v>
      </c>
      <c r="D10920" s="52" t="s">
        <v>1323</v>
      </c>
      <c r="E10920" s="52" t="s">
        <v>1044</v>
      </c>
      <c r="F10920" s="52" t="s">
        <v>1046</v>
      </c>
      <c r="G10920" s="56" t="s">
        <v>1047</v>
      </c>
      <c r="H10920" s="57">
        <v>103300000</v>
      </c>
    </row>
    <row r="10921" spans="1:8">
      <c r="A10921" s="52" t="s">
        <v>811</v>
      </c>
      <c r="B10921" s="52" t="s">
        <v>1599</v>
      </c>
      <c r="C10921" s="52" t="s">
        <v>930</v>
      </c>
      <c r="D10921" s="52" t="s">
        <v>1323</v>
      </c>
      <c r="E10921" s="52" t="s">
        <v>1044</v>
      </c>
      <c r="F10921" s="52" t="s">
        <v>1048</v>
      </c>
      <c r="G10921" s="56" t="s">
        <v>1049</v>
      </c>
      <c r="H10921" s="57">
        <v>13952500</v>
      </c>
    </row>
    <row r="10922" spans="1:8">
      <c r="A10922" s="52" t="s">
        <v>811</v>
      </c>
      <c r="B10922" s="52" t="s">
        <v>1599</v>
      </c>
      <c r="C10922" s="52" t="s">
        <v>930</v>
      </c>
      <c r="D10922" s="52" t="s">
        <v>1323</v>
      </c>
      <c r="E10922" s="52" t="s">
        <v>1044</v>
      </c>
      <c r="F10922" s="52" t="s">
        <v>1050</v>
      </c>
      <c r="G10922" s="56" t="s">
        <v>1051</v>
      </c>
      <c r="H10922" s="57">
        <v>5000000</v>
      </c>
    </row>
    <row r="10923" spans="1:8">
      <c r="A10923" s="52" t="s">
        <v>811</v>
      </c>
      <c r="B10923" s="52" t="s">
        <v>1599</v>
      </c>
      <c r="C10923" s="52" t="s">
        <v>930</v>
      </c>
      <c r="D10923" s="52" t="s">
        <v>1323</v>
      </c>
      <c r="E10923" s="52" t="s">
        <v>1226</v>
      </c>
      <c r="F10923" s="52" t="s">
        <v>201</v>
      </c>
      <c r="G10923" s="56" t="s">
        <v>1227</v>
      </c>
      <c r="H10923" s="57">
        <v>15000000</v>
      </c>
    </row>
    <row r="10924" spans="1:8">
      <c r="A10924" s="52" t="s">
        <v>811</v>
      </c>
      <c r="B10924" s="52" t="s">
        <v>1599</v>
      </c>
      <c r="C10924" s="52" t="s">
        <v>930</v>
      </c>
      <c r="D10924" s="52" t="s">
        <v>1323</v>
      </c>
      <c r="E10924" s="52" t="s">
        <v>1226</v>
      </c>
      <c r="F10924" s="52" t="s">
        <v>1235</v>
      </c>
      <c r="G10924" s="56" t="s">
        <v>971</v>
      </c>
      <c r="H10924" s="57">
        <v>15000000</v>
      </c>
    </row>
    <row r="10925" spans="1:8" ht="25.5">
      <c r="A10925" s="52" t="s">
        <v>811</v>
      </c>
      <c r="B10925" s="52" t="s">
        <v>1599</v>
      </c>
      <c r="C10925" s="52" t="s">
        <v>930</v>
      </c>
      <c r="D10925" s="52" t="s">
        <v>1323</v>
      </c>
      <c r="E10925" s="52" t="s">
        <v>1058</v>
      </c>
      <c r="F10925" s="52" t="s">
        <v>201</v>
      </c>
      <c r="G10925" s="56" t="s">
        <v>1059</v>
      </c>
      <c r="H10925" s="57">
        <v>64825744</v>
      </c>
    </row>
    <row r="10926" spans="1:8">
      <c r="A10926" s="52" t="s">
        <v>811</v>
      </c>
      <c r="B10926" s="52" t="s">
        <v>1599</v>
      </c>
      <c r="C10926" s="52" t="s">
        <v>930</v>
      </c>
      <c r="D10926" s="52" t="s">
        <v>1323</v>
      </c>
      <c r="E10926" s="52" t="s">
        <v>1058</v>
      </c>
      <c r="F10926" s="52" t="s">
        <v>1064</v>
      </c>
      <c r="G10926" s="56" t="s">
        <v>1065</v>
      </c>
      <c r="H10926" s="57">
        <v>62475744</v>
      </c>
    </row>
    <row r="10927" spans="1:8">
      <c r="A10927" s="52" t="s">
        <v>811</v>
      </c>
      <c r="B10927" s="52" t="s">
        <v>1599</v>
      </c>
      <c r="C10927" s="52" t="s">
        <v>930</v>
      </c>
      <c r="D10927" s="52" t="s">
        <v>1323</v>
      </c>
      <c r="E10927" s="52" t="s">
        <v>1058</v>
      </c>
      <c r="F10927" s="52" t="s">
        <v>1066</v>
      </c>
      <c r="G10927" s="56" t="s">
        <v>1067</v>
      </c>
      <c r="H10927" s="57">
        <v>2350000</v>
      </c>
    </row>
    <row r="10928" spans="1:8" ht="25.5">
      <c r="A10928" s="52" t="s">
        <v>811</v>
      </c>
      <c r="B10928" s="52" t="s">
        <v>1599</v>
      </c>
      <c r="C10928" s="52" t="s">
        <v>930</v>
      </c>
      <c r="D10928" s="52" t="s">
        <v>1323</v>
      </c>
      <c r="E10928" s="52" t="s">
        <v>1072</v>
      </c>
      <c r="F10928" s="52" t="s">
        <v>201</v>
      </c>
      <c r="G10928" s="56" t="s">
        <v>1073</v>
      </c>
      <c r="H10928" s="57">
        <v>38800000</v>
      </c>
    </row>
    <row r="10929" spans="1:8">
      <c r="A10929" s="52" t="s">
        <v>811</v>
      </c>
      <c r="B10929" s="52" t="s">
        <v>1599</v>
      </c>
      <c r="C10929" s="52" t="s">
        <v>930</v>
      </c>
      <c r="D10929" s="52" t="s">
        <v>1323</v>
      </c>
      <c r="E10929" s="52" t="s">
        <v>1072</v>
      </c>
      <c r="F10929" s="52" t="s">
        <v>1074</v>
      </c>
      <c r="G10929" s="56" t="s">
        <v>1067</v>
      </c>
      <c r="H10929" s="57">
        <v>11000000</v>
      </c>
    </row>
    <row r="10930" spans="1:8">
      <c r="A10930" s="52" t="s">
        <v>811</v>
      </c>
      <c r="B10930" s="52" t="s">
        <v>1599</v>
      </c>
      <c r="C10930" s="52" t="s">
        <v>930</v>
      </c>
      <c r="D10930" s="52" t="s">
        <v>1323</v>
      </c>
      <c r="E10930" s="52" t="s">
        <v>1072</v>
      </c>
      <c r="F10930" s="52" t="s">
        <v>1075</v>
      </c>
      <c r="G10930" s="56" t="s">
        <v>1065</v>
      </c>
      <c r="H10930" s="57">
        <v>27800000</v>
      </c>
    </row>
    <row r="10931" spans="1:8" ht="25.5">
      <c r="A10931" s="52" t="s">
        <v>811</v>
      </c>
      <c r="B10931" s="52" t="s">
        <v>1599</v>
      </c>
      <c r="C10931" s="52" t="s">
        <v>930</v>
      </c>
      <c r="D10931" s="52" t="s">
        <v>1323</v>
      </c>
      <c r="E10931" s="52" t="s">
        <v>1076</v>
      </c>
      <c r="F10931" s="52" t="s">
        <v>201</v>
      </c>
      <c r="G10931" s="56" t="s">
        <v>1077</v>
      </c>
      <c r="H10931" s="57">
        <v>269023348</v>
      </c>
    </row>
    <row r="10932" spans="1:8">
      <c r="A10932" s="52" t="s">
        <v>811</v>
      </c>
      <c r="B10932" s="52" t="s">
        <v>1599</v>
      </c>
      <c r="C10932" s="52" t="s">
        <v>930</v>
      </c>
      <c r="D10932" s="52" t="s">
        <v>1323</v>
      </c>
      <c r="E10932" s="52" t="s">
        <v>1076</v>
      </c>
      <c r="F10932" s="52" t="s">
        <v>1112</v>
      </c>
      <c r="G10932" s="56" t="s">
        <v>1113</v>
      </c>
      <c r="H10932" s="57">
        <v>160568548</v>
      </c>
    </row>
    <row r="10933" spans="1:8">
      <c r="A10933" s="52" t="s">
        <v>811</v>
      </c>
      <c r="B10933" s="52" t="s">
        <v>1599</v>
      </c>
      <c r="C10933" s="52" t="s">
        <v>930</v>
      </c>
      <c r="D10933" s="52" t="s">
        <v>1323</v>
      </c>
      <c r="E10933" s="52" t="s">
        <v>1076</v>
      </c>
      <c r="F10933" s="52" t="s">
        <v>1080</v>
      </c>
      <c r="G10933" s="56" t="s">
        <v>1081</v>
      </c>
      <c r="H10933" s="57">
        <v>10554800</v>
      </c>
    </row>
    <row r="10934" spans="1:8">
      <c r="A10934" s="52" t="s">
        <v>811</v>
      </c>
      <c r="B10934" s="52" t="s">
        <v>1599</v>
      </c>
      <c r="C10934" s="52" t="s">
        <v>930</v>
      </c>
      <c r="D10934" s="52" t="s">
        <v>1323</v>
      </c>
      <c r="E10934" s="52" t="s">
        <v>1076</v>
      </c>
      <c r="F10934" s="52" t="s">
        <v>1082</v>
      </c>
      <c r="G10934" s="56" t="s">
        <v>971</v>
      </c>
      <c r="H10934" s="57">
        <v>97900000</v>
      </c>
    </row>
    <row r="10935" spans="1:8">
      <c r="A10935" s="52" t="s">
        <v>811</v>
      </c>
      <c r="B10935" s="52" t="s">
        <v>1599</v>
      </c>
      <c r="C10935" s="52" t="s">
        <v>930</v>
      </c>
      <c r="D10935" s="52" t="s">
        <v>1323</v>
      </c>
      <c r="E10935" s="52" t="s">
        <v>1189</v>
      </c>
      <c r="F10935" s="52" t="s">
        <v>201</v>
      </c>
      <c r="G10935" s="56" t="s">
        <v>1190</v>
      </c>
      <c r="H10935" s="57">
        <v>8489000</v>
      </c>
    </row>
    <row r="10936" spans="1:8">
      <c r="A10936" s="52" t="s">
        <v>811</v>
      </c>
      <c r="B10936" s="52" t="s">
        <v>1599</v>
      </c>
      <c r="C10936" s="52" t="s">
        <v>930</v>
      </c>
      <c r="D10936" s="52" t="s">
        <v>1323</v>
      </c>
      <c r="E10936" s="52" t="s">
        <v>1189</v>
      </c>
      <c r="F10936" s="52" t="s">
        <v>1191</v>
      </c>
      <c r="G10936" s="56" t="s">
        <v>1192</v>
      </c>
      <c r="H10936" s="57">
        <v>8489000</v>
      </c>
    </row>
    <row r="10937" spans="1:8">
      <c r="A10937" s="52" t="s">
        <v>811</v>
      </c>
      <c r="B10937" s="52" t="s">
        <v>1599</v>
      </c>
      <c r="C10937" s="52" t="s">
        <v>930</v>
      </c>
      <c r="D10937" s="52" t="s">
        <v>1323</v>
      </c>
      <c r="E10937" s="52" t="s">
        <v>1083</v>
      </c>
      <c r="F10937" s="52" t="s">
        <v>201</v>
      </c>
      <c r="G10937" s="56" t="s">
        <v>971</v>
      </c>
      <c r="H10937" s="57">
        <v>639447640</v>
      </c>
    </row>
    <row r="10938" spans="1:8">
      <c r="A10938" s="52" t="s">
        <v>811</v>
      </c>
      <c r="B10938" s="52" t="s">
        <v>1599</v>
      </c>
      <c r="C10938" s="52" t="s">
        <v>930</v>
      </c>
      <c r="D10938" s="52" t="s">
        <v>1323</v>
      </c>
      <c r="E10938" s="52" t="s">
        <v>1083</v>
      </c>
      <c r="F10938" s="52" t="s">
        <v>1088</v>
      </c>
      <c r="G10938" s="56" t="s">
        <v>1089</v>
      </c>
      <c r="H10938" s="57">
        <v>67839000</v>
      </c>
    </row>
    <row r="10939" spans="1:8">
      <c r="A10939" s="52" t="s">
        <v>811</v>
      </c>
      <c r="B10939" s="52" t="s">
        <v>1599</v>
      </c>
      <c r="C10939" s="52" t="s">
        <v>930</v>
      </c>
      <c r="D10939" s="52" t="s">
        <v>1323</v>
      </c>
      <c r="E10939" s="52" t="s">
        <v>1083</v>
      </c>
      <c r="F10939" s="52" t="s">
        <v>1090</v>
      </c>
      <c r="G10939" s="56" t="s">
        <v>1091</v>
      </c>
      <c r="H10939" s="57">
        <v>571608640</v>
      </c>
    </row>
    <row r="10940" spans="1:8">
      <c r="A10940" s="52" t="s">
        <v>811</v>
      </c>
      <c r="B10940" s="52" t="s">
        <v>861</v>
      </c>
      <c r="C10940" s="52" t="s">
        <v>201</v>
      </c>
      <c r="D10940" s="52" t="s">
        <v>201</v>
      </c>
      <c r="E10940" s="52" t="s">
        <v>201</v>
      </c>
      <c r="F10940" s="52" t="s">
        <v>201</v>
      </c>
      <c r="G10940" s="56" t="s">
        <v>862</v>
      </c>
      <c r="H10940" s="57">
        <v>362000000</v>
      </c>
    </row>
    <row r="10941" spans="1:8" ht="25.5">
      <c r="A10941" s="52" t="s">
        <v>811</v>
      </c>
      <c r="B10941" s="52" t="s">
        <v>861</v>
      </c>
      <c r="C10941" s="52" t="s">
        <v>930</v>
      </c>
      <c r="D10941" s="52" t="s">
        <v>201</v>
      </c>
      <c r="E10941" s="52" t="s">
        <v>201</v>
      </c>
      <c r="F10941" s="52" t="s">
        <v>201</v>
      </c>
      <c r="G10941" s="56" t="s">
        <v>931</v>
      </c>
      <c r="H10941" s="57">
        <v>285000000</v>
      </c>
    </row>
    <row r="10942" spans="1:8">
      <c r="A10942" s="52" t="s">
        <v>811</v>
      </c>
      <c r="B10942" s="52" t="s">
        <v>861</v>
      </c>
      <c r="C10942" s="52" t="s">
        <v>930</v>
      </c>
      <c r="D10942" s="52" t="s">
        <v>1323</v>
      </c>
      <c r="E10942" s="52" t="s">
        <v>201</v>
      </c>
      <c r="F10942" s="52" t="s">
        <v>201</v>
      </c>
      <c r="G10942" s="56" t="s">
        <v>1324</v>
      </c>
      <c r="H10942" s="57">
        <v>285000000</v>
      </c>
    </row>
    <row r="10943" spans="1:8">
      <c r="A10943" s="52" t="s">
        <v>811</v>
      </c>
      <c r="B10943" s="52" t="s">
        <v>861</v>
      </c>
      <c r="C10943" s="52" t="s">
        <v>930</v>
      </c>
      <c r="D10943" s="52" t="s">
        <v>1323</v>
      </c>
      <c r="E10943" s="52" t="s">
        <v>1083</v>
      </c>
      <c r="F10943" s="52" t="s">
        <v>201</v>
      </c>
      <c r="G10943" s="56" t="s">
        <v>971</v>
      </c>
      <c r="H10943" s="57">
        <v>285000000</v>
      </c>
    </row>
    <row r="10944" spans="1:8">
      <c r="A10944" s="52" t="s">
        <v>811</v>
      </c>
      <c r="B10944" s="52" t="s">
        <v>861</v>
      </c>
      <c r="C10944" s="52" t="s">
        <v>930</v>
      </c>
      <c r="D10944" s="52" t="s">
        <v>1323</v>
      </c>
      <c r="E10944" s="52" t="s">
        <v>1083</v>
      </c>
      <c r="F10944" s="52" t="s">
        <v>1090</v>
      </c>
      <c r="G10944" s="56" t="s">
        <v>1091</v>
      </c>
      <c r="H10944" s="57">
        <v>285000000</v>
      </c>
    </row>
    <row r="10945" spans="1:8">
      <c r="A10945" s="52" t="s">
        <v>811</v>
      </c>
      <c r="B10945" s="52" t="s">
        <v>861</v>
      </c>
      <c r="C10945" s="52" t="s">
        <v>1213</v>
      </c>
      <c r="D10945" s="52" t="s">
        <v>201</v>
      </c>
      <c r="E10945" s="52" t="s">
        <v>201</v>
      </c>
      <c r="F10945" s="52" t="s">
        <v>201</v>
      </c>
      <c r="G10945" s="56" t="s">
        <v>1214</v>
      </c>
      <c r="H10945" s="57">
        <v>77000000</v>
      </c>
    </row>
    <row r="10946" spans="1:8">
      <c r="A10946" s="52" t="s">
        <v>811</v>
      </c>
      <c r="B10946" s="52" t="s">
        <v>861</v>
      </c>
      <c r="C10946" s="52" t="s">
        <v>1213</v>
      </c>
      <c r="D10946" s="52" t="s">
        <v>514</v>
      </c>
      <c r="E10946" s="52" t="s">
        <v>201</v>
      </c>
      <c r="F10946" s="52" t="s">
        <v>201</v>
      </c>
      <c r="G10946" s="56" t="s">
        <v>1450</v>
      </c>
      <c r="H10946" s="57">
        <v>77000000</v>
      </c>
    </row>
    <row r="10947" spans="1:8">
      <c r="A10947" s="52" t="s">
        <v>811</v>
      </c>
      <c r="B10947" s="52" t="s">
        <v>861</v>
      </c>
      <c r="C10947" s="52" t="s">
        <v>1213</v>
      </c>
      <c r="D10947" s="52" t="s">
        <v>514</v>
      </c>
      <c r="E10947" s="52" t="s">
        <v>1021</v>
      </c>
      <c r="F10947" s="52" t="s">
        <v>201</v>
      </c>
      <c r="G10947" s="56" t="s">
        <v>1022</v>
      </c>
      <c r="H10947" s="57">
        <v>70000000</v>
      </c>
    </row>
    <row r="10948" spans="1:8">
      <c r="A10948" s="52" t="s">
        <v>811</v>
      </c>
      <c r="B10948" s="52" t="s">
        <v>861</v>
      </c>
      <c r="C10948" s="52" t="s">
        <v>1213</v>
      </c>
      <c r="D10948" s="52" t="s">
        <v>514</v>
      </c>
      <c r="E10948" s="52" t="s">
        <v>1021</v>
      </c>
      <c r="F10948" s="52" t="s">
        <v>1033</v>
      </c>
      <c r="G10948" s="56" t="s">
        <v>1034</v>
      </c>
      <c r="H10948" s="57">
        <v>70000000</v>
      </c>
    </row>
    <row r="10949" spans="1:8" ht="25.5">
      <c r="A10949" s="52" t="s">
        <v>811</v>
      </c>
      <c r="B10949" s="52" t="s">
        <v>861</v>
      </c>
      <c r="C10949" s="52" t="s">
        <v>1213</v>
      </c>
      <c r="D10949" s="52" t="s">
        <v>514</v>
      </c>
      <c r="E10949" s="52" t="s">
        <v>1076</v>
      </c>
      <c r="F10949" s="52" t="s">
        <v>201</v>
      </c>
      <c r="G10949" s="56" t="s">
        <v>1077</v>
      </c>
      <c r="H10949" s="57">
        <v>7000000</v>
      </c>
    </row>
    <row r="10950" spans="1:8">
      <c r="A10950" s="52" t="s">
        <v>811</v>
      </c>
      <c r="B10950" s="52" t="s">
        <v>861</v>
      </c>
      <c r="C10950" s="52" t="s">
        <v>1213</v>
      </c>
      <c r="D10950" s="52" t="s">
        <v>514</v>
      </c>
      <c r="E10950" s="52" t="s">
        <v>1076</v>
      </c>
      <c r="F10950" s="52" t="s">
        <v>1082</v>
      </c>
      <c r="G10950" s="56" t="s">
        <v>971</v>
      </c>
      <c r="H10950" s="57">
        <v>7000000</v>
      </c>
    </row>
    <row r="10951" spans="1:8">
      <c r="A10951" s="52" t="s">
        <v>811</v>
      </c>
      <c r="B10951" s="52" t="s">
        <v>1601</v>
      </c>
      <c r="C10951" s="52" t="s">
        <v>201</v>
      </c>
      <c r="D10951" s="52" t="s">
        <v>201</v>
      </c>
      <c r="E10951" s="52" t="s">
        <v>201</v>
      </c>
      <c r="F10951" s="52" t="s">
        <v>201</v>
      </c>
      <c r="G10951" s="56" t="s">
        <v>1464</v>
      </c>
      <c r="H10951" s="57">
        <v>4027241332</v>
      </c>
    </row>
    <row r="10952" spans="1:8" ht="25.5">
      <c r="A10952" s="52" t="s">
        <v>811</v>
      </c>
      <c r="B10952" s="52" t="s">
        <v>1601</v>
      </c>
      <c r="C10952" s="52" t="s">
        <v>930</v>
      </c>
      <c r="D10952" s="52" t="s">
        <v>201</v>
      </c>
      <c r="E10952" s="52" t="s">
        <v>201</v>
      </c>
      <c r="F10952" s="52" t="s">
        <v>201</v>
      </c>
      <c r="G10952" s="56" t="s">
        <v>931</v>
      </c>
      <c r="H10952" s="57">
        <v>4027241332</v>
      </c>
    </row>
    <row r="10953" spans="1:8" ht="38.25">
      <c r="A10953" s="52" t="s">
        <v>811</v>
      </c>
      <c r="B10953" s="52" t="s">
        <v>1601</v>
      </c>
      <c r="C10953" s="52" t="s">
        <v>930</v>
      </c>
      <c r="D10953" s="52" t="s">
        <v>1428</v>
      </c>
      <c r="E10953" s="52" t="s">
        <v>201</v>
      </c>
      <c r="F10953" s="52" t="s">
        <v>201</v>
      </c>
      <c r="G10953" s="56" t="s">
        <v>1429</v>
      </c>
      <c r="H10953" s="57">
        <v>4027241332</v>
      </c>
    </row>
    <row r="10954" spans="1:8">
      <c r="A10954" s="52" t="s">
        <v>811</v>
      </c>
      <c r="B10954" s="52" t="s">
        <v>1601</v>
      </c>
      <c r="C10954" s="52" t="s">
        <v>930</v>
      </c>
      <c r="D10954" s="52" t="s">
        <v>1428</v>
      </c>
      <c r="E10954" s="52" t="s">
        <v>934</v>
      </c>
      <c r="F10954" s="52" t="s">
        <v>201</v>
      </c>
      <c r="G10954" s="56" t="s">
        <v>935</v>
      </c>
      <c r="H10954" s="57">
        <v>1329963107</v>
      </c>
    </row>
    <row r="10955" spans="1:8">
      <c r="A10955" s="52" t="s">
        <v>811</v>
      </c>
      <c r="B10955" s="52" t="s">
        <v>1601</v>
      </c>
      <c r="C10955" s="52" t="s">
        <v>930</v>
      </c>
      <c r="D10955" s="52" t="s">
        <v>1428</v>
      </c>
      <c r="E10955" s="52" t="s">
        <v>934</v>
      </c>
      <c r="F10955" s="52" t="s">
        <v>936</v>
      </c>
      <c r="G10955" s="56" t="s">
        <v>937</v>
      </c>
      <c r="H10955" s="57">
        <v>1265704007</v>
      </c>
    </row>
    <row r="10956" spans="1:8">
      <c r="A10956" s="52" t="s">
        <v>811</v>
      </c>
      <c r="B10956" s="52" t="s">
        <v>1601</v>
      </c>
      <c r="C10956" s="52" t="s">
        <v>930</v>
      </c>
      <c r="D10956" s="52" t="s">
        <v>1428</v>
      </c>
      <c r="E10956" s="52" t="s">
        <v>934</v>
      </c>
      <c r="F10956" s="52" t="s">
        <v>938</v>
      </c>
      <c r="G10956" s="56" t="s">
        <v>939</v>
      </c>
      <c r="H10956" s="57">
        <v>64259100</v>
      </c>
    </row>
    <row r="10957" spans="1:8" ht="25.5">
      <c r="A10957" s="52" t="s">
        <v>811</v>
      </c>
      <c r="B10957" s="52" t="s">
        <v>1601</v>
      </c>
      <c r="C10957" s="52" t="s">
        <v>930</v>
      </c>
      <c r="D10957" s="52" t="s">
        <v>1428</v>
      </c>
      <c r="E10957" s="52" t="s">
        <v>940</v>
      </c>
      <c r="F10957" s="52" t="s">
        <v>201</v>
      </c>
      <c r="G10957" s="56" t="s">
        <v>941</v>
      </c>
      <c r="H10957" s="57">
        <v>142127400</v>
      </c>
    </row>
    <row r="10958" spans="1:8" ht="25.5">
      <c r="A10958" s="52" t="s">
        <v>811</v>
      </c>
      <c r="B10958" s="52" t="s">
        <v>1601</v>
      </c>
      <c r="C10958" s="52" t="s">
        <v>930</v>
      </c>
      <c r="D10958" s="52" t="s">
        <v>1428</v>
      </c>
      <c r="E10958" s="52" t="s">
        <v>940</v>
      </c>
      <c r="F10958" s="52" t="s">
        <v>942</v>
      </c>
      <c r="G10958" s="56" t="s">
        <v>943</v>
      </c>
      <c r="H10958" s="57">
        <v>139327400</v>
      </c>
    </row>
    <row r="10959" spans="1:8">
      <c r="A10959" s="52" t="s">
        <v>811</v>
      </c>
      <c r="B10959" s="52" t="s">
        <v>1601</v>
      </c>
      <c r="C10959" s="52" t="s">
        <v>930</v>
      </c>
      <c r="D10959" s="52" t="s">
        <v>1428</v>
      </c>
      <c r="E10959" s="52" t="s">
        <v>940</v>
      </c>
      <c r="F10959" s="52" t="s">
        <v>1308</v>
      </c>
      <c r="G10959" s="56" t="s">
        <v>1309</v>
      </c>
      <c r="H10959" s="57">
        <v>2800000</v>
      </c>
    </row>
    <row r="10960" spans="1:8">
      <c r="A10960" s="52" t="s">
        <v>811</v>
      </c>
      <c r="B10960" s="52" t="s">
        <v>1601</v>
      </c>
      <c r="C10960" s="52" t="s">
        <v>930</v>
      </c>
      <c r="D10960" s="52" t="s">
        <v>1428</v>
      </c>
      <c r="E10960" s="52" t="s">
        <v>944</v>
      </c>
      <c r="F10960" s="52" t="s">
        <v>201</v>
      </c>
      <c r="G10960" s="56" t="s">
        <v>945</v>
      </c>
      <c r="H10960" s="57">
        <v>188816555</v>
      </c>
    </row>
    <row r="10961" spans="1:8">
      <c r="A10961" s="52" t="s">
        <v>811</v>
      </c>
      <c r="B10961" s="52" t="s">
        <v>1601</v>
      </c>
      <c r="C10961" s="52" t="s">
        <v>930</v>
      </c>
      <c r="D10961" s="52" t="s">
        <v>1428</v>
      </c>
      <c r="E10961" s="52" t="s">
        <v>944</v>
      </c>
      <c r="F10961" s="52" t="s">
        <v>946</v>
      </c>
      <c r="G10961" s="56" t="s">
        <v>947</v>
      </c>
      <c r="H10961" s="57">
        <v>75562629</v>
      </c>
    </row>
    <row r="10962" spans="1:8">
      <c r="A10962" s="52" t="s">
        <v>811</v>
      </c>
      <c r="B10962" s="52" t="s">
        <v>1601</v>
      </c>
      <c r="C10962" s="52" t="s">
        <v>930</v>
      </c>
      <c r="D10962" s="52" t="s">
        <v>1428</v>
      </c>
      <c r="E10962" s="52" t="s">
        <v>944</v>
      </c>
      <c r="F10962" s="52" t="s">
        <v>1240</v>
      </c>
      <c r="G10962" s="56" t="s">
        <v>1241</v>
      </c>
      <c r="H10962" s="57">
        <v>13458000</v>
      </c>
    </row>
    <row r="10963" spans="1:8">
      <c r="A10963" s="52" t="s">
        <v>811</v>
      </c>
      <c r="B10963" s="52" t="s">
        <v>1601</v>
      </c>
      <c r="C10963" s="52" t="s">
        <v>930</v>
      </c>
      <c r="D10963" s="52" t="s">
        <v>1428</v>
      </c>
      <c r="E10963" s="52" t="s">
        <v>944</v>
      </c>
      <c r="F10963" s="52" t="s">
        <v>948</v>
      </c>
      <c r="G10963" s="56" t="s">
        <v>949</v>
      </c>
      <c r="H10963" s="57">
        <v>34065200</v>
      </c>
    </row>
    <row r="10964" spans="1:8" ht="25.5">
      <c r="A10964" s="52" t="s">
        <v>811</v>
      </c>
      <c r="B10964" s="52" t="s">
        <v>1601</v>
      </c>
      <c r="C10964" s="52" t="s">
        <v>930</v>
      </c>
      <c r="D10964" s="52" t="s">
        <v>1428</v>
      </c>
      <c r="E10964" s="52" t="s">
        <v>944</v>
      </c>
      <c r="F10964" s="52" t="s">
        <v>954</v>
      </c>
      <c r="G10964" s="56" t="s">
        <v>955</v>
      </c>
      <c r="H10964" s="57">
        <v>2334000</v>
      </c>
    </row>
    <row r="10965" spans="1:8" ht="25.5">
      <c r="A10965" s="52" t="s">
        <v>811</v>
      </c>
      <c r="B10965" s="52" t="s">
        <v>1601</v>
      </c>
      <c r="C10965" s="52" t="s">
        <v>930</v>
      </c>
      <c r="D10965" s="52" t="s">
        <v>1428</v>
      </c>
      <c r="E10965" s="52" t="s">
        <v>944</v>
      </c>
      <c r="F10965" s="52" t="s">
        <v>956</v>
      </c>
      <c r="G10965" s="56" t="s">
        <v>957</v>
      </c>
      <c r="H10965" s="57">
        <v>18369546</v>
      </c>
    </row>
    <row r="10966" spans="1:8">
      <c r="A10966" s="52" t="s">
        <v>811</v>
      </c>
      <c r="B10966" s="52" t="s">
        <v>1601</v>
      </c>
      <c r="C10966" s="52" t="s">
        <v>930</v>
      </c>
      <c r="D10966" s="52" t="s">
        <v>1428</v>
      </c>
      <c r="E10966" s="52" t="s">
        <v>944</v>
      </c>
      <c r="F10966" s="52" t="s">
        <v>958</v>
      </c>
      <c r="G10966" s="56" t="s">
        <v>959</v>
      </c>
      <c r="H10966" s="57">
        <v>43413180</v>
      </c>
    </row>
    <row r="10967" spans="1:8">
      <c r="A10967" s="52" t="s">
        <v>811</v>
      </c>
      <c r="B10967" s="52" t="s">
        <v>1601</v>
      </c>
      <c r="C10967" s="52" t="s">
        <v>930</v>
      </c>
      <c r="D10967" s="52" t="s">
        <v>1428</v>
      </c>
      <c r="E10967" s="52" t="s">
        <v>944</v>
      </c>
      <c r="F10967" s="52" t="s">
        <v>960</v>
      </c>
      <c r="G10967" s="56" t="s">
        <v>961</v>
      </c>
      <c r="H10967" s="57">
        <v>1614000</v>
      </c>
    </row>
    <row r="10968" spans="1:8">
      <c r="A10968" s="52" t="s">
        <v>811</v>
      </c>
      <c r="B10968" s="52" t="s">
        <v>1601</v>
      </c>
      <c r="C10968" s="52" t="s">
        <v>930</v>
      </c>
      <c r="D10968" s="52" t="s">
        <v>1428</v>
      </c>
      <c r="E10968" s="52" t="s">
        <v>1139</v>
      </c>
      <c r="F10968" s="52" t="s">
        <v>201</v>
      </c>
      <c r="G10968" s="56" t="s">
        <v>1140</v>
      </c>
      <c r="H10968" s="57">
        <v>15600000</v>
      </c>
    </row>
    <row r="10969" spans="1:8">
      <c r="A10969" s="52" t="s">
        <v>811</v>
      </c>
      <c r="B10969" s="52" t="s">
        <v>1601</v>
      </c>
      <c r="C10969" s="52" t="s">
        <v>930</v>
      </c>
      <c r="D10969" s="52" t="s">
        <v>1428</v>
      </c>
      <c r="E10969" s="52" t="s">
        <v>1139</v>
      </c>
      <c r="F10969" s="52" t="s">
        <v>1203</v>
      </c>
      <c r="G10969" s="56" t="s">
        <v>1204</v>
      </c>
      <c r="H10969" s="57">
        <v>5600000</v>
      </c>
    </row>
    <row r="10970" spans="1:8">
      <c r="A10970" s="52" t="s">
        <v>811</v>
      </c>
      <c r="B10970" s="52" t="s">
        <v>1601</v>
      </c>
      <c r="C10970" s="52" t="s">
        <v>930</v>
      </c>
      <c r="D10970" s="52" t="s">
        <v>1428</v>
      </c>
      <c r="E10970" s="52" t="s">
        <v>1139</v>
      </c>
      <c r="F10970" s="52" t="s">
        <v>1266</v>
      </c>
      <c r="G10970" s="56" t="s">
        <v>1267</v>
      </c>
      <c r="H10970" s="57">
        <v>10000000</v>
      </c>
    </row>
    <row r="10971" spans="1:8">
      <c r="A10971" s="52" t="s">
        <v>811</v>
      </c>
      <c r="B10971" s="52" t="s">
        <v>1601</v>
      </c>
      <c r="C10971" s="52" t="s">
        <v>930</v>
      </c>
      <c r="D10971" s="52" t="s">
        <v>1428</v>
      </c>
      <c r="E10971" s="52" t="s">
        <v>966</v>
      </c>
      <c r="F10971" s="52" t="s">
        <v>201</v>
      </c>
      <c r="G10971" s="56" t="s">
        <v>967</v>
      </c>
      <c r="H10971" s="57">
        <v>20741293</v>
      </c>
    </row>
    <row r="10972" spans="1:8">
      <c r="A10972" s="52" t="s">
        <v>811</v>
      </c>
      <c r="B10972" s="52" t="s">
        <v>1601</v>
      </c>
      <c r="C10972" s="52" t="s">
        <v>930</v>
      </c>
      <c r="D10972" s="52" t="s">
        <v>1428</v>
      </c>
      <c r="E10972" s="52" t="s">
        <v>966</v>
      </c>
      <c r="F10972" s="52" t="s">
        <v>970</v>
      </c>
      <c r="G10972" s="56" t="s">
        <v>971</v>
      </c>
      <c r="H10972" s="57">
        <v>20741293</v>
      </c>
    </row>
    <row r="10973" spans="1:8">
      <c r="A10973" s="52" t="s">
        <v>811</v>
      </c>
      <c r="B10973" s="52" t="s">
        <v>1601</v>
      </c>
      <c r="C10973" s="52" t="s">
        <v>930</v>
      </c>
      <c r="D10973" s="52" t="s">
        <v>1428</v>
      </c>
      <c r="E10973" s="52" t="s">
        <v>972</v>
      </c>
      <c r="F10973" s="52" t="s">
        <v>201</v>
      </c>
      <c r="G10973" s="56" t="s">
        <v>973</v>
      </c>
      <c r="H10973" s="57">
        <v>341648797</v>
      </c>
    </row>
    <row r="10974" spans="1:8">
      <c r="A10974" s="52" t="s">
        <v>811</v>
      </c>
      <c r="B10974" s="52" t="s">
        <v>1601</v>
      </c>
      <c r="C10974" s="52" t="s">
        <v>930</v>
      </c>
      <c r="D10974" s="52" t="s">
        <v>1428</v>
      </c>
      <c r="E10974" s="52" t="s">
        <v>972</v>
      </c>
      <c r="F10974" s="52" t="s">
        <v>974</v>
      </c>
      <c r="G10974" s="56" t="s">
        <v>975</v>
      </c>
      <c r="H10974" s="57">
        <v>257977486</v>
      </c>
    </row>
    <row r="10975" spans="1:8">
      <c r="A10975" s="52" t="s">
        <v>811</v>
      </c>
      <c r="B10975" s="52" t="s">
        <v>1601</v>
      </c>
      <c r="C10975" s="52" t="s">
        <v>930</v>
      </c>
      <c r="D10975" s="52" t="s">
        <v>1428</v>
      </c>
      <c r="E10975" s="52" t="s">
        <v>972</v>
      </c>
      <c r="F10975" s="52" t="s">
        <v>976</v>
      </c>
      <c r="G10975" s="56" t="s">
        <v>977</v>
      </c>
      <c r="H10975" s="57">
        <v>45857996</v>
      </c>
    </row>
    <row r="10976" spans="1:8">
      <c r="A10976" s="52" t="s">
        <v>811</v>
      </c>
      <c r="B10976" s="52" t="s">
        <v>1601</v>
      </c>
      <c r="C10976" s="52" t="s">
        <v>930</v>
      </c>
      <c r="D10976" s="52" t="s">
        <v>1428</v>
      </c>
      <c r="E10976" s="52" t="s">
        <v>972</v>
      </c>
      <c r="F10976" s="52" t="s">
        <v>978</v>
      </c>
      <c r="G10976" s="56" t="s">
        <v>979</v>
      </c>
      <c r="H10976" s="57">
        <v>24739209</v>
      </c>
    </row>
    <row r="10977" spans="1:8">
      <c r="A10977" s="52" t="s">
        <v>811</v>
      </c>
      <c r="B10977" s="52" t="s">
        <v>1601</v>
      </c>
      <c r="C10977" s="52" t="s">
        <v>930</v>
      </c>
      <c r="D10977" s="52" t="s">
        <v>1428</v>
      </c>
      <c r="E10977" s="52" t="s">
        <v>972</v>
      </c>
      <c r="F10977" s="52" t="s">
        <v>980</v>
      </c>
      <c r="G10977" s="56" t="s">
        <v>981</v>
      </c>
      <c r="H10977" s="57">
        <v>11549101</v>
      </c>
    </row>
    <row r="10978" spans="1:8">
      <c r="A10978" s="52" t="s">
        <v>811</v>
      </c>
      <c r="B10978" s="52" t="s">
        <v>1601</v>
      </c>
      <c r="C10978" s="52" t="s">
        <v>930</v>
      </c>
      <c r="D10978" s="52" t="s">
        <v>1428</v>
      </c>
      <c r="E10978" s="52" t="s">
        <v>972</v>
      </c>
      <c r="F10978" s="52" t="s">
        <v>1295</v>
      </c>
      <c r="G10978" s="56" t="s">
        <v>1296</v>
      </c>
      <c r="H10978" s="57">
        <v>1525005</v>
      </c>
    </row>
    <row r="10979" spans="1:8">
      <c r="A10979" s="52" t="s">
        <v>811</v>
      </c>
      <c r="B10979" s="52" t="s">
        <v>1601</v>
      </c>
      <c r="C10979" s="52" t="s">
        <v>930</v>
      </c>
      <c r="D10979" s="52" t="s">
        <v>1428</v>
      </c>
      <c r="E10979" s="52" t="s">
        <v>986</v>
      </c>
      <c r="F10979" s="52" t="s">
        <v>201</v>
      </c>
      <c r="G10979" s="56" t="s">
        <v>987</v>
      </c>
      <c r="H10979" s="57">
        <v>13850183</v>
      </c>
    </row>
    <row r="10980" spans="1:8">
      <c r="A10980" s="52" t="s">
        <v>811</v>
      </c>
      <c r="B10980" s="52" t="s">
        <v>1601</v>
      </c>
      <c r="C10980" s="52" t="s">
        <v>930</v>
      </c>
      <c r="D10980" s="52" t="s">
        <v>1428</v>
      </c>
      <c r="E10980" s="52" t="s">
        <v>986</v>
      </c>
      <c r="F10980" s="52" t="s">
        <v>988</v>
      </c>
      <c r="G10980" s="56" t="s">
        <v>989</v>
      </c>
      <c r="H10980" s="57">
        <v>13383582</v>
      </c>
    </row>
    <row r="10981" spans="1:8">
      <c r="A10981" s="52" t="s">
        <v>811</v>
      </c>
      <c r="B10981" s="52" t="s">
        <v>1601</v>
      </c>
      <c r="C10981" s="52" t="s">
        <v>930</v>
      </c>
      <c r="D10981" s="52" t="s">
        <v>1428</v>
      </c>
      <c r="E10981" s="52" t="s">
        <v>986</v>
      </c>
      <c r="F10981" s="52" t="s">
        <v>990</v>
      </c>
      <c r="G10981" s="56" t="s">
        <v>991</v>
      </c>
      <c r="H10981" s="57">
        <v>466601</v>
      </c>
    </row>
    <row r="10982" spans="1:8">
      <c r="A10982" s="52" t="s">
        <v>811</v>
      </c>
      <c r="B10982" s="52" t="s">
        <v>1601</v>
      </c>
      <c r="C10982" s="52" t="s">
        <v>930</v>
      </c>
      <c r="D10982" s="52" t="s">
        <v>1428</v>
      </c>
      <c r="E10982" s="52" t="s">
        <v>996</v>
      </c>
      <c r="F10982" s="52" t="s">
        <v>201</v>
      </c>
      <c r="G10982" s="56" t="s">
        <v>997</v>
      </c>
      <c r="H10982" s="57">
        <v>82716594</v>
      </c>
    </row>
    <row r="10983" spans="1:8">
      <c r="A10983" s="52" t="s">
        <v>811</v>
      </c>
      <c r="B10983" s="52" t="s">
        <v>1601</v>
      </c>
      <c r="C10983" s="52" t="s">
        <v>930</v>
      </c>
      <c r="D10983" s="52" t="s">
        <v>1428</v>
      </c>
      <c r="E10983" s="52" t="s">
        <v>996</v>
      </c>
      <c r="F10983" s="52" t="s">
        <v>998</v>
      </c>
      <c r="G10983" s="56" t="s">
        <v>999</v>
      </c>
      <c r="H10983" s="57">
        <v>51372594</v>
      </c>
    </row>
    <row r="10984" spans="1:8">
      <c r="A10984" s="52" t="s">
        <v>811</v>
      </c>
      <c r="B10984" s="52" t="s">
        <v>1601</v>
      </c>
      <c r="C10984" s="52" t="s">
        <v>930</v>
      </c>
      <c r="D10984" s="52" t="s">
        <v>1428</v>
      </c>
      <c r="E10984" s="52" t="s">
        <v>996</v>
      </c>
      <c r="F10984" s="52" t="s">
        <v>1000</v>
      </c>
      <c r="G10984" s="56" t="s">
        <v>1001</v>
      </c>
      <c r="H10984" s="57">
        <v>8590000</v>
      </c>
    </row>
    <row r="10985" spans="1:8">
      <c r="A10985" s="52" t="s">
        <v>811</v>
      </c>
      <c r="B10985" s="52" t="s">
        <v>1601</v>
      </c>
      <c r="C10985" s="52" t="s">
        <v>930</v>
      </c>
      <c r="D10985" s="52" t="s">
        <v>1428</v>
      </c>
      <c r="E10985" s="52" t="s">
        <v>996</v>
      </c>
      <c r="F10985" s="52" t="s">
        <v>1004</v>
      </c>
      <c r="G10985" s="56" t="s">
        <v>1005</v>
      </c>
      <c r="H10985" s="57">
        <v>22754000</v>
      </c>
    </row>
    <row r="10986" spans="1:8">
      <c r="A10986" s="52" t="s">
        <v>811</v>
      </c>
      <c r="B10986" s="52" t="s">
        <v>1601</v>
      </c>
      <c r="C10986" s="52" t="s">
        <v>930</v>
      </c>
      <c r="D10986" s="52" t="s">
        <v>1428</v>
      </c>
      <c r="E10986" s="52" t="s">
        <v>1006</v>
      </c>
      <c r="F10986" s="52" t="s">
        <v>201</v>
      </c>
      <c r="G10986" s="56" t="s">
        <v>1007</v>
      </c>
      <c r="H10986" s="57">
        <v>127955029</v>
      </c>
    </row>
    <row r="10987" spans="1:8" ht="38.25">
      <c r="A10987" s="52" t="s">
        <v>811</v>
      </c>
      <c r="B10987" s="52" t="s">
        <v>1601</v>
      </c>
      <c r="C10987" s="52" t="s">
        <v>930</v>
      </c>
      <c r="D10987" s="52" t="s">
        <v>1428</v>
      </c>
      <c r="E10987" s="52" t="s">
        <v>1006</v>
      </c>
      <c r="F10987" s="52" t="s">
        <v>1008</v>
      </c>
      <c r="G10987" s="56" t="s">
        <v>1009</v>
      </c>
      <c r="H10987" s="57">
        <v>5495278</v>
      </c>
    </row>
    <row r="10988" spans="1:8" ht="38.25">
      <c r="A10988" s="52" t="s">
        <v>811</v>
      </c>
      <c r="B10988" s="52" t="s">
        <v>1601</v>
      </c>
      <c r="C10988" s="52" t="s">
        <v>930</v>
      </c>
      <c r="D10988" s="52" t="s">
        <v>1428</v>
      </c>
      <c r="E10988" s="52" t="s">
        <v>1006</v>
      </c>
      <c r="F10988" s="52" t="s">
        <v>1012</v>
      </c>
      <c r="G10988" s="56" t="s">
        <v>1013</v>
      </c>
      <c r="H10988" s="57">
        <v>12453351</v>
      </c>
    </row>
    <row r="10989" spans="1:8">
      <c r="A10989" s="52" t="s">
        <v>811</v>
      </c>
      <c r="B10989" s="52" t="s">
        <v>1601</v>
      </c>
      <c r="C10989" s="52" t="s">
        <v>930</v>
      </c>
      <c r="D10989" s="52" t="s">
        <v>1428</v>
      </c>
      <c r="E10989" s="52" t="s">
        <v>1006</v>
      </c>
      <c r="F10989" s="52" t="s">
        <v>1014</v>
      </c>
      <c r="G10989" s="56" t="s">
        <v>1015</v>
      </c>
      <c r="H10989" s="57">
        <v>97155300</v>
      </c>
    </row>
    <row r="10990" spans="1:8" ht="25.5">
      <c r="A10990" s="52" t="s">
        <v>811</v>
      </c>
      <c r="B10990" s="52" t="s">
        <v>1601</v>
      </c>
      <c r="C10990" s="52" t="s">
        <v>930</v>
      </c>
      <c r="D10990" s="52" t="s">
        <v>1428</v>
      </c>
      <c r="E10990" s="52" t="s">
        <v>1006</v>
      </c>
      <c r="F10990" s="52" t="s">
        <v>1016</v>
      </c>
      <c r="G10990" s="56" t="s">
        <v>1017</v>
      </c>
      <c r="H10990" s="57">
        <v>1244100</v>
      </c>
    </row>
    <row r="10991" spans="1:8">
      <c r="A10991" s="52" t="s">
        <v>811</v>
      </c>
      <c r="B10991" s="52" t="s">
        <v>1601</v>
      </c>
      <c r="C10991" s="52" t="s">
        <v>930</v>
      </c>
      <c r="D10991" s="52" t="s">
        <v>1428</v>
      </c>
      <c r="E10991" s="52" t="s">
        <v>1006</v>
      </c>
      <c r="F10991" s="52" t="s">
        <v>1020</v>
      </c>
      <c r="G10991" s="56" t="s">
        <v>511</v>
      </c>
      <c r="H10991" s="57">
        <v>11607000</v>
      </c>
    </row>
    <row r="10992" spans="1:8">
      <c r="A10992" s="52" t="s">
        <v>811</v>
      </c>
      <c r="B10992" s="52" t="s">
        <v>1601</v>
      </c>
      <c r="C10992" s="52" t="s">
        <v>930</v>
      </c>
      <c r="D10992" s="52" t="s">
        <v>1428</v>
      </c>
      <c r="E10992" s="52" t="s">
        <v>1021</v>
      </c>
      <c r="F10992" s="52" t="s">
        <v>201</v>
      </c>
      <c r="G10992" s="56" t="s">
        <v>1022</v>
      </c>
      <c r="H10992" s="57">
        <v>573910533</v>
      </c>
    </row>
    <row r="10993" spans="1:8">
      <c r="A10993" s="52" t="s">
        <v>811</v>
      </c>
      <c r="B10993" s="52" t="s">
        <v>1601</v>
      </c>
      <c r="C10993" s="52" t="s">
        <v>930</v>
      </c>
      <c r="D10993" s="52" t="s">
        <v>1428</v>
      </c>
      <c r="E10993" s="52" t="s">
        <v>1021</v>
      </c>
      <c r="F10993" s="52" t="s">
        <v>1023</v>
      </c>
      <c r="G10993" s="56" t="s">
        <v>1024</v>
      </c>
      <c r="H10993" s="57">
        <v>4035000</v>
      </c>
    </row>
    <row r="10994" spans="1:8">
      <c r="A10994" s="52" t="s">
        <v>811</v>
      </c>
      <c r="B10994" s="52" t="s">
        <v>1601</v>
      </c>
      <c r="C10994" s="52" t="s">
        <v>930</v>
      </c>
      <c r="D10994" s="52" t="s">
        <v>1428</v>
      </c>
      <c r="E10994" s="52" t="s">
        <v>1021</v>
      </c>
      <c r="F10994" s="52" t="s">
        <v>1025</v>
      </c>
      <c r="G10994" s="56" t="s">
        <v>1026</v>
      </c>
      <c r="H10994" s="57">
        <v>4800000</v>
      </c>
    </row>
    <row r="10995" spans="1:8">
      <c r="A10995" s="52" t="s">
        <v>811</v>
      </c>
      <c r="B10995" s="52" t="s">
        <v>1601</v>
      </c>
      <c r="C10995" s="52" t="s">
        <v>930</v>
      </c>
      <c r="D10995" s="52" t="s">
        <v>1428</v>
      </c>
      <c r="E10995" s="52" t="s">
        <v>1021</v>
      </c>
      <c r="F10995" s="52" t="s">
        <v>1029</v>
      </c>
      <c r="G10995" s="56" t="s">
        <v>1030</v>
      </c>
      <c r="H10995" s="57">
        <v>4720000</v>
      </c>
    </row>
    <row r="10996" spans="1:8">
      <c r="A10996" s="52" t="s">
        <v>811</v>
      </c>
      <c r="B10996" s="52" t="s">
        <v>1601</v>
      </c>
      <c r="C10996" s="52" t="s">
        <v>930</v>
      </c>
      <c r="D10996" s="52" t="s">
        <v>1428</v>
      </c>
      <c r="E10996" s="52" t="s">
        <v>1021</v>
      </c>
      <c r="F10996" s="52" t="s">
        <v>1243</v>
      </c>
      <c r="G10996" s="56" t="s">
        <v>1244</v>
      </c>
      <c r="H10996" s="57">
        <v>11600000</v>
      </c>
    </row>
    <row r="10997" spans="1:8">
      <c r="A10997" s="52" t="s">
        <v>811</v>
      </c>
      <c r="B10997" s="52" t="s">
        <v>1601</v>
      </c>
      <c r="C10997" s="52" t="s">
        <v>930</v>
      </c>
      <c r="D10997" s="52" t="s">
        <v>1428</v>
      </c>
      <c r="E10997" s="52" t="s">
        <v>1021</v>
      </c>
      <c r="F10997" s="52" t="s">
        <v>1031</v>
      </c>
      <c r="G10997" s="56" t="s">
        <v>1032</v>
      </c>
      <c r="H10997" s="57">
        <v>383344000</v>
      </c>
    </row>
    <row r="10998" spans="1:8">
      <c r="A10998" s="52" t="s">
        <v>811</v>
      </c>
      <c r="B10998" s="52" t="s">
        <v>1601</v>
      </c>
      <c r="C10998" s="52" t="s">
        <v>930</v>
      </c>
      <c r="D10998" s="52" t="s">
        <v>1428</v>
      </c>
      <c r="E10998" s="52" t="s">
        <v>1021</v>
      </c>
      <c r="F10998" s="52" t="s">
        <v>1033</v>
      </c>
      <c r="G10998" s="56" t="s">
        <v>1034</v>
      </c>
      <c r="H10998" s="57">
        <v>165411533</v>
      </c>
    </row>
    <row r="10999" spans="1:8">
      <c r="A10999" s="52" t="s">
        <v>811</v>
      </c>
      <c r="B10999" s="52" t="s">
        <v>1601</v>
      </c>
      <c r="C10999" s="52" t="s">
        <v>930</v>
      </c>
      <c r="D10999" s="52" t="s">
        <v>1428</v>
      </c>
      <c r="E10999" s="52" t="s">
        <v>1035</v>
      </c>
      <c r="F10999" s="52" t="s">
        <v>201</v>
      </c>
      <c r="G10999" s="56" t="s">
        <v>1036</v>
      </c>
      <c r="H10999" s="57">
        <v>70300000</v>
      </c>
    </row>
    <row r="11000" spans="1:8">
      <c r="A11000" s="52" t="s">
        <v>811</v>
      </c>
      <c r="B11000" s="52" t="s">
        <v>1601</v>
      </c>
      <c r="C11000" s="52" t="s">
        <v>930</v>
      </c>
      <c r="D11000" s="52" t="s">
        <v>1428</v>
      </c>
      <c r="E11000" s="52" t="s">
        <v>1035</v>
      </c>
      <c r="F11000" s="52" t="s">
        <v>1039</v>
      </c>
      <c r="G11000" s="56" t="s">
        <v>1040</v>
      </c>
      <c r="H11000" s="57">
        <v>300000</v>
      </c>
    </row>
    <row r="11001" spans="1:8">
      <c r="A11001" s="52" t="s">
        <v>811</v>
      </c>
      <c r="B11001" s="52" t="s">
        <v>1601</v>
      </c>
      <c r="C11001" s="52" t="s">
        <v>930</v>
      </c>
      <c r="D11001" s="52" t="s">
        <v>1428</v>
      </c>
      <c r="E11001" s="52" t="s">
        <v>1035</v>
      </c>
      <c r="F11001" s="52" t="s">
        <v>1042</v>
      </c>
      <c r="G11001" s="56" t="s">
        <v>1043</v>
      </c>
      <c r="H11001" s="57">
        <v>70000000</v>
      </c>
    </row>
    <row r="11002" spans="1:8">
      <c r="A11002" s="52" t="s">
        <v>811</v>
      </c>
      <c r="B11002" s="52" t="s">
        <v>1601</v>
      </c>
      <c r="C11002" s="52" t="s">
        <v>930</v>
      </c>
      <c r="D11002" s="52" t="s">
        <v>1428</v>
      </c>
      <c r="E11002" s="52" t="s">
        <v>1044</v>
      </c>
      <c r="F11002" s="52" t="s">
        <v>201</v>
      </c>
      <c r="G11002" s="56" t="s">
        <v>1045</v>
      </c>
      <c r="H11002" s="57">
        <v>147744000</v>
      </c>
    </row>
    <row r="11003" spans="1:8">
      <c r="A11003" s="52" t="s">
        <v>811</v>
      </c>
      <c r="B11003" s="52" t="s">
        <v>1601</v>
      </c>
      <c r="C11003" s="52" t="s">
        <v>930</v>
      </c>
      <c r="D11003" s="52" t="s">
        <v>1428</v>
      </c>
      <c r="E11003" s="52" t="s">
        <v>1044</v>
      </c>
      <c r="F11003" s="52" t="s">
        <v>1046</v>
      </c>
      <c r="G11003" s="56" t="s">
        <v>1047</v>
      </c>
      <c r="H11003" s="57">
        <v>36564000</v>
      </c>
    </row>
    <row r="11004" spans="1:8">
      <c r="A11004" s="52" t="s">
        <v>811</v>
      </c>
      <c r="B11004" s="52" t="s">
        <v>1601</v>
      </c>
      <c r="C11004" s="52" t="s">
        <v>930</v>
      </c>
      <c r="D11004" s="52" t="s">
        <v>1428</v>
      </c>
      <c r="E11004" s="52" t="s">
        <v>1044</v>
      </c>
      <c r="F11004" s="52" t="s">
        <v>1048</v>
      </c>
      <c r="G11004" s="56" t="s">
        <v>1049</v>
      </c>
      <c r="H11004" s="57">
        <v>98280000</v>
      </c>
    </row>
    <row r="11005" spans="1:8">
      <c r="A11005" s="52" t="s">
        <v>811</v>
      </c>
      <c r="B11005" s="52" t="s">
        <v>1601</v>
      </c>
      <c r="C11005" s="52" t="s">
        <v>930</v>
      </c>
      <c r="D11005" s="52" t="s">
        <v>1428</v>
      </c>
      <c r="E11005" s="52" t="s">
        <v>1044</v>
      </c>
      <c r="F11005" s="52" t="s">
        <v>1050</v>
      </c>
      <c r="G11005" s="56" t="s">
        <v>1051</v>
      </c>
      <c r="H11005" s="57">
        <v>12900000</v>
      </c>
    </row>
    <row r="11006" spans="1:8" ht="25.5">
      <c r="A11006" s="52" t="s">
        <v>811</v>
      </c>
      <c r="B11006" s="52" t="s">
        <v>1601</v>
      </c>
      <c r="C11006" s="52" t="s">
        <v>930</v>
      </c>
      <c r="D11006" s="52" t="s">
        <v>1428</v>
      </c>
      <c r="E11006" s="52" t="s">
        <v>1058</v>
      </c>
      <c r="F11006" s="52" t="s">
        <v>201</v>
      </c>
      <c r="G11006" s="56" t="s">
        <v>1059</v>
      </c>
      <c r="H11006" s="57">
        <v>62214000</v>
      </c>
    </row>
    <row r="11007" spans="1:8">
      <c r="A11007" s="52" t="s">
        <v>811</v>
      </c>
      <c r="B11007" s="52" t="s">
        <v>1601</v>
      </c>
      <c r="C11007" s="52" t="s">
        <v>930</v>
      </c>
      <c r="D11007" s="52" t="s">
        <v>1428</v>
      </c>
      <c r="E11007" s="52" t="s">
        <v>1058</v>
      </c>
      <c r="F11007" s="52" t="s">
        <v>1064</v>
      </c>
      <c r="G11007" s="56" t="s">
        <v>1065</v>
      </c>
      <c r="H11007" s="57">
        <v>47214000</v>
      </c>
    </row>
    <row r="11008" spans="1:8">
      <c r="A11008" s="52" t="s">
        <v>811</v>
      </c>
      <c r="B11008" s="52" t="s">
        <v>1601</v>
      </c>
      <c r="C11008" s="52" t="s">
        <v>930</v>
      </c>
      <c r="D11008" s="52" t="s">
        <v>1428</v>
      </c>
      <c r="E11008" s="52" t="s">
        <v>1058</v>
      </c>
      <c r="F11008" s="52" t="s">
        <v>1066</v>
      </c>
      <c r="G11008" s="56" t="s">
        <v>1067</v>
      </c>
      <c r="H11008" s="57">
        <v>15000000</v>
      </c>
    </row>
    <row r="11009" spans="1:8" ht="25.5">
      <c r="A11009" s="52" t="s">
        <v>811</v>
      </c>
      <c r="B11009" s="52" t="s">
        <v>1601</v>
      </c>
      <c r="C11009" s="52" t="s">
        <v>930</v>
      </c>
      <c r="D11009" s="52" t="s">
        <v>1428</v>
      </c>
      <c r="E11009" s="52" t="s">
        <v>1072</v>
      </c>
      <c r="F11009" s="52" t="s">
        <v>201</v>
      </c>
      <c r="G11009" s="56" t="s">
        <v>1073</v>
      </c>
      <c r="H11009" s="57">
        <v>14000000</v>
      </c>
    </row>
    <row r="11010" spans="1:8">
      <c r="A11010" s="52" t="s">
        <v>811</v>
      </c>
      <c r="B11010" s="52" t="s">
        <v>1601</v>
      </c>
      <c r="C11010" s="52" t="s">
        <v>930</v>
      </c>
      <c r="D11010" s="52" t="s">
        <v>1428</v>
      </c>
      <c r="E11010" s="52" t="s">
        <v>1072</v>
      </c>
      <c r="F11010" s="52" t="s">
        <v>1075</v>
      </c>
      <c r="G11010" s="56" t="s">
        <v>1065</v>
      </c>
      <c r="H11010" s="57">
        <v>14000000</v>
      </c>
    </row>
    <row r="11011" spans="1:8" ht="25.5">
      <c r="A11011" s="52" t="s">
        <v>811</v>
      </c>
      <c r="B11011" s="52" t="s">
        <v>1601</v>
      </c>
      <c r="C11011" s="52" t="s">
        <v>930</v>
      </c>
      <c r="D11011" s="52" t="s">
        <v>1428</v>
      </c>
      <c r="E11011" s="52" t="s">
        <v>1076</v>
      </c>
      <c r="F11011" s="52" t="s">
        <v>201</v>
      </c>
      <c r="G11011" s="56" t="s">
        <v>1077</v>
      </c>
      <c r="H11011" s="57">
        <v>216749841</v>
      </c>
    </row>
    <row r="11012" spans="1:8">
      <c r="A11012" s="52" t="s">
        <v>811</v>
      </c>
      <c r="B11012" s="52" t="s">
        <v>1601</v>
      </c>
      <c r="C11012" s="52" t="s">
        <v>930</v>
      </c>
      <c r="D11012" s="52" t="s">
        <v>1428</v>
      </c>
      <c r="E11012" s="52" t="s">
        <v>1076</v>
      </c>
      <c r="F11012" s="52" t="s">
        <v>1112</v>
      </c>
      <c r="G11012" s="56" t="s">
        <v>1113</v>
      </c>
      <c r="H11012" s="57">
        <v>66720035</v>
      </c>
    </row>
    <row r="11013" spans="1:8">
      <c r="A11013" s="52" t="s">
        <v>811</v>
      </c>
      <c r="B11013" s="52" t="s">
        <v>1601</v>
      </c>
      <c r="C11013" s="52" t="s">
        <v>930</v>
      </c>
      <c r="D11013" s="52" t="s">
        <v>1428</v>
      </c>
      <c r="E11013" s="52" t="s">
        <v>1076</v>
      </c>
      <c r="F11013" s="52" t="s">
        <v>1080</v>
      </c>
      <c r="G11013" s="56" t="s">
        <v>1081</v>
      </c>
      <c r="H11013" s="57">
        <v>11100000</v>
      </c>
    </row>
    <row r="11014" spans="1:8">
      <c r="A11014" s="52" t="s">
        <v>811</v>
      </c>
      <c r="B11014" s="52" t="s">
        <v>1601</v>
      </c>
      <c r="C11014" s="52" t="s">
        <v>930</v>
      </c>
      <c r="D11014" s="52" t="s">
        <v>1428</v>
      </c>
      <c r="E11014" s="52" t="s">
        <v>1076</v>
      </c>
      <c r="F11014" s="52" t="s">
        <v>1082</v>
      </c>
      <c r="G11014" s="56" t="s">
        <v>971</v>
      </c>
      <c r="H11014" s="57">
        <v>138929806</v>
      </c>
    </row>
    <row r="11015" spans="1:8">
      <c r="A11015" s="52" t="s">
        <v>811</v>
      </c>
      <c r="B11015" s="52" t="s">
        <v>1601</v>
      </c>
      <c r="C11015" s="52" t="s">
        <v>930</v>
      </c>
      <c r="D11015" s="52" t="s">
        <v>1428</v>
      </c>
      <c r="E11015" s="52" t="s">
        <v>1189</v>
      </c>
      <c r="F11015" s="52" t="s">
        <v>201</v>
      </c>
      <c r="G11015" s="56" t="s">
        <v>1190</v>
      </c>
      <c r="H11015" s="57">
        <v>25186000</v>
      </c>
    </row>
    <row r="11016" spans="1:8">
      <c r="A11016" s="52" t="s">
        <v>811</v>
      </c>
      <c r="B11016" s="52" t="s">
        <v>1601</v>
      </c>
      <c r="C11016" s="52" t="s">
        <v>930</v>
      </c>
      <c r="D11016" s="52" t="s">
        <v>1428</v>
      </c>
      <c r="E11016" s="52" t="s">
        <v>1189</v>
      </c>
      <c r="F11016" s="52" t="s">
        <v>1191</v>
      </c>
      <c r="G11016" s="56" t="s">
        <v>1192</v>
      </c>
      <c r="H11016" s="57">
        <v>25186000</v>
      </c>
    </row>
    <row r="11017" spans="1:8">
      <c r="A11017" s="52" t="s">
        <v>811</v>
      </c>
      <c r="B11017" s="52" t="s">
        <v>1601</v>
      </c>
      <c r="C11017" s="52" t="s">
        <v>930</v>
      </c>
      <c r="D11017" s="52" t="s">
        <v>1428</v>
      </c>
      <c r="E11017" s="52" t="s">
        <v>1396</v>
      </c>
      <c r="F11017" s="52" t="s">
        <v>201</v>
      </c>
      <c r="G11017" s="56" t="s">
        <v>1397</v>
      </c>
      <c r="H11017" s="57">
        <v>80000000</v>
      </c>
    </row>
    <row r="11018" spans="1:8">
      <c r="A11018" s="52" t="s">
        <v>811</v>
      </c>
      <c r="B11018" s="52" t="s">
        <v>1601</v>
      </c>
      <c r="C11018" s="52" t="s">
        <v>930</v>
      </c>
      <c r="D11018" s="52" t="s">
        <v>1428</v>
      </c>
      <c r="E11018" s="52" t="s">
        <v>1396</v>
      </c>
      <c r="F11018" s="52" t="s">
        <v>1406</v>
      </c>
      <c r="G11018" s="56" t="s">
        <v>971</v>
      </c>
      <c r="H11018" s="57">
        <v>80000000</v>
      </c>
    </row>
    <row r="11019" spans="1:8">
      <c r="A11019" s="52" t="s">
        <v>811</v>
      </c>
      <c r="B11019" s="52" t="s">
        <v>1601</v>
      </c>
      <c r="C11019" s="52" t="s">
        <v>930</v>
      </c>
      <c r="D11019" s="52" t="s">
        <v>1428</v>
      </c>
      <c r="E11019" s="52" t="s">
        <v>1083</v>
      </c>
      <c r="F11019" s="52" t="s">
        <v>201</v>
      </c>
      <c r="G11019" s="56" t="s">
        <v>971</v>
      </c>
      <c r="H11019" s="57">
        <v>573718000</v>
      </c>
    </row>
    <row r="11020" spans="1:8">
      <c r="A11020" s="52" t="s">
        <v>811</v>
      </c>
      <c r="B11020" s="52" t="s">
        <v>1601</v>
      </c>
      <c r="C11020" s="52" t="s">
        <v>930</v>
      </c>
      <c r="D11020" s="52" t="s">
        <v>1428</v>
      </c>
      <c r="E11020" s="52" t="s">
        <v>1083</v>
      </c>
      <c r="F11020" s="52" t="s">
        <v>1088</v>
      </c>
      <c r="G11020" s="56" t="s">
        <v>1089</v>
      </c>
      <c r="H11020" s="57">
        <v>64740000</v>
      </c>
    </row>
    <row r="11021" spans="1:8">
      <c r="A11021" s="52" t="s">
        <v>811</v>
      </c>
      <c r="B11021" s="52" t="s">
        <v>1601</v>
      </c>
      <c r="C11021" s="52" t="s">
        <v>930</v>
      </c>
      <c r="D11021" s="52" t="s">
        <v>1428</v>
      </c>
      <c r="E11021" s="52" t="s">
        <v>1083</v>
      </c>
      <c r="F11021" s="52" t="s">
        <v>1090</v>
      </c>
      <c r="G11021" s="56" t="s">
        <v>1091</v>
      </c>
      <c r="H11021" s="57">
        <v>508978000</v>
      </c>
    </row>
    <row r="11022" spans="1:8">
      <c r="A11022" s="52" t="s">
        <v>811</v>
      </c>
      <c r="B11022" s="52" t="s">
        <v>1602</v>
      </c>
      <c r="C11022" s="52" t="s">
        <v>201</v>
      </c>
      <c r="D11022" s="52" t="s">
        <v>201</v>
      </c>
      <c r="E11022" s="52" t="s">
        <v>201</v>
      </c>
      <c r="F11022" s="52" t="s">
        <v>201</v>
      </c>
      <c r="G11022" s="56" t="s">
        <v>1468</v>
      </c>
      <c r="H11022" s="57">
        <v>3459976000</v>
      </c>
    </row>
    <row r="11023" spans="1:8" ht="25.5">
      <c r="A11023" s="52" t="s">
        <v>811</v>
      </c>
      <c r="B11023" s="52" t="s">
        <v>1602</v>
      </c>
      <c r="C11023" s="52" t="s">
        <v>930</v>
      </c>
      <c r="D11023" s="52" t="s">
        <v>201</v>
      </c>
      <c r="E11023" s="52" t="s">
        <v>201</v>
      </c>
      <c r="F11023" s="52" t="s">
        <v>201</v>
      </c>
      <c r="G11023" s="56" t="s">
        <v>931</v>
      </c>
      <c r="H11023" s="57">
        <v>3459976000</v>
      </c>
    </row>
    <row r="11024" spans="1:8">
      <c r="A11024" s="52" t="s">
        <v>811</v>
      </c>
      <c r="B11024" s="52" t="s">
        <v>1602</v>
      </c>
      <c r="C11024" s="52" t="s">
        <v>930</v>
      </c>
      <c r="D11024" s="52" t="s">
        <v>1323</v>
      </c>
      <c r="E11024" s="52" t="s">
        <v>201</v>
      </c>
      <c r="F11024" s="52" t="s">
        <v>201</v>
      </c>
      <c r="G11024" s="56" t="s">
        <v>1324</v>
      </c>
      <c r="H11024" s="57">
        <v>0</v>
      </c>
    </row>
    <row r="11025" spans="1:8" ht="38.25">
      <c r="A11025" s="52" t="s">
        <v>811</v>
      </c>
      <c r="B11025" s="52" t="s">
        <v>1602</v>
      </c>
      <c r="C11025" s="52" t="s">
        <v>930</v>
      </c>
      <c r="D11025" s="52" t="s">
        <v>1428</v>
      </c>
      <c r="E11025" s="52" t="s">
        <v>201</v>
      </c>
      <c r="F11025" s="52" t="s">
        <v>201</v>
      </c>
      <c r="G11025" s="56" t="s">
        <v>1429</v>
      </c>
      <c r="H11025" s="57">
        <v>3459976000</v>
      </c>
    </row>
    <row r="11026" spans="1:8">
      <c r="A11026" s="52" t="s">
        <v>811</v>
      </c>
      <c r="B11026" s="52" t="s">
        <v>1602</v>
      </c>
      <c r="C11026" s="52" t="s">
        <v>930</v>
      </c>
      <c r="D11026" s="52" t="s">
        <v>1428</v>
      </c>
      <c r="E11026" s="52" t="s">
        <v>934</v>
      </c>
      <c r="F11026" s="52" t="s">
        <v>201</v>
      </c>
      <c r="G11026" s="56" t="s">
        <v>935</v>
      </c>
      <c r="H11026" s="57">
        <v>339020638</v>
      </c>
    </row>
    <row r="11027" spans="1:8">
      <c r="A11027" s="52" t="s">
        <v>811</v>
      </c>
      <c r="B11027" s="52" t="s">
        <v>1602</v>
      </c>
      <c r="C11027" s="52" t="s">
        <v>930</v>
      </c>
      <c r="D11027" s="52" t="s">
        <v>1428</v>
      </c>
      <c r="E11027" s="52" t="s">
        <v>934</v>
      </c>
      <c r="F11027" s="52" t="s">
        <v>936</v>
      </c>
      <c r="G11027" s="56" t="s">
        <v>937</v>
      </c>
      <c r="H11027" s="57">
        <v>250190638</v>
      </c>
    </row>
    <row r="11028" spans="1:8">
      <c r="A11028" s="52" t="s">
        <v>811</v>
      </c>
      <c r="B11028" s="52" t="s">
        <v>1602</v>
      </c>
      <c r="C11028" s="52" t="s">
        <v>930</v>
      </c>
      <c r="D11028" s="52" t="s">
        <v>1428</v>
      </c>
      <c r="E11028" s="52" t="s">
        <v>934</v>
      </c>
      <c r="F11028" s="52" t="s">
        <v>1359</v>
      </c>
      <c r="G11028" s="56" t="s">
        <v>1360</v>
      </c>
      <c r="H11028" s="57">
        <v>88830000</v>
      </c>
    </row>
    <row r="11029" spans="1:8" ht="25.5">
      <c r="A11029" s="52" t="s">
        <v>811</v>
      </c>
      <c r="B11029" s="52" t="s">
        <v>1602</v>
      </c>
      <c r="C11029" s="52" t="s">
        <v>930</v>
      </c>
      <c r="D11029" s="52" t="s">
        <v>1428</v>
      </c>
      <c r="E11029" s="52" t="s">
        <v>940</v>
      </c>
      <c r="F11029" s="52" t="s">
        <v>201</v>
      </c>
      <c r="G11029" s="56" t="s">
        <v>941</v>
      </c>
      <c r="H11029" s="57">
        <v>78948540</v>
      </c>
    </row>
    <row r="11030" spans="1:8" ht="25.5">
      <c r="A11030" s="52" t="s">
        <v>811</v>
      </c>
      <c r="B11030" s="52" t="s">
        <v>1602</v>
      </c>
      <c r="C11030" s="52" t="s">
        <v>930</v>
      </c>
      <c r="D11030" s="52" t="s">
        <v>1428</v>
      </c>
      <c r="E11030" s="52" t="s">
        <v>940</v>
      </c>
      <c r="F11030" s="52" t="s">
        <v>942</v>
      </c>
      <c r="G11030" s="56" t="s">
        <v>943</v>
      </c>
      <c r="H11030" s="57">
        <v>52308540</v>
      </c>
    </row>
    <row r="11031" spans="1:8">
      <c r="A11031" s="52" t="s">
        <v>811</v>
      </c>
      <c r="B11031" s="52" t="s">
        <v>1602</v>
      </c>
      <c r="C11031" s="52" t="s">
        <v>930</v>
      </c>
      <c r="D11031" s="52" t="s">
        <v>1428</v>
      </c>
      <c r="E11031" s="52" t="s">
        <v>940</v>
      </c>
      <c r="F11031" s="52" t="s">
        <v>1308</v>
      </c>
      <c r="G11031" s="56" t="s">
        <v>1309</v>
      </c>
      <c r="H11031" s="57">
        <v>26640000</v>
      </c>
    </row>
    <row r="11032" spans="1:8">
      <c r="A11032" s="52" t="s">
        <v>811</v>
      </c>
      <c r="B11032" s="52" t="s">
        <v>1602</v>
      </c>
      <c r="C11032" s="52" t="s">
        <v>930</v>
      </c>
      <c r="D11032" s="52" t="s">
        <v>1428</v>
      </c>
      <c r="E11032" s="52" t="s">
        <v>944</v>
      </c>
      <c r="F11032" s="52" t="s">
        <v>201</v>
      </c>
      <c r="G11032" s="56" t="s">
        <v>945</v>
      </c>
      <c r="H11032" s="57">
        <v>559521200</v>
      </c>
    </row>
    <row r="11033" spans="1:8">
      <c r="A11033" s="52" t="s">
        <v>811</v>
      </c>
      <c r="B11033" s="52" t="s">
        <v>1602</v>
      </c>
      <c r="C11033" s="52" t="s">
        <v>930</v>
      </c>
      <c r="D11033" s="52" t="s">
        <v>1428</v>
      </c>
      <c r="E11033" s="52" t="s">
        <v>944</v>
      </c>
      <c r="F11033" s="52" t="s">
        <v>946</v>
      </c>
      <c r="G11033" s="56" t="s">
        <v>947</v>
      </c>
      <c r="H11033" s="57">
        <v>3534400</v>
      </c>
    </row>
    <row r="11034" spans="1:8">
      <c r="A11034" s="52" t="s">
        <v>811</v>
      </c>
      <c r="B11034" s="52" t="s">
        <v>1602</v>
      </c>
      <c r="C11034" s="52" t="s">
        <v>930</v>
      </c>
      <c r="D11034" s="52" t="s">
        <v>1428</v>
      </c>
      <c r="E11034" s="52" t="s">
        <v>944</v>
      </c>
      <c r="F11034" s="52" t="s">
        <v>1240</v>
      </c>
      <c r="G11034" s="56" t="s">
        <v>1241</v>
      </c>
      <c r="H11034" s="57">
        <v>7896000</v>
      </c>
    </row>
    <row r="11035" spans="1:8" ht="25.5">
      <c r="A11035" s="52" t="s">
        <v>811</v>
      </c>
      <c r="B11035" s="52" t="s">
        <v>1602</v>
      </c>
      <c r="C11035" s="52" t="s">
        <v>930</v>
      </c>
      <c r="D11035" s="52" t="s">
        <v>1428</v>
      </c>
      <c r="E11035" s="52" t="s">
        <v>944</v>
      </c>
      <c r="F11035" s="52" t="s">
        <v>954</v>
      </c>
      <c r="G11035" s="56" t="s">
        <v>955</v>
      </c>
      <c r="H11035" s="57">
        <v>1974000</v>
      </c>
    </row>
    <row r="11036" spans="1:8" ht="25.5">
      <c r="A11036" s="52" t="s">
        <v>811</v>
      </c>
      <c r="B11036" s="52" t="s">
        <v>1602</v>
      </c>
      <c r="C11036" s="52" t="s">
        <v>930</v>
      </c>
      <c r="D11036" s="52" t="s">
        <v>1428</v>
      </c>
      <c r="E11036" s="52" t="s">
        <v>944</v>
      </c>
      <c r="F11036" s="52" t="s">
        <v>956</v>
      </c>
      <c r="G11036" s="56" t="s">
        <v>957</v>
      </c>
      <c r="H11036" s="57">
        <v>10447800</v>
      </c>
    </row>
    <row r="11037" spans="1:8">
      <c r="A11037" s="52" t="s">
        <v>811</v>
      </c>
      <c r="B11037" s="52" t="s">
        <v>1602</v>
      </c>
      <c r="C11037" s="52" t="s">
        <v>930</v>
      </c>
      <c r="D11037" s="52" t="s">
        <v>1428</v>
      </c>
      <c r="E11037" s="52" t="s">
        <v>944</v>
      </c>
      <c r="F11037" s="52" t="s">
        <v>960</v>
      </c>
      <c r="G11037" s="56" t="s">
        <v>961</v>
      </c>
      <c r="H11037" s="57">
        <v>535669000</v>
      </c>
    </row>
    <row r="11038" spans="1:8">
      <c r="A11038" s="52" t="s">
        <v>811</v>
      </c>
      <c r="B11038" s="52" t="s">
        <v>1602</v>
      </c>
      <c r="C11038" s="52" t="s">
        <v>930</v>
      </c>
      <c r="D11038" s="52" t="s">
        <v>1428</v>
      </c>
      <c r="E11038" s="52" t="s">
        <v>1139</v>
      </c>
      <c r="F11038" s="52" t="s">
        <v>201</v>
      </c>
      <c r="G11038" s="56" t="s">
        <v>1140</v>
      </c>
      <c r="H11038" s="57">
        <v>160280000</v>
      </c>
    </row>
    <row r="11039" spans="1:8">
      <c r="A11039" s="52" t="s">
        <v>811</v>
      </c>
      <c r="B11039" s="52" t="s">
        <v>1602</v>
      </c>
      <c r="C11039" s="52" t="s">
        <v>930</v>
      </c>
      <c r="D11039" s="52" t="s">
        <v>1428</v>
      </c>
      <c r="E11039" s="52" t="s">
        <v>1139</v>
      </c>
      <c r="F11039" s="52" t="s">
        <v>1203</v>
      </c>
      <c r="G11039" s="56" t="s">
        <v>1204</v>
      </c>
      <c r="H11039" s="57">
        <v>31200000</v>
      </c>
    </row>
    <row r="11040" spans="1:8">
      <c r="A11040" s="52" t="s">
        <v>811</v>
      </c>
      <c r="B11040" s="52" t="s">
        <v>1602</v>
      </c>
      <c r="C11040" s="52" t="s">
        <v>930</v>
      </c>
      <c r="D11040" s="52" t="s">
        <v>1428</v>
      </c>
      <c r="E11040" s="52" t="s">
        <v>1139</v>
      </c>
      <c r="F11040" s="52" t="s">
        <v>1141</v>
      </c>
      <c r="G11040" s="56" t="s">
        <v>1142</v>
      </c>
      <c r="H11040" s="57">
        <v>93380000</v>
      </c>
    </row>
    <row r="11041" spans="1:8">
      <c r="A11041" s="52" t="s">
        <v>811</v>
      </c>
      <c r="B11041" s="52" t="s">
        <v>1602</v>
      </c>
      <c r="C11041" s="52" t="s">
        <v>930</v>
      </c>
      <c r="D11041" s="52" t="s">
        <v>1428</v>
      </c>
      <c r="E11041" s="52" t="s">
        <v>1139</v>
      </c>
      <c r="F11041" s="52" t="s">
        <v>1266</v>
      </c>
      <c r="G11041" s="56" t="s">
        <v>1267</v>
      </c>
      <c r="H11041" s="57">
        <v>35700000</v>
      </c>
    </row>
    <row r="11042" spans="1:8">
      <c r="A11042" s="52" t="s">
        <v>811</v>
      </c>
      <c r="B11042" s="52" t="s">
        <v>1602</v>
      </c>
      <c r="C11042" s="52" t="s">
        <v>930</v>
      </c>
      <c r="D11042" s="52" t="s">
        <v>1428</v>
      </c>
      <c r="E11042" s="52" t="s">
        <v>966</v>
      </c>
      <c r="F11042" s="52" t="s">
        <v>201</v>
      </c>
      <c r="G11042" s="56" t="s">
        <v>967</v>
      </c>
      <c r="H11042" s="57">
        <v>38810000</v>
      </c>
    </row>
    <row r="11043" spans="1:8">
      <c r="A11043" s="52" t="s">
        <v>811</v>
      </c>
      <c r="B11043" s="52" t="s">
        <v>1602</v>
      </c>
      <c r="C11043" s="52" t="s">
        <v>930</v>
      </c>
      <c r="D11043" s="52" t="s">
        <v>1428</v>
      </c>
      <c r="E11043" s="52" t="s">
        <v>966</v>
      </c>
      <c r="F11043" s="52" t="s">
        <v>970</v>
      </c>
      <c r="G11043" s="56" t="s">
        <v>971</v>
      </c>
      <c r="H11043" s="57">
        <v>38810000</v>
      </c>
    </row>
    <row r="11044" spans="1:8">
      <c r="A11044" s="52" t="s">
        <v>811</v>
      </c>
      <c r="B11044" s="52" t="s">
        <v>1602</v>
      </c>
      <c r="C11044" s="52" t="s">
        <v>930</v>
      </c>
      <c r="D11044" s="52" t="s">
        <v>1428</v>
      </c>
      <c r="E11044" s="52" t="s">
        <v>972</v>
      </c>
      <c r="F11044" s="52" t="s">
        <v>201</v>
      </c>
      <c r="G11044" s="56" t="s">
        <v>973</v>
      </c>
      <c r="H11044" s="57">
        <v>52142743</v>
      </c>
    </row>
    <row r="11045" spans="1:8">
      <c r="A11045" s="52" t="s">
        <v>811</v>
      </c>
      <c r="B11045" s="52" t="s">
        <v>1602</v>
      </c>
      <c r="C11045" s="52" t="s">
        <v>930</v>
      </c>
      <c r="D11045" s="52" t="s">
        <v>1428</v>
      </c>
      <c r="E11045" s="52" t="s">
        <v>972</v>
      </c>
      <c r="F11045" s="52" t="s">
        <v>974</v>
      </c>
      <c r="G11045" s="56" t="s">
        <v>975</v>
      </c>
      <c r="H11045" s="57">
        <v>41079843</v>
      </c>
    </row>
    <row r="11046" spans="1:8">
      <c r="A11046" s="52" t="s">
        <v>811</v>
      </c>
      <c r="B11046" s="52" t="s">
        <v>1602</v>
      </c>
      <c r="C11046" s="52" t="s">
        <v>930</v>
      </c>
      <c r="D11046" s="52" t="s">
        <v>1428</v>
      </c>
      <c r="E11046" s="52" t="s">
        <v>972</v>
      </c>
      <c r="F11046" s="52" t="s">
        <v>976</v>
      </c>
      <c r="G11046" s="56" t="s">
        <v>977</v>
      </c>
      <c r="H11046" s="57">
        <v>6407100</v>
      </c>
    </row>
    <row r="11047" spans="1:8">
      <c r="A11047" s="52" t="s">
        <v>811</v>
      </c>
      <c r="B11047" s="52" t="s">
        <v>1602</v>
      </c>
      <c r="C11047" s="52" t="s">
        <v>930</v>
      </c>
      <c r="D11047" s="52" t="s">
        <v>1428</v>
      </c>
      <c r="E11047" s="52" t="s">
        <v>972</v>
      </c>
      <c r="F11047" s="52" t="s">
        <v>978</v>
      </c>
      <c r="G11047" s="56" t="s">
        <v>979</v>
      </c>
      <c r="H11047" s="57">
        <v>2529000</v>
      </c>
    </row>
    <row r="11048" spans="1:8">
      <c r="A11048" s="52" t="s">
        <v>811</v>
      </c>
      <c r="B11048" s="52" t="s">
        <v>1602</v>
      </c>
      <c r="C11048" s="52" t="s">
        <v>930</v>
      </c>
      <c r="D11048" s="52" t="s">
        <v>1428</v>
      </c>
      <c r="E11048" s="52" t="s">
        <v>972</v>
      </c>
      <c r="F11048" s="52" t="s">
        <v>980</v>
      </c>
      <c r="G11048" s="56" t="s">
        <v>981</v>
      </c>
      <c r="H11048" s="57">
        <v>2126800</v>
      </c>
    </row>
    <row r="11049" spans="1:8">
      <c r="A11049" s="52" t="s">
        <v>811</v>
      </c>
      <c r="B11049" s="52" t="s">
        <v>1602</v>
      </c>
      <c r="C11049" s="52" t="s">
        <v>930</v>
      </c>
      <c r="D11049" s="52" t="s">
        <v>1428</v>
      </c>
      <c r="E11049" s="52" t="s">
        <v>982</v>
      </c>
      <c r="F11049" s="52" t="s">
        <v>201</v>
      </c>
      <c r="G11049" s="56" t="s">
        <v>983</v>
      </c>
      <c r="H11049" s="57">
        <v>191440000</v>
      </c>
    </row>
    <row r="11050" spans="1:8">
      <c r="A11050" s="52" t="s">
        <v>811</v>
      </c>
      <c r="B11050" s="52" t="s">
        <v>1602</v>
      </c>
      <c r="C11050" s="52" t="s">
        <v>930</v>
      </c>
      <c r="D11050" s="52" t="s">
        <v>1428</v>
      </c>
      <c r="E11050" s="52" t="s">
        <v>982</v>
      </c>
      <c r="F11050" s="52" t="s">
        <v>1242</v>
      </c>
      <c r="G11050" s="56" t="s">
        <v>971</v>
      </c>
      <c r="H11050" s="57">
        <v>191440000</v>
      </c>
    </row>
    <row r="11051" spans="1:8">
      <c r="A11051" s="52" t="s">
        <v>811</v>
      </c>
      <c r="B11051" s="52" t="s">
        <v>1602</v>
      </c>
      <c r="C11051" s="52" t="s">
        <v>930</v>
      </c>
      <c r="D11051" s="52" t="s">
        <v>1428</v>
      </c>
      <c r="E11051" s="52" t="s">
        <v>986</v>
      </c>
      <c r="F11051" s="52" t="s">
        <v>201</v>
      </c>
      <c r="G11051" s="56" t="s">
        <v>987</v>
      </c>
      <c r="H11051" s="57">
        <v>3846371</v>
      </c>
    </row>
    <row r="11052" spans="1:8">
      <c r="A11052" s="52" t="s">
        <v>811</v>
      </c>
      <c r="B11052" s="52" t="s">
        <v>1602</v>
      </c>
      <c r="C11052" s="52" t="s">
        <v>930</v>
      </c>
      <c r="D11052" s="52" t="s">
        <v>1428</v>
      </c>
      <c r="E11052" s="52" t="s">
        <v>986</v>
      </c>
      <c r="F11052" s="52" t="s">
        <v>988</v>
      </c>
      <c r="G11052" s="56" t="s">
        <v>989</v>
      </c>
      <c r="H11052" s="57">
        <v>3600371</v>
      </c>
    </row>
    <row r="11053" spans="1:8">
      <c r="A11053" s="52" t="s">
        <v>811</v>
      </c>
      <c r="B11053" s="52" t="s">
        <v>1602</v>
      </c>
      <c r="C11053" s="52" t="s">
        <v>930</v>
      </c>
      <c r="D11053" s="52" t="s">
        <v>1428</v>
      </c>
      <c r="E11053" s="52" t="s">
        <v>986</v>
      </c>
      <c r="F11053" s="52" t="s">
        <v>990</v>
      </c>
      <c r="G11053" s="56" t="s">
        <v>991</v>
      </c>
      <c r="H11053" s="57">
        <v>246000</v>
      </c>
    </row>
    <row r="11054" spans="1:8">
      <c r="A11054" s="52" t="s">
        <v>811</v>
      </c>
      <c r="B11054" s="52" t="s">
        <v>1602</v>
      </c>
      <c r="C11054" s="52" t="s">
        <v>930</v>
      </c>
      <c r="D11054" s="52" t="s">
        <v>1428</v>
      </c>
      <c r="E11054" s="52" t="s">
        <v>996</v>
      </c>
      <c r="F11054" s="52" t="s">
        <v>201</v>
      </c>
      <c r="G11054" s="56" t="s">
        <v>997</v>
      </c>
      <c r="H11054" s="57">
        <v>68926545</v>
      </c>
    </row>
    <row r="11055" spans="1:8">
      <c r="A11055" s="52" t="s">
        <v>811</v>
      </c>
      <c r="B11055" s="52" t="s">
        <v>1602</v>
      </c>
      <c r="C11055" s="52" t="s">
        <v>930</v>
      </c>
      <c r="D11055" s="52" t="s">
        <v>1428</v>
      </c>
      <c r="E11055" s="52" t="s">
        <v>996</v>
      </c>
      <c r="F11055" s="52" t="s">
        <v>998</v>
      </c>
      <c r="G11055" s="56" t="s">
        <v>999</v>
      </c>
      <c r="H11055" s="57">
        <v>19292420</v>
      </c>
    </row>
    <row r="11056" spans="1:8">
      <c r="A11056" s="52" t="s">
        <v>811</v>
      </c>
      <c r="B11056" s="52" t="s">
        <v>1602</v>
      </c>
      <c r="C11056" s="52" t="s">
        <v>930</v>
      </c>
      <c r="D11056" s="52" t="s">
        <v>1428</v>
      </c>
      <c r="E11056" s="52" t="s">
        <v>996</v>
      </c>
      <c r="F11056" s="52" t="s">
        <v>1000</v>
      </c>
      <c r="G11056" s="56" t="s">
        <v>1001</v>
      </c>
      <c r="H11056" s="57">
        <v>35774000</v>
      </c>
    </row>
    <row r="11057" spans="1:8">
      <c r="A11057" s="52" t="s">
        <v>811</v>
      </c>
      <c r="B11057" s="52" t="s">
        <v>1602</v>
      </c>
      <c r="C11057" s="52" t="s">
        <v>930</v>
      </c>
      <c r="D11057" s="52" t="s">
        <v>1428</v>
      </c>
      <c r="E11057" s="52" t="s">
        <v>996</v>
      </c>
      <c r="F11057" s="52" t="s">
        <v>1004</v>
      </c>
      <c r="G11057" s="56" t="s">
        <v>1005</v>
      </c>
      <c r="H11057" s="57">
        <v>13860125</v>
      </c>
    </row>
    <row r="11058" spans="1:8">
      <c r="A11058" s="52" t="s">
        <v>811</v>
      </c>
      <c r="B11058" s="52" t="s">
        <v>1602</v>
      </c>
      <c r="C11058" s="52" t="s">
        <v>930</v>
      </c>
      <c r="D11058" s="52" t="s">
        <v>1428</v>
      </c>
      <c r="E11058" s="52" t="s">
        <v>1006</v>
      </c>
      <c r="F11058" s="52" t="s">
        <v>201</v>
      </c>
      <c r="G11058" s="56" t="s">
        <v>1007</v>
      </c>
      <c r="H11058" s="57">
        <v>41263572</v>
      </c>
    </row>
    <row r="11059" spans="1:8" ht="38.25">
      <c r="A11059" s="52" t="s">
        <v>811</v>
      </c>
      <c r="B11059" s="52" t="s">
        <v>1602</v>
      </c>
      <c r="C11059" s="52" t="s">
        <v>930</v>
      </c>
      <c r="D11059" s="52" t="s">
        <v>1428</v>
      </c>
      <c r="E11059" s="52" t="s">
        <v>1006</v>
      </c>
      <c r="F11059" s="52" t="s">
        <v>1008</v>
      </c>
      <c r="G11059" s="56" t="s">
        <v>1009</v>
      </c>
      <c r="H11059" s="57">
        <v>1155000</v>
      </c>
    </row>
    <row r="11060" spans="1:8" ht="38.25">
      <c r="A11060" s="52" t="s">
        <v>811</v>
      </c>
      <c r="B11060" s="52" t="s">
        <v>1602</v>
      </c>
      <c r="C11060" s="52" t="s">
        <v>930</v>
      </c>
      <c r="D11060" s="52" t="s">
        <v>1428</v>
      </c>
      <c r="E11060" s="52" t="s">
        <v>1006</v>
      </c>
      <c r="F11060" s="52" t="s">
        <v>1012</v>
      </c>
      <c r="G11060" s="56" t="s">
        <v>1013</v>
      </c>
      <c r="H11060" s="57">
        <v>4484072</v>
      </c>
    </row>
    <row r="11061" spans="1:8">
      <c r="A11061" s="52" t="s">
        <v>811</v>
      </c>
      <c r="B11061" s="52" t="s">
        <v>1602</v>
      </c>
      <c r="C11061" s="52" t="s">
        <v>930</v>
      </c>
      <c r="D11061" s="52" t="s">
        <v>1428</v>
      </c>
      <c r="E11061" s="52" t="s">
        <v>1006</v>
      </c>
      <c r="F11061" s="52" t="s">
        <v>1014</v>
      </c>
      <c r="G11061" s="56" t="s">
        <v>1015</v>
      </c>
      <c r="H11061" s="57">
        <v>23000000</v>
      </c>
    </row>
    <row r="11062" spans="1:8" ht="25.5">
      <c r="A11062" s="52" t="s">
        <v>811</v>
      </c>
      <c r="B11062" s="52" t="s">
        <v>1602</v>
      </c>
      <c r="C11062" s="52" t="s">
        <v>930</v>
      </c>
      <c r="D11062" s="52" t="s">
        <v>1428</v>
      </c>
      <c r="E11062" s="52" t="s">
        <v>1006</v>
      </c>
      <c r="F11062" s="52" t="s">
        <v>1016</v>
      </c>
      <c r="G11062" s="56" t="s">
        <v>1017</v>
      </c>
      <c r="H11062" s="57">
        <v>3301500</v>
      </c>
    </row>
    <row r="11063" spans="1:8">
      <c r="A11063" s="52" t="s">
        <v>811</v>
      </c>
      <c r="B11063" s="52" t="s">
        <v>1602</v>
      </c>
      <c r="C11063" s="52" t="s">
        <v>930</v>
      </c>
      <c r="D11063" s="52" t="s">
        <v>1428</v>
      </c>
      <c r="E11063" s="52" t="s">
        <v>1006</v>
      </c>
      <c r="F11063" s="52" t="s">
        <v>1020</v>
      </c>
      <c r="G11063" s="56" t="s">
        <v>511</v>
      </c>
      <c r="H11063" s="57">
        <v>9323000</v>
      </c>
    </row>
    <row r="11064" spans="1:8">
      <c r="A11064" s="52" t="s">
        <v>811</v>
      </c>
      <c r="B11064" s="52" t="s">
        <v>1602</v>
      </c>
      <c r="C11064" s="52" t="s">
        <v>930</v>
      </c>
      <c r="D11064" s="52" t="s">
        <v>1428</v>
      </c>
      <c r="E11064" s="52" t="s">
        <v>1021</v>
      </c>
      <c r="F11064" s="52" t="s">
        <v>201</v>
      </c>
      <c r="G11064" s="56" t="s">
        <v>1022</v>
      </c>
      <c r="H11064" s="57">
        <v>528212742</v>
      </c>
    </row>
    <row r="11065" spans="1:8">
      <c r="A11065" s="52" t="s">
        <v>811</v>
      </c>
      <c r="B11065" s="52" t="s">
        <v>1602</v>
      </c>
      <c r="C11065" s="52" t="s">
        <v>930</v>
      </c>
      <c r="D11065" s="52" t="s">
        <v>1428</v>
      </c>
      <c r="E11065" s="52" t="s">
        <v>1021</v>
      </c>
      <c r="F11065" s="52" t="s">
        <v>1023</v>
      </c>
      <c r="G11065" s="56" t="s">
        <v>1024</v>
      </c>
      <c r="H11065" s="57">
        <v>13496580</v>
      </c>
    </row>
    <row r="11066" spans="1:8">
      <c r="A11066" s="52" t="s">
        <v>811</v>
      </c>
      <c r="B11066" s="52" t="s">
        <v>1602</v>
      </c>
      <c r="C11066" s="52" t="s">
        <v>930</v>
      </c>
      <c r="D11066" s="52" t="s">
        <v>1428</v>
      </c>
      <c r="E11066" s="52" t="s">
        <v>1021</v>
      </c>
      <c r="F11066" s="52" t="s">
        <v>1025</v>
      </c>
      <c r="G11066" s="56" t="s">
        <v>1026</v>
      </c>
      <c r="H11066" s="57">
        <v>4100000</v>
      </c>
    </row>
    <row r="11067" spans="1:8">
      <c r="A11067" s="52" t="s">
        <v>811</v>
      </c>
      <c r="B11067" s="52" t="s">
        <v>1602</v>
      </c>
      <c r="C11067" s="52" t="s">
        <v>930</v>
      </c>
      <c r="D11067" s="52" t="s">
        <v>1428</v>
      </c>
      <c r="E11067" s="52" t="s">
        <v>1021</v>
      </c>
      <c r="F11067" s="52" t="s">
        <v>1027</v>
      </c>
      <c r="G11067" s="56" t="s">
        <v>1028</v>
      </c>
      <c r="H11067" s="57">
        <v>7000000</v>
      </c>
    </row>
    <row r="11068" spans="1:8">
      <c r="A11068" s="52" t="s">
        <v>811</v>
      </c>
      <c r="B11068" s="52" t="s">
        <v>1602</v>
      </c>
      <c r="C11068" s="52" t="s">
        <v>930</v>
      </c>
      <c r="D11068" s="52" t="s">
        <v>1428</v>
      </c>
      <c r="E11068" s="52" t="s">
        <v>1021</v>
      </c>
      <c r="F11068" s="52" t="s">
        <v>1029</v>
      </c>
      <c r="G11068" s="56" t="s">
        <v>1030</v>
      </c>
      <c r="H11068" s="57">
        <v>290000</v>
      </c>
    </row>
    <row r="11069" spans="1:8">
      <c r="A11069" s="52" t="s">
        <v>811</v>
      </c>
      <c r="B11069" s="52" t="s">
        <v>1602</v>
      </c>
      <c r="C11069" s="52" t="s">
        <v>930</v>
      </c>
      <c r="D11069" s="52" t="s">
        <v>1428</v>
      </c>
      <c r="E11069" s="52" t="s">
        <v>1021</v>
      </c>
      <c r="F11069" s="52" t="s">
        <v>1243</v>
      </c>
      <c r="G11069" s="56" t="s">
        <v>1244</v>
      </c>
      <c r="H11069" s="57">
        <v>383662</v>
      </c>
    </row>
    <row r="11070" spans="1:8">
      <c r="A11070" s="52" t="s">
        <v>811</v>
      </c>
      <c r="B11070" s="52" t="s">
        <v>1602</v>
      </c>
      <c r="C11070" s="52" t="s">
        <v>930</v>
      </c>
      <c r="D11070" s="52" t="s">
        <v>1428</v>
      </c>
      <c r="E11070" s="52" t="s">
        <v>1021</v>
      </c>
      <c r="F11070" s="52" t="s">
        <v>1031</v>
      </c>
      <c r="G11070" s="56" t="s">
        <v>1032</v>
      </c>
      <c r="H11070" s="57">
        <v>197920000</v>
      </c>
    </row>
    <row r="11071" spans="1:8">
      <c r="A11071" s="52" t="s">
        <v>811</v>
      </c>
      <c r="B11071" s="52" t="s">
        <v>1602</v>
      </c>
      <c r="C11071" s="52" t="s">
        <v>930</v>
      </c>
      <c r="D11071" s="52" t="s">
        <v>1428</v>
      </c>
      <c r="E11071" s="52" t="s">
        <v>1021</v>
      </c>
      <c r="F11071" s="52" t="s">
        <v>1033</v>
      </c>
      <c r="G11071" s="56" t="s">
        <v>1034</v>
      </c>
      <c r="H11071" s="57">
        <v>305022500</v>
      </c>
    </row>
    <row r="11072" spans="1:8">
      <c r="A11072" s="52" t="s">
        <v>811</v>
      </c>
      <c r="B11072" s="52" t="s">
        <v>1602</v>
      </c>
      <c r="C11072" s="52" t="s">
        <v>930</v>
      </c>
      <c r="D11072" s="52" t="s">
        <v>1428</v>
      </c>
      <c r="E11072" s="52" t="s">
        <v>1035</v>
      </c>
      <c r="F11072" s="52" t="s">
        <v>201</v>
      </c>
      <c r="G11072" s="56" t="s">
        <v>1036</v>
      </c>
      <c r="H11072" s="57">
        <v>29150000</v>
      </c>
    </row>
    <row r="11073" spans="1:8">
      <c r="A11073" s="52" t="s">
        <v>811</v>
      </c>
      <c r="B11073" s="52" t="s">
        <v>1602</v>
      </c>
      <c r="C11073" s="52" t="s">
        <v>930</v>
      </c>
      <c r="D11073" s="52" t="s">
        <v>1428</v>
      </c>
      <c r="E11073" s="52" t="s">
        <v>1035</v>
      </c>
      <c r="F11073" s="52" t="s">
        <v>1039</v>
      </c>
      <c r="G11073" s="56" t="s">
        <v>1040</v>
      </c>
      <c r="H11073" s="57">
        <v>5900000</v>
      </c>
    </row>
    <row r="11074" spans="1:8">
      <c r="A11074" s="52" t="s">
        <v>811</v>
      </c>
      <c r="B11074" s="52" t="s">
        <v>1602</v>
      </c>
      <c r="C11074" s="52" t="s">
        <v>930</v>
      </c>
      <c r="D11074" s="52" t="s">
        <v>1428</v>
      </c>
      <c r="E11074" s="52" t="s">
        <v>1035</v>
      </c>
      <c r="F11074" s="52" t="s">
        <v>1041</v>
      </c>
      <c r="G11074" s="56" t="s">
        <v>1028</v>
      </c>
      <c r="H11074" s="57">
        <v>5850000</v>
      </c>
    </row>
    <row r="11075" spans="1:8">
      <c r="A11075" s="52" t="s">
        <v>811</v>
      </c>
      <c r="B11075" s="52" t="s">
        <v>1602</v>
      </c>
      <c r="C11075" s="52" t="s">
        <v>930</v>
      </c>
      <c r="D11075" s="52" t="s">
        <v>1428</v>
      </c>
      <c r="E11075" s="52" t="s">
        <v>1035</v>
      </c>
      <c r="F11075" s="52" t="s">
        <v>1042</v>
      </c>
      <c r="G11075" s="56" t="s">
        <v>1043</v>
      </c>
      <c r="H11075" s="57">
        <v>17400000</v>
      </c>
    </row>
    <row r="11076" spans="1:8">
      <c r="A11076" s="52" t="s">
        <v>811</v>
      </c>
      <c r="B11076" s="52" t="s">
        <v>1602</v>
      </c>
      <c r="C11076" s="52" t="s">
        <v>930</v>
      </c>
      <c r="D11076" s="52" t="s">
        <v>1428</v>
      </c>
      <c r="E11076" s="52" t="s">
        <v>1044</v>
      </c>
      <c r="F11076" s="52" t="s">
        <v>201</v>
      </c>
      <c r="G11076" s="56" t="s">
        <v>1045</v>
      </c>
      <c r="H11076" s="57">
        <v>125048800</v>
      </c>
    </row>
    <row r="11077" spans="1:8">
      <c r="A11077" s="52" t="s">
        <v>811</v>
      </c>
      <c r="B11077" s="52" t="s">
        <v>1602</v>
      </c>
      <c r="C11077" s="52" t="s">
        <v>930</v>
      </c>
      <c r="D11077" s="52" t="s">
        <v>1428</v>
      </c>
      <c r="E11077" s="52" t="s">
        <v>1044</v>
      </c>
      <c r="F11077" s="52" t="s">
        <v>1046</v>
      </c>
      <c r="G11077" s="56" t="s">
        <v>1047</v>
      </c>
      <c r="H11077" s="57">
        <v>34800000</v>
      </c>
    </row>
    <row r="11078" spans="1:8">
      <c r="A11078" s="52" t="s">
        <v>811</v>
      </c>
      <c r="B11078" s="52" t="s">
        <v>1602</v>
      </c>
      <c r="C11078" s="52" t="s">
        <v>930</v>
      </c>
      <c r="D11078" s="52" t="s">
        <v>1428</v>
      </c>
      <c r="E11078" s="52" t="s">
        <v>1044</v>
      </c>
      <c r="F11078" s="52" t="s">
        <v>1048</v>
      </c>
      <c r="G11078" s="56" t="s">
        <v>1049</v>
      </c>
      <c r="H11078" s="57">
        <v>54900000</v>
      </c>
    </row>
    <row r="11079" spans="1:8">
      <c r="A11079" s="52" t="s">
        <v>811</v>
      </c>
      <c r="B11079" s="52" t="s">
        <v>1602</v>
      </c>
      <c r="C11079" s="52" t="s">
        <v>930</v>
      </c>
      <c r="D11079" s="52" t="s">
        <v>1428</v>
      </c>
      <c r="E11079" s="52" t="s">
        <v>1044</v>
      </c>
      <c r="F11079" s="52" t="s">
        <v>1050</v>
      </c>
      <c r="G11079" s="56" t="s">
        <v>1051</v>
      </c>
      <c r="H11079" s="57">
        <v>35348800</v>
      </c>
    </row>
    <row r="11080" spans="1:8" ht="25.5">
      <c r="A11080" s="52" t="s">
        <v>811</v>
      </c>
      <c r="B11080" s="52" t="s">
        <v>1602</v>
      </c>
      <c r="C11080" s="52" t="s">
        <v>930</v>
      </c>
      <c r="D11080" s="52" t="s">
        <v>1428</v>
      </c>
      <c r="E11080" s="52" t="s">
        <v>1058</v>
      </c>
      <c r="F11080" s="52" t="s">
        <v>201</v>
      </c>
      <c r="G11080" s="56" t="s">
        <v>1059</v>
      </c>
      <c r="H11080" s="57">
        <v>1250000</v>
      </c>
    </row>
    <row r="11081" spans="1:8">
      <c r="A11081" s="52" t="s">
        <v>811</v>
      </c>
      <c r="B11081" s="52" t="s">
        <v>1602</v>
      </c>
      <c r="C11081" s="52" t="s">
        <v>930</v>
      </c>
      <c r="D11081" s="52" t="s">
        <v>1428</v>
      </c>
      <c r="E11081" s="52" t="s">
        <v>1058</v>
      </c>
      <c r="F11081" s="52" t="s">
        <v>1064</v>
      </c>
      <c r="G11081" s="56" t="s">
        <v>1065</v>
      </c>
      <c r="H11081" s="57">
        <v>1250000</v>
      </c>
    </row>
    <row r="11082" spans="1:8" ht="25.5">
      <c r="A11082" s="52" t="s">
        <v>811</v>
      </c>
      <c r="B11082" s="52" t="s">
        <v>1602</v>
      </c>
      <c r="C11082" s="52" t="s">
        <v>930</v>
      </c>
      <c r="D11082" s="52" t="s">
        <v>1428</v>
      </c>
      <c r="E11082" s="52" t="s">
        <v>1072</v>
      </c>
      <c r="F11082" s="52" t="s">
        <v>201</v>
      </c>
      <c r="G11082" s="56" t="s">
        <v>1073</v>
      </c>
      <c r="H11082" s="57">
        <v>284552000</v>
      </c>
    </row>
    <row r="11083" spans="1:8">
      <c r="A11083" s="52" t="s">
        <v>811</v>
      </c>
      <c r="B11083" s="52" t="s">
        <v>1602</v>
      </c>
      <c r="C11083" s="52" t="s">
        <v>930</v>
      </c>
      <c r="D11083" s="52" t="s">
        <v>1428</v>
      </c>
      <c r="E11083" s="52" t="s">
        <v>1072</v>
      </c>
      <c r="F11083" s="52" t="s">
        <v>1074</v>
      </c>
      <c r="G11083" s="56" t="s">
        <v>1067</v>
      </c>
      <c r="H11083" s="57">
        <v>250452000</v>
      </c>
    </row>
    <row r="11084" spans="1:8">
      <c r="A11084" s="52" t="s">
        <v>811</v>
      </c>
      <c r="B11084" s="52" t="s">
        <v>1602</v>
      </c>
      <c r="C11084" s="52" t="s">
        <v>930</v>
      </c>
      <c r="D11084" s="52" t="s">
        <v>1428</v>
      </c>
      <c r="E11084" s="52" t="s">
        <v>1072</v>
      </c>
      <c r="F11084" s="52" t="s">
        <v>1075</v>
      </c>
      <c r="G11084" s="56" t="s">
        <v>1065</v>
      </c>
      <c r="H11084" s="57">
        <v>34100000</v>
      </c>
    </row>
    <row r="11085" spans="1:8" ht="25.5">
      <c r="A11085" s="52" t="s">
        <v>811</v>
      </c>
      <c r="B11085" s="52" t="s">
        <v>1602</v>
      </c>
      <c r="C11085" s="52" t="s">
        <v>930</v>
      </c>
      <c r="D11085" s="52" t="s">
        <v>1428</v>
      </c>
      <c r="E11085" s="52" t="s">
        <v>1076</v>
      </c>
      <c r="F11085" s="52" t="s">
        <v>201</v>
      </c>
      <c r="G11085" s="56" t="s">
        <v>1077</v>
      </c>
      <c r="H11085" s="57">
        <v>249732200</v>
      </c>
    </row>
    <row r="11086" spans="1:8">
      <c r="A11086" s="52" t="s">
        <v>811</v>
      </c>
      <c r="B11086" s="52" t="s">
        <v>1602</v>
      </c>
      <c r="C11086" s="52" t="s">
        <v>930</v>
      </c>
      <c r="D11086" s="52" t="s">
        <v>1428</v>
      </c>
      <c r="E11086" s="52" t="s">
        <v>1076</v>
      </c>
      <c r="F11086" s="52" t="s">
        <v>1112</v>
      </c>
      <c r="G11086" s="56" t="s">
        <v>1113</v>
      </c>
      <c r="H11086" s="57">
        <v>21526200</v>
      </c>
    </row>
    <row r="11087" spans="1:8">
      <c r="A11087" s="52" t="s">
        <v>811</v>
      </c>
      <c r="B11087" s="52" t="s">
        <v>1602</v>
      </c>
      <c r="C11087" s="52" t="s">
        <v>930</v>
      </c>
      <c r="D11087" s="52" t="s">
        <v>1428</v>
      </c>
      <c r="E11087" s="52" t="s">
        <v>1076</v>
      </c>
      <c r="F11087" s="52" t="s">
        <v>1082</v>
      </c>
      <c r="G11087" s="56" t="s">
        <v>971</v>
      </c>
      <c r="H11087" s="57">
        <v>228206000</v>
      </c>
    </row>
    <row r="11088" spans="1:8">
      <c r="A11088" s="52" t="s">
        <v>811</v>
      </c>
      <c r="B11088" s="52" t="s">
        <v>1602</v>
      </c>
      <c r="C11088" s="52" t="s">
        <v>930</v>
      </c>
      <c r="D11088" s="52" t="s">
        <v>1428</v>
      </c>
      <c r="E11088" s="52" t="s">
        <v>1189</v>
      </c>
      <c r="F11088" s="52" t="s">
        <v>201</v>
      </c>
      <c r="G11088" s="56" t="s">
        <v>1190</v>
      </c>
      <c r="H11088" s="57">
        <v>300000</v>
      </c>
    </row>
    <row r="11089" spans="1:8">
      <c r="A11089" s="52" t="s">
        <v>811</v>
      </c>
      <c r="B11089" s="52" t="s">
        <v>1602</v>
      </c>
      <c r="C11089" s="52" t="s">
        <v>930</v>
      </c>
      <c r="D11089" s="52" t="s">
        <v>1428</v>
      </c>
      <c r="E11089" s="52" t="s">
        <v>1189</v>
      </c>
      <c r="F11089" s="52" t="s">
        <v>1191</v>
      </c>
      <c r="G11089" s="56" t="s">
        <v>1192</v>
      </c>
      <c r="H11089" s="57">
        <v>300000</v>
      </c>
    </row>
    <row r="11090" spans="1:8">
      <c r="A11090" s="52" t="s">
        <v>811</v>
      </c>
      <c r="B11090" s="52" t="s">
        <v>1602</v>
      </c>
      <c r="C11090" s="52" t="s">
        <v>930</v>
      </c>
      <c r="D11090" s="52" t="s">
        <v>1428</v>
      </c>
      <c r="E11090" s="52" t="s">
        <v>1083</v>
      </c>
      <c r="F11090" s="52" t="s">
        <v>201</v>
      </c>
      <c r="G11090" s="56" t="s">
        <v>971</v>
      </c>
      <c r="H11090" s="57">
        <v>707530649</v>
      </c>
    </row>
    <row r="11091" spans="1:8">
      <c r="A11091" s="52" t="s">
        <v>811</v>
      </c>
      <c r="B11091" s="52" t="s">
        <v>1602</v>
      </c>
      <c r="C11091" s="52" t="s">
        <v>930</v>
      </c>
      <c r="D11091" s="52" t="s">
        <v>1428</v>
      </c>
      <c r="E11091" s="52" t="s">
        <v>1083</v>
      </c>
      <c r="F11091" s="52" t="s">
        <v>1088</v>
      </c>
      <c r="G11091" s="56" t="s">
        <v>1089</v>
      </c>
      <c r="H11091" s="57">
        <v>7400000</v>
      </c>
    </row>
    <row r="11092" spans="1:8">
      <c r="A11092" s="52" t="s">
        <v>811</v>
      </c>
      <c r="B11092" s="52" t="s">
        <v>1602</v>
      </c>
      <c r="C11092" s="52" t="s">
        <v>930</v>
      </c>
      <c r="D11092" s="52" t="s">
        <v>1428</v>
      </c>
      <c r="E11092" s="52" t="s">
        <v>1083</v>
      </c>
      <c r="F11092" s="52" t="s">
        <v>1090</v>
      </c>
      <c r="G11092" s="56" t="s">
        <v>1091</v>
      </c>
      <c r="H11092" s="57">
        <v>700130649</v>
      </c>
    </row>
    <row r="11093" spans="1:8">
      <c r="A11093" s="52" t="s">
        <v>811</v>
      </c>
      <c r="B11093" s="52" t="s">
        <v>1603</v>
      </c>
      <c r="C11093" s="52" t="s">
        <v>201</v>
      </c>
      <c r="D11093" s="52" t="s">
        <v>201</v>
      </c>
      <c r="E11093" s="52" t="s">
        <v>201</v>
      </c>
      <c r="F11093" s="52" t="s">
        <v>201</v>
      </c>
      <c r="G11093" s="56" t="s">
        <v>1470</v>
      </c>
      <c r="H11093" s="57">
        <v>4330548000</v>
      </c>
    </row>
    <row r="11094" spans="1:8" ht="25.5">
      <c r="A11094" s="52" t="s">
        <v>811</v>
      </c>
      <c r="B11094" s="52" t="s">
        <v>1603</v>
      </c>
      <c r="C11094" s="52" t="s">
        <v>930</v>
      </c>
      <c r="D11094" s="52" t="s">
        <v>201</v>
      </c>
      <c r="E11094" s="52" t="s">
        <v>201</v>
      </c>
      <c r="F11094" s="52" t="s">
        <v>201</v>
      </c>
      <c r="G11094" s="56" t="s">
        <v>931</v>
      </c>
      <c r="H11094" s="57">
        <v>4330548000</v>
      </c>
    </row>
    <row r="11095" spans="1:8" ht="38.25">
      <c r="A11095" s="52" t="s">
        <v>811</v>
      </c>
      <c r="B11095" s="52" t="s">
        <v>1603</v>
      </c>
      <c r="C11095" s="52" t="s">
        <v>930</v>
      </c>
      <c r="D11095" s="52" t="s">
        <v>1428</v>
      </c>
      <c r="E11095" s="52" t="s">
        <v>201</v>
      </c>
      <c r="F11095" s="52" t="s">
        <v>201</v>
      </c>
      <c r="G11095" s="56" t="s">
        <v>1429</v>
      </c>
      <c r="H11095" s="57">
        <v>4330548000</v>
      </c>
    </row>
    <row r="11096" spans="1:8">
      <c r="A11096" s="52" t="s">
        <v>811</v>
      </c>
      <c r="B11096" s="52" t="s">
        <v>1603</v>
      </c>
      <c r="C11096" s="52" t="s">
        <v>930</v>
      </c>
      <c r="D11096" s="52" t="s">
        <v>1428</v>
      </c>
      <c r="E11096" s="52" t="s">
        <v>934</v>
      </c>
      <c r="F11096" s="52" t="s">
        <v>201</v>
      </c>
      <c r="G11096" s="56" t="s">
        <v>935</v>
      </c>
      <c r="H11096" s="57">
        <v>1920983435</v>
      </c>
    </row>
    <row r="11097" spans="1:8">
      <c r="A11097" s="52" t="s">
        <v>811</v>
      </c>
      <c r="B11097" s="52" t="s">
        <v>1603</v>
      </c>
      <c r="C11097" s="52" t="s">
        <v>930</v>
      </c>
      <c r="D11097" s="52" t="s">
        <v>1428</v>
      </c>
      <c r="E11097" s="52" t="s">
        <v>934</v>
      </c>
      <c r="F11097" s="52" t="s">
        <v>936</v>
      </c>
      <c r="G11097" s="56" t="s">
        <v>937</v>
      </c>
      <c r="H11097" s="57">
        <v>1788329795</v>
      </c>
    </row>
    <row r="11098" spans="1:8">
      <c r="A11098" s="52" t="s">
        <v>811</v>
      </c>
      <c r="B11098" s="52" t="s">
        <v>1603</v>
      </c>
      <c r="C11098" s="52" t="s">
        <v>930</v>
      </c>
      <c r="D11098" s="52" t="s">
        <v>1428</v>
      </c>
      <c r="E11098" s="52" t="s">
        <v>934</v>
      </c>
      <c r="F11098" s="52" t="s">
        <v>1359</v>
      </c>
      <c r="G11098" s="56" t="s">
        <v>1360</v>
      </c>
      <c r="H11098" s="57">
        <v>132653640</v>
      </c>
    </row>
    <row r="11099" spans="1:8" ht="25.5">
      <c r="A11099" s="52" t="s">
        <v>811</v>
      </c>
      <c r="B11099" s="52" t="s">
        <v>1603</v>
      </c>
      <c r="C11099" s="52" t="s">
        <v>930</v>
      </c>
      <c r="D11099" s="52" t="s">
        <v>1428</v>
      </c>
      <c r="E11099" s="52" t="s">
        <v>940</v>
      </c>
      <c r="F11099" s="52" t="s">
        <v>201</v>
      </c>
      <c r="G11099" s="56" t="s">
        <v>941</v>
      </c>
      <c r="H11099" s="57">
        <v>46194000</v>
      </c>
    </row>
    <row r="11100" spans="1:8" ht="25.5">
      <c r="A11100" s="52" t="s">
        <v>811</v>
      </c>
      <c r="B11100" s="52" t="s">
        <v>1603</v>
      </c>
      <c r="C11100" s="52" t="s">
        <v>930</v>
      </c>
      <c r="D11100" s="52" t="s">
        <v>1428</v>
      </c>
      <c r="E11100" s="52" t="s">
        <v>940</v>
      </c>
      <c r="F11100" s="52" t="s">
        <v>942</v>
      </c>
      <c r="G11100" s="56" t="s">
        <v>943</v>
      </c>
      <c r="H11100" s="57">
        <v>46194000</v>
      </c>
    </row>
    <row r="11101" spans="1:8">
      <c r="A11101" s="52" t="s">
        <v>811</v>
      </c>
      <c r="B11101" s="52" t="s">
        <v>1603</v>
      </c>
      <c r="C11101" s="52" t="s">
        <v>930</v>
      </c>
      <c r="D11101" s="52" t="s">
        <v>1428</v>
      </c>
      <c r="E11101" s="52" t="s">
        <v>944</v>
      </c>
      <c r="F11101" s="52" t="s">
        <v>201</v>
      </c>
      <c r="G11101" s="56" t="s">
        <v>945</v>
      </c>
      <c r="H11101" s="57">
        <v>360744890</v>
      </c>
    </row>
    <row r="11102" spans="1:8">
      <c r="A11102" s="52" t="s">
        <v>811</v>
      </c>
      <c r="B11102" s="52" t="s">
        <v>1603</v>
      </c>
      <c r="C11102" s="52" t="s">
        <v>930</v>
      </c>
      <c r="D11102" s="52" t="s">
        <v>1428</v>
      </c>
      <c r="E11102" s="52" t="s">
        <v>944</v>
      </c>
      <c r="F11102" s="52" t="s">
        <v>946</v>
      </c>
      <c r="G11102" s="56" t="s">
        <v>947</v>
      </c>
      <c r="H11102" s="57">
        <v>78725254</v>
      </c>
    </row>
    <row r="11103" spans="1:8">
      <c r="A11103" s="52" t="s">
        <v>811</v>
      </c>
      <c r="B11103" s="52" t="s">
        <v>1603</v>
      </c>
      <c r="C11103" s="52" t="s">
        <v>930</v>
      </c>
      <c r="D11103" s="52" t="s">
        <v>1428</v>
      </c>
      <c r="E11103" s="52" t="s">
        <v>944</v>
      </c>
      <c r="F11103" s="52" t="s">
        <v>1240</v>
      </c>
      <c r="G11103" s="56" t="s">
        <v>1241</v>
      </c>
      <c r="H11103" s="57">
        <v>39145200</v>
      </c>
    </row>
    <row r="11104" spans="1:8">
      <c r="A11104" s="52" t="s">
        <v>811</v>
      </c>
      <c r="B11104" s="52" t="s">
        <v>1603</v>
      </c>
      <c r="C11104" s="52" t="s">
        <v>930</v>
      </c>
      <c r="D11104" s="52" t="s">
        <v>1428</v>
      </c>
      <c r="E11104" s="52" t="s">
        <v>944</v>
      </c>
      <c r="F11104" s="52" t="s">
        <v>948</v>
      </c>
      <c r="G11104" s="56" t="s">
        <v>949</v>
      </c>
      <c r="H11104" s="57">
        <v>30576000</v>
      </c>
    </row>
    <row r="11105" spans="1:8">
      <c r="A11105" s="52" t="s">
        <v>811</v>
      </c>
      <c r="B11105" s="52" t="s">
        <v>1603</v>
      </c>
      <c r="C11105" s="52" t="s">
        <v>930</v>
      </c>
      <c r="D11105" s="52" t="s">
        <v>1428</v>
      </c>
      <c r="E11105" s="52" t="s">
        <v>944</v>
      </c>
      <c r="F11105" s="52" t="s">
        <v>1229</v>
      </c>
      <c r="G11105" s="56" t="s">
        <v>1230</v>
      </c>
      <c r="H11105" s="57">
        <v>17170700</v>
      </c>
    </row>
    <row r="11106" spans="1:8" ht="25.5">
      <c r="A11106" s="52" t="s">
        <v>811</v>
      </c>
      <c r="B11106" s="52" t="s">
        <v>1603</v>
      </c>
      <c r="C11106" s="52" t="s">
        <v>930</v>
      </c>
      <c r="D11106" s="52" t="s">
        <v>1428</v>
      </c>
      <c r="E11106" s="52" t="s">
        <v>944</v>
      </c>
      <c r="F11106" s="52" t="s">
        <v>954</v>
      </c>
      <c r="G11106" s="56" t="s">
        <v>955</v>
      </c>
      <c r="H11106" s="57">
        <v>3948000</v>
      </c>
    </row>
    <row r="11107" spans="1:8">
      <c r="A11107" s="52" t="s">
        <v>811</v>
      </c>
      <c r="B11107" s="52" t="s">
        <v>1603</v>
      </c>
      <c r="C11107" s="52" t="s">
        <v>930</v>
      </c>
      <c r="D11107" s="52" t="s">
        <v>1428</v>
      </c>
      <c r="E11107" s="52" t="s">
        <v>944</v>
      </c>
      <c r="F11107" s="52" t="s">
        <v>1287</v>
      </c>
      <c r="G11107" s="56" t="s">
        <v>1288</v>
      </c>
      <c r="H11107" s="57">
        <v>7507800</v>
      </c>
    </row>
    <row r="11108" spans="1:8">
      <c r="A11108" s="52" t="s">
        <v>811</v>
      </c>
      <c r="B11108" s="52" t="s">
        <v>1603</v>
      </c>
      <c r="C11108" s="52" t="s">
        <v>930</v>
      </c>
      <c r="D11108" s="52" t="s">
        <v>1428</v>
      </c>
      <c r="E11108" s="52" t="s">
        <v>944</v>
      </c>
      <c r="F11108" s="52" t="s">
        <v>960</v>
      </c>
      <c r="G11108" s="56" t="s">
        <v>961</v>
      </c>
      <c r="H11108" s="57">
        <v>183671936</v>
      </c>
    </row>
    <row r="11109" spans="1:8">
      <c r="A11109" s="52" t="s">
        <v>811</v>
      </c>
      <c r="B11109" s="52" t="s">
        <v>1603</v>
      </c>
      <c r="C11109" s="52" t="s">
        <v>930</v>
      </c>
      <c r="D11109" s="52" t="s">
        <v>1428</v>
      </c>
      <c r="E11109" s="52" t="s">
        <v>1139</v>
      </c>
      <c r="F11109" s="52" t="s">
        <v>201</v>
      </c>
      <c r="G11109" s="56" t="s">
        <v>1140</v>
      </c>
      <c r="H11109" s="57">
        <v>28100000</v>
      </c>
    </row>
    <row r="11110" spans="1:8">
      <c r="A11110" s="52" t="s">
        <v>811</v>
      </c>
      <c r="B11110" s="52" t="s">
        <v>1603</v>
      </c>
      <c r="C11110" s="52" t="s">
        <v>930</v>
      </c>
      <c r="D11110" s="52" t="s">
        <v>1428</v>
      </c>
      <c r="E11110" s="52" t="s">
        <v>1139</v>
      </c>
      <c r="F11110" s="52" t="s">
        <v>1203</v>
      </c>
      <c r="G11110" s="56" t="s">
        <v>1204</v>
      </c>
      <c r="H11110" s="57">
        <v>12500000</v>
      </c>
    </row>
    <row r="11111" spans="1:8">
      <c r="A11111" s="52" t="s">
        <v>811</v>
      </c>
      <c r="B11111" s="52" t="s">
        <v>1603</v>
      </c>
      <c r="C11111" s="52" t="s">
        <v>930</v>
      </c>
      <c r="D11111" s="52" t="s">
        <v>1428</v>
      </c>
      <c r="E11111" s="52" t="s">
        <v>1139</v>
      </c>
      <c r="F11111" s="52" t="s">
        <v>1141</v>
      </c>
      <c r="G11111" s="56" t="s">
        <v>1142</v>
      </c>
      <c r="H11111" s="57">
        <v>12300000</v>
      </c>
    </row>
    <row r="11112" spans="1:8">
      <c r="A11112" s="52" t="s">
        <v>811</v>
      </c>
      <c r="B11112" s="52" t="s">
        <v>1603</v>
      </c>
      <c r="C11112" s="52" t="s">
        <v>930</v>
      </c>
      <c r="D11112" s="52" t="s">
        <v>1428</v>
      </c>
      <c r="E11112" s="52" t="s">
        <v>1139</v>
      </c>
      <c r="F11112" s="52" t="s">
        <v>1266</v>
      </c>
      <c r="G11112" s="56" t="s">
        <v>1267</v>
      </c>
      <c r="H11112" s="57">
        <v>3300000</v>
      </c>
    </row>
    <row r="11113" spans="1:8">
      <c r="A11113" s="52" t="s">
        <v>811</v>
      </c>
      <c r="B11113" s="52" t="s">
        <v>1603</v>
      </c>
      <c r="C11113" s="52" t="s">
        <v>930</v>
      </c>
      <c r="D11113" s="52" t="s">
        <v>1428</v>
      </c>
      <c r="E11113" s="52" t="s">
        <v>966</v>
      </c>
      <c r="F11113" s="52" t="s">
        <v>201</v>
      </c>
      <c r="G11113" s="56" t="s">
        <v>967</v>
      </c>
      <c r="H11113" s="57">
        <v>101900000</v>
      </c>
    </row>
    <row r="11114" spans="1:8">
      <c r="A11114" s="52" t="s">
        <v>811</v>
      </c>
      <c r="B11114" s="52" t="s">
        <v>1603</v>
      </c>
      <c r="C11114" s="52" t="s">
        <v>930</v>
      </c>
      <c r="D11114" s="52" t="s">
        <v>1428</v>
      </c>
      <c r="E11114" s="52" t="s">
        <v>966</v>
      </c>
      <c r="F11114" s="52" t="s">
        <v>1561</v>
      </c>
      <c r="G11114" s="56" t="s">
        <v>1562</v>
      </c>
      <c r="H11114" s="57">
        <v>25800000</v>
      </c>
    </row>
    <row r="11115" spans="1:8">
      <c r="A11115" s="52" t="s">
        <v>811</v>
      </c>
      <c r="B11115" s="52" t="s">
        <v>1603</v>
      </c>
      <c r="C11115" s="52" t="s">
        <v>930</v>
      </c>
      <c r="D11115" s="52" t="s">
        <v>1428</v>
      </c>
      <c r="E11115" s="52" t="s">
        <v>966</v>
      </c>
      <c r="F11115" s="52" t="s">
        <v>970</v>
      </c>
      <c r="G11115" s="56" t="s">
        <v>971</v>
      </c>
      <c r="H11115" s="57">
        <v>76100000</v>
      </c>
    </row>
    <row r="11116" spans="1:8">
      <c r="A11116" s="52" t="s">
        <v>811</v>
      </c>
      <c r="B11116" s="52" t="s">
        <v>1603</v>
      </c>
      <c r="C11116" s="52" t="s">
        <v>930</v>
      </c>
      <c r="D11116" s="52" t="s">
        <v>1428</v>
      </c>
      <c r="E11116" s="52" t="s">
        <v>972</v>
      </c>
      <c r="F11116" s="52" t="s">
        <v>201</v>
      </c>
      <c r="G11116" s="56" t="s">
        <v>973</v>
      </c>
      <c r="H11116" s="57">
        <v>521113660</v>
      </c>
    </row>
    <row r="11117" spans="1:8">
      <c r="A11117" s="52" t="s">
        <v>811</v>
      </c>
      <c r="B11117" s="52" t="s">
        <v>1603</v>
      </c>
      <c r="C11117" s="52" t="s">
        <v>930</v>
      </c>
      <c r="D11117" s="52" t="s">
        <v>1428</v>
      </c>
      <c r="E11117" s="52" t="s">
        <v>972</v>
      </c>
      <c r="F11117" s="52" t="s">
        <v>974</v>
      </c>
      <c r="G11117" s="56" t="s">
        <v>975</v>
      </c>
      <c r="H11117" s="57">
        <v>395837172</v>
      </c>
    </row>
    <row r="11118" spans="1:8">
      <c r="A11118" s="52" t="s">
        <v>811</v>
      </c>
      <c r="B11118" s="52" t="s">
        <v>1603</v>
      </c>
      <c r="C11118" s="52" t="s">
        <v>930</v>
      </c>
      <c r="D11118" s="52" t="s">
        <v>1428</v>
      </c>
      <c r="E11118" s="52" t="s">
        <v>972</v>
      </c>
      <c r="F11118" s="52" t="s">
        <v>976</v>
      </c>
      <c r="G11118" s="56" t="s">
        <v>977</v>
      </c>
      <c r="H11118" s="57">
        <v>68859566</v>
      </c>
    </row>
    <row r="11119" spans="1:8">
      <c r="A11119" s="52" t="s">
        <v>811</v>
      </c>
      <c r="B11119" s="52" t="s">
        <v>1603</v>
      </c>
      <c r="C11119" s="52" t="s">
        <v>930</v>
      </c>
      <c r="D11119" s="52" t="s">
        <v>1428</v>
      </c>
      <c r="E11119" s="52" t="s">
        <v>972</v>
      </c>
      <c r="F11119" s="52" t="s">
        <v>978</v>
      </c>
      <c r="G11119" s="56" t="s">
        <v>979</v>
      </c>
      <c r="H11119" s="57">
        <v>40422651</v>
      </c>
    </row>
    <row r="11120" spans="1:8">
      <c r="A11120" s="52" t="s">
        <v>811</v>
      </c>
      <c r="B11120" s="52" t="s">
        <v>1603</v>
      </c>
      <c r="C11120" s="52" t="s">
        <v>930</v>
      </c>
      <c r="D11120" s="52" t="s">
        <v>1428</v>
      </c>
      <c r="E11120" s="52" t="s">
        <v>972</v>
      </c>
      <c r="F11120" s="52" t="s">
        <v>980</v>
      </c>
      <c r="G11120" s="56" t="s">
        <v>981</v>
      </c>
      <c r="H11120" s="57">
        <v>14677595</v>
      </c>
    </row>
    <row r="11121" spans="1:8">
      <c r="A11121" s="52" t="s">
        <v>811</v>
      </c>
      <c r="B11121" s="52" t="s">
        <v>1603</v>
      </c>
      <c r="C11121" s="52" t="s">
        <v>930</v>
      </c>
      <c r="D11121" s="52" t="s">
        <v>1428</v>
      </c>
      <c r="E11121" s="52" t="s">
        <v>972</v>
      </c>
      <c r="F11121" s="52" t="s">
        <v>1295</v>
      </c>
      <c r="G11121" s="56" t="s">
        <v>1296</v>
      </c>
      <c r="H11121" s="57">
        <v>1316676</v>
      </c>
    </row>
    <row r="11122" spans="1:8">
      <c r="A11122" s="52" t="s">
        <v>811</v>
      </c>
      <c r="B11122" s="52" t="s">
        <v>1603</v>
      </c>
      <c r="C11122" s="52" t="s">
        <v>930</v>
      </c>
      <c r="D11122" s="52" t="s">
        <v>1428</v>
      </c>
      <c r="E11122" s="52" t="s">
        <v>982</v>
      </c>
      <c r="F11122" s="52" t="s">
        <v>201</v>
      </c>
      <c r="G11122" s="56" t="s">
        <v>983</v>
      </c>
      <c r="H11122" s="57">
        <v>6000000</v>
      </c>
    </row>
    <row r="11123" spans="1:8">
      <c r="A11123" s="52" t="s">
        <v>811</v>
      </c>
      <c r="B11123" s="52" t="s">
        <v>1603</v>
      </c>
      <c r="C11123" s="52" t="s">
        <v>930</v>
      </c>
      <c r="D11123" s="52" t="s">
        <v>1428</v>
      </c>
      <c r="E11123" s="52" t="s">
        <v>982</v>
      </c>
      <c r="F11123" s="52" t="s">
        <v>1242</v>
      </c>
      <c r="G11123" s="56" t="s">
        <v>971</v>
      </c>
      <c r="H11123" s="57">
        <v>6000000</v>
      </c>
    </row>
    <row r="11124" spans="1:8">
      <c r="A11124" s="52" t="s">
        <v>811</v>
      </c>
      <c r="B11124" s="52" t="s">
        <v>1603</v>
      </c>
      <c r="C11124" s="52" t="s">
        <v>930</v>
      </c>
      <c r="D11124" s="52" t="s">
        <v>1428</v>
      </c>
      <c r="E11124" s="52" t="s">
        <v>986</v>
      </c>
      <c r="F11124" s="52" t="s">
        <v>201</v>
      </c>
      <c r="G11124" s="56" t="s">
        <v>987</v>
      </c>
      <c r="H11124" s="57">
        <v>40774578</v>
      </c>
    </row>
    <row r="11125" spans="1:8">
      <c r="A11125" s="52" t="s">
        <v>811</v>
      </c>
      <c r="B11125" s="52" t="s">
        <v>1603</v>
      </c>
      <c r="C11125" s="52" t="s">
        <v>930</v>
      </c>
      <c r="D11125" s="52" t="s">
        <v>1428</v>
      </c>
      <c r="E11125" s="52" t="s">
        <v>986</v>
      </c>
      <c r="F11125" s="52" t="s">
        <v>988</v>
      </c>
      <c r="G11125" s="56" t="s">
        <v>989</v>
      </c>
      <c r="H11125" s="57">
        <v>31280970</v>
      </c>
    </row>
    <row r="11126" spans="1:8">
      <c r="A11126" s="52" t="s">
        <v>811</v>
      </c>
      <c r="B11126" s="52" t="s">
        <v>1603</v>
      </c>
      <c r="C11126" s="52" t="s">
        <v>930</v>
      </c>
      <c r="D11126" s="52" t="s">
        <v>1428</v>
      </c>
      <c r="E11126" s="52" t="s">
        <v>986</v>
      </c>
      <c r="F11126" s="52" t="s">
        <v>990</v>
      </c>
      <c r="G11126" s="56" t="s">
        <v>991</v>
      </c>
      <c r="H11126" s="57">
        <v>9493608</v>
      </c>
    </row>
    <row r="11127" spans="1:8">
      <c r="A11127" s="52" t="s">
        <v>811</v>
      </c>
      <c r="B11127" s="52" t="s">
        <v>1603</v>
      </c>
      <c r="C11127" s="52" t="s">
        <v>930</v>
      </c>
      <c r="D11127" s="52" t="s">
        <v>1428</v>
      </c>
      <c r="E11127" s="52" t="s">
        <v>996</v>
      </c>
      <c r="F11127" s="52" t="s">
        <v>201</v>
      </c>
      <c r="G11127" s="56" t="s">
        <v>997</v>
      </c>
      <c r="H11127" s="57">
        <v>26484233</v>
      </c>
    </row>
    <row r="11128" spans="1:8">
      <c r="A11128" s="52" t="s">
        <v>811</v>
      </c>
      <c r="B11128" s="52" t="s">
        <v>1603</v>
      </c>
      <c r="C11128" s="52" t="s">
        <v>930</v>
      </c>
      <c r="D11128" s="52" t="s">
        <v>1428</v>
      </c>
      <c r="E11128" s="52" t="s">
        <v>996</v>
      </c>
      <c r="F11128" s="52" t="s">
        <v>998</v>
      </c>
      <c r="G11128" s="56" t="s">
        <v>999</v>
      </c>
      <c r="H11128" s="57">
        <v>19711286</v>
      </c>
    </row>
    <row r="11129" spans="1:8">
      <c r="A11129" s="52" t="s">
        <v>811</v>
      </c>
      <c r="B11129" s="52" t="s">
        <v>1603</v>
      </c>
      <c r="C11129" s="52" t="s">
        <v>930</v>
      </c>
      <c r="D11129" s="52" t="s">
        <v>1428</v>
      </c>
      <c r="E11129" s="52" t="s">
        <v>996</v>
      </c>
      <c r="F11129" s="52" t="s">
        <v>1000</v>
      </c>
      <c r="G11129" s="56" t="s">
        <v>1001</v>
      </c>
      <c r="H11129" s="57">
        <v>4128947</v>
      </c>
    </row>
    <row r="11130" spans="1:8">
      <c r="A11130" s="52" t="s">
        <v>811</v>
      </c>
      <c r="B11130" s="52" t="s">
        <v>1603</v>
      </c>
      <c r="C11130" s="52" t="s">
        <v>930</v>
      </c>
      <c r="D11130" s="52" t="s">
        <v>1428</v>
      </c>
      <c r="E11130" s="52" t="s">
        <v>996</v>
      </c>
      <c r="F11130" s="52" t="s">
        <v>1004</v>
      </c>
      <c r="G11130" s="56" t="s">
        <v>1005</v>
      </c>
      <c r="H11130" s="57">
        <v>2644000</v>
      </c>
    </row>
    <row r="11131" spans="1:8">
      <c r="A11131" s="52" t="s">
        <v>811</v>
      </c>
      <c r="B11131" s="52" t="s">
        <v>1603</v>
      </c>
      <c r="C11131" s="52" t="s">
        <v>930</v>
      </c>
      <c r="D11131" s="52" t="s">
        <v>1428</v>
      </c>
      <c r="E11131" s="52" t="s">
        <v>1006</v>
      </c>
      <c r="F11131" s="52" t="s">
        <v>201</v>
      </c>
      <c r="G11131" s="56" t="s">
        <v>1007</v>
      </c>
      <c r="H11131" s="57">
        <v>29038004</v>
      </c>
    </row>
    <row r="11132" spans="1:8">
      <c r="A11132" s="52" t="s">
        <v>811</v>
      </c>
      <c r="B11132" s="52" t="s">
        <v>1603</v>
      </c>
      <c r="C11132" s="52" t="s">
        <v>930</v>
      </c>
      <c r="D11132" s="52" t="s">
        <v>1428</v>
      </c>
      <c r="E11132" s="52" t="s">
        <v>1006</v>
      </c>
      <c r="F11132" s="52" t="s">
        <v>1010</v>
      </c>
      <c r="G11132" s="56" t="s">
        <v>1011</v>
      </c>
      <c r="H11132" s="57">
        <v>107000</v>
      </c>
    </row>
    <row r="11133" spans="1:8" ht="38.25">
      <c r="A11133" s="52" t="s">
        <v>811</v>
      </c>
      <c r="B11133" s="52" t="s">
        <v>1603</v>
      </c>
      <c r="C11133" s="52" t="s">
        <v>930</v>
      </c>
      <c r="D11133" s="52" t="s">
        <v>1428</v>
      </c>
      <c r="E11133" s="52" t="s">
        <v>1006</v>
      </c>
      <c r="F11133" s="52" t="s">
        <v>1012</v>
      </c>
      <c r="G11133" s="56" t="s">
        <v>1013</v>
      </c>
      <c r="H11133" s="57">
        <v>11188004</v>
      </c>
    </row>
    <row r="11134" spans="1:8">
      <c r="A11134" s="52" t="s">
        <v>811</v>
      </c>
      <c r="B11134" s="52" t="s">
        <v>1603</v>
      </c>
      <c r="C11134" s="52" t="s">
        <v>930</v>
      </c>
      <c r="D11134" s="52" t="s">
        <v>1428</v>
      </c>
      <c r="E11134" s="52" t="s">
        <v>1006</v>
      </c>
      <c r="F11134" s="52" t="s">
        <v>1014</v>
      </c>
      <c r="G11134" s="56" t="s">
        <v>1015</v>
      </c>
      <c r="H11134" s="57">
        <v>7700000</v>
      </c>
    </row>
    <row r="11135" spans="1:8">
      <c r="A11135" s="52" t="s">
        <v>811</v>
      </c>
      <c r="B11135" s="52" t="s">
        <v>1603</v>
      </c>
      <c r="C11135" s="52" t="s">
        <v>930</v>
      </c>
      <c r="D11135" s="52" t="s">
        <v>1428</v>
      </c>
      <c r="E11135" s="52" t="s">
        <v>1006</v>
      </c>
      <c r="F11135" s="52" t="s">
        <v>1020</v>
      </c>
      <c r="G11135" s="56" t="s">
        <v>511</v>
      </c>
      <c r="H11135" s="57">
        <v>10043000</v>
      </c>
    </row>
    <row r="11136" spans="1:8">
      <c r="A11136" s="52" t="s">
        <v>811</v>
      </c>
      <c r="B11136" s="52" t="s">
        <v>1603</v>
      </c>
      <c r="C11136" s="52" t="s">
        <v>930</v>
      </c>
      <c r="D11136" s="52" t="s">
        <v>1428</v>
      </c>
      <c r="E11136" s="52" t="s">
        <v>1021</v>
      </c>
      <c r="F11136" s="52" t="s">
        <v>201</v>
      </c>
      <c r="G11136" s="56" t="s">
        <v>1022</v>
      </c>
      <c r="H11136" s="57">
        <v>705305700</v>
      </c>
    </row>
    <row r="11137" spans="1:8">
      <c r="A11137" s="52" t="s">
        <v>811</v>
      </c>
      <c r="B11137" s="52" t="s">
        <v>1603</v>
      </c>
      <c r="C11137" s="52" t="s">
        <v>930</v>
      </c>
      <c r="D11137" s="52" t="s">
        <v>1428</v>
      </c>
      <c r="E11137" s="52" t="s">
        <v>1021</v>
      </c>
      <c r="F11137" s="52" t="s">
        <v>1023</v>
      </c>
      <c r="G11137" s="56" t="s">
        <v>1024</v>
      </c>
      <c r="H11137" s="57">
        <v>10030700</v>
      </c>
    </row>
    <row r="11138" spans="1:8">
      <c r="A11138" s="52" t="s">
        <v>811</v>
      </c>
      <c r="B11138" s="52" t="s">
        <v>1603</v>
      </c>
      <c r="C11138" s="52" t="s">
        <v>930</v>
      </c>
      <c r="D11138" s="52" t="s">
        <v>1428</v>
      </c>
      <c r="E11138" s="52" t="s">
        <v>1021</v>
      </c>
      <c r="F11138" s="52" t="s">
        <v>1025</v>
      </c>
      <c r="G11138" s="56" t="s">
        <v>1026</v>
      </c>
      <c r="H11138" s="57">
        <v>8200000</v>
      </c>
    </row>
    <row r="11139" spans="1:8">
      <c r="A11139" s="52" t="s">
        <v>811</v>
      </c>
      <c r="B11139" s="52" t="s">
        <v>1603</v>
      </c>
      <c r="C11139" s="52" t="s">
        <v>930</v>
      </c>
      <c r="D11139" s="52" t="s">
        <v>1428</v>
      </c>
      <c r="E11139" s="52" t="s">
        <v>1021</v>
      </c>
      <c r="F11139" s="52" t="s">
        <v>1029</v>
      </c>
      <c r="G11139" s="56" t="s">
        <v>1030</v>
      </c>
      <c r="H11139" s="57">
        <v>1000000</v>
      </c>
    </row>
    <row r="11140" spans="1:8">
      <c r="A11140" s="52" t="s">
        <v>811</v>
      </c>
      <c r="B11140" s="52" t="s">
        <v>1603</v>
      </c>
      <c r="C11140" s="52" t="s">
        <v>930</v>
      </c>
      <c r="D11140" s="52" t="s">
        <v>1428</v>
      </c>
      <c r="E11140" s="52" t="s">
        <v>1021</v>
      </c>
      <c r="F11140" s="52" t="s">
        <v>1243</v>
      </c>
      <c r="G11140" s="56" t="s">
        <v>1244</v>
      </c>
      <c r="H11140" s="57">
        <v>49890000</v>
      </c>
    </row>
    <row r="11141" spans="1:8">
      <c r="A11141" s="52" t="s">
        <v>811</v>
      </c>
      <c r="B11141" s="52" t="s">
        <v>1603</v>
      </c>
      <c r="C11141" s="52" t="s">
        <v>930</v>
      </c>
      <c r="D11141" s="52" t="s">
        <v>1428</v>
      </c>
      <c r="E11141" s="52" t="s">
        <v>1021</v>
      </c>
      <c r="F11141" s="52" t="s">
        <v>1031</v>
      </c>
      <c r="G11141" s="56" t="s">
        <v>1032</v>
      </c>
      <c r="H11141" s="57">
        <v>363720000</v>
      </c>
    </row>
    <row r="11142" spans="1:8">
      <c r="A11142" s="52" t="s">
        <v>811</v>
      </c>
      <c r="B11142" s="52" t="s">
        <v>1603</v>
      </c>
      <c r="C11142" s="52" t="s">
        <v>930</v>
      </c>
      <c r="D11142" s="52" t="s">
        <v>1428</v>
      </c>
      <c r="E11142" s="52" t="s">
        <v>1021</v>
      </c>
      <c r="F11142" s="52" t="s">
        <v>1033</v>
      </c>
      <c r="G11142" s="56" t="s">
        <v>1034</v>
      </c>
      <c r="H11142" s="57">
        <v>272465000</v>
      </c>
    </row>
    <row r="11143" spans="1:8">
      <c r="A11143" s="52" t="s">
        <v>811</v>
      </c>
      <c r="B11143" s="52" t="s">
        <v>1603</v>
      </c>
      <c r="C11143" s="52" t="s">
        <v>930</v>
      </c>
      <c r="D11143" s="52" t="s">
        <v>1428</v>
      </c>
      <c r="E11143" s="52" t="s">
        <v>1035</v>
      </c>
      <c r="F11143" s="52" t="s">
        <v>201</v>
      </c>
      <c r="G11143" s="56" t="s">
        <v>1036</v>
      </c>
      <c r="H11143" s="57">
        <v>80836500</v>
      </c>
    </row>
    <row r="11144" spans="1:8">
      <c r="A11144" s="52" t="s">
        <v>811</v>
      </c>
      <c r="B11144" s="52" t="s">
        <v>1603</v>
      </c>
      <c r="C11144" s="52" t="s">
        <v>930</v>
      </c>
      <c r="D11144" s="52" t="s">
        <v>1428</v>
      </c>
      <c r="E11144" s="52" t="s">
        <v>1035</v>
      </c>
      <c r="F11144" s="52" t="s">
        <v>1039</v>
      </c>
      <c r="G11144" s="56" t="s">
        <v>1040</v>
      </c>
      <c r="H11144" s="57">
        <v>900000</v>
      </c>
    </row>
    <row r="11145" spans="1:8">
      <c r="A11145" s="52" t="s">
        <v>811</v>
      </c>
      <c r="B11145" s="52" t="s">
        <v>1603</v>
      </c>
      <c r="C11145" s="52" t="s">
        <v>930</v>
      </c>
      <c r="D11145" s="52" t="s">
        <v>1428</v>
      </c>
      <c r="E11145" s="52" t="s">
        <v>1035</v>
      </c>
      <c r="F11145" s="52" t="s">
        <v>1041</v>
      </c>
      <c r="G11145" s="56" t="s">
        <v>1028</v>
      </c>
      <c r="H11145" s="57">
        <v>4200000</v>
      </c>
    </row>
    <row r="11146" spans="1:8">
      <c r="A11146" s="52" t="s">
        <v>811</v>
      </c>
      <c r="B11146" s="52" t="s">
        <v>1603</v>
      </c>
      <c r="C11146" s="52" t="s">
        <v>930</v>
      </c>
      <c r="D11146" s="52" t="s">
        <v>1428</v>
      </c>
      <c r="E11146" s="52" t="s">
        <v>1035</v>
      </c>
      <c r="F11146" s="52" t="s">
        <v>1042</v>
      </c>
      <c r="G11146" s="56" t="s">
        <v>1043</v>
      </c>
      <c r="H11146" s="57">
        <v>75736500</v>
      </c>
    </row>
    <row r="11147" spans="1:8">
      <c r="A11147" s="52" t="s">
        <v>811</v>
      </c>
      <c r="B11147" s="52" t="s">
        <v>1603</v>
      </c>
      <c r="C11147" s="52" t="s">
        <v>930</v>
      </c>
      <c r="D11147" s="52" t="s">
        <v>1428</v>
      </c>
      <c r="E11147" s="52" t="s">
        <v>1044</v>
      </c>
      <c r="F11147" s="52" t="s">
        <v>201</v>
      </c>
      <c r="G11147" s="56" t="s">
        <v>1045</v>
      </c>
      <c r="H11147" s="57">
        <v>91826000</v>
      </c>
    </row>
    <row r="11148" spans="1:8">
      <c r="A11148" s="52" t="s">
        <v>811</v>
      </c>
      <c r="B11148" s="52" t="s">
        <v>1603</v>
      </c>
      <c r="C11148" s="52" t="s">
        <v>930</v>
      </c>
      <c r="D11148" s="52" t="s">
        <v>1428</v>
      </c>
      <c r="E11148" s="52" t="s">
        <v>1044</v>
      </c>
      <c r="F11148" s="52" t="s">
        <v>1046</v>
      </c>
      <c r="G11148" s="56" t="s">
        <v>1047</v>
      </c>
      <c r="H11148" s="57">
        <v>8600000</v>
      </c>
    </row>
    <row r="11149" spans="1:8">
      <c r="A11149" s="52" t="s">
        <v>811</v>
      </c>
      <c r="B11149" s="52" t="s">
        <v>1603</v>
      </c>
      <c r="C11149" s="52" t="s">
        <v>930</v>
      </c>
      <c r="D11149" s="52" t="s">
        <v>1428</v>
      </c>
      <c r="E11149" s="52" t="s">
        <v>1044</v>
      </c>
      <c r="F11149" s="52" t="s">
        <v>1310</v>
      </c>
      <c r="G11149" s="56" t="s">
        <v>1311</v>
      </c>
      <c r="H11149" s="57">
        <v>4200000</v>
      </c>
    </row>
    <row r="11150" spans="1:8">
      <c r="A11150" s="52" t="s">
        <v>811</v>
      </c>
      <c r="B11150" s="52" t="s">
        <v>1603</v>
      </c>
      <c r="C11150" s="52" t="s">
        <v>930</v>
      </c>
      <c r="D11150" s="52" t="s">
        <v>1428</v>
      </c>
      <c r="E11150" s="52" t="s">
        <v>1044</v>
      </c>
      <c r="F11150" s="52" t="s">
        <v>1048</v>
      </c>
      <c r="G11150" s="56" t="s">
        <v>1049</v>
      </c>
      <c r="H11150" s="57">
        <v>75476000</v>
      </c>
    </row>
    <row r="11151" spans="1:8">
      <c r="A11151" s="52" t="s">
        <v>811</v>
      </c>
      <c r="B11151" s="52" t="s">
        <v>1603</v>
      </c>
      <c r="C11151" s="52" t="s">
        <v>930</v>
      </c>
      <c r="D11151" s="52" t="s">
        <v>1428</v>
      </c>
      <c r="E11151" s="52" t="s">
        <v>1044</v>
      </c>
      <c r="F11151" s="52" t="s">
        <v>1050</v>
      </c>
      <c r="G11151" s="56" t="s">
        <v>1051</v>
      </c>
      <c r="H11151" s="57">
        <v>3550000</v>
      </c>
    </row>
    <row r="11152" spans="1:8" ht="25.5">
      <c r="A11152" s="52" t="s">
        <v>811</v>
      </c>
      <c r="B11152" s="52" t="s">
        <v>1603</v>
      </c>
      <c r="C11152" s="52" t="s">
        <v>930</v>
      </c>
      <c r="D11152" s="52" t="s">
        <v>1428</v>
      </c>
      <c r="E11152" s="52" t="s">
        <v>1058</v>
      </c>
      <c r="F11152" s="52" t="s">
        <v>201</v>
      </c>
      <c r="G11152" s="56" t="s">
        <v>1059</v>
      </c>
      <c r="H11152" s="57">
        <v>3200000</v>
      </c>
    </row>
    <row r="11153" spans="1:8">
      <c r="A11153" s="52" t="s">
        <v>811</v>
      </c>
      <c r="B11153" s="52" t="s">
        <v>1603</v>
      </c>
      <c r="C11153" s="52" t="s">
        <v>930</v>
      </c>
      <c r="D11153" s="52" t="s">
        <v>1428</v>
      </c>
      <c r="E11153" s="52" t="s">
        <v>1058</v>
      </c>
      <c r="F11153" s="52" t="s">
        <v>1064</v>
      </c>
      <c r="G11153" s="56" t="s">
        <v>1065</v>
      </c>
      <c r="H11153" s="57">
        <v>3200000</v>
      </c>
    </row>
    <row r="11154" spans="1:8" ht="25.5">
      <c r="A11154" s="52" t="s">
        <v>811</v>
      </c>
      <c r="B11154" s="52" t="s">
        <v>1603</v>
      </c>
      <c r="C11154" s="52" t="s">
        <v>930</v>
      </c>
      <c r="D11154" s="52" t="s">
        <v>1428</v>
      </c>
      <c r="E11154" s="52" t="s">
        <v>1072</v>
      </c>
      <c r="F11154" s="52" t="s">
        <v>201</v>
      </c>
      <c r="G11154" s="56" t="s">
        <v>1073</v>
      </c>
      <c r="H11154" s="57">
        <v>10100000</v>
      </c>
    </row>
    <row r="11155" spans="1:8">
      <c r="A11155" s="52" t="s">
        <v>811</v>
      </c>
      <c r="B11155" s="52" t="s">
        <v>1603</v>
      </c>
      <c r="C11155" s="52" t="s">
        <v>930</v>
      </c>
      <c r="D11155" s="52" t="s">
        <v>1428</v>
      </c>
      <c r="E11155" s="52" t="s">
        <v>1072</v>
      </c>
      <c r="F11155" s="52" t="s">
        <v>1075</v>
      </c>
      <c r="G11155" s="56" t="s">
        <v>1065</v>
      </c>
      <c r="H11155" s="57">
        <v>10100000</v>
      </c>
    </row>
    <row r="11156" spans="1:8" ht="25.5">
      <c r="A11156" s="52" t="s">
        <v>811</v>
      </c>
      <c r="B11156" s="52" t="s">
        <v>1603</v>
      </c>
      <c r="C11156" s="52" t="s">
        <v>930</v>
      </c>
      <c r="D11156" s="52" t="s">
        <v>1428</v>
      </c>
      <c r="E11156" s="52" t="s">
        <v>1076</v>
      </c>
      <c r="F11156" s="52" t="s">
        <v>201</v>
      </c>
      <c r="G11156" s="56" t="s">
        <v>1077</v>
      </c>
      <c r="H11156" s="57">
        <v>98086000</v>
      </c>
    </row>
    <row r="11157" spans="1:8">
      <c r="A11157" s="52" t="s">
        <v>811</v>
      </c>
      <c r="B11157" s="52" t="s">
        <v>1603</v>
      </c>
      <c r="C11157" s="52" t="s">
        <v>930</v>
      </c>
      <c r="D11157" s="52" t="s">
        <v>1428</v>
      </c>
      <c r="E11157" s="52" t="s">
        <v>1076</v>
      </c>
      <c r="F11157" s="52" t="s">
        <v>1112</v>
      </c>
      <c r="G11157" s="56" t="s">
        <v>1113</v>
      </c>
      <c r="H11157" s="57">
        <v>15963000</v>
      </c>
    </row>
    <row r="11158" spans="1:8">
      <c r="A11158" s="52" t="s">
        <v>811</v>
      </c>
      <c r="B11158" s="52" t="s">
        <v>1603</v>
      </c>
      <c r="C11158" s="52" t="s">
        <v>930</v>
      </c>
      <c r="D11158" s="52" t="s">
        <v>1428</v>
      </c>
      <c r="E11158" s="52" t="s">
        <v>1076</v>
      </c>
      <c r="F11158" s="52" t="s">
        <v>1082</v>
      </c>
      <c r="G11158" s="56" t="s">
        <v>971</v>
      </c>
      <c r="H11158" s="57">
        <v>82123000</v>
      </c>
    </row>
    <row r="11159" spans="1:8">
      <c r="A11159" s="52" t="s">
        <v>811</v>
      </c>
      <c r="B11159" s="52" t="s">
        <v>1603</v>
      </c>
      <c r="C11159" s="52" t="s">
        <v>930</v>
      </c>
      <c r="D11159" s="52" t="s">
        <v>1428</v>
      </c>
      <c r="E11159" s="52" t="s">
        <v>1189</v>
      </c>
      <c r="F11159" s="52" t="s">
        <v>201</v>
      </c>
      <c r="G11159" s="56" t="s">
        <v>1190</v>
      </c>
      <c r="H11159" s="57">
        <v>10043000</v>
      </c>
    </row>
    <row r="11160" spans="1:8">
      <c r="A11160" s="52" t="s">
        <v>811</v>
      </c>
      <c r="B11160" s="52" t="s">
        <v>1603</v>
      </c>
      <c r="C11160" s="52" t="s">
        <v>930</v>
      </c>
      <c r="D11160" s="52" t="s">
        <v>1428</v>
      </c>
      <c r="E11160" s="52" t="s">
        <v>1189</v>
      </c>
      <c r="F11160" s="52" t="s">
        <v>1191</v>
      </c>
      <c r="G11160" s="56" t="s">
        <v>1192</v>
      </c>
      <c r="H11160" s="57">
        <v>10043000</v>
      </c>
    </row>
    <row r="11161" spans="1:8">
      <c r="A11161" s="52" t="s">
        <v>811</v>
      </c>
      <c r="B11161" s="52" t="s">
        <v>1603</v>
      </c>
      <c r="C11161" s="52" t="s">
        <v>930</v>
      </c>
      <c r="D11161" s="52" t="s">
        <v>1428</v>
      </c>
      <c r="E11161" s="52" t="s">
        <v>1083</v>
      </c>
      <c r="F11161" s="52" t="s">
        <v>201</v>
      </c>
      <c r="G11161" s="56" t="s">
        <v>971</v>
      </c>
      <c r="H11161" s="57">
        <v>249818000</v>
      </c>
    </row>
    <row r="11162" spans="1:8">
      <c r="A11162" s="52" t="s">
        <v>811</v>
      </c>
      <c r="B11162" s="52" t="s">
        <v>1603</v>
      </c>
      <c r="C11162" s="52" t="s">
        <v>930</v>
      </c>
      <c r="D11162" s="52" t="s">
        <v>1428</v>
      </c>
      <c r="E11162" s="52" t="s">
        <v>1083</v>
      </c>
      <c r="F11162" s="52" t="s">
        <v>1088</v>
      </c>
      <c r="G11162" s="56" t="s">
        <v>1089</v>
      </c>
      <c r="H11162" s="57">
        <v>10600000</v>
      </c>
    </row>
    <row r="11163" spans="1:8">
      <c r="A11163" s="52" t="s">
        <v>811</v>
      </c>
      <c r="B11163" s="52" t="s">
        <v>1603</v>
      </c>
      <c r="C11163" s="52" t="s">
        <v>930</v>
      </c>
      <c r="D11163" s="52" t="s">
        <v>1428</v>
      </c>
      <c r="E11163" s="52" t="s">
        <v>1083</v>
      </c>
      <c r="F11163" s="52" t="s">
        <v>1090</v>
      </c>
      <c r="G11163" s="56" t="s">
        <v>1091</v>
      </c>
      <c r="H11163" s="57">
        <v>239218000</v>
      </c>
    </row>
    <row r="11164" spans="1:8">
      <c r="A11164" s="52" t="s">
        <v>811</v>
      </c>
      <c r="B11164" s="52" t="s">
        <v>1604</v>
      </c>
      <c r="C11164" s="52" t="s">
        <v>201</v>
      </c>
      <c r="D11164" s="52" t="s">
        <v>201</v>
      </c>
      <c r="E11164" s="52" t="s">
        <v>201</v>
      </c>
      <c r="F11164" s="52" t="s">
        <v>201</v>
      </c>
      <c r="G11164" s="56" t="s">
        <v>1474</v>
      </c>
      <c r="H11164" s="57">
        <v>1162182000</v>
      </c>
    </row>
    <row r="11165" spans="1:8" ht="25.5">
      <c r="A11165" s="52" t="s">
        <v>811</v>
      </c>
      <c r="B11165" s="52" t="s">
        <v>1604</v>
      </c>
      <c r="C11165" s="52" t="s">
        <v>930</v>
      </c>
      <c r="D11165" s="52" t="s">
        <v>201</v>
      </c>
      <c r="E11165" s="52" t="s">
        <v>201</v>
      </c>
      <c r="F11165" s="52" t="s">
        <v>201</v>
      </c>
      <c r="G11165" s="56" t="s">
        <v>931</v>
      </c>
      <c r="H11165" s="57">
        <v>1162182000</v>
      </c>
    </row>
    <row r="11166" spans="1:8" ht="38.25">
      <c r="A11166" s="52" t="s">
        <v>811</v>
      </c>
      <c r="B11166" s="52" t="s">
        <v>1604</v>
      </c>
      <c r="C11166" s="52" t="s">
        <v>930</v>
      </c>
      <c r="D11166" s="52" t="s">
        <v>1428</v>
      </c>
      <c r="E11166" s="52" t="s">
        <v>201</v>
      </c>
      <c r="F11166" s="52" t="s">
        <v>201</v>
      </c>
      <c r="G11166" s="56" t="s">
        <v>1429</v>
      </c>
      <c r="H11166" s="57">
        <v>1162182000</v>
      </c>
    </row>
    <row r="11167" spans="1:8">
      <c r="A11167" s="52" t="s">
        <v>811</v>
      </c>
      <c r="B11167" s="52" t="s">
        <v>1604</v>
      </c>
      <c r="C11167" s="52" t="s">
        <v>930</v>
      </c>
      <c r="D11167" s="52" t="s">
        <v>1428</v>
      </c>
      <c r="E11167" s="52" t="s">
        <v>934</v>
      </c>
      <c r="F11167" s="52" t="s">
        <v>201</v>
      </c>
      <c r="G11167" s="56" t="s">
        <v>935</v>
      </c>
      <c r="H11167" s="57">
        <v>8370000</v>
      </c>
    </row>
    <row r="11168" spans="1:8">
      <c r="A11168" s="52" t="s">
        <v>811</v>
      </c>
      <c r="B11168" s="52" t="s">
        <v>1604</v>
      </c>
      <c r="C11168" s="52" t="s">
        <v>930</v>
      </c>
      <c r="D11168" s="52" t="s">
        <v>1428</v>
      </c>
      <c r="E11168" s="52" t="s">
        <v>934</v>
      </c>
      <c r="F11168" s="52" t="s">
        <v>936</v>
      </c>
      <c r="G11168" s="56" t="s">
        <v>937</v>
      </c>
      <c r="H11168" s="57">
        <v>8370000</v>
      </c>
    </row>
    <row r="11169" spans="1:8">
      <c r="A11169" s="52" t="s">
        <v>811</v>
      </c>
      <c r="B11169" s="52" t="s">
        <v>1604</v>
      </c>
      <c r="C11169" s="52" t="s">
        <v>930</v>
      </c>
      <c r="D11169" s="52" t="s">
        <v>1428</v>
      </c>
      <c r="E11169" s="52" t="s">
        <v>944</v>
      </c>
      <c r="F11169" s="52" t="s">
        <v>201</v>
      </c>
      <c r="G11169" s="56" t="s">
        <v>945</v>
      </c>
      <c r="H11169" s="57">
        <v>306020000</v>
      </c>
    </row>
    <row r="11170" spans="1:8">
      <c r="A11170" s="52" t="s">
        <v>811</v>
      </c>
      <c r="B11170" s="52" t="s">
        <v>1604</v>
      </c>
      <c r="C11170" s="52" t="s">
        <v>930</v>
      </c>
      <c r="D11170" s="52" t="s">
        <v>1428</v>
      </c>
      <c r="E11170" s="52" t="s">
        <v>944</v>
      </c>
      <c r="F11170" s="52" t="s">
        <v>960</v>
      </c>
      <c r="G11170" s="56" t="s">
        <v>961</v>
      </c>
      <c r="H11170" s="57">
        <v>306020000</v>
      </c>
    </row>
    <row r="11171" spans="1:8">
      <c r="A11171" s="52" t="s">
        <v>811</v>
      </c>
      <c r="B11171" s="52" t="s">
        <v>1604</v>
      </c>
      <c r="C11171" s="52" t="s">
        <v>930</v>
      </c>
      <c r="D11171" s="52" t="s">
        <v>1428</v>
      </c>
      <c r="E11171" s="52" t="s">
        <v>966</v>
      </c>
      <c r="F11171" s="52" t="s">
        <v>201</v>
      </c>
      <c r="G11171" s="56" t="s">
        <v>967</v>
      </c>
      <c r="H11171" s="57">
        <v>3600000</v>
      </c>
    </row>
    <row r="11172" spans="1:8">
      <c r="A11172" s="52" t="s">
        <v>811</v>
      </c>
      <c r="B11172" s="52" t="s">
        <v>1604</v>
      </c>
      <c r="C11172" s="52" t="s">
        <v>930</v>
      </c>
      <c r="D11172" s="52" t="s">
        <v>1428</v>
      </c>
      <c r="E11172" s="52" t="s">
        <v>966</v>
      </c>
      <c r="F11172" s="52" t="s">
        <v>970</v>
      </c>
      <c r="G11172" s="56" t="s">
        <v>971</v>
      </c>
      <c r="H11172" s="57">
        <v>3600000</v>
      </c>
    </row>
    <row r="11173" spans="1:8">
      <c r="A11173" s="52" t="s">
        <v>811</v>
      </c>
      <c r="B11173" s="52" t="s">
        <v>1604</v>
      </c>
      <c r="C11173" s="52" t="s">
        <v>930</v>
      </c>
      <c r="D11173" s="52" t="s">
        <v>1428</v>
      </c>
      <c r="E11173" s="52" t="s">
        <v>982</v>
      </c>
      <c r="F11173" s="52" t="s">
        <v>201</v>
      </c>
      <c r="G11173" s="56" t="s">
        <v>983</v>
      </c>
      <c r="H11173" s="57">
        <v>118440000</v>
      </c>
    </row>
    <row r="11174" spans="1:8">
      <c r="A11174" s="52" t="s">
        <v>811</v>
      </c>
      <c r="B11174" s="52" t="s">
        <v>1604</v>
      </c>
      <c r="C11174" s="52" t="s">
        <v>930</v>
      </c>
      <c r="D11174" s="52" t="s">
        <v>1428</v>
      </c>
      <c r="E11174" s="52" t="s">
        <v>982</v>
      </c>
      <c r="F11174" s="52" t="s">
        <v>1242</v>
      </c>
      <c r="G11174" s="56" t="s">
        <v>971</v>
      </c>
      <c r="H11174" s="57">
        <v>118440000</v>
      </c>
    </row>
    <row r="11175" spans="1:8">
      <c r="A11175" s="52" t="s">
        <v>811</v>
      </c>
      <c r="B11175" s="52" t="s">
        <v>1604</v>
      </c>
      <c r="C11175" s="52" t="s">
        <v>930</v>
      </c>
      <c r="D11175" s="52" t="s">
        <v>1428</v>
      </c>
      <c r="E11175" s="52" t="s">
        <v>996</v>
      </c>
      <c r="F11175" s="52" t="s">
        <v>201</v>
      </c>
      <c r="G11175" s="56" t="s">
        <v>997</v>
      </c>
      <c r="H11175" s="57">
        <v>9270000</v>
      </c>
    </row>
    <row r="11176" spans="1:8">
      <c r="A11176" s="52" t="s">
        <v>811</v>
      </c>
      <c r="B11176" s="52" t="s">
        <v>1604</v>
      </c>
      <c r="C11176" s="52" t="s">
        <v>930</v>
      </c>
      <c r="D11176" s="52" t="s">
        <v>1428</v>
      </c>
      <c r="E11176" s="52" t="s">
        <v>996</v>
      </c>
      <c r="F11176" s="52" t="s">
        <v>998</v>
      </c>
      <c r="G11176" s="56" t="s">
        <v>999</v>
      </c>
      <c r="H11176" s="57">
        <v>5170000</v>
      </c>
    </row>
    <row r="11177" spans="1:8">
      <c r="A11177" s="52" t="s">
        <v>811</v>
      </c>
      <c r="B11177" s="52" t="s">
        <v>1604</v>
      </c>
      <c r="C11177" s="52" t="s">
        <v>930</v>
      </c>
      <c r="D11177" s="52" t="s">
        <v>1428</v>
      </c>
      <c r="E11177" s="52" t="s">
        <v>996</v>
      </c>
      <c r="F11177" s="52" t="s">
        <v>1000</v>
      </c>
      <c r="G11177" s="56" t="s">
        <v>1001</v>
      </c>
      <c r="H11177" s="57">
        <v>4100000</v>
      </c>
    </row>
    <row r="11178" spans="1:8">
      <c r="A11178" s="52" t="s">
        <v>811</v>
      </c>
      <c r="B11178" s="52" t="s">
        <v>1604</v>
      </c>
      <c r="C11178" s="52" t="s">
        <v>930</v>
      </c>
      <c r="D11178" s="52" t="s">
        <v>1428</v>
      </c>
      <c r="E11178" s="52" t="s">
        <v>1006</v>
      </c>
      <c r="F11178" s="52" t="s">
        <v>201</v>
      </c>
      <c r="G11178" s="56" t="s">
        <v>1007</v>
      </c>
      <c r="H11178" s="57">
        <v>15729000</v>
      </c>
    </row>
    <row r="11179" spans="1:8" ht="38.25">
      <c r="A11179" s="52" t="s">
        <v>811</v>
      </c>
      <c r="B11179" s="52" t="s">
        <v>1604</v>
      </c>
      <c r="C11179" s="52" t="s">
        <v>930</v>
      </c>
      <c r="D11179" s="52" t="s">
        <v>1428</v>
      </c>
      <c r="E11179" s="52" t="s">
        <v>1006</v>
      </c>
      <c r="F11179" s="52" t="s">
        <v>1012</v>
      </c>
      <c r="G11179" s="56" t="s">
        <v>1013</v>
      </c>
      <c r="H11179" s="57">
        <v>1595000</v>
      </c>
    </row>
    <row r="11180" spans="1:8">
      <c r="A11180" s="52" t="s">
        <v>811</v>
      </c>
      <c r="B11180" s="52" t="s">
        <v>1604</v>
      </c>
      <c r="C11180" s="52" t="s">
        <v>930</v>
      </c>
      <c r="D11180" s="52" t="s">
        <v>1428</v>
      </c>
      <c r="E11180" s="52" t="s">
        <v>1006</v>
      </c>
      <c r="F11180" s="52" t="s">
        <v>1014</v>
      </c>
      <c r="G11180" s="56" t="s">
        <v>1015</v>
      </c>
      <c r="H11180" s="57">
        <v>13678000</v>
      </c>
    </row>
    <row r="11181" spans="1:8" ht="25.5">
      <c r="A11181" s="52" t="s">
        <v>811</v>
      </c>
      <c r="B11181" s="52" t="s">
        <v>1604</v>
      </c>
      <c r="C11181" s="52" t="s">
        <v>930</v>
      </c>
      <c r="D11181" s="52" t="s">
        <v>1428</v>
      </c>
      <c r="E11181" s="52" t="s">
        <v>1006</v>
      </c>
      <c r="F11181" s="52" t="s">
        <v>1016</v>
      </c>
      <c r="G11181" s="56" t="s">
        <v>1017</v>
      </c>
      <c r="H11181" s="57">
        <v>456000</v>
      </c>
    </row>
    <row r="11182" spans="1:8">
      <c r="A11182" s="52" t="s">
        <v>811</v>
      </c>
      <c r="B11182" s="52" t="s">
        <v>1604</v>
      </c>
      <c r="C11182" s="52" t="s">
        <v>930</v>
      </c>
      <c r="D11182" s="52" t="s">
        <v>1428</v>
      </c>
      <c r="E11182" s="52" t="s">
        <v>1021</v>
      </c>
      <c r="F11182" s="52" t="s">
        <v>201</v>
      </c>
      <c r="G11182" s="56" t="s">
        <v>1022</v>
      </c>
      <c r="H11182" s="57">
        <v>54103000</v>
      </c>
    </row>
    <row r="11183" spans="1:8">
      <c r="A11183" s="52" t="s">
        <v>811</v>
      </c>
      <c r="B11183" s="52" t="s">
        <v>1604</v>
      </c>
      <c r="C11183" s="52" t="s">
        <v>930</v>
      </c>
      <c r="D11183" s="52" t="s">
        <v>1428</v>
      </c>
      <c r="E11183" s="52" t="s">
        <v>1021</v>
      </c>
      <c r="F11183" s="52" t="s">
        <v>1031</v>
      </c>
      <c r="G11183" s="56" t="s">
        <v>1032</v>
      </c>
      <c r="H11183" s="57">
        <v>19650000</v>
      </c>
    </row>
    <row r="11184" spans="1:8">
      <c r="A11184" s="52" t="s">
        <v>811</v>
      </c>
      <c r="B11184" s="52" t="s">
        <v>1604</v>
      </c>
      <c r="C11184" s="52" t="s">
        <v>930</v>
      </c>
      <c r="D11184" s="52" t="s">
        <v>1428</v>
      </c>
      <c r="E11184" s="52" t="s">
        <v>1021</v>
      </c>
      <c r="F11184" s="52" t="s">
        <v>1033</v>
      </c>
      <c r="G11184" s="56" t="s">
        <v>1034</v>
      </c>
      <c r="H11184" s="57">
        <v>34453000</v>
      </c>
    </row>
    <row r="11185" spans="1:8">
      <c r="A11185" s="52" t="s">
        <v>811</v>
      </c>
      <c r="B11185" s="52" t="s">
        <v>1604</v>
      </c>
      <c r="C11185" s="52" t="s">
        <v>930</v>
      </c>
      <c r="D11185" s="52" t="s">
        <v>1428</v>
      </c>
      <c r="E11185" s="52" t="s">
        <v>1035</v>
      </c>
      <c r="F11185" s="52" t="s">
        <v>201</v>
      </c>
      <c r="G11185" s="56" t="s">
        <v>1036</v>
      </c>
      <c r="H11185" s="57">
        <v>1800000</v>
      </c>
    </row>
    <row r="11186" spans="1:8">
      <c r="A11186" s="52" t="s">
        <v>811</v>
      </c>
      <c r="B11186" s="52" t="s">
        <v>1604</v>
      </c>
      <c r="C11186" s="52" t="s">
        <v>930</v>
      </c>
      <c r="D11186" s="52" t="s">
        <v>1428</v>
      </c>
      <c r="E11186" s="52" t="s">
        <v>1035</v>
      </c>
      <c r="F11186" s="52" t="s">
        <v>1042</v>
      </c>
      <c r="G11186" s="56" t="s">
        <v>1043</v>
      </c>
      <c r="H11186" s="57">
        <v>1800000</v>
      </c>
    </row>
    <row r="11187" spans="1:8">
      <c r="A11187" s="52" t="s">
        <v>811</v>
      </c>
      <c r="B11187" s="52" t="s">
        <v>1604</v>
      </c>
      <c r="C11187" s="52" t="s">
        <v>930</v>
      </c>
      <c r="D11187" s="52" t="s">
        <v>1428</v>
      </c>
      <c r="E11187" s="52" t="s">
        <v>1044</v>
      </c>
      <c r="F11187" s="52" t="s">
        <v>201</v>
      </c>
      <c r="G11187" s="56" t="s">
        <v>1045</v>
      </c>
      <c r="H11187" s="57">
        <v>4948000</v>
      </c>
    </row>
    <row r="11188" spans="1:8">
      <c r="A11188" s="52" t="s">
        <v>811</v>
      </c>
      <c r="B11188" s="52" t="s">
        <v>1604</v>
      </c>
      <c r="C11188" s="52" t="s">
        <v>930</v>
      </c>
      <c r="D11188" s="52" t="s">
        <v>1428</v>
      </c>
      <c r="E11188" s="52" t="s">
        <v>1044</v>
      </c>
      <c r="F11188" s="52" t="s">
        <v>1046</v>
      </c>
      <c r="G11188" s="56" t="s">
        <v>1047</v>
      </c>
      <c r="H11188" s="57">
        <v>693000</v>
      </c>
    </row>
    <row r="11189" spans="1:8">
      <c r="A11189" s="52" t="s">
        <v>811</v>
      </c>
      <c r="B11189" s="52" t="s">
        <v>1604</v>
      </c>
      <c r="C11189" s="52" t="s">
        <v>930</v>
      </c>
      <c r="D11189" s="52" t="s">
        <v>1428</v>
      </c>
      <c r="E11189" s="52" t="s">
        <v>1044</v>
      </c>
      <c r="F11189" s="52" t="s">
        <v>1048</v>
      </c>
      <c r="G11189" s="56" t="s">
        <v>1049</v>
      </c>
      <c r="H11189" s="57">
        <v>4255000</v>
      </c>
    </row>
    <row r="11190" spans="1:8" ht="25.5">
      <c r="A11190" s="52" t="s">
        <v>811</v>
      </c>
      <c r="B11190" s="52" t="s">
        <v>1604</v>
      </c>
      <c r="C11190" s="52" t="s">
        <v>930</v>
      </c>
      <c r="D11190" s="52" t="s">
        <v>1428</v>
      </c>
      <c r="E11190" s="52" t="s">
        <v>1058</v>
      </c>
      <c r="F11190" s="52" t="s">
        <v>201</v>
      </c>
      <c r="G11190" s="56" t="s">
        <v>1059</v>
      </c>
      <c r="H11190" s="57">
        <v>3950000</v>
      </c>
    </row>
    <row r="11191" spans="1:8">
      <c r="A11191" s="52" t="s">
        <v>811</v>
      </c>
      <c r="B11191" s="52" t="s">
        <v>1604</v>
      </c>
      <c r="C11191" s="52" t="s">
        <v>930</v>
      </c>
      <c r="D11191" s="52" t="s">
        <v>1428</v>
      </c>
      <c r="E11191" s="52" t="s">
        <v>1058</v>
      </c>
      <c r="F11191" s="52" t="s">
        <v>1064</v>
      </c>
      <c r="G11191" s="56" t="s">
        <v>1065</v>
      </c>
      <c r="H11191" s="57">
        <v>3950000</v>
      </c>
    </row>
    <row r="11192" spans="1:8" ht="25.5">
      <c r="A11192" s="52" t="s">
        <v>811</v>
      </c>
      <c r="B11192" s="52" t="s">
        <v>1604</v>
      </c>
      <c r="C11192" s="52" t="s">
        <v>930</v>
      </c>
      <c r="D11192" s="52" t="s">
        <v>1428</v>
      </c>
      <c r="E11192" s="52" t="s">
        <v>1072</v>
      </c>
      <c r="F11192" s="52" t="s">
        <v>201</v>
      </c>
      <c r="G11192" s="56" t="s">
        <v>1073</v>
      </c>
      <c r="H11192" s="57">
        <v>9900000</v>
      </c>
    </row>
    <row r="11193" spans="1:8">
      <c r="A11193" s="52" t="s">
        <v>811</v>
      </c>
      <c r="B11193" s="52" t="s">
        <v>1604</v>
      </c>
      <c r="C11193" s="52" t="s">
        <v>930</v>
      </c>
      <c r="D11193" s="52" t="s">
        <v>1428</v>
      </c>
      <c r="E11193" s="52" t="s">
        <v>1072</v>
      </c>
      <c r="F11193" s="52" t="s">
        <v>1075</v>
      </c>
      <c r="G11193" s="56" t="s">
        <v>1065</v>
      </c>
      <c r="H11193" s="57">
        <v>9900000</v>
      </c>
    </row>
    <row r="11194" spans="1:8" ht="25.5">
      <c r="A11194" s="52" t="s">
        <v>811</v>
      </c>
      <c r="B11194" s="52" t="s">
        <v>1604</v>
      </c>
      <c r="C11194" s="52" t="s">
        <v>930</v>
      </c>
      <c r="D11194" s="52" t="s">
        <v>1428</v>
      </c>
      <c r="E11194" s="52" t="s">
        <v>1076</v>
      </c>
      <c r="F11194" s="52" t="s">
        <v>201</v>
      </c>
      <c r="G11194" s="56" t="s">
        <v>1077</v>
      </c>
      <c r="H11194" s="57">
        <v>107660000</v>
      </c>
    </row>
    <row r="11195" spans="1:8">
      <c r="A11195" s="52" t="s">
        <v>811</v>
      </c>
      <c r="B11195" s="52" t="s">
        <v>1604</v>
      </c>
      <c r="C11195" s="52" t="s">
        <v>930</v>
      </c>
      <c r="D11195" s="52" t="s">
        <v>1428</v>
      </c>
      <c r="E11195" s="52" t="s">
        <v>1076</v>
      </c>
      <c r="F11195" s="52" t="s">
        <v>1112</v>
      </c>
      <c r="G11195" s="56" t="s">
        <v>1113</v>
      </c>
      <c r="H11195" s="57">
        <v>3190000</v>
      </c>
    </row>
    <row r="11196" spans="1:8">
      <c r="A11196" s="52" t="s">
        <v>811</v>
      </c>
      <c r="B11196" s="52" t="s">
        <v>1604</v>
      </c>
      <c r="C11196" s="52" t="s">
        <v>930</v>
      </c>
      <c r="D11196" s="52" t="s">
        <v>1428</v>
      </c>
      <c r="E11196" s="52" t="s">
        <v>1076</v>
      </c>
      <c r="F11196" s="52" t="s">
        <v>1082</v>
      </c>
      <c r="G11196" s="56" t="s">
        <v>971</v>
      </c>
      <c r="H11196" s="57">
        <v>104470000</v>
      </c>
    </row>
    <row r="11197" spans="1:8">
      <c r="A11197" s="52" t="s">
        <v>811</v>
      </c>
      <c r="B11197" s="52" t="s">
        <v>1604</v>
      </c>
      <c r="C11197" s="52" t="s">
        <v>930</v>
      </c>
      <c r="D11197" s="52" t="s">
        <v>1428</v>
      </c>
      <c r="E11197" s="52" t="s">
        <v>1083</v>
      </c>
      <c r="F11197" s="52" t="s">
        <v>201</v>
      </c>
      <c r="G11197" s="56" t="s">
        <v>971</v>
      </c>
      <c r="H11197" s="57">
        <v>518392000</v>
      </c>
    </row>
    <row r="11198" spans="1:8">
      <c r="A11198" s="52" t="s">
        <v>811</v>
      </c>
      <c r="B11198" s="52" t="s">
        <v>1604</v>
      </c>
      <c r="C11198" s="52" t="s">
        <v>930</v>
      </c>
      <c r="D11198" s="52" t="s">
        <v>1428</v>
      </c>
      <c r="E11198" s="52" t="s">
        <v>1083</v>
      </c>
      <c r="F11198" s="52" t="s">
        <v>1090</v>
      </c>
      <c r="G11198" s="56" t="s">
        <v>1091</v>
      </c>
      <c r="H11198" s="57">
        <v>518392000</v>
      </c>
    </row>
    <row r="11199" spans="1:8">
      <c r="A11199" s="52" t="s">
        <v>811</v>
      </c>
      <c r="B11199" s="52" t="s">
        <v>1605</v>
      </c>
      <c r="C11199" s="52" t="s">
        <v>201</v>
      </c>
      <c r="D11199" s="52" t="s">
        <v>201</v>
      </c>
      <c r="E11199" s="52" t="s">
        <v>201</v>
      </c>
      <c r="F11199" s="52" t="s">
        <v>201</v>
      </c>
      <c r="G11199" s="56" t="s">
        <v>1476</v>
      </c>
      <c r="H11199" s="57">
        <v>1518532000</v>
      </c>
    </row>
    <row r="11200" spans="1:8" ht="25.5">
      <c r="A11200" s="52" t="s">
        <v>811</v>
      </c>
      <c r="B11200" s="52" t="s">
        <v>1605</v>
      </c>
      <c r="C11200" s="52" t="s">
        <v>930</v>
      </c>
      <c r="D11200" s="52" t="s">
        <v>201</v>
      </c>
      <c r="E11200" s="52" t="s">
        <v>201</v>
      </c>
      <c r="F11200" s="52" t="s">
        <v>201</v>
      </c>
      <c r="G11200" s="56" t="s">
        <v>931</v>
      </c>
      <c r="H11200" s="57">
        <v>1511732000</v>
      </c>
    </row>
    <row r="11201" spans="1:8" ht="38.25">
      <c r="A11201" s="52" t="s">
        <v>811</v>
      </c>
      <c r="B11201" s="52" t="s">
        <v>1605</v>
      </c>
      <c r="C11201" s="52" t="s">
        <v>930</v>
      </c>
      <c r="D11201" s="52" t="s">
        <v>1428</v>
      </c>
      <c r="E11201" s="52" t="s">
        <v>201</v>
      </c>
      <c r="F11201" s="52" t="s">
        <v>201</v>
      </c>
      <c r="G11201" s="56" t="s">
        <v>1429</v>
      </c>
      <c r="H11201" s="57">
        <v>1511732000</v>
      </c>
    </row>
    <row r="11202" spans="1:8">
      <c r="A11202" s="52" t="s">
        <v>811</v>
      </c>
      <c r="B11202" s="52" t="s">
        <v>1605</v>
      </c>
      <c r="C11202" s="52" t="s">
        <v>930</v>
      </c>
      <c r="D11202" s="52" t="s">
        <v>1428</v>
      </c>
      <c r="E11202" s="52" t="s">
        <v>934</v>
      </c>
      <c r="F11202" s="52" t="s">
        <v>201</v>
      </c>
      <c r="G11202" s="56" t="s">
        <v>935</v>
      </c>
      <c r="H11202" s="57">
        <v>8370000</v>
      </c>
    </row>
    <row r="11203" spans="1:8">
      <c r="A11203" s="52" t="s">
        <v>811</v>
      </c>
      <c r="B11203" s="52" t="s">
        <v>1605</v>
      </c>
      <c r="C11203" s="52" t="s">
        <v>930</v>
      </c>
      <c r="D11203" s="52" t="s">
        <v>1428</v>
      </c>
      <c r="E11203" s="52" t="s">
        <v>934</v>
      </c>
      <c r="F11203" s="52" t="s">
        <v>936</v>
      </c>
      <c r="G11203" s="56" t="s">
        <v>937</v>
      </c>
      <c r="H11203" s="57">
        <v>8370000</v>
      </c>
    </row>
    <row r="11204" spans="1:8">
      <c r="A11204" s="52" t="s">
        <v>811</v>
      </c>
      <c r="B11204" s="52" t="s">
        <v>1605</v>
      </c>
      <c r="C11204" s="52" t="s">
        <v>930</v>
      </c>
      <c r="D11204" s="52" t="s">
        <v>1428</v>
      </c>
      <c r="E11204" s="52" t="s">
        <v>944</v>
      </c>
      <c r="F11204" s="52" t="s">
        <v>201</v>
      </c>
      <c r="G11204" s="56" t="s">
        <v>945</v>
      </c>
      <c r="H11204" s="57">
        <v>291520000</v>
      </c>
    </row>
    <row r="11205" spans="1:8">
      <c r="A11205" s="52" t="s">
        <v>811</v>
      </c>
      <c r="B11205" s="52" t="s">
        <v>1605</v>
      </c>
      <c r="C11205" s="52" t="s">
        <v>930</v>
      </c>
      <c r="D11205" s="52" t="s">
        <v>1428</v>
      </c>
      <c r="E11205" s="52" t="s">
        <v>944</v>
      </c>
      <c r="F11205" s="52" t="s">
        <v>960</v>
      </c>
      <c r="G11205" s="56" t="s">
        <v>961</v>
      </c>
      <c r="H11205" s="57">
        <v>291520000</v>
      </c>
    </row>
    <row r="11206" spans="1:8">
      <c r="A11206" s="52" t="s">
        <v>811</v>
      </c>
      <c r="B11206" s="52" t="s">
        <v>1605</v>
      </c>
      <c r="C11206" s="52" t="s">
        <v>930</v>
      </c>
      <c r="D11206" s="52" t="s">
        <v>1428</v>
      </c>
      <c r="E11206" s="52" t="s">
        <v>1139</v>
      </c>
      <c r="F11206" s="52" t="s">
        <v>201</v>
      </c>
      <c r="G11206" s="56" t="s">
        <v>1140</v>
      </c>
      <c r="H11206" s="57">
        <v>800000</v>
      </c>
    </row>
    <row r="11207" spans="1:8">
      <c r="A11207" s="52" t="s">
        <v>811</v>
      </c>
      <c r="B11207" s="52" t="s">
        <v>1605</v>
      </c>
      <c r="C11207" s="52" t="s">
        <v>930</v>
      </c>
      <c r="D11207" s="52" t="s">
        <v>1428</v>
      </c>
      <c r="E11207" s="52" t="s">
        <v>1139</v>
      </c>
      <c r="F11207" s="52" t="s">
        <v>1266</v>
      </c>
      <c r="G11207" s="56" t="s">
        <v>1267</v>
      </c>
      <c r="H11207" s="57">
        <v>800000</v>
      </c>
    </row>
    <row r="11208" spans="1:8">
      <c r="A11208" s="52" t="s">
        <v>811</v>
      </c>
      <c r="B11208" s="52" t="s">
        <v>1605</v>
      </c>
      <c r="C11208" s="52" t="s">
        <v>930</v>
      </c>
      <c r="D11208" s="52" t="s">
        <v>1428</v>
      </c>
      <c r="E11208" s="52" t="s">
        <v>966</v>
      </c>
      <c r="F11208" s="52" t="s">
        <v>201</v>
      </c>
      <c r="G11208" s="56" t="s">
        <v>967</v>
      </c>
      <c r="H11208" s="57">
        <v>3600000</v>
      </c>
    </row>
    <row r="11209" spans="1:8">
      <c r="A11209" s="52" t="s">
        <v>811</v>
      </c>
      <c r="B11209" s="52" t="s">
        <v>1605</v>
      </c>
      <c r="C11209" s="52" t="s">
        <v>930</v>
      </c>
      <c r="D11209" s="52" t="s">
        <v>1428</v>
      </c>
      <c r="E11209" s="52" t="s">
        <v>966</v>
      </c>
      <c r="F11209" s="52" t="s">
        <v>970</v>
      </c>
      <c r="G11209" s="56" t="s">
        <v>971</v>
      </c>
      <c r="H11209" s="57">
        <v>3600000</v>
      </c>
    </row>
    <row r="11210" spans="1:8">
      <c r="A11210" s="52" t="s">
        <v>811</v>
      </c>
      <c r="B11210" s="52" t="s">
        <v>1605</v>
      </c>
      <c r="C11210" s="52" t="s">
        <v>930</v>
      </c>
      <c r="D11210" s="52" t="s">
        <v>1428</v>
      </c>
      <c r="E11210" s="52" t="s">
        <v>982</v>
      </c>
      <c r="F11210" s="52" t="s">
        <v>201</v>
      </c>
      <c r="G11210" s="56" t="s">
        <v>983</v>
      </c>
      <c r="H11210" s="57">
        <v>118440000</v>
      </c>
    </row>
    <row r="11211" spans="1:8">
      <c r="A11211" s="52" t="s">
        <v>811</v>
      </c>
      <c r="B11211" s="52" t="s">
        <v>1605</v>
      </c>
      <c r="C11211" s="52" t="s">
        <v>930</v>
      </c>
      <c r="D11211" s="52" t="s">
        <v>1428</v>
      </c>
      <c r="E11211" s="52" t="s">
        <v>982</v>
      </c>
      <c r="F11211" s="52" t="s">
        <v>1242</v>
      </c>
      <c r="G11211" s="56" t="s">
        <v>971</v>
      </c>
      <c r="H11211" s="57">
        <v>118440000</v>
      </c>
    </row>
    <row r="11212" spans="1:8">
      <c r="A11212" s="52" t="s">
        <v>811</v>
      </c>
      <c r="B11212" s="52" t="s">
        <v>1605</v>
      </c>
      <c r="C11212" s="52" t="s">
        <v>930</v>
      </c>
      <c r="D11212" s="52" t="s">
        <v>1428</v>
      </c>
      <c r="E11212" s="52" t="s">
        <v>996</v>
      </c>
      <c r="F11212" s="52" t="s">
        <v>201</v>
      </c>
      <c r="G11212" s="56" t="s">
        <v>997</v>
      </c>
      <c r="H11212" s="57">
        <v>12600000</v>
      </c>
    </row>
    <row r="11213" spans="1:8">
      <c r="A11213" s="52" t="s">
        <v>811</v>
      </c>
      <c r="B11213" s="52" t="s">
        <v>1605</v>
      </c>
      <c r="C11213" s="52" t="s">
        <v>930</v>
      </c>
      <c r="D11213" s="52" t="s">
        <v>1428</v>
      </c>
      <c r="E11213" s="52" t="s">
        <v>996</v>
      </c>
      <c r="F11213" s="52" t="s">
        <v>998</v>
      </c>
      <c r="G11213" s="56" t="s">
        <v>999</v>
      </c>
      <c r="H11213" s="57">
        <v>3500000</v>
      </c>
    </row>
    <row r="11214" spans="1:8">
      <c r="A11214" s="52" t="s">
        <v>811</v>
      </c>
      <c r="B11214" s="52" t="s">
        <v>1605</v>
      </c>
      <c r="C11214" s="52" t="s">
        <v>930</v>
      </c>
      <c r="D11214" s="52" t="s">
        <v>1428</v>
      </c>
      <c r="E11214" s="52" t="s">
        <v>996</v>
      </c>
      <c r="F11214" s="52" t="s">
        <v>1000</v>
      </c>
      <c r="G11214" s="56" t="s">
        <v>1001</v>
      </c>
      <c r="H11214" s="57">
        <v>9100000</v>
      </c>
    </row>
    <row r="11215" spans="1:8">
      <c r="A11215" s="52" t="s">
        <v>811</v>
      </c>
      <c r="B11215" s="52" t="s">
        <v>1605</v>
      </c>
      <c r="C11215" s="52" t="s">
        <v>930</v>
      </c>
      <c r="D11215" s="52" t="s">
        <v>1428</v>
      </c>
      <c r="E11215" s="52" t="s">
        <v>1021</v>
      </c>
      <c r="F11215" s="52" t="s">
        <v>201</v>
      </c>
      <c r="G11215" s="56" t="s">
        <v>1022</v>
      </c>
      <c r="H11215" s="57">
        <v>75039000</v>
      </c>
    </row>
    <row r="11216" spans="1:8">
      <c r="A11216" s="52" t="s">
        <v>811</v>
      </c>
      <c r="B11216" s="52" t="s">
        <v>1605</v>
      </c>
      <c r="C11216" s="52" t="s">
        <v>930</v>
      </c>
      <c r="D11216" s="52" t="s">
        <v>1428</v>
      </c>
      <c r="E11216" s="52" t="s">
        <v>1021</v>
      </c>
      <c r="F11216" s="52" t="s">
        <v>1023</v>
      </c>
      <c r="G11216" s="56" t="s">
        <v>1024</v>
      </c>
      <c r="H11216" s="57">
        <v>4105000</v>
      </c>
    </row>
    <row r="11217" spans="1:8">
      <c r="A11217" s="52" t="s">
        <v>811</v>
      </c>
      <c r="B11217" s="52" t="s">
        <v>1605</v>
      </c>
      <c r="C11217" s="52" t="s">
        <v>930</v>
      </c>
      <c r="D11217" s="52" t="s">
        <v>1428</v>
      </c>
      <c r="E11217" s="52" t="s">
        <v>1021</v>
      </c>
      <c r="F11217" s="52" t="s">
        <v>1025</v>
      </c>
      <c r="G11217" s="56" t="s">
        <v>1026</v>
      </c>
      <c r="H11217" s="57">
        <v>600000</v>
      </c>
    </row>
    <row r="11218" spans="1:8">
      <c r="A11218" s="52" t="s">
        <v>811</v>
      </c>
      <c r="B11218" s="52" t="s">
        <v>1605</v>
      </c>
      <c r="C11218" s="52" t="s">
        <v>930</v>
      </c>
      <c r="D11218" s="52" t="s">
        <v>1428</v>
      </c>
      <c r="E11218" s="52" t="s">
        <v>1021</v>
      </c>
      <c r="F11218" s="52" t="s">
        <v>1243</v>
      </c>
      <c r="G11218" s="56" t="s">
        <v>1244</v>
      </c>
      <c r="H11218" s="57">
        <v>2210000</v>
      </c>
    </row>
    <row r="11219" spans="1:8">
      <c r="A11219" s="52" t="s">
        <v>811</v>
      </c>
      <c r="B11219" s="52" t="s">
        <v>1605</v>
      </c>
      <c r="C11219" s="52" t="s">
        <v>930</v>
      </c>
      <c r="D11219" s="52" t="s">
        <v>1428</v>
      </c>
      <c r="E11219" s="52" t="s">
        <v>1021</v>
      </c>
      <c r="F11219" s="52" t="s">
        <v>1031</v>
      </c>
      <c r="G11219" s="56" t="s">
        <v>1032</v>
      </c>
      <c r="H11219" s="57">
        <v>35200000</v>
      </c>
    </row>
    <row r="11220" spans="1:8">
      <c r="A11220" s="52" t="s">
        <v>811</v>
      </c>
      <c r="B11220" s="52" t="s">
        <v>1605</v>
      </c>
      <c r="C11220" s="52" t="s">
        <v>930</v>
      </c>
      <c r="D11220" s="52" t="s">
        <v>1428</v>
      </c>
      <c r="E11220" s="52" t="s">
        <v>1021</v>
      </c>
      <c r="F11220" s="52" t="s">
        <v>1033</v>
      </c>
      <c r="G11220" s="56" t="s">
        <v>1034</v>
      </c>
      <c r="H11220" s="57">
        <v>32924000</v>
      </c>
    </row>
    <row r="11221" spans="1:8">
      <c r="A11221" s="52" t="s">
        <v>811</v>
      </c>
      <c r="B11221" s="52" t="s">
        <v>1605</v>
      </c>
      <c r="C11221" s="52" t="s">
        <v>930</v>
      </c>
      <c r="D11221" s="52" t="s">
        <v>1428</v>
      </c>
      <c r="E11221" s="52" t="s">
        <v>1035</v>
      </c>
      <c r="F11221" s="52" t="s">
        <v>201</v>
      </c>
      <c r="G11221" s="56" t="s">
        <v>1036</v>
      </c>
      <c r="H11221" s="57">
        <v>1800000</v>
      </c>
    </row>
    <row r="11222" spans="1:8">
      <c r="A11222" s="52" t="s">
        <v>811</v>
      </c>
      <c r="B11222" s="52" t="s">
        <v>1605</v>
      </c>
      <c r="C11222" s="52" t="s">
        <v>930</v>
      </c>
      <c r="D11222" s="52" t="s">
        <v>1428</v>
      </c>
      <c r="E11222" s="52" t="s">
        <v>1035</v>
      </c>
      <c r="F11222" s="52" t="s">
        <v>1042</v>
      </c>
      <c r="G11222" s="56" t="s">
        <v>1043</v>
      </c>
      <c r="H11222" s="57">
        <v>1800000</v>
      </c>
    </row>
    <row r="11223" spans="1:8">
      <c r="A11223" s="52" t="s">
        <v>811</v>
      </c>
      <c r="B11223" s="52" t="s">
        <v>1605</v>
      </c>
      <c r="C11223" s="52" t="s">
        <v>930</v>
      </c>
      <c r="D11223" s="52" t="s">
        <v>1428</v>
      </c>
      <c r="E11223" s="52" t="s">
        <v>1044</v>
      </c>
      <c r="F11223" s="52" t="s">
        <v>201</v>
      </c>
      <c r="G11223" s="56" t="s">
        <v>1045</v>
      </c>
      <c r="H11223" s="57">
        <v>9300000</v>
      </c>
    </row>
    <row r="11224" spans="1:8">
      <c r="A11224" s="52" t="s">
        <v>811</v>
      </c>
      <c r="B11224" s="52" t="s">
        <v>1605</v>
      </c>
      <c r="C11224" s="52" t="s">
        <v>930</v>
      </c>
      <c r="D11224" s="52" t="s">
        <v>1428</v>
      </c>
      <c r="E11224" s="52" t="s">
        <v>1044</v>
      </c>
      <c r="F11224" s="52" t="s">
        <v>1046</v>
      </c>
      <c r="G11224" s="56" t="s">
        <v>1047</v>
      </c>
      <c r="H11224" s="57">
        <v>5700000</v>
      </c>
    </row>
    <row r="11225" spans="1:8">
      <c r="A11225" s="52" t="s">
        <v>811</v>
      </c>
      <c r="B11225" s="52" t="s">
        <v>1605</v>
      </c>
      <c r="C11225" s="52" t="s">
        <v>930</v>
      </c>
      <c r="D11225" s="52" t="s">
        <v>1428</v>
      </c>
      <c r="E11225" s="52" t="s">
        <v>1044</v>
      </c>
      <c r="F11225" s="52" t="s">
        <v>1048</v>
      </c>
      <c r="G11225" s="56" t="s">
        <v>1049</v>
      </c>
      <c r="H11225" s="57">
        <v>3600000</v>
      </c>
    </row>
    <row r="11226" spans="1:8" ht="25.5">
      <c r="A11226" s="52" t="s">
        <v>811</v>
      </c>
      <c r="B11226" s="52" t="s">
        <v>1605</v>
      </c>
      <c r="C11226" s="52" t="s">
        <v>930</v>
      </c>
      <c r="D11226" s="52" t="s">
        <v>1428</v>
      </c>
      <c r="E11226" s="52" t="s">
        <v>1072</v>
      </c>
      <c r="F11226" s="52" t="s">
        <v>201</v>
      </c>
      <c r="G11226" s="56" t="s">
        <v>1073</v>
      </c>
      <c r="H11226" s="57">
        <v>24900000</v>
      </c>
    </row>
    <row r="11227" spans="1:8">
      <c r="A11227" s="52" t="s">
        <v>811</v>
      </c>
      <c r="B11227" s="52" t="s">
        <v>1605</v>
      </c>
      <c r="C11227" s="52" t="s">
        <v>930</v>
      </c>
      <c r="D11227" s="52" t="s">
        <v>1428</v>
      </c>
      <c r="E11227" s="52" t="s">
        <v>1072</v>
      </c>
      <c r="F11227" s="52" t="s">
        <v>1075</v>
      </c>
      <c r="G11227" s="56" t="s">
        <v>1065</v>
      </c>
      <c r="H11227" s="57">
        <v>24900000</v>
      </c>
    </row>
    <row r="11228" spans="1:8" ht="25.5">
      <c r="A11228" s="52" t="s">
        <v>811</v>
      </c>
      <c r="B11228" s="52" t="s">
        <v>1605</v>
      </c>
      <c r="C11228" s="52" t="s">
        <v>930</v>
      </c>
      <c r="D11228" s="52" t="s">
        <v>1428</v>
      </c>
      <c r="E11228" s="52" t="s">
        <v>1076</v>
      </c>
      <c r="F11228" s="52" t="s">
        <v>201</v>
      </c>
      <c r="G11228" s="56" t="s">
        <v>1077</v>
      </c>
      <c r="H11228" s="57">
        <v>353538000</v>
      </c>
    </row>
    <row r="11229" spans="1:8">
      <c r="A11229" s="52" t="s">
        <v>811</v>
      </c>
      <c r="B11229" s="52" t="s">
        <v>1605</v>
      </c>
      <c r="C11229" s="52" t="s">
        <v>930</v>
      </c>
      <c r="D11229" s="52" t="s">
        <v>1428</v>
      </c>
      <c r="E11229" s="52" t="s">
        <v>1076</v>
      </c>
      <c r="F11229" s="52" t="s">
        <v>1112</v>
      </c>
      <c r="G11229" s="56" t="s">
        <v>1113</v>
      </c>
      <c r="H11229" s="57">
        <v>10510000</v>
      </c>
    </row>
    <row r="11230" spans="1:8">
      <c r="A11230" s="52" t="s">
        <v>811</v>
      </c>
      <c r="B11230" s="52" t="s">
        <v>1605</v>
      </c>
      <c r="C11230" s="52" t="s">
        <v>930</v>
      </c>
      <c r="D11230" s="52" t="s">
        <v>1428</v>
      </c>
      <c r="E11230" s="52" t="s">
        <v>1076</v>
      </c>
      <c r="F11230" s="52" t="s">
        <v>1080</v>
      </c>
      <c r="G11230" s="56" t="s">
        <v>1081</v>
      </c>
      <c r="H11230" s="57">
        <v>10000000</v>
      </c>
    </row>
    <row r="11231" spans="1:8">
      <c r="A11231" s="52" t="s">
        <v>811</v>
      </c>
      <c r="B11231" s="52" t="s">
        <v>1605</v>
      </c>
      <c r="C11231" s="52" t="s">
        <v>930</v>
      </c>
      <c r="D11231" s="52" t="s">
        <v>1428</v>
      </c>
      <c r="E11231" s="52" t="s">
        <v>1076</v>
      </c>
      <c r="F11231" s="52" t="s">
        <v>1082</v>
      </c>
      <c r="G11231" s="56" t="s">
        <v>971</v>
      </c>
      <c r="H11231" s="57">
        <v>333028000</v>
      </c>
    </row>
    <row r="11232" spans="1:8">
      <c r="A11232" s="52" t="s">
        <v>811</v>
      </c>
      <c r="B11232" s="52" t="s">
        <v>1605</v>
      </c>
      <c r="C11232" s="52" t="s">
        <v>930</v>
      </c>
      <c r="D11232" s="52" t="s">
        <v>1428</v>
      </c>
      <c r="E11232" s="52" t="s">
        <v>1083</v>
      </c>
      <c r="F11232" s="52" t="s">
        <v>201</v>
      </c>
      <c r="G11232" s="56" t="s">
        <v>971</v>
      </c>
      <c r="H11232" s="57">
        <v>611825000</v>
      </c>
    </row>
    <row r="11233" spans="1:8">
      <c r="A11233" s="52" t="s">
        <v>811</v>
      </c>
      <c r="B11233" s="52" t="s">
        <v>1605</v>
      </c>
      <c r="C11233" s="52" t="s">
        <v>930</v>
      </c>
      <c r="D11233" s="52" t="s">
        <v>1428</v>
      </c>
      <c r="E11233" s="52" t="s">
        <v>1083</v>
      </c>
      <c r="F11233" s="52" t="s">
        <v>1090</v>
      </c>
      <c r="G11233" s="56" t="s">
        <v>1091</v>
      </c>
      <c r="H11233" s="57">
        <v>611825000</v>
      </c>
    </row>
    <row r="11234" spans="1:8">
      <c r="A11234" s="52" t="s">
        <v>811</v>
      </c>
      <c r="B11234" s="52" t="s">
        <v>1605</v>
      </c>
      <c r="C11234" s="52" t="s">
        <v>1213</v>
      </c>
      <c r="D11234" s="52" t="s">
        <v>201</v>
      </c>
      <c r="E11234" s="52" t="s">
        <v>201</v>
      </c>
      <c r="F11234" s="52" t="s">
        <v>201</v>
      </c>
      <c r="G11234" s="56" t="s">
        <v>1214</v>
      </c>
      <c r="H11234" s="57">
        <v>6800000</v>
      </c>
    </row>
    <row r="11235" spans="1:8">
      <c r="A11235" s="52" t="s">
        <v>811</v>
      </c>
      <c r="B11235" s="52" t="s">
        <v>1605</v>
      </c>
      <c r="C11235" s="52" t="s">
        <v>1213</v>
      </c>
      <c r="D11235" s="52" t="s">
        <v>1215</v>
      </c>
      <c r="E11235" s="52" t="s">
        <v>201</v>
      </c>
      <c r="F11235" s="52" t="s">
        <v>201</v>
      </c>
      <c r="G11235" s="56" t="s">
        <v>1216</v>
      </c>
      <c r="H11235" s="57">
        <v>6800000</v>
      </c>
    </row>
    <row r="11236" spans="1:8">
      <c r="A11236" s="52" t="s">
        <v>811</v>
      </c>
      <c r="B11236" s="52" t="s">
        <v>1605</v>
      </c>
      <c r="C11236" s="52" t="s">
        <v>1213</v>
      </c>
      <c r="D11236" s="52" t="s">
        <v>1215</v>
      </c>
      <c r="E11236" s="52" t="s">
        <v>1083</v>
      </c>
      <c r="F11236" s="52" t="s">
        <v>201</v>
      </c>
      <c r="G11236" s="56" t="s">
        <v>971</v>
      </c>
      <c r="H11236" s="57">
        <v>6800000</v>
      </c>
    </row>
    <row r="11237" spans="1:8">
      <c r="A11237" s="52" t="s">
        <v>811</v>
      </c>
      <c r="B11237" s="52" t="s">
        <v>1605</v>
      </c>
      <c r="C11237" s="52" t="s">
        <v>1213</v>
      </c>
      <c r="D11237" s="52" t="s">
        <v>1215</v>
      </c>
      <c r="E11237" s="52" t="s">
        <v>1083</v>
      </c>
      <c r="F11237" s="52" t="s">
        <v>1090</v>
      </c>
      <c r="G11237" s="56" t="s">
        <v>1091</v>
      </c>
      <c r="H11237" s="57">
        <v>6800000</v>
      </c>
    </row>
    <row r="11238" spans="1:8">
      <c r="A11238" s="52" t="s">
        <v>811</v>
      </c>
      <c r="B11238" s="52" t="s">
        <v>1606</v>
      </c>
      <c r="C11238" s="52" t="s">
        <v>201</v>
      </c>
      <c r="D11238" s="52" t="s">
        <v>201</v>
      </c>
      <c r="E11238" s="52" t="s">
        <v>201</v>
      </c>
      <c r="F11238" s="52" t="s">
        <v>201</v>
      </c>
      <c r="G11238" s="56" t="s">
        <v>1478</v>
      </c>
      <c r="H11238" s="57">
        <v>1115187000</v>
      </c>
    </row>
    <row r="11239" spans="1:8" ht="25.5">
      <c r="A11239" s="52" t="s">
        <v>811</v>
      </c>
      <c r="B11239" s="52" t="s">
        <v>1606</v>
      </c>
      <c r="C11239" s="52" t="s">
        <v>930</v>
      </c>
      <c r="D11239" s="52" t="s">
        <v>201</v>
      </c>
      <c r="E11239" s="52" t="s">
        <v>201</v>
      </c>
      <c r="F11239" s="52" t="s">
        <v>201</v>
      </c>
      <c r="G11239" s="56" t="s">
        <v>931</v>
      </c>
      <c r="H11239" s="57">
        <v>1108892000</v>
      </c>
    </row>
    <row r="11240" spans="1:8" ht="38.25">
      <c r="A11240" s="52" t="s">
        <v>811</v>
      </c>
      <c r="B11240" s="52" t="s">
        <v>1606</v>
      </c>
      <c r="C11240" s="52" t="s">
        <v>930</v>
      </c>
      <c r="D11240" s="52" t="s">
        <v>1428</v>
      </c>
      <c r="E11240" s="52" t="s">
        <v>201</v>
      </c>
      <c r="F11240" s="52" t="s">
        <v>201</v>
      </c>
      <c r="G11240" s="56" t="s">
        <v>1429</v>
      </c>
      <c r="H11240" s="57">
        <v>1108892000</v>
      </c>
    </row>
    <row r="11241" spans="1:8">
      <c r="A11241" s="52" t="s">
        <v>811</v>
      </c>
      <c r="B11241" s="52" t="s">
        <v>1606</v>
      </c>
      <c r="C11241" s="52" t="s">
        <v>930</v>
      </c>
      <c r="D11241" s="52" t="s">
        <v>1428</v>
      </c>
      <c r="E11241" s="52" t="s">
        <v>934</v>
      </c>
      <c r="F11241" s="52" t="s">
        <v>201</v>
      </c>
      <c r="G11241" s="56" t="s">
        <v>935</v>
      </c>
      <c r="H11241" s="57">
        <v>8370000</v>
      </c>
    </row>
    <row r="11242" spans="1:8">
      <c r="A11242" s="52" t="s">
        <v>811</v>
      </c>
      <c r="B11242" s="52" t="s">
        <v>1606</v>
      </c>
      <c r="C11242" s="52" t="s">
        <v>930</v>
      </c>
      <c r="D11242" s="52" t="s">
        <v>1428</v>
      </c>
      <c r="E11242" s="52" t="s">
        <v>934</v>
      </c>
      <c r="F11242" s="52" t="s">
        <v>936</v>
      </c>
      <c r="G11242" s="56" t="s">
        <v>937</v>
      </c>
      <c r="H11242" s="57">
        <v>8370000</v>
      </c>
    </row>
    <row r="11243" spans="1:8">
      <c r="A11243" s="52" t="s">
        <v>811</v>
      </c>
      <c r="B11243" s="52" t="s">
        <v>1606</v>
      </c>
      <c r="C11243" s="52" t="s">
        <v>930</v>
      </c>
      <c r="D11243" s="52" t="s">
        <v>1428</v>
      </c>
      <c r="E11243" s="52" t="s">
        <v>944</v>
      </c>
      <c r="F11243" s="52" t="s">
        <v>201</v>
      </c>
      <c r="G11243" s="56" t="s">
        <v>945</v>
      </c>
      <c r="H11243" s="57">
        <v>177930000</v>
      </c>
    </row>
    <row r="11244" spans="1:8">
      <c r="A11244" s="52" t="s">
        <v>811</v>
      </c>
      <c r="B11244" s="52" t="s">
        <v>1606</v>
      </c>
      <c r="C11244" s="52" t="s">
        <v>930</v>
      </c>
      <c r="D11244" s="52" t="s">
        <v>1428</v>
      </c>
      <c r="E11244" s="52" t="s">
        <v>944</v>
      </c>
      <c r="F11244" s="52" t="s">
        <v>960</v>
      </c>
      <c r="G11244" s="56" t="s">
        <v>961</v>
      </c>
      <c r="H11244" s="57">
        <v>177930000</v>
      </c>
    </row>
    <row r="11245" spans="1:8">
      <c r="A11245" s="52" t="s">
        <v>811</v>
      </c>
      <c r="B11245" s="52" t="s">
        <v>1606</v>
      </c>
      <c r="C11245" s="52" t="s">
        <v>930</v>
      </c>
      <c r="D11245" s="52" t="s">
        <v>1428</v>
      </c>
      <c r="E11245" s="52" t="s">
        <v>996</v>
      </c>
      <c r="F11245" s="52" t="s">
        <v>201</v>
      </c>
      <c r="G11245" s="56" t="s">
        <v>997</v>
      </c>
      <c r="H11245" s="57">
        <v>5612364</v>
      </c>
    </row>
    <row r="11246" spans="1:8">
      <c r="A11246" s="52" t="s">
        <v>811</v>
      </c>
      <c r="B11246" s="52" t="s">
        <v>1606</v>
      </c>
      <c r="C11246" s="52" t="s">
        <v>930</v>
      </c>
      <c r="D11246" s="52" t="s">
        <v>1428</v>
      </c>
      <c r="E11246" s="52" t="s">
        <v>996</v>
      </c>
      <c r="F11246" s="52" t="s">
        <v>998</v>
      </c>
      <c r="G11246" s="56" t="s">
        <v>999</v>
      </c>
      <c r="H11246" s="57">
        <v>1976000</v>
      </c>
    </row>
    <row r="11247" spans="1:8">
      <c r="A11247" s="52" t="s">
        <v>811</v>
      </c>
      <c r="B11247" s="52" t="s">
        <v>1606</v>
      </c>
      <c r="C11247" s="52" t="s">
        <v>930</v>
      </c>
      <c r="D11247" s="52" t="s">
        <v>1428</v>
      </c>
      <c r="E11247" s="52" t="s">
        <v>996</v>
      </c>
      <c r="F11247" s="52" t="s">
        <v>1000</v>
      </c>
      <c r="G11247" s="56" t="s">
        <v>1001</v>
      </c>
      <c r="H11247" s="57">
        <v>3636364</v>
      </c>
    </row>
    <row r="11248" spans="1:8">
      <c r="A11248" s="52" t="s">
        <v>811</v>
      </c>
      <c r="B11248" s="52" t="s">
        <v>1606</v>
      </c>
      <c r="C11248" s="52" t="s">
        <v>930</v>
      </c>
      <c r="D11248" s="52" t="s">
        <v>1428</v>
      </c>
      <c r="E11248" s="52" t="s">
        <v>1006</v>
      </c>
      <c r="F11248" s="52" t="s">
        <v>201</v>
      </c>
      <c r="G11248" s="56" t="s">
        <v>1007</v>
      </c>
      <c r="H11248" s="57">
        <v>1595000</v>
      </c>
    </row>
    <row r="11249" spans="1:8" ht="38.25">
      <c r="A11249" s="52" t="s">
        <v>811</v>
      </c>
      <c r="B11249" s="52" t="s">
        <v>1606</v>
      </c>
      <c r="C11249" s="52" t="s">
        <v>930</v>
      </c>
      <c r="D11249" s="52" t="s">
        <v>1428</v>
      </c>
      <c r="E11249" s="52" t="s">
        <v>1006</v>
      </c>
      <c r="F11249" s="52" t="s">
        <v>1012</v>
      </c>
      <c r="G11249" s="56" t="s">
        <v>1013</v>
      </c>
      <c r="H11249" s="57">
        <v>1595000</v>
      </c>
    </row>
    <row r="11250" spans="1:8">
      <c r="A11250" s="52" t="s">
        <v>811</v>
      </c>
      <c r="B11250" s="52" t="s">
        <v>1606</v>
      </c>
      <c r="C11250" s="52" t="s">
        <v>930</v>
      </c>
      <c r="D11250" s="52" t="s">
        <v>1428</v>
      </c>
      <c r="E11250" s="52" t="s">
        <v>1021</v>
      </c>
      <c r="F11250" s="52" t="s">
        <v>201</v>
      </c>
      <c r="G11250" s="56" t="s">
        <v>1022</v>
      </c>
      <c r="H11250" s="57">
        <v>42105000</v>
      </c>
    </row>
    <row r="11251" spans="1:8">
      <c r="A11251" s="52" t="s">
        <v>811</v>
      </c>
      <c r="B11251" s="52" t="s">
        <v>1606</v>
      </c>
      <c r="C11251" s="52" t="s">
        <v>930</v>
      </c>
      <c r="D11251" s="52" t="s">
        <v>1428</v>
      </c>
      <c r="E11251" s="52" t="s">
        <v>1021</v>
      </c>
      <c r="F11251" s="52" t="s">
        <v>1023</v>
      </c>
      <c r="G11251" s="56" t="s">
        <v>1024</v>
      </c>
      <c r="H11251" s="57">
        <v>1571000</v>
      </c>
    </row>
    <row r="11252" spans="1:8">
      <c r="A11252" s="52" t="s">
        <v>811</v>
      </c>
      <c r="B11252" s="52" t="s">
        <v>1606</v>
      </c>
      <c r="C11252" s="52" t="s">
        <v>930</v>
      </c>
      <c r="D11252" s="52" t="s">
        <v>1428</v>
      </c>
      <c r="E11252" s="52" t="s">
        <v>1021</v>
      </c>
      <c r="F11252" s="52" t="s">
        <v>1031</v>
      </c>
      <c r="G11252" s="56" t="s">
        <v>1032</v>
      </c>
      <c r="H11252" s="57">
        <v>7650000</v>
      </c>
    </row>
    <row r="11253" spans="1:8">
      <c r="A11253" s="52" t="s">
        <v>811</v>
      </c>
      <c r="B11253" s="52" t="s">
        <v>1606</v>
      </c>
      <c r="C11253" s="52" t="s">
        <v>930</v>
      </c>
      <c r="D11253" s="52" t="s">
        <v>1428</v>
      </c>
      <c r="E11253" s="52" t="s">
        <v>1021</v>
      </c>
      <c r="F11253" s="52" t="s">
        <v>1033</v>
      </c>
      <c r="G11253" s="56" t="s">
        <v>1034</v>
      </c>
      <c r="H11253" s="57">
        <v>32884000</v>
      </c>
    </row>
    <row r="11254" spans="1:8">
      <c r="A11254" s="52" t="s">
        <v>811</v>
      </c>
      <c r="B11254" s="52" t="s">
        <v>1606</v>
      </c>
      <c r="C11254" s="52" t="s">
        <v>930</v>
      </c>
      <c r="D11254" s="52" t="s">
        <v>1428</v>
      </c>
      <c r="E11254" s="52" t="s">
        <v>1035</v>
      </c>
      <c r="F11254" s="52" t="s">
        <v>201</v>
      </c>
      <c r="G11254" s="56" t="s">
        <v>1036</v>
      </c>
      <c r="H11254" s="57">
        <v>3600000</v>
      </c>
    </row>
    <row r="11255" spans="1:8">
      <c r="A11255" s="52" t="s">
        <v>811</v>
      </c>
      <c r="B11255" s="52" t="s">
        <v>1606</v>
      </c>
      <c r="C11255" s="52" t="s">
        <v>930</v>
      </c>
      <c r="D11255" s="52" t="s">
        <v>1428</v>
      </c>
      <c r="E11255" s="52" t="s">
        <v>1035</v>
      </c>
      <c r="F11255" s="52" t="s">
        <v>1039</v>
      </c>
      <c r="G11255" s="56" t="s">
        <v>1040</v>
      </c>
      <c r="H11255" s="57">
        <v>2400000</v>
      </c>
    </row>
    <row r="11256" spans="1:8">
      <c r="A11256" s="52" t="s">
        <v>811</v>
      </c>
      <c r="B11256" s="52" t="s">
        <v>1606</v>
      </c>
      <c r="C11256" s="52" t="s">
        <v>930</v>
      </c>
      <c r="D11256" s="52" t="s">
        <v>1428</v>
      </c>
      <c r="E11256" s="52" t="s">
        <v>1035</v>
      </c>
      <c r="F11256" s="52" t="s">
        <v>1042</v>
      </c>
      <c r="G11256" s="56" t="s">
        <v>1043</v>
      </c>
      <c r="H11256" s="57">
        <v>1200000</v>
      </c>
    </row>
    <row r="11257" spans="1:8">
      <c r="A11257" s="52" t="s">
        <v>811</v>
      </c>
      <c r="B11257" s="52" t="s">
        <v>1606</v>
      </c>
      <c r="C11257" s="52" t="s">
        <v>930</v>
      </c>
      <c r="D11257" s="52" t="s">
        <v>1428</v>
      </c>
      <c r="E11257" s="52" t="s">
        <v>1044</v>
      </c>
      <c r="F11257" s="52" t="s">
        <v>201</v>
      </c>
      <c r="G11257" s="56" t="s">
        <v>1045</v>
      </c>
      <c r="H11257" s="57">
        <v>19582000</v>
      </c>
    </row>
    <row r="11258" spans="1:8">
      <c r="A11258" s="52" t="s">
        <v>811</v>
      </c>
      <c r="B11258" s="52" t="s">
        <v>1606</v>
      </c>
      <c r="C11258" s="52" t="s">
        <v>930</v>
      </c>
      <c r="D11258" s="52" t="s">
        <v>1428</v>
      </c>
      <c r="E11258" s="52" t="s">
        <v>1044</v>
      </c>
      <c r="F11258" s="52" t="s">
        <v>1046</v>
      </c>
      <c r="G11258" s="56" t="s">
        <v>1047</v>
      </c>
      <c r="H11258" s="57">
        <v>15982000</v>
      </c>
    </row>
    <row r="11259" spans="1:8">
      <c r="A11259" s="52" t="s">
        <v>811</v>
      </c>
      <c r="B11259" s="52" t="s">
        <v>1606</v>
      </c>
      <c r="C11259" s="52" t="s">
        <v>930</v>
      </c>
      <c r="D11259" s="52" t="s">
        <v>1428</v>
      </c>
      <c r="E11259" s="52" t="s">
        <v>1044</v>
      </c>
      <c r="F11259" s="52" t="s">
        <v>1048</v>
      </c>
      <c r="G11259" s="56" t="s">
        <v>1049</v>
      </c>
      <c r="H11259" s="57">
        <v>3600000</v>
      </c>
    </row>
    <row r="11260" spans="1:8" ht="25.5">
      <c r="A11260" s="52" t="s">
        <v>811</v>
      </c>
      <c r="B11260" s="52" t="s">
        <v>1606</v>
      </c>
      <c r="C11260" s="52" t="s">
        <v>930</v>
      </c>
      <c r="D11260" s="52" t="s">
        <v>1428</v>
      </c>
      <c r="E11260" s="52" t="s">
        <v>1072</v>
      </c>
      <c r="F11260" s="52" t="s">
        <v>201</v>
      </c>
      <c r="G11260" s="56" t="s">
        <v>1073</v>
      </c>
      <c r="H11260" s="57">
        <v>10363636</v>
      </c>
    </row>
    <row r="11261" spans="1:8">
      <c r="A11261" s="52" t="s">
        <v>811</v>
      </c>
      <c r="B11261" s="52" t="s">
        <v>1606</v>
      </c>
      <c r="C11261" s="52" t="s">
        <v>930</v>
      </c>
      <c r="D11261" s="52" t="s">
        <v>1428</v>
      </c>
      <c r="E11261" s="52" t="s">
        <v>1072</v>
      </c>
      <c r="F11261" s="52" t="s">
        <v>1075</v>
      </c>
      <c r="G11261" s="56" t="s">
        <v>1065</v>
      </c>
      <c r="H11261" s="57">
        <v>10363636</v>
      </c>
    </row>
    <row r="11262" spans="1:8" ht="25.5">
      <c r="A11262" s="52" t="s">
        <v>811</v>
      </c>
      <c r="B11262" s="52" t="s">
        <v>1606</v>
      </c>
      <c r="C11262" s="52" t="s">
        <v>930</v>
      </c>
      <c r="D11262" s="52" t="s">
        <v>1428</v>
      </c>
      <c r="E11262" s="52" t="s">
        <v>1076</v>
      </c>
      <c r="F11262" s="52" t="s">
        <v>201</v>
      </c>
      <c r="G11262" s="56" t="s">
        <v>1077</v>
      </c>
      <c r="H11262" s="57">
        <v>376226000</v>
      </c>
    </row>
    <row r="11263" spans="1:8">
      <c r="A11263" s="52" t="s">
        <v>811</v>
      </c>
      <c r="B11263" s="52" t="s">
        <v>1606</v>
      </c>
      <c r="C11263" s="52" t="s">
        <v>930</v>
      </c>
      <c r="D11263" s="52" t="s">
        <v>1428</v>
      </c>
      <c r="E11263" s="52" t="s">
        <v>1076</v>
      </c>
      <c r="F11263" s="52" t="s">
        <v>1112</v>
      </c>
      <c r="G11263" s="56" t="s">
        <v>1113</v>
      </c>
      <c r="H11263" s="57">
        <v>8046000</v>
      </c>
    </row>
    <row r="11264" spans="1:8">
      <c r="A11264" s="52" t="s">
        <v>811</v>
      </c>
      <c r="B11264" s="52" t="s">
        <v>1606</v>
      </c>
      <c r="C11264" s="52" t="s">
        <v>930</v>
      </c>
      <c r="D11264" s="52" t="s">
        <v>1428</v>
      </c>
      <c r="E11264" s="52" t="s">
        <v>1076</v>
      </c>
      <c r="F11264" s="52" t="s">
        <v>1082</v>
      </c>
      <c r="G11264" s="56" t="s">
        <v>971</v>
      </c>
      <c r="H11264" s="57">
        <v>368180000</v>
      </c>
    </row>
    <row r="11265" spans="1:8">
      <c r="A11265" s="52" t="s">
        <v>811</v>
      </c>
      <c r="B11265" s="52" t="s">
        <v>1606</v>
      </c>
      <c r="C11265" s="52" t="s">
        <v>930</v>
      </c>
      <c r="D11265" s="52" t="s">
        <v>1428</v>
      </c>
      <c r="E11265" s="52" t="s">
        <v>1083</v>
      </c>
      <c r="F11265" s="52" t="s">
        <v>201</v>
      </c>
      <c r="G11265" s="56" t="s">
        <v>971</v>
      </c>
      <c r="H11265" s="57">
        <v>463508000</v>
      </c>
    </row>
    <row r="11266" spans="1:8">
      <c r="A11266" s="52" t="s">
        <v>811</v>
      </c>
      <c r="B11266" s="52" t="s">
        <v>1606</v>
      </c>
      <c r="C11266" s="52" t="s">
        <v>930</v>
      </c>
      <c r="D11266" s="52" t="s">
        <v>1428</v>
      </c>
      <c r="E11266" s="52" t="s">
        <v>1083</v>
      </c>
      <c r="F11266" s="52" t="s">
        <v>1088</v>
      </c>
      <c r="G11266" s="56" t="s">
        <v>1089</v>
      </c>
      <c r="H11266" s="57">
        <v>7800000</v>
      </c>
    </row>
    <row r="11267" spans="1:8">
      <c r="A11267" s="52" t="s">
        <v>811</v>
      </c>
      <c r="B11267" s="52" t="s">
        <v>1606</v>
      </c>
      <c r="C11267" s="52" t="s">
        <v>930</v>
      </c>
      <c r="D11267" s="52" t="s">
        <v>1428</v>
      </c>
      <c r="E11267" s="52" t="s">
        <v>1083</v>
      </c>
      <c r="F11267" s="52" t="s">
        <v>1090</v>
      </c>
      <c r="G11267" s="56" t="s">
        <v>1091</v>
      </c>
      <c r="H11267" s="57">
        <v>455708000</v>
      </c>
    </row>
    <row r="11268" spans="1:8">
      <c r="A11268" s="52" t="s">
        <v>811</v>
      </c>
      <c r="B11268" s="52" t="s">
        <v>1606</v>
      </c>
      <c r="C11268" s="52" t="s">
        <v>1213</v>
      </c>
      <c r="D11268" s="52" t="s">
        <v>201</v>
      </c>
      <c r="E11268" s="52" t="s">
        <v>201</v>
      </c>
      <c r="F11268" s="52" t="s">
        <v>201</v>
      </c>
      <c r="G11268" s="56" t="s">
        <v>1214</v>
      </c>
      <c r="H11268" s="57">
        <v>6295000</v>
      </c>
    </row>
    <row r="11269" spans="1:8">
      <c r="A11269" s="52" t="s">
        <v>811</v>
      </c>
      <c r="B11269" s="52" t="s">
        <v>1606</v>
      </c>
      <c r="C11269" s="52" t="s">
        <v>1213</v>
      </c>
      <c r="D11269" s="52" t="s">
        <v>1215</v>
      </c>
      <c r="E11269" s="52" t="s">
        <v>201</v>
      </c>
      <c r="F11269" s="52" t="s">
        <v>201</v>
      </c>
      <c r="G11269" s="56" t="s">
        <v>1216</v>
      </c>
      <c r="H11269" s="57">
        <v>6295000</v>
      </c>
    </row>
    <row r="11270" spans="1:8">
      <c r="A11270" s="52" t="s">
        <v>811</v>
      </c>
      <c r="B11270" s="52" t="s">
        <v>1606</v>
      </c>
      <c r="C11270" s="52" t="s">
        <v>1213</v>
      </c>
      <c r="D11270" s="52" t="s">
        <v>1215</v>
      </c>
      <c r="E11270" s="52" t="s">
        <v>1083</v>
      </c>
      <c r="F11270" s="52" t="s">
        <v>201</v>
      </c>
      <c r="G11270" s="56" t="s">
        <v>971</v>
      </c>
      <c r="H11270" s="57">
        <v>6295000</v>
      </c>
    </row>
    <row r="11271" spans="1:8">
      <c r="A11271" s="52" t="s">
        <v>811</v>
      </c>
      <c r="B11271" s="52" t="s">
        <v>1606</v>
      </c>
      <c r="C11271" s="52" t="s">
        <v>1213</v>
      </c>
      <c r="D11271" s="52" t="s">
        <v>1215</v>
      </c>
      <c r="E11271" s="52" t="s">
        <v>1083</v>
      </c>
      <c r="F11271" s="52" t="s">
        <v>1090</v>
      </c>
      <c r="G11271" s="56" t="s">
        <v>1091</v>
      </c>
      <c r="H11271" s="57">
        <v>6295000</v>
      </c>
    </row>
    <row r="11272" spans="1:8">
      <c r="A11272" s="52" t="s">
        <v>811</v>
      </c>
      <c r="B11272" s="52" t="s">
        <v>1607</v>
      </c>
      <c r="C11272" s="52" t="s">
        <v>201</v>
      </c>
      <c r="D11272" s="52" t="s">
        <v>201</v>
      </c>
      <c r="E11272" s="52" t="s">
        <v>201</v>
      </c>
      <c r="F11272" s="52" t="s">
        <v>201</v>
      </c>
      <c r="G11272" s="56" t="s">
        <v>1480</v>
      </c>
      <c r="H11272" s="57">
        <v>1554032000</v>
      </c>
    </row>
    <row r="11273" spans="1:8" ht="25.5">
      <c r="A11273" s="52" t="s">
        <v>811</v>
      </c>
      <c r="B11273" s="52" t="s">
        <v>1607</v>
      </c>
      <c r="C11273" s="52" t="s">
        <v>930</v>
      </c>
      <c r="D11273" s="52" t="s">
        <v>201</v>
      </c>
      <c r="E11273" s="52" t="s">
        <v>201</v>
      </c>
      <c r="F11273" s="52" t="s">
        <v>201</v>
      </c>
      <c r="G11273" s="56" t="s">
        <v>931</v>
      </c>
      <c r="H11273" s="57">
        <v>1538132000</v>
      </c>
    </row>
    <row r="11274" spans="1:8" ht="38.25">
      <c r="A11274" s="52" t="s">
        <v>811</v>
      </c>
      <c r="B11274" s="52" t="s">
        <v>1607</v>
      </c>
      <c r="C11274" s="52" t="s">
        <v>930</v>
      </c>
      <c r="D11274" s="52" t="s">
        <v>1428</v>
      </c>
      <c r="E11274" s="52" t="s">
        <v>201</v>
      </c>
      <c r="F11274" s="52" t="s">
        <v>201</v>
      </c>
      <c r="G11274" s="56" t="s">
        <v>1429</v>
      </c>
      <c r="H11274" s="57">
        <v>1538132000</v>
      </c>
    </row>
    <row r="11275" spans="1:8">
      <c r="A11275" s="52" t="s">
        <v>811</v>
      </c>
      <c r="B11275" s="52" t="s">
        <v>1607</v>
      </c>
      <c r="C11275" s="52" t="s">
        <v>930</v>
      </c>
      <c r="D11275" s="52" t="s">
        <v>1428</v>
      </c>
      <c r="E11275" s="52" t="s">
        <v>934</v>
      </c>
      <c r="F11275" s="52" t="s">
        <v>201</v>
      </c>
      <c r="G11275" s="56" t="s">
        <v>935</v>
      </c>
      <c r="H11275" s="57">
        <v>8370000</v>
      </c>
    </row>
    <row r="11276" spans="1:8">
      <c r="A11276" s="52" t="s">
        <v>811</v>
      </c>
      <c r="B11276" s="52" t="s">
        <v>1607</v>
      </c>
      <c r="C11276" s="52" t="s">
        <v>930</v>
      </c>
      <c r="D11276" s="52" t="s">
        <v>1428</v>
      </c>
      <c r="E11276" s="52" t="s">
        <v>934</v>
      </c>
      <c r="F11276" s="52" t="s">
        <v>936</v>
      </c>
      <c r="G11276" s="56" t="s">
        <v>937</v>
      </c>
      <c r="H11276" s="57">
        <v>8370000</v>
      </c>
    </row>
    <row r="11277" spans="1:8">
      <c r="A11277" s="52" t="s">
        <v>811</v>
      </c>
      <c r="B11277" s="52" t="s">
        <v>1607</v>
      </c>
      <c r="C11277" s="52" t="s">
        <v>930</v>
      </c>
      <c r="D11277" s="52" t="s">
        <v>1428</v>
      </c>
      <c r="E11277" s="52" t="s">
        <v>944</v>
      </c>
      <c r="F11277" s="52" t="s">
        <v>201</v>
      </c>
      <c r="G11277" s="56" t="s">
        <v>945</v>
      </c>
      <c r="H11277" s="57">
        <v>262700000</v>
      </c>
    </row>
    <row r="11278" spans="1:8">
      <c r="A11278" s="52" t="s">
        <v>811</v>
      </c>
      <c r="B11278" s="52" t="s">
        <v>1607</v>
      </c>
      <c r="C11278" s="52" t="s">
        <v>930</v>
      </c>
      <c r="D11278" s="52" t="s">
        <v>1428</v>
      </c>
      <c r="E11278" s="52" t="s">
        <v>944</v>
      </c>
      <c r="F11278" s="52" t="s">
        <v>960</v>
      </c>
      <c r="G11278" s="56" t="s">
        <v>961</v>
      </c>
      <c r="H11278" s="57">
        <v>262700000</v>
      </c>
    </row>
    <row r="11279" spans="1:8">
      <c r="A11279" s="52" t="s">
        <v>811</v>
      </c>
      <c r="B11279" s="52" t="s">
        <v>1607</v>
      </c>
      <c r="C11279" s="52" t="s">
        <v>930</v>
      </c>
      <c r="D11279" s="52" t="s">
        <v>1428</v>
      </c>
      <c r="E11279" s="52" t="s">
        <v>1139</v>
      </c>
      <c r="F11279" s="52" t="s">
        <v>201</v>
      </c>
      <c r="G11279" s="56" t="s">
        <v>1140</v>
      </c>
      <c r="H11279" s="57">
        <v>20880000</v>
      </c>
    </row>
    <row r="11280" spans="1:8">
      <c r="A11280" s="52" t="s">
        <v>811</v>
      </c>
      <c r="B11280" s="52" t="s">
        <v>1607</v>
      </c>
      <c r="C11280" s="52" t="s">
        <v>930</v>
      </c>
      <c r="D11280" s="52" t="s">
        <v>1428</v>
      </c>
      <c r="E11280" s="52" t="s">
        <v>1139</v>
      </c>
      <c r="F11280" s="52" t="s">
        <v>1141</v>
      </c>
      <c r="G11280" s="56" t="s">
        <v>1142</v>
      </c>
      <c r="H11280" s="57">
        <v>20880000</v>
      </c>
    </row>
    <row r="11281" spans="1:8">
      <c r="A11281" s="52" t="s">
        <v>811</v>
      </c>
      <c r="B11281" s="52" t="s">
        <v>1607</v>
      </c>
      <c r="C11281" s="52" t="s">
        <v>930</v>
      </c>
      <c r="D11281" s="52" t="s">
        <v>1428</v>
      </c>
      <c r="E11281" s="52" t="s">
        <v>966</v>
      </c>
      <c r="F11281" s="52" t="s">
        <v>201</v>
      </c>
      <c r="G11281" s="56" t="s">
        <v>967</v>
      </c>
      <c r="H11281" s="57">
        <v>3600000</v>
      </c>
    </row>
    <row r="11282" spans="1:8">
      <c r="A11282" s="52" t="s">
        <v>811</v>
      </c>
      <c r="B11282" s="52" t="s">
        <v>1607</v>
      </c>
      <c r="C11282" s="52" t="s">
        <v>930</v>
      </c>
      <c r="D11282" s="52" t="s">
        <v>1428</v>
      </c>
      <c r="E11282" s="52" t="s">
        <v>966</v>
      </c>
      <c r="F11282" s="52" t="s">
        <v>970</v>
      </c>
      <c r="G11282" s="56" t="s">
        <v>971</v>
      </c>
      <c r="H11282" s="57">
        <v>3600000</v>
      </c>
    </row>
    <row r="11283" spans="1:8">
      <c r="A11283" s="52" t="s">
        <v>811</v>
      </c>
      <c r="B11283" s="52" t="s">
        <v>1607</v>
      </c>
      <c r="C11283" s="52" t="s">
        <v>930</v>
      </c>
      <c r="D11283" s="52" t="s">
        <v>1428</v>
      </c>
      <c r="E11283" s="52" t="s">
        <v>982</v>
      </c>
      <c r="F11283" s="52" t="s">
        <v>201</v>
      </c>
      <c r="G11283" s="56" t="s">
        <v>983</v>
      </c>
      <c r="H11283" s="57">
        <v>118440000</v>
      </c>
    </row>
    <row r="11284" spans="1:8">
      <c r="A11284" s="52" t="s">
        <v>811</v>
      </c>
      <c r="B11284" s="52" t="s">
        <v>1607</v>
      </c>
      <c r="C11284" s="52" t="s">
        <v>930</v>
      </c>
      <c r="D11284" s="52" t="s">
        <v>1428</v>
      </c>
      <c r="E11284" s="52" t="s">
        <v>982</v>
      </c>
      <c r="F11284" s="52" t="s">
        <v>1242</v>
      </c>
      <c r="G11284" s="56" t="s">
        <v>971</v>
      </c>
      <c r="H11284" s="57">
        <v>118440000</v>
      </c>
    </row>
    <row r="11285" spans="1:8">
      <c r="A11285" s="52" t="s">
        <v>811</v>
      </c>
      <c r="B11285" s="52" t="s">
        <v>1607</v>
      </c>
      <c r="C11285" s="52" t="s">
        <v>930</v>
      </c>
      <c r="D11285" s="52" t="s">
        <v>1428</v>
      </c>
      <c r="E11285" s="52" t="s">
        <v>996</v>
      </c>
      <c r="F11285" s="52" t="s">
        <v>201</v>
      </c>
      <c r="G11285" s="56" t="s">
        <v>997</v>
      </c>
      <c r="H11285" s="57">
        <v>5254000</v>
      </c>
    </row>
    <row r="11286" spans="1:8">
      <c r="A11286" s="52" t="s">
        <v>811</v>
      </c>
      <c r="B11286" s="52" t="s">
        <v>1607</v>
      </c>
      <c r="C11286" s="52" t="s">
        <v>930</v>
      </c>
      <c r="D11286" s="52" t="s">
        <v>1428</v>
      </c>
      <c r="E11286" s="52" t="s">
        <v>996</v>
      </c>
      <c r="F11286" s="52" t="s">
        <v>998</v>
      </c>
      <c r="G11286" s="56" t="s">
        <v>999</v>
      </c>
      <c r="H11286" s="57">
        <v>1154000</v>
      </c>
    </row>
    <row r="11287" spans="1:8">
      <c r="A11287" s="52" t="s">
        <v>811</v>
      </c>
      <c r="B11287" s="52" t="s">
        <v>1607</v>
      </c>
      <c r="C11287" s="52" t="s">
        <v>930</v>
      </c>
      <c r="D11287" s="52" t="s">
        <v>1428</v>
      </c>
      <c r="E11287" s="52" t="s">
        <v>996</v>
      </c>
      <c r="F11287" s="52" t="s">
        <v>1000</v>
      </c>
      <c r="G11287" s="56" t="s">
        <v>1001</v>
      </c>
      <c r="H11287" s="57">
        <v>4100000</v>
      </c>
    </row>
    <row r="11288" spans="1:8">
      <c r="A11288" s="52" t="s">
        <v>811</v>
      </c>
      <c r="B11288" s="52" t="s">
        <v>1607</v>
      </c>
      <c r="C11288" s="52" t="s">
        <v>930</v>
      </c>
      <c r="D11288" s="52" t="s">
        <v>1428</v>
      </c>
      <c r="E11288" s="52" t="s">
        <v>1006</v>
      </c>
      <c r="F11288" s="52" t="s">
        <v>201</v>
      </c>
      <c r="G11288" s="56" t="s">
        <v>1007</v>
      </c>
      <c r="H11288" s="57">
        <v>16575000</v>
      </c>
    </row>
    <row r="11289" spans="1:8" ht="38.25">
      <c r="A11289" s="52" t="s">
        <v>811</v>
      </c>
      <c r="B11289" s="52" t="s">
        <v>1607</v>
      </c>
      <c r="C11289" s="52" t="s">
        <v>930</v>
      </c>
      <c r="D11289" s="52" t="s">
        <v>1428</v>
      </c>
      <c r="E11289" s="52" t="s">
        <v>1006</v>
      </c>
      <c r="F11289" s="52" t="s">
        <v>1012</v>
      </c>
      <c r="G11289" s="56" t="s">
        <v>1013</v>
      </c>
      <c r="H11289" s="57">
        <v>3575000</v>
      </c>
    </row>
    <row r="11290" spans="1:8">
      <c r="A11290" s="52" t="s">
        <v>811</v>
      </c>
      <c r="B11290" s="52" t="s">
        <v>1607</v>
      </c>
      <c r="C11290" s="52" t="s">
        <v>930</v>
      </c>
      <c r="D11290" s="52" t="s">
        <v>1428</v>
      </c>
      <c r="E11290" s="52" t="s">
        <v>1006</v>
      </c>
      <c r="F11290" s="52" t="s">
        <v>1014</v>
      </c>
      <c r="G11290" s="56" t="s">
        <v>1015</v>
      </c>
      <c r="H11290" s="57">
        <v>13000000</v>
      </c>
    </row>
    <row r="11291" spans="1:8">
      <c r="A11291" s="52" t="s">
        <v>811</v>
      </c>
      <c r="B11291" s="52" t="s">
        <v>1607</v>
      </c>
      <c r="C11291" s="52" t="s">
        <v>930</v>
      </c>
      <c r="D11291" s="52" t="s">
        <v>1428</v>
      </c>
      <c r="E11291" s="52" t="s">
        <v>1021</v>
      </c>
      <c r="F11291" s="52" t="s">
        <v>201</v>
      </c>
      <c r="G11291" s="56" t="s">
        <v>1022</v>
      </c>
      <c r="H11291" s="57">
        <v>217850000</v>
      </c>
    </row>
    <row r="11292" spans="1:8">
      <c r="A11292" s="52" t="s">
        <v>811</v>
      </c>
      <c r="B11292" s="52" t="s">
        <v>1607</v>
      </c>
      <c r="C11292" s="52" t="s">
        <v>930</v>
      </c>
      <c r="D11292" s="52" t="s">
        <v>1428</v>
      </c>
      <c r="E11292" s="52" t="s">
        <v>1021</v>
      </c>
      <c r="F11292" s="52" t="s">
        <v>1023</v>
      </c>
      <c r="G11292" s="56" t="s">
        <v>1024</v>
      </c>
      <c r="H11292" s="57">
        <v>4870000</v>
      </c>
    </row>
    <row r="11293" spans="1:8">
      <c r="A11293" s="52" t="s">
        <v>811</v>
      </c>
      <c r="B11293" s="52" t="s">
        <v>1607</v>
      </c>
      <c r="C11293" s="52" t="s">
        <v>930</v>
      </c>
      <c r="D11293" s="52" t="s">
        <v>1428</v>
      </c>
      <c r="E11293" s="52" t="s">
        <v>1021</v>
      </c>
      <c r="F11293" s="52" t="s">
        <v>1025</v>
      </c>
      <c r="G11293" s="56" t="s">
        <v>1026</v>
      </c>
      <c r="H11293" s="57">
        <v>4000000</v>
      </c>
    </row>
    <row r="11294" spans="1:8">
      <c r="A11294" s="52" t="s">
        <v>811</v>
      </c>
      <c r="B11294" s="52" t="s">
        <v>1607</v>
      </c>
      <c r="C11294" s="52" t="s">
        <v>930</v>
      </c>
      <c r="D11294" s="52" t="s">
        <v>1428</v>
      </c>
      <c r="E11294" s="52" t="s">
        <v>1021</v>
      </c>
      <c r="F11294" s="52" t="s">
        <v>1243</v>
      </c>
      <c r="G11294" s="56" t="s">
        <v>1244</v>
      </c>
      <c r="H11294" s="57">
        <v>14000000</v>
      </c>
    </row>
    <row r="11295" spans="1:8">
      <c r="A11295" s="52" t="s">
        <v>811</v>
      </c>
      <c r="B11295" s="52" t="s">
        <v>1607</v>
      </c>
      <c r="C11295" s="52" t="s">
        <v>930</v>
      </c>
      <c r="D11295" s="52" t="s">
        <v>1428</v>
      </c>
      <c r="E11295" s="52" t="s">
        <v>1021</v>
      </c>
      <c r="F11295" s="52" t="s">
        <v>1031</v>
      </c>
      <c r="G11295" s="56" t="s">
        <v>1032</v>
      </c>
      <c r="H11295" s="57">
        <v>106825000</v>
      </c>
    </row>
    <row r="11296" spans="1:8">
      <c r="A11296" s="52" t="s">
        <v>811</v>
      </c>
      <c r="B11296" s="52" t="s">
        <v>1607</v>
      </c>
      <c r="C11296" s="52" t="s">
        <v>930</v>
      </c>
      <c r="D11296" s="52" t="s">
        <v>1428</v>
      </c>
      <c r="E11296" s="52" t="s">
        <v>1021</v>
      </c>
      <c r="F11296" s="52" t="s">
        <v>1033</v>
      </c>
      <c r="G11296" s="56" t="s">
        <v>1034</v>
      </c>
      <c r="H11296" s="57">
        <v>88155000</v>
      </c>
    </row>
    <row r="11297" spans="1:8">
      <c r="A11297" s="52" t="s">
        <v>811</v>
      </c>
      <c r="B11297" s="52" t="s">
        <v>1607</v>
      </c>
      <c r="C11297" s="52" t="s">
        <v>930</v>
      </c>
      <c r="D11297" s="52" t="s">
        <v>1428</v>
      </c>
      <c r="E11297" s="52" t="s">
        <v>1035</v>
      </c>
      <c r="F11297" s="52" t="s">
        <v>201</v>
      </c>
      <c r="G11297" s="56" t="s">
        <v>1036</v>
      </c>
      <c r="H11297" s="57">
        <v>600000</v>
      </c>
    </row>
    <row r="11298" spans="1:8">
      <c r="A11298" s="52" t="s">
        <v>811</v>
      </c>
      <c r="B11298" s="52" t="s">
        <v>1607</v>
      </c>
      <c r="C11298" s="52" t="s">
        <v>930</v>
      </c>
      <c r="D11298" s="52" t="s">
        <v>1428</v>
      </c>
      <c r="E11298" s="52" t="s">
        <v>1035</v>
      </c>
      <c r="F11298" s="52" t="s">
        <v>1037</v>
      </c>
      <c r="G11298" s="56" t="s">
        <v>1038</v>
      </c>
      <c r="H11298" s="57">
        <v>180000</v>
      </c>
    </row>
    <row r="11299" spans="1:8">
      <c r="A11299" s="52" t="s">
        <v>811</v>
      </c>
      <c r="B11299" s="52" t="s">
        <v>1607</v>
      </c>
      <c r="C11299" s="52" t="s">
        <v>930</v>
      </c>
      <c r="D11299" s="52" t="s">
        <v>1428</v>
      </c>
      <c r="E11299" s="52" t="s">
        <v>1035</v>
      </c>
      <c r="F11299" s="52" t="s">
        <v>1039</v>
      </c>
      <c r="G11299" s="56" t="s">
        <v>1040</v>
      </c>
      <c r="H11299" s="57">
        <v>420000</v>
      </c>
    </row>
    <row r="11300" spans="1:8">
      <c r="A11300" s="52" t="s">
        <v>811</v>
      </c>
      <c r="B11300" s="52" t="s">
        <v>1607</v>
      </c>
      <c r="C11300" s="52" t="s">
        <v>930</v>
      </c>
      <c r="D11300" s="52" t="s">
        <v>1428</v>
      </c>
      <c r="E11300" s="52" t="s">
        <v>1044</v>
      </c>
      <c r="F11300" s="52" t="s">
        <v>201</v>
      </c>
      <c r="G11300" s="56" t="s">
        <v>1045</v>
      </c>
      <c r="H11300" s="57">
        <v>1400000</v>
      </c>
    </row>
    <row r="11301" spans="1:8">
      <c r="A11301" s="52" t="s">
        <v>811</v>
      </c>
      <c r="B11301" s="52" t="s">
        <v>1607</v>
      </c>
      <c r="C11301" s="52" t="s">
        <v>930</v>
      </c>
      <c r="D11301" s="52" t="s">
        <v>1428</v>
      </c>
      <c r="E11301" s="52" t="s">
        <v>1044</v>
      </c>
      <c r="F11301" s="52" t="s">
        <v>1046</v>
      </c>
      <c r="G11301" s="56" t="s">
        <v>1047</v>
      </c>
      <c r="H11301" s="57">
        <v>1400000</v>
      </c>
    </row>
    <row r="11302" spans="1:8" ht="25.5">
      <c r="A11302" s="52" t="s">
        <v>811</v>
      </c>
      <c r="B11302" s="52" t="s">
        <v>1607</v>
      </c>
      <c r="C11302" s="52" t="s">
        <v>930</v>
      </c>
      <c r="D11302" s="52" t="s">
        <v>1428</v>
      </c>
      <c r="E11302" s="52" t="s">
        <v>1058</v>
      </c>
      <c r="F11302" s="52" t="s">
        <v>201</v>
      </c>
      <c r="G11302" s="56" t="s">
        <v>1059</v>
      </c>
      <c r="H11302" s="57">
        <v>2460000</v>
      </c>
    </row>
    <row r="11303" spans="1:8">
      <c r="A11303" s="52" t="s">
        <v>811</v>
      </c>
      <c r="B11303" s="52" t="s">
        <v>1607</v>
      </c>
      <c r="C11303" s="52" t="s">
        <v>930</v>
      </c>
      <c r="D11303" s="52" t="s">
        <v>1428</v>
      </c>
      <c r="E11303" s="52" t="s">
        <v>1058</v>
      </c>
      <c r="F11303" s="52" t="s">
        <v>1064</v>
      </c>
      <c r="G11303" s="56" t="s">
        <v>1065</v>
      </c>
      <c r="H11303" s="57">
        <v>2460000</v>
      </c>
    </row>
    <row r="11304" spans="1:8" ht="25.5">
      <c r="A11304" s="52" t="s">
        <v>811</v>
      </c>
      <c r="B11304" s="52" t="s">
        <v>1607</v>
      </c>
      <c r="C11304" s="52" t="s">
        <v>930</v>
      </c>
      <c r="D11304" s="52" t="s">
        <v>1428</v>
      </c>
      <c r="E11304" s="52" t="s">
        <v>1072</v>
      </c>
      <c r="F11304" s="52" t="s">
        <v>201</v>
      </c>
      <c r="G11304" s="56" t="s">
        <v>1073</v>
      </c>
      <c r="H11304" s="57">
        <v>9900000</v>
      </c>
    </row>
    <row r="11305" spans="1:8">
      <c r="A11305" s="52" t="s">
        <v>811</v>
      </c>
      <c r="B11305" s="52" t="s">
        <v>1607</v>
      </c>
      <c r="C11305" s="52" t="s">
        <v>930</v>
      </c>
      <c r="D11305" s="52" t="s">
        <v>1428</v>
      </c>
      <c r="E11305" s="52" t="s">
        <v>1072</v>
      </c>
      <c r="F11305" s="52" t="s">
        <v>1075</v>
      </c>
      <c r="G11305" s="56" t="s">
        <v>1065</v>
      </c>
      <c r="H11305" s="57">
        <v>9900000</v>
      </c>
    </row>
    <row r="11306" spans="1:8" ht="25.5">
      <c r="A11306" s="52" t="s">
        <v>811</v>
      </c>
      <c r="B11306" s="52" t="s">
        <v>1607</v>
      </c>
      <c r="C11306" s="52" t="s">
        <v>930</v>
      </c>
      <c r="D11306" s="52" t="s">
        <v>1428</v>
      </c>
      <c r="E11306" s="52" t="s">
        <v>1076</v>
      </c>
      <c r="F11306" s="52" t="s">
        <v>201</v>
      </c>
      <c r="G11306" s="56" t="s">
        <v>1077</v>
      </c>
      <c r="H11306" s="57">
        <v>403858000</v>
      </c>
    </row>
    <row r="11307" spans="1:8">
      <c r="A11307" s="52" t="s">
        <v>811</v>
      </c>
      <c r="B11307" s="52" t="s">
        <v>1607</v>
      </c>
      <c r="C11307" s="52" t="s">
        <v>930</v>
      </c>
      <c r="D11307" s="52" t="s">
        <v>1428</v>
      </c>
      <c r="E11307" s="52" t="s">
        <v>1076</v>
      </c>
      <c r="F11307" s="52" t="s">
        <v>1112</v>
      </c>
      <c r="G11307" s="56" t="s">
        <v>1113</v>
      </c>
      <c r="H11307" s="57">
        <v>20350000</v>
      </c>
    </row>
    <row r="11308" spans="1:8">
      <c r="A11308" s="52" t="s">
        <v>811</v>
      </c>
      <c r="B11308" s="52" t="s">
        <v>1607</v>
      </c>
      <c r="C11308" s="52" t="s">
        <v>930</v>
      </c>
      <c r="D11308" s="52" t="s">
        <v>1428</v>
      </c>
      <c r="E11308" s="52" t="s">
        <v>1076</v>
      </c>
      <c r="F11308" s="52" t="s">
        <v>1082</v>
      </c>
      <c r="G11308" s="56" t="s">
        <v>971</v>
      </c>
      <c r="H11308" s="57">
        <v>383508000</v>
      </c>
    </row>
    <row r="11309" spans="1:8">
      <c r="A11309" s="52" t="s">
        <v>811</v>
      </c>
      <c r="B11309" s="52" t="s">
        <v>1607</v>
      </c>
      <c r="C11309" s="52" t="s">
        <v>930</v>
      </c>
      <c r="D11309" s="52" t="s">
        <v>1428</v>
      </c>
      <c r="E11309" s="52" t="s">
        <v>1083</v>
      </c>
      <c r="F11309" s="52" t="s">
        <v>201</v>
      </c>
      <c r="G11309" s="56" t="s">
        <v>971</v>
      </c>
      <c r="H11309" s="57">
        <v>466245000</v>
      </c>
    </row>
    <row r="11310" spans="1:8">
      <c r="A11310" s="52" t="s">
        <v>811</v>
      </c>
      <c r="B11310" s="52" t="s">
        <v>1607</v>
      </c>
      <c r="C11310" s="52" t="s">
        <v>930</v>
      </c>
      <c r="D11310" s="52" t="s">
        <v>1428</v>
      </c>
      <c r="E11310" s="52" t="s">
        <v>1083</v>
      </c>
      <c r="F11310" s="52" t="s">
        <v>1090</v>
      </c>
      <c r="G11310" s="56" t="s">
        <v>1091</v>
      </c>
      <c r="H11310" s="57">
        <v>466245000</v>
      </c>
    </row>
    <row r="11311" spans="1:8">
      <c r="A11311" s="52" t="s">
        <v>811</v>
      </c>
      <c r="B11311" s="52" t="s">
        <v>1607</v>
      </c>
      <c r="C11311" s="52" t="s">
        <v>1213</v>
      </c>
      <c r="D11311" s="52" t="s">
        <v>201</v>
      </c>
      <c r="E11311" s="52" t="s">
        <v>201</v>
      </c>
      <c r="F11311" s="52" t="s">
        <v>201</v>
      </c>
      <c r="G11311" s="56" t="s">
        <v>1214</v>
      </c>
      <c r="H11311" s="57">
        <v>15900000</v>
      </c>
    </row>
    <row r="11312" spans="1:8">
      <c r="A11312" s="52" t="s">
        <v>811</v>
      </c>
      <c r="B11312" s="52" t="s">
        <v>1607</v>
      </c>
      <c r="C11312" s="52" t="s">
        <v>1213</v>
      </c>
      <c r="D11312" s="52" t="s">
        <v>1215</v>
      </c>
      <c r="E11312" s="52" t="s">
        <v>201</v>
      </c>
      <c r="F11312" s="52" t="s">
        <v>201</v>
      </c>
      <c r="G11312" s="56" t="s">
        <v>1216</v>
      </c>
      <c r="H11312" s="57">
        <v>15900000</v>
      </c>
    </row>
    <row r="11313" spans="1:8">
      <c r="A11313" s="52" t="s">
        <v>811</v>
      </c>
      <c r="B11313" s="52" t="s">
        <v>1607</v>
      </c>
      <c r="C11313" s="52" t="s">
        <v>1213</v>
      </c>
      <c r="D11313" s="52" t="s">
        <v>1215</v>
      </c>
      <c r="E11313" s="52" t="s">
        <v>1083</v>
      </c>
      <c r="F11313" s="52" t="s">
        <v>201</v>
      </c>
      <c r="G11313" s="56" t="s">
        <v>971</v>
      </c>
      <c r="H11313" s="57">
        <v>15900000</v>
      </c>
    </row>
    <row r="11314" spans="1:8">
      <c r="A11314" s="52" t="s">
        <v>811</v>
      </c>
      <c r="B11314" s="52" t="s">
        <v>1607</v>
      </c>
      <c r="C11314" s="52" t="s">
        <v>1213</v>
      </c>
      <c r="D11314" s="52" t="s">
        <v>1215</v>
      </c>
      <c r="E11314" s="52" t="s">
        <v>1083</v>
      </c>
      <c r="F11314" s="52" t="s">
        <v>1090</v>
      </c>
      <c r="G11314" s="56" t="s">
        <v>1091</v>
      </c>
      <c r="H11314" s="57">
        <v>15900000</v>
      </c>
    </row>
    <row r="11315" spans="1:8">
      <c r="A11315" s="52" t="s">
        <v>811</v>
      </c>
      <c r="B11315" s="52" t="s">
        <v>890</v>
      </c>
      <c r="C11315" s="52" t="s">
        <v>201</v>
      </c>
      <c r="D11315" s="52" t="s">
        <v>201</v>
      </c>
      <c r="E11315" s="52" t="s">
        <v>201</v>
      </c>
      <c r="F11315" s="52" t="s">
        <v>201</v>
      </c>
      <c r="G11315" s="56" t="s">
        <v>481</v>
      </c>
      <c r="H11315" s="57">
        <v>7609267050879</v>
      </c>
    </row>
    <row r="11316" spans="1:8">
      <c r="A11316" s="52" t="s">
        <v>811</v>
      </c>
      <c r="B11316" s="52" t="s">
        <v>890</v>
      </c>
      <c r="C11316" s="52" t="s">
        <v>289</v>
      </c>
      <c r="D11316" s="52" t="s">
        <v>201</v>
      </c>
      <c r="E11316" s="52" t="s">
        <v>201</v>
      </c>
      <c r="F11316" s="52" t="s">
        <v>201</v>
      </c>
      <c r="G11316" s="56" t="s">
        <v>1487</v>
      </c>
      <c r="H11316" s="57">
        <v>95273384635</v>
      </c>
    </row>
    <row r="11317" spans="1:8">
      <c r="A11317" s="52" t="s">
        <v>811</v>
      </c>
      <c r="B11317" s="52" t="s">
        <v>890</v>
      </c>
      <c r="C11317" s="52" t="s">
        <v>289</v>
      </c>
      <c r="D11317" s="52" t="s">
        <v>318</v>
      </c>
      <c r="E11317" s="52" t="s">
        <v>201</v>
      </c>
      <c r="F11317" s="52" t="s">
        <v>201</v>
      </c>
      <c r="G11317" s="56" t="s">
        <v>1487</v>
      </c>
      <c r="H11317" s="57">
        <v>95273384635</v>
      </c>
    </row>
    <row r="11318" spans="1:8">
      <c r="A11318" s="52" t="s">
        <v>811</v>
      </c>
      <c r="B11318" s="52" t="s">
        <v>890</v>
      </c>
      <c r="C11318" s="52" t="s">
        <v>289</v>
      </c>
      <c r="D11318" s="52" t="s">
        <v>318</v>
      </c>
      <c r="E11318" s="52" t="s">
        <v>944</v>
      </c>
      <c r="F11318" s="52" t="s">
        <v>201</v>
      </c>
      <c r="G11318" s="56" t="s">
        <v>945</v>
      </c>
      <c r="H11318" s="57">
        <v>172483000</v>
      </c>
    </row>
    <row r="11319" spans="1:8">
      <c r="A11319" s="52" t="s">
        <v>811</v>
      </c>
      <c r="B11319" s="52" t="s">
        <v>890</v>
      </c>
      <c r="C11319" s="52" t="s">
        <v>289</v>
      </c>
      <c r="D11319" s="52" t="s">
        <v>318</v>
      </c>
      <c r="E11319" s="52" t="s">
        <v>944</v>
      </c>
      <c r="F11319" s="52" t="s">
        <v>960</v>
      </c>
      <c r="G11319" s="56" t="s">
        <v>961</v>
      </c>
      <c r="H11319" s="57">
        <v>172483000</v>
      </c>
    </row>
    <row r="11320" spans="1:8">
      <c r="A11320" s="52" t="s">
        <v>811</v>
      </c>
      <c r="B11320" s="52" t="s">
        <v>890</v>
      </c>
      <c r="C11320" s="52" t="s">
        <v>289</v>
      </c>
      <c r="D11320" s="52" t="s">
        <v>318</v>
      </c>
      <c r="E11320" s="52" t="s">
        <v>986</v>
      </c>
      <c r="F11320" s="52" t="s">
        <v>201</v>
      </c>
      <c r="G11320" s="56" t="s">
        <v>987</v>
      </c>
      <c r="H11320" s="57">
        <v>60000000</v>
      </c>
    </row>
    <row r="11321" spans="1:8">
      <c r="A11321" s="52" t="s">
        <v>811</v>
      </c>
      <c r="B11321" s="52" t="s">
        <v>890</v>
      </c>
      <c r="C11321" s="52" t="s">
        <v>289</v>
      </c>
      <c r="D11321" s="52" t="s">
        <v>318</v>
      </c>
      <c r="E11321" s="52" t="s">
        <v>986</v>
      </c>
      <c r="F11321" s="52" t="s">
        <v>992</v>
      </c>
      <c r="G11321" s="56" t="s">
        <v>993</v>
      </c>
      <c r="H11321" s="57">
        <v>60000000</v>
      </c>
    </row>
    <row r="11322" spans="1:8">
      <c r="A11322" s="52" t="s">
        <v>811</v>
      </c>
      <c r="B11322" s="52" t="s">
        <v>890</v>
      </c>
      <c r="C11322" s="52" t="s">
        <v>289</v>
      </c>
      <c r="D11322" s="52" t="s">
        <v>318</v>
      </c>
      <c r="E11322" s="52" t="s">
        <v>1006</v>
      </c>
      <c r="F11322" s="52" t="s">
        <v>201</v>
      </c>
      <c r="G11322" s="56" t="s">
        <v>1007</v>
      </c>
      <c r="H11322" s="57">
        <v>75000000</v>
      </c>
    </row>
    <row r="11323" spans="1:8" ht="38.25">
      <c r="A11323" s="52" t="s">
        <v>811</v>
      </c>
      <c r="B11323" s="52" t="s">
        <v>890</v>
      </c>
      <c r="C11323" s="52" t="s">
        <v>289</v>
      </c>
      <c r="D11323" s="52" t="s">
        <v>318</v>
      </c>
      <c r="E11323" s="52" t="s">
        <v>1006</v>
      </c>
      <c r="F11323" s="52" t="s">
        <v>1008</v>
      </c>
      <c r="G11323" s="56" t="s">
        <v>1009</v>
      </c>
      <c r="H11323" s="57">
        <v>15000000</v>
      </c>
    </row>
    <row r="11324" spans="1:8">
      <c r="A11324" s="52" t="s">
        <v>811</v>
      </c>
      <c r="B11324" s="52" t="s">
        <v>890</v>
      </c>
      <c r="C11324" s="52" t="s">
        <v>289</v>
      </c>
      <c r="D11324" s="52" t="s">
        <v>318</v>
      </c>
      <c r="E11324" s="52" t="s">
        <v>1006</v>
      </c>
      <c r="F11324" s="52" t="s">
        <v>1014</v>
      </c>
      <c r="G11324" s="56" t="s">
        <v>1015</v>
      </c>
      <c r="H11324" s="57">
        <v>60000000</v>
      </c>
    </row>
    <row r="11325" spans="1:8" ht="25.5">
      <c r="A11325" s="52" t="s">
        <v>811</v>
      </c>
      <c r="B11325" s="52" t="s">
        <v>890</v>
      </c>
      <c r="C11325" s="52" t="s">
        <v>289</v>
      </c>
      <c r="D11325" s="52" t="s">
        <v>318</v>
      </c>
      <c r="E11325" s="52" t="s">
        <v>1058</v>
      </c>
      <c r="F11325" s="52" t="s">
        <v>201</v>
      </c>
      <c r="G11325" s="56" t="s">
        <v>1059</v>
      </c>
      <c r="H11325" s="57">
        <v>170000000</v>
      </c>
    </row>
    <row r="11326" spans="1:8">
      <c r="A11326" s="52" t="s">
        <v>811</v>
      </c>
      <c r="B11326" s="52" t="s">
        <v>890</v>
      </c>
      <c r="C11326" s="52" t="s">
        <v>289</v>
      </c>
      <c r="D11326" s="52" t="s">
        <v>318</v>
      </c>
      <c r="E11326" s="52" t="s">
        <v>1058</v>
      </c>
      <c r="F11326" s="52" t="s">
        <v>1070</v>
      </c>
      <c r="G11326" s="56" t="s">
        <v>1071</v>
      </c>
      <c r="H11326" s="57">
        <v>170000000</v>
      </c>
    </row>
    <row r="11327" spans="1:8" ht="25.5">
      <c r="A11327" s="52" t="s">
        <v>811</v>
      </c>
      <c r="B11327" s="52" t="s">
        <v>890</v>
      </c>
      <c r="C11327" s="52" t="s">
        <v>289</v>
      </c>
      <c r="D11327" s="52" t="s">
        <v>318</v>
      </c>
      <c r="E11327" s="52" t="s">
        <v>1076</v>
      </c>
      <c r="F11327" s="52" t="s">
        <v>201</v>
      </c>
      <c r="G11327" s="56" t="s">
        <v>1077</v>
      </c>
      <c r="H11327" s="57">
        <v>27218085000</v>
      </c>
    </row>
    <row r="11328" spans="1:8">
      <c r="A11328" s="52" t="s">
        <v>811</v>
      </c>
      <c r="B11328" s="52" t="s">
        <v>890</v>
      </c>
      <c r="C11328" s="52" t="s">
        <v>289</v>
      </c>
      <c r="D11328" s="52" t="s">
        <v>318</v>
      </c>
      <c r="E11328" s="52" t="s">
        <v>1076</v>
      </c>
      <c r="F11328" s="52" t="s">
        <v>1082</v>
      </c>
      <c r="G11328" s="56" t="s">
        <v>971</v>
      </c>
      <c r="H11328" s="57">
        <v>27218085000</v>
      </c>
    </row>
    <row r="11329" spans="1:8">
      <c r="A11329" s="52" t="s">
        <v>811</v>
      </c>
      <c r="B11329" s="52" t="s">
        <v>890</v>
      </c>
      <c r="C11329" s="52" t="s">
        <v>289</v>
      </c>
      <c r="D11329" s="52" t="s">
        <v>318</v>
      </c>
      <c r="E11329" s="52" t="s">
        <v>1083</v>
      </c>
      <c r="F11329" s="52" t="s">
        <v>201</v>
      </c>
      <c r="G11329" s="56" t="s">
        <v>971</v>
      </c>
      <c r="H11329" s="57">
        <v>61984768600</v>
      </c>
    </row>
    <row r="11330" spans="1:8">
      <c r="A11330" s="52" t="s">
        <v>811</v>
      </c>
      <c r="B11330" s="52" t="s">
        <v>890</v>
      </c>
      <c r="C11330" s="52" t="s">
        <v>289</v>
      </c>
      <c r="D11330" s="52" t="s">
        <v>318</v>
      </c>
      <c r="E11330" s="52" t="s">
        <v>1083</v>
      </c>
      <c r="F11330" s="52" t="s">
        <v>1090</v>
      </c>
      <c r="G11330" s="56" t="s">
        <v>1091</v>
      </c>
      <c r="H11330" s="57">
        <v>61984768600</v>
      </c>
    </row>
    <row r="11331" spans="1:8">
      <c r="A11331" s="52" t="s">
        <v>811</v>
      </c>
      <c r="B11331" s="52" t="s">
        <v>890</v>
      </c>
      <c r="C11331" s="52" t="s">
        <v>289</v>
      </c>
      <c r="D11331" s="52" t="s">
        <v>318</v>
      </c>
      <c r="E11331" s="52" t="s">
        <v>1096</v>
      </c>
      <c r="F11331" s="52" t="s">
        <v>201</v>
      </c>
      <c r="G11331" s="56" t="s">
        <v>1097</v>
      </c>
      <c r="H11331" s="57">
        <v>5555048035</v>
      </c>
    </row>
    <row r="11332" spans="1:8" ht="25.5">
      <c r="A11332" s="52" t="s">
        <v>811</v>
      </c>
      <c r="B11332" s="52" t="s">
        <v>890</v>
      </c>
      <c r="C11332" s="52" t="s">
        <v>289</v>
      </c>
      <c r="D11332" s="52" t="s">
        <v>318</v>
      </c>
      <c r="E11332" s="52" t="s">
        <v>1096</v>
      </c>
      <c r="F11332" s="52" t="s">
        <v>1098</v>
      </c>
      <c r="G11332" s="56" t="s">
        <v>1099</v>
      </c>
      <c r="H11332" s="57">
        <v>5555048035</v>
      </c>
    </row>
    <row r="11333" spans="1:8">
      <c r="A11333" s="52" t="s">
        <v>811</v>
      </c>
      <c r="B11333" s="52" t="s">
        <v>890</v>
      </c>
      <c r="C11333" s="52" t="s">
        <v>289</v>
      </c>
      <c r="D11333" s="52" t="s">
        <v>318</v>
      </c>
      <c r="E11333" s="52" t="s">
        <v>1100</v>
      </c>
      <c r="F11333" s="52" t="s">
        <v>201</v>
      </c>
      <c r="G11333" s="56" t="s">
        <v>1034</v>
      </c>
      <c r="H11333" s="57">
        <v>38000000</v>
      </c>
    </row>
    <row r="11334" spans="1:8">
      <c r="A11334" s="52" t="s">
        <v>811</v>
      </c>
      <c r="B11334" s="52" t="s">
        <v>890</v>
      </c>
      <c r="C11334" s="52" t="s">
        <v>289</v>
      </c>
      <c r="D11334" s="52" t="s">
        <v>318</v>
      </c>
      <c r="E11334" s="52" t="s">
        <v>1100</v>
      </c>
      <c r="F11334" s="52" t="s">
        <v>1103</v>
      </c>
      <c r="G11334" s="56" t="s">
        <v>1104</v>
      </c>
      <c r="H11334" s="57">
        <v>38000000</v>
      </c>
    </row>
    <row r="11335" spans="1:8">
      <c r="A11335" s="52" t="s">
        <v>811</v>
      </c>
      <c r="B11335" s="52" t="s">
        <v>890</v>
      </c>
      <c r="C11335" s="52" t="s">
        <v>393</v>
      </c>
      <c r="D11335" s="52" t="s">
        <v>201</v>
      </c>
      <c r="E11335" s="52" t="s">
        <v>201</v>
      </c>
      <c r="F11335" s="52" t="s">
        <v>201</v>
      </c>
      <c r="G11335" s="56" t="s">
        <v>1371</v>
      </c>
      <c r="H11335" s="57">
        <v>41151209200</v>
      </c>
    </row>
    <row r="11336" spans="1:8">
      <c r="A11336" s="52" t="s">
        <v>811</v>
      </c>
      <c r="B11336" s="52" t="s">
        <v>890</v>
      </c>
      <c r="C11336" s="52" t="s">
        <v>393</v>
      </c>
      <c r="D11336" s="52" t="s">
        <v>1372</v>
      </c>
      <c r="E11336" s="52" t="s">
        <v>201</v>
      </c>
      <c r="F11336" s="52" t="s">
        <v>201</v>
      </c>
      <c r="G11336" s="56" t="s">
        <v>1371</v>
      </c>
      <c r="H11336" s="57">
        <v>41151209200</v>
      </c>
    </row>
    <row r="11337" spans="1:8">
      <c r="A11337" s="52" t="s">
        <v>811</v>
      </c>
      <c r="B11337" s="52" t="s">
        <v>890</v>
      </c>
      <c r="C11337" s="52" t="s">
        <v>393</v>
      </c>
      <c r="D11337" s="52" t="s">
        <v>1372</v>
      </c>
      <c r="E11337" s="52" t="s">
        <v>1139</v>
      </c>
      <c r="F11337" s="52" t="s">
        <v>201</v>
      </c>
      <c r="G11337" s="56" t="s">
        <v>1140</v>
      </c>
      <c r="H11337" s="57">
        <v>104310000</v>
      </c>
    </row>
    <row r="11338" spans="1:8">
      <c r="A11338" s="52" t="s">
        <v>811</v>
      </c>
      <c r="B11338" s="52" t="s">
        <v>890</v>
      </c>
      <c r="C11338" s="52" t="s">
        <v>393</v>
      </c>
      <c r="D11338" s="52" t="s">
        <v>1372</v>
      </c>
      <c r="E11338" s="52" t="s">
        <v>1139</v>
      </c>
      <c r="F11338" s="52" t="s">
        <v>1141</v>
      </c>
      <c r="G11338" s="56" t="s">
        <v>1142</v>
      </c>
      <c r="H11338" s="57">
        <v>104310000</v>
      </c>
    </row>
    <row r="11339" spans="1:8">
      <c r="A11339" s="52" t="s">
        <v>811</v>
      </c>
      <c r="B11339" s="52" t="s">
        <v>890</v>
      </c>
      <c r="C11339" s="52" t="s">
        <v>393</v>
      </c>
      <c r="D11339" s="52" t="s">
        <v>1372</v>
      </c>
      <c r="E11339" s="52" t="s">
        <v>966</v>
      </c>
      <c r="F11339" s="52" t="s">
        <v>201</v>
      </c>
      <c r="G11339" s="56" t="s">
        <v>967</v>
      </c>
      <c r="H11339" s="57">
        <v>1791000</v>
      </c>
    </row>
    <row r="11340" spans="1:8">
      <c r="A11340" s="52" t="s">
        <v>811</v>
      </c>
      <c r="B11340" s="52" t="s">
        <v>890</v>
      </c>
      <c r="C11340" s="52" t="s">
        <v>393</v>
      </c>
      <c r="D11340" s="52" t="s">
        <v>1372</v>
      </c>
      <c r="E11340" s="52" t="s">
        <v>966</v>
      </c>
      <c r="F11340" s="52" t="s">
        <v>970</v>
      </c>
      <c r="G11340" s="56" t="s">
        <v>971</v>
      </c>
      <c r="H11340" s="57">
        <v>1791000</v>
      </c>
    </row>
    <row r="11341" spans="1:8">
      <c r="A11341" s="52" t="s">
        <v>811</v>
      </c>
      <c r="B11341" s="52" t="s">
        <v>890</v>
      </c>
      <c r="C11341" s="52" t="s">
        <v>393</v>
      </c>
      <c r="D11341" s="52" t="s">
        <v>1372</v>
      </c>
      <c r="E11341" s="52" t="s">
        <v>986</v>
      </c>
      <c r="F11341" s="52" t="s">
        <v>201</v>
      </c>
      <c r="G11341" s="56" t="s">
        <v>987</v>
      </c>
      <c r="H11341" s="57">
        <v>510000000</v>
      </c>
    </row>
    <row r="11342" spans="1:8">
      <c r="A11342" s="52" t="s">
        <v>811</v>
      </c>
      <c r="B11342" s="52" t="s">
        <v>890</v>
      </c>
      <c r="C11342" s="52" t="s">
        <v>393</v>
      </c>
      <c r="D11342" s="52" t="s">
        <v>1372</v>
      </c>
      <c r="E11342" s="52" t="s">
        <v>986</v>
      </c>
      <c r="F11342" s="52" t="s">
        <v>992</v>
      </c>
      <c r="G11342" s="56" t="s">
        <v>993</v>
      </c>
      <c r="H11342" s="57">
        <v>510000000</v>
      </c>
    </row>
    <row r="11343" spans="1:8">
      <c r="A11343" s="52" t="s">
        <v>811</v>
      </c>
      <c r="B11343" s="52" t="s">
        <v>890</v>
      </c>
      <c r="C11343" s="52" t="s">
        <v>393</v>
      </c>
      <c r="D11343" s="52" t="s">
        <v>1372</v>
      </c>
      <c r="E11343" s="52" t="s">
        <v>996</v>
      </c>
      <c r="F11343" s="52" t="s">
        <v>201</v>
      </c>
      <c r="G11343" s="56" t="s">
        <v>997</v>
      </c>
      <c r="H11343" s="57">
        <v>19520000</v>
      </c>
    </row>
    <row r="11344" spans="1:8">
      <c r="A11344" s="52" t="s">
        <v>811</v>
      </c>
      <c r="B11344" s="52" t="s">
        <v>890</v>
      </c>
      <c r="C11344" s="52" t="s">
        <v>393</v>
      </c>
      <c r="D11344" s="52" t="s">
        <v>1372</v>
      </c>
      <c r="E11344" s="52" t="s">
        <v>996</v>
      </c>
      <c r="F11344" s="52" t="s">
        <v>998</v>
      </c>
      <c r="G11344" s="56" t="s">
        <v>999</v>
      </c>
      <c r="H11344" s="57">
        <v>19520000</v>
      </c>
    </row>
    <row r="11345" spans="1:8">
      <c r="A11345" s="52" t="s">
        <v>811</v>
      </c>
      <c r="B11345" s="52" t="s">
        <v>890</v>
      </c>
      <c r="C11345" s="52" t="s">
        <v>393</v>
      </c>
      <c r="D11345" s="52" t="s">
        <v>1372</v>
      </c>
      <c r="E11345" s="52" t="s">
        <v>1006</v>
      </c>
      <c r="F11345" s="52" t="s">
        <v>201</v>
      </c>
      <c r="G11345" s="56" t="s">
        <v>1007</v>
      </c>
      <c r="H11345" s="57">
        <v>53478200</v>
      </c>
    </row>
    <row r="11346" spans="1:8">
      <c r="A11346" s="52" t="s">
        <v>811</v>
      </c>
      <c r="B11346" s="52" t="s">
        <v>890</v>
      </c>
      <c r="C11346" s="52" t="s">
        <v>393</v>
      </c>
      <c r="D11346" s="52" t="s">
        <v>1372</v>
      </c>
      <c r="E11346" s="52" t="s">
        <v>1006</v>
      </c>
      <c r="F11346" s="52" t="s">
        <v>1014</v>
      </c>
      <c r="G11346" s="56" t="s">
        <v>1015</v>
      </c>
      <c r="H11346" s="57">
        <v>53478200</v>
      </c>
    </row>
    <row r="11347" spans="1:8">
      <c r="A11347" s="52" t="s">
        <v>811</v>
      </c>
      <c r="B11347" s="52" t="s">
        <v>890</v>
      </c>
      <c r="C11347" s="52" t="s">
        <v>393</v>
      </c>
      <c r="D11347" s="52" t="s">
        <v>1372</v>
      </c>
      <c r="E11347" s="52" t="s">
        <v>1021</v>
      </c>
      <c r="F11347" s="52" t="s">
        <v>201</v>
      </c>
      <c r="G11347" s="56" t="s">
        <v>1022</v>
      </c>
      <c r="H11347" s="57">
        <v>27523000</v>
      </c>
    </row>
    <row r="11348" spans="1:8">
      <c r="A11348" s="52" t="s">
        <v>811</v>
      </c>
      <c r="B11348" s="52" t="s">
        <v>890</v>
      </c>
      <c r="C11348" s="52" t="s">
        <v>393</v>
      </c>
      <c r="D11348" s="52" t="s">
        <v>1372</v>
      </c>
      <c r="E11348" s="52" t="s">
        <v>1021</v>
      </c>
      <c r="F11348" s="52" t="s">
        <v>1031</v>
      </c>
      <c r="G11348" s="56" t="s">
        <v>1032</v>
      </c>
      <c r="H11348" s="57">
        <v>23550000</v>
      </c>
    </row>
    <row r="11349" spans="1:8">
      <c r="A11349" s="52" t="s">
        <v>811</v>
      </c>
      <c r="B11349" s="52" t="s">
        <v>890</v>
      </c>
      <c r="C11349" s="52" t="s">
        <v>393</v>
      </c>
      <c r="D11349" s="52" t="s">
        <v>1372</v>
      </c>
      <c r="E11349" s="52" t="s">
        <v>1021</v>
      </c>
      <c r="F11349" s="52" t="s">
        <v>1033</v>
      </c>
      <c r="G11349" s="56" t="s">
        <v>1034</v>
      </c>
      <c r="H11349" s="57">
        <v>3973000</v>
      </c>
    </row>
    <row r="11350" spans="1:8" ht="25.5">
      <c r="A11350" s="52" t="s">
        <v>811</v>
      </c>
      <c r="B11350" s="52" t="s">
        <v>890</v>
      </c>
      <c r="C11350" s="52" t="s">
        <v>393</v>
      </c>
      <c r="D11350" s="52" t="s">
        <v>1372</v>
      </c>
      <c r="E11350" s="52" t="s">
        <v>1058</v>
      </c>
      <c r="F11350" s="52" t="s">
        <v>201</v>
      </c>
      <c r="G11350" s="56" t="s">
        <v>1059</v>
      </c>
      <c r="H11350" s="57">
        <v>440218000</v>
      </c>
    </row>
    <row r="11351" spans="1:8">
      <c r="A11351" s="52" t="s">
        <v>811</v>
      </c>
      <c r="B11351" s="52" t="s">
        <v>890</v>
      </c>
      <c r="C11351" s="52" t="s">
        <v>393</v>
      </c>
      <c r="D11351" s="52" t="s">
        <v>1372</v>
      </c>
      <c r="E11351" s="52" t="s">
        <v>1058</v>
      </c>
      <c r="F11351" s="52" t="s">
        <v>1068</v>
      </c>
      <c r="G11351" s="56" t="s">
        <v>1069</v>
      </c>
      <c r="H11351" s="57">
        <v>64142000</v>
      </c>
    </row>
    <row r="11352" spans="1:8">
      <c r="A11352" s="52" t="s">
        <v>811</v>
      </c>
      <c r="B11352" s="52" t="s">
        <v>890</v>
      </c>
      <c r="C11352" s="52" t="s">
        <v>393</v>
      </c>
      <c r="D11352" s="52" t="s">
        <v>1372</v>
      </c>
      <c r="E11352" s="52" t="s">
        <v>1058</v>
      </c>
      <c r="F11352" s="52" t="s">
        <v>1249</v>
      </c>
      <c r="G11352" s="56" t="s">
        <v>1250</v>
      </c>
      <c r="H11352" s="57">
        <v>376076000</v>
      </c>
    </row>
    <row r="11353" spans="1:8" ht="25.5">
      <c r="A11353" s="52" t="s">
        <v>811</v>
      </c>
      <c r="B11353" s="52" t="s">
        <v>890</v>
      </c>
      <c r="C11353" s="52" t="s">
        <v>393</v>
      </c>
      <c r="D11353" s="52" t="s">
        <v>1372</v>
      </c>
      <c r="E11353" s="52" t="s">
        <v>1072</v>
      </c>
      <c r="F11353" s="52" t="s">
        <v>201</v>
      </c>
      <c r="G11353" s="56" t="s">
        <v>1073</v>
      </c>
      <c r="H11353" s="57">
        <v>3816500000</v>
      </c>
    </row>
    <row r="11354" spans="1:8">
      <c r="A11354" s="52" t="s">
        <v>811</v>
      </c>
      <c r="B11354" s="52" t="s">
        <v>890</v>
      </c>
      <c r="C11354" s="52" t="s">
        <v>393</v>
      </c>
      <c r="D11354" s="52" t="s">
        <v>1372</v>
      </c>
      <c r="E11354" s="52" t="s">
        <v>1072</v>
      </c>
      <c r="F11354" s="52" t="s">
        <v>1276</v>
      </c>
      <c r="G11354" s="56" t="s">
        <v>1246</v>
      </c>
      <c r="H11354" s="57">
        <v>3207200000</v>
      </c>
    </row>
    <row r="11355" spans="1:8">
      <c r="A11355" s="52" t="s">
        <v>811</v>
      </c>
      <c r="B11355" s="52" t="s">
        <v>890</v>
      </c>
      <c r="C11355" s="52" t="s">
        <v>393</v>
      </c>
      <c r="D11355" s="52" t="s">
        <v>1372</v>
      </c>
      <c r="E11355" s="52" t="s">
        <v>1072</v>
      </c>
      <c r="F11355" s="52" t="s">
        <v>1251</v>
      </c>
      <c r="G11355" s="56" t="s">
        <v>1248</v>
      </c>
      <c r="H11355" s="57">
        <v>609300000</v>
      </c>
    </row>
    <row r="11356" spans="1:8" ht="25.5">
      <c r="A11356" s="52" t="s">
        <v>811</v>
      </c>
      <c r="B11356" s="52" t="s">
        <v>890</v>
      </c>
      <c r="C11356" s="52" t="s">
        <v>393</v>
      </c>
      <c r="D11356" s="52" t="s">
        <v>1372</v>
      </c>
      <c r="E11356" s="52" t="s">
        <v>1076</v>
      </c>
      <c r="F11356" s="52" t="s">
        <v>201</v>
      </c>
      <c r="G11356" s="56" t="s">
        <v>1077</v>
      </c>
      <c r="H11356" s="57">
        <v>13539820000</v>
      </c>
    </row>
    <row r="11357" spans="1:8">
      <c r="A11357" s="52" t="s">
        <v>811</v>
      </c>
      <c r="B11357" s="52" t="s">
        <v>890</v>
      </c>
      <c r="C11357" s="52" t="s">
        <v>393</v>
      </c>
      <c r="D11357" s="52" t="s">
        <v>1372</v>
      </c>
      <c r="E11357" s="52" t="s">
        <v>1076</v>
      </c>
      <c r="F11357" s="52" t="s">
        <v>1112</v>
      </c>
      <c r="G11357" s="56" t="s">
        <v>1113</v>
      </c>
      <c r="H11357" s="57">
        <v>23553000</v>
      </c>
    </row>
    <row r="11358" spans="1:8">
      <c r="A11358" s="52" t="s">
        <v>811</v>
      </c>
      <c r="B11358" s="52" t="s">
        <v>890</v>
      </c>
      <c r="C11358" s="52" t="s">
        <v>393</v>
      </c>
      <c r="D11358" s="52" t="s">
        <v>1372</v>
      </c>
      <c r="E11358" s="52" t="s">
        <v>1076</v>
      </c>
      <c r="F11358" s="52" t="s">
        <v>1082</v>
      </c>
      <c r="G11358" s="56" t="s">
        <v>971</v>
      </c>
      <c r="H11358" s="57">
        <v>13516267000</v>
      </c>
    </row>
    <row r="11359" spans="1:8">
      <c r="A11359" s="52" t="s">
        <v>811</v>
      </c>
      <c r="B11359" s="52" t="s">
        <v>890</v>
      </c>
      <c r="C11359" s="52" t="s">
        <v>393</v>
      </c>
      <c r="D11359" s="52" t="s">
        <v>1372</v>
      </c>
      <c r="E11359" s="52" t="s">
        <v>1083</v>
      </c>
      <c r="F11359" s="52" t="s">
        <v>201</v>
      </c>
      <c r="G11359" s="56" t="s">
        <v>971</v>
      </c>
      <c r="H11359" s="57">
        <v>20665885000</v>
      </c>
    </row>
    <row r="11360" spans="1:8">
      <c r="A11360" s="52" t="s">
        <v>811</v>
      </c>
      <c r="B11360" s="52" t="s">
        <v>890</v>
      </c>
      <c r="C11360" s="52" t="s">
        <v>393</v>
      </c>
      <c r="D11360" s="52" t="s">
        <v>1372</v>
      </c>
      <c r="E11360" s="52" t="s">
        <v>1083</v>
      </c>
      <c r="F11360" s="52" t="s">
        <v>1088</v>
      </c>
      <c r="G11360" s="56" t="s">
        <v>1089</v>
      </c>
      <c r="H11360" s="57">
        <v>41245000</v>
      </c>
    </row>
    <row r="11361" spans="1:8">
      <c r="A11361" s="52" t="s">
        <v>811</v>
      </c>
      <c r="B11361" s="52" t="s">
        <v>890</v>
      </c>
      <c r="C11361" s="52" t="s">
        <v>393</v>
      </c>
      <c r="D11361" s="52" t="s">
        <v>1372</v>
      </c>
      <c r="E11361" s="52" t="s">
        <v>1083</v>
      </c>
      <c r="F11361" s="52" t="s">
        <v>1090</v>
      </c>
      <c r="G11361" s="56" t="s">
        <v>1091</v>
      </c>
      <c r="H11361" s="57">
        <v>20624640000</v>
      </c>
    </row>
    <row r="11362" spans="1:8">
      <c r="A11362" s="52" t="s">
        <v>811</v>
      </c>
      <c r="B11362" s="52" t="s">
        <v>890</v>
      </c>
      <c r="C11362" s="52" t="s">
        <v>393</v>
      </c>
      <c r="D11362" s="52" t="s">
        <v>1372</v>
      </c>
      <c r="E11362" s="52" t="s">
        <v>1096</v>
      </c>
      <c r="F11362" s="52" t="s">
        <v>201</v>
      </c>
      <c r="G11362" s="56" t="s">
        <v>1097</v>
      </c>
      <c r="H11362" s="57">
        <v>1907867000</v>
      </c>
    </row>
    <row r="11363" spans="1:8" ht="25.5">
      <c r="A11363" s="52" t="s">
        <v>811</v>
      </c>
      <c r="B11363" s="52" t="s">
        <v>890</v>
      </c>
      <c r="C11363" s="52" t="s">
        <v>393</v>
      </c>
      <c r="D11363" s="52" t="s">
        <v>1372</v>
      </c>
      <c r="E11363" s="52" t="s">
        <v>1096</v>
      </c>
      <c r="F11363" s="52" t="s">
        <v>1098</v>
      </c>
      <c r="G11363" s="56" t="s">
        <v>1099</v>
      </c>
      <c r="H11363" s="57">
        <v>1907867000</v>
      </c>
    </row>
    <row r="11364" spans="1:8">
      <c r="A11364" s="52" t="s">
        <v>811</v>
      </c>
      <c r="B11364" s="52" t="s">
        <v>890</v>
      </c>
      <c r="C11364" s="52" t="s">
        <v>393</v>
      </c>
      <c r="D11364" s="52" t="s">
        <v>1372</v>
      </c>
      <c r="E11364" s="52" t="s">
        <v>1100</v>
      </c>
      <c r="F11364" s="52" t="s">
        <v>201</v>
      </c>
      <c r="G11364" s="56" t="s">
        <v>1034</v>
      </c>
      <c r="H11364" s="57">
        <v>64297000</v>
      </c>
    </row>
    <row r="11365" spans="1:8">
      <c r="A11365" s="52" t="s">
        <v>811</v>
      </c>
      <c r="B11365" s="52" t="s">
        <v>890</v>
      </c>
      <c r="C11365" s="52" t="s">
        <v>393</v>
      </c>
      <c r="D11365" s="52" t="s">
        <v>1372</v>
      </c>
      <c r="E11365" s="52" t="s">
        <v>1100</v>
      </c>
      <c r="F11365" s="52" t="s">
        <v>1103</v>
      </c>
      <c r="G11365" s="56" t="s">
        <v>1104</v>
      </c>
      <c r="H11365" s="57">
        <v>64297000</v>
      </c>
    </row>
    <row r="11366" spans="1:8">
      <c r="A11366" s="52" t="s">
        <v>811</v>
      </c>
      <c r="B11366" s="52" t="s">
        <v>890</v>
      </c>
      <c r="C11366" s="52" t="s">
        <v>1092</v>
      </c>
      <c r="D11366" s="52" t="s">
        <v>201</v>
      </c>
      <c r="E11366" s="52" t="s">
        <v>201</v>
      </c>
      <c r="F11366" s="52" t="s">
        <v>201</v>
      </c>
      <c r="G11366" s="56" t="s">
        <v>1093</v>
      </c>
      <c r="H11366" s="57">
        <v>237437703047</v>
      </c>
    </row>
    <row r="11367" spans="1:8">
      <c r="A11367" s="52" t="s">
        <v>811</v>
      </c>
      <c r="B11367" s="52" t="s">
        <v>890</v>
      </c>
      <c r="C11367" s="52" t="s">
        <v>1092</v>
      </c>
      <c r="D11367" s="52" t="s">
        <v>1330</v>
      </c>
      <c r="E11367" s="52" t="s">
        <v>201</v>
      </c>
      <c r="F11367" s="52" t="s">
        <v>201</v>
      </c>
      <c r="G11367" s="56" t="s">
        <v>1331</v>
      </c>
      <c r="H11367" s="57">
        <v>52221172000</v>
      </c>
    </row>
    <row r="11368" spans="1:8">
      <c r="A11368" s="52" t="s">
        <v>811</v>
      </c>
      <c r="B11368" s="52" t="s">
        <v>890</v>
      </c>
      <c r="C11368" s="52" t="s">
        <v>1092</v>
      </c>
      <c r="D11368" s="52" t="s">
        <v>1330</v>
      </c>
      <c r="E11368" s="52" t="s">
        <v>1116</v>
      </c>
      <c r="F11368" s="52" t="s">
        <v>201</v>
      </c>
      <c r="G11368" s="56" t="s">
        <v>1117</v>
      </c>
      <c r="H11368" s="57">
        <v>187000000</v>
      </c>
    </row>
    <row r="11369" spans="1:8">
      <c r="A11369" s="52" t="s">
        <v>811</v>
      </c>
      <c r="B11369" s="52" t="s">
        <v>890</v>
      </c>
      <c r="C11369" s="52" t="s">
        <v>1092</v>
      </c>
      <c r="D11369" s="52" t="s">
        <v>1330</v>
      </c>
      <c r="E11369" s="52" t="s">
        <v>1116</v>
      </c>
      <c r="F11369" s="52" t="s">
        <v>1118</v>
      </c>
      <c r="G11369" s="56" t="s">
        <v>1119</v>
      </c>
      <c r="H11369" s="57">
        <v>187000000</v>
      </c>
    </row>
    <row r="11370" spans="1:8">
      <c r="A11370" s="52" t="s">
        <v>811</v>
      </c>
      <c r="B11370" s="52" t="s">
        <v>890</v>
      </c>
      <c r="C11370" s="52" t="s">
        <v>1092</v>
      </c>
      <c r="D11370" s="52" t="s">
        <v>1330</v>
      </c>
      <c r="E11370" s="52" t="s">
        <v>1096</v>
      </c>
      <c r="F11370" s="52" t="s">
        <v>201</v>
      </c>
      <c r="G11370" s="56" t="s">
        <v>1097</v>
      </c>
      <c r="H11370" s="57">
        <v>47018168000</v>
      </c>
    </row>
    <row r="11371" spans="1:8" ht="25.5">
      <c r="A11371" s="52" t="s">
        <v>811</v>
      </c>
      <c r="B11371" s="52" t="s">
        <v>890</v>
      </c>
      <c r="C11371" s="52" t="s">
        <v>1092</v>
      </c>
      <c r="D11371" s="52" t="s">
        <v>1330</v>
      </c>
      <c r="E11371" s="52" t="s">
        <v>1096</v>
      </c>
      <c r="F11371" s="52" t="s">
        <v>1098</v>
      </c>
      <c r="G11371" s="56" t="s">
        <v>1099</v>
      </c>
      <c r="H11371" s="57">
        <v>47018168000</v>
      </c>
    </row>
    <row r="11372" spans="1:8">
      <c r="A11372" s="52" t="s">
        <v>811</v>
      </c>
      <c r="B11372" s="52" t="s">
        <v>890</v>
      </c>
      <c r="C11372" s="52" t="s">
        <v>1092</v>
      </c>
      <c r="D11372" s="52" t="s">
        <v>1330</v>
      </c>
      <c r="E11372" s="52" t="s">
        <v>1100</v>
      </c>
      <c r="F11372" s="52" t="s">
        <v>201</v>
      </c>
      <c r="G11372" s="56" t="s">
        <v>1034</v>
      </c>
      <c r="H11372" s="57">
        <v>5016004000</v>
      </c>
    </row>
    <row r="11373" spans="1:8">
      <c r="A11373" s="52" t="s">
        <v>811</v>
      </c>
      <c r="B11373" s="52" t="s">
        <v>890</v>
      </c>
      <c r="C11373" s="52" t="s">
        <v>1092</v>
      </c>
      <c r="D11373" s="52" t="s">
        <v>1330</v>
      </c>
      <c r="E11373" s="52" t="s">
        <v>1100</v>
      </c>
      <c r="F11373" s="52" t="s">
        <v>1101</v>
      </c>
      <c r="G11373" s="56" t="s">
        <v>1102</v>
      </c>
      <c r="H11373" s="57">
        <v>809037000</v>
      </c>
    </row>
    <row r="11374" spans="1:8">
      <c r="A11374" s="52" t="s">
        <v>811</v>
      </c>
      <c r="B11374" s="52" t="s">
        <v>890</v>
      </c>
      <c r="C11374" s="52" t="s">
        <v>1092</v>
      </c>
      <c r="D11374" s="52" t="s">
        <v>1330</v>
      </c>
      <c r="E11374" s="52" t="s">
        <v>1100</v>
      </c>
      <c r="F11374" s="52" t="s">
        <v>1103</v>
      </c>
      <c r="G11374" s="56" t="s">
        <v>1104</v>
      </c>
      <c r="H11374" s="57">
        <v>4056178000</v>
      </c>
    </row>
    <row r="11375" spans="1:8">
      <c r="A11375" s="52" t="s">
        <v>811</v>
      </c>
      <c r="B11375" s="52" t="s">
        <v>890</v>
      </c>
      <c r="C11375" s="52" t="s">
        <v>1092</v>
      </c>
      <c r="D11375" s="52" t="s">
        <v>1330</v>
      </c>
      <c r="E11375" s="52" t="s">
        <v>1100</v>
      </c>
      <c r="F11375" s="52" t="s">
        <v>1105</v>
      </c>
      <c r="G11375" s="56" t="s">
        <v>971</v>
      </c>
      <c r="H11375" s="57">
        <v>150789000</v>
      </c>
    </row>
    <row r="11376" spans="1:8">
      <c r="A11376" s="52" t="s">
        <v>811</v>
      </c>
      <c r="B11376" s="52" t="s">
        <v>890</v>
      </c>
      <c r="C11376" s="52" t="s">
        <v>1092</v>
      </c>
      <c r="D11376" s="52" t="s">
        <v>1490</v>
      </c>
      <c r="E11376" s="52" t="s">
        <v>201</v>
      </c>
      <c r="F11376" s="52" t="s">
        <v>201</v>
      </c>
      <c r="G11376" s="56" t="s">
        <v>1491</v>
      </c>
      <c r="H11376" s="57">
        <v>107432440996</v>
      </c>
    </row>
    <row r="11377" spans="1:8">
      <c r="A11377" s="52" t="s">
        <v>811</v>
      </c>
      <c r="B11377" s="52" t="s">
        <v>890</v>
      </c>
      <c r="C11377" s="52" t="s">
        <v>1092</v>
      </c>
      <c r="D11377" s="52" t="s">
        <v>1490</v>
      </c>
      <c r="E11377" s="52" t="s">
        <v>1096</v>
      </c>
      <c r="F11377" s="52" t="s">
        <v>201</v>
      </c>
      <c r="G11377" s="56" t="s">
        <v>1097</v>
      </c>
      <c r="H11377" s="57">
        <v>95906565326</v>
      </c>
    </row>
    <row r="11378" spans="1:8" ht="25.5">
      <c r="A11378" s="52" t="s">
        <v>811</v>
      </c>
      <c r="B11378" s="52" t="s">
        <v>890</v>
      </c>
      <c r="C11378" s="52" t="s">
        <v>1092</v>
      </c>
      <c r="D11378" s="52" t="s">
        <v>1490</v>
      </c>
      <c r="E11378" s="52" t="s">
        <v>1096</v>
      </c>
      <c r="F11378" s="52" t="s">
        <v>1098</v>
      </c>
      <c r="G11378" s="56" t="s">
        <v>1099</v>
      </c>
      <c r="H11378" s="57">
        <v>95906565326</v>
      </c>
    </row>
    <row r="11379" spans="1:8">
      <c r="A11379" s="52" t="s">
        <v>811</v>
      </c>
      <c r="B11379" s="52" t="s">
        <v>890</v>
      </c>
      <c r="C11379" s="52" t="s">
        <v>1092</v>
      </c>
      <c r="D11379" s="52" t="s">
        <v>1490</v>
      </c>
      <c r="E11379" s="52" t="s">
        <v>1133</v>
      </c>
      <c r="F11379" s="52" t="s">
        <v>201</v>
      </c>
      <c r="G11379" s="56" t="s">
        <v>1134</v>
      </c>
      <c r="H11379" s="57">
        <v>703114000</v>
      </c>
    </row>
    <row r="11380" spans="1:8">
      <c r="A11380" s="52" t="s">
        <v>811</v>
      </c>
      <c r="B11380" s="52" t="s">
        <v>890</v>
      </c>
      <c r="C11380" s="52" t="s">
        <v>1092</v>
      </c>
      <c r="D11380" s="52" t="s">
        <v>1490</v>
      </c>
      <c r="E11380" s="52" t="s">
        <v>1133</v>
      </c>
      <c r="F11380" s="52" t="s">
        <v>1135</v>
      </c>
      <c r="G11380" s="56" t="s">
        <v>1136</v>
      </c>
      <c r="H11380" s="57">
        <v>703114000</v>
      </c>
    </row>
    <row r="11381" spans="1:8">
      <c r="A11381" s="52" t="s">
        <v>811</v>
      </c>
      <c r="B11381" s="52" t="s">
        <v>890</v>
      </c>
      <c r="C11381" s="52" t="s">
        <v>1092</v>
      </c>
      <c r="D11381" s="52" t="s">
        <v>1490</v>
      </c>
      <c r="E11381" s="52" t="s">
        <v>1100</v>
      </c>
      <c r="F11381" s="52" t="s">
        <v>201</v>
      </c>
      <c r="G11381" s="56" t="s">
        <v>1034</v>
      </c>
      <c r="H11381" s="57">
        <v>10822761670</v>
      </c>
    </row>
    <row r="11382" spans="1:8">
      <c r="A11382" s="52" t="s">
        <v>811</v>
      </c>
      <c r="B11382" s="52" t="s">
        <v>890</v>
      </c>
      <c r="C11382" s="52" t="s">
        <v>1092</v>
      </c>
      <c r="D11382" s="52" t="s">
        <v>1490</v>
      </c>
      <c r="E11382" s="52" t="s">
        <v>1100</v>
      </c>
      <c r="F11382" s="52" t="s">
        <v>1101</v>
      </c>
      <c r="G11382" s="56" t="s">
        <v>1102</v>
      </c>
      <c r="H11382" s="57">
        <v>2067547500</v>
      </c>
    </row>
    <row r="11383" spans="1:8">
      <c r="A11383" s="52" t="s">
        <v>811</v>
      </c>
      <c r="B11383" s="52" t="s">
        <v>890</v>
      </c>
      <c r="C11383" s="52" t="s">
        <v>1092</v>
      </c>
      <c r="D11383" s="52" t="s">
        <v>1490</v>
      </c>
      <c r="E11383" s="52" t="s">
        <v>1100</v>
      </c>
      <c r="F11383" s="52" t="s">
        <v>1103</v>
      </c>
      <c r="G11383" s="56" t="s">
        <v>1104</v>
      </c>
      <c r="H11383" s="57">
        <v>8449892670</v>
      </c>
    </row>
    <row r="11384" spans="1:8">
      <c r="A11384" s="52" t="s">
        <v>811</v>
      </c>
      <c r="B11384" s="52" t="s">
        <v>890</v>
      </c>
      <c r="C11384" s="52" t="s">
        <v>1092</v>
      </c>
      <c r="D11384" s="52" t="s">
        <v>1490</v>
      </c>
      <c r="E11384" s="52" t="s">
        <v>1100</v>
      </c>
      <c r="F11384" s="52" t="s">
        <v>1105</v>
      </c>
      <c r="G11384" s="56" t="s">
        <v>971</v>
      </c>
      <c r="H11384" s="57">
        <v>305321500</v>
      </c>
    </row>
    <row r="11385" spans="1:8">
      <c r="A11385" s="52" t="s">
        <v>811</v>
      </c>
      <c r="B11385" s="52" t="s">
        <v>890</v>
      </c>
      <c r="C11385" s="52" t="s">
        <v>1092</v>
      </c>
      <c r="D11385" s="52" t="s">
        <v>1492</v>
      </c>
      <c r="E11385" s="52" t="s">
        <v>201</v>
      </c>
      <c r="F11385" s="52" t="s">
        <v>201</v>
      </c>
      <c r="G11385" s="56" t="s">
        <v>1493</v>
      </c>
      <c r="H11385" s="57">
        <v>65444628324</v>
      </c>
    </row>
    <row r="11386" spans="1:8">
      <c r="A11386" s="52" t="s">
        <v>811</v>
      </c>
      <c r="B11386" s="52" t="s">
        <v>890</v>
      </c>
      <c r="C11386" s="52" t="s">
        <v>1092</v>
      </c>
      <c r="D11386" s="52" t="s">
        <v>1492</v>
      </c>
      <c r="E11386" s="52" t="s">
        <v>1116</v>
      </c>
      <c r="F11386" s="52" t="s">
        <v>201</v>
      </c>
      <c r="G11386" s="56" t="s">
        <v>1117</v>
      </c>
      <c r="H11386" s="57">
        <v>499000000</v>
      </c>
    </row>
    <row r="11387" spans="1:8">
      <c r="A11387" s="52" t="s">
        <v>811</v>
      </c>
      <c r="B11387" s="52" t="s">
        <v>890</v>
      </c>
      <c r="C11387" s="52" t="s">
        <v>1092</v>
      </c>
      <c r="D11387" s="52" t="s">
        <v>1492</v>
      </c>
      <c r="E11387" s="52" t="s">
        <v>1116</v>
      </c>
      <c r="F11387" s="52" t="s">
        <v>1118</v>
      </c>
      <c r="G11387" s="56" t="s">
        <v>1119</v>
      </c>
      <c r="H11387" s="57">
        <v>395000000</v>
      </c>
    </row>
    <row r="11388" spans="1:8">
      <c r="A11388" s="52" t="s">
        <v>811</v>
      </c>
      <c r="B11388" s="52" t="s">
        <v>890</v>
      </c>
      <c r="C11388" s="52" t="s">
        <v>1092</v>
      </c>
      <c r="D11388" s="52" t="s">
        <v>1492</v>
      </c>
      <c r="E11388" s="52" t="s">
        <v>1116</v>
      </c>
      <c r="F11388" s="52" t="s">
        <v>1128</v>
      </c>
      <c r="G11388" s="56" t="s">
        <v>1129</v>
      </c>
      <c r="H11388" s="57">
        <v>104000000</v>
      </c>
    </row>
    <row r="11389" spans="1:8">
      <c r="A11389" s="52" t="s">
        <v>811</v>
      </c>
      <c r="B11389" s="52" t="s">
        <v>890</v>
      </c>
      <c r="C11389" s="52" t="s">
        <v>1092</v>
      </c>
      <c r="D11389" s="52" t="s">
        <v>1492</v>
      </c>
      <c r="E11389" s="52" t="s">
        <v>1096</v>
      </c>
      <c r="F11389" s="52" t="s">
        <v>201</v>
      </c>
      <c r="G11389" s="56" t="s">
        <v>1097</v>
      </c>
      <c r="H11389" s="57">
        <v>59567723892</v>
      </c>
    </row>
    <row r="11390" spans="1:8" ht="25.5">
      <c r="A11390" s="52" t="s">
        <v>811</v>
      </c>
      <c r="B11390" s="52" t="s">
        <v>890</v>
      </c>
      <c r="C11390" s="52" t="s">
        <v>1092</v>
      </c>
      <c r="D11390" s="52" t="s">
        <v>1492</v>
      </c>
      <c r="E11390" s="52" t="s">
        <v>1096</v>
      </c>
      <c r="F11390" s="52" t="s">
        <v>1098</v>
      </c>
      <c r="G11390" s="56" t="s">
        <v>1099</v>
      </c>
      <c r="H11390" s="57">
        <v>59567723892</v>
      </c>
    </row>
    <row r="11391" spans="1:8">
      <c r="A11391" s="52" t="s">
        <v>811</v>
      </c>
      <c r="B11391" s="52" t="s">
        <v>890</v>
      </c>
      <c r="C11391" s="52" t="s">
        <v>1092</v>
      </c>
      <c r="D11391" s="52" t="s">
        <v>1492</v>
      </c>
      <c r="E11391" s="52" t="s">
        <v>1100</v>
      </c>
      <c r="F11391" s="52" t="s">
        <v>201</v>
      </c>
      <c r="G11391" s="56" t="s">
        <v>1034</v>
      </c>
      <c r="H11391" s="57">
        <v>5377904432</v>
      </c>
    </row>
    <row r="11392" spans="1:8">
      <c r="A11392" s="52" t="s">
        <v>811</v>
      </c>
      <c r="B11392" s="52" t="s">
        <v>890</v>
      </c>
      <c r="C11392" s="52" t="s">
        <v>1092</v>
      </c>
      <c r="D11392" s="52" t="s">
        <v>1492</v>
      </c>
      <c r="E11392" s="52" t="s">
        <v>1100</v>
      </c>
      <c r="F11392" s="52" t="s">
        <v>1101</v>
      </c>
      <c r="G11392" s="56" t="s">
        <v>1102</v>
      </c>
      <c r="H11392" s="57">
        <v>959167769</v>
      </c>
    </row>
    <row r="11393" spans="1:8">
      <c r="A11393" s="52" t="s">
        <v>811</v>
      </c>
      <c r="B11393" s="52" t="s">
        <v>890</v>
      </c>
      <c r="C11393" s="52" t="s">
        <v>1092</v>
      </c>
      <c r="D11393" s="52" t="s">
        <v>1492</v>
      </c>
      <c r="E11393" s="52" t="s">
        <v>1100</v>
      </c>
      <c r="F11393" s="52" t="s">
        <v>1103</v>
      </c>
      <c r="G11393" s="56" t="s">
        <v>1104</v>
      </c>
      <c r="H11393" s="57">
        <v>3850423663</v>
      </c>
    </row>
    <row r="11394" spans="1:8">
      <c r="A11394" s="52" t="s">
        <v>811</v>
      </c>
      <c r="B11394" s="52" t="s">
        <v>890</v>
      </c>
      <c r="C11394" s="52" t="s">
        <v>1092</v>
      </c>
      <c r="D11394" s="52" t="s">
        <v>1492</v>
      </c>
      <c r="E11394" s="52" t="s">
        <v>1100</v>
      </c>
      <c r="F11394" s="52" t="s">
        <v>1105</v>
      </c>
      <c r="G11394" s="56" t="s">
        <v>971</v>
      </c>
      <c r="H11394" s="57">
        <v>568313000</v>
      </c>
    </row>
    <row r="11395" spans="1:8">
      <c r="A11395" s="52" t="s">
        <v>811</v>
      </c>
      <c r="B11395" s="52" t="s">
        <v>890</v>
      </c>
      <c r="C11395" s="52" t="s">
        <v>1092</v>
      </c>
      <c r="D11395" s="52" t="s">
        <v>1094</v>
      </c>
      <c r="E11395" s="52" t="s">
        <v>201</v>
      </c>
      <c r="F11395" s="52" t="s">
        <v>201</v>
      </c>
      <c r="G11395" s="56" t="s">
        <v>1095</v>
      </c>
      <c r="H11395" s="57">
        <v>7886309727</v>
      </c>
    </row>
    <row r="11396" spans="1:8" ht="25.5">
      <c r="A11396" s="52" t="s">
        <v>811</v>
      </c>
      <c r="B11396" s="52" t="s">
        <v>890</v>
      </c>
      <c r="C11396" s="52" t="s">
        <v>1092</v>
      </c>
      <c r="D11396" s="52" t="s">
        <v>1094</v>
      </c>
      <c r="E11396" s="52" t="s">
        <v>1076</v>
      </c>
      <c r="F11396" s="52" t="s">
        <v>201</v>
      </c>
      <c r="G11396" s="56" t="s">
        <v>1077</v>
      </c>
      <c r="H11396" s="57">
        <v>200000000</v>
      </c>
    </row>
    <row r="11397" spans="1:8">
      <c r="A11397" s="52" t="s">
        <v>811</v>
      </c>
      <c r="B11397" s="52" t="s">
        <v>890</v>
      </c>
      <c r="C11397" s="52" t="s">
        <v>1092</v>
      </c>
      <c r="D11397" s="52" t="s">
        <v>1094</v>
      </c>
      <c r="E11397" s="52" t="s">
        <v>1076</v>
      </c>
      <c r="F11397" s="52" t="s">
        <v>1082</v>
      </c>
      <c r="G11397" s="56" t="s">
        <v>971</v>
      </c>
      <c r="H11397" s="57">
        <v>200000000</v>
      </c>
    </row>
    <row r="11398" spans="1:8">
      <c r="A11398" s="52" t="s">
        <v>811</v>
      </c>
      <c r="B11398" s="52" t="s">
        <v>890</v>
      </c>
      <c r="C11398" s="52" t="s">
        <v>1092</v>
      </c>
      <c r="D11398" s="52" t="s">
        <v>1094</v>
      </c>
      <c r="E11398" s="52" t="s">
        <v>1083</v>
      </c>
      <c r="F11398" s="52" t="s">
        <v>201</v>
      </c>
      <c r="G11398" s="56" t="s">
        <v>971</v>
      </c>
      <c r="H11398" s="57">
        <v>265000000</v>
      </c>
    </row>
    <row r="11399" spans="1:8">
      <c r="A11399" s="52" t="s">
        <v>811</v>
      </c>
      <c r="B11399" s="52" t="s">
        <v>890</v>
      </c>
      <c r="C11399" s="52" t="s">
        <v>1092</v>
      </c>
      <c r="D11399" s="52" t="s">
        <v>1094</v>
      </c>
      <c r="E11399" s="52" t="s">
        <v>1083</v>
      </c>
      <c r="F11399" s="52" t="s">
        <v>1090</v>
      </c>
      <c r="G11399" s="56" t="s">
        <v>1091</v>
      </c>
      <c r="H11399" s="57">
        <v>265000000</v>
      </c>
    </row>
    <row r="11400" spans="1:8">
      <c r="A11400" s="52" t="s">
        <v>811</v>
      </c>
      <c r="B11400" s="52" t="s">
        <v>890</v>
      </c>
      <c r="C11400" s="52" t="s">
        <v>1092</v>
      </c>
      <c r="D11400" s="52" t="s">
        <v>1094</v>
      </c>
      <c r="E11400" s="52" t="s">
        <v>1096</v>
      </c>
      <c r="F11400" s="52" t="s">
        <v>201</v>
      </c>
      <c r="G11400" s="56" t="s">
        <v>1097</v>
      </c>
      <c r="H11400" s="57">
        <v>6605914727</v>
      </c>
    </row>
    <row r="11401" spans="1:8" ht="25.5">
      <c r="A11401" s="52" t="s">
        <v>811</v>
      </c>
      <c r="B11401" s="52" t="s">
        <v>890</v>
      </c>
      <c r="C11401" s="52" t="s">
        <v>1092</v>
      </c>
      <c r="D11401" s="52" t="s">
        <v>1094</v>
      </c>
      <c r="E11401" s="52" t="s">
        <v>1096</v>
      </c>
      <c r="F11401" s="52" t="s">
        <v>1098</v>
      </c>
      <c r="G11401" s="56" t="s">
        <v>1099</v>
      </c>
      <c r="H11401" s="57">
        <v>6605914727</v>
      </c>
    </row>
    <row r="11402" spans="1:8">
      <c r="A11402" s="52" t="s">
        <v>811</v>
      </c>
      <c r="B11402" s="52" t="s">
        <v>890</v>
      </c>
      <c r="C11402" s="52" t="s">
        <v>1092</v>
      </c>
      <c r="D11402" s="52" t="s">
        <v>1094</v>
      </c>
      <c r="E11402" s="52" t="s">
        <v>1100</v>
      </c>
      <c r="F11402" s="52" t="s">
        <v>201</v>
      </c>
      <c r="G11402" s="56" t="s">
        <v>1034</v>
      </c>
      <c r="H11402" s="57">
        <v>815395000</v>
      </c>
    </row>
    <row r="11403" spans="1:8">
      <c r="A11403" s="52" t="s">
        <v>811</v>
      </c>
      <c r="B11403" s="52" t="s">
        <v>890</v>
      </c>
      <c r="C11403" s="52" t="s">
        <v>1092</v>
      </c>
      <c r="D11403" s="52" t="s">
        <v>1094</v>
      </c>
      <c r="E11403" s="52" t="s">
        <v>1100</v>
      </c>
      <c r="F11403" s="52" t="s">
        <v>1101</v>
      </c>
      <c r="G11403" s="56" t="s">
        <v>1102</v>
      </c>
      <c r="H11403" s="57">
        <v>246547000</v>
      </c>
    </row>
    <row r="11404" spans="1:8">
      <c r="A11404" s="52" t="s">
        <v>811</v>
      </c>
      <c r="B11404" s="52" t="s">
        <v>890</v>
      </c>
      <c r="C11404" s="52" t="s">
        <v>1092</v>
      </c>
      <c r="D11404" s="52" t="s">
        <v>1094</v>
      </c>
      <c r="E11404" s="52" t="s">
        <v>1100</v>
      </c>
      <c r="F11404" s="52" t="s">
        <v>1103</v>
      </c>
      <c r="G11404" s="56" t="s">
        <v>1104</v>
      </c>
      <c r="H11404" s="57">
        <v>550265000</v>
      </c>
    </row>
    <row r="11405" spans="1:8">
      <c r="A11405" s="52" t="s">
        <v>811</v>
      </c>
      <c r="B11405" s="52" t="s">
        <v>890</v>
      </c>
      <c r="C11405" s="52" t="s">
        <v>1092</v>
      </c>
      <c r="D11405" s="52" t="s">
        <v>1094</v>
      </c>
      <c r="E11405" s="52" t="s">
        <v>1100</v>
      </c>
      <c r="F11405" s="52" t="s">
        <v>1105</v>
      </c>
      <c r="G11405" s="56" t="s">
        <v>971</v>
      </c>
      <c r="H11405" s="57">
        <v>18583000</v>
      </c>
    </row>
    <row r="11406" spans="1:8" ht="25.5">
      <c r="A11406" s="52" t="s">
        <v>811</v>
      </c>
      <c r="B11406" s="52" t="s">
        <v>890</v>
      </c>
      <c r="C11406" s="52" t="s">
        <v>1092</v>
      </c>
      <c r="D11406" s="52" t="s">
        <v>1353</v>
      </c>
      <c r="E11406" s="52" t="s">
        <v>201</v>
      </c>
      <c r="F11406" s="52" t="s">
        <v>201</v>
      </c>
      <c r="G11406" s="56" t="s">
        <v>1354</v>
      </c>
      <c r="H11406" s="57">
        <v>61945000</v>
      </c>
    </row>
    <row r="11407" spans="1:8">
      <c r="A11407" s="52" t="s">
        <v>811</v>
      </c>
      <c r="B11407" s="52" t="s">
        <v>890</v>
      </c>
      <c r="C11407" s="52" t="s">
        <v>1092</v>
      </c>
      <c r="D11407" s="52" t="s">
        <v>1353</v>
      </c>
      <c r="E11407" s="52" t="s">
        <v>1096</v>
      </c>
      <c r="F11407" s="52" t="s">
        <v>201</v>
      </c>
      <c r="G11407" s="56" t="s">
        <v>1097</v>
      </c>
      <c r="H11407" s="57">
        <v>41648000</v>
      </c>
    </row>
    <row r="11408" spans="1:8" ht="25.5">
      <c r="A11408" s="52" t="s">
        <v>811</v>
      </c>
      <c r="B11408" s="52" t="s">
        <v>890</v>
      </c>
      <c r="C11408" s="52" t="s">
        <v>1092</v>
      </c>
      <c r="D11408" s="52" t="s">
        <v>1353</v>
      </c>
      <c r="E11408" s="52" t="s">
        <v>1096</v>
      </c>
      <c r="F11408" s="52" t="s">
        <v>1098</v>
      </c>
      <c r="G11408" s="56" t="s">
        <v>1099</v>
      </c>
      <c r="H11408" s="57">
        <v>41648000</v>
      </c>
    </row>
    <row r="11409" spans="1:8">
      <c r="A11409" s="52" t="s">
        <v>811</v>
      </c>
      <c r="B11409" s="52" t="s">
        <v>890</v>
      </c>
      <c r="C11409" s="52" t="s">
        <v>1092</v>
      </c>
      <c r="D11409" s="52" t="s">
        <v>1353</v>
      </c>
      <c r="E11409" s="52" t="s">
        <v>1100</v>
      </c>
      <c r="F11409" s="52" t="s">
        <v>201</v>
      </c>
      <c r="G11409" s="56" t="s">
        <v>1034</v>
      </c>
      <c r="H11409" s="57">
        <v>20297000</v>
      </c>
    </row>
    <row r="11410" spans="1:8">
      <c r="A11410" s="52" t="s">
        <v>811</v>
      </c>
      <c r="B11410" s="52" t="s">
        <v>890</v>
      </c>
      <c r="C11410" s="52" t="s">
        <v>1092</v>
      </c>
      <c r="D11410" s="52" t="s">
        <v>1353</v>
      </c>
      <c r="E11410" s="52" t="s">
        <v>1100</v>
      </c>
      <c r="F11410" s="52" t="s">
        <v>1103</v>
      </c>
      <c r="G11410" s="56" t="s">
        <v>1104</v>
      </c>
      <c r="H11410" s="57">
        <v>14866000</v>
      </c>
    </row>
    <row r="11411" spans="1:8">
      <c r="A11411" s="52" t="s">
        <v>811</v>
      </c>
      <c r="B11411" s="52" t="s">
        <v>890</v>
      </c>
      <c r="C11411" s="52" t="s">
        <v>1092</v>
      </c>
      <c r="D11411" s="52" t="s">
        <v>1353</v>
      </c>
      <c r="E11411" s="52" t="s">
        <v>1100</v>
      </c>
      <c r="F11411" s="52" t="s">
        <v>1105</v>
      </c>
      <c r="G11411" s="56" t="s">
        <v>971</v>
      </c>
      <c r="H11411" s="57">
        <v>5431000</v>
      </c>
    </row>
    <row r="11412" spans="1:8" ht="38.25">
      <c r="A11412" s="52" t="s">
        <v>811</v>
      </c>
      <c r="B11412" s="52" t="s">
        <v>890</v>
      </c>
      <c r="C11412" s="52" t="s">
        <v>1092</v>
      </c>
      <c r="D11412" s="52" t="s">
        <v>1217</v>
      </c>
      <c r="E11412" s="52" t="s">
        <v>201</v>
      </c>
      <c r="F11412" s="52" t="s">
        <v>201</v>
      </c>
      <c r="G11412" s="56" t="s">
        <v>1218</v>
      </c>
      <c r="H11412" s="57">
        <v>4061207000</v>
      </c>
    </row>
    <row r="11413" spans="1:8">
      <c r="A11413" s="52" t="s">
        <v>811</v>
      </c>
      <c r="B11413" s="52" t="s">
        <v>890</v>
      </c>
      <c r="C11413" s="52" t="s">
        <v>1092</v>
      </c>
      <c r="D11413" s="52" t="s">
        <v>1217</v>
      </c>
      <c r="E11413" s="52" t="s">
        <v>1096</v>
      </c>
      <c r="F11413" s="52" t="s">
        <v>201</v>
      </c>
      <c r="G11413" s="56" t="s">
        <v>1097</v>
      </c>
      <c r="H11413" s="57">
        <v>3688986000</v>
      </c>
    </row>
    <row r="11414" spans="1:8" ht="25.5">
      <c r="A11414" s="52" t="s">
        <v>811</v>
      </c>
      <c r="B11414" s="52" t="s">
        <v>890</v>
      </c>
      <c r="C11414" s="52" t="s">
        <v>1092</v>
      </c>
      <c r="D11414" s="52" t="s">
        <v>1217</v>
      </c>
      <c r="E11414" s="52" t="s">
        <v>1096</v>
      </c>
      <c r="F11414" s="52" t="s">
        <v>1098</v>
      </c>
      <c r="G11414" s="56" t="s">
        <v>1099</v>
      </c>
      <c r="H11414" s="57">
        <v>3688986000</v>
      </c>
    </row>
    <row r="11415" spans="1:8">
      <c r="A11415" s="52" t="s">
        <v>811</v>
      </c>
      <c r="B11415" s="52" t="s">
        <v>890</v>
      </c>
      <c r="C11415" s="52" t="s">
        <v>1092</v>
      </c>
      <c r="D11415" s="52" t="s">
        <v>1217</v>
      </c>
      <c r="E11415" s="52" t="s">
        <v>1100</v>
      </c>
      <c r="F11415" s="52" t="s">
        <v>201</v>
      </c>
      <c r="G11415" s="56" t="s">
        <v>1034</v>
      </c>
      <c r="H11415" s="57">
        <v>372221000</v>
      </c>
    </row>
    <row r="11416" spans="1:8">
      <c r="A11416" s="52" t="s">
        <v>811</v>
      </c>
      <c r="B11416" s="52" t="s">
        <v>890</v>
      </c>
      <c r="C11416" s="52" t="s">
        <v>1092</v>
      </c>
      <c r="D11416" s="52" t="s">
        <v>1217</v>
      </c>
      <c r="E11416" s="52" t="s">
        <v>1100</v>
      </c>
      <c r="F11416" s="52" t="s">
        <v>1103</v>
      </c>
      <c r="G11416" s="56" t="s">
        <v>1104</v>
      </c>
      <c r="H11416" s="57">
        <v>366636000</v>
      </c>
    </row>
    <row r="11417" spans="1:8">
      <c r="A11417" s="52" t="s">
        <v>811</v>
      </c>
      <c r="B11417" s="52" t="s">
        <v>890</v>
      </c>
      <c r="C11417" s="52" t="s">
        <v>1092</v>
      </c>
      <c r="D11417" s="52" t="s">
        <v>1217</v>
      </c>
      <c r="E11417" s="52" t="s">
        <v>1100</v>
      </c>
      <c r="F11417" s="52" t="s">
        <v>1105</v>
      </c>
      <c r="G11417" s="56" t="s">
        <v>971</v>
      </c>
      <c r="H11417" s="57">
        <v>5585000</v>
      </c>
    </row>
    <row r="11418" spans="1:8" ht="25.5">
      <c r="A11418" s="52" t="s">
        <v>811</v>
      </c>
      <c r="B11418" s="52" t="s">
        <v>890</v>
      </c>
      <c r="C11418" s="52" t="s">
        <v>1092</v>
      </c>
      <c r="D11418" s="52" t="s">
        <v>1355</v>
      </c>
      <c r="E11418" s="52" t="s">
        <v>201</v>
      </c>
      <c r="F11418" s="52" t="s">
        <v>201</v>
      </c>
      <c r="G11418" s="56" t="s">
        <v>1356</v>
      </c>
      <c r="H11418" s="57">
        <v>330000000</v>
      </c>
    </row>
    <row r="11419" spans="1:8">
      <c r="A11419" s="52" t="s">
        <v>811</v>
      </c>
      <c r="B11419" s="52" t="s">
        <v>890</v>
      </c>
      <c r="C11419" s="52" t="s">
        <v>1092</v>
      </c>
      <c r="D11419" s="52" t="s">
        <v>1355</v>
      </c>
      <c r="E11419" s="52" t="s">
        <v>1083</v>
      </c>
      <c r="F11419" s="52" t="s">
        <v>201</v>
      </c>
      <c r="G11419" s="56" t="s">
        <v>971</v>
      </c>
      <c r="H11419" s="57">
        <v>330000000</v>
      </c>
    </row>
    <row r="11420" spans="1:8">
      <c r="A11420" s="52" t="s">
        <v>811</v>
      </c>
      <c r="B11420" s="52" t="s">
        <v>890</v>
      </c>
      <c r="C11420" s="52" t="s">
        <v>1092</v>
      </c>
      <c r="D11420" s="52" t="s">
        <v>1355</v>
      </c>
      <c r="E11420" s="52" t="s">
        <v>1083</v>
      </c>
      <c r="F11420" s="52" t="s">
        <v>1090</v>
      </c>
      <c r="G11420" s="56" t="s">
        <v>1091</v>
      </c>
      <c r="H11420" s="57">
        <v>330000000</v>
      </c>
    </row>
    <row r="11421" spans="1:8">
      <c r="A11421" s="52" t="s">
        <v>811</v>
      </c>
      <c r="B11421" s="52" t="s">
        <v>890</v>
      </c>
      <c r="C11421" s="52" t="s">
        <v>1122</v>
      </c>
      <c r="D11421" s="52" t="s">
        <v>201</v>
      </c>
      <c r="E11421" s="52" t="s">
        <v>201</v>
      </c>
      <c r="F11421" s="52" t="s">
        <v>201</v>
      </c>
      <c r="G11421" s="56" t="s">
        <v>1123</v>
      </c>
      <c r="H11421" s="57">
        <v>25054344390</v>
      </c>
    </row>
    <row r="11422" spans="1:8">
      <c r="A11422" s="52" t="s">
        <v>811</v>
      </c>
      <c r="B11422" s="52" t="s">
        <v>890</v>
      </c>
      <c r="C11422" s="52" t="s">
        <v>1122</v>
      </c>
      <c r="D11422" s="52" t="s">
        <v>1124</v>
      </c>
      <c r="E11422" s="52" t="s">
        <v>201</v>
      </c>
      <c r="F11422" s="52" t="s">
        <v>201</v>
      </c>
      <c r="G11422" s="56" t="s">
        <v>1125</v>
      </c>
      <c r="H11422" s="57">
        <v>2327242000</v>
      </c>
    </row>
    <row r="11423" spans="1:8">
      <c r="A11423" s="52" t="s">
        <v>811</v>
      </c>
      <c r="B11423" s="52" t="s">
        <v>890</v>
      </c>
      <c r="C11423" s="52" t="s">
        <v>1122</v>
      </c>
      <c r="D11423" s="52" t="s">
        <v>1124</v>
      </c>
      <c r="E11423" s="52" t="s">
        <v>1096</v>
      </c>
      <c r="F11423" s="52" t="s">
        <v>201</v>
      </c>
      <c r="G11423" s="56" t="s">
        <v>1097</v>
      </c>
      <c r="H11423" s="57">
        <v>1861000000</v>
      </c>
    </row>
    <row r="11424" spans="1:8" ht="25.5">
      <c r="A11424" s="52" t="s">
        <v>811</v>
      </c>
      <c r="B11424" s="52" t="s">
        <v>890</v>
      </c>
      <c r="C11424" s="52" t="s">
        <v>1122</v>
      </c>
      <c r="D11424" s="52" t="s">
        <v>1124</v>
      </c>
      <c r="E11424" s="52" t="s">
        <v>1096</v>
      </c>
      <c r="F11424" s="52" t="s">
        <v>1098</v>
      </c>
      <c r="G11424" s="56" t="s">
        <v>1099</v>
      </c>
      <c r="H11424" s="57">
        <v>1861000000</v>
      </c>
    </row>
    <row r="11425" spans="1:8">
      <c r="A11425" s="52" t="s">
        <v>811</v>
      </c>
      <c r="B11425" s="52" t="s">
        <v>890</v>
      </c>
      <c r="C11425" s="52" t="s">
        <v>1122</v>
      </c>
      <c r="D11425" s="52" t="s">
        <v>1124</v>
      </c>
      <c r="E11425" s="52" t="s">
        <v>1133</v>
      </c>
      <c r="F11425" s="52" t="s">
        <v>201</v>
      </c>
      <c r="G11425" s="56" t="s">
        <v>1134</v>
      </c>
      <c r="H11425" s="57">
        <v>40000000</v>
      </c>
    </row>
    <row r="11426" spans="1:8">
      <c r="A11426" s="52" t="s">
        <v>811</v>
      </c>
      <c r="B11426" s="52" t="s">
        <v>890</v>
      </c>
      <c r="C11426" s="52" t="s">
        <v>1122</v>
      </c>
      <c r="D11426" s="52" t="s">
        <v>1124</v>
      </c>
      <c r="E11426" s="52" t="s">
        <v>1133</v>
      </c>
      <c r="F11426" s="52" t="s">
        <v>1135</v>
      </c>
      <c r="G11426" s="56" t="s">
        <v>1136</v>
      </c>
      <c r="H11426" s="57">
        <v>40000000</v>
      </c>
    </row>
    <row r="11427" spans="1:8">
      <c r="A11427" s="52" t="s">
        <v>811</v>
      </c>
      <c r="B11427" s="52" t="s">
        <v>890</v>
      </c>
      <c r="C11427" s="52" t="s">
        <v>1122</v>
      </c>
      <c r="D11427" s="52" t="s">
        <v>1124</v>
      </c>
      <c r="E11427" s="52" t="s">
        <v>1100</v>
      </c>
      <c r="F11427" s="52" t="s">
        <v>201</v>
      </c>
      <c r="G11427" s="56" t="s">
        <v>1034</v>
      </c>
      <c r="H11427" s="57">
        <v>426242000</v>
      </c>
    </row>
    <row r="11428" spans="1:8">
      <c r="A11428" s="52" t="s">
        <v>811</v>
      </c>
      <c r="B11428" s="52" t="s">
        <v>890</v>
      </c>
      <c r="C11428" s="52" t="s">
        <v>1122</v>
      </c>
      <c r="D11428" s="52" t="s">
        <v>1124</v>
      </c>
      <c r="E11428" s="52" t="s">
        <v>1100</v>
      </c>
      <c r="F11428" s="52" t="s">
        <v>1101</v>
      </c>
      <c r="G11428" s="56" t="s">
        <v>1102</v>
      </c>
      <c r="H11428" s="57">
        <v>112242000</v>
      </c>
    </row>
    <row r="11429" spans="1:8">
      <c r="A11429" s="52" t="s">
        <v>811</v>
      </c>
      <c r="B11429" s="52" t="s">
        <v>890</v>
      </c>
      <c r="C11429" s="52" t="s">
        <v>1122</v>
      </c>
      <c r="D11429" s="52" t="s">
        <v>1124</v>
      </c>
      <c r="E11429" s="52" t="s">
        <v>1100</v>
      </c>
      <c r="F11429" s="52" t="s">
        <v>1103</v>
      </c>
      <c r="G11429" s="56" t="s">
        <v>1104</v>
      </c>
      <c r="H11429" s="57">
        <v>314000000</v>
      </c>
    </row>
    <row r="11430" spans="1:8">
      <c r="A11430" s="52" t="s">
        <v>811</v>
      </c>
      <c r="B11430" s="52" t="s">
        <v>890</v>
      </c>
      <c r="C11430" s="52" t="s">
        <v>1122</v>
      </c>
      <c r="D11430" s="52" t="s">
        <v>1130</v>
      </c>
      <c r="E11430" s="52" t="s">
        <v>201</v>
      </c>
      <c r="F11430" s="52" t="s">
        <v>201</v>
      </c>
      <c r="G11430" s="56" t="s">
        <v>1131</v>
      </c>
      <c r="H11430" s="57">
        <v>4541988000</v>
      </c>
    </row>
    <row r="11431" spans="1:8">
      <c r="A11431" s="52" t="s">
        <v>811</v>
      </c>
      <c r="B11431" s="52" t="s">
        <v>890</v>
      </c>
      <c r="C11431" s="52" t="s">
        <v>1122</v>
      </c>
      <c r="D11431" s="52" t="s">
        <v>1130</v>
      </c>
      <c r="E11431" s="52" t="s">
        <v>1096</v>
      </c>
      <c r="F11431" s="52" t="s">
        <v>201</v>
      </c>
      <c r="G11431" s="56" t="s">
        <v>1097</v>
      </c>
      <c r="H11431" s="57">
        <v>1331837000</v>
      </c>
    </row>
    <row r="11432" spans="1:8" ht="25.5">
      <c r="A11432" s="52" t="s">
        <v>811</v>
      </c>
      <c r="B11432" s="52" t="s">
        <v>890</v>
      </c>
      <c r="C11432" s="52" t="s">
        <v>1122</v>
      </c>
      <c r="D11432" s="52" t="s">
        <v>1130</v>
      </c>
      <c r="E11432" s="52" t="s">
        <v>1096</v>
      </c>
      <c r="F11432" s="52" t="s">
        <v>1098</v>
      </c>
      <c r="G11432" s="56" t="s">
        <v>1099</v>
      </c>
      <c r="H11432" s="57">
        <v>1331837000</v>
      </c>
    </row>
    <row r="11433" spans="1:8">
      <c r="A11433" s="52" t="s">
        <v>811</v>
      </c>
      <c r="B11433" s="52" t="s">
        <v>890</v>
      </c>
      <c r="C11433" s="52" t="s">
        <v>1122</v>
      </c>
      <c r="D11433" s="52" t="s">
        <v>1130</v>
      </c>
      <c r="E11433" s="52" t="s">
        <v>1133</v>
      </c>
      <c r="F11433" s="52" t="s">
        <v>201</v>
      </c>
      <c r="G11433" s="56" t="s">
        <v>1134</v>
      </c>
      <c r="H11433" s="57">
        <v>2111000000</v>
      </c>
    </row>
    <row r="11434" spans="1:8">
      <c r="A11434" s="52" t="s">
        <v>811</v>
      </c>
      <c r="B11434" s="52" t="s">
        <v>890</v>
      </c>
      <c r="C11434" s="52" t="s">
        <v>1122</v>
      </c>
      <c r="D11434" s="52" t="s">
        <v>1130</v>
      </c>
      <c r="E11434" s="52" t="s">
        <v>1133</v>
      </c>
      <c r="F11434" s="52" t="s">
        <v>1135</v>
      </c>
      <c r="G11434" s="56" t="s">
        <v>1136</v>
      </c>
      <c r="H11434" s="57">
        <v>2111000000</v>
      </c>
    </row>
    <row r="11435" spans="1:8">
      <c r="A11435" s="52" t="s">
        <v>811</v>
      </c>
      <c r="B11435" s="52" t="s">
        <v>890</v>
      </c>
      <c r="C11435" s="52" t="s">
        <v>1122</v>
      </c>
      <c r="D11435" s="52" t="s">
        <v>1130</v>
      </c>
      <c r="E11435" s="52" t="s">
        <v>1100</v>
      </c>
      <c r="F11435" s="52" t="s">
        <v>201</v>
      </c>
      <c r="G11435" s="56" t="s">
        <v>1034</v>
      </c>
      <c r="H11435" s="57">
        <v>1099151000</v>
      </c>
    </row>
    <row r="11436" spans="1:8">
      <c r="A11436" s="52" t="s">
        <v>811</v>
      </c>
      <c r="B11436" s="52" t="s">
        <v>890</v>
      </c>
      <c r="C11436" s="52" t="s">
        <v>1122</v>
      </c>
      <c r="D11436" s="52" t="s">
        <v>1130</v>
      </c>
      <c r="E11436" s="52" t="s">
        <v>1100</v>
      </c>
      <c r="F11436" s="52" t="s">
        <v>1101</v>
      </c>
      <c r="G11436" s="56" t="s">
        <v>1102</v>
      </c>
      <c r="H11436" s="57">
        <v>76742000</v>
      </c>
    </row>
    <row r="11437" spans="1:8">
      <c r="A11437" s="52" t="s">
        <v>811</v>
      </c>
      <c r="B11437" s="52" t="s">
        <v>890</v>
      </c>
      <c r="C11437" s="52" t="s">
        <v>1122</v>
      </c>
      <c r="D11437" s="52" t="s">
        <v>1130</v>
      </c>
      <c r="E11437" s="52" t="s">
        <v>1100</v>
      </c>
      <c r="F11437" s="52" t="s">
        <v>1103</v>
      </c>
      <c r="G11437" s="56" t="s">
        <v>1104</v>
      </c>
      <c r="H11437" s="57">
        <v>986045000</v>
      </c>
    </row>
    <row r="11438" spans="1:8">
      <c r="A11438" s="52" t="s">
        <v>811</v>
      </c>
      <c r="B11438" s="52" t="s">
        <v>890</v>
      </c>
      <c r="C11438" s="52" t="s">
        <v>1122</v>
      </c>
      <c r="D11438" s="52" t="s">
        <v>1130</v>
      </c>
      <c r="E11438" s="52" t="s">
        <v>1100</v>
      </c>
      <c r="F11438" s="52" t="s">
        <v>1105</v>
      </c>
      <c r="G11438" s="56" t="s">
        <v>971</v>
      </c>
      <c r="H11438" s="57">
        <v>36364000</v>
      </c>
    </row>
    <row r="11439" spans="1:8" ht="25.5">
      <c r="A11439" s="52" t="s">
        <v>811</v>
      </c>
      <c r="B11439" s="52" t="s">
        <v>890</v>
      </c>
      <c r="C11439" s="52" t="s">
        <v>1122</v>
      </c>
      <c r="D11439" s="52" t="s">
        <v>1494</v>
      </c>
      <c r="E11439" s="52" t="s">
        <v>201</v>
      </c>
      <c r="F11439" s="52" t="s">
        <v>201</v>
      </c>
      <c r="G11439" s="56" t="s">
        <v>1495</v>
      </c>
      <c r="H11439" s="57">
        <v>13747540390</v>
      </c>
    </row>
    <row r="11440" spans="1:8">
      <c r="A11440" s="52" t="s">
        <v>811</v>
      </c>
      <c r="B11440" s="52" t="s">
        <v>890</v>
      </c>
      <c r="C11440" s="52" t="s">
        <v>1122</v>
      </c>
      <c r="D11440" s="52" t="s">
        <v>1494</v>
      </c>
      <c r="E11440" s="52" t="s">
        <v>972</v>
      </c>
      <c r="F11440" s="52" t="s">
        <v>201</v>
      </c>
      <c r="G11440" s="56" t="s">
        <v>973</v>
      </c>
      <c r="H11440" s="57">
        <v>5468599910</v>
      </c>
    </row>
    <row r="11441" spans="1:8">
      <c r="A11441" s="52" t="s">
        <v>811</v>
      </c>
      <c r="B11441" s="52" t="s">
        <v>890</v>
      </c>
      <c r="C11441" s="52" t="s">
        <v>1122</v>
      </c>
      <c r="D11441" s="52" t="s">
        <v>1494</v>
      </c>
      <c r="E11441" s="52" t="s">
        <v>972</v>
      </c>
      <c r="F11441" s="52" t="s">
        <v>976</v>
      </c>
      <c r="G11441" s="56" t="s">
        <v>977</v>
      </c>
      <c r="H11441" s="57">
        <v>5468599910</v>
      </c>
    </row>
    <row r="11442" spans="1:8" ht="25.5">
      <c r="A11442" s="52" t="s">
        <v>811</v>
      </c>
      <c r="B11442" s="52" t="s">
        <v>890</v>
      </c>
      <c r="C11442" s="52" t="s">
        <v>1122</v>
      </c>
      <c r="D11442" s="52" t="s">
        <v>1494</v>
      </c>
      <c r="E11442" s="52" t="s">
        <v>1346</v>
      </c>
      <c r="F11442" s="52" t="s">
        <v>201</v>
      </c>
      <c r="G11442" s="56" t="s">
        <v>1347</v>
      </c>
      <c r="H11442" s="57">
        <v>5397669000</v>
      </c>
    </row>
    <row r="11443" spans="1:8">
      <c r="A11443" s="52" t="s">
        <v>811</v>
      </c>
      <c r="B11443" s="52" t="s">
        <v>890</v>
      </c>
      <c r="C11443" s="52" t="s">
        <v>1122</v>
      </c>
      <c r="D11443" s="52" t="s">
        <v>1494</v>
      </c>
      <c r="E11443" s="52" t="s">
        <v>1346</v>
      </c>
      <c r="F11443" s="52" t="s">
        <v>1393</v>
      </c>
      <c r="G11443" s="56" t="s">
        <v>977</v>
      </c>
      <c r="H11443" s="57">
        <v>5397669000</v>
      </c>
    </row>
    <row r="11444" spans="1:8">
      <c r="A11444" s="52" t="s">
        <v>811</v>
      </c>
      <c r="B11444" s="52" t="s">
        <v>890</v>
      </c>
      <c r="C11444" s="52" t="s">
        <v>1122</v>
      </c>
      <c r="D11444" s="52" t="s">
        <v>1494</v>
      </c>
      <c r="E11444" s="52" t="s">
        <v>1083</v>
      </c>
      <c r="F11444" s="52" t="s">
        <v>201</v>
      </c>
      <c r="G11444" s="56" t="s">
        <v>971</v>
      </c>
      <c r="H11444" s="57">
        <v>2881271480</v>
      </c>
    </row>
    <row r="11445" spans="1:8">
      <c r="A11445" s="52" t="s">
        <v>811</v>
      </c>
      <c r="B11445" s="52" t="s">
        <v>890</v>
      </c>
      <c r="C11445" s="52" t="s">
        <v>1122</v>
      </c>
      <c r="D11445" s="52" t="s">
        <v>1494</v>
      </c>
      <c r="E11445" s="52" t="s">
        <v>1083</v>
      </c>
      <c r="F11445" s="52" t="s">
        <v>1090</v>
      </c>
      <c r="G11445" s="56" t="s">
        <v>1091</v>
      </c>
      <c r="H11445" s="57">
        <v>2881271480</v>
      </c>
    </row>
    <row r="11446" spans="1:8">
      <c r="A11446" s="52" t="s">
        <v>811</v>
      </c>
      <c r="B11446" s="52" t="s">
        <v>890</v>
      </c>
      <c r="C11446" s="52" t="s">
        <v>1122</v>
      </c>
      <c r="D11446" s="52" t="s">
        <v>440</v>
      </c>
      <c r="E11446" s="52" t="s">
        <v>201</v>
      </c>
      <c r="F11446" s="52" t="s">
        <v>201</v>
      </c>
      <c r="G11446" s="56" t="s">
        <v>1366</v>
      </c>
      <c r="H11446" s="57">
        <v>4437574000</v>
      </c>
    </row>
    <row r="11447" spans="1:8">
      <c r="A11447" s="52" t="s">
        <v>811</v>
      </c>
      <c r="B11447" s="52" t="s">
        <v>890</v>
      </c>
      <c r="C11447" s="52" t="s">
        <v>1122</v>
      </c>
      <c r="D11447" s="52" t="s">
        <v>440</v>
      </c>
      <c r="E11447" s="52" t="s">
        <v>1096</v>
      </c>
      <c r="F11447" s="52" t="s">
        <v>201</v>
      </c>
      <c r="G11447" s="56" t="s">
        <v>1097</v>
      </c>
      <c r="H11447" s="57">
        <v>4344478000</v>
      </c>
    </row>
    <row r="11448" spans="1:8" ht="25.5">
      <c r="A11448" s="52" t="s">
        <v>811</v>
      </c>
      <c r="B11448" s="52" t="s">
        <v>890</v>
      </c>
      <c r="C11448" s="52" t="s">
        <v>1122</v>
      </c>
      <c r="D11448" s="52" t="s">
        <v>440</v>
      </c>
      <c r="E11448" s="52" t="s">
        <v>1096</v>
      </c>
      <c r="F11448" s="52" t="s">
        <v>1098</v>
      </c>
      <c r="G11448" s="56" t="s">
        <v>1099</v>
      </c>
      <c r="H11448" s="57">
        <v>4344478000</v>
      </c>
    </row>
    <row r="11449" spans="1:8">
      <c r="A11449" s="52" t="s">
        <v>811</v>
      </c>
      <c r="B11449" s="52" t="s">
        <v>890</v>
      </c>
      <c r="C11449" s="52" t="s">
        <v>1122</v>
      </c>
      <c r="D11449" s="52" t="s">
        <v>440</v>
      </c>
      <c r="E11449" s="52" t="s">
        <v>1100</v>
      </c>
      <c r="F11449" s="52" t="s">
        <v>201</v>
      </c>
      <c r="G11449" s="56" t="s">
        <v>1034</v>
      </c>
      <c r="H11449" s="57">
        <v>93096000</v>
      </c>
    </row>
    <row r="11450" spans="1:8">
      <c r="A11450" s="52" t="s">
        <v>811</v>
      </c>
      <c r="B11450" s="52" t="s">
        <v>890</v>
      </c>
      <c r="C11450" s="52" t="s">
        <v>1122</v>
      </c>
      <c r="D11450" s="52" t="s">
        <v>440</v>
      </c>
      <c r="E11450" s="52" t="s">
        <v>1100</v>
      </c>
      <c r="F11450" s="52" t="s">
        <v>1103</v>
      </c>
      <c r="G11450" s="56" t="s">
        <v>1104</v>
      </c>
      <c r="H11450" s="57">
        <v>93096000</v>
      </c>
    </row>
    <row r="11451" spans="1:8">
      <c r="A11451" s="52" t="s">
        <v>811</v>
      </c>
      <c r="B11451" s="52" t="s">
        <v>890</v>
      </c>
      <c r="C11451" s="52" t="s">
        <v>480</v>
      </c>
      <c r="D11451" s="52" t="s">
        <v>201</v>
      </c>
      <c r="E11451" s="52" t="s">
        <v>201</v>
      </c>
      <c r="F11451" s="52" t="s">
        <v>201</v>
      </c>
      <c r="G11451" s="56" t="s">
        <v>1137</v>
      </c>
      <c r="H11451" s="57">
        <v>27880075597</v>
      </c>
    </row>
    <row r="11452" spans="1:8">
      <c r="A11452" s="52" t="s">
        <v>811</v>
      </c>
      <c r="B11452" s="52" t="s">
        <v>890</v>
      </c>
      <c r="C11452" s="52" t="s">
        <v>480</v>
      </c>
      <c r="D11452" s="52" t="s">
        <v>490</v>
      </c>
      <c r="E11452" s="52" t="s">
        <v>201</v>
      </c>
      <c r="F11452" s="52" t="s">
        <v>201</v>
      </c>
      <c r="G11452" s="56" t="s">
        <v>1138</v>
      </c>
      <c r="H11452" s="57">
        <v>27851483000</v>
      </c>
    </row>
    <row r="11453" spans="1:8">
      <c r="A11453" s="52" t="s">
        <v>811</v>
      </c>
      <c r="B11453" s="52" t="s">
        <v>890</v>
      </c>
      <c r="C11453" s="52" t="s">
        <v>480</v>
      </c>
      <c r="D11453" s="52" t="s">
        <v>490</v>
      </c>
      <c r="E11453" s="52" t="s">
        <v>1096</v>
      </c>
      <c r="F11453" s="52" t="s">
        <v>201</v>
      </c>
      <c r="G11453" s="56" t="s">
        <v>1097</v>
      </c>
      <c r="H11453" s="57">
        <v>23130571000</v>
      </c>
    </row>
    <row r="11454" spans="1:8" ht="25.5">
      <c r="A11454" s="52" t="s">
        <v>811</v>
      </c>
      <c r="B11454" s="52" t="s">
        <v>890</v>
      </c>
      <c r="C11454" s="52" t="s">
        <v>480</v>
      </c>
      <c r="D11454" s="52" t="s">
        <v>490</v>
      </c>
      <c r="E11454" s="52" t="s">
        <v>1096</v>
      </c>
      <c r="F11454" s="52" t="s">
        <v>1098</v>
      </c>
      <c r="G11454" s="56" t="s">
        <v>1099</v>
      </c>
      <c r="H11454" s="57">
        <v>23130571000</v>
      </c>
    </row>
    <row r="11455" spans="1:8">
      <c r="A11455" s="52" t="s">
        <v>811</v>
      </c>
      <c r="B11455" s="52" t="s">
        <v>890</v>
      </c>
      <c r="C11455" s="52" t="s">
        <v>480</v>
      </c>
      <c r="D11455" s="52" t="s">
        <v>490</v>
      </c>
      <c r="E11455" s="52" t="s">
        <v>1133</v>
      </c>
      <c r="F11455" s="52" t="s">
        <v>201</v>
      </c>
      <c r="G11455" s="56" t="s">
        <v>1134</v>
      </c>
      <c r="H11455" s="57">
        <v>1925893000</v>
      </c>
    </row>
    <row r="11456" spans="1:8">
      <c r="A11456" s="52" t="s">
        <v>811</v>
      </c>
      <c r="B11456" s="52" t="s">
        <v>890</v>
      </c>
      <c r="C11456" s="52" t="s">
        <v>480</v>
      </c>
      <c r="D11456" s="52" t="s">
        <v>490</v>
      </c>
      <c r="E11456" s="52" t="s">
        <v>1133</v>
      </c>
      <c r="F11456" s="52" t="s">
        <v>1135</v>
      </c>
      <c r="G11456" s="56" t="s">
        <v>1136</v>
      </c>
      <c r="H11456" s="57">
        <v>1925893000</v>
      </c>
    </row>
    <row r="11457" spans="1:8">
      <c r="A11457" s="52" t="s">
        <v>811</v>
      </c>
      <c r="B11457" s="52" t="s">
        <v>890</v>
      </c>
      <c r="C11457" s="52" t="s">
        <v>480</v>
      </c>
      <c r="D11457" s="52" t="s">
        <v>490</v>
      </c>
      <c r="E11457" s="52" t="s">
        <v>1100</v>
      </c>
      <c r="F11457" s="52" t="s">
        <v>201</v>
      </c>
      <c r="G11457" s="56" t="s">
        <v>1034</v>
      </c>
      <c r="H11457" s="57">
        <v>2795019000</v>
      </c>
    </row>
    <row r="11458" spans="1:8">
      <c r="A11458" s="52" t="s">
        <v>811</v>
      </c>
      <c r="B11458" s="52" t="s">
        <v>890</v>
      </c>
      <c r="C11458" s="52" t="s">
        <v>480</v>
      </c>
      <c r="D11458" s="52" t="s">
        <v>490</v>
      </c>
      <c r="E11458" s="52" t="s">
        <v>1100</v>
      </c>
      <c r="F11458" s="52" t="s">
        <v>1101</v>
      </c>
      <c r="G11458" s="56" t="s">
        <v>1102</v>
      </c>
      <c r="H11458" s="57">
        <v>424617000</v>
      </c>
    </row>
    <row r="11459" spans="1:8">
      <c r="A11459" s="52" t="s">
        <v>811</v>
      </c>
      <c r="B11459" s="52" t="s">
        <v>890</v>
      </c>
      <c r="C11459" s="52" t="s">
        <v>480</v>
      </c>
      <c r="D11459" s="52" t="s">
        <v>490</v>
      </c>
      <c r="E11459" s="52" t="s">
        <v>1100</v>
      </c>
      <c r="F11459" s="52" t="s">
        <v>1103</v>
      </c>
      <c r="G11459" s="56" t="s">
        <v>1104</v>
      </c>
      <c r="H11459" s="57">
        <v>2302277000</v>
      </c>
    </row>
    <row r="11460" spans="1:8">
      <c r="A11460" s="52" t="s">
        <v>811</v>
      </c>
      <c r="B11460" s="52" t="s">
        <v>890</v>
      </c>
      <c r="C11460" s="52" t="s">
        <v>480</v>
      </c>
      <c r="D11460" s="52" t="s">
        <v>490</v>
      </c>
      <c r="E11460" s="52" t="s">
        <v>1100</v>
      </c>
      <c r="F11460" s="52" t="s">
        <v>1105</v>
      </c>
      <c r="G11460" s="56" t="s">
        <v>971</v>
      </c>
      <c r="H11460" s="57">
        <v>68125000</v>
      </c>
    </row>
    <row r="11461" spans="1:8">
      <c r="A11461" s="52" t="s">
        <v>811</v>
      </c>
      <c r="B11461" s="52" t="s">
        <v>890</v>
      </c>
      <c r="C11461" s="52" t="s">
        <v>480</v>
      </c>
      <c r="D11461" s="52" t="s">
        <v>1147</v>
      </c>
      <c r="E11461" s="52" t="s">
        <v>201</v>
      </c>
      <c r="F11461" s="52" t="s">
        <v>201</v>
      </c>
      <c r="G11461" s="56" t="s">
        <v>1148</v>
      </c>
      <c r="H11461" s="57">
        <v>28592597</v>
      </c>
    </row>
    <row r="11462" spans="1:8" ht="25.5">
      <c r="A11462" s="52" t="s">
        <v>811</v>
      </c>
      <c r="B11462" s="52" t="s">
        <v>890</v>
      </c>
      <c r="C11462" s="52" t="s">
        <v>480</v>
      </c>
      <c r="D11462" s="52" t="s">
        <v>1147</v>
      </c>
      <c r="E11462" s="52" t="s">
        <v>1143</v>
      </c>
      <c r="F11462" s="52" t="s">
        <v>201</v>
      </c>
      <c r="G11462" s="56" t="s">
        <v>1144</v>
      </c>
      <c r="H11462" s="57">
        <v>28592597</v>
      </c>
    </row>
    <row r="11463" spans="1:8" ht="25.5">
      <c r="A11463" s="52" t="s">
        <v>811</v>
      </c>
      <c r="B11463" s="52" t="s">
        <v>890</v>
      </c>
      <c r="C11463" s="52" t="s">
        <v>480</v>
      </c>
      <c r="D11463" s="52" t="s">
        <v>1147</v>
      </c>
      <c r="E11463" s="52" t="s">
        <v>1143</v>
      </c>
      <c r="F11463" s="52" t="s">
        <v>1145</v>
      </c>
      <c r="G11463" s="56" t="s">
        <v>1146</v>
      </c>
      <c r="H11463" s="57">
        <v>28592597</v>
      </c>
    </row>
    <row r="11464" spans="1:8">
      <c r="A11464" s="52" t="s">
        <v>811</v>
      </c>
      <c r="B11464" s="52" t="s">
        <v>890</v>
      </c>
      <c r="C11464" s="52" t="s">
        <v>1149</v>
      </c>
      <c r="D11464" s="52" t="s">
        <v>201</v>
      </c>
      <c r="E11464" s="52" t="s">
        <v>201</v>
      </c>
      <c r="F11464" s="52" t="s">
        <v>201</v>
      </c>
      <c r="G11464" s="56" t="s">
        <v>1150</v>
      </c>
      <c r="H11464" s="57">
        <v>5401412000</v>
      </c>
    </row>
    <row r="11465" spans="1:8">
      <c r="A11465" s="52" t="s">
        <v>811</v>
      </c>
      <c r="B11465" s="52" t="s">
        <v>890</v>
      </c>
      <c r="C11465" s="52" t="s">
        <v>1149</v>
      </c>
      <c r="D11465" s="52" t="s">
        <v>1151</v>
      </c>
      <c r="E11465" s="52" t="s">
        <v>201</v>
      </c>
      <c r="F11465" s="52" t="s">
        <v>201</v>
      </c>
      <c r="G11465" s="56" t="s">
        <v>1152</v>
      </c>
      <c r="H11465" s="57">
        <v>5401412000</v>
      </c>
    </row>
    <row r="11466" spans="1:8">
      <c r="A11466" s="52" t="s">
        <v>811</v>
      </c>
      <c r="B11466" s="52" t="s">
        <v>890</v>
      </c>
      <c r="C11466" s="52" t="s">
        <v>1149</v>
      </c>
      <c r="D11466" s="52" t="s">
        <v>1151</v>
      </c>
      <c r="E11466" s="52" t="s">
        <v>1096</v>
      </c>
      <c r="F11466" s="52" t="s">
        <v>201</v>
      </c>
      <c r="G11466" s="56" t="s">
        <v>1097</v>
      </c>
      <c r="H11466" s="57">
        <v>4922914000</v>
      </c>
    </row>
    <row r="11467" spans="1:8" ht="25.5">
      <c r="A11467" s="52" t="s">
        <v>811</v>
      </c>
      <c r="B11467" s="52" t="s">
        <v>890</v>
      </c>
      <c r="C11467" s="52" t="s">
        <v>1149</v>
      </c>
      <c r="D11467" s="52" t="s">
        <v>1151</v>
      </c>
      <c r="E11467" s="52" t="s">
        <v>1096</v>
      </c>
      <c r="F11467" s="52" t="s">
        <v>1098</v>
      </c>
      <c r="G11467" s="56" t="s">
        <v>1099</v>
      </c>
      <c r="H11467" s="57">
        <v>4922914000</v>
      </c>
    </row>
    <row r="11468" spans="1:8">
      <c r="A11468" s="52" t="s">
        <v>811</v>
      </c>
      <c r="B11468" s="52" t="s">
        <v>890</v>
      </c>
      <c r="C11468" s="52" t="s">
        <v>1149</v>
      </c>
      <c r="D11468" s="52" t="s">
        <v>1151</v>
      </c>
      <c r="E11468" s="52" t="s">
        <v>1100</v>
      </c>
      <c r="F11468" s="52" t="s">
        <v>201</v>
      </c>
      <c r="G11468" s="56" t="s">
        <v>1034</v>
      </c>
      <c r="H11468" s="57">
        <v>478498000</v>
      </c>
    </row>
    <row r="11469" spans="1:8">
      <c r="A11469" s="52" t="s">
        <v>811</v>
      </c>
      <c r="B11469" s="52" t="s">
        <v>890</v>
      </c>
      <c r="C11469" s="52" t="s">
        <v>1149</v>
      </c>
      <c r="D11469" s="52" t="s">
        <v>1151</v>
      </c>
      <c r="E11469" s="52" t="s">
        <v>1100</v>
      </c>
      <c r="F11469" s="52" t="s">
        <v>1101</v>
      </c>
      <c r="G11469" s="56" t="s">
        <v>1102</v>
      </c>
      <c r="H11469" s="57">
        <v>109838000</v>
      </c>
    </row>
    <row r="11470" spans="1:8">
      <c r="A11470" s="52" t="s">
        <v>811</v>
      </c>
      <c r="B11470" s="52" t="s">
        <v>890</v>
      </c>
      <c r="C11470" s="52" t="s">
        <v>1149</v>
      </c>
      <c r="D11470" s="52" t="s">
        <v>1151</v>
      </c>
      <c r="E11470" s="52" t="s">
        <v>1100</v>
      </c>
      <c r="F11470" s="52" t="s">
        <v>1103</v>
      </c>
      <c r="G11470" s="56" t="s">
        <v>1104</v>
      </c>
      <c r="H11470" s="57">
        <v>325886000</v>
      </c>
    </row>
    <row r="11471" spans="1:8">
      <c r="A11471" s="52" t="s">
        <v>811</v>
      </c>
      <c r="B11471" s="52" t="s">
        <v>890</v>
      </c>
      <c r="C11471" s="52" t="s">
        <v>1149</v>
      </c>
      <c r="D11471" s="52" t="s">
        <v>1151</v>
      </c>
      <c r="E11471" s="52" t="s">
        <v>1100</v>
      </c>
      <c r="F11471" s="52" t="s">
        <v>1105</v>
      </c>
      <c r="G11471" s="56" t="s">
        <v>971</v>
      </c>
      <c r="H11471" s="57">
        <v>42774000</v>
      </c>
    </row>
    <row r="11472" spans="1:8">
      <c r="A11472" s="52" t="s">
        <v>811</v>
      </c>
      <c r="B11472" s="52" t="s">
        <v>890</v>
      </c>
      <c r="C11472" s="52" t="s">
        <v>1153</v>
      </c>
      <c r="D11472" s="52" t="s">
        <v>201</v>
      </c>
      <c r="E11472" s="52" t="s">
        <v>201</v>
      </c>
      <c r="F11472" s="52" t="s">
        <v>201</v>
      </c>
      <c r="G11472" s="56" t="s">
        <v>1154</v>
      </c>
      <c r="H11472" s="57">
        <v>56020726054</v>
      </c>
    </row>
    <row r="11473" spans="1:8">
      <c r="A11473" s="52" t="s">
        <v>811</v>
      </c>
      <c r="B11473" s="52" t="s">
        <v>890</v>
      </c>
      <c r="C11473" s="52" t="s">
        <v>1153</v>
      </c>
      <c r="D11473" s="52" t="s">
        <v>1496</v>
      </c>
      <c r="E11473" s="52" t="s">
        <v>201</v>
      </c>
      <c r="F11473" s="52" t="s">
        <v>201</v>
      </c>
      <c r="G11473" s="56" t="s">
        <v>1497</v>
      </c>
      <c r="H11473" s="57">
        <v>1480307400</v>
      </c>
    </row>
    <row r="11474" spans="1:8" ht="25.5">
      <c r="A11474" s="52" t="s">
        <v>811</v>
      </c>
      <c r="B11474" s="52" t="s">
        <v>890</v>
      </c>
      <c r="C11474" s="52" t="s">
        <v>1153</v>
      </c>
      <c r="D11474" s="52" t="s">
        <v>1496</v>
      </c>
      <c r="E11474" s="52" t="s">
        <v>1143</v>
      </c>
      <c r="F11474" s="52" t="s">
        <v>201</v>
      </c>
      <c r="G11474" s="56" t="s">
        <v>1144</v>
      </c>
      <c r="H11474" s="57">
        <v>1480307400</v>
      </c>
    </row>
    <row r="11475" spans="1:8" ht="25.5">
      <c r="A11475" s="52" t="s">
        <v>811</v>
      </c>
      <c r="B11475" s="52" t="s">
        <v>890</v>
      </c>
      <c r="C11475" s="52" t="s">
        <v>1153</v>
      </c>
      <c r="D11475" s="52" t="s">
        <v>1496</v>
      </c>
      <c r="E11475" s="52" t="s">
        <v>1143</v>
      </c>
      <c r="F11475" s="52" t="s">
        <v>1145</v>
      </c>
      <c r="G11475" s="56" t="s">
        <v>1146</v>
      </c>
      <c r="H11475" s="57">
        <v>1480307400</v>
      </c>
    </row>
    <row r="11476" spans="1:8">
      <c r="A11476" s="52" t="s">
        <v>811</v>
      </c>
      <c r="B11476" s="52" t="s">
        <v>890</v>
      </c>
      <c r="C11476" s="52" t="s">
        <v>1153</v>
      </c>
      <c r="D11476" s="52" t="s">
        <v>1236</v>
      </c>
      <c r="E11476" s="52" t="s">
        <v>201</v>
      </c>
      <c r="F11476" s="52" t="s">
        <v>201</v>
      </c>
      <c r="G11476" s="56" t="s">
        <v>1237</v>
      </c>
      <c r="H11476" s="57">
        <v>1401414654</v>
      </c>
    </row>
    <row r="11477" spans="1:8">
      <c r="A11477" s="52" t="s">
        <v>811</v>
      </c>
      <c r="B11477" s="52" t="s">
        <v>890</v>
      </c>
      <c r="C11477" s="52" t="s">
        <v>1153</v>
      </c>
      <c r="D11477" s="52" t="s">
        <v>1236</v>
      </c>
      <c r="E11477" s="52" t="s">
        <v>1096</v>
      </c>
      <c r="F11477" s="52" t="s">
        <v>201</v>
      </c>
      <c r="G11477" s="56" t="s">
        <v>1097</v>
      </c>
      <c r="H11477" s="57">
        <v>1272855000</v>
      </c>
    </row>
    <row r="11478" spans="1:8" ht="25.5">
      <c r="A11478" s="52" t="s">
        <v>811</v>
      </c>
      <c r="B11478" s="52" t="s">
        <v>890</v>
      </c>
      <c r="C11478" s="52" t="s">
        <v>1153</v>
      </c>
      <c r="D11478" s="52" t="s">
        <v>1236</v>
      </c>
      <c r="E11478" s="52" t="s">
        <v>1096</v>
      </c>
      <c r="F11478" s="52" t="s">
        <v>1098</v>
      </c>
      <c r="G11478" s="56" t="s">
        <v>1099</v>
      </c>
      <c r="H11478" s="57">
        <v>1272855000</v>
      </c>
    </row>
    <row r="11479" spans="1:8">
      <c r="A11479" s="52" t="s">
        <v>811</v>
      </c>
      <c r="B11479" s="52" t="s">
        <v>890</v>
      </c>
      <c r="C11479" s="52" t="s">
        <v>1153</v>
      </c>
      <c r="D11479" s="52" t="s">
        <v>1236</v>
      </c>
      <c r="E11479" s="52" t="s">
        <v>1100</v>
      </c>
      <c r="F11479" s="52" t="s">
        <v>201</v>
      </c>
      <c r="G11479" s="56" t="s">
        <v>1034</v>
      </c>
      <c r="H11479" s="57">
        <v>128559654</v>
      </c>
    </row>
    <row r="11480" spans="1:8">
      <c r="A11480" s="52" t="s">
        <v>811</v>
      </c>
      <c r="B11480" s="52" t="s">
        <v>890</v>
      </c>
      <c r="C11480" s="52" t="s">
        <v>1153</v>
      </c>
      <c r="D11480" s="52" t="s">
        <v>1236</v>
      </c>
      <c r="E11480" s="52" t="s">
        <v>1100</v>
      </c>
      <c r="F11480" s="52" t="s">
        <v>1101</v>
      </c>
      <c r="G11480" s="56" t="s">
        <v>1102</v>
      </c>
      <c r="H11480" s="57">
        <v>36043000</v>
      </c>
    </row>
    <row r="11481" spans="1:8">
      <c r="A11481" s="52" t="s">
        <v>811</v>
      </c>
      <c r="B11481" s="52" t="s">
        <v>890</v>
      </c>
      <c r="C11481" s="52" t="s">
        <v>1153</v>
      </c>
      <c r="D11481" s="52" t="s">
        <v>1236</v>
      </c>
      <c r="E11481" s="52" t="s">
        <v>1100</v>
      </c>
      <c r="F11481" s="52" t="s">
        <v>1103</v>
      </c>
      <c r="G11481" s="56" t="s">
        <v>1104</v>
      </c>
      <c r="H11481" s="57">
        <v>92516654</v>
      </c>
    </row>
    <row r="11482" spans="1:8">
      <c r="A11482" s="52" t="s">
        <v>811</v>
      </c>
      <c r="B11482" s="52" t="s">
        <v>890</v>
      </c>
      <c r="C11482" s="52" t="s">
        <v>1153</v>
      </c>
      <c r="D11482" s="52" t="s">
        <v>1155</v>
      </c>
      <c r="E11482" s="52" t="s">
        <v>201</v>
      </c>
      <c r="F11482" s="52" t="s">
        <v>201</v>
      </c>
      <c r="G11482" s="56" t="s">
        <v>1156</v>
      </c>
      <c r="H11482" s="57">
        <v>12699506000</v>
      </c>
    </row>
    <row r="11483" spans="1:8" ht="25.5">
      <c r="A11483" s="52" t="s">
        <v>811</v>
      </c>
      <c r="B11483" s="52" t="s">
        <v>890</v>
      </c>
      <c r="C11483" s="52" t="s">
        <v>1153</v>
      </c>
      <c r="D11483" s="52" t="s">
        <v>1155</v>
      </c>
      <c r="E11483" s="52" t="s">
        <v>1143</v>
      </c>
      <c r="F11483" s="52" t="s">
        <v>201</v>
      </c>
      <c r="G11483" s="56" t="s">
        <v>1144</v>
      </c>
      <c r="H11483" s="57">
        <v>12383713000</v>
      </c>
    </row>
    <row r="11484" spans="1:8" ht="25.5">
      <c r="A11484" s="52" t="s">
        <v>811</v>
      </c>
      <c r="B11484" s="52" t="s">
        <v>890</v>
      </c>
      <c r="C11484" s="52" t="s">
        <v>1153</v>
      </c>
      <c r="D11484" s="52" t="s">
        <v>1155</v>
      </c>
      <c r="E11484" s="52" t="s">
        <v>1143</v>
      </c>
      <c r="F11484" s="52" t="s">
        <v>1145</v>
      </c>
      <c r="G11484" s="56" t="s">
        <v>1146</v>
      </c>
      <c r="H11484" s="57">
        <v>12383713000</v>
      </c>
    </row>
    <row r="11485" spans="1:8">
      <c r="A11485" s="52" t="s">
        <v>811</v>
      </c>
      <c r="B11485" s="52" t="s">
        <v>890</v>
      </c>
      <c r="C11485" s="52" t="s">
        <v>1153</v>
      </c>
      <c r="D11485" s="52" t="s">
        <v>1155</v>
      </c>
      <c r="E11485" s="52" t="s">
        <v>1100</v>
      </c>
      <c r="F11485" s="52" t="s">
        <v>201</v>
      </c>
      <c r="G11485" s="56" t="s">
        <v>1034</v>
      </c>
      <c r="H11485" s="57">
        <v>315793000</v>
      </c>
    </row>
    <row r="11486" spans="1:8">
      <c r="A11486" s="52" t="s">
        <v>811</v>
      </c>
      <c r="B11486" s="52" t="s">
        <v>890</v>
      </c>
      <c r="C11486" s="52" t="s">
        <v>1153</v>
      </c>
      <c r="D11486" s="52" t="s">
        <v>1155</v>
      </c>
      <c r="E11486" s="52" t="s">
        <v>1100</v>
      </c>
      <c r="F11486" s="52" t="s">
        <v>1101</v>
      </c>
      <c r="G11486" s="56" t="s">
        <v>1102</v>
      </c>
      <c r="H11486" s="57">
        <v>315793000</v>
      </c>
    </row>
    <row r="11487" spans="1:8">
      <c r="A11487" s="52" t="s">
        <v>811</v>
      </c>
      <c r="B11487" s="52" t="s">
        <v>890</v>
      </c>
      <c r="C11487" s="52" t="s">
        <v>1153</v>
      </c>
      <c r="D11487" s="52" t="s">
        <v>1410</v>
      </c>
      <c r="E11487" s="52" t="s">
        <v>201</v>
      </c>
      <c r="F11487" s="52" t="s">
        <v>201</v>
      </c>
      <c r="G11487" s="56" t="s">
        <v>1411</v>
      </c>
      <c r="H11487" s="57">
        <v>40439498000</v>
      </c>
    </row>
    <row r="11488" spans="1:8">
      <c r="A11488" s="52" t="s">
        <v>811</v>
      </c>
      <c r="B11488" s="52" t="s">
        <v>890</v>
      </c>
      <c r="C11488" s="52" t="s">
        <v>1153</v>
      </c>
      <c r="D11488" s="52" t="s">
        <v>1410</v>
      </c>
      <c r="E11488" s="52" t="s">
        <v>986</v>
      </c>
      <c r="F11488" s="52" t="s">
        <v>201</v>
      </c>
      <c r="G11488" s="56" t="s">
        <v>987</v>
      </c>
      <c r="H11488" s="57">
        <v>2412447000</v>
      </c>
    </row>
    <row r="11489" spans="1:8">
      <c r="A11489" s="52" t="s">
        <v>811</v>
      </c>
      <c r="B11489" s="52" t="s">
        <v>890</v>
      </c>
      <c r="C11489" s="52" t="s">
        <v>1153</v>
      </c>
      <c r="D11489" s="52" t="s">
        <v>1410</v>
      </c>
      <c r="E11489" s="52" t="s">
        <v>986</v>
      </c>
      <c r="F11489" s="52" t="s">
        <v>994</v>
      </c>
      <c r="G11489" s="56" t="s">
        <v>995</v>
      </c>
      <c r="H11489" s="57">
        <v>2412447000</v>
      </c>
    </row>
    <row r="11490" spans="1:8" ht="25.5">
      <c r="A11490" s="52" t="s">
        <v>811</v>
      </c>
      <c r="B11490" s="52" t="s">
        <v>890</v>
      </c>
      <c r="C11490" s="52" t="s">
        <v>1153</v>
      </c>
      <c r="D11490" s="52" t="s">
        <v>1410</v>
      </c>
      <c r="E11490" s="52" t="s">
        <v>1076</v>
      </c>
      <c r="F11490" s="52" t="s">
        <v>201</v>
      </c>
      <c r="G11490" s="56" t="s">
        <v>1077</v>
      </c>
      <c r="H11490" s="57">
        <v>12527051000</v>
      </c>
    </row>
    <row r="11491" spans="1:8">
      <c r="A11491" s="52" t="s">
        <v>811</v>
      </c>
      <c r="B11491" s="52" t="s">
        <v>890</v>
      </c>
      <c r="C11491" s="52" t="s">
        <v>1153</v>
      </c>
      <c r="D11491" s="52" t="s">
        <v>1410</v>
      </c>
      <c r="E11491" s="52" t="s">
        <v>1076</v>
      </c>
      <c r="F11491" s="52" t="s">
        <v>1082</v>
      </c>
      <c r="G11491" s="56" t="s">
        <v>971</v>
      </c>
      <c r="H11491" s="57">
        <v>12527051000</v>
      </c>
    </row>
    <row r="11492" spans="1:8">
      <c r="A11492" s="52" t="s">
        <v>811</v>
      </c>
      <c r="B11492" s="52" t="s">
        <v>890</v>
      </c>
      <c r="C11492" s="52" t="s">
        <v>1153</v>
      </c>
      <c r="D11492" s="52" t="s">
        <v>1410</v>
      </c>
      <c r="E11492" s="52" t="s">
        <v>1083</v>
      </c>
      <c r="F11492" s="52" t="s">
        <v>201</v>
      </c>
      <c r="G11492" s="56" t="s">
        <v>971</v>
      </c>
      <c r="H11492" s="57">
        <v>25500000000</v>
      </c>
    </row>
    <row r="11493" spans="1:8">
      <c r="A11493" s="52" t="s">
        <v>811</v>
      </c>
      <c r="B11493" s="52" t="s">
        <v>890</v>
      </c>
      <c r="C11493" s="52" t="s">
        <v>1153</v>
      </c>
      <c r="D11493" s="52" t="s">
        <v>1410</v>
      </c>
      <c r="E11493" s="52" t="s">
        <v>1083</v>
      </c>
      <c r="F11493" s="52" t="s">
        <v>1090</v>
      </c>
      <c r="G11493" s="56" t="s">
        <v>1091</v>
      </c>
      <c r="H11493" s="57">
        <v>25500000000</v>
      </c>
    </row>
    <row r="11494" spans="1:8">
      <c r="A11494" s="52" t="s">
        <v>811</v>
      </c>
      <c r="B11494" s="52" t="s">
        <v>890</v>
      </c>
      <c r="C11494" s="52" t="s">
        <v>1158</v>
      </c>
      <c r="D11494" s="52" t="s">
        <v>201</v>
      </c>
      <c r="E11494" s="52" t="s">
        <v>201</v>
      </c>
      <c r="F11494" s="52" t="s">
        <v>201</v>
      </c>
      <c r="G11494" s="56" t="s">
        <v>1159</v>
      </c>
      <c r="H11494" s="57">
        <v>1197908421013</v>
      </c>
    </row>
    <row r="11495" spans="1:8">
      <c r="A11495" s="52" t="s">
        <v>811</v>
      </c>
      <c r="B11495" s="52" t="s">
        <v>890</v>
      </c>
      <c r="C11495" s="52" t="s">
        <v>1158</v>
      </c>
      <c r="D11495" s="52" t="s">
        <v>1166</v>
      </c>
      <c r="E11495" s="52" t="s">
        <v>201</v>
      </c>
      <c r="F11495" s="52" t="s">
        <v>201</v>
      </c>
      <c r="G11495" s="56" t="s">
        <v>1167</v>
      </c>
      <c r="H11495" s="57">
        <v>119710969054</v>
      </c>
    </row>
    <row r="11496" spans="1:8">
      <c r="A11496" s="52" t="s">
        <v>811</v>
      </c>
      <c r="B11496" s="52" t="s">
        <v>890</v>
      </c>
      <c r="C11496" s="52" t="s">
        <v>1158</v>
      </c>
      <c r="D11496" s="52" t="s">
        <v>1166</v>
      </c>
      <c r="E11496" s="52" t="s">
        <v>1116</v>
      </c>
      <c r="F11496" s="52" t="s">
        <v>201</v>
      </c>
      <c r="G11496" s="56" t="s">
        <v>1117</v>
      </c>
      <c r="H11496" s="57">
        <v>341130000</v>
      </c>
    </row>
    <row r="11497" spans="1:8">
      <c r="A11497" s="52" t="s">
        <v>811</v>
      </c>
      <c r="B11497" s="52" t="s">
        <v>890</v>
      </c>
      <c r="C11497" s="52" t="s">
        <v>1158</v>
      </c>
      <c r="D11497" s="52" t="s">
        <v>1166</v>
      </c>
      <c r="E11497" s="52" t="s">
        <v>1116</v>
      </c>
      <c r="F11497" s="52" t="s">
        <v>1118</v>
      </c>
      <c r="G11497" s="56" t="s">
        <v>1119</v>
      </c>
      <c r="H11497" s="57">
        <v>225000000</v>
      </c>
    </row>
    <row r="11498" spans="1:8">
      <c r="A11498" s="52" t="s">
        <v>811</v>
      </c>
      <c r="B11498" s="52" t="s">
        <v>890</v>
      </c>
      <c r="C11498" s="52" t="s">
        <v>1158</v>
      </c>
      <c r="D11498" s="52" t="s">
        <v>1166</v>
      </c>
      <c r="E11498" s="52" t="s">
        <v>1116</v>
      </c>
      <c r="F11498" s="52" t="s">
        <v>1168</v>
      </c>
      <c r="G11498" s="56" t="s">
        <v>1169</v>
      </c>
      <c r="H11498" s="57">
        <v>4875000</v>
      </c>
    </row>
    <row r="11499" spans="1:8">
      <c r="A11499" s="52" t="s">
        <v>811</v>
      </c>
      <c r="B11499" s="52" t="s">
        <v>890</v>
      </c>
      <c r="C11499" s="52" t="s">
        <v>1158</v>
      </c>
      <c r="D11499" s="52" t="s">
        <v>1166</v>
      </c>
      <c r="E11499" s="52" t="s">
        <v>1116</v>
      </c>
      <c r="F11499" s="52" t="s">
        <v>1128</v>
      </c>
      <c r="G11499" s="56" t="s">
        <v>1129</v>
      </c>
      <c r="H11499" s="57">
        <v>102000000</v>
      </c>
    </row>
    <row r="11500" spans="1:8">
      <c r="A11500" s="52" t="s">
        <v>811</v>
      </c>
      <c r="B11500" s="52" t="s">
        <v>890</v>
      </c>
      <c r="C11500" s="52" t="s">
        <v>1158</v>
      </c>
      <c r="D11500" s="52" t="s">
        <v>1166</v>
      </c>
      <c r="E11500" s="52" t="s">
        <v>1116</v>
      </c>
      <c r="F11500" s="52" t="s">
        <v>1132</v>
      </c>
      <c r="G11500" s="56" t="s">
        <v>971</v>
      </c>
      <c r="H11500" s="57">
        <v>9255000</v>
      </c>
    </row>
    <row r="11501" spans="1:8" ht="25.5">
      <c r="A11501" s="52" t="s">
        <v>811</v>
      </c>
      <c r="B11501" s="52" t="s">
        <v>890</v>
      </c>
      <c r="C11501" s="52" t="s">
        <v>1158</v>
      </c>
      <c r="D11501" s="52" t="s">
        <v>1166</v>
      </c>
      <c r="E11501" s="52" t="s">
        <v>1143</v>
      </c>
      <c r="F11501" s="52" t="s">
        <v>201</v>
      </c>
      <c r="G11501" s="56" t="s">
        <v>1144</v>
      </c>
      <c r="H11501" s="57">
        <v>4146705708</v>
      </c>
    </row>
    <row r="11502" spans="1:8" ht="25.5">
      <c r="A11502" s="52" t="s">
        <v>811</v>
      </c>
      <c r="B11502" s="52" t="s">
        <v>890</v>
      </c>
      <c r="C11502" s="52" t="s">
        <v>1158</v>
      </c>
      <c r="D11502" s="52" t="s">
        <v>1166</v>
      </c>
      <c r="E11502" s="52" t="s">
        <v>1143</v>
      </c>
      <c r="F11502" s="52" t="s">
        <v>1145</v>
      </c>
      <c r="G11502" s="56" t="s">
        <v>1146</v>
      </c>
      <c r="H11502" s="57">
        <v>3996996708</v>
      </c>
    </row>
    <row r="11503" spans="1:8" ht="25.5">
      <c r="A11503" s="52" t="s">
        <v>811</v>
      </c>
      <c r="B11503" s="52" t="s">
        <v>890</v>
      </c>
      <c r="C11503" s="52" t="s">
        <v>1158</v>
      </c>
      <c r="D11503" s="52" t="s">
        <v>1166</v>
      </c>
      <c r="E11503" s="52" t="s">
        <v>1143</v>
      </c>
      <c r="F11503" s="52" t="s">
        <v>1170</v>
      </c>
      <c r="G11503" s="56" t="s">
        <v>1171</v>
      </c>
      <c r="H11503" s="57">
        <v>48259000</v>
      </c>
    </row>
    <row r="11504" spans="1:8" ht="25.5">
      <c r="A11504" s="52" t="s">
        <v>811</v>
      </c>
      <c r="B11504" s="52" t="s">
        <v>890</v>
      </c>
      <c r="C11504" s="52" t="s">
        <v>1158</v>
      </c>
      <c r="D11504" s="52" t="s">
        <v>1166</v>
      </c>
      <c r="E11504" s="52" t="s">
        <v>1143</v>
      </c>
      <c r="F11504" s="52" t="s">
        <v>1179</v>
      </c>
      <c r="G11504" s="56" t="s">
        <v>1180</v>
      </c>
      <c r="H11504" s="57">
        <v>100000000</v>
      </c>
    </row>
    <row r="11505" spans="1:8">
      <c r="A11505" s="52" t="s">
        <v>811</v>
      </c>
      <c r="B11505" s="52" t="s">
        <v>890</v>
      </c>
      <c r="C11505" s="52" t="s">
        <v>1158</v>
      </c>
      <c r="D11505" s="52" t="s">
        <v>1166</v>
      </c>
      <c r="E11505" s="52" t="s">
        <v>1143</v>
      </c>
      <c r="F11505" s="52" t="s">
        <v>1172</v>
      </c>
      <c r="G11505" s="56" t="s">
        <v>971</v>
      </c>
      <c r="H11505" s="57">
        <v>1450000</v>
      </c>
    </row>
    <row r="11506" spans="1:8">
      <c r="A11506" s="52" t="s">
        <v>811</v>
      </c>
      <c r="B11506" s="52" t="s">
        <v>890</v>
      </c>
      <c r="C11506" s="52" t="s">
        <v>1158</v>
      </c>
      <c r="D11506" s="52" t="s">
        <v>1166</v>
      </c>
      <c r="E11506" s="52" t="s">
        <v>1096</v>
      </c>
      <c r="F11506" s="52" t="s">
        <v>201</v>
      </c>
      <c r="G11506" s="56" t="s">
        <v>1097</v>
      </c>
      <c r="H11506" s="57">
        <v>102391531787</v>
      </c>
    </row>
    <row r="11507" spans="1:8" ht="25.5">
      <c r="A11507" s="52" t="s">
        <v>811</v>
      </c>
      <c r="B11507" s="52" t="s">
        <v>890</v>
      </c>
      <c r="C11507" s="52" t="s">
        <v>1158</v>
      </c>
      <c r="D11507" s="52" t="s">
        <v>1166</v>
      </c>
      <c r="E11507" s="52" t="s">
        <v>1096</v>
      </c>
      <c r="F11507" s="52" t="s">
        <v>1098</v>
      </c>
      <c r="G11507" s="56" t="s">
        <v>1099</v>
      </c>
      <c r="H11507" s="57">
        <v>102391531787</v>
      </c>
    </row>
    <row r="11508" spans="1:8">
      <c r="A11508" s="52" t="s">
        <v>811</v>
      </c>
      <c r="B11508" s="52" t="s">
        <v>890</v>
      </c>
      <c r="C11508" s="52" t="s">
        <v>1158</v>
      </c>
      <c r="D11508" s="52" t="s">
        <v>1166</v>
      </c>
      <c r="E11508" s="52" t="s">
        <v>1100</v>
      </c>
      <c r="F11508" s="52" t="s">
        <v>201</v>
      </c>
      <c r="G11508" s="56" t="s">
        <v>1034</v>
      </c>
      <c r="H11508" s="57">
        <v>12831601559</v>
      </c>
    </row>
    <row r="11509" spans="1:8">
      <c r="A11509" s="52" t="s">
        <v>811</v>
      </c>
      <c r="B11509" s="52" t="s">
        <v>890</v>
      </c>
      <c r="C11509" s="52" t="s">
        <v>1158</v>
      </c>
      <c r="D11509" s="52" t="s">
        <v>1166</v>
      </c>
      <c r="E11509" s="52" t="s">
        <v>1100</v>
      </c>
      <c r="F11509" s="52" t="s">
        <v>1101</v>
      </c>
      <c r="G11509" s="56" t="s">
        <v>1102</v>
      </c>
      <c r="H11509" s="57">
        <v>1316963000</v>
      </c>
    </row>
    <row r="11510" spans="1:8">
      <c r="A11510" s="52" t="s">
        <v>811</v>
      </c>
      <c r="B11510" s="52" t="s">
        <v>890</v>
      </c>
      <c r="C11510" s="52" t="s">
        <v>1158</v>
      </c>
      <c r="D11510" s="52" t="s">
        <v>1166</v>
      </c>
      <c r="E11510" s="52" t="s">
        <v>1100</v>
      </c>
      <c r="F11510" s="52" t="s">
        <v>1103</v>
      </c>
      <c r="G11510" s="56" t="s">
        <v>1104</v>
      </c>
      <c r="H11510" s="57">
        <v>10335253214</v>
      </c>
    </row>
    <row r="11511" spans="1:8">
      <c r="A11511" s="52" t="s">
        <v>811</v>
      </c>
      <c r="B11511" s="52" t="s">
        <v>890</v>
      </c>
      <c r="C11511" s="52" t="s">
        <v>1158</v>
      </c>
      <c r="D11511" s="52" t="s">
        <v>1166</v>
      </c>
      <c r="E11511" s="52" t="s">
        <v>1100</v>
      </c>
      <c r="F11511" s="52" t="s">
        <v>1105</v>
      </c>
      <c r="G11511" s="56" t="s">
        <v>971</v>
      </c>
      <c r="H11511" s="57">
        <v>1179385345</v>
      </c>
    </row>
    <row r="11512" spans="1:8">
      <c r="A11512" s="52" t="s">
        <v>811</v>
      </c>
      <c r="B11512" s="52" t="s">
        <v>890</v>
      </c>
      <c r="C11512" s="52" t="s">
        <v>1158</v>
      </c>
      <c r="D11512" s="52" t="s">
        <v>1173</v>
      </c>
      <c r="E11512" s="52" t="s">
        <v>201</v>
      </c>
      <c r="F11512" s="52" t="s">
        <v>201</v>
      </c>
      <c r="G11512" s="56" t="s">
        <v>1174</v>
      </c>
      <c r="H11512" s="57">
        <v>7148159000</v>
      </c>
    </row>
    <row r="11513" spans="1:8">
      <c r="A11513" s="52" t="s">
        <v>811</v>
      </c>
      <c r="B11513" s="52" t="s">
        <v>890</v>
      </c>
      <c r="C11513" s="52" t="s">
        <v>1158</v>
      </c>
      <c r="D11513" s="52" t="s">
        <v>1173</v>
      </c>
      <c r="E11513" s="52" t="s">
        <v>1096</v>
      </c>
      <c r="F11513" s="52" t="s">
        <v>201</v>
      </c>
      <c r="G11513" s="56" t="s">
        <v>1097</v>
      </c>
      <c r="H11513" s="57">
        <v>6646305000</v>
      </c>
    </row>
    <row r="11514" spans="1:8" ht="25.5">
      <c r="A11514" s="52" t="s">
        <v>811</v>
      </c>
      <c r="B11514" s="52" t="s">
        <v>890</v>
      </c>
      <c r="C11514" s="52" t="s">
        <v>1158</v>
      </c>
      <c r="D11514" s="52" t="s">
        <v>1173</v>
      </c>
      <c r="E11514" s="52" t="s">
        <v>1096</v>
      </c>
      <c r="F11514" s="52" t="s">
        <v>1098</v>
      </c>
      <c r="G11514" s="56" t="s">
        <v>1099</v>
      </c>
      <c r="H11514" s="57">
        <v>6646305000</v>
      </c>
    </row>
    <row r="11515" spans="1:8">
      <c r="A11515" s="52" t="s">
        <v>811</v>
      </c>
      <c r="B11515" s="52" t="s">
        <v>890</v>
      </c>
      <c r="C11515" s="52" t="s">
        <v>1158</v>
      </c>
      <c r="D11515" s="52" t="s">
        <v>1173</v>
      </c>
      <c r="E11515" s="52" t="s">
        <v>1100</v>
      </c>
      <c r="F11515" s="52" t="s">
        <v>201</v>
      </c>
      <c r="G11515" s="56" t="s">
        <v>1034</v>
      </c>
      <c r="H11515" s="57">
        <v>501854000</v>
      </c>
    </row>
    <row r="11516" spans="1:8">
      <c r="A11516" s="52" t="s">
        <v>811</v>
      </c>
      <c r="B11516" s="52" t="s">
        <v>890</v>
      </c>
      <c r="C11516" s="52" t="s">
        <v>1158</v>
      </c>
      <c r="D11516" s="52" t="s">
        <v>1173</v>
      </c>
      <c r="E11516" s="52" t="s">
        <v>1100</v>
      </c>
      <c r="F11516" s="52" t="s">
        <v>1101</v>
      </c>
      <c r="G11516" s="56" t="s">
        <v>1102</v>
      </c>
      <c r="H11516" s="57">
        <v>130800000</v>
      </c>
    </row>
    <row r="11517" spans="1:8">
      <c r="A11517" s="52" t="s">
        <v>811</v>
      </c>
      <c r="B11517" s="52" t="s">
        <v>890</v>
      </c>
      <c r="C11517" s="52" t="s">
        <v>1158</v>
      </c>
      <c r="D11517" s="52" t="s">
        <v>1173</v>
      </c>
      <c r="E11517" s="52" t="s">
        <v>1100</v>
      </c>
      <c r="F11517" s="52" t="s">
        <v>1103</v>
      </c>
      <c r="G11517" s="56" t="s">
        <v>1104</v>
      </c>
      <c r="H11517" s="57">
        <v>320774000</v>
      </c>
    </row>
    <row r="11518" spans="1:8">
      <c r="A11518" s="52" t="s">
        <v>811</v>
      </c>
      <c r="B11518" s="52" t="s">
        <v>890</v>
      </c>
      <c r="C11518" s="52" t="s">
        <v>1158</v>
      </c>
      <c r="D11518" s="52" t="s">
        <v>1173</v>
      </c>
      <c r="E11518" s="52" t="s">
        <v>1100</v>
      </c>
      <c r="F11518" s="52" t="s">
        <v>1105</v>
      </c>
      <c r="G11518" s="56" t="s">
        <v>971</v>
      </c>
      <c r="H11518" s="57">
        <v>50280000</v>
      </c>
    </row>
    <row r="11519" spans="1:8">
      <c r="A11519" s="52" t="s">
        <v>811</v>
      </c>
      <c r="B11519" s="52" t="s">
        <v>890</v>
      </c>
      <c r="C11519" s="52" t="s">
        <v>1158</v>
      </c>
      <c r="D11519" s="52" t="s">
        <v>1412</v>
      </c>
      <c r="E11519" s="52" t="s">
        <v>201</v>
      </c>
      <c r="F11519" s="52" t="s">
        <v>201</v>
      </c>
      <c r="G11519" s="56" t="s">
        <v>1413</v>
      </c>
      <c r="H11519" s="57">
        <v>1318890046</v>
      </c>
    </row>
    <row r="11520" spans="1:8" ht="25.5">
      <c r="A11520" s="52" t="s">
        <v>811</v>
      </c>
      <c r="B11520" s="52" t="s">
        <v>890</v>
      </c>
      <c r="C11520" s="52" t="s">
        <v>1158</v>
      </c>
      <c r="D11520" s="52" t="s">
        <v>1412</v>
      </c>
      <c r="E11520" s="52" t="s">
        <v>1143</v>
      </c>
      <c r="F11520" s="52" t="s">
        <v>201</v>
      </c>
      <c r="G11520" s="56" t="s">
        <v>1144</v>
      </c>
      <c r="H11520" s="57">
        <v>1318890046</v>
      </c>
    </row>
    <row r="11521" spans="1:8" ht="25.5">
      <c r="A11521" s="52" t="s">
        <v>811</v>
      </c>
      <c r="B11521" s="52" t="s">
        <v>890</v>
      </c>
      <c r="C11521" s="52" t="s">
        <v>1158</v>
      </c>
      <c r="D11521" s="52" t="s">
        <v>1412</v>
      </c>
      <c r="E11521" s="52" t="s">
        <v>1143</v>
      </c>
      <c r="F11521" s="52" t="s">
        <v>1145</v>
      </c>
      <c r="G11521" s="56" t="s">
        <v>1146</v>
      </c>
      <c r="H11521" s="57">
        <v>1318890046</v>
      </c>
    </row>
    <row r="11522" spans="1:8">
      <c r="A11522" s="52" t="s">
        <v>811</v>
      </c>
      <c r="B11522" s="52" t="s">
        <v>890</v>
      </c>
      <c r="C11522" s="52" t="s">
        <v>1158</v>
      </c>
      <c r="D11522" s="52" t="s">
        <v>1175</v>
      </c>
      <c r="E11522" s="52" t="s">
        <v>201</v>
      </c>
      <c r="F11522" s="52" t="s">
        <v>201</v>
      </c>
      <c r="G11522" s="56" t="s">
        <v>1176</v>
      </c>
      <c r="H11522" s="57">
        <v>788433664573</v>
      </c>
    </row>
    <row r="11523" spans="1:8">
      <c r="A11523" s="52" t="s">
        <v>811</v>
      </c>
      <c r="B11523" s="52" t="s">
        <v>890</v>
      </c>
      <c r="C11523" s="52" t="s">
        <v>1158</v>
      </c>
      <c r="D11523" s="52" t="s">
        <v>1175</v>
      </c>
      <c r="E11523" s="52" t="s">
        <v>944</v>
      </c>
      <c r="F11523" s="52" t="s">
        <v>201</v>
      </c>
      <c r="G11523" s="56" t="s">
        <v>945</v>
      </c>
      <c r="H11523" s="57">
        <v>83976000</v>
      </c>
    </row>
    <row r="11524" spans="1:8">
      <c r="A11524" s="52" t="s">
        <v>811</v>
      </c>
      <c r="B11524" s="52" t="s">
        <v>890</v>
      </c>
      <c r="C11524" s="52" t="s">
        <v>1158</v>
      </c>
      <c r="D11524" s="52" t="s">
        <v>1175</v>
      </c>
      <c r="E11524" s="52" t="s">
        <v>944</v>
      </c>
      <c r="F11524" s="52" t="s">
        <v>948</v>
      </c>
      <c r="G11524" s="56" t="s">
        <v>949</v>
      </c>
      <c r="H11524" s="57">
        <v>29987000</v>
      </c>
    </row>
    <row r="11525" spans="1:8">
      <c r="A11525" s="52" t="s">
        <v>811</v>
      </c>
      <c r="B11525" s="52" t="s">
        <v>890</v>
      </c>
      <c r="C11525" s="52" t="s">
        <v>1158</v>
      </c>
      <c r="D11525" s="52" t="s">
        <v>1175</v>
      </c>
      <c r="E11525" s="52" t="s">
        <v>944</v>
      </c>
      <c r="F11525" s="52" t="s">
        <v>960</v>
      </c>
      <c r="G11525" s="56" t="s">
        <v>961</v>
      </c>
      <c r="H11525" s="57">
        <v>53989000</v>
      </c>
    </row>
    <row r="11526" spans="1:8">
      <c r="A11526" s="52" t="s">
        <v>811</v>
      </c>
      <c r="B11526" s="52" t="s">
        <v>890</v>
      </c>
      <c r="C11526" s="52" t="s">
        <v>1158</v>
      </c>
      <c r="D11526" s="52" t="s">
        <v>1175</v>
      </c>
      <c r="E11526" s="52" t="s">
        <v>982</v>
      </c>
      <c r="F11526" s="52" t="s">
        <v>201</v>
      </c>
      <c r="G11526" s="56" t="s">
        <v>983</v>
      </c>
      <c r="H11526" s="57">
        <v>125700000</v>
      </c>
    </row>
    <row r="11527" spans="1:8">
      <c r="A11527" s="52" t="s">
        <v>811</v>
      </c>
      <c r="B11527" s="52" t="s">
        <v>890</v>
      </c>
      <c r="C11527" s="52" t="s">
        <v>1158</v>
      </c>
      <c r="D11527" s="52" t="s">
        <v>1175</v>
      </c>
      <c r="E11527" s="52" t="s">
        <v>982</v>
      </c>
      <c r="F11527" s="52" t="s">
        <v>1242</v>
      </c>
      <c r="G11527" s="56" t="s">
        <v>971</v>
      </c>
      <c r="H11527" s="57">
        <v>125700000</v>
      </c>
    </row>
    <row r="11528" spans="1:8">
      <c r="A11528" s="52" t="s">
        <v>811</v>
      </c>
      <c r="B11528" s="52" t="s">
        <v>890</v>
      </c>
      <c r="C11528" s="52" t="s">
        <v>1158</v>
      </c>
      <c r="D11528" s="52" t="s">
        <v>1175</v>
      </c>
      <c r="E11528" s="52" t="s">
        <v>996</v>
      </c>
      <c r="F11528" s="52" t="s">
        <v>201</v>
      </c>
      <c r="G11528" s="56" t="s">
        <v>997</v>
      </c>
      <c r="H11528" s="57">
        <v>31747600</v>
      </c>
    </row>
    <row r="11529" spans="1:8">
      <c r="A11529" s="52" t="s">
        <v>811</v>
      </c>
      <c r="B11529" s="52" t="s">
        <v>890</v>
      </c>
      <c r="C11529" s="52" t="s">
        <v>1158</v>
      </c>
      <c r="D11529" s="52" t="s">
        <v>1175</v>
      </c>
      <c r="E11529" s="52" t="s">
        <v>996</v>
      </c>
      <c r="F11529" s="52" t="s">
        <v>998</v>
      </c>
      <c r="G11529" s="56" t="s">
        <v>999</v>
      </c>
      <c r="H11529" s="57">
        <v>31747600</v>
      </c>
    </row>
    <row r="11530" spans="1:8">
      <c r="A11530" s="52" t="s">
        <v>811</v>
      </c>
      <c r="B11530" s="52" t="s">
        <v>890</v>
      </c>
      <c r="C11530" s="52" t="s">
        <v>1158</v>
      </c>
      <c r="D11530" s="52" t="s">
        <v>1175</v>
      </c>
      <c r="E11530" s="52" t="s">
        <v>1006</v>
      </c>
      <c r="F11530" s="52" t="s">
        <v>201</v>
      </c>
      <c r="G11530" s="56" t="s">
        <v>1007</v>
      </c>
      <c r="H11530" s="57">
        <v>30091000</v>
      </c>
    </row>
    <row r="11531" spans="1:8">
      <c r="A11531" s="52" t="s">
        <v>811</v>
      </c>
      <c r="B11531" s="52" t="s">
        <v>890</v>
      </c>
      <c r="C11531" s="52" t="s">
        <v>1158</v>
      </c>
      <c r="D11531" s="52" t="s">
        <v>1175</v>
      </c>
      <c r="E11531" s="52" t="s">
        <v>1006</v>
      </c>
      <c r="F11531" s="52" t="s">
        <v>1014</v>
      </c>
      <c r="G11531" s="56" t="s">
        <v>1015</v>
      </c>
      <c r="H11531" s="57">
        <v>30091000</v>
      </c>
    </row>
    <row r="11532" spans="1:8">
      <c r="A11532" s="52" t="s">
        <v>811</v>
      </c>
      <c r="B11532" s="52" t="s">
        <v>890</v>
      </c>
      <c r="C11532" s="52" t="s">
        <v>1158</v>
      </c>
      <c r="D11532" s="52" t="s">
        <v>1175</v>
      </c>
      <c r="E11532" s="52" t="s">
        <v>1021</v>
      </c>
      <c r="F11532" s="52" t="s">
        <v>201</v>
      </c>
      <c r="G11532" s="56" t="s">
        <v>1022</v>
      </c>
      <c r="H11532" s="57">
        <v>98654000</v>
      </c>
    </row>
    <row r="11533" spans="1:8">
      <c r="A11533" s="52" t="s">
        <v>811</v>
      </c>
      <c r="B11533" s="52" t="s">
        <v>890</v>
      </c>
      <c r="C11533" s="52" t="s">
        <v>1158</v>
      </c>
      <c r="D11533" s="52" t="s">
        <v>1175</v>
      </c>
      <c r="E11533" s="52" t="s">
        <v>1021</v>
      </c>
      <c r="F11533" s="52" t="s">
        <v>1031</v>
      </c>
      <c r="G11533" s="56" t="s">
        <v>1032</v>
      </c>
      <c r="H11533" s="57">
        <v>73050000</v>
      </c>
    </row>
    <row r="11534" spans="1:8">
      <c r="A11534" s="52" t="s">
        <v>811</v>
      </c>
      <c r="B11534" s="52" t="s">
        <v>890</v>
      </c>
      <c r="C11534" s="52" t="s">
        <v>1158</v>
      </c>
      <c r="D11534" s="52" t="s">
        <v>1175</v>
      </c>
      <c r="E11534" s="52" t="s">
        <v>1021</v>
      </c>
      <c r="F11534" s="52" t="s">
        <v>1033</v>
      </c>
      <c r="G11534" s="56" t="s">
        <v>1034</v>
      </c>
      <c r="H11534" s="57">
        <v>25604000</v>
      </c>
    </row>
    <row r="11535" spans="1:8">
      <c r="A11535" s="52" t="s">
        <v>811</v>
      </c>
      <c r="B11535" s="52" t="s">
        <v>890</v>
      </c>
      <c r="C11535" s="52" t="s">
        <v>1158</v>
      </c>
      <c r="D11535" s="52" t="s">
        <v>1175</v>
      </c>
      <c r="E11535" s="52" t="s">
        <v>1035</v>
      </c>
      <c r="F11535" s="52" t="s">
        <v>201</v>
      </c>
      <c r="G11535" s="56" t="s">
        <v>1036</v>
      </c>
      <c r="H11535" s="57">
        <v>25000000</v>
      </c>
    </row>
    <row r="11536" spans="1:8">
      <c r="A11536" s="52" t="s">
        <v>811</v>
      </c>
      <c r="B11536" s="52" t="s">
        <v>890</v>
      </c>
      <c r="C11536" s="52" t="s">
        <v>1158</v>
      </c>
      <c r="D11536" s="52" t="s">
        <v>1175</v>
      </c>
      <c r="E11536" s="52" t="s">
        <v>1035</v>
      </c>
      <c r="F11536" s="52" t="s">
        <v>1042</v>
      </c>
      <c r="G11536" s="56" t="s">
        <v>1043</v>
      </c>
      <c r="H11536" s="57">
        <v>25000000</v>
      </c>
    </row>
    <row r="11537" spans="1:8" ht="25.5">
      <c r="A11537" s="52" t="s">
        <v>811</v>
      </c>
      <c r="B11537" s="52" t="s">
        <v>890</v>
      </c>
      <c r="C11537" s="52" t="s">
        <v>1158</v>
      </c>
      <c r="D11537" s="52" t="s">
        <v>1175</v>
      </c>
      <c r="E11537" s="52" t="s">
        <v>1058</v>
      </c>
      <c r="F11537" s="52" t="s">
        <v>201</v>
      </c>
      <c r="G11537" s="56" t="s">
        <v>1059</v>
      </c>
      <c r="H11537" s="57">
        <v>8821054000</v>
      </c>
    </row>
    <row r="11538" spans="1:8">
      <c r="A11538" s="52" t="s">
        <v>811</v>
      </c>
      <c r="B11538" s="52" t="s">
        <v>890</v>
      </c>
      <c r="C11538" s="52" t="s">
        <v>1158</v>
      </c>
      <c r="D11538" s="52" t="s">
        <v>1175</v>
      </c>
      <c r="E11538" s="52" t="s">
        <v>1058</v>
      </c>
      <c r="F11538" s="52" t="s">
        <v>1249</v>
      </c>
      <c r="G11538" s="56" t="s">
        <v>1250</v>
      </c>
      <c r="H11538" s="57">
        <v>8821054000</v>
      </c>
    </row>
    <row r="11539" spans="1:8" ht="25.5">
      <c r="A11539" s="52" t="s">
        <v>811</v>
      </c>
      <c r="B11539" s="52" t="s">
        <v>890</v>
      </c>
      <c r="C11539" s="52" t="s">
        <v>1158</v>
      </c>
      <c r="D11539" s="52" t="s">
        <v>1175</v>
      </c>
      <c r="E11539" s="52" t="s">
        <v>1076</v>
      </c>
      <c r="F11539" s="52" t="s">
        <v>201</v>
      </c>
      <c r="G11539" s="56" t="s">
        <v>1077</v>
      </c>
      <c r="H11539" s="57">
        <v>306878000</v>
      </c>
    </row>
    <row r="11540" spans="1:8">
      <c r="A11540" s="52" t="s">
        <v>811</v>
      </c>
      <c r="B11540" s="52" t="s">
        <v>890</v>
      </c>
      <c r="C11540" s="52" t="s">
        <v>1158</v>
      </c>
      <c r="D11540" s="52" t="s">
        <v>1175</v>
      </c>
      <c r="E11540" s="52" t="s">
        <v>1076</v>
      </c>
      <c r="F11540" s="52" t="s">
        <v>1112</v>
      </c>
      <c r="G11540" s="56" t="s">
        <v>1113</v>
      </c>
      <c r="H11540" s="57">
        <v>306878000</v>
      </c>
    </row>
    <row r="11541" spans="1:8">
      <c r="A11541" s="52" t="s">
        <v>811</v>
      </c>
      <c r="B11541" s="52" t="s">
        <v>890</v>
      </c>
      <c r="C11541" s="52" t="s">
        <v>1158</v>
      </c>
      <c r="D11541" s="52" t="s">
        <v>1175</v>
      </c>
      <c r="E11541" s="52" t="s">
        <v>1189</v>
      </c>
      <c r="F11541" s="52" t="s">
        <v>201</v>
      </c>
      <c r="G11541" s="56" t="s">
        <v>1190</v>
      </c>
      <c r="H11541" s="57">
        <v>3600000</v>
      </c>
    </row>
    <row r="11542" spans="1:8">
      <c r="A11542" s="52" t="s">
        <v>811</v>
      </c>
      <c r="B11542" s="52" t="s">
        <v>890</v>
      </c>
      <c r="C11542" s="52" t="s">
        <v>1158</v>
      </c>
      <c r="D11542" s="52" t="s">
        <v>1175</v>
      </c>
      <c r="E11542" s="52" t="s">
        <v>1189</v>
      </c>
      <c r="F11542" s="52" t="s">
        <v>1191</v>
      </c>
      <c r="G11542" s="56" t="s">
        <v>1192</v>
      </c>
      <c r="H11542" s="57">
        <v>3600000</v>
      </c>
    </row>
    <row r="11543" spans="1:8">
      <c r="A11543" s="52" t="s">
        <v>811</v>
      </c>
      <c r="B11543" s="52" t="s">
        <v>890</v>
      </c>
      <c r="C11543" s="52" t="s">
        <v>1158</v>
      </c>
      <c r="D11543" s="52" t="s">
        <v>1175</v>
      </c>
      <c r="E11543" s="52" t="s">
        <v>1083</v>
      </c>
      <c r="F11543" s="52" t="s">
        <v>201</v>
      </c>
      <c r="G11543" s="56" t="s">
        <v>971</v>
      </c>
      <c r="H11543" s="57">
        <v>16000000</v>
      </c>
    </row>
    <row r="11544" spans="1:8">
      <c r="A11544" s="52" t="s">
        <v>811</v>
      </c>
      <c r="B11544" s="52" t="s">
        <v>890</v>
      </c>
      <c r="C11544" s="52" t="s">
        <v>1158</v>
      </c>
      <c r="D11544" s="52" t="s">
        <v>1175</v>
      </c>
      <c r="E11544" s="52" t="s">
        <v>1083</v>
      </c>
      <c r="F11544" s="52" t="s">
        <v>1090</v>
      </c>
      <c r="G11544" s="56" t="s">
        <v>1091</v>
      </c>
      <c r="H11544" s="57">
        <v>16000000</v>
      </c>
    </row>
    <row r="11545" spans="1:8">
      <c r="A11545" s="52" t="s">
        <v>811</v>
      </c>
      <c r="B11545" s="52" t="s">
        <v>890</v>
      </c>
      <c r="C11545" s="52" t="s">
        <v>1158</v>
      </c>
      <c r="D11545" s="52" t="s">
        <v>1175</v>
      </c>
      <c r="E11545" s="52" t="s">
        <v>1116</v>
      </c>
      <c r="F11545" s="52" t="s">
        <v>201</v>
      </c>
      <c r="G11545" s="56" t="s">
        <v>1117</v>
      </c>
      <c r="H11545" s="57">
        <v>4156780000</v>
      </c>
    </row>
    <row r="11546" spans="1:8">
      <c r="A11546" s="52" t="s">
        <v>811</v>
      </c>
      <c r="B11546" s="52" t="s">
        <v>890</v>
      </c>
      <c r="C11546" s="52" t="s">
        <v>1158</v>
      </c>
      <c r="D11546" s="52" t="s">
        <v>1175</v>
      </c>
      <c r="E11546" s="52" t="s">
        <v>1116</v>
      </c>
      <c r="F11546" s="52" t="s">
        <v>1118</v>
      </c>
      <c r="G11546" s="56" t="s">
        <v>1119</v>
      </c>
      <c r="H11546" s="57">
        <v>3685102000</v>
      </c>
    </row>
    <row r="11547" spans="1:8">
      <c r="A11547" s="52" t="s">
        <v>811</v>
      </c>
      <c r="B11547" s="52" t="s">
        <v>890</v>
      </c>
      <c r="C11547" s="52" t="s">
        <v>1158</v>
      </c>
      <c r="D11547" s="52" t="s">
        <v>1175</v>
      </c>
      <c r="E11547" s="52" t="s">
        <v>1116</v>
      </c>
      <c r="F11547" s="52" t="s">
        <v>1128</v>
      </c>
      <c r="G11547" s="56" t="s">
        <v>1129</v>
      </c>
      <c r="H11547" s="57">
        <v>471678000</v>
      </c>
    </row>
    <row r="11548" spans="1:8" ht="25.5">
      <c r="A11548" s="52" t="s">
        <v>811</v>
      </c>
      <c r="B11548" s="52" t="s">
        <v>890</v>
      </c>
      <c r="C11548" s="52" t="s">
        <v>1158</v>
      </c>
      <c r="D11548" s="52" t="s">
        <v>1175</v>
      </c>
      <c r="E11548" s="52" t="s">
        <v>1143</v>
      </c>
      <c r="F11548" s="52" t="s">
        <v>201</v>
      </c>
      <c r="G11548" s="56" t="s">
        <v>1144</v>
      </c>
      <c r="H11548" s="57">
        <v>51079506582</v>
      </c>
    </row>
    <row r="11549" spans="1:8" ht="25.5">
      <c r="A11549" s="52" t="s">
        <v>811</v>
      </c>
      <c r="B11549" s="52" t="s">
        <v>890</v>
      </c>
      <c r="C11549" s="52" t="s">
        <v>1158</v>
      </c>
      <c r="D11549" s="52" t="s">
        <v>1175</v>
      </c>
      <c r="E11549" s="52" t="s">
        <v>1143</v>
      </c>
      <c r="F11549" s="52" t="s">
        <v>1145</v>
      </c>
      <c r="G11549" s="56" t="s">
        <v>1146</v>
      </c>
      <c r="H11549" s="57">
        <v>50925209882</v>
      </c>
    </row>
    <row r="11550" spans="1:8" ht="25.5">
      <c r="A11550" s="52" t="s">
        <v>811</v>
      </c>
      <c r="B11550" s="52" t="s">
        <v>890</v>
      </c>
      <c r="C11550" s="52" t="s">
        <v>1158</v>
      </c>
      <c r="D11550" s="52" t="s">
        <v>1175</v>
      </c>
      <c r="E11550" s="52" t="s">
        <v>1143</v>
      </c>
      <c r="F11550" s="52" t="s">
        <v>1170</v>
      </c>
      <c r="G11550" s="56" t="s">
        <v>1171</v>
      </c>
      <c r="H11550" s="57">
        <v>146696700</v>
      </c>
    </row>
    <row r="11551" spans="1:8">
      <c r="A11551" s="52" t="s">
        <v>811</v>
      </c>
      <c r="B11551" s="52" t="s">
        <v>890</v>
      </c>
      <c r="C11551" s="52" t="s">
        <v>1158</v>
      </c>
      <c r="D11551" s="52" t="s">
        <v>1175</v>
      </c>
      <c r="E11551" s="52" t="s">
        <v>1143</v>
      </c>
      <c r="F11551" s="52" t="s">
        <v>1172</v>
      </c>
      <c r="G11551" s="56" t="s">
        <v>971</v>
      </c>
      <c r="H11551" s="57">
        <v>7600000</v>
      </c>
    </row>
    <row r="11552" spans="1:8">
      <c r="A11552" s="52" t="s">
        <v>811</v>
      </c>
      <c r="B11552" s="52" t="s">
        <v>890</v>
      </c>
      <c r="C11552" s="52" t="s">
        <v>1158</v>
      </c>
      <c r="D11552" s="52" t="s">
        <v>1175</v>
      </c>
      <c r="E11552" s="52" t="s">
        <v>1096</v>
      </c>
      <c r="F11552" s="52" t="s">
        <v>201</v>
      </c>
      <c r="G11552" s="56" t="s">
        <v>1097</v>
      </c>
      <c r="H11552" s="57">
        <v>671006437840</v>
      </c>
    </row>
    <row r="11553" spans="1:8" ht="25.5">
      <c r="A11553" s="52" t="s">
        <v>811</v>
      </c>
      <c r="B11553" s="52" t="s">
        <v>890</v>
      </c>
      <c r="C11553" s="52" t="s">
        <v>1158</v>
      </c>
      <c r="D11553" s="52" t="s">
        <v>1175</v>
      </c>
      <c r="E11553" s="52" t="s">
        <v>1096</v>
      </c>
      <c r="F11553" s="52" t="s">
        <v>1098</v>
      </c>
      <c r="G11553" s="56" t="s">
        <v>1099</v>
      </c>
      <c r="H11553" s="57">
        <v>671006437840</v>
      </c>
    </row>
    <row r="11554" spans="1:8">
      <c r="A11554" s="52" t="s">
        <v>811</v>
      </c>
      <c r="B11554" s="52" t="s">
        <v>890</v>
      </c>
      <c r="C11554" s="52" t="s">
        <v>1158</v>
      </c>
      <c r="D11554" s="52" t="s">
        <v>1175</v>
      </c>
      <c r="E11554" s="52" t="s">
        <v>1100</v>
      </c>
      <c r="F11554" s="52" t="s">
        <v>201</v>
      </c>
      <c r="G11554" s="56" t="s">
        <v>1034</v>
      </c>
      <c r="H11554" s="57">
        <v>52648239551</v>
      </c>
    </row>
    <row r="11555" spans="1:8">
      <c r="A11555" s="52" t="s">
        <v>811</v>
      </c>
      <c r="B11555" s="52" t="s">
        <v>890</v>
      </c>
      <c r="C11555" s="52" t="s">
        <v>1158</v>
      </c>
      <c r="D11555" s="52" t="s">
        <v>1175</v>
      </c>
      <c r="E11555" s="52" t="s">
        <v>1100</v>
      </c>
      <c r="F11555" s="52" t="s">
        <v>1101</v>
      </c>
      <c r="G11555" s="56" t="s">
        <v>1102</v>
      </c>
      <c r="H11555" s="57">
        <v>10044131398</v>
      </c>
    </row>
    <row r="11556" spans="1:8">
      <c r="A11556" s="52" t="s">
        <v>811</v>
      </c>
      <c r="B11556" s="52" t="s">
        <v>890</v>
      </c>
      <c r="C11556" s="52" t="s">
        <v>1158</v>
      </c>
      <c r="D11556" s="52" t="s">
        <v>1175</v>
      </c>
      <c r="E11556" s="52" t="s">
        <v>1100</v>
      </c>
      <c r="F11556" s="52" t="s">
        <v>1103</v>
      </c>
      <c r="G11556" s="56" t="s">
        <v>1104</v>
      </c>
      <c r="H11556" s="57">
        <v>39387818953</v>
      </c>
    </row>
    <row r="11557" spans="1:8">
      <c r="A11557" s="52" t="s">
        <v>811</v>
      </c>
      <c r="B11557" s="52" t="s">
        <v>890</v>
      </c>
      <c r="C11557" s="52" t="s">
        <v>1158</v>
      </c>
      <c r="D11557" s="52" t="s">
        <v>1175</v>
      </c>
      <c r="E11557" s="52" t="s">
        <v>1100</v>
      </c>
      <c r="F11557" s="52" t="s">
        <v>1105</v>
      </c>
      <c r="G11557" s="56" t="s">
        <v>971</v>
      </c>
      <c r="H11557" s="57">
        <v>3216289200</v>
      </c>
    </row>
    <row r="11558" spans="1:8">
      <c r="A11558" s="52" t="s">
        <v>811</v>
      </c>
      <c r="B11558" s="52" t="s">
        <v>890</v>
      </c>
      <c r="C11558" s="52" t="s">
        <v>1158</v>
      </c>
      <c r="D11558" s="52" t="s">
        <v>1181</v>
      </c>
      <c r="E11558" s="52" t="s">
        <v>201</v>
      </c>
      <c r="F11558" s="52" t="s">
        <v>201</v>
      </c>
      <c r="G11558" s="56" t="s">
        <v>1182</v>
      </c>
      <c r="H11558" s="57">
        <v>4969220020</v>
      </c>
    </row>
    <row r="11559" spans="1:8" ht="25.5">
      <c r="A11559" s="52" t="s">
        <v>811</v>
      </c>
      <c r="B11559" s="52" t="s">
        <v>890</v>
      </c>
      <c r="C11559" s="52" t="s">
        <v>1158</v>
      </c>
      <c r="D11559" s="52" t="s">
        <v>1181</v>
      </c>
      <c r="E11559" s="52" t="s">
        <v>1143</v>
      </c>
      <c r="F11559" s="52" t="s">
        <v>201</v>
      </c>
      <c r="G11559" s="56" t="s">
        <v>1144</v>
      </c>
      <c r="H11559" s="57">
        <v>4969220020</v>
      </c>
    </row>
    <row r="11560" spans="1:8" ht="25.5">
      <c r="A11560" s="52" t="s">
        <v>811</v>
      </c>
      <c r="B11560" s="52" t="s">
        <v>890</v>
      </c>
      <c r="C11560" s="52" t="s">
        <v>1158</v>
      </c>
      <c r="D11560" s="52" t="s">
        <v>1181</v>
      </c>
      <c r="E11560" s="52" t="s">
        <v>1143</v>
      </c>
      <c r="F11560" s="52" t="s">
        <v>1145</v>
      </c>
      <c r="G11560" s="56" t="s">
        <v>1146</v>
      </c>
      <c r="H11560" s="57">
        <v>4969220020</v>
      </c>
    </row>
    <row r="11561" spans="1:8">
      <c r="A11561" s="52" t="s">
        <v>811</v>
      </c>
      <c r="B11561" s="52" t="s">
        <v>890</v>
      </c>
      <c r="C11561" s="52" t="s">
        <v>1158</v>
      </c>
      <c r="D11561" s="52" t="s">
        <v>1183</v>
      </c>
      <c r="E11561" s="52" t="s">
        <v>201</v>
      </c>
      <c r="F11561" s="52" t="s">
        <v>201</v>
      </c>
      <c r="G11561" s="56" t="s">
        <v>1184</v>
      </c>
      <c r="H11561" s="57">
        <v>7662470000</v>
      </c>
    </row>
    <row r="11562" spans="1:8">
      <c r="A11562" s="52" t="s">
        <v>811</v>
      </c>
      <c r="B11562" s="52" t="s">
        <v>890</v>
      </c>
      <c r="C11562" s="52" t="s">
        <v>1158</v>
      </c>
      <c r="D11562" s="52" t="s">
        <v>1183</v>
      </c>
      <c r="E11562" s="52" t="s">
        <v>1096</v>
      </c>
      <c r="F11562" s="52" t="s">
        <v>201</v>
      </c>
      <c r="G11562" s="56" t="s">
        <v>1097</v>
      </c>
      <c r="H11562" s="57">
        <v>6970942000</v>
      </c>
    </row>
    <row r="11563" spans="1:8" ht="25.5">
      <c r="A11563" s="52" t="s">
        <v>811</v>
      </c>
      <c r="B11563" s="52" t="s">
        <v>890</v>
      </c>
      <c r="C11563" s="52" t="s">
        <v>1158</v>
      </c>
      <c r="D11563" s="52" t="s">
        <v>1183</v>
      </c>
      <c r="E11563" s="52" t="s">
        <v>1096</v>
      </c>
      <c r="F11563" s="52" t="s">
        <v>1098</v>
      </c>
      <c r="G11563" s="56" t="s">
        <v>1099</v>
      </c>
      <c r="H11563" s="57">
        <v>6970942000</v>
      </c>
    </row>
    <row r="11564" spans="1:8">
      <c r="A11564" s="52" t="s">
        <v>811</v>
      </c>
      <c r="B11564" s="52" t="s">
        <v>890</v>
      </c>
      <c r="C11564" s="52" t="s">
        <v>1158</v>
      </c>
      <c r="D11564" s="52" t="s">
        <v>1183</v>
      </c>
      <c r="E11564" s="52" t="s">
        <v>1100</v>
      </c>
      <c r="F11564" s="52" t="s">
        <v>201</v>
      </c>
      <c r="G11564" s="56" t="s">
        <v>1034</v>
      </c>
      <c r="H11564" s="57">
        <v>691528000</v>
      </c>
    </row>
    <row r="11565" spans="1:8">
      <c r="A11565" s="52" t="s">
        <v>811</v>
      </c>
      <c r="B11565" s="52" t="s">
        <v>890</v>
      </c>
      <c r="C11565" s="52" t="s">
        <v>1158</v>
      </c>
      <c r="D11565" s="52" t="s">
        <v>1183</v>
      </c>
      <c r="E11565" s="52" t="s">
        <v>1100</v>
      </c>
      <c r="F11565" s="52" t="s">
        <v>1103</v>
      </c>
      <c r="G11565" s="56" t="s">
        <v>1104</v>
      </c>
      <c r="H11565" s="57">
        <v>646873000</v>
      </c>
    </row>
    <row r="11566" spans="1:8">
      <c r="A11566" s="52" t="s">
        <v>811</v>
      </c>
      <c r="B11566" s="52" t="s">
        <v>890</v>
      </c>
      <c r="C11566" s="52" t="s">
        <v>1158</v>
      </c>
      <c r="D11566" s="52" t="s">
        <v>1183</v>
      </c>
      <c r="E11566" s="52" t="s">
        <v>1100</v>
      </c>
      <c r="F11566" s="52" t="s">
        <v>1105</v>
      </c>
      <c r="G11566" s="56" t="s">
        <v>971</v>
      </c>
      <c r="H11566" s="57">
        <v>44655000</v>
      </c>
    </row>
    <row r="11567" spans="1:8">
      <c r="A11567" s="52" t="s">
        <v>811</v>
      </c>
      <c r="B11567" s="52" t="s">
        <v>890</v>
      </c>
      <c r="C11567" s="52" t="s">
        <v>1158</v>
      </c>
      <c r="D11567" s="52" t="s">
        <v>1185</v>
      </c>
      <c r="E11567" s="52" t="s">
        <v>201</v>
      </c>
      <c r="F11567" s="52" t="s">
        <v>201</v>
      </c>
      <c r="G11567" s="56" t="s">
        <v>1186</v>
      </c>
      <c r="H11567" s="57">
        <v>250834860940</v>
      </c>
    </row>
    <row r="11568" spans="1:8">
      <c r="A11568" s="52" t="s">
        <v>811</v>
      </c>
      <c r="B11568" s="52" t="s">
        <v>890</v>
      </c>
      <c r="C11568" s="52" t="s">
        <v>1158</v>
      </c>
      <c r="D11568" s="52" t="s">
        <v>1185</v>
      </c>
      <c r="E11568" s="52" t="s">
        <v>1083</v>
      </c>
      <c r="F11568" s="52" t="s">
        <v>201</v>
      </c>
      <c r="G11568" s="56" t="s">
        <v>971</v>
      </c>
      <c r="H11568" s="57">
        <v>59500000000</v>
      </c>
    </row>
    <row r="11569" spans="1:8">
      <c r="A11569" s="52" t="s">
        <v>811</v>
      </c>
      <c r="B11569" s="52" t="s">
        <v>890</v>
      </c>
      <c r="C11569" s="52" t="s">
        <v>1158</v>
      </c>
      <c r="D11569" s="52" t="s">
        <v>1185</v>
      </c>
      <c r="E11569" s="52" t="s">
        <v>1083</v>
      </c>
      <c r="F11569" s="52" t="s">
        <v>1090</v>
      </c>
      <c r="G11569" s="56" t="s">
        <v>1091</v>
      </c>
      <c r="H11569" s="57">
        <v>59500000000</v>
      </c>
    </row>
    <row r="11570" spans="1:8">
      <c r="A11570" s="52" t="s">
        <v>811</v>
      </c>
      <c r="B11570" s="52" t="s">
        <v>890</v>
      </c>
      <c r="C11570" s="52" t="s">
        <v>1158</v>
      </c>
      <c r="D11570" s="52" t="s">
        <v>1185</v>
      </c>
      <c r="E11570" s="52" t="s">
        <v>1197</v>
      </c>
      <c r="F11570" s="52" t="s">
        <v>201</v>
      </c>
      <c r="G11570" s="56" t="s">
        <v>1198</v>
      </c>
      <c r="H11570" s="57">
        <v>825917000</v>
      </c>
    </row>
    <row r="11571" spans="1:8">
      <c r="A11571" s="52" t="s">
        <v>811</v>
      </c>
      <c r="B11571" s="52" t="s">
        <v>890</v>
      </c>
      <c r="C11571" s="52" t="s">
        <v>1158</v>
      </c>
      <c r="D11571" s="52" t="s">
        <v>1185</v>
      </c>
      <c r="E11571" s="52" t="s">
        <v>1197</v>
      </c>
      <c r="F11571" s="52" t="s">
        <v>1560</v>
      </c>
      <c r="G11571" s="56" t="s">
        <v>1378</v>
      </c>
      <c r="H11571" s="57">
        <v>825917000</v>
      </c>
    </row>
    <row r="11572" spans="1:8">
      <c r="A11572" s="52" t="s">
        <v>811</v>
      </c>
      <c r="B11572" s="52" t="s">
        <v>890</v>
      </c>
      <c r="C11572" s="52" t="s">
        <v>1158</v>
      </c>
      <c r="D11572" s="52" t="s">
        <v>1185</v>
      </c>
      <c r="E11572" s="52" t="s">
        <v>1116</v>
      </c>
      <c r="F11572" s="52" t="s">
        <v>201</v>
      </c>
      <c r="G11572" s="56" t="s">
        <v>1117</v>
      </c>
      <c r="H11572" s="57">
        <v>1082383000</v>
      </c>
    </row>
    <row r="11573" spans="1:8">
      <c r="A11573" s="52" t="s">
        <v>811</v>
      </c>
      <c r="B11573" s="52" t="s">
        <v>890</v>
      </c>
      <c r="C11573" s="52" t="s">
        <v>1158</v>
      </c>
      <c r="D11573" s="52" t="s">
        <v>1185</v>
      </c>
      <c r="E11573" s="52" t="s">
        <v>1116</v>
      </c>
      <c r="F11573" s="52" t="s">
        <v>1118</v>
      </c>
      <c r="G11573" s="56" t="s">
        <v>1119</v>
      </c>
      <c r="H11573" s="57">
        <v>872383000</v>
      </c>
    </row>
    <row r="11574" spans="1:8">
      <c r="A11574" s="52" t="s">
        <v>811</v>
      </c>
      <c r="B11574" s="52" t="s">
        <v>890</v>
      </c>
      <c r="C11574" s="52" t="s">
        <v>1158</v>
      </c>
      <c r="D11574" s="52" t="s">
        <v>1185</v>
      </c>
      <c r="E11574" s="52" t="s">
        <v>1116</v>
      </c>
      <c r="F11574" s="52" t="s">
        <v>1128</v>
      </c>
      <c r="G11574" s="56" t="s">
        <v>1129</v>
      </c>
      <c r="H11574" s="57">
        <v>210000000</v>
      </c>
    </row>
    <row r="11575" spans="1:8" ht="25.5">
      <c r="A11575" s="52" t="s">
        <v>811</v>
      </c>
      <c r="B11575" s="52" t="s">
        <v>890</v>
      </c>
      <c r="C11575" s="52" t="s">
        <v>1158</v>
      </c>
      <c r="D11575" s="52" t="s">
        <v>1185</v>
      </c>
      <c r="E11575" s="52" t="s">
        <v>1143</v>
      </c>
      <c r="F11575" s="52" t="s">
        <v>201</v>
      </c>
      <c r="G11575" s="56" t="s">
        <v>1144</v>
      </c>
      <c r="H11575" s="57">
        <v>58818107545</v>
      </c>
    </row>
    <row r="11576" spans="1:8" ht="25.5">
      <c r="A11576" s="52" t="s">
        <v>811</v>
      </c>
      <c r="B11576" s="52" t="s">
        <v>890</v>
      </c>
      <c r="C11576" s="52" t="s">
        <v>1158</v>
      </c>
      <c r="D11576" s="52" t="s">
        <v>1185</v>
      </c>
      <c r="E11576" s="52" t="s">
        <v>1143</v>
      </c>
      <c r="F11576" s="52" t="s">
        <v>1145</v>
      </c>
      <c r="G11576" s="56" t="s">
        <v>1146</v>
      </c>
      <c r="H11576" s="57">
        <v>58818107545</v>
      </c>
    </row>
    <row r="11577" spans="1:8">
      <c r="A11577" s="52" t="s">
        <v>811</v>
      </c>
      <c r="B11577" s="52" t="s">
        <v>890</v>
      </c>
      <c r="C11577" s="52" t="s">
        <v>1158</v>
      </c>
      <c r="D11577" s="52" t="s">
        <v>1185</v>
      </c>
      <c r="E11577" s="52" t="s">
        <v>1096</v>
      </c>
      <c r="F11577" s="52" t="s">
        <v>201</v>
      </c>
      <c r="G11577" s="56" t="s">
        <v>1097</v>
      </c>
      <c r="H11577" s="57">
        <v>120452690580</v>
      </c>
    </row>
    <row r="11578" spans="1:8" ht="25.5">
      <c r="A11578" s="52" t="s">
        <v>811</v>
      </c>
      <c r="B11578" s="52" t="s">
        <v>890</v>
      </c>
      <c r="C11578" s="52" t="s">
        <v>1158</v>
      </c>
      <c r="D11578" s="52" t="s">
        <v>1185</v>
      </c>
      <c r="E11578" s="52" t="s">
        <v>1096</v>
      </c>
      <c r="F11578" s="52" t="s">
        <v>1098</v>
      </c>
      <c r="G11578" s="56" t="s">
        <v>1099</v>
      </c>
      <c r="H11578" s="57">
        <v>119972879580</v>
      </c>
    </row>
    <row r="11579" spans="1:8">
      <c r="A11579" s="52" t="s">
        <v>811</v>
      </c>
      <c r="B11579" s="52" t="s">
        <v>890</v>
      </c>
      <c r="C11579" s="52" t="s">
        <v>1158</v>
      </c>
      <c r="D11579" s="52" t="s">
        <v>1185</v>
      </c>
      <c r="E11579" s="52" t="s">
        <v>1096</v>
      </c>
      <c r="F11579" s="52" t="s">
        <v>1157</v>
      </c>
      <c r="G11579" s="56" t="s">
        <v>971</v>
      </c>
      <c r="H11579" s="57">
        <v>479811000</v>
      </c>
    </row>
    <row r="11580" spans="1:8">
      <c r="A11580" s="52" t="s">
        <v>811</v>
      </c>
      <c r="B11580" s="52" t="s">
        <v>890</v>
      </c>
      <c r="C11580" s="52" t="s">
        <v>1158</v>
      </c>
      <c r="D11580" s="52" t="s">
        <v>1185</v>
      </c>
      <c r="E11580" s="52" t="s">
        <v>1100</v>
      </c>
      <c r="F11580" s="52" t="s">
        <v>201</v>
      </c>
      <c r="G11580" s="56" t="s">
        <v>1034</v>
      </c>
      <c r="H11580" s="57">
        <v>10155762815</v>
      </c>
    </row>
    <row r="11581" spans="1:8">
      <c r="A11581" s="52" t="s">
        <v>811</v>
      </c>
      <c r="B11581" s="52" t="s">
        <v>890</v>
      </c>
      <c r="C11581" s="52" t="s">
        <v>1158</v>
      </c>
      <c r="D11581" s="52" t="s">
        <v>1185</v>
      </c>
      <c r="E11581" s="52" t="s">
        <v>1100</v>
      </c>
      <c r="F11581" s="52" t="s">
        <v>1101</v>
      </c>
      <c r="G11581" s="56" t="s">
        <v>1102</v>
      </c>
      <c r="H11581" s="57">
        <v>746949000</v>
      </c>
    </row>
    <row r="11582" spans="1:8">
      <c r="A11582" s="52" t="s">
        <v>811</v>
      </c>
      <c r="B11582" s="52" t="s">
        <v>890</v>
      </c>
      <c r="C11582" s="52" t="s">
        <v>1158</v>
      </c>
      <c r="D11582" s="52" t="s">
        <v>1185</v>
      </c>
      <c r="E11582" s="52" t="s">
        <v>1100</v>
      </c>
      <c r="F11582" s="52" t="s">
        <v>1103</v>
      </c>
      <c r="G11582" s="56" t="s">
        <v>1104</v>
      </c>
      <c r="H11582" s="57">
        <v>9078974228</v>
      </c>
    </row>
    <row r="11583" spans="1:8">
      <c r="A11583" s="52" t="s">
        <v>811</v>
      </c>
      <c r="B11583" s="52" t="s">
        <v>890</v>
      </c>
      <c r="C11583" s="52" t="s">
        <v>1158</v>
      </c>
      <c r="D11583" s="52" t="s">
        <v>1185</v>
      </c>
      <c r="E11583" s="52" t="s">
        <v>1100</v>
      </c>
      <c r="F11583" s="52" t="s">
        <v>1105</v>
      </c>
      <c r="G11583" s="56" t="s">
        <v>971</v>
      </c>
      <c r="H11583" s="57">
        <v>329839587</v>
      </c>
    </row>
    <row r="11584" spans="1:8">
      <c r="A11584" s="52" t="s">
        <v>811</v>
      </c>
      <c r="B11584" s="52" t="s">
        <v>890</v>
      </c>
      <c r="C11584" s="52" t="s">
        <v>1158</v>
      </c>
      <c r="D11584" s="52" t="s">
        <v>1312</v>
      </c>
      <c r="E11584" s="52" t="s">
        <v>201</v>
      </c>
      <c r="F11584" s="52" t="s">
        <v>201</v>
      </c>
      <c r="G11584" s="56" t="s">
        <v>1313</v>
      </c>
      <c r="H11584" s="57">
        <v>250000000</v>
      </c>
    </row>
    <row r="11585" spans="1:8">
      <c r="A11585" s="52" t="s">
        <v>811</v>
      </c>
      <c r="B11585" s="52" t="s">
        <v>890</v>
      </c>
      <c r="C11585" s="52" t="s">
        <v>1158</v>
      </c>
      <c r="D11585" s="52" t="s">
        <v>1312</v>
      </c>
      <c r="E11585" s="52" t="s">
        <v>1096</v>
      </c>
      <c r="F11585" s="52" t="s">
        <v>201</v>
      </c>
      <c r="G11585" s="56" t="s">
        <v>1097</v>
      </c>
      <c r="H11585" s="57">
        <v>250000000</v>
      </c>
    </row>
    <row r="11586" spans="1:8" ht="25.5">
      <c r="A11586" s="52" t="s">
        <v>811</v>
      </c>
      <c r="B11586" s="52" t="s">
        <v>890</v>
      </c>
      <c r="C11586" s="52" t="s">
        <v>1158</v>
      </c>
      <c r="D11586" s="52" t="s">
        <v>1312</v>
      </c>
      <c r="E11586" s="52" t="s">
        <v>1096</v>
      </c>
      <c r="F11586" s="52" t="s">
        <v>1098</v>
      </c>
      <c r="G11586" s="56" t="s">
        <v>1099</v>
      </c>
      <c r="H11586" s="57">
        <v>250000000</v>
      </c>
    </row>
    <row r="11587" spans="1:8">
      <c r="A11587" s="52" t="s">
        <v>811</v>
      </c>
      <c r="B11587" s="52" t="s">
        <v>890</v>
      </c>
      <c r="C11587" s="52" t="s">
        <v>1158</v>
      </c>
      <c r="D11587" s="52" t="s">
        <v>1193</v>
      </c>
      <c r="E11587" s="52" t="s">
        <v>201</v>
      </c>
      <c r="F11587" s="52" t="s">
        <v>201</v>
      </c>
      <c r="G11587" s="56" t="s">
        <v>1194</v>
      </c>
      <c r="H11587" s="57">
        <v>45059000</v>
      </c>
    </row>
    <row r="11588" spans="1:8" ht="25.5">
      <c r="A11588" s="52" t="s">
        <v>811</v>
      </c>
      <c r="B11588" s="52" t="s">
        <v>890</v>
      </c>
      <c r="C11588" s="52" t="s">
        <v>1158</v>
      </c>
      <c r="D11588" s="52" t="s">
        <v>1193</v>
      </c>
      <c r="E11588" s="52" t="s">
        <v>1143</v>
      </c>
      <c r="F11588" s="52" t="s">
        <v>201</v>
      </c>
      <c r="G11588" s="56" t="s">
        <v>1144</v>
      </c>
      <c r="H11588" s="57">
        <v>45059000</v>
      </c>
    </row>
    <row r="11589" spans="1:8" ht="25.5">
      <c r="A11589" s="52" t="s">
        <v>811</v>
      </c>
      <c r="B11589" s="52" t="s">
        <v>890</v>
      </c>
      <c r="C11589" s="52" t="s">
        <v>1158</v>
      </c>
      <c r="D11589" s="52" t="s">
        <v>1193</v>
      </c>
      <c r="E11589" s="52" t="s">
        <v>1143</v>
      </c>
      <c r="F11589" s="52" t="s">
        <v>1145</v>
      </c>
      <c r="G11589" s="56" t="s">
        <v>1146</v>
      </c>
      <c r="H11589" s="57">
        <v>45059000</v>
      </c>
    </row>
    <row r="11590" spans="1:8" ht="38.25">
      <c r="A11590" s="52" t="s">
        <v>811</v>
      </c>
      <c r="B11590" s="52" t="s">
        <v>890</v>
      </c>
      <c r="C11590" s="52" t="s">
        <v>1158</v>
      </c>
      <c r="D11590" s="52" t="s">
        <v>1195</v>
      </c>
      <c r="E11590" s="52" t="s">
        <v>201</v>
      </c>
      <c r="F11590" s="52" t="s">
        <v>201</v>
      </c>
      <c r="G11590" s="56" t="s">
        <v>1196</v>
      </c>
      <c r="H11590" s="57">
        <v>6177463373</v>
      </c>
    </row>
    <row r="11591" spans="1:8" ht="25.5">
      <c r="A11591" s="52" t="s">
        <v>811</v>
      </c>
      <c r="B11591" s="52" t="s">
        <v>890</v>
      </c>
      <c r="C11591" s="52" t="s">
        <v>1158</v>
      </c>
      <c r="D11591" s="52" t="s">
        <v>1195</v>
      </c>
      <c r="E11591" s="52" t="s">
        <v>1076</v>
      </c>
      <c r="F11591" s="52" t="s">
        <v>201</v>
      </c>
      <c r="G11591" s="56" t="s">
        <v>1077</v>
      </c>
      <c r="H11591" s="57">
        <v>268150000</v>
      </c>
    </row>
    <row r="11592" spans="1:8">
      <c r="A11592" s="52" t="s">
        <v>811</v>
      </c>
      <c r="B11592" s="52" t="s">
        <v>890</v>
      </c>
      <c r="C11592" s="52" t="s">
        <v>1158</v>
      </c>
      <c r="D11592" s="52" t="s">
        <v>1195</v>
      </c>
      <c r="E11592" s="52" t="s">
        <v>1076</v>
      </c>
      <c r="F11592" s="52" t="s">
        <v>1082</v>
      </c>
      <c r="G11592" s="56" t="s">
        <v>971</v>
      </c>
      <c r="H11592" s="57">
        <v>268150000</v>
      </c>
    </row>
    <row r="11593" spans="1:8">
      <c r="A11593" s="52" t="s">
        <v>811</v>
      </c>
      <c r="B11593" s="52" t="s">
        <v>890</v>
      </c>
      <c r="C11593" s="52" t="s">
        <v>1158</v>
      </c>
      <c r="D11593" s="52" t="s">
        <v>1195</v>
      </c>
      <c r="E11593" s="52" t="s">
        <v>1083</v>
      </c>
      <c r="F11593" s="52" t="s">
        <v>201</v>
      </c>
      <c r="G11593" s="56" t="s">
        <v>971</v>
      </c>
      <c r="H11593" s="57">
        <v>1099541000</v>
      </c>
    </row>
    <row r="11594" spans="1:8">
      <c r="A11594" s="52" t="s">
        <v>811</v>
      </c>
      <c r="B11594" s="52" t="s">
        <v>890</v>
      </c>
      <c r="C11594" s="52" t="s">
        <v>1158</v>
      </c>
      <c r="D11594" s="52" t="s">
        <v>1195</v>
      </c>
      <c r="E11594" s="52" t="s">
        <v>1083</v>
      </c>
      <c r="F11594" s="52" t="s">
        <v>1090</v>
      </c>
      <c r="G11594" s="56" t="s">
        <v>1091</v>
      </c>
      <c r="H11594" s="57">
        <v>1099541000</v>
      </c>
    </row>
    <row r="11595" spans="1:8">
      <c r="A11595" s="52" t="s">
        <v>811</v>
      </c>
      <c r="B11595" s="52" t="s">
        <v>890</v>
      </c>
      <c r="C11595" s="52" t="s">
        <v>1158</v>
      </c>
      <c r="D11595" s="52" t="s">
        <v>1195</v>
      </c>
      <c r="E11595" s="52" t="s">
        <v>1197</v>
      </c>
      <c r="F11595" s="52" t="s">
        <v>201</v>
      </c>
      <c r="G11595" s="56" t="s">
        <v>1198</v>
      </c>
      <c r="H11595" s="57">
        <v>3304814373</v>
      </c>
    </row>
    <row r="11596" spans="1:8" ht="25.5">
      <c r="A11596" s="52" t="s">
        <v>811</v>
      </c>
      <c r="B11596" s="52" t="s">
        <v>890</v>
      </c>
      <c r="C11596" s="52" t="s">
        <v>1158</v>
      </c>
      <c r="D11596" s="52" t="s">
        <v>1195</v>
      </c>
      <c r="E11596" s="52" t="s">
        <v>1197</v>
      </c>
      <c r="F11596" s="52" t="s">
        <v>1558</v>
      </c>
      <c r="G11596" s="56" t="s">
        <v>1559</v>
      </c>
      <c r="H11596" s="57">
        <v>985000000</v>
      </c>
    </row>
    <row r="11597" spans="1:8">
      <c r="A11597" s="52" t="s">
        <v>811</v>
      </c>
      <c r="B11597" s="52" t="s">
        <v>890</v>
      </c>
      <c r="C11597" s="52" t="s">
        <v>1158</v>
      </c>
      <c r="D11597" s="52" t="s">
        <v>1195</v>
      </c>
      <c r="E11597" s="52" t="s">
        <v>1197</v>
      </c>
      <c r="F11597" s="52" t="s">
        <v>1199</v>
      </c>
      <c r="G11597" s="56" t="s">
        <v>1200</v>
      </c>
      <c r="H11597" s="57">
        <v>2319814373</v>
      </c>
    </row>
    <row r="11598" spans="1:8">
      <c r="A11598" s="52" t="s">
        <v>811</v>
      </c>
      <c r="B11598" s="52" t="s">
        <v>890</v>
      </c>
      <c r="C11598" s="52" t="s">
        <v>1158</v>
      </c>
      <c r="D11598" s="52" t="s">
        <v>1195</v>
      </c>
      <c r="E11598" s="52" t="s">
        <v>1100</v>
      </c>
      <c r="F11598" s="52" t="s">
        <v>201</v>
      </c>
      <c r="G11598" s="56" t="s">
        <v>1034</v>
      </c>
      <c r="H11598" s="57">
        <v>1504958000</v>
      </c>
    </row>
    <row r="11599" spans="1:8">
      <c r="A11599" s="52" t="s">
        <v>811</v>
      </c>
      <c r="B11599" s="52" t="s">
        <v>890</v>
      </c>
      <c r="C11599" s="52" t="s">
        <v>1158</v>
      </c>
      <c r="D11599" s="52" t="s">
        <v>1195</v>
      </c>
      <c r="E11599" s="52" t="s">
        <v>1100</v>
      </c>
      <c r="F11599" s="52" t="s">
        <v>1101</v>
      </c>
      <c r="G11599" s="56" t="s">
        <v>1102</v>
      </c>
      <c r="H11599" s="57">
        <v>32980000</v>
      </c>
    </row>
    <row r="11600" spans="1:8">
      <c r="A11600" s="52" t="s">
        <v>811</v>
      </c>
      <c r="B11600" s="52" t="s">
        <v>890</v>
      </c>
      <c r="C11600" s="52" t="s">
        <v>1158</v>
      </c>
      <c r="D11600" s="52" t="s">
        <v>1195</v>
      </c>
      <c r="E11600" s="52" t="s">
        <v>1100</v>
      </c>
      <c r="F11600" s="52" t="s">
        <v>1103</v>
      </c>
      <c r="G11600" s="56" t="s">
        <v>1104</v>
      </c>
      <c r="H11600" s="57">
        <v>837484000</v>
      </c>
    </row>
    <row r="11601" spans="1:8">
      <c r="A11601" s="52" t="s">
        <v>811</v>
      </c>
      <c r="B11601" s="52" t="s">
        <v>890</v>
      </c>
      <c r="C11601" s="52" t="s">
        <v>1158</v>
      </c>
      <c r="D11601" s="52" t="s">
        <v>1195</v>
      </c>
      <c r="E11601" s="52" t="s">
        <v>1100</v>
      </c>
      <c r="F11601" s="52" t="s">
        <v>1105</v>
      </c>
      <c r="G11601" s="56" t="s">
        <v>971</v>
      </c>
      <c r="H11601" s="57">
        <v>634494000</v>
      </c>
    </row>
    <row r="11602" spans="1:8">
      <c r="A11602" s="52" t="s">
        <v>811</v>
      </c>
      <c r="B11602" s="52" t="s">
        <v>890</v>
      </c>
      <c r="C11602" s="52" t="s">
        <v>1158</v>
      </c>
      <c r="D11602" s="52" t="s">
        <v>1201</v>
      </c>
      <c r="E11602" s="52" t="s">
        <v>201</v>
      </c>
      <c r="F11602" s="52" t="s">
        <v>201</v>
      </c>
      <c r="G11602" s="56" t="s">
        <v>1202</v>
      </c>
      <c r="H11602" s="57">
        <v>11357665007</v>
      </c>
    </row>
    <row r="11603" spans="1:8">
      <c r="A11603" s="52" t="s">
        <v>811</v>
      </c>
      <c r="B11603" s="52" t="s">
        <v>890</v>
      </c>
      <c r="C11603" s="52" t="s">
        <v>1158</v>
      </c>
      <c r="D11603" s="52" t="s">
        <v>1201</v>
      </c>
      <c r="E11603" s="52" t="s">
        <v>1083</v>
      </c>
      <c r="F11603" s="52" t="s">
        <v>201</v>
      </c>
      <c r="G11603" s="56" t="s">
        <v>971</v>
      </c>
      <c r="H11603" s="57">
        <v>1150000000</v>
      </c>
    </row>
    <row r="11604" spans="1:8">
      <c r="A11604" s="52" t="s">
        <v>811</v>
      </c>
      <c r="B11604" s="52" t="s">
        <v>890</v>
      </c>
      <c r="C11604" s="52" t="s">
        <v>1158</v>
      </c>
      <c r="D11604" s="52" t="s">
        <v>1201</v>
      </c>
      <c r="E11604" s="52" t="s">
        <v>1083</v>
      </c>
      <c r="F11604" s="52" t="s">
        <v>1090</v>
      </c>
      <c r="G11604" s="56" t="s">
        <v>1091</v>
      </c>
      <c r="H11604" s="57">
        <v>1150000000</v>
      </c>
    </row>
    <row r="11605" spans="1:8" ht="25.5">
      <c r="A11605" s="52" t="s">
        <v>811</v>
      </c>
      <c r="B11605" s="52" t="s">
        <v>890</v>
      </c>
      <c r="C11605" s="52" t="s">
        <v>1158</v>
      </c>
      <c r="D11605" s="52" t="s">
        <v>1201</v>
      </c>
      <c r="E11605" s="52" t="s">
        <v>1143</v>
      </c>
      <c r="F11605" s="52" t="s">
        <v>201</v>
      </c>
      <c r="G11605" s="56" t="s">
        <v>1144</v>
      </c>
      <c r="H11605" s="57">
        <v>5723459810</v>
      </c>
    </row>
    <row r="11606" spans="1:8" ht="25.5">
      <c r="A11606" s="52" t="s">
        <v>811</v>
      </c>
      <c r="B11606" s="52" t="s">
        <v>890</v>
      </c>
      <c r="C11606" s="52" t="s">
        <v>1158</v>
      </c>
      <c r="D11606" s="52" t="s">
        <v>1201</v>
      </c>
      <c r="E11606" s="52" t="s">
        <v>1143</v>
      </c>
      <c r="F11606" s="52" t="s">
        <v>1145</v>
      </c>
      <c r="G11606" s="56" t="s">
        <v>1146</v>
      </c>
      <c r="H11606" s="57">
        <v>5723459810</v>
      </c>
    </row>
    <row r="11607" spans="1:8">
      <c r="A11607" s="52" t="s">
        <v>811</v>
      </c>
      <c r="B11607" s="52" t="s">
        <v>890</v>
      </c>
      <c r="C11607" s="52" t="s">
        <v>1158</v>
      </c>
      <c r="D11607" s="52" t="s">
        <v>1201</v>
      </c>
      <c r="E11607" s="52" t="s">
        <v>1096</v>
      </c>
      <c r="F11607" s="52" t="s">
        <v>201</v>
      </c>
      <c r="G11607" s="56" t="s">
        <v>1097</v>
      </c>
      <c r="H11607" s="57">
        <v>4154004719</v>
      </c>
    </row>
    <row r="11608" spans="1:8" ht="25.5">
      <c r="A11608" s="52" t="s">
        <v>811</v>
      </c>
      <c r="B11608" s="52" t="s">
        <v>890</v>
      </c>
      <c r="C11608" s="52" t="s">
        <v>1158</v>
      </c>
      <c r="D11608" s="52" t="s">
        <v>1201</v>
      </c>
      <c r="E11608" s="52" t="s">
        <v>1096</v>
      </c>
      <c r="F11608" s="52" t="s">
        <v>1098</v>
      </c>
      <c r="G11608" s="56" t="s">
        <v>1099</v>
      </c>
      <c r="H11608" s="57">
        <v>4154004719</v>
      </c>
    </row>
    <row r="11609" spans="1:8">
      <c r="A11609" s="52" t="s">
        <v>811</v>
      </c>
      <c r="B11609" s="52" t="s">
        <v>890</v>
      </c>
      <c r="C11609" s="52" t="s">
        <v>1158</v>
      </c>
      <c r="D11609" s="52" t="s">
        <v>1201</v>
      </c>
      <c r="E11609" s="52" t="s">
        <v>1100</v>
      </c>
      <c r="F11609" s="52" t="s">
        <v>201</v>
      </c>
      <c r="G11609" s="56" t="s">
        <v>1034</v>
      </c>
      <c r="H11609" s="57">
        <v>330200478</v>
      </c>
    </row>
    <row r="11610" spans="1:8">
      <c r="A11610" s="52" t="s">
        <v>811</v>
      </c>
      <c r="B11610" s="52" t="s">
        <v>890</v>
      </c>
      <c r="C11610" s="52" t="s">
        <v>1158</v>
      </c>
      <c r="D11610" s="52" t="s">
        <v>1201</v>
      </c>
      <c r="E11610" s="52" t="s">
        <v>1100</v>
      </c>
      <c r="F11610" s="52" t="s">
        <v>1101</v>
      </c>
      <c r="G11610" s="56" t="s">
        <v>1102</v>
      </c>
      <c r="H11610" s="57">
        <v>30000000</v>
      </c>
    </row>
    <row r="11611" spans="1:8">
      <c r="A11611" s="52" t="s">
        <v>811</v>
      </c>
      <c r="B11611" s="52" t="s">
        <v>890</v>
      </c>
      <c r="C11611" s="52" t="s">
        <v>1158</v>
      </c>
      <c r="D11611" s="52" t="s">
        <v>1201</v>
      </c>
      <c r="E11611" s="52" t="s">
        <v>1100</v>
      </c>
      <c r="F11611" s="52" t="s">
        <v>1103</v>
      </c>
      <c r="G11611" s="56" t="s">
        <v>1104</v>
      </c>
      <c r="H11611" s="57">
        <v>291881778</v>
      </c>
    </row>
    <row r="11612" spans="1:8">
      <c r="A11612" s="52" t="s">
        <v>811</v>
      </c>
      <c r="B11612" s="52" t="s">
        <v>890</v>
      </c>
      <c r="C11612" s="52" t="s">
        <v>1158</v>
      </c>
      <c r="D11612" s="52" t="s">
        <v>1201</v>
      </c>
      <c r="E11612" s="52" t="s">
        <v>1100</v>
      </c>
      <c r="F11612" s="52" t="s">
        <v>1105</v>
      </c>
      <c r="G11612" s="56" t="s">
        <v>971</v>
      </c>
      <c r="H11612" s="57">
        <v>8318700</v>
      </c>
    </row>
    <row r="11613" spans="1:8" ht="25.5">
      <c r="A11613" s="52" t="s">
        <v>811</v>
      </c>
      <c r="B11613" s="52" t="s">
        <v>890</v>
      </c>
      <c r="C11613" s="52" t="s">
        <v>930</v>
      </c>
      <c r="D11613" s="52" t="s">
        <v>201</v>
      </c>
      <c r="E11613" s="52" t="s">
        <v>201</v>
      </c>
      <c r="F11613" s="52" t="s">
        <v>201</v>
      </c>
      <c r="G11613" s="56" t="s">
        <v>931</v>
      </c>
      <c r="H11613" s="57">
        <v>86107089831</v>
      </c>
    </row>
    <row r="11614" spans="1:8">
      <c r="A11614" s="52" t="s">
        <v>811</v>
      </c>
      <c r="B11614" s="52" t="s">
        <v>890</v>
      </c>
      <c r="C11614" s="52" t="s">
        <v>930</v>
      </c>
      <c r="D11614" s="52" t="s">
        <v>932</v>
      </c>
      <c r="E11614" s="52" t="s">
        <v>201</v>
      </c>
      <c r="F11614" s="52" t="s">
        <v>201</v>
      </c>
      <c r="G11614" s="56" t="s">
        <v>933</v>
      </c>
      <c r="H11614" s="57">
        <v>84119198831</v>
      </c>
    </row>
    <row r="11615" spans="1:8" ht="25.5">
      <c r="A11615" s="52" t="s">
        <v>811</v>
      </c>
      <c r="B11615" s="52" t="s">
        <v>890</v>
      </c>
      <c r="C11615" s="52" t="s">
        <v>930</v>
      </c>
      <c r="D11615" s="52" t="s">
        <v>932</v>
      </c>
      <c r="E11615" s="52" t="s">
        <v>1076</v>
      </c>
      <c r="F11615" s="52" t="s">
        <v>201</v>
      </c>
      <c r="G11615" s="56" t="s">
        <v>1077</v>
      </c>
      <c r="H11615" s="57">
        <v>152790000</v>
      </c>
    </row>
    <row r="11616" spans="1:8">
      <c r="A11616" s="52" t="s">
        <v>811</v>
      </c>
      <c r="B11616" s="52" t="s">
        <v>890</v>
      </c>
      <c r="C11616" s="52" t="s">
        <v>930</v>
      </c>
      <c r="D11616" s="52" t="s">
        <v>932</v>
      </c>
      <c r="E11616" s="52" t="s">
        <v>1076</v>
      </c>
      <c r="F11616" s="52" t="s">
        <v>1082</v>
      </c>
      <c r="G11616" s="56" t="s">
        <v>971</v>
      </c>
      <c r="H11616" s="57">
        <v>152790000</v>
      </c>
    </row>
    <row r="11617" spans="1:8">
      <c r="A11617" s="52" t="s">
        <v>811</v>
      </c>
      <c r="B11617" s="52" t="s">
        <v>890</v>
      </c>
      <c r="C11617" s="52" t="s">
        <v>930</v>
      </c>
      <c r="D11617" s="52" t="s">
        <v>932</v>
      </c>
      <c r="E11617" s="52" t="s">
        <v>1116</v>
      </c>
      <c r="F11617" s="52" t="s">
        <v>201</v>
      </c>
      <c r="G11617" s="56" t="s">
        <v>1117</v>
      </c>
      <c r="H11617" s="57">
        <v>138427000</v>
      </c>
    </row>
    <row r="11618" spans="1:8">
      <c r="A11618" s="52" t="s">
        <v>811</v>
      </c>
      <c r="B11618" s="52" t="s">
        <v>890</v>
      </c>
      <c r="C11618" s="52" t="s">
        <v>930</v>
      </c>
      <c r="D11618" s="52" t="s">
        <v>932</v>
      </c>
      <c r="E11618" s="52" t="s">
        <v>1116</v>
      </c>
      <c r="F11618" s="52" t="s">
        <v>1128</v>
      </c>
      <c r="G11618" s="56" t="s">
        <v>1129</v>
      </c>
      <c r="H11618" s="57">
        <v>138427000</v>
      </c>
    </row>
    <row r="11619" spans="1:8" ht="25.5">
      <c r="A11619" s="52" t="s">
        <v>811</v>
      </c>
      <c r="B11619" s="52" t="s">
        <v>890</v>
      </c>
      <c r="C11619" s="52" t="s">
        <v>930</v>
      </c>
      <c r="D11619" s="52" t="s">
        <v>932</v>
      </c>
      <c r="E11619" s="52" t="s">
        <v>1143</v>
      </c>
      <c r="F11619" s="52" t="s">
        <v>201</v>
      </c>
      <c r="G11619" s="56" t="s">
        <v>1144</v>
      </c>
      <c r="H11619" s="57">
        <v>2988130613</v>
      </c>
    </row>
    <row r="11620" spans="1:8" ht="25.5">
      <c r="A11620" s="52" t="s">
        <v>811</v>
      </c>
      <c r="B11620" s="52" t="s">
        <v>890</v>
      </c>
      <c r="C11620" s="52" t="s">
        <v>930</v>
      </c>
      <c r="D11620" s="52" t="s">
        <v>932</v>
      </c>
      <c r="E11620" s="52" t="s">
        <v>1143</v>
      </c>
      <c r="F11620" s="52" t="s">
        <v>1145</v>
      </c>
      <c r="G11620" s="56" t="s">
        <v>1146</v>
      </c>
      <c r="H11620" s="57">
        <v>2988130613</v>
      </c>
    </row>
    <row r="11621" spans="1:8">
      <c r="A11621" s="52" t="s">
        <v>811</v>
      </c>
      <c r="B11621" s="52" t="s">
        <v>890</v>
      </c>
      <c r="C11621" s="52" t="s">
        <v>930</v>
      </c>
      <c r="D11621" s="52" t="s">
        <v>932</v>
      </c>
      <c r="E11621" s="52" t="s">
        <v>1096</v>
      </c>
      <c r="F11621" s="52" t="s">
        <v>201</v>
      </c>
      <c r="G11621" s="56" t="s">
        <v>1097</v>
      </c>
      <c r="H11621" s="57">
        <v>69754410000</v>
      </c>
    </row>
    <row r="11622" spans="1:8" ht="25.5">
      <c r="A11622" s="52" t="s">
        <v>811</v>
      </c>
      <c r="B11622" s="52" t="s">
        <v>890</v>
      </c>
      <c r="C11622" s="52" t="s">
        <v>930</v>
      </c>
      <c r="D11622" s="52" t="s">
        <v>932</v>
      </c>
      <c r="E11622" s="52" t="s">
        <v>1096</v>
      </c>
      <c r="F11622" s="52" t="s">
        <v>1098</v>
      </c>
      <c r="G11622" s="56" t="s">
        <v>1099</v>
      </c>
      <c r="H11622" s="57">
        <v>69754410000</v>
      </c>
    </row>
    <row r="11623" spans="1:8">
      <c r="A11623" s="52" t="s">
        <v>811</v>
      </c>
      <c r="B11623" s="52" t="s">
        <v>890</v>
      </c>
      <c r="C11623" s="52" t="s">
        <v>930</v>
      </c>
      <c r="D11623" s="52" t="s">
        <v>932</v>
      </c>
      <c r="E11623" s="52" t="s">
        <v>1133</v>
      </c>
      <c r="F11623" s="52" t="s">
        <v>201</v>
      </c>
      <c r="G11623" s="56" t="s">
        <v>1134</v>
      </c>
      <c r="H11623" s="57">
        <v>2794373000</v>
      </c>
    </row>
    <row r="11624" spans="1:8">
      <c r="A11624" s="52" t="s">
        <v>811</v>
      </c>
      <c r="B11624" s="52" t="s">
        <v>890</v>
      </c>
      <c r="C11624" s="52" t="s">
        <v>930</v>
      </c>
      <c r="D11624" s="52" t="s">
        <v>932</v>
      </c>
      <c r="E11624" s="52" t="s">
        <v>1133</v>
      </c>
      <c r="F11624" s="52" t="s">
        <v>1135</v>
      </c>
      <c r="G11624" s="56" t="s">
        <v>1136</v>
      </c>
      <c r="H11624" s="57">
        <v>2794373000</v>
      </c>
    </row>
    <row r="11625" spans="1:8">
      <c r="A11625" s="52" t="s">
        <v>811</v>
      </c>
      <c r="B11625" s="52" t="s">
        <v>890</v>
      </c>
      <c r="C11625" s="52" t="s">
        <v>930</v>
      </c>
      <c r="D11625" s="52" t="s">
        <v>932</v>
      </c>
      <c r="E11625" s="52" t="s">
        <v>1100</v>
      </c>
      <c r="F11625" s="52" t="s">
        <v>201</v>
      </c>
      <c r="G11625" s="56" t="s">
        <v>1034</v>
      </c>
      <c r="H11625" s="57">
        <v>8291068218</v>
      </c>
    </row>
    <row r="11626" spans="1:8">
      <c r="A11626" s="52" t="s">
        <v>811</v>
      </c>
      <c r="B11626" s="52" t="s">
        <v>890</v>
      </c>
      <c r="C11626" s="52" t="s">
        <v>930</v>
      </c>
      <c r="D11626" s="52" t="s">
        <v>932</v>
      </c>
      <c r="E11626" s="52" t="s">
        <v>1100</v>
      </c>
      <c r="F11626" s="52" t="s">
        <v>1101</v>
      </c>
      <c r="G11626" s="56" t="s">
        <v>1102</v>
      </c>
      <c r="H11626" s="57">
        <v>2283821736</v>
      </c>
    </row>
    <row r="11627" spans="1:8">
      <c r="A11627" s="52" t="s">
        <v>811</v>
      </c>
      <c r="B11627" s="52" t="s">
        <v>890</v>
      </c>
      <c r="C11627" s="52" t="s">
        <v>930</v>
      </c>
      <c r="D11627" s="52" t="s">
        <v>932</v>
      </c>
      <c r="E11627" s="52" t="s">
        <v>1100</v>
      </c>
      <c r="F11627" s="52" t="s">
        <v>1103</v>
      </c>
      <c r="G11627" s="56" t="s">
        <v>1104</v>
      </c>
      <c r="H11627" s="57">
        <v>5829070682</v>
      </c>
    </row>
    <row r="11628" spans="1:8">
      <c r="A11628" s="52" t="s">
        <v>811</v>
      </c>
      <c r="B11628" s="52" t="s">
        <v>890</v>
      </c>
      <c r="C11628" s="52" t="s">
        <v>930</v>
      </c>
      <c r="D11628" s="52" t="s">
        <v>932</v>
      </c>
      <c r="E11628" s="52" t="s">
        <v>1100</v>
      </c>
      <c r="F11628" s="52" t="s">
        <v>1105</v>
      </c>
      <c r="G11628" s="56" t="s">
        <v>971</v>
      </c>
      <c r="H11628" s="57">
        <v>178175800</v>
      </c>
    </row>
    <row r="11629" spans="1:8">
      <c r="A11629" s="52" t="s">
        <v>811</v>
      </c>
      <c r="B11629" s="52" t="s">
        <v>890</v>
      </c>
      <c r="C11629" s="52" t="s">
        <v>930</v>
      </c>
      <c r="D11629" s="52" t="s">
        <v>1435</v>
      </c>
      <c r="E11629" s="52" t="s">
        <v>201</v>
      </c>
      <c r="F11629" s="52" t="s">
        <v>201</v>
      </c>
      <c r="G11629" s="56" t="s">
        <v>1436</v>
      </c>
      <c r="H11629" s="57">
        <v>790000000</v>
      </c>
    </row>
    <row r="11630" spans="1:8">
      <c r="A11630" s="52" t="s">
        <v>811</v>
      </c>
      <c r="B11630" s="52" t="s">
        <v>890</v>
      </c>
      <c r="C11630" s="52" t="s">
        <v>930</v>
      </c>
      <c r="D11630" s="52" t="s">
        <v>1435</v>
      </c>
      <c r="E11630" s="52" t="s">
        <v>1096</v>
      </c>
      <c r="F11630" s="52" t="s">
        <v>201</v>
      </c>
      <c r="G11630" s="56" t="s">
        <v>1097</v>
      </c>
      <c r="H11630" s="57">
        <v>705000000</v>
      </c>
    </row>
    <row r="11631" spans="1:8" ht="25.5">
      <c r="A11631" s="52" t="s">
        <v>811</v>
      </c>
      <c r="B11631" s="52" t="s">
        <v>890</v>
      </c>
      <c r="C11631" s="52" t="s">
        <v>930</v>
      </c>
      <c r="D11631" s="52" t="s">
        <v>1435</v>
      </c>
      <c r="E11631" s="52" t="s">
        <v>1096</v>
      </c>
      <c r="F11631" s="52" t="s">
        <v>1098</v>
      </c>
      <c r="G11631" s="56" t="s">
        <v>1099</v>
      </c>
      <c r="H11631" s="57">
        <v>705000000</v>
      </c>
    </row>
    <row r="11632" spans="1:8">
      <c r="A11632" s="52" t="s">
        <v>811</v>
      </c>
      <c r="B11632" s="52" t="s">
        <v>890</v>
      </c>
      <c r="C11632" s="52" t="s">
        <v>930</v>
      </c>
      <c r="D11632" s="52" t="s">
        <v>1435</v>
      </c>
      <c r="E11632" s="52" t="s">
        <v>1100</v>
      </c>
      <c r="F11632" s="52" t="s">
        <v>201</v>
      </c>
      <c r="G11632" s="56" t="s">
        <v>1034</v>
      </c>
      <c r="H11632" s="57">
        <v>85000000</v>
      </c>
    </row>
    <row r="11633" spans="1:8">
      <c r="A11633" s="52" t="s">
        <v>811</v>
      </c>
      <c r="B11633" s="52" t="s">
        <v>890</v>
      </c>
      <c r="C11633" s="52" t="s">
        <v>930</v>
      </c>
      <c r="D11633" s="52" t="s">
        <v>1435</v>
      </c>
      <c r="E11633" s="52" t="s">
        <v>1100</v>
      </c>
      <c r="F11633" s="52" t="s">
        <v>1101</v>
      </c>
      <c r="G11633" s="56" t="s">
        <v>1102</v>
      </c>
      <c r="H11633" s="57">
        <v>20000000</v>
      </c>
    </row>
    <row r="11634" spans="1:8">
      <c r="A11634" s="52" t="s">
        <v>811</v>
      </c>
      <c r="B11634" s="52" t="s">
        <v>890</v>
      </c>
      <c r="C11634" s="52" t="s">
        <v>930</v>
      </c>
      <c r="D11634" s="52" t="s">
        <v>1435</v>
      </c>
      <c r="E11634" s="52" t="s">
        <v>1100</v>
      </c>
      <c r="F11634" s="52" t="s">
        <v>1103</v>
      </c>
      <c r="G11634" s="56" t="s">
        <v>1104</v>
      </c>
      <c r="H11634" s="57">
        <v>65000000</v>
      </c>
    </row>
    <row r="11635" spans="1:8">
      <c r="A11635" s="52" t="s">
        <v>811</v>
      </c>
      <c r="B11635" s="52" t="s">
        <v>890</v>
      </c>
      <c r="C11635" s="52" t="s">
        <v>930</v>
      </c>
      <c r="D11635" s="52" t="s">
        <v>1323</v>
      </c>
      <c r="E11635" s="52" t="s">
        <v>201</v>
      </c>
      <c r="F11635" s="52" t="s">
        <v>201</v>
      </c>
      <c r="G11635" s="56" t="s">
        <v>1324</v>
      </c>
      <c r="H11635" s="57">
        <v>300000000</v>
      </c>
    </row>
    <row r="11636" spans="1:8" ht="25.5">
      <c r="A11636" s="52" t="s">
        <v>811</v>
      </c>
      <c r="B11636" s="52" t="s">
        <v>890</v>
      </c>
      <c r="C11636" s="52" t="s">
        <v>930</v>
      </c>
      <c r="D11636" s="52" t="s">
        <v>1323</v>
      </c>
      <c r="E11636" s="52" t="s">
        <v>1076</v>
      </c>
      <c r="F11636" s="52" t="s">
        <v>201</v>
      </c>
      <c r="G11636" s="56" t="s">
        <v>1077</v>
      </c>
      <c r="H11636" s="57">
        <v>300000000</v>
      </c>
    </row>
    <row r="11637" spans="1:8">
      <c r="A11637" s="52" t="s">
        <v>811</v>
      </c>
      <c r="B11637" s="52" t="s">
        <v>890</v>
      </c>
      <c r="C11637" s="52" t="s">
        <v>930</v>
      </c>
      <c r="D11637" s="52" t="s">
        <v>1323</v>
      </c>
      <c r="E11637" s="52" t="s">
        <v>1076</v>
      </c>
      <c r="F11637" s="52" t="s">
        <v>1082</v>
      </c>
      <c r="G11637" s="56" t="s">
        <v>971</v>
      </c>
      <c r="H11637" s="57">
        <v>300000000</v>
      </c>
    </row>
    <row r="11638" spans="1:8" ht="38.25">
      <c r="A11638" s="52" t="s">
        <v>811</v>
      </c>
      <c r="B11638" s="52" t="s">
        <v>890</v>
      </c>
      <c r="C11638" s="52" t="s">
        <v>930</v>
      </c>
      <c r="D11638" s="52" t="s">
        <v>1428</v>
      </c>
      <c r="E11638" s="52" t="s">
        <v>201</v>
      </c>
      <c r="F11638" s="52" t="s">
        <v>201</v>
      </c>
      <c r="G11638" s="56" t="s">
        <v>1429</v>
      </c>
      <c r="H11638" s="57">
        <v>897891000</v>
      </c>
    </row>
    <row r="11639" spans="1:8">
      <c r="A11639" s="52" t="s">
        <v>811</v>
      </c>
      <c r="B11639" s="52" t="s">
        <v>890</v>
      </c>
      <c r="C11639" s="52" t="s">
        <v>930</v>
      </c>
      <c r="D11639" s="52" t="s">
        <v>1428</v>
      </c>
      <c r="E11639" s="52" t="s">
        <v>1083</v>
      </c>
      <c r="F11639" s="52" t="s">
        <v>201</v>
      </c>
      <c r="G11639" s="56" t="s">
        <v>971</v>
      </c>
      <c r="H11639" s="57">
        <v>897891000</v>
      </c>
    </row>
    <row r="11640" spans="1:8">
      <c r="A11640" s="52" t="s">
        <v>811</v>
      </c>
      <c r="B11640" s="52" t="s">
        <v>890</v>
      </c>
      <c r="C11640" s="52" t="s">
        <v>930</v>
      </c>
      <c r="D11640" s="52" t="s">
        <v>1428</v>
      </c>
      <c r="E11640" s="52" t="s">
        <v>1083</v>
      </c>
      <c r="F11640" s="52" t="s">
        <v>1090</v>
      </c>
      <c r="G11640" s="56" t="s">
        <v>1091</v>
      </c>
      <c r="H11640" s="57">
        <v>897891000</v>
      </c>
    </row>
    <row r="11641" spans="1:8">
      <c r="A11641" s="52" t="s">
        <v>811</v>
      </c>
      <c r="B11641" s="52" t="s">
        <v>890</v>
      </c>
      <c r="C11641" s="52" t="s">
        <v>1209</v>
      </c>
      <c r="D11641" s="52" t="s">
        <v>201</v>
      </c>
      <c r="E11641" s="52" t="s">
        <v>201</v>
      </c>
      <c r="F11641" s="52" t="s">
        <v>201</v>
      </c>
      <c r="G11641" s="56" t="s">
        <v>1210</v>
      </c>
      <c r="H11641" s="57">
        <v>32029503980</v>
      </c>
    </row>
    <row r="11642" spans="1:8" ht="25.5">
      <c r="A11642" s="52" t="s">
        <v>811</v>
      </c>
      <c r="B11642" s="52" t="s">
        <v>890</v>
      </c>
      <c r="C11642" s="52" t="s">
        <v>1209</v>
      </c>
      <c r="D11642" s="52" t="s">
        <v>1211</v>
      </c>
      <c r="E11642" s="52" t="s">
        <v>201</v>
      </c>
      <c r="F11642" s="52" t="s">
        <v>201</v>
      </c>
      <c r="G11642" s="56" t="s">
        <v>1212</v>
      </c>
      <c r="H11642" s="57">
        <v>8767394000</v>
      </c>
    </row>
    <row r="11643" spans="1:8" ht="25.5">
      <c r="A11643" s="52" t="s">
        <v>811</v>
      </c>
      <c r="B11643" s="52" t="s">
        <v>890</v>
      </c>
      <c r="C11643" s="52" t="s">
        <v>1209</v>
      </c>
      <c r="D11643" s="52" t="s">
        <v>1211</v>
      </c>
      <c r="E11643" s="52" t="s">
        <v>1346</v>
      </c>
      <c r="F11643" s="52" t="s">
        <v>201</v>
      </c>
      <c r="G11643" s="56" t="s">
        <v>1347</v>
      </c>
      <c r="H11643" s="57">
        <v>4047414000</v>
      </c>
    </row>
    <row r="11644" spans="1:8">
      <c r="A11644" s="52" t="s">
        <v>811</v>
      </c>
      <c r="B11644" s="52" t="s">
        <v>890</v>
      </c>
      <c r="C11644" s="52" t="s">
        <v>1209</v>
      </c>
      <c r="D11644" s="52" t="s">
        <v>1211</v>
      </c>
      <c r="E11644" s="52" t="s">
        <v>1346</v>
      </c>
      <c r="F11644" s="52" t="s">
        <v>1393</v>
      </c>
      <c r="G11644" s="56" t="s">
        <v>977</v>
      </c>
      <c r="H11644" s="57">
        <v>4047414000</v>
      </c>
    </row>
    <row r="11645" spans="1:8">
      <c r="A11645" s="52" t="s">
        <v>811</v>
      </c>
      <c r="B11645" s="52" t="s">
        <v>890</v>
      </c>
      <c r="C11645" s="52" t="s">
        <v>1209</v>
      </c>
      <c r="D11645" s="52" t="s">
        <v>1211</v>
      </c>
      <c r="E11645" s="52" t="s">
        <v>1396</v>
      </c>
      <c r="F11645" s="52" t="s">
        <v>201</v>
      </c>
      <c r="G11645" s="56" t="s">
        <v>1397</v>
      </c>
      <c r="H11645" s="57">
        <v>1422931000</v>
      </c>
    </row>
    <row r="11646" spans="1:8">
      <c r="A11646" s="52" t="s">
        <v>811</v>
      </c>
      <c r="B11646" s="52" t="s">
        <v>890</v>
      </c>
      <c r="C11646" s="52" t="s">
        <v>1209</v>
      </c>
      <c r="D11646" s="52" t="s">
        <v>1211</v>
      </c>
      <c r="E11646" s="52" t="s">
        <v>1396</v>
      </c>
      <c r="F11646" s="52" t="s">
        <v>1398</v>
      </c>
      <c r="G11646" s="56" t="s">
        <v>1399</v>
      </c>
      <c r="H11646" s="57">
        <v>1422931000</v>
      </c>
    </row>
    <row r="11647" spans="1:8">
      <c r="A11647" s="52" t="s">
        <v>811</v>
      </c>
      <c r="B11647" s="52" t="s">
        <v>890</v>
      </c>
      <c r="C11647" s="52" t="s">
        <v>1209</v>
      </c>
      <c r="D11647" s="52" t="s">
        <v>1211</v>
      </c>
      <c r="E11647" s="52" t="s">
        <v>1096</v>
      </c>
      <c r="F11647" s="52" t="s">
        <v>201</v>
      </c>
      <c r="G11647" s="56" t="s">
        <v>1097</v>
      </c>
      <c r="H11647" s="57">
        <v>3129924000</v>
      </c>
    </row>
    <row r="11648" spans="1:8" ht="25.5">
      <c r="A11648" s="52" t="s">
        <v>811</v>
      </c>
      <c r="B11648" s="52" t="s">
        <v>890</v>
      </c>
      <c r="C11648" s="52" t="s">
        <v>1209</v>
      </c>
      <c r="D11648" s="52" t="s">
        <v>1211</v>
      </c>
      <c r="E11648" s="52" t="s">
        <v>1096</v>
      </c>
      <c r="F11648" s="52" t="s">
        <v>1098</v>
      </c>
      <c r="G11648" s="56" t="s">
        <v>1099</v>
      </c>
      <c r="H11648" s="57">
        <v>3129924000</v>
      </c>
    </row>
    <row r="11649" spans="1:8">
      <c r="A11649" s="52" t="s">
        <v>811</v>
      </c>
      <c r="B11649" s="52" t="s">
        <v>890</v>
      </c>
      <c r="C11649" s="52" t="s">
        <v>1209</v>
      </c>
      <c r="D11649" s="52" t="s">
        <v>1211</v>
      </c>
      <c r="E11649" s="52" t="s">
        <v>1100</v>
      </c>
      <c r="F11649" s="52" t="s">
        <v>201</v>
      </c>
      <c r="G11649" s="56" t="s">
        <v>1034</v>
      </c>
      <c r="H11649" s="57">
        <v>167125000</v>
      </c>
    </row>
    <row r="11650" spans="1:8">
      <c r="A11650" s="52" t="s">
        <v>811</v>
      </c>
      <c r="B11650" s="52" t="s">
        <v>890</v>
      </c>
      <c r="C11650" s="52" t="s">
        <v>1209</v>
      </c>
      <c r="D11650" s="52" t="s">
        <v>1211</v>
      </c>
      <c r="E11650" s="52" t="s">
        <v>1100</v>
      </c>
      <c r="F11650" s="52" t="s">
        <v>1101</v>
      </c>
      <c r="G11650" s="56" t="s">
        <v>1102</v>
      </c>
      <c r="H11650" s="57">
        <v>10090000</v>
      </c>
    </row>
    <row r="11651" spans="1:8">
      <c r="A11651" s="52" t="s">
        <v>811</v>
      </c>
      <c r="B11651" s="52" t="s">
        <v>890</v>
      </c>
      <c r="C11651" s="52" t="s">
        <v>1209</v>
      </c>
      <c r="D11651" s="52" t="s">
        <v>1211</v>
      </c>
      <c r="E11651" s="52" t="s">
        <v>1100</v>
      </c>
      <c r="F11651" s="52" t="s">
        <v>1103</v>
      </c>
      <c r="G11651" s="56" t="s">
        <v>1104</v>
      </c>
      <c r="H11651" s="57">
        <v>128014000</v>
      </c>
    </row>
    <row r="11652" spans="1:8">
      <c r="A11652" s="52" t="s">
        <v>811</v>
      </c>
      <c r="B11652" s="52" t="s">
        <v>890</v>
      </c>
      <c r="C11652" s="52" t="s">
        <v>1209</v>
      </c>
      <c r="D11652" s="52" t="s">
        <v>1211</v>
      </c>
      <c r="E11652" s="52" t="s">
        <v>1100</v>
      </c>
      <c r="F11652" s="52" t="s">
        <v>1105</v>
      </c>
      <c r="G11652" s="56" t="s">
        <v>971</v>
      </c>
      <c r="H11652" s="57">
        <v>29021000</v>
      </c>
    </row>
    <row r="11653" spans="1:8" ht="25.5">
      <c r="A11653" s="52" t="s">
        <v>811</v>
      </c>
      <c r="B11653" s="52" t="s">
        <v>890</v>
      </c>
      <c r="C11653" s="52" t="s">
        <v>1209</v>
      </c>
      <c r="D11653" s="52" t="s">
        <v>1389</v>
      </c>
      <c r="E11653" s="52" t="s">
        <v>201</v>
      </c>
      <c r="F11653" s="52" t="s">
        <v>201</v>
      </c>
      <c r="G11653" s="56" t="s">
        <v>1390</v>
      </c>
      <c r="H11653" s="57">
        <v>23262109980</v>
      </c>
    </row>
    <row r="11654" spans="1:8">
      <c r="A11654" s="52" t="s">
        <v>811</v>
      </c>
      <c r="B11654" s="52" t="s">
        <v>890</v>
      </c>
      <c r="C11654" s="52" t="s">
        <v>1209</v>
      </c>
      <c r="D11654" s="52" t="s">
        <v>1389</v>
      </c>
      <c r="E11654" s="52" t="s">
        <v>972</v>
      </c>
      <c r="F11654" s="52" t="s">
        <v>201</v>
      </c>
      <c r="G11654" s="56" t="s">
        <v>973</v>
      </c>
      <c r="H11654" s="57">
        <v>262630000</v>
      </c>
    </row>
    <row r="11655" spans="1:8">
      <c r="A11655" s="52" t="s">
        <v>811</v>
      </c>
      <c r="B11655" s="52" t="s">
        <v>890</v>
      </c>
      <c r="C11655" s="52" t="s">
        <v>1209</v>
      </c>
      <c r="D11655" s="52" t="s">
        <v>1389</v>
      </c>
      <c r="E11655" s="52" t="s">
        <v>972</v>
      </c>
      <c r="F11655" s="52" t="s">
        <v>974</v>
      </c>
      <c r="G11655" s="56" t="s">
        <v>975</v>
      </c>
      <c r="H11655" s="57">
        <v>262630000</v>
      </c>
    </row>
    <row r="11656" spans="1:8" ht="25.5">
      <c r="A11656" s="52" t="s">
        <v>811</v>
      </c>
      <c r="B11656" s="52" t="s">
        <v>890</v>
      </c>
      <c r="C11656" s="52" t="s">
        <v>1209</v>
      </c>
      <c r="D11656" s="52" t="s">
        <v>1389</v>
      </c>
      <c r="E11656" s="52" t="s">
        <v>1076</v>
      </c>
      <c r="F11656" s="52" t="s">
        <v>201</v>
      </c>
      <c r="G11656" s="56" t="s">
        <v>1077</v>
      </c>
      <c r="H11656" s="57">
        <v>1700000000</v>
      </c>
    </row>
    <row r="11657" spans="1:8">
      <c r="A11657" s="52" t="s">
        <v>811</v>
      </c>
      <c r="B11657" s="52" t="s">
        <v>890</v>
      </c>
      <c r="C11657" s="52" t="s">
        <v>1209</v>
      </c>
      <c r="D11657" s="52" t="s">
        <v>1389</v>
      </c>
      <c r="E11657" s="52" t="s">
        <v>1076</v>
      </c>
      <c r="F11657" s="52" t="s">
        <v>1082</v>
      </c>
      <c r="G11657" s="56" t="s">
        <v>971</v>
      </c>
      <c r="H11657" s="57">
        <v>1700000000</v>
      </c>
    </row>
    <row r="11658" spans="1:8">
      <c r="A11658" s="52" t="s">
        <v>811</v>
      </c>
      <c r="B11658" s="52" t="s">
        <v>890</v>
      </c>
      <c r="C11658" s="52" t="s">
        <v>1209</v>
      </c>
      <c r="D11658" s="52" t="s">
        <v>1389</v>
      </c>
      <c r="E11658" s="52" t="s">
        <v>1580</v>
      </c>
      <c r="F11658" s="52" t="s">
        <v>201</v>
      </c>
      <c r="G11658" s="56" t="s">
        <v>1581</v>
      </c>
      <c r="H11658" s="57">
        <v>48730000</v>
      </c>
    </row>
    <row r="11659" spans="1:8">
      <c r="A11659" s="52" t="s">
        <v>811</v>
      </c>
      <c r="B11659" s="52" t="s">
        <v>890</v>
      </c>
      <c r="C11659" s="52" t="s">
        <v>1209</v>
      </c>
      <c r="D11659" s="52" t="s">
        <v>1389</v>
      </c>
      <c r="E11659" s="52" t="s">
        <v>1580</v>
      </c>
      <c r="F11659" s="52" t="s">
        <v>1582</v>
      </c>
      <c r="G11659" s="56" t="s">
        <v>971</v>
      </c>
      <c r="H11659" s="57">
        <v>48730000</v>
      </c>
    </row>
    <row r="11660" spans="1:8" ht="25.5">
      <c r="A11660" s="52" t="s">
        <v>811</v>
      </c>
      <c r="B11660" s="52" t="s">
        <v>890</v>
      </c>
      <c r="C11660" s="52" t="s">
        <v>1209</v>
      </c>
      <c r="D11660" s="52" t="s">
        <v>1389</v>
      </c>
      <c r="E11660" s="52" t="s">
        <v>1346</v>
      </c>
      <c r="F11660" s="52" t="s">
        <v>201</v>
      </c>
      <c r="G11660" s="56" t="s">
        <v>1347</v>
      </c>
      <c r="H11660" s="57">
        <v>6272401000</v>
      </c>
    </row>
    <row r="11661" spans="1:8">
      <c r="A11661" s="52" t="s">
        <v>811</v>
      </c>
      <c r="B11661" s="52" t="s">
        <v>890</v>
      </c>
      <c r="C11661" s="52" t="s">
        <v>1209</v>
      </c>
      <c r="D11661" s="52" t="s">
        <v>1389</v>
      </c>
      <c r="E11661" s="52" t="s">
        <v>1346</v>
      </c>
      <c r="F11661" s="52" t="s">
        <v>1393</v>
      </c>
      <c r="G11661" s="56" t="s">
        <v>977</v>
      </c>
      <c r="H11661" s="57">
        <v>6272401000</v>
      </c>
    </row>
    <row r="11662" spans="1:8">
      <c r="A11662" s="52" t="s">
        <v>811</v>
      </c>
      <c r="B11662" s="52" t="s">
        <v>890</v>
      </c>
      <c r="C11662" s="52" t="s">
        <v>1209</v>
      </c>
      <c r="D11662" s="52" t="s">
        <v>1389</v>
      </c>
      <c r="E11662" s="52" t="s">
        <v>1585</v>
      </c>
      <c r="F11662" s="52" t="s">
        <v>201</v>
      </c>
      <c r="G11662" s="56" t="s">
        <v>1586</v>
      </c>
      <c r="H11662" s="57">
        <v>189296500</v>
      </c>
    </row>
    <row r="11663" spans="1:8">
      <c r="A11663" s="52" t="s">
        <v>811</v>
      </c>
      <c r="B11663" s="52" t="s">
        <v>890</v>
      </c>
      <c r="C11663" s="52" t="s">
        <v>1209</v>
      </c>
      <c r="D11663" s="52" t="s">
        <v>1389</v>
      </c>
      <c r="E11663" s="52" t="s">
        <v>1585</v>
      </c>
      <c r="F11663" s="52" t="s">
        <v>1608</v>
      </c>
      <c r="G11663" s="56" t="s">
        <v>977</v>
      </c>
      <c r="H11663" s="57">
        <v>189296500</v>
      </c>
    </row>
    <row r="11664" spans="1:8">
      <c r="A11664" s="52" t="s">
        <v>811</v>
      </c>
      <c r="B11664" s="52" t="s">
        <v>890</v>
      </c>
      <c r="C11664" s="52" t="s">
        <v>1209</v>
      </c>
      <c r="D11664" s="52" t="s">
        <v>1389</v>
      </c>
      <c r="E11664" s="52" t="s">
        <v>1396</v>
      </c>
      <c r="F11664" s="52" t="s">
        <v>201</v>
      </c>
      <c r="G11664" s="56" t="s">
        <v>1397</v>
      </c>
      <c r="H11664" s="57">
        <v>10970760000</v>
      </c>
    </row>
    <row r="11665" spans="1:8">
      <c r="A11665" s="52" t="s">
        <v>811</v>
      </c>
      <c r="B11665" s="52" t="s">
        <v>890</v>
      </c>
      <c r="C11665" s="52" t="s">
        <v>1209</v>
      </c>
      <c r="D11665" s="52" t="s">
        <v>1389</v>
      </c>
      <c r="E11665" s="52" t="s">
        <v>1396</v>
      </c>
      <c r="F11665" s="52" t="s">
        <v>1398</v>
      </c>
      <c r="G11665" s="56" t="s">
        <v>1399</v>
      </c>
      <c r="H11665" s="57">
        <v>10270760000</v>
      </c>
    </row>
    <row r="11666" spans="1:8">
      <c r="A11666" s="52" t="s">
        <v>811</v>
      </c>
      <c r="B11666" s="52" t="s">
        <v>890</v>
      </c>
      <c r="C11666" s="52" t="s">
        <v>1209</v>
      </c>
      <c r="D11666" s="52" t="s">
        <v>1389</v>
      </c>
      <c r="E11666" s="52" t="s">
        <v>1396</v>
      </c>
      <c r="F11666" s="52" t="s">
        <v>1406</v>
      </c>
      <c r="G11666" s="56" t="s">
        <v>971</v>
      </c>
      <c r="H11666" s="57">
        <v>700000000</v>
      </c>
    </row>
    <row r="11667" spans="1:8">
      <c r="A11667" s="52" t="s">
        <v>811</v>
      </c>
      <c r="B11667" s="52" t="s">
        <v>890</v>
      </c>
      <c r="C11667" s="52" t="s">
        <v>1209</v>
      </c>
      <c r="D11667" s="52" t="s">
        <v>1389</v>
      </c>
      <c r="E11667" s="52" t="s">
        <v>1083</v>
      </c>
      <c r="F11667" s="52" t="s">
        <v>201</v>
      </c>
      <c r="G11667" s="56" t="s">
        <v>971</v>
      </c>
      <c r="H11667" s="57">
        <v>3811666480</v>
      </c>
    </row>
    <row r="11668" spans="1:8">
      <c r="A11668" s="52" t="s">
        <v>811</v>
      </c>
      <c r="B11668" s="52" t="s">
        <v>890</v>
      </c>
      <c r="C11668" s="52" t="s">
        <v>1209</v>
      </c>
      <c r="D11668" s="52" t="s">
        <v>1389</v>
      </c>
      <c r="E11668" s="52" t="s">
        <v>1083</v>
      </c>
      <c r="F11668" s="52" t="s">
        <v>1090</v>
      </c>
      <c r="G11668" s="56" t="s">
        <v>1091</v>
      </c>
      <c r="H11668" s="57">
        <v>3811666480</v>
      </c>
    </row>
    <row r="11669" spans="1:8">
      <c r="A11669" s="52" t="s">
        <v>811</v>
      </c>
      <c r="B11669" s="52" t="s">
        <v>890</v>
      </c>
      <c r="C11669" s="52" t="s">
        <v>1209</v>
      </c>
      <c r="D11669" s="52" t="s">
        <v>1389</v>
      </c>
      <c r="E11669" s="52" t="s">
        <v>1100</v>
      </c>
      <c r="F11669" s="52" t="s">
        <v>201</v>
      </c>
      <c r="G11669" s="56" t="s">
        <v>1034</v>
      </c>
      <c r="H11669" s="57">
        <v>6626000</v>
      </c>
    </row>
    <row r="11670" spans="1:8">
      <c r="A11670" s="52" t="s">
        <v>811</v>
      </c>
      <c r="B11670" s="52" t="s">
        <v>890</v>
      </c>
      <c r="C11670" s="52" t="s">
        <v>1209</v>
      </c>
      <c r="D11670" s="52" t="s">
        <v>1389</v>
      </c>
      <c r="E11670" s="52" t="s">
        <v>1100</v>
      </c>
      <c r="F11670" s="52" t="s">
        <v>1105</v>
      </c>
      <c r="G11670" s="56" t="s">
        <v>971</v>
      </c>
      <c r="H11670" s="57">
        <v>6626000</v>
      </c>
    </row>
    <row r="11671" spans="1:8">
      <c r="A11671" s="52" t="s">
        <v>811</v>
      </c>
      <c r="B11671" s="52" t="s">
        <v>890</v>
      </c>
      <c r="C11671" s="52" t="s">
        <v>1213</v>
      </c>
      <c r="D11671" s="52" t="s">
        <v>201</v>
      </c>
      <c r="E11671" s="52" t="s">
        <v>201</v>
      </c>
      <c r="F11671" s="52" t="s">
        <v>201</v>
      </c>
      <c r="G11671" s="56" t="s">
        <v>1214</v>
      </c>
      <c r="H11671" s="57">
        <v>45938200580</v>
      </c>
    </row>
    <row r="11672" spans="1:8" ht="25.5">
      <c r="A11672" s="52" t="s">
        <v>811</v>
      </c>
      <c r="B11672" s="52" t="s">
        <v>890</v>
      </c>
      <c r="C11672" s="52" t="s">
        <v>1213</v>
      </c>
      <c r="D11672" s="52" t="s">
        <v>1609</v>
      </c>
      <c r="E11672" s="52" t="s">
        <v>201</v>
      </c>
      <c r="F11672" s="52" t="s">
        <v>201</v>
      </c>
      <c r="G11672" s="56" t="s">
        <v>1610</v>
      </c>
      <c r="H11672" s="57">
        <v>0</v>
      </c>
    </row>
    <row r="11673" spans="1:8">
      <c r="A11673" s="52" t="s">
        <v>811</v>
      </c>
      <c r="B11673" s="52" t="s">
        <v>890</v>
      </c>
      <c r="C11673" s="52" t="s">
        <v>1213</v>
      </c>
      <c r="D11673" s="52" t="s">
        <v>514</v>
      </c>
      <c r="E11673" s="52" t="s">
        <v>201</v>
      </c>
      <c r="F11673" s="52" t="s">
        <v>201</v>
      </c>
      <c r="G11673" s="56" t="s">
        <v>1450</v>
      </c>
      <c r="H11673" s="57">
        <v>16489646500</v>
      </c>
    </row>
    <row r="11674" spans="1:8">
      <c r="A11674" s="52" t="s">
        <v>811</v>
      </c>
      <c r="B11674" s="52" t="s">
        <v>890</v>
      </c>
      <c r="C11674" s="52" t="s">
        <v>1213</v>
      </c>
      <c r="D11674" s="52" t="s">
        <v>514</v>
      </c>
      <c r="E11674" s="52" t="s">
        <v>1139</v>
      </c>
      <c r="F11674" s="52" t="s">
        <v>201</v>
      </c>
      <c r="G11674" s="56" t="s">
        <v>1140</v>
      </c>
      <c r="H11674" s="57">
        <v>17830000</v>
      </c>
    </row>
    <row r="11675" spans="1:8">
      <c r="A11675" s="52" t="s">
        <v>811</v>
      </c>
      <c r="B11675" s="52" t="s">
        <v>890</v>
      </c>
      <c r="C11675" s="52" t="s">
        <v>1213</v>
      </c>
      <c r="D11675" s="52" t="s">
        <v>514</v>
      </c>
      <c r="E11675" s="52" t="s">
        <v>1139</v>
      </c>
      <c r="F11675" s="52" t="s">
        <v>1266</v>
      </c>
      <c r="G11675" s="56" t="s">
        <v>1267</v>
      </c>
      <c r="H11675" s="57">
        <v>17830000</v>
      </c>
    </row>
    <row r="11676" spans="1:8">
      <c r="A11676" s="52" t="s">
        <v>811</v>
      </c>
      <c r="B11676" s="52" t="s">
        <v>890</v>
      </c>
      <c r="C11676" s="52" t="s">
        <v>1213</v>
      </c>
      <c r="D11676" s="52" t="s">
        <v>514</v>
      </c>
      <c r="E11676" s="52" t="s">
        <v>1021</v>
      </c>
      <c r="F11676" s="52" t="s">
        <v>201</v>
      </c>
      <c r="G11676" s="56" t="s">
        <v>1022</v>
      </c>
      <c r="H11676" s="57">
        <v>71200000</v>
      </c>
    </row>
    <row r="11677" spans="1:8">
      <c r="A11677" s="52" t="s">
        <v>811</v>
      </c>
      <c r="B11677" s="52" t="s">
        <v>890</v>
      </c>
      <c r="C11677" s="52" t="s">
        <v>1213</v>
      </c>
      <c r="D11677" s="52" t="s">
        <v>514</v>
      </c>
      <c r="E11677" s="52" t="s">
        <v>1021</v>
      </c>
      <c r="F11677" s="52" t="s">
        <v>1033</v>
      </c>
      <c r="G11677" s="56" t="s">
        <v>1034</v>
      </c>
      <c r="H11677" s="57">
        <v>71200000</v>
      </c>
    </row>
    <row r="11678" spans="1:8" ht="25.5">
      <c r="A11678" s="52" t="s">
        <v>811</v>
      </c>
      <c r="B11678" s="52" t="s">
        <v>890</v>
      </c>
      <c r="C11678" s="52" t="s">
        <v>1213</v>
      </c>
      <c r="D11678" s="52" t="s">
        <v>514</v>
      </c>
      <c r="E11678" s="52" t="s">
        <v>1076</v>
      </c>
      <c r="F11678" s="52" t="s">
        <v>201</v>
      </c>
      <c r="G11678" s="56" t="s">
        <v>1077</v>
      </c>
      <c r="H11678" s="57">
        <v>810320000</v>
      </c>
    </row>
    <row r="11679" spans="1:8">
      <c r="A11679" s="52" t="s">
        <v>811</v>
      </c>
      <c r="B11679" s="52" t="s">
        <v>890</v>
      </c>
      <c r="C11679" s="52" t="s">
        <v>1213</v>
      </c>
      <c r="D11679" s="52" t="s">
        <v>514</v>
      </c>
      <c r="E11679" s="52" t="s">
        <v>1076</v>
      </c>
      <c r="F11679" s="52" t="s">
        <v>1080</v>
      </c>
      <c r="G11679" s="56" t="s">
        <v>1081</v>
      </c>
      <c r="H11679" s="57">
        <v>36000000</v>
      </c>
    </row>
    <row r="11680" spans="1:8">
      <c r="A11680" s="52" t="s">
        <v>811</v>
      </c>
      <c r="B11680" s="52" t="s">
        <v>890</v>
      </c>
      <c r="C11680" s="52" t="s">
        <v>1213</v>
      </c>
      <c r="D11680" s="52" t="s">
        <v>514</v>
      </c>
      <c r="E11680" s="52" t="s">
        <v>1076</v>
      </c>
      <c r="F11680" s="52" t="s">
        <v>1082</v>
      </c>
      <c r="G11680" s="56" t="s">
        <v>971</v>
      </c>
      <c r="H11680" s="57">
        <v>774320000</v>
      </c>
    </row>
    <row r="11681" spans="1:8">
      <c r="A11681" s="52" t="s">
        <v>811</v>
      </c>
      <c r="B11681" s="52" t="s">
        <v>890</v>
      </c>
      <c r="C11681" s="52" t="s">
        <v>1213</v>
      </c>
      <c r="D11681" s="52" t="s">
        <v>514</v>
      </c>
      <c r="E11681" s="52" t="s">
        <v>1396</v>
      </c>
      <c r="F11681" s="52" t="s">
        <v>201</v>
      </c>
      <c r="G11681" s="56" t="s">
        <v>1397</v>
      </c>
      <c r="H11681" s="57">
        <v>3004419000</v>
      </c>
    </row>
    <row r="11682" spans="1:8">
      <c r="A11682" s="52" t="s">
        <v>811</v>
      </c>
      <c r="B11682" s="52" t="s">
        <v>890</v>
      </c>
      <c r="C11682" s="52" t="s">
        <v>1213</v>
      </c>
      <c r="D11682" s="52" t="s">
        <v>514</v>
      </c>
      <c r="E11682" s="52" t="s">
        <v>1396</v>
      </c>
      <c r="F11682" s="52" t="s">
        <v>1398</v>
      </c>
      <c r="G11682" s="56" t="s">
        <v>1399</v>
      </c>
      <c r="H11682" s="57">
        <v>3004419000</v>
      </c>
    </row>
    <row r="11683" spans="1:8">
      <c r="A11683" s="52" t="s">
        <v>811</v>
      </c>
      <c r="B11683" s="52" t="s">
        <v>890</v>
      </c>
      <c r="C11683" s="52" t="s">
        <v>1213</v>
      </c>
      <c r="D11683" s="52" t="s">
        <v>514</v>
      </c>
      <c r="E11683" s="52" t="s">
        <v>1083</v>
      </c>
      <c r="F11683" s="52" t="s">
        <v>201</v>
      </c>
      <c r="G11683" s="56" t="s">
        <v>971</v>
      </c>
      <c r="H11683" s="57">
        <v>11556395000</v>
      </c>
    </row>
    <row r="11684" spans="1:8" ht="25.5">
      <c r="A11684" s="52" t="s">
        <v>811</v>
      </c>
      <c r="B11684" s="52" t="s">
        <v>890</v>
      </c>
      <c r="C11684" s="52" t="s">
        <v>1213</v>
      </c>
      <c r="D11684" s="52" t="s">
        <v>514</v>
      </c>
      <c r="E11684" s="52" t="s">
        <v>1083</v>
      </c>
      <c r="F11684" s="52" t="s">
        <v>1332</v>
      </c>
      <c r="G11684" s="56" t="s">
        <v>1333</v>
      </c>
      <c r="H11684" s="57">
        <v>150000000</v>
      </c>
    </row>
    <row r="11685" spans="1:8">
      <c r="A11685" s="52" t="s">
        <v>811</v>
      </c>
      <c r="B11685" s="52" t="s">
        <v>890</v>
      </c>
      <c r="C11685" s="52" t="s">
        <v>1213</v>
      </c>
      <c r="D11685" s="52" t="s">
        <v>514</v>
      </c>
      <c r="E11685" s="52" t="s">
        <v>1083</v>
      </c>
      <c r="F11685" s="52" t="s">
        <v>1090</v>
      </c>
      <c r="G11685" s="56" t="s">
        <v>1091</v>
      </c>
      <c r="H11685" s="57">
        <v>11406395000</v>
      </c>
    </row>
    <row r="11686" spans="1:8">
      <c r="A11686" s="52" t="s">
        <v>811</v>
      </c>
      <c r="B11686" s="52" t="s">
        <v>890</v>
      </c>
      <c r="C11686" s="52" t="s">
        <v>1213</v>
      </c>
      <c r="D11686" s="52" t="s">
        <v>514</v>
      </c>
      <c r="E11686" s="52" t="s">
        <v>1262</v>
      </c>
      <c r="F11686" s="52" t="s">
        <v>201</v>
      </c>
      <c r="G11686" s="56" t="s">
        <v>1263</v>
      </c>
      <c r="H11686" s="57">
        <v>1000000000</v>
      </c>
    </row>
    <row r="11687" spans="1:8">
      <c r="A11687" s="52" t="s">
        <v>811</v>
      </c>
      <c r="B11687" s="52" t="s">
        <v>890</v>
      </c>
      <c r="C11687" s="52" t="s">
        <v>1213</v>
      </c>
      <c r="D11687" s="52" t="s">
        <v>514</v>
      </c>
      <c r="E11687" s="52" t="s">
        <v>1262</v>
      </c>
      <c r="F11687" s="52" t="s">
        <v>1373</v>
      </c>
      <c r="G11687" s="56" t="s">
        <v>1374</v>
      </c>
      <c r="H11687" s="57">
        <v>1000000000</v>
      </c>
    </row>
    <row r="11688" spans="1:8" ht="25.5">
      <c r="A11688" s="52" t="s">
        <v>811</v>
      </c>
      <c r="B11688" s="52" t="s">
        <v>890</v>
      </c>
      <c r="C11688" s="52" t="s">
        <v>1213</v>
      </c>
      <c r="D11688" s="52" t="s">
        <v>514</v>
      </c>
      <c r="E11688" s="52" t="s">
        <v>1143</v>
      </c>
      <c r="F11688" s="52" t="s">
        <v>201</v>
      </c>
      <c r="G11688" s="56" t="s">
        <v>1144</v>
      </c>
      <c r="H11688" s="57">
        <v>29482500</v>
      </c>
    </row>
    <row r="11689" spans="1:8" ht="25.5">
      <c r="A11689" s="52" t="s">
        <v>811</v>
      </c>
      <c r="B11689" s="52" t="s">
        <v>890</v>
      </c>
      <c r="C11689" s="52" t="s">
        <v>1213</v>
      </c>
      <c r="D11689" s="52" t="s">
        <v>514</v>
      </c>
      <c r="E11689" s="52" t="s">
        <v>1143</v>
      </c>
      <c r="F11689" s="52" t="s">
        <v>1170</v>
      </c>
      <c r="G11689" s="56" t="s">
        <v>1171</v>
      </c>
      <c r="H11689" s="57">
        <v>29482500</v>
      </c>
    </row>
    <row r="11690" spans="1:8">
      <c r="A11690" s="52" t="s">
        <v>811</v>
      </c>
      <c r="B11690" s="52" t="s">
        <v>890</v>
      </c>
      <c r="C11690" s="52" t="s">
        <v>1213</v>
      </c>
      <c r="D11690" s="52" t="s">
        <v>1215</v>
      </c>
      <c r="E11690" s="52" t="s">
        <v>201</v>
      </c>
      <c r="F11690" s="52" t="s">
        <v>201</v>
      </c>
      <c r="G11690" s="56" t="s">
        <v>1216</v>
      </c>
      <c r="H11690" s="57">
        <v>23568095080</v>
      </c>
    </row>
    <row r="11691" spans="1:8">
      <c r="A11691" s="52" t="s">
        <v>811</v>
      </c>
      <c r="B11691" s="52" t="s">
        <v>890</v>
      </c>
      <c r="C11691" s="52" t="s">
        <v>1213</v>
      </c>
      <c r="D11691" s="52" t="s">
        <v>1215</v>
      </c>
      <c r="E11691" s="52" t="s">
        <v>944</v>
      </c>
      <c r="F11691" s="52" t="s">
        <v>201</v>
      </c>
      <c r="G11691" s="56" t="s">
        <v>945</v>
      </c>
      <c r="H11691" s="57">
        <v>67257500</v>
      </c>
    </row>
    <row r="11692" spans="1:8">
      <c r="A11692" s="52" t="s">
        <v>811</v>
      </c>
      <c r="B11692" s="52" t="s">
        <v>890</v>
      </c>
      <c r="C11692" s="52" t="s">
        <v>1213</v>
      </c>
      <c r="D11692" s="52" t="s">
        <v>1215</v>
      </c>
      <c r="E11692" s="52" t="s">
        <v>944</v>
      </c>
      <c r="F11692" s="52" t="s">
        <v>948</v>
      </c>
      <c r="G11692" s="56" t="s">
        <v>949</v>
      </c>
      <c r="H11692" s="57">
        <v>67257500</v>
      </c>
    </row>
    <row r="11693" spans="1:8">
      <c r="A11693" s="52" t="s">
        <v>811</v>
      </c>
      <c r="B11693" s="52" t="s">
        <v>890</v>
      </c>
      <c r="C11693" s="52" t="s">
        <v>1213</v>
      </c>
      <c r="D11693" s="52" t="s">
        <v>1215</v>
      </c>
      <c r="E11693" s="52" t="s">
        <v>996</v>
      </c>
      <c r="F11693" s="52" t="s">
        <v>201</v>
      </c>
      <c r="G11693" s="56" t="s">
        <v>997</v>
      </c>
      <c r="H11693" s="57">
        <v>6826000</v>
      </c>
    </row>
    <row r="11694" spans="1:8">
      <c r="A11694" s="52" t="s">
        <v>811</v>
      </c>
      <c r="B11694" s="52" t="s">
        <v>890</v>
      </c>
      <c r="C11694" s="52" t="s">
        <v>1213</v>
      </c>
      <c r="D11694" s="52" t="s">
        <v>1215</v>
      </c>
      <c r="E11694" s="52" t="s">
        <v>996</v>
      </c>
      <c r="F11694" s="52" t="s">
        <v>998</v>
      </c>
      <c r="G11694" s="56" t="s">
        <v>999</v>
      </c>
      <c r="H11694" s="57">
        <v>6826000</v>
      </c>
    </row>
    <row r="11695" spans="1:8">
      <c r="A11695" s="52" t="s">
        <v>811</v>
      </c>
      <c r="B11695" s="52" t="s">
        <v>890</v>
      </c>
      <c r="C11695" s="52" t="s">
        <v>1213</v>
      </c>
      <c r="D11695" s="52" t="s">
        <v>1215</v>
      </c>
      <c r="E11695" s="52" t="s">
        <v>1021</v>
      </c>
      <c r="F11695" s="52" t="s">
        <v>201</v>
      </c>
      <c r="G11695" s="56" t="s">
        <v>1022</v>
      </c>
      <c r="H11695" s="57">
        <v>75916500</v>
      </c>
    </row>
    <row r="11696" spans="1:8">
      <c r="A11696" s="52" t="s">
        <v>811</v>
      </c>
      <c r="B11696" s="52" t="s">
        <v>890</v>
      </c>
      <c r="C11696" s="52" t="s">
        <v>1213</v>
      </c>
      <c r="D11696" s="52" t="s">
        <v>1215</v>
      </c>
      <c r="E11696" s="52" t="s">
        <v>1021</v>
      </c>
      <c r="F11696" s="52" t="s">
        <v>1023</v>
      </c>
      <c r="G11696" s="56" t="s">
        <v>1024</v>
      </c>
      <c r="H11696" s="57">
        <v>4966500</v>
      </c>
    </row>
    <row r="11697" spans="1:8">
      <c r="A11697" s="52" t="s">
        <v>811</v>
      </c>
      <c r="B11697" s="52" t="s">
        <v>890</v>
      </c>
      <c r="C11697" s="52" t="s">
        <v>1213</v>
      </c>
      <c r="D11697" s="52" t="s">
        <v>1215</v>
      </c>
      <c r="E11697" s="52" t="s">
        <v>1021</v>
      </c>
      <c r="F11697" s="52" t="s">
        <v>1031</v>
      </c>
      <c r="G11697" s="56" t="s">
        <v>1032</v>
      </c>
      <c r="H11697" s="57">
        <v>70950000</v>
      </c>
    </row>
    <row r="11698" spans="1:8" ht="25.5">
      <c r="A11698" s="52" t="s">
        <v>811</v>
      </c>
      <c r="B11698" s="52" t="s">
        <v>890</v>
      </c>
      <c r="C11698" s="52" t="s">
        <v>1213</v>
      </c>
      <c r="D11698" s="52" t="s">
        <v>1215</v>
      </c>
      <c r="E11698" s="52" t="s">
        <v>1076</v>
      </c>
      <c r="F11698" s="52" t="s">
        <v>201</v>
      </c>
      <c r="G11698" s="56" t="s">
        <v>1077</v>
      </c>
      <c r="H11698" s="57">
        <v>496467000</v>
      </c>
    </row>
    <row r="11699" spans="1:8">
      <c r="A11699" s="52" t="s">
        <v>811</v>
      </c>
      <c r="B11699" s="52" t="s">
        <v>890</v>
      </c>
      <c r="C11699" s="52" t="s">
        <v>1213</v>
      </c>
      <c r="D11699" s="52" t="s">
        <v>1215</v>
      </c>
      <c r="E11699" s="52" t="s">
        <v>1076</v>
      </c>
      <c r="F11699" s="52" t="s">
        <v>1082</v>
      </c>
      <c r="G11699" s="56" t="s">
        <v>971</v>
      </c>
      <c r="H11699" s="57">
        <v>496467000</v>
      </c>
    </row>
    <row r="11700" spans="1:8">
      <c r="A11700" s="52" t="s">
        <v>811</v>
      </c>
      <c r="B11700" s="52" t="s">
        <v>890</v>
      </c>
      <c r="C11700" s="52" t="s">
        <v>1213</v>
      </c>
      <c r="D11700" s="52" t="s">
        <v>1215</v>
      </c>
      <c r="E11700" s="52" t="s">
        <v>1083</v>
      </c>
      <c r="F11700" s="52" t="s">
        <v>201</v>
      </c>
      <c r="G11700" s="56" t="s">
        <v>971</v>
      </c>
      <c r="H11700" s="57">
        <v>13275900080</v>
      </c>
    </row>
    <row r="11701" spans="1:8">
      <c r="A11701" s="52" t="s">
        <v>811</v>
      </c>
      <c r="B11701" s="52" t="s">
        <v>890</v>
      </c>
      <c r="C11701" s="52" t="s">
        <v>1213</v>
      </c>
      <c r="D11701" s="52" t="s">
        <v>1215</v>
      </c>
      <c r="E11701" s="52" t="s">
        <v>1083</v>
      </c>
      <c r="F11701" s="52" t="s">
        <v>1090</v>
      </c>
      <c r="G11701" s="56" t="s">
        <v>1091</v>
      </c>
      <c r="H11701" s="57">
        <v>13275900080</v>
      </c>
    </row>
    <row r="11702" spans="1:8" ht="25.5">
      <c r="A11702" s="52" t="s">
        <v>811</v>
      </c>
      <c r="B11702" s="52" t="s">
        <v>890</v>
      </c>
      <c r="C11702" s="52" t="s">
        <v>1213</v>
      </c>
      <c r="D11702" s="52" t="s">
        <v>1215</v>
      </c>
      <c r="E11702" s="52" t="s">
        <v>1143</v>
      </c>
      <c r="F11702" s="52" t="s">
        <v>201</v>
      </c>
      <c r="G11702" s="56" t="s">
        <v>1144</v>
      </c>
      <c r="H11702" s="57">
        <v>9645728000</v>
      </c>
    </row>
    <row r="11703" spans="1:8" ht="25.5">
      <c r="A11703" s="52" t="s">
        <v>811</v>
      </c>
      <c r="B11703" s="52" t="s">
        <v>890</v>
      </c>
      <c r="C11703" s="52" t="s">
        <v>1213</v>
      </c>
      <c r="D11703" s="52" t="s">
        <v>1215</v>
      </c>
      <c r="E11703" s="52" t="s">
        <v>1143</v>
      </c>
      <c r="F11703" s="52" t="s">
        <v>1145</v>
      </c>
      <c r="G11703" s="56" t="s">
        <v>1146</v>
      </c>
      <c r="H11703" s="57">
        <v>9645728000</v>
      </c>
    </row>
    <row r="11704" spans="1:8">
      <c r="A11704" s="52" t="s">
        <v>811</v>
      </c>
      <c r="B11704" s="52" t="s">
        <v>890</v>
      </c>
      <c r="C11704" s="52" t="s">
        <v>1213</v>
      </c>
      <c r="D11704" s="52" t="s">
        <v>1416</v>
      </c>
      <c r="E11704" s="52" t="s">
        <v>201</v>
      </c>
      <c r="F11704" s="52" t="s">
        <v>201</v>
      </c>
      <c r="G11704" s="56" t="s">
        <v>1611</v>
      </c>
      <c r="H11704" s="57">
        <v>5880459000</v>
      </c>
    </row>
    <row r="11705" spans="1:8" ht="25.5">
      <c r="A11705" s="52" t="s">
        <v>811</v>
      </c>
      <c r="B11705" s="52" t="s">
        <v>890</v>
      </c>
      <c r="C11705" s="52" t="s">
        <v>1213</v>
      </c>
      <c r="D11705" s="52" t="s">
        <v>1416</v>
      </c>
      <c r="E11705" s="52" t="s">
        <v>1076</v>
      </c>
      <c r="F11705" s="52" t="s">
        <v>201</v>
      </c>
      <c r="G11705" s="56" t="s">
        <v>1077</v>
      </c>
      <c r="H11705" s="57">
        <v>100000000</v>
      </c>
    </row>
    <row r="11706" spans="1:8">
      <c r="A11706" s="52" t="s">
        <v>811</v>
      </c>
      <c r="B11706" s="52" t="s">
        <v>890</v>
      </c>
      <c r="C11706" s="52" t="s">
        <v>1213</v>
      </c>
      <c r="D11706" s="52" t="s">
        <v>1416</v>
      </c>
      <c r="E11706" s="52" t="s">
        <v>1076</v>
      </c>
      <c r="F11706" s="52" t="s">
        <v>1082</v>
      </c>
      <c r="G11706" s="56" t="s">
        <v>971</v>
      </c>
      <c r="H11706" s="57">
        <v>100000000</v>
      </c>
    </row>
    <row r="11707" spans="1:8">
      <c r="A11707" s="52" t="s">
        <v>811</v>
      </c>
      <c r="B11707" s="52" t="s">
        <v>890</v>
      </c>
      <c r="C11707" s="52" t="s">
        <v>1213</v>
      </c>
      <c r="D11707" s="52" t="s">
        <v>1416</v>
      </c>
      <c r="E11707" s="52" t="s">
        <v>1083</v>
      </c>
      <c r="F11707" s="52" t="s">
        <v>201</v>
      </c>
      <c r="G11707" s="56" t="s">
        <v>971</v>
      </c>
      <c r="H11707" s="57">
        <v>5780459000</v>
      </c>
    </row>
    <row r="11708" spans="1:8" ht="25.5">
      <c r="A11708" s="52" t="s">
        <v>811</v>
      </c>
      <c r="B11708" s="52" t="s">
        <v>890</v>
      </c>
      <c r="C11708" s="52" t="s">
        <v>1213</v>
      </c>
      <c r="D11708" s="52" t="s">
        <v>1416</v>
      </c>
      <c r="E11708" s="52" t="s">
        <v>1083</v>
      </c>
      <c r="F11708" s="52" t="s">
        <v>1567</v>
      </c>
      <c r="G11708" s="56" t="s">
        <v>1568</v>
      </c>
      <c r="H11708" s="57">
        <v>1550000000</v>
      </c>
    </row>
    <row r="11709" spans="1:8">
      <c r="A11709" s="52" t="s">
        <v>811</v>
      </c>
      <c r="B11709" s="52" t="s">
        <v>890</v>
      </c>
      <c r="C11709" s="52" t="s">
        <v>1213</v>
      </c>
      <c r="D11709" s="52" t="s">
        <v>1416</v>
      </c>
      <c r="E11709" s="52" t="s">
        <v>1083</v>
      </c>
      <c r="F11709" s="52" t="s">
        <v>1090</v>
      </c>
      <c r="G11709" s="56" t="s">
        <v>1091</v>
      </c>
      <c r="H11709" s="57">
        <v>4230459000</v>
      </c>
    </row>
    <row r="11710" spans="1:8">
      <c r="A11710" s="52" t="s">
        <v>811</v>
      </c>
      <c r="B11710" s="52" t="s">
        <v>890</v>
      </c>
      <c r="C11710" s="52" t="s">
        <v>1418</v>
      </c>
      <c r="D11710" s="52" t="s">
        <v>201</v>
      </c>
      <c r="E11710" s="52" t="s">
        <v>201</v>
      </c>
      <c r="F11710" s="52" t="s">
        <v>201</v>
      </c>
      <c r="G11710" s="56" t="s">
        <v>1419</v>
      </c>
      <c r="H11710" s="57">
        <v>5759064980552</v>
      </c>
    </row>
    <row r="11711" spans="1:8">
      <c r="A11711" s="52" t="s">
        <v>811</v>
      </c>
      <c r="B11711" s="52" t="s">
        <v>890</v>
      </c>
      <c r="C11711" s="52" t="s">
        <v>1418</v>
      </c>
      <c r="D11711" s="52" t="s">
        <v>1420</v>
      </c>
      <c r="E11711" s="52" t="s">
        <v>201</v>
      </c>
      <c r="F11711" s="52" t="s">
        <v>201</v>
      </c>
      <c r="G11711" s="56" t="s">
        <v>1421</v>
      </c>
      <c r="H11711" s="57">
        <v>1008317820800</v>
      </c>
    </row>
    <row r="11712" spans="1:8">
      <c r="A11712" s="52" t="s">
        <v>811</v>
      </c>
      <c r="B11712" s="52" t="s">
        <v>890</v>
      </c>
      <c r="C11712" s="52" t="s">
        <v>1418</v>
      </c>
      <c r="D11712" s="52" t="s">
        <v>1420</v>
      </c>
      <c r="E11712" s="52" t="s">
        <v>1523</v>
      </c>
      <c r="F11712" s="52" t="s">
        <v>201</v>
      </c>
      <c r="G11712" s="56" t="s">
        <v>1524</v>
      </c>
      <c r="H11712" s="57">
        <v>1008317820800</v>
      </c>
    </row>
    <row r="11713" spans="1:8">
      <c r="A11713" s="52" t="s">
        <v>811</v>
      </c>
      <c r="B11713" s="52" t="s">
        <v>890</v>
      </c>
      <c r="C11713" s="52" t="s">
        <v>1418</v>
      </c>
      <c r="D11713" s="52" t="s">
        <v>1420</v>
      </c>
      <c r="E11713" s="52" t="s">
        <v>1523</v>
      </c>
      <c r="F11713" s="52" t="s">
        <v>1525</v>
      </c>
      <c r="G11713" s="56" t="s">
        <v>1526</v>
      </c>
      <c r="H11713" s="57">
        <v>1008317820800</v>
      </c>
    </row>
    <row r="11714" spans="1:8">
      <c r="A11714" s="52" t="s">
        <v>811</v>
      </c>
      <c r="B11714" s="52" t="s">
        <v>890</v>
      </c>
      <c r="C11714" s="52" t="s">
        <v>1418</v>
      </c>
      <c r="D11714" s="52" t="s">
        <v>1527</v>
      </c>
      <c r="E11714" s="52" t="s">
        <v>201</v>
      </c>
      <c r="F11714" s="52" t="s">
        <v>201</v>
      </c>
      <c r="G11714" s="56" t="s">
        <v>1528</v>
      </c>
      <c r="H11714" s="57">
        <v>1756106205771</v>
      </c>
    </row>
    <row r="11715" spans="1:8">
      <c r="A11715" s="52" t="s">
        <v>811</v>
      </c>
      <c r="B11715" s="52" t="s">
        <v>890</v>
      </c>
      <c r="C11715" s="52" t="s">
        <v>1418</v>
      </c>
      <c r="D11715" s="52" t="s">
        <v>1527</v>
      </c>
      <c r="E11715" s="52" t="s">
        <v>1523</v>
      </c>
      <c r="F11715" s="52" t="s">
        <v>201</v>
      </c>
      <c r="G11715" s="56" t="s">
        <v>1524</v>
      </c>
      <c r="H11715" s="57">
        <v>1756106205771</v>
      </c>
    </row>
    <row r="11716" spans="1:8">
      <c r="A11716" s="52" t="s">
        <v>811</v>
      </c>
      <c r="B11716" s="52" t="s">
        <v>890</v>
      </c>
      <c r="C11716" s="52" t="s">
        <v>1418</v>
      </c>
      <c r="D11716" s="52" t="s">
        <v>1527</v>
      </c>
      <c r="E11716" s="52" t="s">
        <v>1523</v>
      </c>
      <c r="F11716" s="52" t="s">
        <v>1529</v>
      </c>
      <c r="G11716" s="56" t="s">
        <v>1530</v>
      </c>
      <c r="H11716" s="57">
        <v>1756106205771</v>
      </c>
    </row>
    <row r="11717" spans="1:8">
      <c r="A11717" s="52" t="s">
        <v>811</v>
      </c>
      <c r="B11717" s="52" t="s">
        <v>890</v>
      </c>
      <c r="C11717" s="52" t="s">
        <v>1418</v>
      </c>
      <c r="D11717" s="52" t="s">
        <v>1531</v>
      </c>
      <c r="E11717" s="52" t="s">
        <v>201</v>
      </c>
      <c r="F11717" s="52" t="s">
        <v>201</v>
      </c>
      <c r="G11717" s="56" t="s">
        <v>1532</v>
      </c>
      <c r="H11717" s="57">
        <v>58617094385</v>
      </c>
    </row>
    <row r="11718" spans="1:8">
      <c r="A11718" s="52" t="s">
        <v>811</v>
      </c>
      <c r="B11718" s="52" t="s">
        <v>890</v>
      </c>
      <c r="C11718" s="52" t="s">
        <v>1418</v>
      </c>
      <c r="D11718" s="52" t="s">
        <v>1531</v>
      </c>
      <c r="E11718" s="52" t="s">
        <v>1533</v>
      </c>
      <c r="F11718" s="52" t="s">
        <v>201</v>
      </c>
      <c r="G11718" s="56" t="s">
        <v>1534</v>
      </c>
      <c r="H11718" s="57">
        <v>58617094385</v>
      </c>
    </row>
    <row r="11719" spans="1:8" ht="25.5">
      <c r="A11719" s="52" t="s">
        <v>811</v>
      </c>
      <c r="B11719" s="52" t="s">
        <v>890</v>
      </c>
      <c r="C11719" s="52" t="s">
        <v>1418</v>
      </c>
      <c r="D11719" s="52" t="s">
        <v>1531</v>
      </c>
      <c r="E11719" s="52" t="s">
        <v>1533</v>
      </c>
      <c r="F11719" s="52" t="s">
        <v>1535</v>
      </c>
      <c r="G11719" s="56" t="s">
        <v>1536</v>
      </c>
      <c r="H11719" s="57">
        <v>58617094385</v>
      </c>
    </row>
    <row r="11720" spans="1:8">
      <c r="A11720" s="52" t="s">
        <v>811</v>
      </c>
      <c r="B11720" s="52" t="s">
        <v>890</v>
      </c>
      <c r="C11720" s="52" t="s">
        <v>1418</v>
      </c>
      <c r="D11720" s="52" t="s">
        <v>1537</v>
      </c>
      <c r="E11720" s="52" t="s">
        <v>201</v>
      </c>
      <c r="F11720" s="52" t="s">
        <v>201</v>
      </c>
      <c r="G11720" s="56" t="s">
        <v>1538</v>
      </c>
      <c r="H11720" s="57">
        <v>2936023859596</v>
      </c>
    </row>
    <row r="11721" spans="1:8" ht="25.5">
      <c r="A11721" s="52" t="s">
        <v>811</v>
      </c>
      <c r="B11721" s="52" t="s">
        <v>890</v>
      </c>
      <c r="C11721" s="52" t="s">
        <v>1418</v>
      </c>
      <c r="D11721" s="52" t="s">
        <v>1537</v>
      </c>
      <c r="E11721" s="52" t="s">
        <v>1539</v>
      </c>
      <c r="F11721" s="52" t="s">
        <v>201</v>
      </c>
      <c r="G11721" s="56" t="s">
        <v>1540</v>
      </c>
      <c r="H11721" s="57">
        <v>2936023859596</v>
      </c>
    </row>
    <row r="11722" spans="1:8" ht="38.25">
      <c r="A11722" s="52" t="s">
        <v>811</v>
      </c>
      <c r="B11722" s="52" t="s">
        <v>890</v>
      </c>
      <c r="C11722" s="52" t="s">
        <v>1418</v>
      </c>
      <c r="D11722" s="52" t="s">
        <v>1537</v>
      </c>
      <c r="E11722" s="52" t="s">
        <v>1539</v>
      </c>
      <c r="F11722" s="52" t="s">
        <v>1541</v>
      </c>
      <c r="G11722" s="56" t="s">
        <v>1542</v>
      </c>
      <c r="H11722" s="57">
        <v>1252040999056</v>
      </c>
    </row>
    <row r="11723" spans="1:8" ht="51">
      <c r="A11723" s="52" t="s">
        <v>811</v>
      </c>
      <c r="B11723" s="52" t="s">
        <v>890</v>
      </c>
      <c r="C11723" s="52" t="s">
        <v>1418</v>
      </c>
      <c r="D11723" s="52" t="s">
        <v>1537</v>
      </c>
      <c r="E11723" s="52" t="s">
        <v>1539</v>
      </c>
      <c r="F11723" s="52" t="s">
        <v>1543</v>
      </c>
      <c r="G11723" s="56" t="s">
        <v>1544</v>
      </c>
      <c r="H11723" s="57">
        <v>5478518000</v>
      </c>
    </row>
    <row r="11724" spans="1:8" ht="38.25">
      <c r="A11724" s="52" t="s">
        <v>811</v>
      </c>
      <c r="B11724" s="52" t="s">
        <v>890</v>
      </c>
      <c r="C11724" s="52" t="s">
        <v>1418</v>
      </c>
      <c r="D11724" s="52" t="s">
        <v>1537</v>
      </c>
      <c r="E11724" s="52" t="s">
        <v>1539</v>
      </c>
      <c r="F11724" s="52" t="s">
        <v>1545</v>
      </c>
      <c r="G11724" s="56" t="s">
        <v>1546</v>
      </c>
      <c r="H11724" s="57">
        <v>390972015254</v>
      </c>
    </row>
    <row r="11725" spans="1:8" ht="51">
      <c r="A11725" s="52" t="s">
        <v>811</v>
      </c>
      <c r="B11725" s="52" t="s">
        <v>890</v>
      </c>
      <c r="C11725" s="52" t="s">
        <v>1418</v>
      </c>
      <c r="D11725" s="52" t="s">
        <v>1537</v>
      </c>
      <c r="E11725" s="52" t="s">
        <v>1539</v>
      </c>
      <c r="F11725" s="52" t="s">
        <v>1547</v>
      </c>
      <c r="G11725" s="56" t="s">
        <v>1548</v>
      </c>
      <c r="H11725" s="57">
        <v>3846169212</v>
      </c>
    </row>
    <row r="11726" spans="1:8" ht="51">
      <c r="A11726" s="52" t="s">
        <v>811</v>
      </c>
      <c r="B11726" s="52" t="s">
        <v>890</v>
      </c>
      <c r="C11726" s="52" t="s">
        <v>1418</v>
      </c>
      <c r="D11726" s="52" t="s">
        <v>1537</v>
      </c>
      <c r="E11726" s="52" t="s">
        <v>1539</v>
      </c>
      <c r="F11726" s="52" t="s">
        <v>1549</v>
      </c>
      <c r="G11726" s="56" t="s">
        <v>766</v>
      </c>
      <c r="H11726" s="57">
        <v>413257145007</v>
      </c>
    </row>
    <row r="11727" spans="1:8" ht="38.25">
      <c r="A11727" s="52" t="s">
        <v>811</v>
      </c>
      <c r="B11727" s="52" t="s">
        <v>890</v>
      </c>
      <c r="C11727" s="52" t="s">
        <v>1418</v>
      </c>
      <c r="D11727" s="52" t="s">
        <v>1537</v>
      </c>
      <c r="E11727" s="52" t="s">
        <v>1539</v>
      </c>
      <c r="F11727" s="52" t="s">
        <v>1551</v>
      </c>
      <c r="G11727" s="56" t="s">
        <v>1552</v>
      </c>
      <c r="H11727" s="57">
        <v>843735837479</v>
      </c>
    </row>
    <row r="11728" spans="1:8">
      <c r="A11728" s="52" t="s">
        <v>811</v>
      </c>
      <c r="B11728" s="52" t="s">
        <v>890</v>
      </c>
      <c r="C11728" s="52" t="s">
        <v>1418</v>
      </c>
      <c r="D11728" s="52" t="s">
        <v>1537</v>
      </c>
      <c r="E11728" s="52" t="s">
        <v>1539</v>
      </c>
      <c r="F11728" s="52" t="s">
        <v>1553</v>
      </c>
      <c r="G11728" s="56" t="s">
        <v>772</v>
      </c>
      <c r="H11728" s="57">
        <v>26693175588</v>
      </c>
    </row>
    <row r="11729" spans="1:8">
      <c r="A11729" s="52" t="s">
        <v>811</v>
      </c>
      <c r="B11729" s="52" t="s">
        <v>891</v>
      </c>
      <c r="C11729" s="52" t="s">
        <v>201</v>
      </c>
      <c r="D11729" s="52" t="s">
        <v>201</v>
      </c>
      <c r="E11729" s="52" t="s">
        <v>201</v>
      </c>
      <c r="F11729" s="52" t="s">
        <v>201</v>
      </c>
      <c r="G11729" s="56" t="s">
        <v>505</v>
      </c>
      <c r="H11729" s="57">
        <v>183635687972</v>
      </c>
    </row>
    <row r="11730" spans="1:8">
      <c r="A11730" s="52" t="s">
        <v>811</v>
      </c>
      <c r="B11730" s="52" t="s">
        <v>891</v>
      </c>
      <c r="C11730" s="52" t="s">
        <v>289</v>
      </c>
      <c r="D11730" s="52" t="s">
        <v>201</v>
      </c>
      <c r="E11730" s="52" t="s">
        <v>201</v>
      </c>
      <c r="F11730" s="52" t="s">
        <v>201</v>
      </c>
      <c r="G11730" s="56" t="s">
        <v>1487</v>
      </c>
      <c r="H11730" s="57">
        <v>3232530000</v>
      </c>
    </row>
    <row r="11731" spans="1:8">
      <c r="A11731" s="52" t="s">
        <v>811</v>
      </c>
      <c r="B11731" s="52" t="s">
        <v>891</v>
      </c>
      <c r="C11731" s="52" t="s">
        <v>289</v>
      </c>
      <c r="D11731" s="52" t="s">
        <v>318</v>
      </c>
      <c r="E11731" s="52" t="s">
        <v>201</v>
      </c>
      <c r="F11731" s="52" t="s">
        <v>201</v>
      </c>
      <c r="G11731" s="56" t="s">
        <v>1487</v>
      </c>
      <c r="H11731" s="57">
        <v>3232530000</v>
      </c>
    </row>
    <row r="11732" spans="1:8">
      <c r="A11732" s="52" t="s">
        <v>811</v>
      </c>
      <c r="B11732" s="52" t="s">
        <v>891</v>
      </c>
      <c r="C11732" s="52" t="s">
        <v>289</v>
      </c>
      <c r="D11732" s="52" t="s">
        <v>318</v>
      </c>
      <c r="E11732" s="52" t="s">
        <v>944</v>
      </c>
      <c r="F11732" s="52" t="s">
        <v>201</v>
      </c>
      <c r="G11732" s="56" t="s">
        <v>945</v>
      </c>
      <c r="H11732" s="57">
        <v>80000000</v>
      </c>
    </row>
    <row r="11733" spans="1:8">
      <c r="A11733" s="52" t="s">
        <v>811</v>
      </c>
      <c r="B11733" s="52" t="s">
        <v>891</v>
      </c>
      <c r="C11733" s="52" t="s">
        <v>289</v>
      </c>
      <c r="D11733" s="52" t="s">
        <v>318</v>
      </c>
      <c r="E11733" s="52" t="s">
        <v>944</v>
      </c>
      <c r="F11733" s="52" t="s">
        <v>960</v>
      </c>
      <c r="G11733" s="56" t="s">
        <v>961</v>
      </c>
      <c r="H11733" s="57">
        <v>80000000</v>
      </c>
    </row>
    <row r="11734" spans="1:8">
      <c r="A11734" s="52" t="s">
        <v>811</v>
      </c>
      <c r="B11734" s="52" t="s">
        <v>891</v>
      </c>
      <c r="C11734" s="52" t="s">
        <v>289</v>
      </c>
      <c r="D11734" s="52" t="s">
        <v>318</v>
      </c>
      <c r="E11734" s="52" t="s">
        <v>1139</v>
      </c>
      <c r="F11734" s="52" t="s">
        <v>201</v>
      </c>
      <c r="G11734" s="56" t="s">
        <v>1140</v>
      </c>
      <c r="H11734" s="57">
        <v>50530000</v>
      </c>
    </row>
    <row r="11735" spans="1:8">
      <c r="A11735" s="52" t="s">
        <v>811</v>
      </c>
      <c r="B11735" s="52" t="s">
        <v>891</v>
      </c>
      <c r="C11735" s="52" t="s">
        <v>289</v>
      </c>
      <c r="D11735" s="52" t="s">
        <v>318</v>
      </c>
      <c r="E11735" s="52" t="s">
        <v>1139</v>
      </c>
      <c r="F11735" s="52" t="s">
        <v>1266</v>
      </c>
      <c r="G11735" s="56" t="s">
        <v>1267</v>
      </c>
      <c r="H11735" s="57">
        <v>50530000</v>
      </c>
    </row>
    <row r="11736" spans="1:8">
      <c r="A11736" s="52" t="s">
        <v>811</v>
      </c>
      <c r="B11736" s="52" t="s">
        <v>891</v>
      </c>
      <c r="C11736" s="52" t="s">
        <v>289</v>
      </c>
      <c r="D11736" s="52" t="s">
        <v>318</v>
      </c>
      <c r="E11736" s="52" t="s">
        <v>1021</v>
      </c>
      <c r="F11736" s="52" t="s">
        <v>201</v>
      </c>
      <c r="G11736" s="56" t="s">
        <v>1022</v>
      </c>
      <c r="H11736" s="57">
        <v>590000000</v>
      </c>
    </row>
    <row r="11737" spans="1:8">
      <c r="A11737" s="52" t="s">
        <v>811</v>
      </c>
      <c r="B11737" s="52" t="s">
        <v>891</v>
      </c>
      <c r="C11737" s="52" t="s">
        <v>289</v>
      </c>
      <c r="D11737" s="52" t="s">
        <v>318</v>
      </c>
      <c r="E11737" s="52" t="s">
        <v>1021</v>
      </c>
      <c r="F11737" s="52" t="s">
        <v>1033</v>
      </c>
      <c r="G11737" s="56" t="s">
        <v>1034</v>
      </c>
      <c r="H11737" s="57">
        <v>590000000</v>
      </c>
    </row>
    <row r="11738" spans="1:8" ht="25.5">
      <c r="A11738" s="52" t="s">
        <v>811</v>
      </c>
      <c r="B11738" s="52" t="s">
        <v>891</v>
      </c>
      <c r="C11738" s="52" t="s">
        <v>289</v>
      </c>
      <c r="D11738" s="52" t="s">
        <v>318</v>
      </c>
      <c r="E11738" s="52" t="s">
        <v>1076</v>
      </c>
      <c r="F11738" s="52" t="s">
        <v>201</v>
      </c>
      <c r="G11738" s="56" t="s">
        <v>1077</v>
      </c>
      <c r="H11738" s="57">
        <v>2320000000</v>
      </c>
    </row>
    <row r="11739" spans="1:8">
      <c r="A11739" s="52" t="s">
        <v>811</v>
      </c>
      <c r="B11739" s="52" t="s">
        <v>891</v>
      </c>
      <c r="C11739" s="52" t="s">
        <v>289</v>
      </c>
      <c r="D11739" s="52" t="s">
        <v>318</v>
      </c>
      <c r="E11739" s="52" t="s">
        <v>1076</v>
      </c>
      <c r="F11739" s="52" t="s">
        <v>1082</v>
      </c>
      <c r="G11739" s="56" t="s">
        <v>971</v>
      </c>
      <c r="H11739" s="57">
        <v>2320000000</v>
      </c>
    </row>
    <row r="11740" spans="1:8">
      <c r="A11740" s="52" t="s">
        <v>811</v>
      </c>
      <c r="B11740" s="52" t="s">
        <v>891</v>
      </c>
      <c r="C11740" s="52" t="s">
        <v>289</v>
      </c>
      <c r="D11740" s="52" t="s">
        <v>318</v>
      </c>
      <c r="E11740" s="52" t="s">
        <v>1083</v>
      </c>
      <c r="F11740" s="52" t="s">
        <v>201</v>
      </c>
      <c r="G11740" s="56" t="s">
        <v>971</v>
      </c>
      <c r="H11740" s="57">
        <v>192000000</v>
      </c>
    </row>
    <row r="11741" spans="1:8">
      <c r="A11741" s="52" t="s">
        <v>811</v>
      </c>
      <c r="B11741" s="52" t="s">
        <v>891</v>
      </c>
      <c r="C11741" s="52" t="s">
        <v>289</v>
      </c>
      <c r="D11741" s="52" t="s">
        <v>318</v>
      </c>
      <c r="E11741" s="52" t="s">
        <v>1083</v>
      </c>
      <c r="F11741" s="52" t="s">
        <v>1090</v>
      </c>
      <c r="G11741" s="56" t="s">
        <v>1091</v>
      </c>
      <c r="H11741" s="57">
        <v>192000000</v>
      </c>
    </row>
    <row r="11742" spans="1:8">
      <c r="A11742" s="52" t="s">
        <v>811</v>
      </c>
      <c r="B11742" s="52" t="s">
        <v>891</v>
      </c>
      <c r="C11742" s="52" t="s">
        <v>393</v>
      </c>
      <c r="D11742" s="52" t="s">
        <v>201</v>
      </c>
      <c r="E11742" s="52" t="s">
        <v>201</v>
      </c>
      <c r="F11742" s="52" t="s">
        <v>201</v>
      </c>
      <c r="G11742" s="56" t="s">
        <v>1371</v>
      </c>
      <c r="H11742" s="57">
        <v>2926801000</v>
      </c>
    </row>
    <row r="11743" spans="1:8">
      <c r="A11743" s="52" t="s">
        <v>811</v>
      </c>
      <c r="B11743" s="52" t="s">
        <v>891</v>
      </c>
      <c r="C11743" s="52" t="s">
        <v>393</v>
      </c>
      <c r="D11743" s="52" t="s">
        <v>1372</v>
      </c>
      <c r="E11743" s="52" t="s">
        <v>201</v>
      </c>
      <c r="F11743" s="52" t="s">
        <v>201</v>
      </c>
      <c r="G11743" s="56" t="s">
        <v>1371</v>
      </c>
      <c r="H11743" s="57">
        <v>2926801000</v>
      </c>
    </row>
    <row r="11744" spans="1:8">
      <c r="A11744" s="52" t="s">
        <v>811</v>
      </c>
      <c r="B11744" s="52" t="s">
        <v>891</v>
      </c>
      <c r="C11744" s="52" t="s">
        <v>393</v>
      </c>
      <c r="D11744" s="52" t="s">
        <v>1372</v>
      </c>
      <c r="E11744" s="52" t="s">
        <v>1139</v>
      </c>
      <c r="F11744" s="52" t="s">
        <v>201</v>
      </c>
      <c r="G11744" s="56" t="s">
        <v>1140</v>
      </c>
      <c r="H11744" s="57">
        <v>99376000</v>
      </c>
    </row>
    <row r="11745" spans="1:8">
      <c r="A11745" s="52" t="s">
        <v>811</v>
      </c>
      <c r="B11745" s="52" t="s">
        <v>891</v>
      </c>
      <c r="C11745" s="52" t="s">
        <v>393</v>
      </c>
      <c r="D11745" s="52" t="s">
        <v>1372</v>
      </c>
      <c r="E11745" s="52" t="s">
        <v>1139</v>
      </c>
      <c r="F11745" s="52" t="s">
        <v>1266</v>
      </c>
      <c r="G11745" s="56" t="s">
        <v>1267</v>
      </c>
      <c r="H11745" s="57">
        <v>99376000</v>
      </c>
    </row>
    <row r="11746" spans="1:8">
      <c r="A11746" s="52" t="s">
        <v>811</v>
      </c>
      <c r="B11746" s="52" t="s">
        <v>891</v>
      </c>
      <c r="C11746" s="52" t="s">
        <v>393</v>
      </c>
      <c r="D11746" s="52" t="s">
        <v>1372</v>
      </c>
      <c r="E11746" s="52" t="s">
        <v>986</v>
      </c>
      <c r="F11746" s="52" t="s">
        <v>201</v>
      </c>
      <c r="G11746" s="56" t="s">
        <v>987</v>
      </c>
      <c r="H11746" s="57">
        <v>40874000</v>
      </c>
    </row>
    <row r="11747" spans="1:8">
      <c r="A11747" s="52" t="s">
        <v>811</v>
      </c>
      <c r="B11747" s="52" t="s">
        <v>891</v>
      </c>
      <c r="C11747" s="52" t="s">
        <v>393</v>
      </c>
      <c r="D11747" s="52" t="s">
        <v>1372</v>
      </c>
      <c r="E11747" s="52" t="s">
        <v>986</v>
      </c>
      <c r="F11747" s="52" t="s">
        <v>988</v>
      </c>
      <c r="G11747" s="56" t="s">
        <v>989</v>
      </c>
      <c r="H11747" s="57">
        <v>32274000</v>
      </c>
    </row>
    <row r="11748" spans="1:8">
      <c r="A11748" s="52" t="s">
        <v>811</v>
      </c>
      <c r="B11748" s="52" t="s">
        <v>891</v>
      </c>
      <c r="C11748" s="52" t="s">
        <v>393</v>
      </c>
      <c r="D11748" s="52" t="s">
        <v>1372</v>
      </c>
      <c r="E11748" s="52" t="s">
        <v>986</v>
      </c>
      <c r="F11748" s="52" t="s">
        <v>992</v>
      </c>
      <c r="G11748" s="56" t="s">
        <v>993</v>
      </c>
      <c r="H11748" s="57">
        <v>8600000</v>
      </c>
    </row>
    <row r="11749" spans="1:8">
      <c r="A11749" s="52" t="s">
        <v>811</v>
      </c>
      <c r="B11749" s="52" t="s">
        <v>891</v>
      </c>
      <c r="C11749" s="52" t="s">
        <v>393</v>
      </c>
      <c r="D11749" s="52" t="s">
        <v>1372</v>
      </c>
      <c r="E11749" s="52" t="s">
        <v>996</v>
      </c>
      <c r="F11749" s="52" t="s">
        <v>201</v>
      </c>
      <c r="G11749" s="56" t="s">
        <v>997</v>
      </c>
      <c r="H11749" s="57">
        <v>22000000</v>
      </c>
    </row>
    <row r="11750" spans="1:8">
      <c r="A11750" s="52" t="s">
        <v>811</v>
      </c>
      <c r="B11750" s="52" t="s">
        <v>891</v>
      </c>
      <c r="C11750" s="52" t="s">
        <v>393</v>
      </c>
      <c r="D11750" s="52" t="s">
        <v>1372</v>
      </c>
      <c r="E11750" s="52" t="s">
        <v>996</v>
      </c>
      <c r="F11750" s="52" t="s">
        <v>998</v>
      </c>
      <c r="G11750" s="56" t="s">
        <v>999</v>
      </c>
      <c r="H11750" s="57">
        <v>22000000</v>
      </c>
    </row>
    <row r="11751" spans="1:8">
      <c r="A11751" s="52" t="s">
        <v>811</v>
      </c>
      <c r="B11751" s="52" t="s">
        <v>891</v>
      </c>
      <c r="C11751" s="52" t="s">
        <v>393</v>
      </c>
      <c r="D11751" s="52" t="s">
        <v>1372</v>
      </c>
      <c r="E11751" s="52" t="s">
        <v>1006</v>
      </c>
      <c r="F11751" s="52" t="s">
        <v>201</v>
      </c>
      <c r="G11751" s="56" t="s">
        <v>1007</v>
      </c>
      <c r="H11751" s="57">
        <v>29422000</v>
      </c>
    </row>
    <row r="11752" spans="1:8" ht="38.25">
      <c r="A11752" s="52" t="s">
        <v>811</v>
      </c>
      <c r="B11752" s="52" t="s">
        <v>891</v>
      </c>
      <c r="C11752" s="52" t="s">
        <v>393</v>
      </c>
      <c r="D11752" s="52" t="s">
        <v>1372</v>
      </c>
      <c r="E11752" s="52" t="s">
        <v>1006</v>
      </c>
      <c r="F11752" s="52" t="s">
        <v>1012</v>
      </c>
      <c r="G11752" s="56" t="s">
        <v>1013</v>
      </c>
      <c r="H11752" s="57">
        <v>4422000</v>
      </c>
    </row>
    <row r="11753" spans="1:8">
      <c r="A11753" s="52" t="s">
        <v>811</v>
      </c>
      <c r="B11753" s="52" t="s">
        <v>891</v>
      </c>
      <c r="C11753" s="52" t="s">
        <v>393</v>
      </c>
      <c r="D11753" s="52" t="s">
        <v>1372</v>
      </c>
      <c r="E11753" s="52" t="s">
        <v>1006</v>
      </c>
      <c r="F11753" s="52" t="s">
        <v>1014</v>
      </c>
      <c r="G11753" s="56" t="s">
        <v>1015</v>
      </c>
      <c r="H11753" s="57">
        <v>25000000</v>
      </c>
    </row>
    <row r="11754" spans="1:8">
      <c r="A11754" s="52" t="s">
        <v>811</v>
      </c>
      <c r="B11754" s="52" t="s">
        <v>891</v>
      </c>
      <c r="C11754" s="52" t="s">
        <v>393</v>
      </c>
      <c r="D11754" s="52" t="s">
        <v>1372</v>
      </c>
      <c r="E11754" s="52" t="s">
        <v>1021</v>
      </c>
      <c r="F11754" s="52" t="s">
        <v>201</v>
      </c>
      <c r="G11754" s="56" t="s">
        <v>1022</v>
      </c>
      <c r="H11754" s="57">
        <v>57310000</v>
      </c>
    </row>
    <row r="11755" spans="1:8">
      <c r="A11755" s="52" t="s">
        <v>811</v>
      </c>
      <c r="B11755" s="52" t="s">
        <v>891</v>
      </c>
      <c r="C11755" s="52" t="s">
        <v>393</v>
      </c>
      <c r="D11755" s="52" t="s">
        <v>1372</v>
      </c>
      <c r="E11755" s="52" t="s">
        <v>1021</v>
      </c>
      <c r="F11755" s="52" t="s">
        <v>1023</v>
      </c>
      <c r="G11755" s="56" t="s">
        <v>1024</v>
      </c>
      <c r="H11755" s="57">
        <v>2000000</v>
      </c>
    </row>
    <row r="11756" spans="1:8">
      <c r="A11756" s="52" t="s">
        <v>811</v>
      </c>
      <c r="B11756" s="52" t="s">
        <v>891</v>
      </c>
      <c r="C11756" s="52" t="s">
        <v>393</v>
      </c>
      <c r="D11756" s="52" t="s">
        <v>1372</v>
      </c>
      <c r="E11756" s="52" t="s">
        <v>1021</v>
      </c>
      <c r="F11756" s="52" t="s">
        <v>1033</v>
      </c>
      <c r="G11756" s="56" t="s">
        <v>1034</v>
      </c>
      <c r="H11756" s="57">
        <v>55310000</v>
      </c>
    </row>
    <row r="11757" spans="1:8" ht="25.5">
      <c r="A11757" s="52" t="s">
        <v>811</v>
      </c>
      <c r="B11757" s="52" t="s">
        <v>891</v>
      </c>
      <c r="C11757" s="52" t="s">
        <v>393</v>
      </c>
      <c r="D11757" s="52" t="s">
        <v>1372</v>
      </c>
      <c r="E11757" s="52" t="s">
        <v>1072</v>
      </c>
      <c r="F11757" s="52" t="s">
        <v>201</v>
      </c>
      <c r="G11757" s="56" t="s">
        <v>1073</v>
      </c>
      <c r="H11757" s="57">
        <v>91000000</v>
      </c>
    </row>
    <row r="11758" spans="1:8">
      <c r="A11758" s="52" t="s">
        <v>811</v>
      </c>
      <c r="B11758" s="52" t="s">
        <v>891</v>
      </c>
      <c r="C11758" s="52" t="s">
        <v>393</v>
      </c>
      <c r="D11758" s="52" t="s">
        <v>1372</v>
      </c>
      <c r="E11758" s="52" t="s">
        <v>1072</v>
      </c>
      <c r="F11758" s="52" t="s">
        <v>1252</v>
      </c>
      <c r="G11758" s="56" t="s">
        <v>1253</v>
      </c>
      <c r="H11758" s="57">
        <v>91000000</v>
      </c>
    </row>
    <row r="11759" spans="1:8" ht="25.5">
      <c r="A11759" s="52" t="s">
        <v>811</v>
      </c>
      <c r="B11759" s="52" t="s">
        <v>891</v>
      </c>
      <c r="C11759" s="52" t="s">
        <v>393</v>
      </c>
      <c r="D11759" s="52" t="s">
        <v>1372</v>
      </c>
      <c r="E11759" s="52" t="s">
        <v>1076</v>
      </c>
      <c r="F11759" s="52" t="s">
        <v>201</v>
      </c>
      <c r="G11759" s="56" t="s">
        <v>1077</v>
      </c>
      <c r="H11759" s="57">
        <v>1248400000</v>
      </c>
    </row>
    <row r="11760" spans="1:8">
      <c r="A11760" s="52" t="s">
        <v>811</v>
      </c>
      <c r="B11760" s="52" t="s">
        <v>891</v>
      </c>
      <c r="C11760" s="52" t="s">
        <v>393</v>
      </c>
      <c r="D11760" s="52" t="s">
        <v>1372</v>
      </c>
      <c r="E11760" s="52" t="s">
        <v>1076</v>
      </c>
      <c r="F11760" s="52" t="s">
        <v>1082</v>
      </c>
      <c r="G11760" s="56" t="s">
        <v>971</v>
      </c>
      <c r="H11760" s="57">
        <v>1248400000</v>
      </c>
    </row>
    <row r="11761" spans="1:8">
      <c r="A11761" s="52" t="s">
        <v>811</v>
      </c>
      <c r="B11761" s="52" t="s">
        <v>891</v>
      </c>
      <c r="C11761" s="52" t="s">
        <v>393</v>
      </c>
      <c r="D11761" s="52" t="s">
        <v>1372</v>
      </c>
      <c r="E11761" s="52" t="s">
        <v>1083</v>
      </c>
      <c r="F11761" s="52" t="s">
        <v>201</v>
      </c>
      <c r="G11761" s="56" t="s">
        <v>971</v>
      </c>
      <c r="H11761" s="57">
        <v>332000000</v>
      </c>
    </row>
    <row r="11762" spans="1:8">
      <c r="A11762" s="52" t="s">
        <v>811</v>
      </c>
      <c r="B11762" s="52" t="s">
        <v>891</v>
      </c>
      <c r="C11762" s="52" t="s">
        <v>393</v>
      </c>
      <c r="D11762" s="52" t="s">
        <v>1372</v>
      </c>
      <c r="E11762" s="52" t="s">
        <v>1083</v>
      </c>
      <c r="F11762" s="52" t="s">
        <v>1090</v>
      </c>
      <c r="G11762" s="56" t="s">
        <v>1091</v>
      </c>
      <c r="H11762" s="57">
        <v>332000000</v>
      </c>
    </row>
    <row r="11763" spans="1:8">
      <c r="A11763" s="52" t="s">
        <v>811</v>
      </c>
      <c r="B11763" s="52" t="s">
        <v>891</v>
      </c>
      <c r="C11763" s="52" t="s">
        <v>393</v>
      </c>
      <c r="D11763" s="52" t="s">
        <v>1372</v>
      </c>
      <c r="E11763" s="52" t="s">
        <v>1096</v>
      </c>
      <c r="F11763" s="52" t="s">
        <v>201</v>
      </c>
      <c r="G11763" s="56" t="s">
        <v>1097</v>
      </c>
      <c r="H11763" s="57">
        <v>907163000</v>
      </c>
    </row>
    <row r="11764" spans="1:8" ht="25.5">
      <c r="A11764" s="52" t="s">
        <v>811</v>
      </c>
      <c r="B11764" s="52" t="s">
        <v>891</v>
      </c>
      <c r="C11764" s="52" t="s">
        <v>393</v>
      </c>
      <c r="D11764" s="52" t="s">
        <v>1372</v>
      </c>
      <c r="E11764" s="52" t="s">
        <v>1096</v>
      </c>
      <c r="F11764" s="52" t="s">
        <v>1098</v>
      </c>
      <c r="G11764" s="56" t="s">
        <v>1099</v>
      </c>
      <c r="H11764" s="57">
        <v>907163000</v>
      </c>
    </row>
    <row r="11765" spans="1:8">
      <c r="A11765" s="52" t="s">
        <v>811</v>
      </c>
      <c r="B11765" s="52" t="s">
        <v>891</v>
      </c>
      <c r="C11765" s="52" t="s">
        <v>393</v>
      </c>
      <c r="D11765" s="52" t="s">
        <v>1372</v>
      </c>
      <c r="E11765" s="52" t="s">
        <v>1100</v>
      </c>
      <c r="F11765" s="52" t="s">
        <v>201</v>
      </c>
      <c r="G11765" s="56" t="s">
        <v>1034</v>
      </c>
      <c r="H11765" s="57">
        <v>99256000</v>
      </c>
    </row>
    <row r="11766" spans="1:8">
      <c r="A11766" s="52" t="s">
        <v>811</v>
      </c>
      <c r="B11766" s="52" t="s">
        <v>891</v>
      </c>
      <c r="C11766" s="52" t="s">
        <v>393</v>
      </c>
      <c r="D11766" s="52" t="s">
        <v>1372</v>
      </c>
      <c r="E11766" s="52" t="s">
        <v>1100</v>
      </c>
      <c r="F11766" s="52" t="s">
        <v>1103</v>
      </c>
      <c r="G11766" s="56" t="s">
        <v>1104</v>
      </c>
      <c r="H11766" s="57">
        <v>99256000</v>
      </c>
    </row>
    <row r="11767" spans="1:8">
      <c r="A11767" s="52" t="s">
        <v>811</v>
      </c>
      <c r="B11767" s="52" t="s">
        <v>891</v>
      </c>
      <c r="C11767" s="52" t="s">
        <v>1092</v>
      </c>
      <c r="D11767" s="52" t="s">
        <v>201</v>
      </c>
      <c r="E11767" s="52" t="s">
        <v>201</v>
      </c>
      <c r="F11767" s="52" t="s">
        <v>201</v>
      </c>
      <c r="G11767" s="56" t="s">
        <v>1093</v>
      </c>
      <c r="H11767" s="57">
        <v>2871157000</v>
      </c>
    </row>
    <row r="11768" spans="1:8" ht="38.25">
      <c r="A11768" s="52" t="s">
        <v>811</v>
      </c>
      <c r="B11768" s="52" t="s">
        <v>891</v>
      </c>
      <c r="C11768" s="52" t="s">
        <v>1092</v>
      </c>
      <c r="D11768" s="52" t="s">
        <v>1217</v>
      </c>
      <c r="E11768" s="52" t="s">
        <v>201</v>
      </c>
      <c r="F11768" s="52" t="s">
        <v>201</v>
      </c>
      <c r="G11768" s="56" t="s">
        <v>1218</v>
      </c>
      <c r="H11768" s="57">
        <v>2871157000</v>
      </c>
    </row>
    <row r="11769" spans="1:8">
      <c r="A11769" s="52" t="s">
        <v>811</v>
      </c>
      <c r="B11769" s="52" t="s">
        <v>891</v>
      </c>
      <c r="C11769" s="52" t="s">
        <v>1092</v>
      </c>
      <c r="D11769" s="52" t="s">
        <v>1217</v>
      </c>
      <c r="E11769" s="52" t="s">
        <v>934</v>
      </c>
      <c r="F11769" s="52" t="s">
        <v>201</v>
      </c>
      <c r="G11769" s="56" t="s">
        <v>935</v>
      </c>
      <c r="H11769" s="57">
        <v>598860582</v>
      </c>
    </row>
    <row r="11770" spans="1:8">
      <c r="A11770" s="52" t="s">
        <v>811</v>
      </c>
      <c r="B11770" s="52" t="s">
        <v>891</v>
      </c>
      <c r="C11770" s="52" t="s">
        <v>1092</v>
      </c>
      <c r="D11770" s="52" t="s">
        <v>1217</v>
      </c>
      <c r="E11770" s="52" t="s">
        <v>934</v>
      </c>
      <c r="F11770" s="52" t="s">
        <v>936</v>
      </c>
      <c r="G11770" s="56" t="s">
        <v>937</v>
      </c>
      <c r="H11770" s="57">
        <v>565407400</v>
      </c>
    </row>
    <row r="11771" spans="1:8">
      <c r="A11771" s="52" t="s">
        <v>811</v>
      </c>
      <c r="B11771" s="52" t="s">
        <v>891</v>
      </c>
      <c r="C11771" s="52" t="s">
        <v>1092</v>
      </c>
      <c r="D11771" s="52" t="s">
        <v>1217</v>
      </c>
      <c r="E11771" s="52" t="s">
        <v>934</v>
      </c>
      <c r="F11771" s="52" t="s">
        <v>938</v>
      </c>
      <c r="G11771" s="56" t="s">
        <v>939</v>
      </c>
      <c r="H11771" s="57">
        <v>33453182</v>
      </c>
    </row>
    <row r="11772" spans="1:8" ht="25.5">
      <c r="A11772" s="52" t="s">
        <v>811</v>
      </c>
      <c r="B11772" s="52" t="s">
        <v>891</v>
      </c>
      <c r="C11772" s="52" t="s">
        <v>1092</v>
      </c>
      <c r="D11772" s="52" t="s">
        <v>1217</v>
      </c>
      <c r="E11772" s="52" t="s">
        <v>940</v>
      </c>
      <c r="F11772" s="52" t="s">
        <v>201</v>
      </c>
      <c r="G11772" s="56" t="s">
        <v>941</v>
      </c>
      <c r="H11772" s="57">
        <v>23047618</v>
      </c>
    </row>
    <row r="11773" spans="1:8" ht="25.5">
      <c r="A11773" s="52" t="s">
        <v>811</v>
      </c>
      <c r="B11773" s="52" t="s">
        <v>891</v>
      </c>
      <c r="C11773" s="52" t="s">
        <v>1092</v>
      </c>
      <c r="D11773" s="52" t="s">
        <v>1217</v>
      </c>
      <c r="E11773" s="52" t="s">
        <v>940</v>
      </c>
      <c r="F11773" s="52" t="s">
        <v>942</v>
      </c>
      <c r="G11773" s="56" t="s">
        <v>943</v>
      </c>
      <c r="H11773" s="57">
        <v>23047618</v>
      </c>
    </row>
    <row r="11774" spans="1:8">
      <c r="A11774" s="52" t="s">
        <v>811</v>
      </c>
      <c r="B11774" s="52" t="s">
        <v>891</v>
      </c>
      <c r="C11774" s="52" t="s">
        <v>1092</v>
      </c>
      <c r="D11774" s="52" t="s">
        <v>1217</v>
      </c>
      <c r="E11774" s="52" t="s">
        <v>944</v>
      </c>
      <c r="F11774" s="52" t="s">
        <v>201</v>
      </c>
      <c r="G11774" s="56" t="s">
        <v>945</v>
      </c>
      <c r="H11774" s="57">
        <v>215230200</v>
      </c>
    </row>
    <row r="11775" spans="1:8">
      <c r="A11775" s="52" t="s">
        <v>811</v>
      </c>
      <c r="B11775" s="52" t="s">
        <v>891</v>
      </c>
      <c r="C11775" s="52" t="s">
        <v>1092</v>
      </c>
      <c r="D11775" s="52" t="s">
        <v>1217</v>
      </c>
      <c r="E11775" s="52" t="s">
        <v>944</v>
      </c>
      <c r="F11775" s="52" t="s">
        <v>946</v>
      </c>
      <c r="G11775" s="56" t="s">
        <v>947</v>
      </c>
      <c r="H11775" s="57">
        <v>7896000</v>
      </c>
    </row>
    <row r="11776" spans="1:8">
      <c r="A11776" s="52" t="s">
        <v>811</v>
      </c>
      <c r="B11776" s="52" t="s">
        <v>891</v>
      </c>
      <c r="C11776" s="52" t="s">
        <v>1092</v>
      </c>
      <c r="D11776" s="52" t="s">
        <v>1217</v>
      </c>
      <c r="E11776" s="52" t="s">
        <v>944</v>
      </c>
      <c r="F11776" s="52" t="s">
        <v>1240</v>
      </c>
      <c r="G11776" s="56" t="s">
        <v>1241</v>
      </c>
      <c r="H11776" s="57">
        <v>15457000</v>
      </c>
    </row>
    <row r="11777" spans="1:8">
      <c r="A11777" s="52" t="s">
        <v>811</v>
      </c>
      <c r="B11777" s="52" t="s">
        <v>891</v>
      </c>
      <c r="C11777" s="52" t="s">
        <v>1092</v>
      </c>
      <c r="D11777" s="52" t="s">
        <v>1217</v>
      </c>
      <c r="E11777" s="52" t="s">
        <v>944</v>
      </c>
      <c r="F11777" s="52" t="s">
        <v>1229</v>
      </c>
      <c r="G11777" s="56" t="s">
        <v>1230</v>
      </c>
      <c r="H11777" s="57">
        <v>133220000</v>
      </c>
    </row>
    <row r="11778" spans="1:8" ht="25.5">
      <c r="A11778" s="52" t="s">
        <v>811</v>
      </c>
      <c r="B11778" s="52" t="s">
        <v>891</v>
      </c>
      <c r="C11778" s="52" t="s">
        <v>1092</v>
      </c>
      <c r="D11778" s="52" t="s">
        <v>1217</v>
      </c>
      <c r="E11778" s="52" t="s">
        <v>944</v>
      </c>
      <c r="F11778" s="52" t="s">
        <v>954</v>
      </c>
      <c r="G11778" s="56" t="s">
        <v>955</v>
      </c>
      <c r="H11778" s="57">
        <v>12194000</v>
      </c>
    </row>
    <row r="11779" spans="1:8" ht="25.5">
      <c r="A11779" s="52" t="s">
        <v>811</v>
      </c>
      <c r="B11779" s="52" t="s">
        <v>891</v>
      </c>
      <c r="C11779" s="52" t="s">
        <v>1092</v>
      </c>
      <c r="D11779" s="52" t="s">
        <v>1217</v>
      </c>
      <c r="E11779" s="52" t="s">
        <v>944</v>
      </c>
      <c r="F11779" s="52" t="s">
        <v>956</v>
      </c>
      <c r="G11779" s="56" t="s">
        <v>957</v>
      </c>
      <c r="H11779" s="57">
        <v>39113100</v>
      </c>
    </row>
    <row r="11780" spans="1:8">
      <c r="A11780" s="52" t="s">
        <v>811</v>
      </c>
      <c r="B11780" s="52" t="s">
        <v>891</v>
      </c>
      <c r="C11780" s="52" t="s">
        <v>1092</v>
      </c>
      <c r="D11780" s="52" t="s">
        <v>1217</v>
      </c>
      <c r="E11780" s="52" t="s">
        <v>944</v>
      </c>
      <c r="F11780" s="52" t="s">
        <v>960</v>
      </c>
      <c r="G11780" s="56" t="s">
        <v>961</v>
      </c>
      <c r="H11780" s="57">
        <v>7350100</v>
      </c>
    </row>
    <row r="11781" spans="1:8">
      <c r="A11781" s="52" t="s">
        <v>811</v>
      </c>
      <c r="B11781" s="52" t="s">
        <v>891</v>
      </c>
      <c r="C11781" s="52" t="s">
        <v>1092</v>
      </c>
      <c r="D11781" s="52" t="s">
        <v>1217</v>
      </c>
      <c r="E11781" s="52" t="s">
        <v>1139</v>
      </c>
      <c r="F11781" s="52" t="s">
        <v>201</v>
      </c>
      <c r="G11781" s="56" t="s">
        <v>1140</v>
      </c>
      <c r="H11781" s="57">
        <v>3000000</v>
      </c>
    </row>
    <row r="11782" spans="1:8">
      <c r="A11782" s="52" t="s">
        <v>811</v>
      </c>
      <c r="B11782" s="52" t="s">
        <v>891</v>
      </c>
      <c r="C11782" s="52" t="s">
        <v>1092</v>
      </c>
      <c r="D11782" s="52" t="s">
        <v>1217</v>
      </c>
      <c r="E11782" s="52" t="s">
        <v>1139</v>
      </c>
      <c r="F11782" s="52" t="s">
        <v>1203</v>
      </c>
      <c r="G11782" s="56" t="s">
        <v>1204</v>
      </c>
      <c r="H11782" s="57">
        <v>1350000</v>
      </c>
    </row>
    <row r="11783" spans="1:8">
      <c r="A11783" s="52" t="s">
        <v>811</v>
      </c>
      <c r="B11783" s="52" t="s">
        <v>891</v>
      </c>
      <c r="C11783" s="52" t="s">
        <v>1092</v>
      </c>
      <c r="D11783" s="52" t="s">
        <v>1217</v>
      </c>
      <c r="E11783" s="52" t="s">
        <v>1139</v>
      </c>
      <c r="F11783" s="52" t="s">
        <v>1266</v>
      </c>
      <c r="G11783" s="56" t="s">
        <v>1267</v>
      </c>
      <c r="H11783" s="57">
        <v>1650000</v>
      </c>
    </row>
    <row r="11784" spans="1:8">
      <c r="A11784" s="52" t="s">
        <v>811</v>
      </c>
      <c r="B11784" s="52" t="s">
        <v>891</v>
      </c>
      <c r="C11784" s="52" t="s">
        <v>1092</v>
      </c>
      <c r="D11784" s="52" t="s">
        <v>1217</v>
      </c>
      <c r="E11784" s="52" t="s">
        <v>966</v>
      </c>
      <c r="F11784" s="52" t="s">
        <v>201</v>
      </c>
      <c r="G11784" s="56" t="s">
        <v>967</v>
      </c>
      <c r="H11784" s="57">
        <v>94300000</v>
      </c>
    </row>
    <row r="11785" spans="1:8">
      <c r="A11785" s="52" t="s">
        <v>811</v>
      </c>
      <c r="B11785" s="52" t="s">
        <v>891</v>
      </c>
      <c r="C11785" s="52" t="s">
        <v>1092</v>
      </c>
      <c r="D11785" s="52" t="s">
        <v>1217</v>
      </c>
      <c r="E11785" s="52" t="s">
        <v>966</v>
      </c>
      <c r="F11785" s="52" t="s">
        <v>970</v>
      </c>
      <c r="G11785" s="56" t="s">
        <v>971</v>
      </c>
      <c r="H11785" s="57">
        <v>94300000</v>
      </c>
    </row>
    <row r="11786" spans="1:8">
      <c r="A11786" s="52" t="s">
        <v>811</v>
      </c>
      <c r="B11786" s="52" t="s">
        <v>891</v>
      </c>
      <c r="C11786" s="52" t="s">
        <v>1092</v>
      </c>
      <c r="D11786" s="52" t="s">
        <v>1217</v>
      </c>
      <c r="E11786" s="52" t="s">
        <v>972</v>
      </c>
      <c r="F11786" s="52" t="s">
        <v>201</v>
      </c>
      <c r="G11786" s="56" t="s">
        <v>973</v>
      </c>
      <c r="H11786" s="57">
        <v>158016667</v>
      </c>
    </row>
    <row r="11787" spans="1:8">
      <c r="A11787" s="52" t="s">
        <v>811</v>
      </c>
      <c r="B11787" s="52" t="s">
        <v>891</v>
      </c>
      <c r="C11787" s="52" t="s">
        <v>1092</v>
      </c>
      <c r="D11787" s="52" t="s">
        <v>1217</v>
      </c>
      <c r="E11787" s="52" t="s">
        <v>972</v>
      </c>
      <c r="F11787" s="52" t="s">
        <v>974</v>
      </c>
      <c r="G11787" s="56" t="s">
        <v>975</v>
      </c>
      <c r="H11787" s="57">
        <v>117666975</v>
      </c>
    </row>
    <row r="11788" spans="1:8">
      <c r="A11788" s="52" t="s">
        <v>811</v>
      </c>
      <c r="B11788" s="52" t="s">
        <v>891</v>
      </c>
      <c r="C11788" s="52" t="s">
        <v>1092</v>
      </c>
      <c r="D11788" s="52" t="s">
        <v>1217</v>
      </c>
      <c r="E11788" s="52" t="s">
        <v>972</v>
      </c>
      <c r="F11788" s="52" t="s">
        <v>976</v>
      </c>
      <c r="G11788" s="56" t="s">
        <v>977</v>
      </c>
      <c r="H11788" s="57">
        <v>20176119</v>
      </c>
    </row>
    <row r="11789" spans="1:8">
      <c r="A11789" s="52" t="s">
        <v>811</v>
      </c>
      <c r="B11789" s="52" t="s">
        <v>891</v>
      </c>
      <c r="C11789" s="52" t="s">
        <v>1092</v>
      </c>
      <c r="D11789" s="52" t="s">
        <v>1217</v>
      </c>
      <c r="E11789" s="52" t="s">
        <v>972</v>
      </c>
      <c r="F11789" s="52" t="s">
        <v>978</v>
      </c>
      <c r="G11789" s="56" t="s">
        <v>979</v>
      </c>
      <c r="H11789" s="57">
        <v>13446000</v>
      </c>
    </row>
    <row r="11790" spans="1:8">
      <c r="A11790" s="52" t="s">
        <v>811</v>
      </c>
      <c r="B11790" s="52" t="s">
        <v>891</v>
      </c>
      <c r="C11790" s="52" t="s">
        <v>1092</v>
      </c>
      <c r="D11790" s="52" t="s">
        <v>1217</v>
      </c>
      <c r="E11790" s="52" t="s">
        <v>972</v>
      </c>
      <c r="F11790" s="52" t="s">
        <v>980</v>
      </c>
      <c r="G11790" s="56" t="s">
        <v>981</v>
      </c>
      <c r="H11790" s="57">
        <v>6727573</v>
      </c>
    </row>
    <row r="11791" spans="1:8">
      <c r="A11791" s="52" t="s">
        <v>811</v>
      </c>
      <c r="B11791" s="52" t="s">
        <v>891</v>
      </c>
      <c r="C11791" s="52" t="s">
        <v>1092</v>
      </c>
      <c r="D11791" s="52" t="s">
        <v>1217</v>
      </c>
      <c r="E11791" s="52" t="s">
        <v>986</v>
      </c>
      <c r="F11791" s="52" t="s">
        <v>201</v>
      </c>
      <c r="G11791" s="56" t="s">
        <v>987</v>
      </c>
      <c r="H11791" s="57">
        <v>43203453</v>
      </c>
    </row>
    <row r="11792" spans="1:8">
      <c r="A11792" s="52" t="s">
        <v>811</v>
      </c>
      <c r="B11792" s="52" t="s">
        <v>891</v>
      </c>
      <c r="C11792" s="52" t="s">
        <v>1092</v>
      </c>
      <c r="D11792" s="52" t="s">
        <v>1217</v>
      </c>
      <c r="E11792" s="52" t="s">
        <v>986</v>
      </c>
      <c r="F11792" s="52" t="s">
        <v>988</v>
      </c>
      <c r="G11792" s="56" t="s">
        <v>989</v>
      </c>
      <c r="H11792" s="57">
        <v>35852793</v>
      </c>
    </row>
    <row r="11793" spans="1:8">
      <c r="A11793" s="52" t="s">
        <v>811</v>
      </c>
      <c r="B11793" s="52" t="s">
        <v>891</v>
      </c>
      <c r="C11793" s="52" t="s">
        <v>1092</v>
      </c>
      <c r="D11793" s="52" t="s">
        <v>1217</v>
      </c>
      <c r="E11793" s="52" t="s">
        <v>986</v>
      </c>
      <c r="F11793" s="52" t="s">
        <v>990</v>
      </c>
      <c r="G11793" s="56" t="s">
        <v>991</v>
      </c>
      <c r="H11793" s="57">
        <v>4374900</v>
      </c>
    </row>
    <row r="11794" spans="1:8">
      <c r="A11794" s="52" t="s">
        <v>811</v>
      </c>
      <c r="B11794" s="52" t="s">
        <v>891</v>
      </c>
      <c r="C11794" s="52" t="s">
        <v>1092</v>
      </c>
      <c r="D11794" s="52" t="s">
        <v>1217</v>
      </c>
      <c r="E11794" s="52" t="s">
        <v>986</v>
      </c>
      <c r="F11794" s="52" t="s">
        <v>994</v>
      </c>
      <c r="G11794" s="56" t="s">
        <v>995</v>
      </c>
      <c r="H11794" s="57">
        <v>2975760</v>
      </c>
    </row>
    <row r="11795" spans="1:8">
      <c r="A11795" s="52" t="s">
        <v>811</v>
      </c>
      <c r="B11795" s="52" t="s">
        <v>891</v>
      </c>
      <c r="C11795" s="52" t="s">
        <v>1092</v>
      </c>
      <c r="D11795" s="52" t="s">
        <v>1217</v>
      </c>
      <c r="E11795" s="52" t="s">
        <v>996</v>
      </c>
      <c r="F11795" s="52" t="s">
        <v>201</v>
      </c>
      <c r="G11795" s="56" t="s">
        <v>997</v>
      </c>
      <c r="H11795" s="57">
        <v>63154280</v>
      </c>
    </row>
    <row r="11796" spans="1:8">
      <c r="A11796" s="52" t="s">
        <v>811</v>
      </c>
      <c r="B11796" s="52" t="s">
        <v>891</v>
      </c>
      <c r="C11796" s="52" t="s">
        <v>1092</v>
      </c>
      <c r="D11796" s="52" t="s">
        <v>1217</v>
      </c>
      <c r="E11796" s="52" t="s">
        <v>996</v>
      </c>
      <c r="F11796" s="52" t="s">
        <v>998</v>
      </c>
      <c r="G11796" s="56" t="s">
        <v>999</v>
      </c>
      <c r="H11796" s="57">
        <v>42413280</v>
      </c>
    </row>
    <row r="11797" spans="1:8">
      <c r="A11797" s="52" t="s">
        <v>811</v>
      </c>
      <c r="B11797" s="52" t="s">
        <v>891</v>
      </c>
      <c r="C11797" s="52" t="s">
        <v>1092</v>
      </c>
      <c r="D11797" s="52" t="s">
        <v>1217</v>
      </c>
      <c r="E11797" s="52" t="s">
        <v>996</v>
      </c>
      <c r="F11797" s="52" t="s">
        <v>1004</v>
      </c>
      <c r="G11797" s="56" t="s">
        <v>1005</v>
      </c>
      <c r="H11797" s="57">
        <v>20741000</v>
      </c>
    </row>
    <row r="11798" spans="1:8">
      <c r="A11798" s="52" t="s">
        <v>811</v>
      </c>
      <c r="B11798" s="52" t="s">
        <v>891</v>
      </c>
      <c r="C11798" s="52" t="s">
        <v>1092</v>
      </c>
      <c r="D11798" s="52" t="s">
        <v>1217</v>
      </c>
      <c r="E11798" s="52" t="s">
        <v>1006</v>
      </c>
      <c r="F11798" s="52" t="s">
        <v>201</v>
      </c>
      <c r="G11798" s="56" t="s">
        <v>1007</v>
      </c>
      <c r="H11798" s="57">
        <v>30380400</v>
      </c>
    </row>
    <row r="11799" spans="1:8" ht="38.25">
      <c r="A11799" s="52" t="s">
        <v>811</v>
      </c>
      <c r="B11799" s="52" t="s">
        <v>891</v>
      </c>
      <c r="C11799" s="52" t="s">
        <v>1092</v>
      </c>
      <c r="D11799" s="52" t="s">
        <v>1217</v>
      </c>
      <c r="E11799" s="52" t="s">
        <v>1006</v>
      </c>
      <c r="F11799" s="52" t="s">
        <v>1008</v>
      </c>
      <c r="G11799" s="56" t="s">
        <v>1009</v>
      </c>
      <c r="H11799" s="57">
        <v>265000</v>
      </c>
    </row>
    <row r="11800" spans="1:8" ht="38.25">
      <c r="A11800" s="52" t="s">
        <v>811</v>
      </c>
      <c r="B11800" s="52" t="s">
        <v>891</v>
      </c>
      <c r="C11800" s="52" t="s">
        <v>1092</v>
      </c>
      <c r="D11800" s="52" t="s">
        <v>1217</v>
      </c>
      <c r="E11800" s="52" t="s">
        <v>1006</v>
      </c>
      <c r="F11800" s="52" t="s">
        <v>1012</v>
      </c>
      <c r="G11800" s="56" t="s">
        <v>1013</v>
      </c>
      <c r="H11800" s="57">
        <v>6864000</v>
      </c>
    </row>
    <row r="11801" spans="1:8">
      <c r="A11801" s="52" t="s">
        <v>811</v>
      </c>
      <c r="B11801" s="52" t="s">
        <v>891</v>
      </c>
      <c r="C11801" s="52" t="s">
        <v>1092</v>
      </c>
      <c r="D11801" s="52" t="s">
        <v>1217</v>
      </c>
      <c r="E11801" s="52" t="s">
        <v>1006</v>
      </c>
      <c r="F11801" s="52" t="s">
        <v>1014</v>
      </c>
      <c r="G11801" s="56" t="s">
        <v>1015</v>
      </c>
      <c r="H11801" s="57">
        <v>4750000</v>
      </c>
    </row>
    <row r="11802" spans="1:8" ht="25.5">
      <c r="A11802" s="52" t="s">
        <v>811</v>
      </c>
      <c r="B11802" s="52" t="s">
        <v>891</v>
      </c>
      <c r="C11802" s="52" t="s">
        <v>1092</v>
      </c>
      <c r="D11802" s="52" t="s">
        <v>1217</v>
      </c>
      <c r="E11802" s="52" t="s">
        <v>1006</v>
      </c>
      <c r="F11802" s="52" t="s">
        <v>1016</v>
      </c>
      <c r="G11802" s="56" t="s">
        <v>1017</v>
      </c>
      <c r="H11802" s="57">
        <v>7956400</v>
      </c>
    </row>
    <row r="11803" spans="1:8">
      <c r="A11803" s="52" t="s">
        <v>811</v>
      </c>
      <c r="B11803" s="52" t="s">
        <v>891</v>
      </c>
      <c r="C11803" s="52" t="s">
        <v>1092</v>
      </c>
      <c r="D11803" s="52" t="s">
        <v>1217</v>
      </c>
      <c r="E11803" s="52" t="s">
        <v>1006</v>
      </c>
      <c r="F11803" s="52" t="s">
        <v>1020</v>
      </c>
      <c r="G11803" s="56" t="s">
        <v>511</v>
      </c>
      <c r="H11803" s="57">
        <v>10545000</v>
      </c>
    </row>
    <row r="11804" spans="1:8">
      <c r="A11804" s="52" t="s">
        <v>811</v>
      </c>
      <c r="B11804" s="52" t="s">
        <v>891</v>
      </c>
      <c r="C11804" s="52" t="s">
        <v>1092</v>
      </c>
      <c r="D11804" s="52" t="s">
        <v>1217</v>
      </c>
      <c r="E11804" s="52" t="s">
        <v>1021</v>
      </c>
      <c r="F11804" s="52" t="s">
        <v>201</v>
      </c>
      <c r="G11804" s="56" t="s">
        <v>1022</v>
      </c>
      <c r="H11804" s="57">
        <v>562503200</v>
      </c>
    </row>
    <row r="11805" spans="1:8">
      <c r="A11805" s="52" t="s">
        <v>811</v>
      </c>
      <c r="B11805" s="52" t="s">
        <v>891</v>
      </c>
      <c r="C11805" s="52" t="s">
        <v>1092</v>
      </c>
      <c r="D11805" s="52" t="s">
        <v>1217</v>
      </c>
      <c r="E11805" s="52" t="s">
        <v>1021</v>
      </c>
      <c r="F11805" s="52" t="s">
        <v>1023</v>
      </c>
      <c r="G11805" s="56" t="s">
        <v>1024</v>
      </c>
      <c r="H11805" s="57">
        <v>29085700</v>
      </c>
    </row>
    <row r="11806" spans="1:8">
      <c r="A11806" s="52" t="s">
        <v>811</v>
      </c>
      <c r="B11806" s="52" t="s">
        <v>891</v>
      </c>
      <c r="C11806" s="52" t="s">
        <v>1092</v>
      </c>
      <c r="D11806" s="52" t="s">
        <v>1217</v>
      </c>
      <c r="E11806" s="52" t="s">
        <v>1021</v>
      </c>
      <c r="F11806" s="52" t="s">
        <v>1025</v>
      </c>
      <c r="G11806" s="56" t="s">
        <v>1026</v>
      </c>
      <c r="H11806" s="57">
        <v>112000000</v>
      </c>
    </row>
    <row r="11807" spans="1:8">
      <c r="A11807" s="52" t="s">
        <v>811</v>
      </c>
      <c r="B11807" s="52" t="s">
        <v>891</v>
      </c>
      <c r="C11807" s="52" t="s">
        <v>1092</v>
      </c>
      <c r="D11807" s="52" t="s">
        <v>1217</v>
      </c>
      <c r="E11807" s="52" t="s">
        <v>1021</v>
      </c>
      <c r="F11807" s="52" t="s">
        <v>1031</v>
      </c>
      <c r="G11807" s="56" t="s">
        <v>1032</v>
      </c>
      <c r="H11807" s="57">
        <v>337910000</v>
      </c>
    </row>
    <row r="11808" spans="1:8">
      <c r="A11808" s="52" t="s">
        <v>811</v>
      </c>
      <c r="B11808" s="52" t="s">
        <v>891</v>
      </c>
      <c r="C11808" s="52" t="s">
        <v>1092</v>
      </c>
      <c r="D11808" s="52" t="s">
        <v>1217</v>
      </c>
      <c r="E11808" s="52" t="s">
        <v>1021</v>
      </c>
      <c r="F11808" s="52" t="s">
        <v>1033</v>
      </c>
      <c r="G11808" s="56" t="s">
        <v>1034</v>
      </c>
      <c r="H11808" s="57">
        <v>83507500</v>
      </c>
    </row>
    <row r="11809" spans="1:8">
      <c r="A11809" s="52" t="s">
        <v>811</v>
      </c>
      <c r="B11809" s="52" t="s">
        <v>891</v>
      </c>
      <c r="C11809" s="52" t="s">
        <v>1092</v>
      </c>
      <c r="D11809" s="52" t="s">
        <v>1217</v>
      </c>
      <c r="E11809" s="52" t="s">
        <v>1035</v>
      </c>
      <c r="F11809" s="52" t="s">
        <v>201</v>
      </c>
      <c r="G11809" s="56" t="s">
        <v>1036</v>
      </c>
      <c r="H11809" s="57">
        <v>49360000</v>
      </c>
    </row>
    <row r="11810" spans="1:8">
      <c r="A11810" s="52" t="s">
        <v>811</v>
      </c>
      <c r="B11810" s="52" t="s">
        <v>891</v>
      </c>
      <c r="C11810" s="52" t="s">
        <v>1092</v>
      </c>
      <c r="D11810" s="52" t="s">
        <v>1217</v>
      </c>
      <c r="E11810" s="52" t="s">
        <v>1035</v>
      </c>
      <c r="F11810" s="52" t="s">
        <v>1039</v>
      </c>
      <c r="G11810" s="56" t="s">
        <v>1040</v>
      </c>
      <c r="H11810" s="57">
        <v>2410000</v>
      </c>
    </row>
    <row r="11811" spans="1:8">
      <c r="A11811" s="52" t="s">
        <v>811</v>
      </c>
      <c r="B11811" s="52" t="s">
        <v>891</v>
      </c>
      <c r="C11811" s="52" t="s">
        <v>1092</v>
      </c>
      <c r="D11811" s="52" t="s">
        <v>1217</v>
      </c>
      <c r="E11811" s="52" t="s">
        <v>1035</v>
      </c>
      <c r="F11811" s="52" t="s">
        <v>1041</v>
      </c>
      <c r="G11811" s="56" t="s">
        <v>1028</v>
      </c>
      <c r="H11811" s="57">
        <v>1050000</v>
      </c>
    </row>
    <row r="11812" spans="1:8">
      <c r="A11812" s="52" t="s">
        <v>811</v>
      </c>
      <c r="B11812" s="52" t="s">
        <v>891</v>
      </c>
      <c r="C11812" s="52" t="s">
        <v>1092</v>
      </c>
      <c r="D11812" s="52" t="s">
        <v>1217</v>
      </c>
      <c r="E11812" s="52" t="s">
        <v>1035</v>
      </c>
      <c r="F11812" s="52" t="s">
        <v>1042</v>
      </c>
      <c r="G11812" s="56" t="s">
        <v>1043</v>
      </c>
      <c r="H11812" s="57">
        <v>45900000</v>
      </c>
    </row>
    <row r="11813" spans="1:8">
      <c r="A11813" s="52" t="s">
        <v>811</v>
      </c>
      <c r="B11813" s="52" t="s">
        <v>891</v>
      </c>
      <c r="C11813" s="52" t="s">
        <v>1092</v>
      </c>
      <c r="D11813" s="52" t="s">
        <v>1217</v>
      </c>
      <c r="E11813" s="52" t="s">
        <v>1044</v>
      </c>
      <c r="F11813" s="52" t="s">
        <v>201</v>
      </c>
      <c r="G11813" s="56" t="s">
        <v>1045</v>
      </c>
      <c r="H11813" s="57">
        <v>76808000</v>
      </c>
    </row>
    <row r="11814" spans="1:8">
      <c r="A11814" s="52" t="s">
        <v>811</v>
      </c>
      <c r="B11814" s="52" t="s">
        <v>891</v>
      </c>
      <c r="C11814" s="52" t="s">
        <v>1092</v>
      </c>
      <c r="D11814" s="52" t="s">
        <v>1217</v>
      </c>
      <c r="E11814" s="52" t="s">
        <v>1044</v>
      </c>
      <c r="F11814" s="52" t="s">
        <v>1046</v>
      </c>
      <c r="G11814" s="56" t="s">
        <v>1047</v>
      </c>
      <c r="H11814" s="57">
        <v>9108000</v>
      </c>
    </row>
    <row r="11815" spans="1:8">
      <c r="A11815" s="52" t="s">
        <v>811</v>
      </c>
      <c r="B11815" s="52" t="s">
        <v>891</v>
      </c>
      <c r="C11815" s="52" t="s">
        <v>1092</v>
      </c>
      <c r="D11815" s="52" t="s">
        <v>1217</v>
      </c>
      <c r="E11815" s="52" t="s">
        <v>1044</v>
      </c>
      <c r="F11815" s="52" t="s">
        <v>1048</v>
      </c>
      <c r="G11815" s="56" t="s">
        <v>1049</v>
      </c>
      <c r="H11815" s="57">
        <v>63700000</v>
      </c>
    </row>
    <row r="11816" spans="1:8">
      <c r="A11816" s="52" t="s">
        <v>811</v>
      </c>
      <c r="B11816" s="52" t="s">
        <v>891</v>
      </c>
      <c r="C11816" s="52" t="s">
        <v>1092</v>
      </c>
      <c r="D11816" s="52" t="s">
        <v>1217</v>
      </c>
      <c r="E11816" s="52" t="s">
        <v>1044</v>
      </c>
      <c r="F11816" s="52" t="s">
        <v>1050</v>
      </c>
      <c r="G11816" s="56" t="s">
        <v>1051</v>
      </c>
      <c r="H11816" s="57">
        <v>4000000</v>
      </c>
    </row>
    <row r="11817" spans="1:8" ht="25.5">
      <c r="A11817" s="52" t="s">
        <v>811</v>
      </c>
      <c r="B11817" s="52" t="s">
        <v>891</v>
      </c>
      <c r="C11817" s="52" t="s">
        <v>1092</v>
      </c>
      <c r="D11817" s="52" t="s">
        <v>1217</v>
      </c>
      <c r="E11817" s="52" t="s">
        <v>1058</v>
      </c>
      <c r="F11817" s="52" t="s">
        <v>201</v>
      </c>
      <c r="G11817" s="56" t="s">
        <v>1059</v>
      </c>
      <c r="H11817" s="57">
        <v>41817000</v>
      </c>
    </row>
    <row r="11818" spans="1:8">
      <c r="A11818" s="52" t="s">
        <v>811</v>
      </c>
      <c r="B11818" s="52" t="s">
        <v>891</v>
      </c>
      <c r="C11818" s="52" t="s">
        <v>1092</v>
      </c>
      <c r="D11818" s="52" t="s">
        <v>1217</v>
      </c>
      <c r="E11818" s="52" t="s">
        <v>1058</v>
      </c>
      <c r="F11818" s="52" t="s">
        <v>1064</v>
      </c>
      <c r="G11818" s="56" t="s">
        <v>1065</v>
      </c>
      <c r="H11818" s="57">
        <v>18642000</v>
      </c>
    </row>
    <row r="11819" spans="1:8">
      <c r="A11819" s="52" t="s">
        <v>811</v>
      </c>
      <c r="B11819" s="52" t="s">
        <v>891</v>
      </c>
      <c r="C11819" s="52" t="s">
        <v>1092</v>
      </c>
      <c r="D11819" s="52" t="s">
        <v>1217</v>
      </c>
      <c r="E11819" s="52" t="s">
        <v>1058</v>
      </c>
      <c r="F11819" s="52" t="s">
        <v>1066</v>
      </c>
      <c r="G11819" s="56" t="s">
        <v>1067</v>
      </c>
      <c r="H11819" s="57">
        <v>23175000</v>
      </c>
    </row>
    <row r="11820" spans="1:8" ht="25.5">
      <c r="A11820" s="52" t="s">
        <v>811</v>
      </c>
      <c r="B11820" s="52" t="s">
        <v>891</v>
      </c>
      <c r="C11820" s="52" t="s">
        <v>1092</v>
      </c>
      <c r="D11820" s="52" t="s">
        <v>1217</v>
      </c>
      <c r="E11820" s="52" t="s">
        <v>1072</v>
      </c>
      <c r="F11820" s="52" t="s">
        <v>201</v>
      </c>
      <c r="G11820" s="56" t="s">
        <v>1073</v>
      </c>
      <c r="H11820" s="57">
        <v>13000000</v>
      </c>
    </row>
    <row r="11821" spans="1:8">
      <c r="A11821" s="52" t="s">
        <v>811</v>
      </c>
      <c r="B11821" s="52" t="s">
        <v>891</v>
      </c>
      <c r="C11821" s="52" t="s">
        <v>1092</v>
      </c>
      <c r="D11821" s="52" t="s">
        <v>1217</v>
      </c>
      <c r="E11821" s="52" t="s">
        <v>1072</v>
      </c>
      <c r="F11821" s="52" t="s">
        <v>1075</v>
      </c>
      <c r="G11821" s="56" t="s">
        <v>1065</v>
      </c>
      <c r="H11821" s="57">
        <v>13000000</v>
      </c>
    </row>
    <row r="11822" spans="1:8" ht="25.5">
      <c r="A11822" s="52" t="s">
        <v>811</v>
      </c>
      <c r="B11822" s="52" t="s">
        <v>891</v>
      </c>
      <c r="C11822" s="52" t="s">
        <v>1092</v>
      </c>
      <c r="D11822" s="52" t="s">
        <v>1217</v>
      </c>
      <c r="E11822" s="52" t="s">
        <v>1076</v>
      </c>
      <c r="F11822" s="52" t="s">
        <v>201</v>
      </c>
      <c r="G11822" s="56" t="s">
        <v>1077</v>
      </c>
      <c r="H11822" s="57">
        <v>844901800</v>
      </c>
    </row>
    <row r="11823" spans="1:8">
      <c r="A11823" s="52" t="s">
        <v>811</v>
      </c>
      <c r="B11823" s="52" t="s">
        <v>891</v>
      </c>
      <c r="C11823" s="52" t="s">
        <v>1092</v>
      </c>
      <c r="D11823" s="52" t="s">
        <v>1217</v>
      </c>
      <c r="E11823" s="52" t="s">
        <v>1076</v>
      </c>
      <c r="F11823" s="52" t="s">
        <v>1112</v>
      </c>
      <c r="G11823" s="56" t="s">
        <v>1113</v>
      </c>
      <c r="H11823" s="57">
        <v>58620900</v>
      </c>
    </row>
    <row r="11824" spans="1:8">
      <c r="A11824" s="52" t="s">
        <v>811</v>
      </c>
      <c r="B11824" s="52" t="s">
        <v>891</v>
      </c>
      <c r="C11824" s="52" t="s">
        <v>1092</v>
      </c>
      <c r="D11824" s="52" t="s">
        <v>1217</v>
      </c>
      <c r="E11824" s="52" t="s">
        <v>1076</v>
      </c>
      <c r="F11824" s="52" t="s">
        <v>1080</v>
      </c>
      <c r="G11824" s="56" t="s">
        <v>1081</v>
      </c>
      <c r="H11824" s="57">
        <v>3040000</v>
      </c>
    </row>
    <row r="11825" spans="1:8">
      <c r="A11825" s="52" t="s">
        <v>811</v>
      </c>
      <c r="B11825" s="52" t="s">
        <v>891</v>
      </c>
      <c r="C11825" s="52" t="s">
        <v>1092</v>
      </c>
      <c r="D11825" s="52" t="s">
        <v>1217</v>
      </c>
      <c r="E11825" s="52" t="s">
        <v>1076</v>
      </c>
      <c r="F11825" s="52" t="s">
        <v>1082</v>
      </c>
      <c r="G11825" s="56" t="s">
        <v>971</v>
      </c>
      <c r="H11825" s="57">
        <v>783240900</v>
      </c>
    </row>
    <row r="11826" spans="1:8">
      <c r="A11826" s="52" t="s">
        <v>811</v>
      </c>
      <c r="B11826" s="52" t="s">
        <v>891</v>
      </c>
      <c r="C11826" s="52" t="s">
        <v>1092</v>
      </c>
      <c r="D11826" s="52" t="s">
        <v>1217</v>
      </c>
      <c r="E11826" s="52" t="s">
        <v>1189</v>
      </c>
      <c r="F11826" s="52" t="s">
        <v>201</v>
      </c>
      <c r="G11826" s="56" t="s">
        <v>1190</v>
      </c>
      <c r="H11826" s="57">
        <v>6160000</v>
      </c>
    </row>
    <row r="11827" spans="1:8">
      <c r="A11827" s="52" t="s">
        <v>811</v>
      </c>
      <c r="B11827" s="52" t="s">
        <v>891</v>
      </c>
      <c r="C11827" s="52" t="s">
        <v>1092</v>
      </c>
      <c r="D11827" s="52" t="s">
        <v>1217</v>
      </c>
      <c r="E11827" s="52" t="s">
        <v>1189</v>
      </c>
      <c r="F11827" s="52" t="s">
        <v>1191</v>
      </c>
      <c r="G11827" s="56" t="s">
        <v>1192</v>
      </c>
      <c r="H11827" s="57">
        <v>6160000</v>
      </c>
    </row>
    <row r="11828" spans="1:8">
      <c r="A11828" s="52" t="s">
        <v>811</v>
      </c>
      <c r="B11828" s="52" t="s">
        <v>891</v>
      </c>
      <c r="C11828" s="52" t="s">
        <v>1092</v>
      </c>
      <c r="D11828" s="52" t="s">
        <v>1217</v>
      </c>
      <c r="E11828" s="52" t="s">
        <v>1083</v>
      </c>
      <c r="F11828" s="52" t="s">
        <v>201</v>
      </c>
      <c r="G11828" s="56" t="s">
        <v>971</v>
      </c>
      <c r="H11828" s="57">
        <v>47413800</v>
      </c>
    </row>
    <row r="11829" spans="1:8">
      <c r="A11829" s="52" t="s">
        <v>811</v>
      </c>
      <c r="B11829" s="52" t="s">
        <v>891</v>
      </c>
      <c r="C11829" s="52" t="s">
        <v>1092</v>
      </c>
      <c r="D11829" s="52" t="s">
        <v>1217</v>
      </c>
      <c r="E11829" s="52" t="s">
        <v>1083</v>
      </c>
      <c r="F11829" s="52" t="s">
        <v>1088</v>
      </c>
      <c r="G11829" s="56" t="s">
        <v>1089</v>
      </c>
      <c r="H11829" s="57">
        <v>15260000</v>
      </c>
    </row>
    <row r="11830" spans="1:8">
      <c r="A11830" s="52" t="s">
        <v>811</v>
      </c>
      <c r="B11830" s="52" t="s">
        <v>891</v>
      </c>
      <c r="C11830" s="52" t="s">
        <v>1092</v>
      </c>
      <c r="D11830" s="52" t="s">
        <v>1217</v>
      </c>
      <c r="E11830" s="52" t="s">
        <v>1083</v>
      </c>
      <c r="F11830" s="52" t="s">
        <v>1090</v>
      </c>
      <c r="G11830" s="56" t="s">
        <v>1091</v>
      </c>
      <c r="H11830" s="57">
        <v>32153800</v>
      </c>
    </row>
    <row r="11831" spans="1:8">
      <c r="A11831" s="52" t="s">
        <v>811</v>
      </c>
      <c r="B11831" s="52" t="s">
        <v>891</v>
      </c>
      <c r="C11831" s="52" t="s">
        <v>1122</v>
      </c>
      <c r="D11831" s="52" t="s">
        <v>201</v>
      </c>
      <c r="E11831" s="52" t="s">
        <v>201</v>
      </c>
      <c r="F11831" s="52" t="s">
        <v>201</v>
      </c>
      <c r="G11831" s="56" t="s">
        <v>1123</v>
      </c>
      <c r="H11831" s="57">
        <v>428000000</v>
      </c>
    </row>
    <row r="11832" spans="1:8">
      <c r="A11832" s="52" t="s">
        <v>811</v>
      </c>
      <c r="B11832" s="52" t="s">
        <v>891</v>
      </c>
      <c r="C11832" s="52" t="s">
        <v>1122</v>
      </c>
      <c r="D11832" s="52" t="s">
        <v>440</v>
      </c>
      <c r="E11832" s="52" t="s">
        <v>201</v>
      </c>
      <c r="F11832" s="52" t="s">
        <v>201</v>
      </c>
      <c r="G11832" s="56" t="s">
        <v>1366</v>
      </c>
      <c r="H11832" s="57">
        <v>428000000</v>
      </c>
    </row>
    <row r="11833" spans="1:8">
      <c r="A11833" s="52" t="s">
        <v>811</v>
      </c>
      <c r="B11833" s="52" t="s">
        <v>891</v>
      </c>
      <c r="C11833" s="52" t="s">
        <v>1122</v>
      </c>
      <c r="D11833" s="52" t="s">
        <v>440</v>
      </c>
      <c r="E11833" s="52" t="s">
        <v>944</v>
      </c>
      <c r="F11833" s="52" t="s">
        <v>201</v>
      </c>
      <c r="G11833" s="56" t="s">
        <v>945</v>
      </c>
      <c r="H11833" s="57">
        <v>35721000</v>
      </c>
    </row>
    <row r="11834" spans="1:8">
      <c r="A11834" s="52" t="s">
        <v>811</v>
      </c>
      <c r="B11834" s="52" t="s">
        <v>891</v>
      </c>
      <c r="C11834" s="52" t="s">
        <v>1122</v>
      </c>
      <c r="D11834" s="52" t="s">
        <v>440</v>
      </c>
      <c r="E11834" s="52" t="s">
        <v>944</v>
      </c>
      <c r="F11834" s="52" t="s">
        <v>948</v>
      </c>
      <c r="G11834" s="56" t="s">
        <v>949</v>
      </c>
      <c r="H11834" s="57">
        <v>35721000</v>
      </c>
    </row>
    <row r="11835" spans="1:8">
      <c r="A11835" s="52" t="s">
        <v>811</v>
      </c>
      <c r="B11835" s="52" t="s">
        <v>891</v>
      </c>
      <c r="C11835" s="52" t="s">
        <v>1122</v>
      </c>
      <c r="D11835" s="52" t="s">
        <v>440</v>
      </c>
      <c r="E11835" s="52" t="s">
        <v>966</v>
      </c>
      <c r="F11835" s="52" t="s">
        <v>201</v>
      </c>
      <c r="G11835" s="56" t="s">
        <v>967</v>
      </c>
      <c r="H11835" s="57">
        <v>14040000</v>
      </c>
    </row>
    <row r="11836" spans="1:8">
      <c r="A11836" s="52" t="s">
        <v>811</v>
      </c>
      <c r="B11836" s="52" t="s">
        <v>891</v>
      </c>
      <c r="C11836" s="52" t="s">
        <v>1122</v>
      </c>
      <c r="D11836" s="52" t="s">
        <v>440</v>
      </c>
      <c r="E11836" s="52" t="s">
        <v>966</v>
      </c>
      <c r="F11836" s="52" t="s">
        <v>970</v>
      </c>
      <c r="G11836" s="56" t="s">
        <v>971</v>
      </c>
      <c r="H11836" s="57">
        <v>14040000</v>
      </c>
    </row>
    <row r="11837" spans="1:8">
      <c r="A11837" s="52" t="s">
        <v>811</v>
      </c>
      <c r="B11837" s="52" t="s">
        <v>891</v>
      </c>
      <c r="C11837" s="52" t="s">
        <v>1122</v>
      </c>
      <c r="D11837" s="52" t="s">
        <v>440</v>
      </c>
      <c r="E11837" s="52" t="s">
        <v>996</v>
      </c>
      <c r="F11837" s="52" t="s">
        <v>201</v>
      </c>
      <c r="G11837" s="56" t="s">
        <v>997</v>
      </c>
      <c r="H11837" s="57">
        <v>10580000</v>
      </c>
    </row>
    <row r="11838" spans="1:8">
      <c r="A11838" s="52" t="s">
        <v>811</v>
      </c>
      <c r="B11838" s="52" t="s">
        <v>891</v>
      </c>
      <c r="C11838" s="52" t="s">
        <v>1122</v>
      </c>
      <c r="D11838" s="52" t="s">
        <v>440</v>
      </c>
      <c r="E11838" s="52" t="s">
        <v>996</v>
      </c>
      <c r="F11838" s="52" t="s">
        <v>998</v>
      </c>
      <c r="G11838" s="56" t="s">
        <v>999</v>
      </c>
      <c r="H11838" s="57">
        <v>10580000</v>
      </c>
    </row>
    <row r="11839" spans="1:8">
      <c r="A11839" s="52" t="s">
        <v>811</v>
      </c>
      <c r="B11839" s="52" t="s">
        <v>891</v>
      </c>
      <c r="C11839" s="52" t="s">
        <v>1122</v>
      </c>
      <c r="D11839" s="52" t="s">
        <v>440</v>
      </c>
      <c r="E11839" s="52" t="s">
        <v>1021</v>
      </c>
      <c r="F11839" s="52" t="s">
        <v>201</v>
      </c>
      <c r="G11839" s="56" t="s">
        <v>1022</v>
      </c>
      <c r="H11839" s="57">
        <v>208964000</v>
      </c>
    </row>
    <row r="11840" spans="1:8">
      <c r="A11840" s="52" t="s">
        <v>811</v>
      </c>
      <c r="B11840" s="52" t="s">
        <v>891</v>
      </c>
      <c r="C11840" s="52" t="s">
        <v>1122</v>
      </c>
      <c r="D11840" s="52" t="s">
        <v>440</v>
      </c>
      <c r="E11840" s="52" t="s">
        <v>1021</v>
      </c>
      <c r="F11840" s="52" t="s">
        <v>1023</v>
      </c>
      <c r="G11840" s="56" t="s">
        <v>1024</v>
      </c>
      <c r="H11840" s="57">
        <v>13724000</v>
      </c>
    </row>
    <row r="11841" spans="1:8">
      <c r="A11841" s="52" t="s">
        <v>811</v>
      </c>
      <c r="B11841" s="52" t="s">
        <v>891</v>
      </c>
      <c r="C11841" s="52" t="s">
        <v>1122</v>
      </c>
      <c r="D11841" s="52" t="s">
        <v>440</v>
      </c>
      <c r="E11841" s="52" t="s">
        <v>1021</v>
      </c>
      <c r="F11841" s="52" t="s">
        <v>1025</v>
      </c>
      <c r="G11841" s="56" t="s">
        <v>1026</v>
      </c>
      <c r="H11841" s="57">
        <v>1000000</v>
      </c>
    </row>
    <row r="11842" spans="1:8">
      <c r="A11842" s="52" t="s">
        <v>811</v>
      </c>
      <c r="B11842" s="52" t="s">
        <v>891</v>
      </c>
      <c r="C11842" s="52" t="s">
        <v>1122</v>
      </c>
      <c r="D11842" s="52" t="s">
        <v>440</v>
      </c>
      <c r="E11842" s="52" t="s">
        <v>1021</v>
      </c>
      <c r="F11842" s="52" t="s">
        <v>1033</v>
      </c>
      <c r="G11842" s="56" t="s">
        <v>1034</v>
      </c>
      <c r="H11842" s="57">
        <v>194240000</v>
      </c>
    </row>
    <row r="11843" spans="1:8">
      <c r="A11843" s="52" t="s">
        <v>811</v>
      </c>
      <c r="B11843" s="52" t="s">
        <v>891</v>
      </c>
      <c r="C11843" s="52" t="s">
        <v>1122</v>
      </c>
      <c r="D11843" s="52" t="s">
        <v>440</v>
      </c>
      <c r="E11843" s="52" t="s">
        <v>1044</v>
      </c>
      <c r="F11843" s="52" t="s">
        <v>201</v>
      </c>
      <c r="G11843" s="56" t="s">
        <v>1045</v>
      </c>
      <c r="H11843" s="57">
        <v>26600000</v>
      </c>
    </row>
    <row r="11844" spans="1:8">
      <c r="A11844" s="52" t="s">
        <v>811</v>
      </c>
      <c r="B11844" s="52" t="s">
        <v>891</v>
      </c>
      <c r="C11844" s="52" t="s">
        <v>1122</v>
      </c>
      <c r="D11844" s="52" t="s">
        <v>440</v>
      </c>
      <c r="E11844" s="52" t="s">
        <v>1044</v>
      </c>
      <c r="F11844" s="52" t="s">
        <v>1046</v>
      </c>
      <c r="G11844" s="56" t="s">
        <v>1047</v>
      </c>
      <c r="H11844" s="57">
        <v>26600000</v>
      </c>
    </row>
    <row r="11845" spans="1:8" ht="25.5">
      <c r="A11845" s="52" t="s">
        <v>811</v>
      </c>
      <c r="B11845" s="52" t="s">
        <v>891</v>
      </c>
      <c r="C11845" s="52" t="s">
        <v>1122</v>
      </c>
      <c r="D11845" s="52" t="s">
        <v>440</v>
      </c>
      <c r="E11845" s="52" t="s">
        <v>1058</v>
      </c>
      <c r="F11845" s="52" t="s">
        <v>201</v>
      </c>
      <c r="G11845" s="56" t="s">
        <v>1059</v>
      </c>
      <c r="H11845" s="57">
        <v>7779000</v>
      </c>
    </row>
    <row r="11846" spans="1:8">
      <c r="A11846" s="52" t="s">
        <v>811</v>
      </c>
      <c r="B11846" s="52" t="s">
        <v>891</v>
      </c>
      <c r="C11846" s="52" t="s">
        <v>1122</v>
      </c>
      <c r="D11846" s="52" t="s">
        <v>440</v>
      </c>
      <c r="E11846" s="52" t="s">
        <v>1058</v>
      </c>
      <c r="F11846" s="52" t="s">
        <v>1064</v>
      </c>
      <c r="G11846" s="56" t="s">
        <v>1065</v>
      </c>
      <c r="H11846" s="57">
        <v>7779000</v>
      </c>
    </row>
    <row r="11847" spans="1:8" ht="25.5">
      <c r="A11847" s="52" t="s">
        <v>811</v>
      </c>
      <c r="B11847" s="52" t="s">
        <v>891</v>
      </c>
      <c r="C11847" s="52" t="s">
        <v>1122</v>
      </c>
      <c r="D11847" s="52" t="s">
        <v>440</v>
      </c>
      <c r="E11847" s="52" t="s">
        <v>1076</v>
      </c>
      <c r="F11847" s="52" t="s">
        <v>201</v>
      </c>
      <c r="G11847" s="56" t="s">
        <v>1077</v>
      </c>
      <c r="H11847" s="57">
        <v>8435000</v>
      </c>
    </row>
    <row r="11848" spans="1:8">
      <c r="A11848" s="52" t="s">
        <v>811</v>
      </c>
      <c r="B11848" s="52" t="s">
        <v>891</v>
      </c>
      <c r="C11848" s="52" t="s">
        <v>1122</v>
      </c>
      <c r="D11848" s="52" t="s">
        <v>440</v>
      </c>
      <c r="E11848" s="52" t="s">
        <v>1076</v>
      </c>
      <c r="F11848" s="52" t="s">
        <v>1112</v>
      </c>
      <c r="G11848" s="56" t="s">
        <v>1113</v>
      </c>
      <c r="H11848" s="57">
        <v>8435000</v>
      </c>
    </row>
    <row r="11849" spans="1:8">
      <c r="A11849" s="52" t="s">
        <v>811</v>
      </c>
      <c r="B11849" s="52" t="s">
        <v>891</v>
      </c>
      <c r="C11849" s="52" t="s">
        <v>1122</v>
      </c>
      <c r="D11849" s="52" t="s">
        <v>440</v>
      </c>
      <c r="E11849" s="52" t="s">
        <v>1083</v>
      </c>
      <c r="F11849" s="52" t="s">
        <v>201</v>
      </c>
      <c r="G11849" s="56" t="s">
        <v>971</v>
      </c>
      <c r="H11849" s="57">
        <v>115881000</v>
      </c>
    </row>
    <row r="11850" spans="1:8">
      <c r="A11850" s="52" t="s">
        <v>811</v>
      </c>
      <c r="B11850" s="52" t="s">
        <v>891</v>
      </c>
      <c r="C11850" s="52" t="s">
        <v>1122</v>
      </c>
      <c r="D11850" s="52" t="s">
        <v>440</v>
      </c>
      <c r="E11850" s="52" t="s">
        <v>1083</v>
      </c>
      <c r="F11850" s="52" t="s">
        <v>1084</v>
      </c>
      <c r="G11850" s="56" t="s">
        <v>1085</v>
      </c>
      <c r="H11850" s="57">
        <v>1620000</v>
      </c>
    </row>
    <row r="11851" spans="1:8">
      <c r="A11851" s="52" t="s">
        <v>811</v>
      </c>
      <c r="B11851" s="52" t="s">
        <v>891</v>
      </c>
      <c r="C11851" s="52" t="s">
        <v>1122</v>
      </c>
      <c r="D11851" s="52" t="s">
        <v>440</v>
      </c>
      <c r="E11851" s="52" t="s">
        <v>1083</v>
      </c>
      <c r="F11851" s="52" t="s">
        <v>1088</v>
      </c>
      <c r="G11851" s="56" t="s">
        <v>1089</v>
      </c>
      <c r="H11851" s="57">
        <v>22322900</v>
      </c>
    </row>
    <row r="11852" spans="1:8">
      <c r="A11852" s="52" t="s">
        <v>811</v>
      </c>
      <c r="B11852" s="52" t="s">
        <v>891</v>
      </c>
      <c r="C11852" s="52" t="s">
        <v>1122</v>
      </c>
      <c r="D11852" s="52" t="s">
        <v>440</v>
      </c>
      <c r="E11852" s="52" t="s">
        <v>1083</v>
      </c>
      <c r="F11852" s="52" t="s">
        <v>1090</v>
      </c>
      <c r="G11852" s="56" t="s">
        <v>1091</v>
      </c>
      <c r="H11852" s="57">
        <v>91938100</v>
      </c>
    </row>
    <row r="11853" spans="1:8">
      <c r="A11853" s="52" t="s">
        <v>811</v>
      </c>
      <c r="B11853" s="52" t="s">
        <v>891</v>
      </c>
      <c r="C11853" s="52" t="s">
        <v>480</v>
      </c>
      <c r="D11853" s="52" t="s">
        <v>201</v>
      </c>
      <c r="E11853" s="52" t="s">
        <v>201</v>
      </c>
      <c r="F11853" s="52" t="s">
        <v>201</v>
      </c>
      <c r="G11853" s="56" t="s">
        <v>1137</v>
      </c>
      <c r="H11853" s="57">
        <v>10776209058</v>
      </c>
    </row>
    <row r="11854" spans="1:8">
      <c r="A11854" s="52" t="s">
        <v>811</v>
      </c>
      <c r="B11854" s="52" t="s">
        <v>891</v>
      </c>
      <c r="C11854" s="52" t="s">
        <v>480</v>
      </c>
      <c r="D11854" s="52" t="s">
        <v>490</v>
      </c>
      <c r="E11854" s="52" t="s">
        <v>201</v>
      </c>
      <c r="F11854" s="52" t="s">
        <v>201</v>
      </c>
      <c r="G11854" s="56" t="s">
        <v>1138</v>
      </c>
      <c r="H11854" s="57">
        <v>10598499058</v>
      </c>
    </row>
    <row r="11855" spans="1:8">
      <c r="A11855" s="52" t="s">
        <v>811</v>
      </c>
      <c r="B11855" s="52" t="s">
        <v>891</v>
      </c>
      <c r="C11855" s="52" t="s">
        <v>480</v>
      </c>
      <c r="D11855" s="52" t="s">
        <v>490</v>
      </c>
      <c r="E11855" s="52" t="s">
        <v>934</v>
      </c>
      <c r="F11855" s="52" t="s">
        <v>201</v>
      </c>
      <c r="G11855" s="56" t="s">
        <v>935</v>
      </c>
      <c r="H11855" s="57">
        <v>1779336404</v>
      </c>
    </row>
    <row r="11856" spans="1:8">
      <c r="A11856" s="52" t="s">
        <v>811</v>
      </c>
      <c r="B11856" s="52" t="s">
        <v>891</v>
      </c>
      <c r="C11856" s="52" t="s">
        <v>480</v>
      </c>
      <c r="D11856" s="52" t="s">
        <v>490</v>
      </c>
      <c r="E11856" s="52" t="s">
        <v>934</v>
      </c>
      <c r="F11856" s="52" t="s">
        <v>936</v>
      </c>
      <c r="G11856" s="56" t="s">
        <v>937</v>
      </c>
      <c r="H11856" s="57">
        <v>1779336404</v>
      </c>
    </row>
    <row r="11857" spans="1:8" ht="25.5">
      <c r="A11857" s="52" t="s">
        <v>811</v>
      </c>
      <c r="B11857" s="52" t="s">
        <v>891</v>
      </c>
      <c r="C11857" s="52" t="s">
        <v>480</v>
      </c>
      <c r="D11857" s="52" t="s">
        <v>490</v>
      </c>
      <c r="E11857" s="52" t="s">
        <v>940</v>
      </c>
      <c r="F11857" s="52" t="s">
        <v>201</v>
      </c>
      <c r="G11857" s="56" t="s">
        <v>941</v>
      </c>
      <c r="H11857" s="57">
        <v>200473325</v>
      </c>
    </row>
    <row r="11858" spans="1:8" ht="25.5">
      <c r="A11858" s="52" t="s">
        <v>811</v>
      </c>
      <c r="B11858" s="52" t="s">
        <v>891</v>
      </c>
      <c r="C11858" s="52" t="s">
        <v>480</v>
      </c>
      <c r="D11858" s="52" t="s">
        <v>490</v>
      </c>
      <c r="E11858" s="52" t="s">
        <v>940</v>
      </c>
      <c r="F11858" s="52" t="s">
        <v>942</v>
      </c>
      <c r="G11858" s="56" t="s">
        <v>943</v>
      </c>
      <c r="H11858" s="57">
        <v>200473325</v>
      </c>
    </row>
    <row r="11859" spans="1:8">
      <c r="A11859" s="52" t="s">
        <v>811</v>
      </c>
      <c r="B11859" s="52" t="s">
        <v>891</v>
      </c>
      <c r="C11859" s="52" t="s">
        <v>480</v>
      </c>
      <c r="D11859" s="52" t="s">
        <v>490</v>
      </c>
      <c r="E11859" s="52" t="s">
        <v>944</v>
      </c>
      <c r="F11859" s="52" t="s">
        <v>201</v>
      </c>
      <c r="G11859" s="56" t="s">
        <v>945</v>
      </c>
      <c r="H11859" s="57">
        <v>438401168</v>
      </c>
    </row>
    <row r="11860" spans="1:8">
      <c r="A11860" s="52" t="s">
        <v>811</v>
      </c>
      <c r="B11860" s="52" t="s">
        <v>891</v>
      </c>
      <c r="C11860" s="52" t="s">
        <v>480</v>
      </c>
      <c r="D11860" s="52" t="s">
        <v>490</v>
      </c>
      <c r="E11860" s="52" t="s">
        <v>944</v>
      </c>
      <c r="F11860" s="52" t="s">
        <v>946</v>
      </c>
      <c r="G11860" s="56" t="s">
        <v>947</v>
      </c>
      <c r="H11860" s="57">
        <v>26810345</v>
      </c>
    </row>
    <row r="11861" spans="1:8">
      <c r="A11861" s="52" t="s">
        <v>811</v>
      </c>
      <c r="B11861" s="52" t="s">
        <v>891</v>
      </c>
      <c r="C11861" s="52" t="s">
        <v>480</v>
      </c>
      <c r="D11861" s="52" t="s">
        <v>490</v>
      </c>
      <c r="E11861" s="52" t="s">
        <v>944</v>
      </c>
      <c r="F11861" s="52" t="s">
        <v>1240</v>
      </c>
      <c r="G11861" s="56" t="s">
        <v>1241</v>
      </c>
      <c r="H11861" s="57">
        <v>53652000</v>
      </c>
    </row>
    <row r="11862" spans="1:8">
      <c r="A11862" s="52" t="s">
        <v>811</v>
      </c>
      <c r="B11862" s="52" t="s">
        <v>891</v>
      </c>
      <c r="C11862" s="52" t="s">
        <v>480</v>
      </c>
      <c r="D11862" s="52" t="s">
        <v>490</v>
      </c>
      <c r="E11862" s="52" t="s">
        <v>944</v>
      </c>
      <c r="F11862" s="52" t="s">
        <v>948</v>
      </c>
      <c r="G11862" s="56" t="s">
        <v>949</v>
      </c>
      <c r="H11862" s="57">
        <v>297672555</v>
      </c>
    </row>
    <row r="11863" spans="1:8">
      <c r="A11863" s="52" t="s">
        <v>811</v>
      </c>
      <c r="B11863" s="52" t="s">
        <v>891</v>
      </c>
      <c r="C11863" s="52" t="s">
        <v>480</v>
      </c>
      <c r="D11863" s="52" t="s">
        <v>490</v>
      </c>
      <c r="E11863" s="52" t="s">
        <v>944</v>
      </c>
      <c r="F11863" s="52" t="s">
        <v>950</v>
      </c>
      <c r="G11863" s="56" t="s">
        <v>951</v>
      </c>
      <c r="H11863" s="57">
        <v>10728000</v>
      </c>
    </row>
    <row r="11864" spans="1:8" ht="25.5">
      <c r="A11864" s="52" t="s">
        <v>811</v>
      </c>
      <c r="B11864" s="52" t="s">
        <v>891</v>
      </c>
      <c r="C11864" s="52" t="s">
        <v>480</v>
      </c>
      <c r="D11864" s="52" t="s">
        <v>490</v>
      </c>
      <c r="E11864" s="52" t="s">
        <v>944</v>
      </c>
      <c r="F11864" s="52" t="s">
        <v>954</v>
      </c>
      <c r="G11864" s="56" t="s">
        <v>955</v>
      </c>
      <c r="H11864" s="57">
        <v>10317000</v>
      </c>
    </row>
    <row r="11865" spans="1:8" ht="25.5">
      <c r="A11865" s="52" t="s">
        <v>811</v>
      </c>
      <c r="B11865" s="52" t="s">
        <v>891</v>
      </c>
      <c r="C11865" s="52" t="s">
        <v>480</v>
      </c>
      <c r="D11865" s="52" t="s">
        <v>490</v>
      </c>
      <c r="E11865" s="52" t="s">
        <v>944</v>
      </c>
      <c r="F11865" s="52" t="s">
        <v>956</v>
      </c>
      <c r="G11865" s="56" t="s">
        <v>957</v>
      </c>
      <c r="H11865" s="57">
        <v>39221268</v>
      </c>
    </row>
    <row r="11866" spans="1:8">
      <c r="A11866" s="52" t="s">
        <v>811</v>
      </c>
      <c r="B11866" s="52" t="s">
        <v>891</v>
      </c>
      <c r="C11866" s="52" t="s">
        <v>480</v>
      </c>
      <c r="D11866" s="52" t="s">
        <v>490</v>
      </c>
      <c r="E11866" s="52" t="s">
        <v>966</v>
      </c>
      <c r="F11866" s="52" t="s">
        <v>201</v>
      </c>
      <c r="G11866" s="56" t="s">
        <v>967</v>
      </c>
      <c r="H11866" s="57">
        <v>287460000</v>
      </c>
    </row>
    <row r="11867" spans="1:8">
      <c r="A11867" s="52" t="s">
        <v>811</v>
      </c>
      <c r="B11867" s="52" t="s">
        <v>891</v>
      </c>
      <c r="C11867" s="52" t="s">
        <v>480</v>
      </c>
      <c r="D11867" s="52" t="s">
        <v>490</v>
      </c>
      <c r="E11867" s="52" t="s">
        <v>966</v>
      </c>
      <c r="F11867" s="52" t="s">
        <v>970</v>
      </c>
      <c r="G11867" s="56" t="s">
        <v>971</v>
      </c>
      <c r="H11867" s="57">
        <v>287460000</v>
      </c>
    </row>
    <row r="11868" spans="1:8">
      <c r="A11868" s="52" t="s">
        <v>811</v>
      </c>
      <c r="B11868" s="52" t="s">
        <v>891</v>
      </c>
      <c r="C11868" s="52" t="s">
        <v>480</v>
      </c>
      <c r="D11868" s="52" t="s">
        <v>490</v>
      </c>
      <c r="E11868" s="52" t="s">
        <v>972</v>
      </c>
      <c r="F11868" s="52" t="s">
        <v>201</v>
      </c>
      <c r="G11868" s="56" t="s">
        <v>973</v>
      </c>
      <c r="H11868" s="57">
        <v>473278594</v>
      </c>
    </row>
    <row r="11869" spans="1:8">
      <c r="A11869" s="52" t="s">
        <v>811</v>
      </c>
      <c r="B11869" s="52" t="s">
        <v>891</v>
      </c>
      <c r="C11869" s="52" t="s">
        <v>480</v>
      </c>
      <c r="D11869" s="52" t="s">
        <v>490</v>
      </c>
      <c r="E11869" s="52" t="s">
        <v>972</v>
      </c>
      <c r="F11869" s="52" t="s">
        <v>974</v>
      </c>
      <c r="G11869" s="56" t="s">
        <v>975</v>
      </c>
      <c r="H11869" s="57">
        <v>349266735</v>
      </c>
    </row>
    <row r="11870" spans="1:8">
      <c r="A11870" s="52" t="s">
        <v>811</v>
      </c>
      <c r="B11870" s="52" t="s">
        <v>891</v>
      </c>
      <c r="C11870" s="52" t="s">
        <v>480</v>
      </c>
      <c r="D11870" s="52" t="s">
        <v>490</v>
      </c>
      <c r="E11870" s="52" t="s">
        <v>972</v>
      </c>
      <c r="F11870" s="52" t="s">
        <v>976</v>
      </c>
      <c r="G11870" s="56" t="s">
        <v>977</v>
      </c>
      <c r="H11870" s="57">
        <v>75431512</v>
      </c>
    </row>
    <row r="11871" spans="1:8">
      <c r="A11871" s="52" t="s">
        <v>811</v>
      </c>
      <c r="B11871" s="52" t="s">
        <v>891</v>
      </c>
      <c r="C11871" s="52" t="s">
        <v>480</v>
      </c>
      <c r="D11871" s="52" t="s">
        <v>490</v>
      </c>
      <c r="E11871" s="52" t="s">
        <v>972</v>
      </c>
      <c r="F11871" s="52" t="s">
        <v>978</v>
      </c>
      <c r="G11871" s="56" t="s">
        <v>979</v>
      </c>
      <c r="H11871" s="57">
        <v>38860396</v>
      </c>
    </row>
    <row r="11872" spans="1:8">
      <c r="A11872" s="52" t="s">
        <v>811</v>
      </c>
      <c r="B11872" s="52" t="s">
        <v>891</v>
      </c>
      <c r="C11872" s="52" t="s">
        <v>480</v>
      </c>
      <c r="D11872" s="52" t="s">
        <v>490</v>
      </c>
      <c r="E11872" s="52" t="s">
        <v>972</v>
      </c>
      <c r="F11872" s="52" t="s">
        <v>980</v>
      </c>
      <c r="G11872" s="56" t="s">
        <v>981</v>
      </c>
      <c r="H11872" s="57">
        <v>7036627</v>
      </c>
    </row>
    <row r="11873" spans="1:8">
      <c r="A11873" s="52" t="s">
        <v>811</v>
      </c>
      <c r="B11873" s="52" t="s">
        <v>891</v>
      </c>
      <c r="C11873" s="52" t="s">
        <v>480</v>
      </c>
      <c r="D11873" s="52" t="s">
        <v>490</v>
      </c>
      <c r="E11873" s="52" t="s">
        <v>972</v>
      </c>
      <c r="F11873" s="52" t="s">
        <v>1295</v>
      </c>
      <c r="G11873" s="56" t="s">
        <v>1296</v>
      </c>
      <c r="H11873" s="57">
        <v>2683324</v>
      </c>
    </row>
    <row r="11874" spans="1:8">
      <c r="A11874" s="52" t="s">
        <v>811</v>
      </c>
      <c r="B11874" s="52" t="s">
        <v>891</v>
      </c>
      <c r="C11874" s="52" t="s">
        <v>480</v>
      </c>
      <c r="D11874" s="52" t="s">
        <v>490</v>
      </c>
      <c r="E11874" s="52" t="s">
        <v>982</v>
      </c>
      <c r="F11874" s="52" t="s">
        <v>201</v>
      </c>
      <c r="G11874" s="56" t="s">
        <v>983</v>
      </c>
      <c r="H11874" s="57">
        <v>115948910</v>
      </c>
    </row>
    <row r="11875" spans="1:8" ht="25.5">
      <c r="A11875" s="52" t="s">
        <v>811</v>
      </c>
      <c r="B11875" s="52" t="s">
        <v>891</v>
      </c>
      <c r="C11875" s="52" t="s">
        <v>480</v>
      </c>
      <c r="D11875" s="52" t="s">
        <v>490</v>
      </c>
      <c r="E11875" s="52" t="s">
        <v>982</v>
      </c>
      <c r="F11875" s="52" t="s">
        <v>984</v>
      </c>
      <c r="G11875" s="56" t="s">
        <v>985</v>
      </c>
      <c r="H11875" s="57">
        <v>49206910</v>
      </c>
    </row>
    <row r="11876" spans="1:8">
      <c r="A11876" s="52" t="s">
        <v>811</v>
      </c>
      <c r="B11876" s="52" t="s">
        <v>891</v>
      </c>
      <c r="C11876" s="52" t="s">
        <v>480</v>
      </c>
      <c r="D11876" s="52" t="s">
        <v>490</v>
      </c>
      <c r="E11876" s="52" t="s">
        <v>982</v>
      </c>
      <c r="F11876" s="52" t="s">
        <v>1242</v>
      </c>
      <c r="G11876" s="56" t="s">
        <v>971</v>
      </c>
      <c r="H11876" s="57">
        <v>66742000</v>
      </c>
    </row>
    <row r="11877" spans="1:8">
      <c r="A11877" s="52" t="s">
        <v>811</v>
      </c>
      <c r="B11877" s="52" t="s">
        <v>891</v>
      </c>
      <c r="C11877" s="52" t="s">
        <v>480</v>
      </c>
      <c r="D11877" s="52" t="s">
        <v>490</v>
      </c>
      <c r="E11877" s="52" t="s">
        <v>986</v>
      </c>
      <c r="F11877" s="52" t="s">
        <v>201</v>
      </c>
      <c r="G11877" s="56" t="s">
        <v>987</v>
      </c>
      <c r="H11877" s="57">
        <v>301148438</v>
      </c>
    </row>
    <row r="11878" spans="1:8">
      <c r="A11878" s="52" t="s">
        <v>811</v>
      </c>
      <c r="B11878" s="52" t="s">
        <v>891</v>
      </c>
      <c r="C11878" s="52" t="s">
        <v>480</v>
      </c>
      <c r="D11878" s="52" t="s">
        <v>490</v>
      </c>
      <c r="E11878" s="52" t="s">
        <v>986</v>
      </c>
      <c r="F11878" s="52" t="s">
        <v>988</v>
      </c>
      <c r="G11878" s="56" t="s">
        <v>989</v>
      </c>
      <c r="H11878" s="57">
        <v>76982220</v>
      </c>
    </row>
    <row r="11879" spans="1:8">
      <c r="A11879" s="52" t="s">
        <v>811</v>
      </c>
      <c r="B11879" s="52" t="s">
        <v>891</v>
      </c>
      <c r="C11879" s="52" t="s">
        <v>480</v>
      </c>
      <c r="D11879" s="52" t="s">
        <v>490</v>
      </c>
      <c r="E11879" s="52" t="s">
        <v>986</v>
      </c>
      <c r="F11879" s="52" t="s">
        <v>990</v>
      </c>
      <c r="G11879" s="56" t="s">
        <v>991</v>
      </c>
      <c r="H11879" s="57">
        <v>3266218</v>
      </c>
    </row>
    <row r="11880" spans="1:8">
      <c r="A11880" s="52" t="s">
        <v>811</v>
      </c>
      <c r="B11880" s="52" t="s">
        <v>891</v>
      </c>
      <c r="C11880" s="52" t="s">
        <v>480</v>
      </c>
      <c r="D11880" s="52" t="s">
        <v>490</v>
      </c>
      <c r="E11880" s="52" t="s">
        <v>986</v>
      </c>
      <c r="F11880" s="52" t="s">
        <v>992</v>
      </c>
      <c r="G11880" s="56" t="s">
        <v>993</v>
      </c>
      <c r="H11880" s="57">
        <v>4900000</v>
      </c>
    </row>
    <row r="11881" spans="1:8">
      <c r="A11881" s="52" t="s">
        <v>811</v>
      </c>
      <c r="B11881" s="52" t="s">
        <v>891</v>
      </c>
      <c r="C11881" s="52" t="s">
        <v>480</v>
      </c>
      <c r="D11881" s="52" t="s">
        <v>490</v>
      </c>
      <c r="E11881" s="52" t="s">
        <v>986</v>
      </c>
      <c r="F11881" s="52" t="s">
        <v>994</v>
      </c>
      <c r="G11881" s="56" t="s">
        <v>995</v>
      </c>
      <c r="H11881" s="57">
        <v>216000000</v>
      </c>
    </row>
    <row r="11882" spans="1:8">
      <c r="A11882" s="52" t="s">
        <v>811</v>
      </c>
      <c r="B11882" s="52" t="s">
        <v>891</v>
      </c>
      <c r="C11882" s="52" t="s">
        <v>480</v>
      </c>
      <c r="D11882" s="52" t="s">
        <v>490</v>
      </c>
      <c r="E11882" s="52" t="s">
        <v>996</v>
      </c>
      <c r="F11882" s="52" t="s">
        <v>201</v>
      </c>
      <c r="G11882" s="56" t="s">
        <v>997</v>
      </c>
      <c r="H11882" s="57">
        <v>96260900</v>
      </c>
    </row>
    <row r="11883" spans="1:8">
      <c r="A11883" s="52" t="s">
        <v>811</v>
      </c>
      <c r="B11883" s="52" t="s">
        <v>891</v>
      </c>
      <c r="C11883" s="52" t="s">
        <v>480</v>
      </c>
      <c r="D11883" s="52" t="s">
        <v>490</v>
      </c>
      <c r="E11883" s="52" t="s">
        <v>996</v>
      </c>
      <c r="F11883" s="52" t="s">
        <v>998</v>
      </c>
      <c r="G11883" s="56" t="s">
        <v>999</v>
      </c>
      <c r="H11883" s="57">
        <v>13552400</v>
      </c>
    </row>
    <row r="11884" spans="1:8">
      <c r="A11884" s="52" t="s">
        <v>811</v>
      </c>
      <c r="B11884" s="52" t="s">
        <v>891</v>
      </c>
      <c r="C11884" s="52" t="s">
        <v>480</v>
      </c>
      <c r="D11884" s="52" t="s">
        <v>490</v>
      </c>
      <c r="E11884" s="52" t="s">
        <v>996</v>
      </c>
      <c r="F11884" s="52" t="s">
        <v>1000</v>
      </c>
      <c r="G11884" s="56" t="s">
        <v>1001</v>
      </c>
      <c r="H11884" s="57">
        <v>28160000</v>
      </c>
    </row>
    <row r="11885" spans="1:8">
      <c r="A11885" s="52" t="s">
        <v>811</v>
      </c>
      <c r="B11885" s="52" t="s">
        <v>891</v>
      </c>
      <c r="C11885" s="52" t="s">
        <v>480</v>
      </c>
      <c r="D11885" s="52" t="s">
        <v>490</v>
      </c>
      <c r="E11885" s="52" t="s">
        <v>996</v>
      </c>
      <c r="F11885" s="52" t="s">
        <v>1002</v>
      </c>
      <c r="G11885" s="56" t="s">
        <v>1003</v>
      </c>
      <c r="H11885" s="57">
        <v>14400000</v>
      </c>
    </row>
    <row r="11886" spans="1:8">
      <c r="A11886" s="52" t="s">
        <v>811</v>
      </c>
      <c r="B11886" s="52" t="s">
        <v>891</v>
      </c>
      <c r="C11886" s="52" t="s">
        <v>480</v>
      </c>
      <c r="D11886" s="52" t="s">
        <v>490</v>
      </c>
      <c r="E11886" s="52" t="s">
        <v>996</v>
      </c>
      <c r="F11886" s="52" t="s">
        <v>1004</v>
      </c>
      <c r="G11886" s="56" t="s">
        <v>1005</v>
      </c>
      <c r="H11886" s="57">
        <v>40148500</v>
      </c>
    </row>
    <row r="11887" spans="1:8">
      <c r="A11887" s="52" t="s">
        <v>811</v>
      </c>
      <c r="B11887" s="52" t="s">
        <v>891</v>
      </c>
      <c r="C11887" s="52" t="s">
        <v>480</v>
      </c>
      <c r="D11887" s="52" t="s">
        <v>490</v>
      </c>
      <c r="E11887" s="52" t="s">
        <v>1006</v>
      </c>
      <c r="F11887" s="52" t="s">
        <v>201</v>
      </c>
      <c r="G11887" s="56" t="s">
        <v>1007</v>
      </c>
      <c r="H11887" s="57">
        <v>694790019</v>
      </c>
    </row>
    <row r="11888" spans="1:8" ht="38.25">
      <c r="A11888" s="52" t="s">
        <v>811</v>
      </c>
      <c r="B11888" s="52" t="s">
        <v>891</v>
      </c>
      <c r="C11888" s="52" t="s">
        <v>480</v>
      </c>
      <c r="D11888" s="52" t="s">
        <v>490</v>
      </c>
      <c r="E11888" s="52" t="s">
        <v>1006</v>
      </c>
      <c r="F11888" s="52" t="s">
        <v>1008</v>
      </c>
      <c r="G11888" s="56" t="s">
        <v>1009</v>
      </c>
      <c r="H11888" s="57">
        <v>286000</v>
      </c>
    </row>
    <row r="11889" spans="1:8" ht="38.25">
      <c r="A11889" s="52" t="s">
        <v>811</v>
      </c>
      <c r="B11889" s="52" t="s">
        <v>891</v>
      </c>
      <c r="C11889" s="52" t="s">
        <v>480</v>
      </c>
      <c r="D11889" s="52" t="s">
        <v>490</v>
      </c>
      <c r="E11889" s="52" t="s">
        <v>1006</v>
      </c>
      <c r="F11889" s="52" t="s">
        <v>1012</v>
      </c>
      <c r="G11889" s="56" t="s">
        <v>1013</v>
      </c>
      <c r="H11889" s="57">
        <v>16728234</v>
      </c>
    </row>
    <row r="11890" spans="1:8">
      <c r="A11890" s="52" t="s">
        <v>811</v>
      </c>
      <c r="B11890" s="52" t="s">
        <v>891</v>
      </c>
      <c r="C11890" s="52" t="s">
        <v>480</v>
      </c>
      <c r="D11890" s="52" t="s">
        <v>490</v>
      </c>
      <c r="E11890" s="52" t="s">
        <v>1006</v>
      </c>
      <c r="F11890" s="52" t="s">
        <v>1014</v>
      </c>
      <c r="G11890" s="56" t="s">
        <v>1015</v>
      </c>
      <c r="H11890" s="57">
        <v>652327362</v>
      </c>
    </row>
    <row r="11891" spans="1:8" ht="25.5">
      <c r="A11891" s="52" t="s">
        <v>811</v>
      </c>
      <c r="B11891" s="52" t="s">
        <v>891</v>
      </c>
      <c r="C11891" s="52" t="s">
        <v>480</v>
      </c>
      <c r="D11891" s="52" t="s">
        <v>490</v>
      </c>
      <c r="E11891" s="52" t="s">
        <v>1006</v>
      </c>
      <c r="F11891" s="52" t="s">
        <v>1016</v>
      </c>
      <c r="G11891" s="56" t="s">
        <v>1017</v>
      </c>
      <c r="H11891" s="57">
        <v>16199423</v>
      </c>
    </row>
    <row r="11892" spans="1:8">
      <c r="A11892" s="52" t="s">
        <v>811</v>
      </c>
      <c r="B11892" s="52" t="s">
        <v>891</v>
      </c>
      <c r="C11892" s="52" t="s">
        <v>480</v>
      </c>
      <c r="D11892" s="52" t="s">
        <v>490</v>
      </c>
      <c r="E11892" s="52" t="s">
        <v>1006</v>
      </c>
      <c r="F11892" s="52" t="s">
        <v>1020</v>
      </c>
      <c r="G11892" s="56" t="s">
        <v>511</v>
      </c>
      <c r="H11892" s="57">
        <v>9249000</v>
      </c>
    </row>
    <row r="11893" spans="1:8">
      <c r="A11893" s="52" t="s">
        <v>811</v>
      </c>
      <c r="B11893" s="52" t="s">
        <v>891</v>
      </c>
      <c r="C11893" s="52" t="s">
        <v>480</v>
      </c>
      <c r="D11893" s="52" t="s">
        <v>490</v>
      </c>
      <c r="E11893" s="52" t="s">
        <v>1021</v>
      </c>
      <c r="F11893" s="52" t="s">
        <v>201</v>
      </c>
      <c r="G11893" s="56" t="s">
        <v>1022</v>
      </c>
      <c r="H11893" s="57">
        <v>350722000</v>
      </c>
    </row>
    <row r="11894" spans="1:8">
      <c r="A11894" s="52" t="s">
        <v>811</v>
      </c>
      <c r="B11894" s="52" t="s">
        <v>891</v>
      </c>
      <c r="C11894" s="52" t="s">
        <v>480</v>
      </c>
      <c r="D11894" s="52" t="s">
        <v>490</v>
      </c>
      <c r="E11894" s="52" t="s">
        <v>1021</v>
      </c>
      <c r="F11894" s="52" t="s">
        <v>1023</v>
      </c>
      <c r="G11894" s="56" t="s">
        <v>1024</v>
      </c>
      <c r="H11894" s="57">
        <v>24857000</v>
      </c>
    </row>
    <row r="11895" spans="1:8">
      <c r="A11895" s="52" t="s">
        <v>811</v>
      </c>
      <c r="B11895" s="52" t="s">
        <v>891</v>
      </c>
      <c r="C11895" s="52" t="s">
        <v>480</v>
      </c>
      <c r="D11895" s="52" t="s">
        <v>490</v>
      </c>
      <c r="E11895" s="52" t="s">
        <v>1021</v>
      </c>
      <c r="F11895" s="52" t="s">
        <v>1025</v>
      </c>
      <c r="G11895" s="56" t="s">
        <v>1026</v>
      </c>
      <c r="H11895" s="57">
        <v>9000000</v>
      </c>
    </row>
    <row r="11896" spans="1:8">
      <c r="A11896" s="52" t="s">
        <v>811</v>
      </c>
      <c r="B11896" s="52" t="s">
        <v>891</v>
      </c>
      <c r="C11896" s="52" t="s">
        <v>480</v>
      </c>
      <c r="D11896" s="52" t="s">
        <v>490</v>
      </c>
      <c r="E11896" s="52" t="s">
        <v>1021</v>
      </c>
      <c r="F11896" s="52" t="s">
        <v>1029</v>
      </c>
      <c r="G11896" s="56" t="s">
        <v>1030</v>
      </c>
      <c r="H11896" s="57">
        <v>2000000</v>
      </c>
    </row>
    <row r="11897" spans="1:8">
      <c r="A11897" s="52" t="s">
        <v>811</v>
      </c>
      <c r="B11897" s="52" t="s">
        <v>891</v>
      </c>
      <c r="C11897" s="52" t="s">
        <v>480</v>
      </c>
      <c r="D11897" s="52" t="s">
        <v>490</v>
      </c>
      <c r="E11897" s="52" t="s">
        <v>1021</v>
      </c>
      <c r="F11897" s="52" t="s">
        <v>1243</v>
      </c>
      <c r="G11897" s="56" t="s">
        <v>1244</v>
      </c>
      <c r="H11897" s="57">
        <v>29310000</v>
      </c>
    </row>
    <row r="11898" spans="1:8">
      <c r="A11898" s="52" t="s">
        <v>811</v>
      </c>
      <c r="B11898" s="52" t="s">
        <v>891</v>
      </c>
      <c r="C11898" s="52" t="s">
        <v>480</v>
      </c>
      <c r="D11898" s="52" t="s">
        <v>490</v>
      </c>
      <c r="E11898" s="52" t="s">
        <v>1021</v>
      </c>
      <c r="F11898" s="52" t="s">
        <v>1031</v>
      </c>
      <c r="G11898" s="56" t="s">
        <v>1032</v>
      </c>
      <c r="H11898" s="57">
        <v>19800000</v>
      </c>
    </row>
    <row r="11899" spans="1:8">
      <c r="A11899" s="52" t="s">
        <v>811</v>
      </c>
      <c r="B11899" s="52" t="s">
        <v>891</v>
      </c>
      <c r="C11899" s="52" t="s">
        <v>480</v>
      </c>
      <c r="D11899" s="52" t="s">
        <v>490</v>
      </c>
      <c r="E11899" s="52" t="s">
        <v>1021</v>
      </c>
      <c r="F11899" s="52" t="s">
        <v>1033</v>
      </c>
      <c r="G11899" s="56" t="s">
        <v>1034</v>
      </c>
      <c r="H11899" s="57">
        <v>265755000</v>
      </c>
    </row>
    <row r="11900" spans="1:8">
      <c r="A11900" s="52" t="s">
        <v>811</v>
      </c>
      <c r="B11900" s="52" t="s">
        <v>891</v>
      </c>
      <c r="C11900" s="52" t="s">
        <v>480</v>
      </c>
      <c r="D11900" s="52" t="s">
        <v>490</v>
      </c>
      <c r="E11900" s="52" t="s">
        <v>1035</v>
      </c>
      <c r="F11900" s="52" t="s">
        <v>201</v>
      </c>
      <c r="G11900" s="56" t="s">
        <v>1036</v>
      </c>
      <c r="H11900" s="57">
        <v>194525000</v>
      </c>
    </row>
    <row r="11901" spans="1:8">
      <c r="A11901" s="52" t="s">
        <v>811</v>
      </c>
      <c r="B11901" s="52" t="s">
        <v>891</v>
      </c>
      <c r="C11901" s="52" t="s">
        <v>480</v>
      </c>
      <c r="D11901" s="52" t="s">
        <v>490</v>
      </c>
      <c r="E11901" s="52" t="s">
        <v>1035</v>
      </c>
      <c r="F11901" s="52" t="s">
        <v>1037</v>
      </c>
      <c r="G11901" s="56" t="s">
        <v>1038</v>
      </c>
      <c r="H11901" s="57">
        <v>5300000</v>
      </c>
    </row>
    <row r="11902" spans="1:8">
      <c r="A11902" s="52" t="s">
        <v>811</v>
      </c>
      <c r="B11902" s="52" t="s">
        <v>891</v>
      </c>
      <c r="C11902" s="52" t="s">
        <v>480</v>
      </c>
      <c r="D11902" s="52" t="s">
        <v>490</v>
      </c>
      <c r="E11902" s="52" t="s">
        <v>1035</v>
      </c>
      <c r="F11902" s="52" t="s">
        <v>1039</v>
      </c>
      <c r="G11902" s="56" t="s">
        <v>1040</v>
      </c>
      <c r="H11902" s="57">
        <v>20375000</v>
      </c>
    </row>
    <row r="11903" spans="1:8">
      <c r="A11903" s="52" t="s">
        <v>811</v>
      </c>
      <c r="B11903" s="52" t="s">
        <v>891</v>
      </c>
      <c r="C11903" s="52" t="s">
        <v>480</v>
      </c>
      <c r="D11903" s="52" t="s">
        <v>490</v>
      </c>
      <c r="E11903" s="52" t="s">
        <v>1035</v>
      </c>
      <c r="F11903" s="52" t="s">
        <v>1041</v>
      </c>
      <c r="G11903" s="56" t="s">
        <v>1028</v>
      </c>
      <c r="H11903" s="57">
        <v>25850000</v>
      </c>
    </row>
    <row r="11904" spans="1:8">
      <c r="A11904" s="52" t="s">
        <v>811</v>
      </c>
      <c r="B11904" s="52" t="s">
        <v>891</v>
      </c>
      <c r="C11904" s="52" t="s">
        <v>480</v>
      </c>
      <c r="D11904" s="52" t="s">
        <v>490</v>
      </c>
      <c r="E11904" s="52" t="s">
        <v>1035</v>
      </c>
      <c r="F11904" s="52" t="s">
        <v>1042</v>
      </c>
      <c r="G11904" s="56" t="s">
        <v>1043</v>
      </c>
      <c r="H11904" s="57">
        <v>143000000</v>
      </c>
    </row>
    <row r="11905" spans="1:8">
      <c r="A11905" s="52" t="s">
        <v>811</v>
      </c>
      <c r="B11905" s="52" t="s">
        <v>891</v>
      </c>
      <c r="C11905" s="52" t="s">
        <v>480</v>
      </c>
      <c r="D11905" s="52" t="s">
        <v>490</v>
      </c>
      <c r="E11905" s="52" t="s">
        <v>1044</v>
      </c>
      <c r="F11905" s="52" t="s">
        <v>201</v>
      </c>
      <c r="G11905" s="56" t="s">
        <v>1045</v>
      </c>
      <c r="H11905" s="57">
        <v>370300000</v>
      </c>
    </row>
    <row r="11906" spans="1:8">
      <c r="A11906" s="52" t="s">
        <v>811</v>
      </c>
      <c r="B11906" s="52" t="s">
        <v>891</v>
      </c>
      <c r="C11906" s="52" t="s">
        <v>480</v>
      </c>
      <c r="D11906" s="52" t="s">
        <v>490</v>
      </c>
      <c r="E11906" s="52" t="s">
        <v>1044</v>
      </c>
      <c r="F11906" s="52" t="s">
        <v>1046</v>
      </c>
      <c r="G11906" s="56" t="s">
        <v>1047</v>
      </c>
      <c r="H11906" s="57">
        <v>19000000</v>
      </c>
    </row>
    <row r="11907" spans="1:8">
      <c r="A11907" s="52" t="s">
        <v>811</v>
      </c>
      <c r="B11907" s="52" t="s">
        <v>891</v>
      </c>
      <c r="C11907" s="52" t="s">
        <v>480</v>
      </c>
      <c r="D11907" s="52" t="s">
        <v>490</v>
      </c>
      <c r="E11907" s="52" t="s">
        <v>1044</v>
      </c>
      <c r="F11907" s="52" t="s">
        <v>1048</v>
      </c>
      <c r="G11907" s="56" t="s">
        <v>1049</v>
      </c>
      <c r="H11907" s="57">
        <v>219000000</v>
      </c>
    </row>
    <row r="11908" spans="1:8">
      <c r="A11908" s="52" t="s">
        <v>811</v>
      </c>
      <c r="B11908" s="52" t="s">
        <v>891</v>
      </c>
      <c r="C11908" s="52" t="s">
        <v>480</v>
      </c>
      <c r="D11908" s="52" t="s">
        <v>490</v>
      </c>
      <c r="E11908" s="52" t="s">
        <v>1044</v>
      </c>
      <c r="F11908" s="52" t="s">
        <v>1050</v>
      </c>
      <c r="G11908" s="56" t="s">
        <v>1051</v>
      </c>
      <c r="H11908" s="57">
        <v>132300000</v>
      </c>
    </row>
    <row r="11909" spans="1:8" ht="25.5">
      <c r="A11909" s="52" t="s">
        <v>811</v>
      </c>
      <c r="B11909" s="52" t="s">
        <v>891</v>
      </c>
      <c r="C11909" s="52" t="s">
        <v>480</v>
      </c>
      <c r="D11909" s="52" t="s">
        <v>490</v>
      </c>
      <c r="E11909" s="52" t="s">
        <v>1058</v>
      </c>
      <c r="F11909" s="52" t="s">
        <v>201</v>
      </c>
      <c r="G11909" s="56" t="s">
        <v>1059</v>
      </c>
      <c r="H11909" s="57">
        <v>993168000</v>
      </c>
    </row>
    <row r="11910" spans="1:8">
      <c r="A11910" s="52" t="s">
        <v>811</v>
      </c>
      <c r="B11910" s="52" t="s">
        <v>891</v>
      </c>
      <c r="C11910" s="52" t="s">
        <v>480</v>
      </c>
      <c r="D11910" s="52" t="s">
        <v>490</v>
      </c>
      <c r="E11910" s="52" t="s">
        <v>1058</v>
      </c>
      <c r="F11910" s="52" t="s">
        <v>1247</v>
      </c>
      <c r="G11910" s="56" t="s">
        <v>1248</v>
      </c>
      <c r="H11910" s="57">
        <v>18000000</v>
      </c>
    </row>
    <row r="11911" spans="1:8">
      <c r="A11911" s="52" t="s">
        <v>811</v>
      </c>
      <c r="B11911" s="52" t="s">
        <v>891</v>
      </c>
      <c r="C11911" s="52" t="s">
        <v>480</v>
      </c>
      <c r="D11911" s="52" t="s">
        <v>490</v>
      </c>
      <c r="E11911" s="52" t="s">
        <v>1058</v>
      </c>
      <c r="F11911" s="52" t="s">
        <v>1062</v>
      </c>
      <c r="G11911" s="56" t="s">
        <v>1063</v>
      </c>
      <c r="H11911" s="57">
        <v>829899000</v>
      </c>
    </row>
    <row r="11912" spans="1:8">
      <c r="A11912" s="52" t="s">
        <v>811</v>
      </c>
      <c r="B11912" s="52" t="s">
        <v>891</v>
      </c>
      <c r="C11912" s="52" t="s">
        <v>480</v>
      </c>
      <c r="D11912" s="52" t="s">
        <v>490</v>
      </c>
      <c r="E11912" s="52" t="s">
        <v>1058</v>
      </c>
      <c r="F11912" s="52" t="s">
        <v>1064</v>
      </c>
      <c r="G11912" s="56" t="s">
        <v>1065</v>
      </c>
      <c r="H11912" s="57">
        <v>29628000</v>
      </c>
    </row>
    <row r="11913" spans="1:8">
      <c r="A11913" s="52" t="s">
        <v>811</v>
      </c>
      <c r="B11913" s="52" t="s">
        <v>891</v>
      </c>
      <c r="C11913" s="52" t="s">
        <v>480</v>
      </c>
      <c r="D11913" s="52" t="s">
        <v>490</v>
      </c>
      <c r="E11913" s="52" t="s">
        <v>1058</v>
      </c>
      <c r="F11913" s="52" t="s">
        <v>1068</v>
      </c>
      <c r="G11913" s="56" t="s">
        <v>1069</v>
      </c>
      <c r="H11913" s="57">
        <v>29300000</v>
      </c>
    </row>
    <row r="11914" spans="1:8">
      <c r="A11914" s="52" t="s">
        <v>811</v>
      </c>
      <c r="B11914" s="52" t="s">
        <v>891</v>
      </c>
      <c r="C11914" s="52" t="s">
        <v>480</v>
      </c>
      <c r="D11914" s="52" t="s">
        <v>490</v>
      </c>
      <c r="E11914" s="52" t="s">
        <v>1058</v>
      </c>
      <c r="F11914" s="52" t="s">
        <v>1070</v>
      </c>
      <c r="G11914" s="56" t="s">
        <v>1071</v>
      </c>
      <c r="H11914" s="57">
        <v>86341000</v>
      </c>
    </row>
    <row r="11915" spans="1:8" ht="25.5">
      <c r="A11915" s="52" t="s">
        <v>811</v>
      </c>
      <c r="B11915" s="52" t="s">
        <v>891</v>
      </c>
      <c r="C11915" s="52" t="s">
        <v>480</v>
      </c>
      <c r="D11915" s="52" t="s">
        <v>490</v>
      </c>
      <c r="E11915" s="52" t="s">
        <v>1072</v>
      </c>
      <c r="F11915" s="52" t="s">
        <v>201</v>
      </c>
      <c r="G11915" s="56" t="s">
        <v>1073</v>
      </c>
      <c r="H11915" s="57">
        <v>305930000</v>
      </c>
    </row>
    <row r="11916" spans="1:8">
      <c r="A11916" s="52" t="s">
        <v>811</v>
      </c>
      <c r="B11916" s="52" t="s">
        <v>891</v>
      </c>
      <c r="C11916" s="52" t="s">
        <v>480</v>
      </c>
      <c r="D11916" s="52" t="s">
        <v>490</v>
      </c>
      <c r="E11916" s="52" t="s">
        <v>1072</v>
      </c>
      <c r="F11916" s="52" t="s">
        <v>1251</v>
      </c>
      <c r="G11916" s="56" t="s">
        <v>1248</v>
      </c>
      <c r="H11916" s="57">
        <v>36200000</v>
      </c>
    </row>
    <row r="11917" spans="1:8">
      <c r="A11917" s="52" t="s">
        <v>811</v>
      </c>
      <c r="B11917" s="52" t="s">
        <v>891</v>
      </c>
      <c r="C11917" s="52" t="s">
        <v>480</v>
      </c>
      <c r="D11917" s="52" t="s">
        <v>490</v>
      </c>
      <c r="E11917" s="52" t="s">
        <v>1072</v>
      </c>
      <c r="F11917" s="52" t="s">
        <v>1074</v>
      </c>
      <c r="G11917" s="56" t="s">
        <v>1067</v>
      </c>
      <c r="H11917" s="57">
        <v>15000000</v>
      </c>
    </row>
    <row r="11918" spans="1:8">
      <c r="A11918" s="52" t="s">
        <v>811</v>
      </c>
      <c r="B11918" s="52" t="s">
        <v>891</v>
      </c>
      <c r="C11918" s="52" t="s">
        <v>480</v>
      </c>
      <c r="D11918" s="52" t="s">
        <v>490</v>
      </c>
      <c r="E11918" s="52" t="s">
        <v>1072</v>
      </c>
      <c r="F11918" s="52" t="s">
        <v>1075</v>
      </c>
      <c r="G11918" s="56" t="s">
        <v>1065</v>
      </c>
      <c r="H11918" s="57">
        <v>58370000</v>
      </c>
    </row>
    <row r="11919" spans="1:8">
      <c r="A11919" s="52" t="s">
        <v>811</v>
      </c>
      <c r="B11919" s="52" t="s">
        <v>891</v>
      </c>
      <c r="C11919" s="52" t="s">
        <v>480</v>
      </c>
      <c r="D11919" s="52" t="s">
        <v>490</v>
      </c>
      <c r="E11919" s="52" t="s">
        <v>1072</v>
      </c>
      <c r="F11919" s="52" t="s">
        <v>1252</v>
      </c>
      <c r="G11919" s="56" t="s">
        <v>1253</v>
      </c>
      <c r="H11919" s="57">
        <v>196360000</v>
      </c>
    </row>
    <row r="11920" spans="1:8" ht="25.5">
      <c r="A11920" s="52" t="s">
        <v>811</v>
      </c>
      <c r="B11920" s="52" t="s">
        <v>891</v>
      </c>
      <c r="C11920" s="52" t="s">
        <v>480</v>
      </c>
      <c r="D11920" s="52" t="s">
        <v>490</v>
      </c>
      <c r="E11920" s="52" t="s">
        <v>1076</v>
      </c>
      <c r="F11920" s="52" t="s">
        <v>201</v>
      </c>
      <c r="G11920" s="56" t="s">
        <v>1077</v>
      </c>
      <c r="H11920" s="57">
        <v>1493961300</v>
      </c>
    </row>
    <row r="11921" spans="1:8">
      <c r="A11921" s="52" t="s">
        <v>811</v>
      </c>
      <c r="B11921" s="52" t="s">
        <v>891</v>
      </c>
      <c r="C11921" s="52" t="s">
        <v>480</v>
      </c>
      <c r="D11921" s="52" t="s">
        <v>490</v>
      </c>
      <c r="E11921" s="52" t="s">
        <v>1076</v>
      </c>
      <c r="F11921" s="52" t="s">
        <v>1112</v>
      </c>
      <c r="G11921" s="56" t="s">
        <v>1113</v>
      </c>
      <c r="H11921" s="57">
        <v>171262500</v>
      </c>
    </row>
    <row r="11922" spans="1:8">
      <c r="A11922" s="52" t="s">
        <v>811</v>
      </c>
      <c r="B11922" s="52" t="s">
        <v>891</v>
      </c>
      <c r="C11922" s="52" t="s">
        <v>480</v>
      </c>
      <c r="D11922" s="52" t="s">
        <v>490</v>
      </c>
      <c r="E11922" s="52" t="s">
        <v>1076</v>
      </c>
      <c r="F11922" s="52" t="s">
        <v>1078</v>
      </c>
      <c r="G11922" s="56" t="s">
        <v>1079</v>
      </c>
      <c r="H11922" s="57">
        <v>12600000</v>
      </c>
    </row>
    <row r="11923" spans="1:8">
      <c r="A11923" s="52" t="s">
        <v>811</v>
      </c>
      <c r="B11923" s="52" t="s">
        <v>891</v>
      </c>
      <c r="C11923" s="52" t="s">
        <v>480</v>
      </c>
      <c r="D11923" s="52" t="s">
        <v>490</v>
      </c>
      <c r="E11923" s="52" t="s">
        <v>1076</v>
      </c>
      <c r="F11923" s="52" t="s">
        <v>1082</v>
      </c>
      <c r="G11923" s="56" t="s">
        <v>971</v>
      </c>
      <c r="H11923" s="57">
        <v>1310098800</v>
      </c>
    </row>
    <row r="11924" spans="1:8">
      <c r="A11924" s="52" t="s">
        <v>811</v>
      </c>
      <c r="B11924" s="52" t="s">
        <v>891</v>
      </c>
      <c r="C11924" s="52" t="s">
        <v>480</v>
      </c>
      <c r="D11924" s="52" t="s">
        <v>490</v>
      </c>
      <c r="E11924" s="52" t="s">
        <v>1189</v>
      </c>
      <c r="F11924" s="52" t="s">
        <v>201</v>
      </c>
      <c r="G11924" s="56" t="s">
        <v>1190</v>
      </c>
      <c r="H11924" s="57">
        <v>26920000</v>
      </c>
    </row>
    <row r="11925" spans="1:8">
      <c r="A11925" s="52" t="s">
        <v>811</v>
      </c>
      <c r="B11925" s="52" t="s">
        <v>891</v>
      </c>
      <c r="C11925" s="52" t="s">
        <v>480</v>
      </c>
      <c r="D11925" s="52" t="s">
        <v>490</v>
      </c>
      <c r="E11925" s="52" t="s">
        <v>1189</v>
      </c>
      <c r="F11925" s="52" t="s">
        <v>1191</v>
      </c>
      <c r="G11925" s="56" t="s">
        <v>1192</v>
      </c>
      <c r="H11925" s="57">
        <v>26920000</v>
      </c>
    </row>
    <row r="11926" spans="1:8">
      <c r="A11926" s="52" t="s">
        <v>811</v>
      </c>
      <c r="B11926" s="52" t="s">
        <v>891</v>
      </c>
      <c r="C11926" s="52" t="s">
        <v>480</v>
      </c>
      <c r="D11926" s="52" t="s">
        <v>490</v>
      </c>
      <c r="E11926" s="52" t="s">
        <v>1083</v>
      </c>
      <c r="F11926" s="52" t="s">
        <v>201</v>
      </c>
      <c r="G11926" s="56" t="s">
        <v>971</v>
      </c>
      <c r="H11926" s="57">
        <v>289693000</v>
      </c>
    </row>
    <row r="11927" spans="1:8">
      <c r="A11927" s="52" t="s">
        <v>811</v>
      </c>
      <c r="B11927" s="52" t="s">
        <v>891</v>
      </c>
      <c r="C11927" s="52" t="s">
        <v>480</v>
      </c>
      <c r="D11927" s="52" t="s">
        <v>490</v>
      </c>
      <c r="E11927" s="52" t="s">
        <v>1083</v>
      </c>
      <c r="F11927" s="52" t="s">
        <v>1084</v>
      </c>
      <c r="G11927" s="56" t="s">
        <v>1085</v>
      </c>
      <c r="H11927" s="57">
        <v>2140000</v>
      </c>
    </row>
    <row r="11928" spans="1:8">
      <c r="A11928" s="52" t="s">
        <v>811</v>
      </c>
      <c r="B11928" s="52" t="s">
        <v>891</v>
      </c>
      <c r="C11928" s="52" t="s">
        <v>480</v>
      </c>
      <c r="D11928" s="52" t="s">
        <v>490</v>
      </c>
      <c r="E11928" s="52" t="s">
        <v>1083</v>
      </c>
      <c r="F11928" s="52" t="s">
        <v>1088</v>
      </c>
      <c r="G11928" s="56" t="s">
        <v>1089</v>
      </c>
      <c r="H11928" s="57">
        <v>170396000</v>
      </c>
    </row>
    <row r="11929" spans="1:8">
      <c r="A11929" s="52" t="s">
        <v>811</v>
      </c>
      <c r="B11929" s="52" t="s">
        <v>891</v>
      </c>
      <c r="C11929" s="52" t="s">
        <v>480</v>
      </c>
      <c r="D11929" s="52" t="s">
        <v>490</v>
      </c>
      <c r="E11929" s="52" t="s">
        <v>1083</v>
      </c>
      <c r="F11929" s="52" t="s">
        <v>1090</v>
      </c>
      <c r="G11929" s="56" t="s">
        <v>1091</v>
      </c>
      <c r="H11929" s="57">
        <v>117157000</v>
      </c>
    </row>
    <row r="11930" spans="1:8">
      <c r="A11930" s="52" t="s">
        <v>811</v>
      </c>
      <c r="B11930" s="52" t="s">
        <v>891</v>
      </c>
      <c r="C11930" s="52" t="s">
        <v>480</v>
      </c>
      <c r="D11930" s="52" t="s">
        <v>490</v>
      </c>
      <c r="E11930" s="52" t="s">
        <v>1096</v>
      </c>
      <c r="F11930" s="52" t="s">
        <v>201</v>
      </c>
      <c r="G11930" s="56" t="s">
        <v>1097</v>
      </c>
      <c r="H11930" s="57">
        <v>1585857073</v>
      </c>
    </row>
    <row r="11931" spans="1:8" ht="25.5">
      <c r="A11931" s="52" t="s">
        <v>811</v>
      </c>
      <c r="B11931" s="52" t="s">
        <v>891</v>
      </c>
      <c r="C11931" s="52" t="s">
        <v>480</v>
      </c>
      <c r="D11931" s="52" t="s">
        <v>490</v>
      </c>
      <c r="E11931" s="52" t="s">
        <v>1096</v>
      </c>
      <c r="F11931" s="52" t="s">
        <v>1098</v>
      </c>
      <c r="G11931" s="56" t="s">
        <v>1099</v>
      </c>
      <c r="H11931" s="57">
        <v>1585857073</v>
      </c>
    </row>
    <row r="11932" spans="1:8">
      <c r="A11932" s="52" t="s">
        <v>811</v>
      </c>
      <c r="B11932" s="52" t="s">
        <v>891</v>
      </c>
      <c r="C11932" s="52" t="s">
        <v>480</v>
      </c>
      <c r="D11932" s="52" t="s">
        <v>490</v>
      </c>
      <c r="E11932" s="52" t="s">
        <v>1100</v>
      </c>
      <c r="F11932" s="52" t="s">
        <v>201</v>
      </c>
      <c r="G11932" s="56" t="s">
        <v>1034</v>
      </c>
      <c r="H11932" s="57">
        <v>600324927</v>
      </c>
    </row>
    <row r="11933" spans="1:8">
      <c r="A11933" s="52" t="s">
        <v>811</v>
      </c>
      <c r="B11933" s="52" t="s">
        <v>891</v>
      </c>
      <c r="C11933" s="52" t="s">
        <v>480</v>
      </c>
      <c r="D11933" s="52" t="s">
        <v>490</v>
      </c>
      <c r="E11933" s="52" t="s">
        <v>1100</v>
      </c>
      <c r="F11933" s="52" t="s">
        <v>1101</v>
      </c>
      <c r="G11933" s="56" t="s">
        <v>1102</v>
      </c>
      <c r="H11933" s="57">
        <v>173727000</v>
      </c>
    </row>
    <row r="11934" spans="1:8">
      <c r="A11934" s="52" t="s">
        <v>811</v>
      </c>
      <c r="B11934" s="52" t="s">
        <v>891</v>
      </c>
      <c r="C11934" s="52" t="s">
        <v>480</v>
      </c>
      <c r="D11934" s="52" t="s">
        <v>490</v>
      </c>
      <c r="E11934" s="52" t="s">
        <v>1100</v>
      </c>
      <c r="F11934" s="52" t="s">
        <v>1103</v>
      </c>
      <c r="G11934" s="56" t="s">
        <v>1104</v>
      </c>
      <c r="H11934" s="57">
        <v>410035000</v>
      </c>
    </row>
    <row r="11935" spans="1:8">
      <c r="A11935" s="52" t="s">
        <v>811</v>
      </c>
      <c r="B11935" s="52" t="s">
        <v>891</v>
      </c>
      <c r="C11935" s="52" t="s">
        <v>480</v>
      </c>
      <c r="D11935" s="52" t="s">
        <v>490</v>
      </c>
      <c r="E11935" s="52" t="s">
        <v>1100</v>
      </c>
      <c r="F11935" s="52" t="s">
        <v>1105</v>
      </c>
      <c r="G11935" s="56" t="s">
        <v>971</v>
      </c>
      <c r="H11935" s="57">
        <v>16562927</v>
      </c>
    </row>
    <row r="11936" spans="1:8">
      <c r="A11936" s="52" t="s">
        <v>811</v>
      </c>
      <c r="B11936" s="52" t="s">
        <v>891</v>
      </c>
      <c r="C11936" s="52" t="s">
        <v>480</v>
      </c>
      <c r="D11936" s="52" t="s">
        <v>1147</v>
      </c>
      <c r="E11936" s="52" t="s">
        <v>201</v>
      </c>
      <c r="F11936" s="52" t="s">
        <v>201</v>
      </c>
      <c r="G11936" s="56" t="s">
        <v>1148</v>
      </c>
      <c r="H11936" s="57">
        <v>177710000</v>
      </c>
    </row>
    <row r="11937" spans="1:8">
      <c r="A11937" s="52" t="s">
        <v>811</v>
      </c>
      <c r="B11937" s="52" t="s">
        <v>891</v>
      </c>
      <c r="C11937" s="52" t="s">
        <v>480</v>
      </c>
      <c r="D11937" s="52" t="s">
        <v>1147</v>
      </c>
      <c r="E11937" s="52" t="s">
        <v>1006</v>
      </c>
      <c r="F11937" s="52" t="s">
        <v>201</v>
      </c>
      <c r="G11937" s="56" t="s">
        <v>1007</v>
      </c>
      <c r="H11937" s="57">
        <v>58000000</v>
      </c>
    </row>
    <row r="11938" spans="1:8">
      <c r="A11938" s="52" t="s">
        <v>811</v>
      </c>
      <c r="B11938" s="52" t="s">
        <v>891</v>
      </c>
      <c r="C11938" s="52" t="s">
        <v>480</v>
      </c>
      <c r="D11938" s="52" t="s">
        <v>1147</v>
      </c>
      <c r="E11938" s="52" t="s">
        <v>1006</v>
      </c>
      <c r="F11938" s="52" t="s">
        <v>1014</v>
      </c>
      <c r="G11938" s="56" t="s">
        <v>1015</v>
      </c>
      <c r="H11938" s="57">
        <v>58000000</v>
      </c>
    </row>
    <row r="11939" spans="1:8">
      <c r="A11939" s="52" t="s">
        <v>811</v>
      </c>
      <c r="B11939" s="52" t="s">
        <v>891</v>
      </c>
      <c r="C11939" s="52" t="s">
        <v>480</v>
      </c>
      <c r="D11939" s="52" t="s">
        <v>1147</v>
      </c>
      <c r="E11939" s="52" t="s">
        <v>1021</v>
      </c>
      <c r="F11939" s="52" t="s">
        <v>201</v>
      </c>
      <c r="G11939" s="56" t="s">
        <v>1022</v>
      </c>
      <c r="H11939" s="57">
        <v>80035000</v>
      </c>
    </row>
    <row r="11940" spans="1:8">
      <c r="A11940" s="52" t="s">
        <v>811</v>
      </c>
      <c r="B11940" s="52" t="s">
        <v>891</v>
      </c>
      <c r="C11940" s="52" t="s">
        <v>480</v>
      </c>
      <c r="D11940" s="52" t="s">
        <v>1147</v>
      </c>
      <c r="E11940" s="52" t="s">
        <v>1021</v>
      </c>
      <c r="F11940" s="52" t="s">
        <v>1023</v>
      </c>
      <c r="G11940" s="56" t="s">
        <v>1024</v>
      </c>
      <c r="H11940" s="57">
        <v>12675000</v>
      </c>
    </row>
    <row r="11941" spans="1:8">
      <c r="A11941" s="52" t="s">
        <v>811</v>
      </c>
      <c r="B11941" s="52" t="s">
        <v>891</v>
      </c>
      <c r="C11941" s="52" t="s">
        <v>480</v>
      </c>
      <c r="D11941" s="52" t="s">
        <v>1147</v>
      </c>
      <c r="E11941" s="52" t="s">
        <v>1021</v>
      </c>
      <c r="F11941" s="52" t="s">
        <v>1025</v>
      </c>
      <c r="G11941" s="56" t="s">
        <v>1026</v>
      </c>
      <c r="H11941" s="57">
        <v>500000</v>
      </c>
    </row>
    <row r="11942" spans="1:8">
      <c r="A11942" s="52" t="s">
        <v>811</v>
      </c>
      <c r="B11942" s="52" t="s">
        <v>891</v>
      </c>
      <c r="C11942" s="52" t="s">
        <v>480</v>
      </c>
      <c r="D11942" s="52" t="s">
        <v>1147</v>
      </c>
      <c r="E11942" s="52" t="s">
        <v>1021</v>
      </c>
      <c r="F11942" s="52" t="s">
        <v>1029</v>
      </c>
      <c r="G11942" s="56" t="s">
        <v>1030</v>
      </c>
      <c r="H11942" s="57">
        <v>12000000</v>
      </c>
    </row>
    <row r="11943" spans="1:8">
      <c r="A11943" s="52" t="s">
        <v>811</v>
      </c>
      <c r="B11943" s="52" t="s">
        <v>891</v>
      </c>
      <c r="C11943" s="52" t="s">
        <v>480</v>
      </c>
      <c r="D11943" s="52" t="s">
        <v>1147</v>
      </c>
      <c r="E11943" s="52" t="s">
        <v>1021</v>
      </c>
      <c r="F11943" s="52" t="s">
        <v>1033</v>
      </c>
      <c r="G11943" s="56" t="s">
        <v>1034</v>
      </c>
      <c r="H11943" s="57">
        <v>54860000</v>
      </c>
    </row>
    <row r="11944" spans="1:8">
      <c r="A11944" s="52" t="s">
        <v>811</v>
      </c>
      <c r="B11944" s="52" t="s">
        <v>891</v>
      </c>
      <c r="C11944" s="52" t="s">
        <v>480</v>
      </c>
      <c r="D11944" s="52" t="s">
        <v>1147</v>
      </c>
      <c r="E11944" s="52" t="s">
        <v>1083</v>
      </c>
      <c r="F11944" s="52" t="s">
        <v>201</v>
      </c>
      <c r="G11944" s="56" t="s">
        <v>971</v>
      </c>
      <c r="H11944" s="57">
        <v>39675000</v>
      </c>
    </row>
    <row r="11945" spans="1:8">
      <c r="A11945" s="52" t="s">
        <v>811</v>
      </c>
      <c r="B11945" s="52" t="s">
        <v>891</v>
      </c>
      <c r="C11945" s="52" t="s">
        <v>480</v>
      </c>
      <c r="D11945" s="52" t="s">
        <v>1147</v>
      </c>
      <c r="E11945" s="52" t="s">
        <v>1083</v>
      </c>
      <c r="F11945" s="52" t="s">
        <v>1090</v>
      </c>
      <c r="G11945" s="56" t="s">
        <v>1091</v>
      </c>
      <c r="H11945" s="57">
        <v>39675000</v>
      </c>
    </row>
    <row r="11946" spans="1:8">
      <c r="A11946" s="52" t="s">
        <v>811</v>
      </c>
      <c r="B11946" s="52" t="s">
        <v>891</v>
      </c>
      <c r="C11946" s="52" t="s">
        <v>1153</v>
      </c>
      <c r="D11946" s="52" t="s">
        <v>201</v>
      </c>
      <c r="E11946" s="52" t="s">
        <v>201</v>
      </c>
      <c r="F11946" s="52" t="s">
        <v>201</v>
      </c>
      <c r="G11946" s="56" t="s">
        <v>1154</v>
      </c>
      <c r="H11946" s="57">
        <v>30120091100</v>
      </c>
    </row>
    <row r="11947" spans="1:8">
      <c r="A11947" s="52" t="s">
        <v>811</v>
      </c>
      <c r="B11947" s="52" t="s">
        <v>891</v>
      </c>
      <c r="C11947" s="52" t="s">
        <v>1153</v>
      </c>
      <c r="D11947" s="52" t="s">
        <v>1496</v>
      </c>
      <c r="E11947" s="52" t="s">
        <v>201</v>
      </c>
      <c r="F11947" s="52" t="s">
        <v>201</v>
      </c>
      <c r="G11947" s="56" t="s">
        <v>1497</v>
      </c>
      <c r="H11947" s="57">
        <v>16310500000</v>
      </c>
    </row>
    <row r="11948" spans="1:8">
      <c r="A11948" s="52" t="s">
        <v>811</v>
      </c>
      <c r="B11948" s="52" t="s">
        <v>891</v>
      </c>
      <c r="C11948" s="52" t="s">
        <v>1153</v>
      </c>
      <c r="D11948" s="52" t="s">
        <v>1496</v>
      </c>
      <c r="E11948" s="52" t="s">
        <v>1083</v>
      </c>
      <c r="F11948" s="52" t="s">
        <v>201</v>
      </c>
      <c r="G11948" s="56" t="s">
        <v>971</v>
      </c>
      <c r="H11948" s="57">
        <v>16310500000</v>
      </c>
    </row>
    <row r="11949" spans="1:8">
      <c r="A11949" s="52" t="s">
        <v>811</v>
      </c>
      <c r="B11949" s="52" t="s">
        <v>891</v>
      </c>
      <c r="C11949" s="52" t="s">
        <v>1153</v>
      </c>
      <c r="D11949" s="52" t="s">
        <v>1496</v>
      </c>
      <c r="E11949" s="52" t="s">
        <v>1083</v>
      </c>
      <c r="F11949" s="52" t="s">
        <v>1090</v>
      </c>
      <c r="G11949" s="56" t="s">
        <v>1091</v>
      </c>
      <c r="H11949" s="57">
        <v>16310500000</v>
      </c>
    </row>
    <row r="11950" spans="1:8">
      <c r="A11950" s="52" t="s">
        <v>811</v>
      </c>
      <c r="B11950" s="52" t="s">
        <v>891</v>
      </c>
      <c r="C11950" s="52" t="s">
        <v>1153</v>
      </c>
      <c r="D11950" s="52" t="s">
        <v>1410</v>
      </c>
      <c r="E11950" s="52" t="s">
        <v>201</v>
      </c>
      <c r="F11950" s="52" t="s">
        <v>201</v>
      </c>
      <c r="G11950" s="56" t="s">
        <v>1411</v>
      </c>
      <c r="H11950" s="57">
        <v>13809591100</v>
      </c>
    </row>
    <row r="11951" spans="1:8">
      <c r="A11951" s="52" t="s">
        <v>811</v>
      </c>
      <c r="B11951" s="52" t="s">
        <v>891</v>
      </c>
      <c r="C11951" s="52" t="s">
        <v>1153</v>
      </c>
      <c r="D11951" s="52" t="s">
        <v>1410</v>
      </c>
      <c r="E11951" s="52" t="s">
        <v>944</v>
      </c>
      <c r="F11951" s="52" t="s">
        <v>201</v>
      </c>
      <c r="G11951" s="56" t="s">
        <v>945</v>
      </c>
      <c r="H11951" s="57">
        <v>60591000</v>
      </c>
    </row>
    <row r="11952" spans="1:8">
      <c r="A11952" s="52" t="s">
        <v>811</v>
      </c>
      <c r="B11952" s="52" t="s">
        <v>891</v>
      </c>
      <c r="C11952" s="52" t="s">
        <v>1153</v>
      </c>
      <c r="D11952" s="52" t="s">
        <v>1410</v>
      </c>
      <c r="E11952" s="52" t="s">
        <v>944</v>
      </c>
      <c r="F11952" s="52" t="s">
        <v>948</v>
      </c>
      <c r="G11952" s="56" t="s">
        <v>949</v>
      </c>
      <c r="H11952" s="57">
        <v>60591000</v>
      </c>
    </row>
    <row r="11953" spans="1:8">
      <c r="A11953" s="52" t="s">
        <v>811</v>
      </c>
      <c r="B11953" s="52" t="s">
        <v>891</v>
      </c>
      <c r="C11953" s="52" t="s">
        <v>1153</v>
      </c>
      <c r="D11953" s="52" t="s">
        <v>1410</v>
      </c>
      <c r="E11953" s="52" t="s">
        <v>996</v>
      </c>
      <c r="F11953" s="52" t="s">
        <v>201</v>
      </c>
      <c r="G11953" s="56" t="s">
        <v>997</v>
      </c>
      <c r="H11953" s="57">
        <v>22309100</v>
      </c>
    </row>
    <row r="11954" spans="1:8">
      <c r="A11954" s="52" t="s">
        <v>811</v>
      </c>
      <c r="B11954" s="52" t="s">
        <v>891</v>
      </c>
      <c r="C11954" s="52" t="s">
        <v>1153</v>
      </c>
      <c r="D11954" s="52" t="s">
        <v>1410</v>
      </c>
      <c r="E11954" s="52" t="s">
        <v>996</v>
      </c>
      <c r="F11954" s="52" t="s">
        <v>998</v>
      </c>
      <c r="G11954" s="56" t="s">
        <v>999</v>
      </c>
      <c r="H11954" s="57">
        <v>22309100</v>
      </c>
    </row>
    <row r="11955" spans="1:8">
      <c r="A11955" s="52" t="s">
        <v>811</v>
      </c>
      <c r="B11955" s="52" t="s">
        <v>891</v>
      </c>
      <c r="C11955" s="52" t="s">
        <v>1153</v>
      </c>
      <c r="D11955" s="52" t="s">
        <v>1410</v>
      </c>
      <c r="E11955" s="52" t="s">
        <v>1006</v>
      </c>
      <c r="F11955" s="52" t="s">
        <v>201</v>
      </c>
      <c r="G11955" s="56" t="s">
        <v>1007</v>
      </c>
      <c r="H11955" s="57">
        <v>53200000</v>
      </c>
    </row>
    <row r="11956" spans="1:8">
      <c r="A11956" s="52" t="s">
        <v>811</v>
      </c>
      <c r="B11956" s="52" t="s">
        <v>891</v>
      </c>
      <c r="C11956" s="52" t="s">
        <v>1153</v>
      </c>
      <c r="D11956" s="52" t="s">
        <v>1410</v>
      </c>
      <c r="E11956" s="52" t="s">
        <v>1006</v>
      </c>
      <c r="F11956" s="52" t="s">
        <v>1014</v>
      </c>
      <c r="G11956" s="56" t="s">
        <v>1015</v>
      </c>
      <c r="H11956" s="57">
        <v>53200000</v>
      </c>
    </row>
    <row r="11957" spans="1:8">
      <c r="A11957" s="52" t="s">
        <v>811</v>
      </c>
      <c r="B11957" s="52" t="s">
        <v>891</v>
      </c>
      <c r="C11957" s="52" t="s">
        <v>1153</v>
      </c>
      <c r="D11957" s="52" t="s">
        <v>1410</v>
      </c>
      <c r="E11957" s="52" t="s">
        <v>1021</v>
      </c>
      <c r="F11957" s="52" t="s">
        <v>201</v>
      </c>
      <c r="G11957" s="56" t="s">
        <v>1022</v>
      </c>
      <c r="H11957" s="57">
        <v>151430000</v>
      </c>
    </row>
    <row r="11958" spans="1:8">
      <c r="A11958" s="52" t="s">
        <v>811</v>
      </c>
      <c r="B11958" s="52" t="s">
        <v>891</v>
      </c>
      <c r="C11958" s="52" t="s">
        <v>1153</v>
      </c>
      <c r="D11958" s="52" t="s">
        <v>1410</v>
      </c>
      <c r="E11958" s="52" t="s">
        <v>1021</v>
      </c>
      <c r="F11958" s="52" t="s">
        <v>1023</v>
      </c>
      <c r="G11958" s="56" t="s">
        <v>1024</v>
      </c>
      <c r="H11958" s="57">
        <v>14840000</v>
      </c>
    </row>
    <row r="11959" spans="1:8">
      <c r="A11959" s="52" t="s">
        <v>811</v>
      </c>
      <c r="B11959" s="52" t="s">
        <v>891</v>
      </c>
      <c r="C11959" s="52" t="s">
        <v>1153</v>
      </c>
      <c r="D11959" s="52" t="s">
        <v>1410</v>
      </c>
      <c r="E11959" s="52" t="s">
        <v>1021</v>
      </c>
      <c r="F11959" s="52" t="s">
        <v>1025</v>
      </c>
      <c r="G11959" s="56" t="s">
        <v>1026</v>
      </c>
      <c r="H11959" s="57">
        <v>1800000</v>
      </c>
    </row>
    <row r="11960" spans="1:8">
      <c r="A11960" s="52" t="s">
        <v>811</v>
      </c>
      <c r="B11960" s="52" t="s">
        <v>891</v>
      </c>
      <c r="C11960" s="52" t="s">
        <v>1153</v>
      </c>
      <c r="D11960" s="52" t="s">
        <v>1410</v>
      </c>
      <c r="E11960" s="52" t="s">
        <v>1021</v>
      </c>
      <c r="F11960" s="52" t="s">
        <v>1033</v>
      </c>
      <c r="G11960" s="56" t="s">
        <v>1034</v>
      </c>
      <c r="H11960" s="57">
        <v>134790000</v>
      </c>
    </row>
    <row r="11961" spans="1:8">
      <c r="A11961" s="52" t="s">
        <v>811</v>
      </c>
      <c r="B11961" s="52" t="s">
        <v>891</v>
      </c>
      <c r="C11961" s="52" t="s">
        <v>1153</v>
      </c>
      <c r="D11961" s="52" t="s">
        <v>1410</v>
      </c>
      <c r="E11961" s="52" t="s">
        <v>1044</v>
      </c>
      <c r="F11961" s="52" t="s">
        <v>201</v>
      </c>
      <c r="G11961" s="56" t="s">
        <v>1045</v>
      </c>
      <c r="H11961" s="57">
        <v>24000000</v>
      </c>
    </row>
    <row r="11962" spans="1:8">
      <c r="A11962" s="52" t="s">
        <v>811</v>
      </c>
      <c r="B11962" s="52" t="s">
        <v>891</v>
      </c>
      <c r="C11962" s="52" t="s">
        <v>1153</v>
      </c>
      <c r="D11962" s="52" t="s">
        <v>1410</v>
      </c>
      <c r="E11962" s="52" t="s">
        <v>1044</v>
      </c>
      <c r="F11962" s="52" t="s">
        <v>1046</v>
      </c>
      <c r="G11962" s="56" t="s">
        <v>1047</v>
      </c>
      <c r="H11962" s="57">
        <v>24000000</v>
      </c>
    </row>
    <row r="11963" spans="1:8" ht="25.5">
      <c r="A11963" s="52" t="s">
        <v>811</v>
      </c>
      <c r="B11963" s="52" t="s">
        <v>891</v>
      </c>
      <c r="C11963" s="52" t="s">
        <v>1153</v>
      </c>
      <c r="D11963" s="52" t="s">
        <v>1410</v>
      </c>
      <c r="E11963" s="52" t="s">
        <v>1058</v>
      </c>
      <c r="F11963" s="52" t="s">
        <v>201</v>
      </c>
      <c r="G11963" s="56" t="s">
        <v>1059</v>
      </c>
      <c r="H11963" s="57">
        <v>9688000</v>
      </c>
    </row>
    <row r="11964" spans="1:8">
      <c r="A11964" s="52" t="s">
        <v>811</v>
      </c>
      <c r="B11964" s="52" t="s">
        <v>891</v>
      </c>
      <c r="C11964" s="52" t="s">
        <v>1153</v>
      </c>
      <c r="D11964" s="52" t="s">
        <v>1410</v>
      </c>
      <c r="E11964" s="52" t="s">
        <v>1058</v>
      </c>
      <c r="F11964" s="52" t="s">
        <v>1064</v>
      </c>
      <c r="G11964" s="56" t="s">
        <v>1065</v>
      </c>
      <c r="H11964" s="57">
        <v>9688000</v>
      </c>
    </row>
    <row r="11965" spans="1:8" ht="25.5">
      <c r="A11965" s="52" t="s">
        <v>811</v>
      </c>
      <c r="B11965" s="52" t="s">
        <v>891</v>
      </c>
      <c r="C11965" s="52" t="s">
        <v>1153</v>
      </c>
      <c r="D11965" s="52" t="s">
        <v>1410</v>
      </c>
      <c r="E11965" s="52" t="s">
        <v>1076</v>
      </c>
      <c r="F11965" s="52" t="s">
        <v>201</v>
      </c>
      <c r="G11965" s="56" t="s">
        <v>1077</v>
      </c>
      <c r="H11965" s="57">
        <v>19896000</v>
      </c>
    </row>
    <row r="11966" spans="1:8">
      <c r="A11966" s="52" t="s">
        <v>811</v>
      </c>
      <c r="B11966" s="52" t="s">
        <v>891</v>
      </c>
      <c r="C11966" s="52" t="s">
        <v>1153</v>
      </c>
      <c r="D11966" s="52" t="s">
        <v>1410</v>
      </c>
      <c r="E11966" s="52" t="s">
        <v>1076</v>
      </c>
      <c r="F11966" s="52" t="s">
        <v>1082</v>
      </c>
      <c r="G11966" s="56" t="s">
        <v>971</v>
      </c>
      <c r="H11966" s="57">
        <v>19896000</v>
      </c>
    </row>
    <row r="11967" spans="1:8">
      <c r="A11967" s="52" t="s">
        <v>811</v>
      </c>
      <c r="B11967" s="52" t="s">
        <v>891</v>
      </c>
      <c r="C11967" s="52" t="s">
        <v>1153</v>
      </c>
      <c r="D11967" s="52" t="s">
        <v>1410</v>
      </c>
      <c r="E11967" s="52" t="s">
        <v>1083</v>
      </c>
      <c r="F11967" s="52" t="s">
        <v>201</v>
      </c>
      <c r="G11967" s="56" t="s">
        <v>971</v>
      </c>
      <c r="H11967" s="57">
        <v>12932204000</v>
      </c>
    </row>
    <row r="11968" spans="1:8">
      <c r="A11968" s="52" t="s">
        <v>811</v>
      </c>
      <c r="B11968" s="52" t="s">
        <v>891</v>
      </c>
      <c r="C11968" s="52" t="s">
        <v>1153</v>
      </c>
      <c r="D11968" s="52" t="s">
        <v>1410</v>
      </c>
      <c r="E11968" s="52" t="s">
        <v>1083</v>
      </c>
      <c r="F11968" s="52" t="s">
        <v>1088</v>
      </c>
      <c r="G11968" s="56" t="s">
        <v>1089</v>
      </c>
      <c r="H11968" s="57">
        <v>32264000</v>
      </c>
    </row>
    <row r="11969" spans="1:8">
      <c r="A11969" s="52" t="s">
        <v>811</v>
      </c>
      <c r="B11969" s="52" t="s">
        <v>891</v>
      </c>
      <c r="C11969" s="52" t="s">
        <v>1153</v>
      </c>
      <c r="D11969" s="52" t="s">
        <v>1410</v>
      </c>
      <c r="E11969" s="52" t="s">
        <v>1083</v>
      </c>
      <c r="F11969" s="52" t="s">
        <v>1090</v>
      </c>
      <c r="G11969" s="56" t="s">
        <v>1091</v>
      </c>
      <c r="H11969" s="57">
        <v>12899940000</v>
      </c>
    </row>
    <row r="11970" spans="1:8">
      <c r="A11970" s="52" t="s">
        <v>811</v>
      </c>
      <c r="B11970" s="52" t="s">
        <v>891</v>
      </c>
      <c r="C11970" s="52" t="s">
        <v>1153</v>
      </c>
      <c r="D11970" s="52" t="s">
        <v>1410</v>
      </c>
      <c r="E11970" s="52" t="s">
        <v>1096</v>
      </c>
      <c r="F11970" s="52" t="s">
        <v>201</v>
      </c>
      <c r="G11970" s="56" t="s">
        <v>1097</v>
      </c>
      <c r="H11970" s="57">
        <v>453104000</v>
      </c>
    </row>
    <row r="11971" spans="1:8" ht="25.5">
      <c r="A11971" s="52" t="s">
        <v>811</v>
      </c>
      <c r="B11971" s="52" t="s">
        <v>891</v>
      </c>
      <c r="C11971" s="52" t="s">
        <v>1153</v>
      </c>
      <c r="D11971" s="52" t="s">
        <v>1410</v>
      </c>
      <c r="E11971" s="52" t="s">
        <v>1096</v>
      </c>
      <c r="F11971" s="52" t="s">
        <v>1098</v>
      </c>
      <c r="G11971" s="56" t="s">
        <v>1099</v>
      </c>
      <c r="H11971" s="57">
        <v>453104000</v>
      </c>
    </row>
    <row r="11972" spans="1:8">
      <c r="A11972" s="52" t="s">
        <v>811</v>
      </c>
      <c r="B11972" s="52" t="s">
        <v>891</v>
      </c>
      <c r="C11972" s="52" t="s">
        <v>1153</v>
      </c>
      <c r="D11972" s="52" t="s">
        <v>1410</v>
      </c>
      <c r="E11972" s="52" t="s">
        <v>1100</v>
      </c>
      <c r="F11972" s="52" t="s">
        <v>201</v>
      </c>
      <c r="G11972" s="56" t="s">
        <v>1034</v>
      </c>
      <c r="H11972" s="57">
        <v>83169000</v>
      </c>
    </row>
    <row r="11973" spans="1:8">
      <c r="A11973" s="52" t="s">
        <v>811</v>
      </c>
      <c r="B11973" s="52" t="s">
        <v>891</v>
      </c>
      <c r="C11973" s="52" t="s">
        <v>1153</v>
      </c>
      <c r="D11973" s="52" t="s">
        <v>1410</v>
      </c>
      <c r="E11973" s="52" t="s">
        <v>1100</v>
      </c>
      <c r="F11973" s="52" t="s">
        <v>1101</v>
      </c>
      <c r="G11973" s="56" t="s">
        <v>1102</v>
      </c>
      <c r="H11973" s="57">
        <v>15941000</v>
      </c>
    </row>
    <row r="11974" spans="1:8">
      <c r="A11974" s="52" t="s">
        <v>811</v>
      </c>
      <c r="B11974" s="52" t="s">
        <v>891</v>
      </c>
      <c r="C11974" s="52" t="s">
        <v>1153</v>
      </c>
      <c r="D11974" s="52" t="s">
        <v>1410</v>
      </c>
      <c r="E11974" s="52" t="s">
        <v>1100</v>
      </c>
      <c r="F11974" s="52" t="s">
        <v>1103</v>
      </c>
      <c r="G11974" s="56" t="s">
        <v>1104</v>
      </c>
      <c r="H11974" s="57">
        <v>62526000</v>
      </c>
    </row>
    <row r="11975" spans="1:8">
      <c r="A11975" s="52" t="s">
        <v>811</v>
      </c>
      <c r="B11975" s="52" t="s">
        <v>891</v>
      </c>
      <c r="C11975" s="52" t="s">
        <v>1153</v>
      </c>
      <c r="D11975" s="52" t="s">
        <v>1410</v>
      </c>
      <c r="E11975" s="52" t="s">
        <v>1100</v>
      </c>
      <c r="F11975" s="52" t="s">
        <v>1105</v>
      </c>
      <c r="G11975" s="56" t="s">
        <v>971</v>
      </c>
      <c r="H11975" s="57">
        <v>4702000</v>
      </c>
    </row>
    <row r="11976" spans="1:8">
      <c r="A11976" s="52" t="s">
        <v>811</v>
      </c>
      <c r="B11976" s="52" t="s">
        <v>891</v>
      </c>
      <c r="C11976" s="52" t="s">
        <v>1158</v>
      </c>
      <c r="D11976" s="52" t="s">
        <v>201</v>
      </c>
      <c r="E11976" s="52" t="s">
        <v>201</v>
      </c>
      <c r="F11976" s="52" t="s">
        <v>201</v>
      </c>
      <c r="G11976" s="56" t="s">
        <v>1159</v>
      </c>
      <c r="H11976" s="57">
        <v>123085668545</v>
      </c>
    </row>
    <row r="11977" spans="1:8">
      <c r="A11977" s="52" t="s">
        <v>811</v>
      </c>
      <c r="B11977" s="52" t="s">
        <v>891</v>
      </c>
      <c r="C11977" s="52" t="s">
        <v>1158</v>
      </c>
      <c r="D11977" s="52" t="s">
        <v>1160</v>
      </c>
      <c r="E11977" s="52" t="s">
        <v>201</v>
      </c>
      <c r="F11977" s="52" t="s">
        <v>201</v>
      </c>
      <c r="G11977" s="56" t="s">
        <v>1161</v>
      </c>
      <c r="H11977" s="57">
        <v>20913119626</v>
      </c>
    </row>
    <row r="11978" spans="1:8">
      <c r="A11978" s="52" t="s">
        <v>811</v>
      </c>
      <c r="B11978" s="52" t="s">
        <v>891</v>
      </c>
      <c r="C11978" s="52" t="s">
        <v>1158</v>
      </c>
      <c r="D11978" s="52" t="s">
        <v>1160</v>
      </c>
      <c r="E11978" s="52" t="s">
        <v>934</v>
      </c>
      <c r="F11978" s="52" t="s">
        <v>201</v>
      </c>
      <c r="G11978" s="56" t="s">
        <v>935</v>
      </c>
      <c r="H11978" s="57">
        <v>6254427713</v>
      </c>
    </row>
    <row r="11979" spans="1:8">
      <c r="A11979" s="52" t="s">
        <v>811</v>
      </c>
      <c r="B11979" s="52" t="s">
        <v>891</v>
      </c>
      <c r="C11979" s="52" t="s">
        <v>1158</v>
      </c>
      <c r="D11979" s="52" t="s">
        <v>1160</v>
      </c>
      <c r="E11979" s="52" t="s">
        <v>934</v>
      </c>
      <c r="F11979" s="52" t="s">
        <v>936</v>
      </c>
      <c r="G11979" s="56" t="s">
        <v>937</v>
      </c>
      <c r="H11979" s="57">
        <v>6168541113</v>
      </c>
    </row>
    <row r="11980" spans="1:8">
      <c r="A11980" s="52" t="s">
        <v>811</v>
      </c>
      <c r="B11980" s="52" t="s">
        <v>891</v>
      </c>
      <c r="C11980" s="52" t="s">
        <v>1158</v>
      </c>
      <c r="D11980" s="52" t="s">
        <v>1160</v>
      </c>
      <c r="E11980" s="52" t="s">
        <v>934</v>
      </c>
      <c r="F11980" s="52" t="s">
        <v>938</v>
      </c>
      <c r="G11980" s="56" t="s">
        <v>939</v>
      </c>
      <c r="H11980" s="57">
        <v>85886600</v>
      </c>
    </row>
    <row r="11981" spans="1:8" ht="25.5">
      <c r="A11981" s="52" t="s">
        <v>811</v>
      </c>
      <c r="B11981" s="52" t="s">
        <v>891</v>
      </c>
      <c r="C11981" s="52" t="s">
        <v>1158</v>
      </c>
      <c r="D11981" s="52" t="s">
        <v>1160</v>
      </c>
      <c r="E11981" s="52" t="s">
        <v>940</v>
      </c>
      <c r="F11981" s="52" t="s">
        <v>201</v>
      </c>
      <c r="G11981" s="56" t="s">
        <v>941</v>
      </c>
      <c r="H11981" s="57">
        <v>178917718</v>
      </c>
    </row>
    <row r="11982" spans="1:8" ht="25.5">
      <c r="A11982" s="52" t="s">
        <v>811</v>
      </c>
      <c r="B11982" s="52" t="s">
        <v>891</v>
      </c>
      <c r="C11982" s="52" t="s">
        <v>1158</v>
      </c>
      <c r="D11982" s="52" t="s">
        <v>1160</v>
      </c>
      <c r="E11982" s="52" t="s">
        <v>940</v>
      </c>
      <c r="F11982" s="52" t="s">
        <v>942</v>
      </c>
      <c r="G11982" s="56" t="s">
        <v>943</v>
      </c>
      <c r="H11982" s="57">
        <v>178917718</v>
      </c>
    </row>
    <row r="11983" spans="1:8">
      <c r="A11983" s="52" t="s">
        <v>811</v>
      </c>
      <c r="B11983" s="52" t="s">
        <v>891</v>
      </c>
      <c r="C11983" s="52" t="s">
        <v>1158</v>
      </c>
      <c r="D11983" s="52" t="s">
        <v>1160</v>
      </c>
      <c r="E11983" s="52" t="s">
        <v>944</v>
      </c>
      <c r="F11983" s="52" t="s">
        <v>201</v>
      </c>
      <c r="G11983" s="56" t="s">
        <v>945</v>
      </c>
      <c r="H11983" s="57">
        <v>1450391201</v>
      </c>
    </row>
    <row r="11984" spans="1:8">
      <c r="A11984" s="52" t="s">
        <v>811</v>
      </c>
      <c r="B11984" s="52" t="s">
        <v>891</v>
      </c>
      <c r="C11984" s="52" t="s">
        <v>1158</v>
      </c>
      <c r="D11984" s="52" t="s">
        <v>1160</v>
      </c>
      <c r="E11984" s="52" t="s">
        <v>944</v>
      </c>
      <c r="F11984" s="52" t="s">
        <v>946</v>
      </c>
      <c r="G11984" s="56" t="s">
        <v>947</v>
      </c>
      <c r="H11984" s="57">
        <v>84813602</v>
      </c>
    </row>
    <row r="11985" spans="1:8">
      <c r="A11985" s="52" t="s">
        <v>811</v>
      </c>
      <c r="B11985" s="52" t="s">
        <v>891</v>
      </c>
      <c r="C11985" s="52" t="s">
        <v>1158</v>
      </c>
      <c r="D11985" s="52" t="s">
        <v>1160</v>
      </c>
      <c r="E11985" s="52" t="s">
        <v>944</v>
      </c>
      <c r="F11985" s="52" t="s">
        <v>1240</v>
      </c>
      <c r="G11985" s="56" t="s">
        <v>1241</v>
      </c>
      <c r="H11985" s="57">
        <v>91024900</v>
      </c>
    </row>
    <row r="11986" spans="1:8">
      <c r="A11986" s="52" t="s">
        <v>811</v>
      </c>
      <c r="B11986" s="52" t="s">
        <v>891</v>
      </c>
      <c r="C11986" s="52" t="s">
        <v>1158</v>
      </c>
      <c r="D11986" s="52" t="s">
        <v>1160</v>
      </c>
      <c r="E11986" s="52" t="s">
        <v>944</v>
      </c>
      <c r="F11986" s="52" t="s">
        <v>948</v>
      </c>
      <c r="G11986" s="56" t="s">
        <v>949</v>
      </c>
      <c r="H11986" s="57">
        <v>585984872</v>
      </c>
    </row>
    <row r="11987" spans="1:8">
      <c r="A11987" s="52" t="s">
        <v>811</v>
      </c>
      <c r="B11987" s="52" t="s">
        <v>891</v>
      </c>
      <c r="C11987" s="52" t="s">
        <v>1158</v>
      </c>
      <c r="D11987" s="52" t="s">
        <v>1160</v>
      </c>
      <c r="E11987" s="52" t="s">
        <v>944</v>
      </c>
      <c r="F11987" s="52" t="s">
        <v>950</v>
      </c>
      <c r="G11987" s="56" t="s">
        <v>951</v>
      </c>
      <c r="H11987" s="57">
        <v>2280000</v>
      </c>
    </row>
    <row r="11988" spans="1:8">
      <c r="A11988" s="52" t="s">
        <v>811</v>
      </c>
      <c r="B11988" s="52" t="s">
        <v>891</v>
      </c>
      <c r="C11988" s="52" t="s">
        <v>1158</v>
      </c>
      <c r="D11988" s="52" t="s">
        <v>1160</v>
      </c>
      <c r="E11988" s="52" t="s">
        <v>944</v>
      </c>
      <c r="F11988" s="52" t="s">
        <v>1229</v>
      </c>
      <c r="G11988" s="56" t="s">
        <v>1230</v>
      </c>
      <c r="H11988" s="57">
        <v>407860530</v>
      </c>
    </row>
    <row r="11989" spans="1:8" ht="25.5">
      <c r="A11989" s="52" t="s">
        <v>811</v>
      </c>
      <c r="B11989" s="52" t="s">
        <v>891</v>
      </c>
      <c r="C11989" s="52" t="s">
        <v>1158</v>
      </c>
      <c r="D11989" s="52" t="s">
        <v>1160</v>
      </c>
      <c r="E11989" s="52" t="s">
        <v>944</v>
      </c>
      <c r="F11989" s="52" t="s">
        <v>954</v>
      </c>
      <c r="G11989" s="56" t="s">
        <v>955</v>
      </c>
      <c r="H11989" s="57">
        <v>33182600</v>
      </c>
    </row>
    <row r="11990" spans="1:8" ht="25.5">
      <c r="A11990" s="52" t="s">
        <v>811</v>
      </c>
      <c r="B11990" s="52" t="s">
        <v>891</v>
      </c>
      <c r="C11990" s="52" t="s">
        <v>1158</v>
      </c>
      <c r="D11990" s="52" t="s">
        <v>1160</v>
      </c>
      <c r="E11990" s="52" t="s">
        <v>944</v>
      </c>
      <c r="F11990" s="52" t="s">
        <v>956</v>
      </c>
      <c r="G11990" s="56" t="s">
        <v>957</v>
      </c>
      <c r="H11990" s="57">
        <v>57086697</v>
      </c>
    </row>
    <row r="11991" spans="1:8">
      <c r="A11991" s="52" t="s">
        <v>811</v>
      </c>
      <c r="B11991" s="52" t="s">
        <v>891</v>
      </c>
      <c r="C11991" s="52" t="s">
        <v>1158</v>
      </c>
      <c r="D11991" s="52" t="s">
        <v>1160</v>
      </c>
      <c r="E11991" s="52" t="s">
        <v>944</v>
      </c>
      <c r="F11991" s="52" t="s">
        <v>960</v>
      </c>
      <c r="G11991" s="56" t="s">
        <v>961</v>
      </c>
      <c r="H11991" s="57">
        <v>188158000</v>
      </c>
    </row>
    <row r="11992" spans="1:8">
      <c r="A11992" s="52" t="s">
        <v>811</v>
      </c>
      <c r="B11992" s="52" t="s">
        <v>891</v>
      </c>
      <c r="C11992" s="52" t="s">
        <v>1158</v>
      </c>
      <c r="D11992" s="52" t="s">
        <v>1160</v>
      </c>
      <c r="E11992" s="52" t="s">
        <v>1139</v>
      </c>
      <c r="F11992" s="52" t="s">
        <v>201</v>
      </c>
      <c r="G11992" s="56" t="s">
        <v>1140</v>
      </c>
      <c r="H11992" s="57">
        <v>5714000</v>
      </c>
    </row>
    <row r="11993" spans="1:8">
      <c r="A11993" s="52" t="s">
        <v>811</v>
      </c>
      <c r="B11993" s="52" t="s">
        <v>891</v>
      </c>
      <c r="C11993" s="52" t="s">
        <v>1158</v>
      </c>
      <c r="D11993" s="52" t="s">
        <v>1160</v>
      </c>
      <c r="E11993" s="52" t="s">
        <v>1139</v>
      </c>
      <c r="F11993" s="52" t="s">
        <v>1203</v>
      </c>
      <c r="G11993" s="56" t="s">
        <v>1204</v>
      </c>
      <c r="H11993" s="57">
        <v>5364000</v>
      </c>
    </row>
    <row r="11994" spans="1:8">
      <c r="A11994" s="52" t="s">
        <v>811</v>
      </c>
      <c r="B11994" s="52" t="s">
        <v>891</v>
      </c>
      <c r="C11994" s="52" t="s">
        <v>1158</v>
      </c>
      <c r="D11994" s="52" t="s">
        <v>1160</v>
      </c>
      <c r="E11994" s="52" t="s">
        <v>1139</v>
      </c>
      <c r="F11994" s="52" t="s">
        <v>1266</v>
      </c>
      <c r="G11994" s="56" t="s">
        <v>1267</v>
      </c>
      <c r="H11994" s="57">
        <v>350000</v>
      </c>
    </row>
    <row r="11995" spans="1:8">
      <c r="A11995" s="52" t="s">
        <v>811</v>
      </c>
      <c r="B11995" s="52" t="s">
        <v>891</v>
      </c>
      <c r="C11995" s="52" t="s">
        <v>1158</v>
      </c>
      <c r="D11995" s="52" t="s">
        <v>1160</v>
      </c>
      <c r="E11995" s="52" t="s">
        <v>966</v>
      </c>
      <c r="F11995" s="52" t="s">
        <v>201</v>
      </c>
      <c r="G11995" s="56" t="s">
        <v>967</v>
      </c>
      <c r="H11995" s="57">
        <v>591995000</v>
      </c>
    </row>
    <row r="11996" spans="1:8">
      <c r="A11996" s="52" t="s">
        <v>811</v>
      </c>
      <c r="B11996" s="52" t="s">
        <v>891</v>
      </c>
      <c r="C11996" s="52" t="s">
        <v>1158</v>
      </c>
      <c r="D11996" s="52" t="s">
        <v>1160</v>
      </c>
      <c r="E11996" s="52" t="s">
        <v>966</v>
      </c>
      <c r="F11996" s="52" t="s">
        <v>970</v>
      </c>
      <c r="G11996" s="56" t="s">
        <v>971</v>
      </c>
      <c r="H11996" s="57">
        <v>591995000</v>
      </c>
    </row>
    <row r="11997" spans="1:8">
      <c r="A11997" s="52" t="s">
        <v>811</v>
      </c>
      <c r="B11997" s="52" t="s">
        <v>891</v>
      </c>
      <c r="C11997" s="52" t="s">
        <v>1158</v>
      </c>
      <c r="D11997" s="52" t="s">
        <v>1160</v>
      </c>
      <c r="E11997" s="52" t="s">
        <v>972</v>
      </c>
      <c r="F11997" s="52" t="s">
        <v>201</v>
      </c>
      <c r="G11997" s="56" t="s">
        <v>973</v>
      </c>
      <c r="H11997" s="57">
        <v>1551365210</v>
      </c>
    </row>
    <row r="11998" spans="1:8">
      <c r="A11998" s="52" t="s">
        <v>811</v>
      </c>
      <c r="B11998" s="52" t="s">
        <v>891</v>
      </c>
      <c r="C11998" s="52" t="s">
        <v>1158</v>
      </c>
      <c r="D11998" s="52" t="s">
        <v>1160</v>
      </c>
      <c r="E11998" s="52" t="s">
        <v>972</v>
      </c>
      <c r="F11998" s="52" t="s">
        <v>974</v>
      </c>
      <c r="G11998" s="56" t="s">
        <v>975</v>
      </c>
      <c r="H11998" s="57">
        <v>1152703586</v>
      </c>
    </row>
    <row r="11999" spans="1:8">
      <c r="A11999" s="52" t="s">
        <v>811</v>
      </c>
      <c r="B11999" s="52" t="s">
        <v>891</v>
      </c>
      <c r="C11999" s="52" t="s">
        <v>1158</v>
      </c>
      <c r="D11999" s="52" t="s">
        <v>1160</v>
      </c>
      <c r="E11999" s="52" t="s">
        <v>972</v>
      </c>
      <c r="F11999" s="52" t="s">
        <v>976</v>
      </c>
      <c r="G11999" s="56" t="s">
        <v>977</v>
      </c>
      <c r="H11999" s="57">
        <v>196204830</v>
      </c>
    </row>
    <row r="12000" spans="1:8">
      <c r="A12000" s="52" t="s">
        <v>811</v>
      </c>
      <c r="B12000" s="52" t="s">
        <v>891</v>
      </c>
      <c r="C12000" s="52" t="s">
        <v>1158</v>
      </c>
      <c r="D12000" s="52" t="s">
        <v>1160</v>
      </c>
      <c r="E12000" s="52" t="s">
        <v>972</v>
      </c>
      <c r="F12000" s="52" t="s">
        <v>978</v>
      </c>
      <c r="G12000" s="56" t="s">
        <v>979</v>
      </c>
      <c r="H12000" s="57">
        <v>132869085</v>
      </c>
    </row>
    <row r="12001" spans="1:8">
      <c r="A12001" s="52" t="s">
        <v>811</v>
      </c>
      <c r="B12001" s="52" t="s">
        <v>891</v>
      </c>
      <c r="C12001" s="52" t="s">
        <v>1158</v>
      </c>
      <c r="D12001" s="52" t="s">
        <v>1160</v>
      </c>
      <c r="E12001" s="52" t="s">
        <v>972</v>
      </c>
      <c r="F12001" s="52" t="s">
        <v>980</v>
      </c>
      <c r="G12001" s="56" t="s">
        <v>981</v>
      </c>
      <c r="H12001" s="57">
        <v>63460222</v>
      </c>
    </row>
    <row r="12002" spans="1:8">
      <c r="A12002" s="52" t="s">
        <v>811</v>
      </c>
      <c r="B12002" s="52" t="s">
        <v>891</v>
      </c>
      <c r="C12002" s="52" t="s">
        <v>1158</v>
      </c>
      <c r="D12002" s="52" t="s">
        <v>1160</v>
      </c>
      <c r="E12002" s="52" t="s">
        <v>972</v>
      </c>
      <c r="F12002" s="52" t="s">
        <v>1295</v>
      </c>
      <c r="G12002" s="56" t="s">
        <v>1296</v>
      </c>
      <c r="H12002" s="57">
        <v>6127487</v>
      </c>
    </row>
    <row r="12003" spans="1:8" ht="25.5">
      <c r="A12003" s="52" t="s">
        <v>811</v>
      </c>
      <c r="B12003" s="52" t="s">
        <v>891</v>
      </c>
      <c r="C12003" s="52" t="s">
        <v>1158</v>
      </c>
      <c r="D12003" s="52" t="s">
        <v>1160</v>
      </c>
      <c r="E12003" s="52" t="s">
        <v>1612</v>
      </c>
      <c r="F12003" s="52" t="s">
        <v>201</v>
      </c>
      <c r="G12003" s="56" t="s">
        <v>1613</v>
      </c>
      <c r="H12003" s="57">
        <v>75600000</v>
      </c>
    </row>
    <row r="12004" spans="1:8">
      <c r="A12004" s="52" t="s">
        <v>811</v>
      </c>
      <c r="B12004" s="52" t="s">
        <v>891</v>
      </c>
      <c r="C12004" s="52" t="s">
        <v>1158</v>
      </c>
      <c r="D12004" s="52" t="s">
        <v>1160</v>
      </c>
      <c r="E12004" s="52" t="s">
        <v>1612</v>
      </c>
      <c r="F12004" s="52" t="s">
        <v>1614</v>
      </c>
      <c r="G12004" s="56" t="s">
        <v>1615</v>
      </c>
      <c r="H12004" s="57">
        <v>75600000</v>
      </c>
    </row>
    <row r="12005" spans="1:8">
      <c r="A12005" s="52" t="s">
        <v>811</v>
      </c>
      <c r="B12005" s="52" t="s">
        <v>891</v>
      </c>
      <c r="C12005" s="52" t="s">
        <v>1158</v>
      </c>
      <c r="D12005" s="52" t="s">
        <v>1160</v>
      </c>
      <c r="E12005" s="52" t="s">
        <v>982</v>
      </c>
      <c r="F12005" s="52" t="s">
        <v>201</v>
      </c>
      <c r="G12005" s="56" t="s">
        <v>983</v>
      </c>
      <c r="H12005" s="57">
        <v>128370000</v>
      </c>
    </row>
    <row r="12006" spans="1:8" ht="25.5">
      <c r="A12006" s="52" t="s">
        <v>811</v>
      </c>
      <c r="B12006" s="52" t="s">
        <v>891</v>
      </c>
      <c r="C12006" s="52" t="s">
        <v>1158</v>
      </c>
      <c r="D12006" s="52" t="s">
        <v>1160</v>
      </c>
      <c r="E12006" s="52" t="s">
        <v>982</v>
      </c>
      <c r="F12006" s="52" t="s">
        <v>984</v>
      </c>
      <c r="G12006" s="56" t="s">
        <v>985</v>
      </c>
      <c r="H12006" s="57">
        <v>64800000</v>
      </c>
    </row>
    <row r="12007" spans="1:8">
      <c r="A12007" s="52" t="s">
        <v>811</v>
      </c>
      <c r="B12007" s="52" t="s">
        <v>891</v>
      </c>
      <c r="C12007" s="52" t="s">
        <v>1158</v>
      </c>
      <c r="D12007" s="52" t="s">
        <v>1160</v>
      </c>
      <c r="E12007" s="52" t="s">
        <v>982</v>
      </c>
      <c r="F12007" s="52" t="s">
        <v>1242</v>
      </c>
      <c r="G12007" s="56" t="s">
        <v>971</v>
      </c>
      <c r="H12007" s="57">
        <v>63570000</v>
      </c>
    </row>
    <row r="12008" spans="1:8">
      <c r="A12008" s="52" t="s">
        <v>811</v>
      </c>
      <c r="B12008" s="52" t="s">
        <v>891</v>
      </c>
      <c r="C12008" s="52" t="s">
        <v>1158</v>
      </c>
      <c r="D12008" s="52" t="s">
        <v>1160</v>
      </c>
      <c r="E12008" s="52" t="s">
        <v>986</v>
      </c>
      <c r="F12008" s="52" t="s">
        <v>201</v>
      </c>
      <c r="G12008" s="56" t="s">
        <v>987</v>
      </c>
      <c r="H12008" s="57">
        <v>121095545</v>
      </c>
    </row>
    <row r="12009" spans="1:8">
      <c r="A12009" s="52" t="s">
        <v>811</v>
      </c>
      <c r="B12009" s="52" t="s">
        <v>891</v>
      </c>
      <c r="C12009" s="52" t="s">
        <v>1158</v>
      </c>
      <c r="D12009" s="52" t="s">
        <v>1160</v>
      </c>
      <c r="E12009" s="52" t="s">
        <v>986</v>
      </c>
      <c r="F12009" s="52" t="s">
        <v>988</v>
      </c>
      <c r="G12009" s="56" t="s">
        <v>989</v>
      </c>
      <c r="H12009" s="57">
        <v>107430205</v>
      </c>
    </row>
    <row r="12010" spans="1:8">
      <c r="A12010" s="52" t="s">
        <v>811</v>
      </c>
      <c r="B12010" s="52" t="s">
        <v>891</v>
      </c>
      <c r="C12010" s="52" t="s">
        <v>1158</v>
      </c>
      <c r="D12010" s="52" t="s">
        <v>1160</v>
      </c>
      <c r="E12010" s="52" t="s">
        <v>986</v>
      </c>
      <c r="F12010" s="52" t="s">
        <v>990</v>
      </c>
      <c r="G12010" s="56" t="s">
        <v>991</v>
      </c>
      <c r="H12010" s="57">
        <v>10240930</v>
      </c>
    </row>
    <row r="12011" spans="1:8">
      <c r="A12011" s="52" t="s">
        <v>811</v>
      </c>
      <c r="B12011" s="52" t="s">
        <v>891</v>
      </c>
      <c r="C12011" s="52" t="s">
        <v>1158</v>
      </c>
      <c r="D12011" s="52" t="s">
        <v>1160</v>
      </c>
      <c r="E12011" s="52" t="s">
        <v>986</v>
      </c>
      <c r="F12011" s="52" t="s">
        <v>994</v>
      </c>
      <c r="G12011" s="56" t="s">
        <v>995</v>
      </c>
      <c r="H12011" s="57">
        <v>3424410</v>
      </c>
    </row>
    <row r="12012" spans="1:8">
      <c r="A12012" s="52" t="s">
        <v>811</v>
      </c>
      <c r="B12012" s="52" t="s">
        <v>891</v>
      </c>
      <c r="C12012" s="52" t="s">
        <v>1158</v>
      </c>
      <c r="D12012" s="52" t="s">
        <v>1160</v>
      </c>
      <c r="E12012" s="52" t="s">
        <v>996</v>
      </c>
      <c r="F12012" s="52" t="s">
        <v>201</v>
      </c>
      <c r="G12012" s="56" t="s">
        <v>997</v>
      </c>
      <c r="H12012" s="57">
        <v>509658642</v>
      </c>
    </row>
    <row r="12013" spans="1:8">
      <c r="A12013" s="52" t="s">
        <v>811</v>
      </c>
      <c r="B12013" s="52" t="s">
        <v>891</v>
      </c>
      <c r="C12013" s="52" t="s">
        <v>1158</v>
      </c>
      <c r="D12013" s="52" t="s">
        <v>1160</v>
      </c>
      <c r="E12013" s="52" t="s">
        <v>996</v>
      </c>
      <c r="F12013" s="52" t="s">
        <v>998</v>
      </c>
      <c r="G12013" s="56" t="s">
        <v>999</v>
      </c>
      <c r="H12013" s="57">
        <v>127024320</v>
      </c>
    </row>
    <row r="12014" spans="1:8">
      <c r="A12014" s="52" t="s">
        <v>811</v>
      </c>
      <c r="B12014" s="52" t="s">
        <v>891</v>
      </c>
      <c r="C12014" s="52" t="s">
        <v>1158</v>
      </c>
      <c r="D12014" s="52" t="s">
        <v>1160</v>
      </c>
      <c r="E12014" s="52" t="s">
        <v>996</v>
      </c>
      <c r="F12014" s="52" t="s">
        <v>1000</v>
      </c>
      <c r="G12014" s="56" t="s">
        <v>1001</v>
      </c>
      <c r="H12014" s="57">
        <v>315243000</v>
      </c>
    </row>
    <row r="12015" spans="1:8">
      <c r="A12015" s="52" t="s">
        <v>811</v>
      </c>
      <c r="B12015" s="52" t="s">
        <v>891</v>
      </c>
      <c r="C12015" s="52" t="s">
        <v>1158</v>
      </c>
      <c r="D12015" s="52" t="s">
        <v>1160</v>
      </c>
      <c r="E12015" s="52" t="s">
        <v>996</v>
      </c>
      <c r="F12015" s="52" t="s">
        <v>1004</v>
      </c>
      <c r="G12015" s="56" t="s">
        <v>1005</v>
      </c>
      <c r="H12015" s="57">
        <v>67391322</v>
      </c>
    </row>
    <row r="12016" spans="1:8">
      <c r="A12016" s="52" t="s">
        <v>811</v>
      </c>
      <c r="B12016" s="52" t="s">
        <v>891</v>
      </c>
      <c r="C12016" s="52" t="s">
        <v>1158</v>
      </c>
      <c r="D12016" s="52" t="s">
        <v>1160</v>
      </c>
      <c r="E12016" s="52" t="s">
        <v>1006</v>
      </c>
      <c r="F12016" s="52" t="s">
        <v>201</v>
      </c>
      <c r="G12016" s="56" t="s">
        <v>1007</v>
      </c>
      <c r="H12016" s="57">
        <v>300576659</v>
      </c>
    </row>
    <row r="12017" spans="1:8" ht="38.25">
      <c r="A12017" s="52" t="s">
        <v>811</v>
      </c>
      <c r="B12017" s="52" t="s">
        <v>891</v>
      </c>
      <c r="C12017" s="52" t="s">
        <v>1158</v>
      </c>
      <c r="D12017" s="52" t="s">
        <v>1160</v>
      </c>
      <c r="E12017" s="52" t="s">
        <v>1006</v>
      </c>
      <c r="F12017" s="52" t="s">
        <v>1008</v>
      </c>
      <c r="G12017" s="56" t="s">
        <v>1009</v>
      </c>
      <c r="H12017" s="57">
        <v>6135992</v>
      </c>
    </row>
    <row r="12018" spans="1:8" ht="38.25">
      <c r="A12018" s="52" t="s">
        <v>811</v>
      </c>
      <c r="B12018" s="52" t="s">
        <v>891</v>
      </c>
      <c r="C12018" s="52" t="s">
        <v>1158</v>
      </c>
      <c r="D12018" s="52" t="s">
        <v>1160</v>
      </c>
      <c r="E12018" s="52" t="s">
        <v>1006</v>
      </c>
      <c r="F12018" s="52" t="s">
        <v>1012</v>
      </c>
      <c r="G12018" s="56" t="s">
        <v>1013</v>
      </c>
      <c r="H12018" s="57">
        <v>15741352</v>
      </c>
    </row>
    <row r="12019" spans="1:8">
      <c r="A12019" s="52" t="s">
        <v>811</v>
      </c>
      <c r="B12019" s="52" t="s">
        <v>891</v>
      </c>
      <c r="C12019" s="52" t="s">
        <v>1158</v>
      </c>
      <c r="D12019" s="52" t="s">
        <v>1160</v>
      </c>
      <c r="E12019" s="52" t="s">
        <v>1006</v>
      </c>
      <c r="F12019" s="52" t="s">
        <v>1014</v>
      </c>
      <c r="G12019" s="56" t="s">
        <v>1015</v>
      </c>
      <c r="H12019" s="57">
        <v>253072915</v>
      </c>
    </row>
    <row r="12020" spans="1:8" ht="25.5">
      <c r="A12020" s="52" t="s">
        <v>811</v>
      </c>
      <c r="B12020" s="52" t="s">
        <v>891</v>
      </c>
      <c r="C12020" s="52" t="s">
        <v>1158</v>
      </c>
      <c r="D12020" s="52" t="s">
        <v>1160</v>
      </c>
      <c r="E12020" s="52" t="s">
        <v>1006</v>
      </c>
      <c r="F12020" s="52" t="s">
        <v>1016</v>
      </c>
      <c r="G12020" s="56" t="s">
        <v>1017</v>
      </c>
      <c r="H12020" s="57">
        <v>2624400</v>
      </c>
    </row>
    <row r="12021" spans="1:8">
      <c r="A12021" s="52" t="s">
        <v>811</v>
      </c>
      <c r="B12021" s="52" t="s">
        <v>891</v>
      </c>
      <c r="C12021" s="52" t="s">
        <v>1158</v>
      </c>
      <c r="D12021" s="52" t="s">
        <v>1160</v>
      </c>
      <c r="E12021" s="52" t="s">
        <v>1006</v>
      </c>
      <c r="F12021" s="52" t="s">
        <v>1020</v>
      </c>
      <c r="G12021" s="56" t="s">
        <v>511</v>
      </c>
      <c r="H12021" s="57">
        <v>23002000</v>
      </c>
    </row>
    <row r="12022" spans="1:8">
      <c r="A12022" s="52" t="s">
        <v>811</v>
      </c>
      <c r="B12022" s="52" t="s">
        <v>891</v>
      </c>
      <c r="C12022" s="52" t="s">
        <v>1158</v>
      </c>
      <c r="D12022" s="52" t="s">
        <v>1160</v>
      </c>
      <c r="E12022" s="52" t="s">
        <v>1021</v>
      </c>
      <c r="F12022" s="52" t="s">
        <v>201</v>
      </c>
      <c r="G12022" s="56" t="s">
        <v>1022</v>
      </c>
      <c r="H12022" s="57">
        <v>2660778749</v>
      </c>
    </row>
    <row r="12023" spans="1:8">
      <c r="A12023" s="52" t="s">
        <v>811</v>
      </c>
      <c r="B12023" s="52" t="s">
        <v>891</v>
      </c>
      <c r="C12023" s="52" t="s">
        <v>1158</v>
      </c>
      <c r="D12023" s="52" t="s">
        <v>1160</v>
      </c>
      <c r="E12023" s="52" t="s">
        <v>1021</v>
      </c>
      <c r="F12023" s="52" t="s">
        <v>1023</v>
      </c>
      <c r="G12023" s="56" t="s">
        <v>1024</v>
      </c>
      <c r="H12023" s="57">
        <v>265959560</v>
      </c>
    </row>
    <row r="12024" spans="1:8">
      <c r="A12024" s="52" t="s">
        <v>811</v>
      </c>
      <c r="B12024" s="52" t="s">
        <v>891</v>
      </c>
      <c r="C12024" s="52" t="s">
        <v>1158</v>
      </c>
      <c r="D12024" s="52" t="s">
        <v>1160</v>
      </c>
      <c r="E12024" s="52" t="s">
        <v>1021</v>
      </c>
      <c r="F12024" s="52" t="s">
        <v>1025</v>
      </c>
      <c r="G12024" s="56" t="s">
        <v>1026</v>
      </c>
      <c r="H12024" s="57">
        <v>116644600</v>
      </c>
    </row>
    <row r="12025" spans="1:8">
      <c r="A12025" s="52" t="s">
        <v>811</v>
      </c>
      <c r="B12025" s="52" t="s">
        <v>891</v>
      </c>
      <c r="C12025" s="52" t="s">
        <v>1158</v>
      </c>
      <c r="D12025" s="52" t="s">
        <v>1160</v>
      </c>
      <c r="E12025" s="52" t="s">
        <v>1021</v>
      </c>
      <c r="F12025" s="52" t="s">
        <v>1027</v>
      </c>
      <c r="G12025" s="56" t="s">
        <v>1028</v>
      </c>
      <c r="H12025" s="57">
        <v>27075000</v>
      </c>
    </row>
    <row r="12026" spans="1:8">
      <c r="A12026" s="52" t="s">
        <v>811</v>
      </c>
      <c r="B12026" s="52" t="s">
        <v>891</v>
      </c>
      <c r="C12026" s="52" t="s">
        <v>1158</v>
      </c>
      <c r="D12026" s="52" t="s">
        <v>1160</v>
      </c>
      <c r="E12026" s="52" t="s">
        <v>1021</v>
      </c>
      <c r="F12026" s="52" t="s">
        <v>1029</v>
      </c>
      <c r="G12026" s="56" t="s">
        <v>1030</v>
      </c>
      <c r="H12026" s="57">
        <v>19500000</v>
      </c>
    </row>
    <row r="12027" spans="1:8">
      <c r="A12027" s="52" t="s">
        <v>811</v>
      </c>
      <c r="B12027" s="52" t="s">
        <v>891</v>
      </c>
      <c r="C12027" s="52" t="s">
        <v>1158</v>
      </c>
      <c r="D12027" s="52" t="s">
        <v>1160</v>
      </c>
      <c r="E12027" s="52" t="s">
        <v>1021</v>
      </c>
      <c r="F12027" s="52" t="s">
        <v>1243</v>
      </c>
      <c r="G12027" s="56" t="s">
        <v>1244</v>
      </c>
      <c r="H12027" s="57">
        <v>82326294</v>
      </c>
    </row>
    <row r="12028" spans="1:8">
      <c r="A12028" s="52" t="s">
        <v>811</v>
      </c>
      <c r="B12028" s="52" t="s">
        <v>891</v>
      </c>
      <c r="C12028" s="52" t="s">
        <v>1158</v>
      </c>
      <c r="D12028" s="52" t="s">
        <v>1160</v>
      </c>
      <c r="E12028" s="52" t="s">
        <v>1021</v>
      </c>
      <c r="F12028" s="52" t="s">
        <v>1031</v>
      </c>
      <c r="G12028" s="56" t="s">
        <v>1032</v>
      </c>
      <c r="H12028" s="57">
        <v>502640000</v>
      </c>
    </row>
    <row r="12029" spans="1:8">
      <c r="A12029" s="52" t="s">
        <v>811</v>
      </c>
      <c r="B12029" s="52" t="s">
        <v>891</v>
      </c>
      <c r="C12029" s="52" t="s">
        <v>1158</v>
      </c>
      <c r="D12029" s="52" t="s">
        <v>1160</v>
      </c>
      <c r="E12029" s="52" t="s">
        <v>1021</v>
      </c>
      <c r="F12029" s="52" t="s">
        <v>1033</v>
      </c>
      <c r="G12029" s="56" t="s">
        <v>1034</v>
      </c>
      <c r="H12029" s="57">
        <v>1646633295</v>
      </c>
    </row>
    <row r="12030" spans="1:8">
      <c r="A12030" s="52" t="s">
        <v>811</v>
      </c>
      <c r="B12030" s="52" t="s">
        <v>891</v>
      </c>
      <c r="C12030" s="52" t="s">
        <v>1158</v>
      </c>
      <c r="D12030" s="52" t="s">
        <v>1160</v>
      </c>
      <c r="E12030" s="52" t="s">
        <v>1035</v>
      </c>
      <c r="F12030" s="52" t="s">
        <v>201</v>
      </c>
      <c r="G12030" s="56" t="s">
        <v>1036</v>
      </c>
      <c r="H12030" s="57">
        <v>591783600</v>
      </c>
    </row>
    <row r="12031" spans="1:8">
      <c r="A12031" s="52" t="s">
        <v>811</v>
      </c>
      <c r="B12031" s="52" t="s">
        <v>891</v>
      </c>
      <c r="C12031" s="52" t="s">
        <v>1158</v>
      </c>
      <c r="D12031" s="52" t="s">
        <v>1160</v>
      </c>
      <c r="E12031" s="52" t="s">
        <v>1035</v>
      </c>
      <c r="F12031" s="52" t="s">
        <v>1037</v>
      </c>
      <c r="G12031" s="56" t="s">
        <v>1038</v>
      </c>
      <c r="H12031" s="57">
        <v>23815600</v>
      </c>
    </row>
    <row r="12032" spans="1:8">
      <c r="A12032" s="52" t="s">
        <v>811</v>
      </c>
      <c r="B12032" s="52" t="s">
        <v>891</v>
      </c>
      <c r="C12032" s="52" t="s">
        <v>1158</v>
      </c>
      <c r="D12032" s="52" t="s">
        <v>1160</v>
      </c>
      <c r="E12032" s="52" t="s">
        <v>1035</v>
      </c>
      <c r="F12032" s="52" t="s">
        <v>1039</v>
      </c>
      <c r="G12032" s="56" t="s">
        <v>1040</v>
      </c>
      <c r="H12032" s="57">
        <v>94880000</v>
      </c>
    </row>
    <row r="12033" spans="1:8">
      <c r="A12033" s="52" t="s">
        <v>811</v>
      </c>
      <c r="B12033" s="52" t="s">
        <v>891</v>
      </c>
      <c r="C12033" s="52" t="s">
        <v>1158</v>
      </c>
      <c r="D12033" s="52" t="s">
        <v>1160</v>
      </c>
      <c r="E12033" s="52" t="s">
        <v>1035</v>
      </c>
      <c r="F12033" s="52" t="s">
        <v>1041</v>
      </c>
      <c r="G12033" s="56" t="s">
        <v>1028</v>
      </c>
      <c r="H12033" s="57">
        <v>88638000</v>
      </c>
    </row>
    <row r="12034" spans="1:8">
      <c r="A12034" s="52" t="s">
        <v>811</v>
      </c>
      <c r="B12034" s="52" t="s">
        <v>891</v>
      </c>
      <c r="C12034" s="52" t="s">
        <v>1158</v>
      </c>
      <c r="D12034" s="52" t="s">
        <v>1160</v>
      </c>
      <c r="E12034" s="52" t="s">
        <v>1035</v>
      </c>
      <c r="F12034" s="52" t="s">
        <v>1042</v>
      </c>
      <c r="G12034" s="56" t="s">
        <v>1043</v>
      </c>
      <c r="H12034" s="57">
        <v>369450000</v>
      </c>
    </row>
    <row r="12035" spans="1:8">
      <c r="A12035" s="52" t="s">
        <v>811</v>
      </c>
      <c r="B12035" s="52" t="s">
        <v>891</v>
      </c>
      <c r="C12035" s="52" t="s">
        <v>1158</v>
      </c>
      <c r="D12035" s="52" t="s">
        <v>1160</v>
      </c>
      <c r="E12035" s="52" t="s">
        <v>1035</v>
      </c>
      <c r="F12035" s="52" t="s">
        <v>1221</v>
      </c>
      <c r="G12035" s="56" t="s">
        <v>971</v>
      </c>
      <c r="H12035" s="57">
        <v>15000000</v>
      </c>
    </row>
    <row r="12036" spans="1:8">
      <c r="A12036" s="52" t="s">
        <v>811</v>
      </c>
      <c r="B12036" s="52" t="s">
        <v>891</v>
      </c>
      <c r="C12036" s="52" t="s">
        <v>1158</v>
      </c>
      <c r="D12036" s="52" t="s">
        <v>1160</v>
      </c>
      <c r="E12036" s="52" t="s">
        <v>1044</v>
      </c>
      <c r="F12036" s="52" t="s">
        <v>201</v>
      </c>
      <c r="G12036" s="56" t="s">
        <v>1045</v>
      </c>
      <c r="H12036" s="57">
        <v>814284167</v>
      </c>
    </row>
    <row r="12037" spans="1:8">
      <c r="A12037" s="52" t="s">
        <v>811</v>
      </c>
      <c r="B12037" s="52" t="s">
        <v>891</v>
      </c>
      <c r="C12037" s="52" t="s">
        <v>1158</v>
      </c>
      <c r="D12037" s="52" t="s">
        <v>1160</v>
      </c>
      <c r="E12037" s="52" t="s">
        <v>1044</v>
      </c>
      <c r="F12037" s="52" t="s">
        <v>1046</v>
      </c>
      <c r="G12037" s="56" t="s">
        <v>1047</v>
      </c>
      <c r="H12037" s="57">
        <v>282117000</v>
      </c>
    </row>
    <row r="12038" spans="1:8">
      <c r="A12038" s="52" t="s">
        <v>811</v>
      </c>
      <c r="B12038" s="52" t="s">
        <v>891</v>
      </c>
      <c r="C12038" s="52" t="s">
        <v>1158</v>
      </c>
      <c r="D12038" s="52" t="s">
        <v>1160</v>
      </c>
      <c r="E12038" s="52" t="s">
        <v>1044</v>
      </c>
      <c r="F12038" s="52" t="s">
        <v>1048</v>
      </c>
      <c r="G12038" s="56" t="s">
        <v>1049</v>
      </c>
      <c r="H12038" s="57">
        <v>527117167</v>
      </c>
    </row>
    <row r="12039" spans="1:8">
      <c r="A12039" s="52" t="s">
        <v>811</v>
      </c>
      <c r="B12039" s="52" t="s">
        <v>891</v>
      </c>
      <c r="C12039" s="52" t="s">
        <v>1158</v>
      </c>
      <c r="D12039" s="52" t="s">
        <v>1160</v>
      </c>
      <c r="E12039" s="52" t="s">
        <v>1044</v>
      </c>
      <c r="F12039" s="52" t="s">
        <v>1050</v>
      </c>
      <c r="G12039" s="56" t="s">
        <v>1051</v>
      </c>
      <c r="H12039" s="57">
        <v>5050000</v>
      </c>
    </row>
    <row r="12040" spans="1:8">
      <c r="A12040" s="52" t="s">
        <v>811</v>
      </c>
      <c r="B12040" s="52" t="s">
        <v>891</v>
      </c>
      <c r="C12040" s="52" t="s">
        <v>1158</v>
      </c>
      <c r="D12040" s="52" t="s">
        <v>1160</v>
      </c>
      <c r="E12040" s="52" t="s">
        <v>1226</v>
      </c>
      <c r="F12040" s="52" t="s">
        <v>201</v>
      </c>
      <c r="G12040" s="56" t="s">
        <v>1227</v>
      </c>
      <c r="H12040" s="57">
        <v>97837000</v>
      </c>
    </row>
    <row r="12041" spans="1:8">
      <c r="A12041" s="52" t="s">
        <v>811</v>
      </c>
      <c r="B12041" s="52" t="s">
        <v>891</v>
      </c>
      <c r="C12041" s="52" t="s">
        <v>1158</v>
      </c>
      <c r="D12041" s="52" t="s">
        <v>1160</v>
      </c>
      <c r="E12041" s="52" t="s">
        <v>1226</v>
      </c>
      <c r="F12041" s="52" t="s">
        <v>1231</v>
      </c>
      <c r="G12041" s="56" t="s">
        <v>1232</v>
      </c>
      <c r="H12041" s="57">
        <v>25000000</v>
      </c>
    </row>
    <row r="12042" spans="1:8">
      <c r="A12042" s="52" t="s">
        <v>811</v>
      </c>
      <c r="B12042" s="52" t="s">
        <v>891</v>
      </c>
      <c r="C12042" s="52" t="s">
        <v>1158</v>
      </c>
      <c r="D12042" s="52" t="s">
        <v>1160</v>
      </c>
      <c r="E12042" s="52" t="s">
        <v>1226</v>
      </c>
      <c r="F12042" s="52" t="s">
        <v>1233</v>
      </c>
      <c r="G12042" s="56" t="s">
        <v>1055</v>
      </c>
      <c r="H12042" s="57">
        <v>72837000</v>
      </c>
    </row>
    <row r="12043" spans="1:8" ht="25.5">
      <c r="A12043" s="52" t="s">
        <v>811</v>
      </c>
      <c r="B12043" s="52" t="s">
        <v>891</v>
      </c>
      <c r="C12043" s="52" t="s">
        <v>1158</v>
      </c>
      <c r="D12043" s="52" t="s">
        <v>1160</v>
      </c>
      <c r="E12043" s="52" t="s">
        <v>1058</v>
      </c>
      <c r="F12043" s="52" t="s">
        <v>201</v>
      </c>
      <c r="G12043" s="56" t="s">
        <v>1059</v>
      </c>
      <c r="H12043" s="57">
        <v>287778863</v>
      </c>
    </row>
    <row r="12044" spans="1:8">
      <c r="A12044" s="52" t="s">
        <v>811</v>
      </c>
      <c r="B12044" s="52" t="s">
        <v>891</v>
      </c>
      <c r="C12044" s="52" t="s">
        <v>1158</v>
      </c>
      <c r="D12044" s="52" t="s">
        <v>1160</v>
      </c>
      <c r="E12044" s="52" t="s">
        <v>1058</v>
      </c>
      <c r="F12044" s="52" t="s">
        <v>1062</v>
      </c>
      <c r="G12044" s="56" t="s">
        <v>1063</v>
      </c>
      <c r="H12044" s="57">
        <v>51275000</v>
      </c>
    </row>
    <row r="12045" spans="1:8">
      <c r="A12045" s="52" t="s">
        <v>811</v>
      </c>
      <c r="B12045" s="52" t="s">
        <v>891</v>
      </c>
      <c r="C12045" s="52" t="s">
        <v>1158</v>
      </c>
      <c r="D12045" s="52" t="s">
        <v>1160</v>
      </c>
      <c r="E12045" s="52" t="s">
        <v>1058</v>
      </c>
      <c r="F12045" s="52" t="s">
        <v>1064</v>
      </c>
      <c r="G12045" s="56" t="s">
        <v>1065</v>
      </c>
      <c r="H12045" s="57">
        <v>79684863</v>
      </c>
    </row>
    <row r="12046" spans="1:8">
      <c r="A12046" s="52" t="s">
        <v>811</v>
      </c>
      <c r="B12046" s="52" t="s">
        <v>891</v>
      </c>
      <c r="C12046" s="52" t="s">
        <v>1158</v>
      </c>
      <c r="D12046" s="52" t="s">
        <v>1160</v>
      </c>
      <c r="E12046" s="52" t="s">
        <v>1058</v>
      </c>
      <c r="F12046" s="52" t="s">
        <v>1066</v>
      </c>
      <c r="G12046" s="56" t="s">
        <v>1067</v>
      </c>
      <c r="H12046" s="57">
        <v>12568000</v>
      </c>
    </row>
    <row r="12047" spans="1:8">
      <c r="A12047" s="52" t="s">
        <v>811</v>
      </c>
      <c r="B12047" s="52" t="s">
        <v>891</v>
      </c>
      <c r="C12047" s="52" t="s">
        <v>1158</v>
      </c>
      <c r="D12047" s="52" t="s">
        <v>1160</v>
      </c>
      <c r="E12047" s="52" t="s">
        <v>1058</v>
      </c>
      <c r="F12047" s="52" t="s">
        <v>1068</v>
      </c>
      <c r="G12047" s="56" t="s">
        <v>1069</v>
      </c>
      <c r="H12047" s="57">
        <v>17243000</v>
      </c>
    </row>
    <row r="12048" spans="1:8">
      <c r="A12048" s="52" t="s">
        <v>811</v>
      </c>
      <c r="B12048" s="52" t="s">
        <v>891</v>
      </c>
      <c r="C12048" s="52" t="s">
        <v>1158</v>
      </c>
      <c r="D12048" s="52" t="s">
        <v>1160</v>
      </c>
      <c r="E12048" s="52" t="s">
        <v>1058</v>
      </c>
      <c r="F12048" s="52" t="s">
        <v>1070</v>
      </c>
      <c r="G12048" s="56" t="s">
        <v>1071</v>
      </c>
      <c r="H12048" s="57">
        <v>127008000</v>
      </c>
    </row>
    <row r="12049" spans="1:8" ht="25.5">
      <c r="A12049" s="52" t="s">
        <v>811</v>
      </c>
      <c r="B12049" s="52" t="s">
        <v>891</v>
      </c>
      <c r="C12049" s="52" t="s">
        <v>1158</v>
      </c>
      <c r="D12049" s="52" t="s">
        <v>1160</v>
      </c>
      <c r="E12049" s="52" t="s">
        <v>1072</v>
      </c>
      <c r="F12049" s="52" t="s">
        <v>201</v>
      </c>
      <c r="G12049" s="56" t="s">
        <v>1073</v>
      </c>
      <c r="H12049" s="57">
        <v>243441000</v>
      </c>
    </row>
    <row r="12050" spans="1:8">
      <c r="A12050" s="52" t="s">
        <v>811</v>
      </c>
      <c r="B12050" s="52" t="s">
        <v>891</v>
      </c>
      <c r="C12050" s="52" t="s">
        <v>1158</v>
      </c>
      <c r="D12050" s="52" t="s">
        <v>1160</v>
      </c>
      <c r="E12050" s="52" t="s">
        <v>1072</v>
      </c>
      <c r="F12050" s="52" t="s">
        <v>1074</v>
      </c>
      <c r="G12050" s="56" t="s">
        <v>1067</v>
      </c>
      <c r="H12050" s="57">
        <v>26750000</v>
      </c>
    </row>
    <row r="12051" spans="1:8">
      <c r="A12051" s="52" t="s">
        <v>811</v>
      </c>
      <c r="B12051" s="52" t="s">
        <v>891</v>
      </c>
      <c r="C12051" s="52" t="s">
        <v>1158</v>
      </c>
      <c r="D12051" s="52" t="s">
        <v>1160</v>
      </c>
      <c r="E12051" s="52" t="s">
        <v>1072</v>
      </c>
      <c r="F12051" s="52" t="s">
        <v>1075</v>
      </c>
      <c r="G12051" s="56" t="s">
        <v>1065</v>
      </c>
      <c r="H12051" s="57">
        <v>96797000</v>
      </c>
    </row>
    <row r="12052" spans="1:8">
      <c r="A12052" s="52" t="s">
        <v>811</v>
      </c>
      <c r="B12052" s="52" t="s">
        <v>891</v>
      </c>
      <c r="C12052" s="52" t="s">
        <v>1158</v>
      </c>
      <c r="D12052" s="52" t="s">
        <v>1160</v>
      </c>
      <c r="E12052" s="52" t="s">
        <v>1072</v>
      </c>
      <c r="F12052" s="52" t="s">
        <v>1252</v>
      </c>
      <c r="G12052" s="56" t="s">
        <v>1253</v>
      </c>
      <c r="H12052" s="57">
        <v>119894000</v>
      </c>
    </row>
    <row r="12053" spans="1:8" ht="25.5">
      <c r="A12053" s="52" t="s">
        <v>811</v>
      </c>
      <c r="B12053" s="52" t="s">
        <v>891</v>
      </c>
      <c r="C12053" s="52" t="s">
        <v>1158</v>
      </c>
      <c r="D12053" s="52" t="s">
        <v>1160</v>
      </c>
      <c r="E12053" s="52" t="s">
        <v>1076</v>
      </c>
      <c r="F12053" s="52" t="s">
        <v>201</v>
      </c>
      <c r="G12053" s="56" t="s">
        <v>1077</v>
      </c>
      <c r="H12053" s="57">
        <v>2473668549</v>
      </c>
    </row>
    <row r="12054" spans="1:8">
      <c r="A12054" s="52" t="s">
        <v>811</v>
      </c>
      <c r="B12054" s="52" t="s">
        <v>891</v>
      </c>
      <c r="C12054" s="52" t="s">
        <v>1158</v>
      </c>
      <c r="D12054" s="52" t="s">
        <v>1160</v>
      </c>
      <c r="E12054" s="52" t="s">
        <v>1076</v>
      </c>
      <c r="F12054" s="52" t="s">
        <v>1112</v>
      </c>
      <c r="G12054" s="56" t="s">
        <v>1113</v>
      </c>
      <c r="H12054" s="57">
        <v>1881270249</v>
      </c>
    </row>
    <row r="12055" spans="1:8">
      <c r="A12055" s="52" t="s">
        <v>811</v>
      </c>
      <c r="B12055" s="52" t="s">
        <v>891</v>
      </c>
      <c r="C12055" s="52" t="s">
        <v>1158</v>
      </c>
      <c r="D12055" s="52" t="s">
        <v>1160</v>
      </c>
      <c r="E12055" s="52" t="s">
        <v>1076</v>
      </c>
      <c r="F12055" s="52" t="s">
        <v>1080</v>
      </c>
      <c r="G12055" s="56" t="s">
        <v>1081</v>
      </c>
      <c r="H12055" s="57">
        <v>60694000</v>
      </c>
    </row>
    <row r="12056" spans="1:8">
      <c r="A12056" s="52" t="s">
        <v>811</v>
      </c>
      <c r="B12056" s="52" t="s">
        <v>891</v>
      </c>
      <c r="C12056" s="52" t="s">
        <v>1158</v>
      </c>
      <c r="D12056" s="52" t="s">
        <v>1160</v>
      </c>
      <c r="E12056" s="52" t="s">
        <v>1076</v>
      </c>
      <c r="F12056" s="52" t="s">
        <v>1082</v>
      </c>
      <c r="G12056" s="56" t="s">
        <v>971</v>
      </c>
      <c r="H12056" s="57">
        <v>531704300</v>
      </c>
    </row>
    <row r="12057" spans="1:8">
      <c r="A12057" s="52" t="s">
        <v>811</v>
      </c>
      <c r="B12057" s="52" t="s">
        <v>891</v>
      </c>
      <c r="C12057" s="52" t="s">
        <v>1158</v>
      </c>
      <c r="D12057" s="52" t="s">
        <v>1160</v>
      </c>
      <c r="E12057" s="52" t="s">
        <v>1189</v>
      </c>
      <c r="F12057" s="52" t="s">
        <v>201</v>
      </c>
      <c r="G12057" s="56" t="s">
        <v>1190</v>
      </c>
      <c r="H12057" s="57">
        <v>26797000</v>
      </c>
    </row>
    <row r="12058" spans="1:8">
      <c r="A12058" s="52" t="s">
        <v>811</v>
      </c>
      <c r="B12058" s="52" t="s">
        <v>891</v>
      </c>
      <c r="C12058" s="52" t="s">
        <v>1158</v>
      </c>
      <c r="D12058" s="52" t="s">
        <v>1160</v>
      </c>
      <c r="E12058" s="52" t="s">
        <v>1189</v>
      </c>
      <c r="F12058" s="52" t="s">
        <v>1191</v>
      </c>
      <c r="G12058" s="56" t="s">
        <v>1192</v>
      </c>
      <c r="H12058" s="57">
        <v>26797000</v>
      </c>
    </row>
    <row r="12059" spans="1:8">
      <c r="A12059" s="52" t="s">
        <v>811</v>
      </c>
      <c r="B12059" s="52" t="s">
        <v>891</v>
      </c>
      <c r="C12059" s="52" t="s">
        <v>1158</v>
      </c>
      <c r="D12059" s="52" t="s">
        <v>1160</v>
      </c>
      <c r="E12059" s="52" t="s">
        <v>1083</v>
      </c>
      <c r="F12059" s="52" t="s">
        <v>201</v>
      </c>
      <c r="G12059" s="56" t="s">
        <v>971</v>
      </c>
      <c r="H12059" s="57">
        <v>1636543455</v>
      </c>
    </row>
    <row r="12060" spans="1:8">
      <c r="A12060" s="52" t="s">
        <v>811</v>
      </c>
      <c r="B12060" s="52" t="s">
        <v>891</v>
      </c>
      <c r="C12060" s="52" t="s">
        <v>1158</v>
      </c>
      <c r="D12060" s="52" t="s">
        <v>1160</v>
      </c>
      <c r="E12060" s="52" t="s">
        <v>1083</v>
      </c>
      <c r="F12060" s="52" t="s">
        <v>1084</v>
      </c>
      <c r="G12060" s="56" t="s">
        <v>1085</v>
      </c>
      <c r="H12060" s="57">
        <v>15034080</v>
      </c>
    </row>
    <row r="12061" spans="1:8">
      <c r="A12061" s="52" t="s">
        <v>811</v>
      </c>
      <c r="B12061" s="52" t="s">
        <v>891</v>
      </c>
      <c r="C12061" s="52" t="s">
        <v>1158</v>
      </c>
      <c r="D12061" s="52" t="s">
        <v>1160</v>
      </c>
      <c r="E12061" s="52" t="s">
        <v>1083</v>
      </c>
      <c r="F12061" s="52" t="s">
        <v>1088</v>
      </c>
      <c r="G12061" s="56" t="s">
        <v>1089</v>
      </c>
      <c r="H12061" s="57">
        <v>292503375</v>
      </c>
    </row>
    <row r="12062" spans="1:8">
      <c r="A12062" s="52" t="s">
        <v>811</v>
      </c>
      <c r="B12062" s="52" t="s">
        <v>891</v>
      </c>
      <c r="C12062" s="52" t="s">
        <v>1158</v>
      </c>
      <c r="D12062" s="52" t="s">
        <v>1160</v>
      </c>
      <c r="E12062" s="52" t="s">
        <v>1083</v>
      </c>
      <c r="F12062" s="52" t="s">
        <v>1090</v>
      </c>
      <c r="G12062" s="56" t="s">
        <v>1091</v>
      </c>
      <c r="H12062" s="57">
        <v>1329006000</v>
      </c>
    </row>
    <row r="12063" spans="1:8" ht="38.25">
      <c r="A12063" s="52" t="s">
        <v>811</v>
      </c>
      <c r="B12063" s="52" t="s">
        <v>891</v>
      </c>
      <c r="C12063" s="52" t="s">
        <v>1158</v>
      </c>
      <c r="D12063" s="52" t="s">
        <v>1160</v>
      </c>
      <c r="E12063" s="52" t="s">
        <v>1254</v>
      </c>
      <c r="F12063" s="52" t="s">
        <v>201</v>
      </c>
      <c r="G12063" s="56" t="s">
        <v>1255</v>
      </c>
      <c r="H12063" s="57">
        <v>5364000</v>
      </c>
    </row>
    <row r="12064" spans="1:8" ht="51">
      <c r="A12064" s="52" t="s">
        <v>811</v>
      </c>
      <c r="B12064" s="52" t="s">
        <v>891</v>
      </c>
      <c r="C12064" s="52" t="s">
        <v>1158</v>
      </c>
      <c r="D12064" s="52" t="s">
        <v>1160</v>
      </c>
      <c r="E12064" s="52" t="s">
        <v>1254</v>
      </c>
      <c r="F12064" s="52" t="s">
        <v>1256</v>
      </c>
      <c r="G12064" s="56" t="s">
        <v>1257</v>
      </c>
      <c r="H12064" s="57">
        <v>5364000</v>
      </c>
    </row>
    <row r="12065" spans="1:8" ht="38.25">
      <c r="A12065" s="52" t="s">
        <v>811</v>
      </c>
      <c r="B12065" s="52" t="s">
        <v>891</v>
      </c>
      <c r="C12065" s="52" t="s">
        <v>1158</v>
      </c>
      <c r="D12065" s="52" t="s">
        <v>1160</v>
      </c>
      <c r="E12065" s="52" t="s">
        <v>1277</v>
      </c>
      <c r="F12065" s="52" t="s">
        <v>201</v>
      </c>
      <c r="G12065" s="56" t="s">
        <v>1278</v>
      </c>
      <c r="H12065" s="57">
        <v>119707555</v>
      </c>
    </row>
    <row r="12066" spans="1:8" ht="25.5">
      <c r="A12066" s="52" t="s">
        <v>811</v>
      </c>
      <c r="B12066" s="52" t="s">
        <v>891</v>
      </c>
      <c r="C12066" s="52" t="s">
        <v>1158</v>
      </c>
      <c r="D12066" s="52" t="s">
        <v>1160</v>
      </c>
      <c r="E12066" s="52" t="s">
        <v>1277</v>
      </c>
      <c r="F12066" s="52" t="s">
        <v>1279</v>
      </c>
      <c r="G12066" s="56" t="s">
        <v>1280</v>
      </c>
      <c r="H12066" s="57">
        <v>36000000</v>
      </c>
    </row>
    <row r="12067" spans="1:8">
      <c r="A12067" s="52" t="s">
        <v>811</v>
      </c>
      <c r="B12067" s="52" t="s">
        <v>891</v>
      </c>
      <c r="C12067" s="52" t="s">
        <v>1158</v>
      </c>
      <c r="D12067" s="52" t="s">
        <v>1160</v>
      </c>
      <c r="E12067" s="52" t="s">
        <v>1277</v>
      </c>
      <c r="F12067" s="52" t="s">
        <v>1281</v>
      </c>
      <c r="G12067" s="56" t="s">
        <v>1282</v>
      </c>
      <c r="H12067" s="57">
        <v>71737555</v>
      </c>
    </row>
    <row r="12068" spans="1:8">
      <c r="A12068" s="52" t="s">
        <v>811</v>
      </c>
      <c r="B12068" s="52" t="s">
        <v>891</v>
      </c>
      <c r="C12068" s="52" t="s">
        <v>1158</v>
      </c>
      <c r="D12068" s="52" t="s">
        <v>1160</v>
      </c>
      <c r="E12068" s="52" t="s">
        <v>1277</v>
      </c>
      <c r="F12068" s="52" t="s">
        <v>1285</v>
      </c>
      <c r="G12068" s="56" t="s">
        <v>1286</v>
      </c>
      <c r="H12068" s="57">
        <v>11970000</v>
      </c>
    </row>
    <row r="12069" spans="1:8">
      <c r="A12069" s="52" t="s">
        <v>811</v>
      </c>
      <c r="B12069" s="52" t="s">
        <v>891</v>
      </c>
      <c r="C12069" s="52" t="s">
        <v>1158</v>
      </c>
      <c r="D12069" s="52" t="s">
        <v>1160</v>
      </c>
      <c r="E12069" s="52" t="s">
        <v>1262</v>
      </c>
      <c r="F12069" s="52" t="s">
        <v>201</v>
      </c>
      <c r="G12069" s="56" t="s">
        <v>1263</v>
      </c>
      <c r="H12069" s="57">
        <v>150149000</v>
      </c>
    </row>
    <row r="12070" spans="1:8">
      <c r="A12070" s="52" t="s">
        <v>811</v>
      </c>
      <c r="B12070" s="52" t="s">
        <v>891</v>
      </c>
      <c r="C12070" s="52" t="s">
        <v>1158</v>
      </c>
      <c r="D12070" s="52" t="s">
        <v>1160</v>
      </c>
      <c r="E12070" s="52" t="s">
        <v>1262</v>
      </c>
      <c r="F12070" s="52" t="s">
        <v>1264</v>
      </c>
      <c r="G12070" s="56" t="s">
        <v>1265</v>
      </c>
      <c r="H12070" s="57">
        <v>150149000</v>
      </c>
    </row>
    <row r="12071" spans="1:8">
      <c r="A12071" s="52" t="s">
        <v>811</v>
      </c>
      <c r="B12071" s="52" t="s">
        <v>891</v>
      </c>
      <c r="C12071" s="52" t="s">
        <v>1158</v>
      </c>
      <c r="D12071" s="52" t="s">
        <v>1160</v>
      </c>
      <c r="E12071" s="52" t="s">
        <v>1096</v>
      </c>
      <c r="F12071" s="52" t="s">
        <v>201</v>
      </c>
      <c r="G12071" s="56" t="s">
        <v>1097</v>
      </c>
      <c r="H12071" s="57">
        <v>550000000</v>
      </c>
    </row>
    <row r="12072" spans="1:8" ht="25.5">
      <c r="A12072" s="52" t="s">
        <v>811</v>
      </c>
      <c r="B12072" s="52" t="s">
        <v>891</v>
      </c>
      <c r="C12072" s="52" t="s">
        <v>1158</v>
      </c>
      <c r="D12072" s="52" t="s">
        <v>1160</v>
      </c>
      <c r="E12072" s="52" t="s">
        <v>1096</v>
      </c>
      <c r="F12072" s="52" t="s">
        <v>1098</v>
      </c>
      <c r="G12072" s="56" t="s">
        <v>1099</v>
      </c>
      <c r="H12072" s="57">
        <v>550000000</v>
      </c>
    </row>
    <row r="12073" spans="1:8">
      <c r="A12073" s="52" t="s">
        <v>811</v>
      </c>
      <c r="B12073" s="52" t="s">
        <v>891</v>
      </c>
      <c r="C12073" s="52" t="s">
        <v>1158</v>
      </c>
      <c r="D12073" s="52" t="s">
        <v>1160</v>
      </c>
      <c r="E12073" s="52" t="s">
        <v>1100</v>
      </c>
      <c r="F12073" s="52" t="s">
        <v>201</v>
      </c>
      <c r="G12073" s="56" t="s">
        <v>1034</v>
      </c>
      <c r="H12073" s="57">
        <v>86875000</v>
      </c>
    </row>
    <row r="12074" spans="1:8">
      <c r="A12074" s="52" t="s">
        <v>811</v>
      </c>
      <c r="B12074" s="52" t="s">
        <v>891</v>
      </c>
      <c r="C12074" s="52" t="s">
        <v>1158</v>
      </c>
      <c r="D12074" s="52" t="s">
        <v>1160</v>
      </c>
      <c r="E12074" s="52" t="s">
        <v>1100</v>
      </c>
      <c r="F12074" s="52" t="s">
        <v>1101</v>
      </c>
      <c r="G12074" s="56" t="s">
        <v>1102</v>
      </c>
      <c r="H12074" s="57">
        <v>15810000</v>
      </c>
    </row>
    <row r="12075" spans="1:8">
      <c r="A12075" s="52" t="s">
        <v>811</v>
      </c>
      <c r="B12075" s="52" t="s">
        <v>891</v>
      </c>
      <c r="C12075" s="52" t="s">
        <v>1158</v>
      </c>
      <c r="D12075" s="52" t="s">
        <v>1160</v>
      </c>
      <c r="E12075" s="52" t="s">
        <v>1100</v>
      </c>
      <c r="F12075" s="52" t="s">
        <v>1103</v>
      </c>
      <c r="G12075" s="56" t="s">
        <v>1104</v>
      </c>
      <c r="H12075" s="57">
        <v>71065000</v>
      </c>
    </row>
    <row r="12076" spans="1:8">
      <c r="A12076" s="52" t="s">
        <v>811</v>
      </c>
      <c r="B12076" s="52" t="s">
        <v>891</v>
      </c>
      <c r="C12076" s="52" t="s">
        <v>1158</v>
      </c>
      <c r="D12076" s="52" t="s">
        <v>1162</v>
      </c>
      <c r="E12076" s="52" t="s">
        <v>201</v>
      </c>
      <c r="F12076" s="52" t="s">
        <v>201</v>
      </c>
      <c r="G12076" s="56" t="s">
        <v>1163</v>
      </c>
      <c r="H12076" s="57">
        <v>0</v>
      </c>
    </row>
    <row r="12077" spans="1:8">
      <c r="A12077" s="52" t="s">
        <v>811</v>
      </c>
      <c r="B12077" s="52" t="s">
        <v>891</v>
      </c>
      <c r="C12077" s="52" t="s">
        <v>1158</v>
      </c>
      <c r="D12077" s="52" t="s">
        <v>1166</v>
      </c>
      <c r="E12077" s="52" t="s">
        <v>201</v>
      </c>
      <c r="F12077" s="52" t="s">
        <v>201</v>
      </c>
      <c r="G12077" s="56" t="s">
        <v>1167</v>
      </c>
      <c r="H12077" s="57">
        <v>389132000</v>
      </c>
    </row>
    <row r="12078" spans="1:8" ht="25.5">
      <c r="A12078" s="52" t="s">
        <v>811</v>
      </c>
      <c r="B12078" s="52" t="s">
        <v>891</v>
      </c>
      <c r="C12078" s="52" t="s">
        <v>1158</v>
      </c>
      <c r="D12078" s="52" t="s">
        <v>1166</v>
      </c>
      <c r="E12078" s="52" t="s">
        <v>1058</v>
      </c>
      <c r="F12078" s="52" t="s">
        <v>201</v>
      </c>
      <c r="G12078" s="56" t="s">
        <v>1059</v>
      </c>
      <c r="H12078" s="57">
        <v>389132000</v>
      </c>
    </row>
    <row r="12079" spans="1:8">
      <c r="A12079" s="52" t="s">
        <v>811</v>
      </c>
      <c r="B12079" s="52" t="s">
        <v>891</v>
      </c>
      <c r="C12079" s="52" t="s">
        <v>1158</v>
      </c>
      <c r="D12079" s="52" t="s">
        <v>1166</v>
      </c>
      <c r="E12079" s="52" t="s">
        <v>1058</v>
      </c>
      <c r="F12079" s="52" t="s">
        <v>1344</v>
      </c>
      <c r="G12079" s="56" t="s">
        <v>1345</v>
      </c>
      <c r="H12079" s="57">
        <v>389132000</v>
      </c>
    </row>
    <row r="12080" spans="1:8">
      <c r="A12080" s="52" t="s">
        <v>811</v>
      </c>
      <c r="B12080" s="52" t="s">
        <v>891</v>
      </c>
      <c r="C12080" s="52" t="s">
        <v>1158</v>
      </c>
      <c r="D12080" s="52" t="s">
        <v>1412</v>
      </c>
      <c r="E12080" s="52" t="s">
        <v>201</v>
      </c>
      <c r="F12080" s="52" t="s">
        <v>201</v>
      </c>
      <c r="G12080" s="56" t="s">
        <v>1413</v>
      </c>
      <c r="H12080" s="57">
        <v>458160893</v>
      </c>
    </row>
    <row r="12081" spans="1:8">
      <c r="A12081" s="52" t="s">
        <v>811</v>
      </c>
      <c r="B12081" s="52" t="s">
        <v>891</v>
      </c>
      <c r="C12081" s="52" t="s">
        <v>1158</v>
      </c>
      <c r="D12081" s="52" t="s">
        <v>1412</v>
      </c>
      <c r="E12081" s="52" t="s">
        <v>934</v>
      </c>
      <c r="F12081" s="52" t="s">
        <v>201</v>
      </c>
      <c r="G12081" s="56" t="s">
        <v>935</v>
      </c>
      <c r="H12081" s="57">
        <v>73861170</v>
      </c>
    </row>
    <row r="12082" spans="1:8">
      <c r="A12082" s="52" t="s">
        <v>811</v>
      </c>
      <c r="B12082" s="52" t="s">
        <v>891</v>
      </c>
      <c r="C12082" s="52" t="s">
        <v>1158</v>
      </c>
      <c r="D12082" s="52" t="s">
        <v>1412</v>
      </c>
      <c r="E12082" s="52" t="s">
        <v>934</v>
      </c>
      <c r="F12082" s="52" t="s">
        <v>936</v>
      </c>
      <c r="G12082" s="56" t="s">
        <v>937</v>
      </c>
      <c r="H12082" s="57">
        <v>73861170</v>
      </c>
    </row>
    <row r="12083" spans="1:8">
      <c r="A12083" s="52" t="s">
        <v>811</v>
      </c>
      <c r="B12083" s="52" t="s">
        <v>891</v>
      </c>
      <c r="C12083" s="52" t="s">
        <v>1158</v>
      </c>
      <c r="D12083" s="52" t="s">
        <v>1412</v>
      </c>
      <c r="E12083" s="52" t="s">
        <v>944</v>
      </c>
      <c r="F12083" s="52" t="s">
        <v>201</v>
      </c>
      <c r="G12083" s="56" t="s">
        <v>945</v>
      </c>
      <c r="H12083" s="57">
        <v>35947665</v>
      </c>
    </row>
    <row r="12084" spans="1:8">
      <c r="A12084" s="52" t="s">
        <v>811</v>
      </c>
      <c r="B12084" s="52" t="s">
        <v>891</v>
      </c>
      <c r="C12084" s="52" t="s">
        <v>1158</v>
      </c>
      <c r="D12084" s="52" t="s">
        <v>1412</v>
      </c>
      <c r="E12084" s="52" t="s">
        <v>944</v>
      </c>
      <c r="F12084" s="52" t="s">
        <v>946</v>
      </c>
      <c r="G12084" s="56" t="s">
        <v>947</v>
      </c>
      <c r="H12084" s="57">
        <v>5480220</v>
      </c>
    </row>
    <row r="12085" spans="1:8">
      <c r="A12085" s="52" t="s">
        <v>811</v>
      </c>
      <c r="B12085" s="52" t="s">
        <v>891</v>
      </c>
      <c r="C12085" s="52" t="s">
        <v>1158</v>
      </c>
      <c r="D12085" s="52" t="s">
        <v>1412</v>
      </c>
      <c r="E12085" s="52" t="s">
        <v>944</v>
      </c>
      <c r="F12085" s="52" t="s">
        <v>948</v>
      </c>
      <c r="G12085" s="56" t="s">
        <v>949</v>
      </c>
      <c r="H12085" s="57">
        <v>29573445</v>
      </c>
    </row>
    <row r="12086" spans="1:8" ht="25.5">
      <c r="A12086" s="52" t="s">
        <v>811</v>
      </c>
      <c r="B12086" s="52" t="s">
        <v>891</v>
      </c>
      <c r="C12086" s="52" t="s">
        <v>1158</v>
      </c>
      <c r="D12086" s="52" t="s">
        <v>1412</v>
      </c>
      <c r="E12086" s="52" t="s">
        <v>944</v>
      </c>
      <c r="F12086" s="52" t="s">
        <v>954</v>
      </c>
      <c r="G12086" s="56" t="s">
        <v>955</v>
      </c>
      <c r="H12086" s="57">
        <v>894000</v>
      </c>
    </row>
    <row r="12087" spans="1:8">
      <c r="A12087" s="52" t="s">
        <v>811</v>
      </c>
      <c r="B12087" s="52" t="s">
        <v>891</v>
      </c>
      <c r="C12087" s="52" t="s">
        <v>1158</v>
      </c>
      <c r="D12087" s="52" t="s">
        <v>1412</v>
      </c>
      <c r="E12087" s="52" t="s">
        <v>1139</v>
      </c>
      <c r="F12087" s="52" t="s">
        <v>201</v>
      </c>
      <c r="G12087" s="56" t="s">
        <v>1140</v>
      </c>
      <c r="H12087" s="57">
        <v>4490000</v>
      </c>
    </row>
    <row r="12088" spans="1:8">
      <c r="A12088" s="52" t="s">
        <v>811</v>
      </c>
      <c r="B12088" s="52" t="s">
        <v>891</v>
      </c>
      <c r="C12088" s="52" t="s">
        <v>1158</v>
      </c>
      <c r="D12088" s="52" t="s">
        <v>1412</v>
      </c>
      <c r="E12088" s="52" t="s">
        <v>1139</v>
      </c>
      <c r="F12088" s="52" t="s">
        <v>1203</v>
      </c>
      <c r="G12088" s="56" t="s">
        <v>1204</v>
      </c>
      <c r="H12088" s="57">
        <v>4490000</v>
      </c>
    </row>
    <row r="12089" spans="1:8">
      <c r="A12089" s="52" t="s">
        <v>811</v>
      </c>
      <c r="B12089" s="52" t="s">
        <v>891</v>
      </c>
      <c r="C12089" s="52" t="s">
        <v>1158</v>
      </c>
      <c r="D12089" s="52" t="s">
        <v>1412</v>
      </c>
      <c r="E12089" s="52" t="s">
        <v>966</v>
      </c>
      <c r="F12089" s="52" t="s">
        <v>201</v>
      </c>
      <c r="G12089" s="56" t="s">
        <v>967</v>
      </c>
      <c r="H12089" s="57">
        <v>36000000</v>
      </c>
    </row>
    <row r="12090" spans="1:8">
      <c r="A12090" s="52" t="s">
        <v>811</v>
      </c>
      <c r="B12090" s="52" t="s">
        <v>891</v>
      </c>
      <c r="C12090" s="52" t="s">
        <v>1158</v>
      </c>
      <c r="D12090" s="52" t="s">
        <v>1412</v>
      </c>
      <c r="E12090" s="52" t="s">
        <v>966</v>
      </c>
      <c r="F12090" s="52" t="s">
        <v>970</v>
      </c>
      <c r="G12090" s="56" t="s">
        <v>971</v>
      </c>
      <c r="H12090" s="57">
        <v>36000000</v>
      </c>
    </row>
    <row r="12091" spans="1:8">
      <c r="A12091" s="52" t="s">
        <v>811</v>
      </c>
      <c r="B12091" s="52" t="s">
        <v>891</v>
      </c>
      <c r="C12091" s="52" t="s">
        <v>1158</v>
      </c>
      <c r="D12091" s="52" t="s">
        <v>1412</v>
      </c>
      <c r="E12091" s="52" t="s">
        <v>972</v>
      </c>
      <c r="F12091" s="52" t="s">
        <v>201</v>
      </c>
      <c r="G12091" s="56" t="s">
        <v>973</v>
      </c>
      <c r="H12091" s="57">
        <v>60492281</v>
      </c>
    </row>
    <row r="12092" spans="1:8">
      <c r="A12092" s="52" t="s">
        <v>811</v>
      </c>
      <c r="B12092" s="52" t="s">
        <v>891</v>
      </c>
      <c r="C12092" s="52" t="s">
        <v>1158</v>
      </c>
      <c r="D12092" s="52" t="s">
        <v>1412</v>
      </c>
      <c r="E12092" s="52" t="s">
        <v>972</v>
      </c>
      <c r="F12092" s="52" t="s">
        <v>974</v>
      </c>
      <c r="G12092" s="56" t="s">
        <v>975</v>
      </c>
      <c r="H12092" s="57">
        <v>45100853</v>
      </c>
    </row>
    <row r="12093" spans="1:8">
      <c r="A12093" s="52" t="s">
        <v>811</v>
      </c>
      <c r="B12093" s="52" t="s">
        <v>891</v>
      </c>
      <c r="C12093" s="52" t="s">
        <v>1158</v>
      </c>
      <c r="D12093" s="52" t="s">
        <v>1412</v>
      </c>
      <c r="E12093" s="52" t="s">
        <v>972</v>
      </c>
      <c r="F12093" s="52" t="s">
        <v>976</v>
      </c>
      <c r="G12093" s="56" t="s">
        <v>977</v>
      </c>
      <c r="H12093" s="57">
        <v>7996901</v>
      </c>
    </row>
    <row r="12094" spans="1:8">
      <c r="A12094" s="52" t="s">
        <v>811</v>
      </c>
      <c r="B12094" s="52" t="s">
        <v>891</v>
      </c>
      <c r="C12094" s="52" t="s">
        <v>1158</v>
      </c>
      <c r="D12094" s="52" t="s">
        <v>1412</v>
      </c>
      <c r="E12094" s="52" t="s">
        <v>972</v>
      </c>
      <c r="F12094" s="52" t="s">
        <v>978</v>
      </c>
      <c r="G12094" s="56" t="s">
        <v>979</v>
      </c>
      <c r="H12094" s="57">
        <v>4924810</v>
      </c>
    </row>
    <row r="12095" spans="1:8">
      <c r="A12095" s="52" t="s">
        <v>811</v>
      </c>
      <c r="B12095" s="52" t="s">
        <v>891</v>
      </c>
      <c r="C12095" s="52" t="s">
        <v>1158</v>
      </c>
      <c r="D12095" s="52" t="s">
        <v>1412</v>
      </c>
      <c r="E12095" s="52" t="s">
        <v>972</v>
      </c>
      <c r="F12095" s="52" t="s">
        <v>980</v>
      </c>
      <c r="G12095" s="56" t="s">
        <v>981</v>
      </c>
      <c r="H12095" s="57">
        <v>2469717</v>
      </c>
    </row>
    <row r="12096" spans="1:8">
      <c r="A12096" s="52" t="s">
        <v>811</v>
      </c>
      <c r="B12096" s="52" t="s">
        <v>891</v>
      </c>
      <c r="C12096" s="52" t="s">
        <v>1158</v>
      </c>
      <c r="D12096" s="52" t="s">
        <v>1412</v>
      </c>
      <c r="E12096" s="52" t="s">
        <v>986</v>
      </c>
      <c r="F12096" s="52" t="s">
        <v>201</v>
      </c>
      <c r="G12096" s="56" t="s">
        <v>987</v>
      </c>
      <c r="H12096" s="57">
        <v>2297587</v>
      </c>
    </row>
    <row r="12097" spans="1:8">
      <c r="A12097" s="52" t="s">
        <v>811</v>
      </c>
      <c r="B12097" s="52" t="s">
        <v>891</v>
      </c>
      <c r="C12097" s="52" t="s">
        <v>1158</v>
      </c>
      <c r="D12097" s="52" t="s">
        <v>1412</v>
      </c>
      <c r="E12097" s="52" t="s">
        <v>986</v>
      </c>
      <c r="F12097" s="52" t="s">
        <v>988</v>
      </c>
      <c r="G12097" s="56" t="s">
        <v>989</v>
      </c>
      <c r="H12097" s="57">
        <v>1500587</v>
      </c>
    </row>
    <row r="12098" spans="1:8">
      <c r="A12098" s="52" t="s">
        <v>811</v>
      </c>
      <c r="B12098" s="52" t="s">
        <v>891</v>
      </c>
      <c r="C12098" s="52" t="s">
        <v>1158</v>
      </c>
      <c r="D12098" s="52" t="s">
        <v>1412</v>
      </c>
      <c r="E12098" s="52" t="s">
        <v>986</v>
      </c>
      <c r="F12098" s="52" t="s">
        <v>990</v>
      </c>
      <c r="G12098" s="56" t="s">
        <v>991</v>
      </c>
      <c r="H12098" s="57">
        <v>97000</v>
      </c>
    </row>
    <row r="12099" spans="1:8">
      <c r="A12099" s="52" t="s">
        <v>811</v>
      </c>
      <c r="B12099" s="52" t="s">
        <v>891</v>
      </c>
      <c r="C12099" s="52" t="s">
        <v>1158</v>
      </c>
      <c r="D12099" s="52" t="s">
        <v>1412</v>
      </c>
      <c r="E12099" s="52" t="s">
        <v>986</v>
      </c>
      <c r="F12099" s="52" t="s">
        <v>994</v>
      </c>
      <c r="G12099" s="56" t="s">
        <v>995</v>
      </c>
      <c r="H12099" s="57">
        <v>700000</v>
      </c>
    </row>
    <row r="12100" spans="1:8">
      <c r="A12100" s="52" t="s">
        <v>811</v>
      </c>
      <c r="B12100" s="52" t="s">
        <v>891</v>
      </c>
      <c r="C12100" s="52" t="s">
        <v>1158</v>
      </c>
      <c r="D12100" s="52" t="s">
        <v>1412</v>
      </c>
      <c r="E12100" s="52" t="s">
        <v>996</v>
      </c>
      <c r="F12100" s="52" t="s">
        <v>201</v>
      </c>
      <c r="G12100" s="56" t="s">
        <v>997</v>
      </c>
      <c r="H12100" s="57">
        <v>10435600</v>
      </c>
    </row>
    <row r="12101" spans="1:8">
      <c r="A12101" s="52" t="s">
        <v>811</v>
      </c>
      <c r="B12101" s="52" t="s">
        <v>891</v>
      </c>
      <c r="C12101" s="52" t="s">
        <v>1158</v>
      </c>
      <c r="D12101" s="52" t="s">
        <v>1412</v>
      </c>
      <c r="E12101" s="52" t="s">
        <v>996</v>
      </c>
      <c r="F12101" s="52" t="s">
        <v>998</v>
      </c>
      <c r="G12101" s="56" t="s">
        <v>999</v>
      </c>
      <c r="H12101" s="57">
        <v>5320000</v>
      </c>
    </row>
    <row r="12102" spans="1:8">
      <c r="A12102" s="52" t="s">
        <v>811</v>
      </c>
      <c r="B12102" s="52" t="s">
        <v>891</v>
      </c>
      <c r="C12102" s="52" t="s">
        <v>1158</v>
      </c>
      <c r="D12102" s="52" t="s">
        <v>1412</v>
      </c>
      <c r="E12102" s="52" t="s">
        <v>996</v>
      </c>
      <c r="F12102" s="52" t="s">
        <v>1000</v>
      </c>
      <c r="G12102" s="56" t="s">
        <v>1001</v>
      </c>
      <c r="H12102" s="57">
        <v>4615600</v>
      </c>
    </row>
    <row r="12103" spans="1:8">
      <c r="A12103" s="52" t="s">
        <v>811</v>
      </c>
      <c r="B12103" s="52" t="s">
        <v>891</v>
      </c>
      <c r="C12103" s="52" t="s">
        <v>1158</v>
      </c>
      <c r="D12103" s="52" t="s">
        <v>1412</v>
      </c>
      <c r="E12103" s="52" t="s">
        <v>996</v>
      </c>
      <c r="F12103" s="52" t="s">
        <v>1004</v>
      </c>
      <c r="G12103" s="56" t="s">
        <v>1005</v>
      </c>
      <c r="H12103" s="57">
        <v>500000</v>
      </c>
    </row>
    <row r="12104" spans="1:8">
      <c r="A12104" s="52" t="s">
        <v>811</v>
      </c>
      <c r="B12104" s="52" t="s">
        <v>891</v>
      </c>
      <c r="C12104" s="52" t="s">
        <v>1158</v>
      </c>
      <c r="D12104" s="52" t="s">
        <v>1412</v>
      </c>
      <c r="E12104" s="52" t="s">
        <v>1006</v>
      </c>
      <c r="F12104" s="52" t="s">
        <v>201</v>
      </c>
      <c r="G12104" s="56" t="s">
        <v>1007</v>
      </c>
      <c r="H12104" s="57">
        <v>550000</v>
      </c>
    </row>
    <row r="12105" spans="1:8" ht="38.25">
      <c r="A12105" s="52" t="s">
        <v>811</v>
      </c>
      <c r="B12105" s="52" t="s">
        <v>891</v>
      </c>
      <c r="C12105" s="52" t="s">
        <v>1158</v>
      </c>
      <c r="D12105" s="52" t="s">
        <v>1412</v>
      </c>
      <c r="E12105" s="52" t="s">
        <v>1006</v>
      </c>
      <c r="F12105" s="52" t="s">
        <v>1012</v>
      </c>
      <c r="G12105" s="56" t="s">
        <v>1013</v>
      </c>
      <c r="H12105" s="57">
        <v>550000</v>
      </c>
    </row>
    <row r="12106" spans="1:8">
      <c r="A12106" s="52" t="s">
        <v>811</v>
      </c>
      <c r="B12106" s="52" t="s">
        <v>891</v>
      </c>
      <c r="C12106" s="52" t="s">
        <v>1158</v>
      </c>
      <c r="D12106" s="52" t="s">
        <v>1412</v>
      </c>
      <c r="E12106" s="52" t="s">
        <v>1021</v>
      </c>
      <c r="F12106" s="52" t="s">
        <v>201</v>
      </c>
      <c r="G12106" s="56" t="s">
        <v>1022</v>
      </c>
      <c r="H12106" s="57">
        <v>26250000</v>
      </c>
    </row>
    <row r="12107" spans="1:8">
      <c r="A12107" s="52" t="s">
        <v>811</v>
      </c>
      <c r="B12107" s="52" t="s">
        <v>891</v>
      </c>
      <c r="C12107" s="52" t="s">
        <v>1158</v>
      </c>
      <c r="D12107" s="52" t="s">
        <v>1412</v>
      </c>
      <c r="E12107" s="52" t="s">
        <v>1021</v>
      </c>
      <c r="F12107" s="52" t="s">
        <v>1033</v>
      </c>
      <c r="G12107" s="56" t="s">
        <v>1034</v>
      </c>
      <c r="H12107" s="57">
        <v>26250000</v>
      </c>
    </row>
    <row r="12108" spans="1:8">
      <c r="A12108" s="52" t="s">
        <v>811</v>
      </c>
      <c r="B12108" s="52" t="s">
        <v>891</v>
      </c>
      <c r="C12108" s="52" t="s">
        <v>1158</v>
      </c>
      <c r="D12108" s="52" t="s">
        <v>1412</v>
      </c>
      <c r="E12108" s="52" t="s">
        <v>1035</v>
      </c>
      <c r="F12108" s="52" t="s">
        <v>201</v>
      </c>
      <c r="G12108" s="56" t="s">
        <v>1036</v>
      </c>
      <c r="H12108" s="57">
        <v>6000000</v>
      </c>
    </row>
    <row r="12109" spans="1:8">
      <c r="A12109" s="52" t="s">
        <v>811</v>
      </c>
      <c r="B12109" s="52" t="s">
        <v>891</v>
      </c>
      <c r="C12109" s="52" t="s">
        <v>1158</v>
      </c>
      <c r="D12109" s="52" t="s">
        <v>1412</v>
      </c>
      <c r="E12109" s="52" t="s">
        <v>1035</v>
      </c>
      <c r="F12109" s="52" t="s">
        <v>1042</v>
      </c>
      <c r="G12109" s="56" t="s">
        <v>1043</v>
      </c>
      <c r="H12109" s="57">
        <v>6000000</v>
      </c>
    </row>
    <row r="12110" spans="1:8" ht="25.5">
      <c r="A12110" s="52" t="s">
        <v>811</v>
      </c>
      <c r="B12110" s="52" t="s">
        <v>891</v>
      </c>
      <c r="C12110" s="52" t="s">
        <v>1158</v>
      </c>
      <c r="D12110" s="52" t="s">
        <v>1412</v>
      </c>
      <c r="E12110" s="52" t="s">
        <v>1058</v>
      </c>
      <c r="F12110" s="52" t="s">
        <v>201</v>
      </c>
      <c r="G12110" s="56" t="s">
        <v>1059</v>
      </c>
      <c r="H12110" s="57">
        <v>11331940</v>
      </c>
    </row>
    <row r="12111" spans="1:8">
      <c r="A12111" s="52" t="s">
        <v>811</v>
      </c>
      <c r="B12111" s="52" t="s">
        <v>891</v>
      </c>
      <c r="C12111" s="52" t="s">
        <v>1158</v>
      </c>
      <c r="D12111" s="52" t="s">
        <v>1412</v>
      </c>
      <c r="E12111" s="52" t="s">
        <v>1058</v>
      </c>
      <c r="F12111" s="52" t="s">
        <v>1064</v>
      </c>
      <c r="G12111" s="56" t="s">
        <v>1065</v>
      </c>
      <c r="H12111" s="57">
        <v>3600000</v>
      </c>
    </row>
    <row r="12112" spans="1:8">
      <c r="A12112" s="52" t="s">
        <v>811</v>
      </c>
      <c r="B12112" s="52" t="s">
        <v>891</v>
      </c>
      <c r="C12112" s="52" t="s">
        <v>1158</v>
      </c>
      <c r="D12112" s="52" t="s">
        <v>1412</v>
      </c>
      <c r="E12112" s="52" t="s">
        <v>1058</v>
      </c>
      <c r="F12112" s="52" t="s">
        <v>1066</v>
      </c>
      <c r="G12112" s="56" t="s">
        <v>1067</v>
      </c>
      <c r="H12112" s="57">
        <v>7731940</v>
      </c>
    </row>
    <row r="12113" spans="1:8" ht="25.5">
      <c r="A12113" s="52" t="s">
        <v>811</v>
      </c>
      <c r="B12113" s="52" t="s">
        <v>891</v>
      </c>
      <c r="C12113" s="52" t="s">
        <v>1158</v>
      </c>
      <c r="D12113" s="52" t="s">
        <v>1412</v>
      </c>
      <c r="E12113" s="52" t="s">
        <v>1076</v>
      </c>
      <c r="F12113" s="52" t="s">
        <v>201</v>
      </c>
      <c r="G12113" s="56" t="s">
        <v>1077</v>
      </c>
      <c r="H12113" s="57">
        <v>166564650</v>
      </c>
    </row>
    <row r="12114" spans="1:8">
      <c r="A12114" s="52" t="s">
        <v>811</v>
      </c>
      <c r="B12114" s="52" t="s">
        <v>891</v>
      </c>
      <c r="C12114" s="52" t="s">
        <v>1158</v>
      </c>
      <c r="D12114" s="52" t="s">
        <v>1412</v>
      </c>
      <c r="E12114" s="52" t="s">
        <v>1076</v>
      </c>
      <c r="F12114" s="52" t="s">
        <v>1112</v>
      </c>
      <c r="G12114" s="56" t="s">
        <v>1113</v>
      </c>
      <c r="H12114" s="57">
        <v>2700000</v>
      </c>
    </row>
    <row r="12115" spans="1:8">
      <c r="A12115" s="52" t="s">
        <v>811</v>
      </c>
      <c r="B12115" s="52" t="s">
        <v>891</v>
      </c>
      <c r="C12115" s="52" t="s">
        <v>1158</v>
      </c>
      <c r="D12115" s="52" t="s">
        <v>1412</v>
      </c>
      <c r="E12115" s="52" t="s">
        <v>1076</v>
      </c>
      <c r="F12115" s="52" t="s">
        <v>1082</v>
      </c>
      <c r="G12115" s="56" t="s">
        <v>971</v>
      </c>
      <c r="H12115" s="57">
        <v>163864650</v>
      </c>
    </row>
    <row r="12116" spans="1:8">
      <c r="A12116" s="52" t="s">
        <v>811</v>
      </c>
      <c r="B12116" s="52" t="s">
        <v>891</v>
      </c>
      <c r="C12116" s="52" t="s">
        <v>1158</v>
      </c>
      <c r="D12116" s="52" t="s">
        <v>1412</v>
      </c>
      <c r="E12116" s="52" t="s">
        <v>1083</v>
      </c>
      <c r="F12116" s="52" t="s">
        <v>201</v>
      </c>
      <c r="G12116" s="56" t="s">
        <v>971</v>
      </c>
      <c r="H12116" s="57">
        <v>23940000</v>
      </c>
    </row>
    <row r="12117" spans="1:8">
      <c r="A12117" s="52" t="s">
        <v>811</v>
      </c>
      <c r="B12117" s="52" t="s">
        <v>891</v>
      </c>
      <c r="C12117" s="52" t="s">
        <v>1158</v>
      </c>
      <c r="D12117" s="52" t="s">
        <v>1412</v>
      </c>
      <c r="E12117" s="52" t="s">
        <v>1083</v>
      </c>
      <c r="F12117" s="52" t="s">
        <v>1088</v>
      </c>
      <c r="G12117" s="56" t="s">
        <v>1089</v>
      </c>
      <c r="H12117" s="57">
        <v>17940000</v>
      </c>
    </row>
    <row r="12118" spans="1:8">
      <c r="A12118" s="52" t="s">
        <v>811</v>
      </c>
      <c r="B12118" s="52" t="s">
        <v>891</v>
      </c>
      <c r="C12118" s="52" t="s">
        <v>1158</v>
      </c>
      <c r="D12118" s="52" t="s">
        <v>1412</v>
      </c>
      <c r="E12118" s="52" t="s">
        <v>1083</v>
      </c>
      <c r="F12118" s="52" t="s">
        <v>1090</v>
      </c>
      <c r="G12118" s="56" t="s">
        <v>1091</v>
      </c>
      <c r="H12118" s="57">
        <v>6000000</v>
      </c>
    </row>
    <row r="12119" spans="1:8">
      <c r="A12119" s="52" t="s">
        <v>811</v>
      </c>
      <c r="B12119" s="52" t="s">
        <v>891</v>
      </c>
      <c r="C12119" s="52" t="s">
        <v>1158</v>
      </c>
      <c r="D12119" s="52" t="s">
        <v>1175</v>
      </c>
      <c r="E12119" s="52" t="s">
        <v>201</v>
      </c>
      <c r="F12119" s="52" t="s">
        <v>201</v>
      </c>
      <c r="G12119" s="56" t="s">
        <v>1176</v>
      </c>
      <c r="H12119" s="57">
        <v>8227841000</v>
      </c>
    </row>
    <row r="12120" spans="1:8">
      <c r="A12120" s="52" t="s">
        <v>811</v>
      </c>
      <c r="B12120" s="52" t="s">
        <v>891</v>
      </c>
      <c r="C12120" s="52" t="s">
        <v>1158</v>
      </c>
      <c r="D12120" s="52" t="s">
        <v>1175</v>
      </c>
      <c r="E12120" s="52" t="s">
        <v>934</v>
      </c>
      <c r="F12120" s="52" t="s">
        <v>201</v>
      </c>
      <c r="G12120" s="56" t="s">
        <v>935</v>
      </c>
      <c r="H12120" s="57">
        <v>320126155</v>
      </c>
    </row>
    <row r="12121" spans="1:8">
      <c r="A12121" s="52" t="s">
        <v>811</v>
      </c>
      <c r="B12121" s="52" t="s">
        <v>891</v>
      </c>
      <c r="C12121" s="52" t="s">
        <v>1158</v>
      </c>
      <c r="D12121" s="52" t="s">
        <v>1175</v>
      </c>
      <c r="E12121" s="52" t="s">
        <v>934</v>
      </c>
      <c r="F12121" s="52" t="s">
        <v>936</v>
      </c>
      <c r="G12121" s="56" t="s">
        <v>937</v>
      </c>
      <c r="H12121" s="57">
        <v>320126155</v>
      </c>
    </row>
    <row r="12122" spans="1:8">
      <c r="A12122" s="52" t="s">
        <v>811</v>
      </c>
      <c r="B12122" s="52" t="s">
        <v>891</v>
      </c>
      <c r="C12122" s="52" t="s">
        <v>1158</v>
      </c>
      <c r="D12122" s="52" t="s">
        <v>1175</v>
      </c>
      <c r="E12122" s="52" t="s">
        <v>944</v>
      </c>
      <c r="F12122" s="52" t="s">
        <v>201</v>
      </c>
      <c r="G12122" s="56" t="s">
        <v>945</v>
      </c>
      <c r="H12122" s="57">
        <v>85367004</v>
      </c>
    </row>
    <row r="12123" spans="1:8">
      <c r="A12123" s="52" t="s">
        <v>811</v>
      </c>
      <c r="B12123" s="52" t="s">
        <v>891</v>
      </c>
      <c r="C12123" s="52" t="s">
        <v>1158</v>
      </c>
      <c r="D12123" s="52" t="s">
        <v>1175</v>
      </c>
      <c r="E12123" s="52" t="s">
        <v>944</v>
      </c>
      <c r="F12123" s="52" t="s">
        <v>946</v>
      </c>
      <c r="G12123" s="56" t="s">
        <v>947</v>
      </c>
      <c r="H12123" s="57">
        <v>6778004</v>
      </c>
    </row>
    <row r="12124" spans="1:8">
      <c r="A12124" s="52" t="s">
        <v>811</v>
      </c>
      <c r="B12124" s="52" t="s">
        <v>891</v>
      </c>
      <c r="C12124" s="52" t="s">
        <v>1158</v>
      </c>
      <c r="D12124" s="52" t="s">
        <v>1175</v>
      </c>
      <c r="E12124" s="52" t="s">
        <v>944</v>
      </c>
      <c r="F12124" s="52" t="s">
        <v>1240</v>
      </c>
      <c r="G12124" s="56" t="s">
        <v>1241</v>
      </c>
      <c r="H12124" s="57">
        <v>10285000</v>
      </c>
    </row>
    <row r="12125" spans="1:8">
      <c r="A12125" s="52" t="s">
        <v>811</v>
      </c>
      <c r="B12125" s="52" t="s">
        <v>891</v>
      </c>
      <c r="C12125" s="52" t="s">
        <v>1158</v>
      </c>
      <c r="D12125" s="52" t="s">
        <v>1175</v>
      </c>
      <c r="E12125" s="52" t="s">
        <v>944</v>
      </c>
      <c r="F12125" s="52" t="s">
        <v>948</v>
      </c>
      <c r="G12125" s="56" t="s">
        <v>949</v>
      </c>
      <c r="H12125" s="57">
        <v>68304000</v>
      </c>
    </row>
    <row r="12126" spans="1:8">
      <c r="A12126" s="52" t="s">
        <v>811</v>
      </c>
      <c r="B12126" s="52" t="s">
        <v>891</v>
      </c>
      <c r="C12126" s="52" t="s">
        <v>1158</v>
      </c>
      <c r="D12126" s="52" t="s">
        <v>1175</v>
      </c>
      <c r="E12126" s="52" t="s">
        <v>966</v>
      </c>
      <c r="F12126" s="52" t="s">
        <v>201</v>
      </c>
      <c r="G12126" s="56" t="s">
        <v>967</v>
      </c>
      <c r="H12126" s="57">
        <v>27000000</v>
      </c>
    </row>
    <row r="12127" spans="1:8">
      <c r="A12127" s="52" t="s">
        <v>811</v>
      </c>
      <c r="B12127" s="52" t="s">
        <v>891</v>
      </c>
      <c r="C12127" s="52" t="s">
        <v>1158</v>
      </c>
      <c r="D12127" s="52" t="s">
        <v>1175</v>
      </c>
      <c r="E12127" s="52" t="s">
        <v>966</v>
      </c>
      <c r="F12127" s="52" t="s">
        <v>970</v>
      </c>
      <c r="G12127" s="56" t="s">
        <v>971</v>
      </c>
      <c r="H12127" s="57">
        <v>27000000</v>
      </c>
    </row>
    <row r="12128" spans="1:8">
      <c r="A12128" s="52" t="s">
        <v>811</v>
      </c>
      <c r="B12128" s="52" t="s">
        <v>891</v>
      </c>
      <c r="C12128" s="52" t="s">
        <v>1158</v>
      </c>
      <c r="D12128" s="52" t="s">
        <v>1175</v>
      </c>
      <c r="E12128" s="52" t="s">
        <v>972</v>
      </c>
      <c r="F12128" s="52" t="s">
        <v>201</v>
      </c>
      <c r="G12128" s="56" t="s">
        <v>973</v>
      </c>
      <c r="H12128" s="57">
        <v>73698888</v>
      </c>
    </row>
    <row r="12129" spans="1:8">
      <c r="A12129" s="52" t="s">
        <v>811</v>
      </c>
      <c r="B12129" s="52" t="s">
        <v>891</v>
      </c>
      <c r="C12129" s="52" t="s">
        <v>1158</v>
      </c>
      <c r="D12129" s="52" t="s">
        <v>1175</v>
      </c>
      <c r="E12129" s="52" t="s">
        <v>972</v>
      </c>
      <c r="F12129" s="52" t="s">
        <v>974</v>
      </c>
      <c r="G12129" s="56" t="s">
        <v>975</v>
      </c>
      <c r="H12129" s="57">
        <v>54957465</v>
      </c>
    </row>
    <row r="12130" spans="1:8">
      <c r="A12130" s="52" t="s">
        <v>811</v>
      </c>
      <c r="B12130" s="52" t="s">
        <v>891</v>
      </c>
      <c r="C12130" s="52" t="s">
        <v>1158</v>
      </c>
      <c r="D12130" s="52" t="s">
        <v>1175</v>
      </c>
      <c r="E12130" s="52" t="s">
        <v>972</v>
      </c>
      <c r="F12130" s="52" t="s">
        <v>976</v>
      </c>
      <c r="G12130" s="56" t="s">
        <v>977</v>
      </c>
      <c r="H12130" s="57">
        <v>9371281</v>
      </c>
    </row>
    <row r="12131" spans="1:8">
      <c r="A12131" s="52" t="s">
        <v>811</v>
      </c>
      <c r="B12131" s="52" t="s">
        <v>891</v>
      </c>
      <c r="C12131" s="52" t="s">
        <v>1158</v>
      </c>
      <c r="D12131" s="52" t="s">
        <v>1175</v>
      </c>
      <c r="E12131" s="52" t="s">
        <v>972</v>
      </c>
      <c r="F12131" s="52" t="s">
        <v>978</v>
      </c>
      <c r="G12131" s="56" t="s">
        <v>979</v>
      </c>
      <c r="H12131" s="57">
        <v>6229715</v>
      </c>
    </row>
    <row r="12132" spans="1:8">
      <c r="A12132" s="52" t="s">
        <v>811</v>
      </c>
      <c r="B12132" s="52" t="s">
        <v>891</v>
      </c>
      <c r="C12132" s="52" t="s">
        <v>1158</v>
      </c>
      <c r="D12132" s="52" t="s">
        <v>1175</v>
      </c>
      <c r="E12132" s="52" t="s">
        <v>972</v>
      </c>
      <c r="F12132" s="52" t="s">
        <v>980</v>
      </c>
      <c r="G12132" s="56" t="s">
        <v>981</v>
      </c>
      <c r="H12132" s="57">
        <v>3140427</v>
      </c>
    </row>
    <row r="12133" spans="1:8">
      <c r="A12133" s="52" t="s">
        <v>811</v>
      </c>
      <c r="B12133" s="52" t="s">
        <v>891</v>
      </c>
      <c r="C12133" s="52" t="s">
        <v>1158</v>
      </c>
      <c r="D12133" s="52" t="s">
        <v>1175</v>
      </c>
      <c r="E12133" s="52" t="s">
        <v>982</v>
      </c>
      <c r="F12133" s="52" t="s">
        <v>201</v>
      </c>
      <c r="G12133" s="56" t="s">
        <v>983</v>
      </c>
      <c r="H12133" s="57">
        <v>5600000</v>
      </c>
    </row>
    <row r="12134" spans="1:8">
      <c r="A12134" s="52" t="s">
        <v>811</v>
      </c>
      <c r="B12134" s="52" t="s">
        <v>891</v>
      </c>
      <c r="C12134" s="52" t="s">
        <v>1158</v>
      </c>
      <c r="D12134" s="52" t="s">
        <v>1175</v>
      </c>
      <c r="E12134" s="52" t="s">
        <v>982</v>
      </c>
      <c r="F12134" s="52" t="s">
        <v>1242</v>
      </c>
      <c r="G12134" s="56" t="s">
        <v>971</v>
      </c>
      <c r="H12134" s="57">
        <v>5600000</v>
      </c>
    </row>
    <row r="12135" spans="1:8">
      <c r="A12135" s="52" t="s">
        <v>811</v>
      </c>
      <c r="B12135" s="52" t="s">
        <v>891</v>
      </c>
      <c r="C12135" s="52" t="s">
        <v>1158</v>
      </c>
      <c r="D12135" s="52" t="s">
        <v>1175</v>
      </c>
      <c r="E12135" s="52" t="s">
        <v>986</v>
      </c>
      <c r="F12135" s="52" t="s">
        <v>201</v>
      </c>
      <c r="G12135" s="56" t="s">
        <v>987</v>
      </c>
      <c r="H12135" s="57">
        <v>8588300</v>
      </c>
    </row>
    <row r="12136" spans="1:8">
      <c r="A12136" s="52" t="s">
        <v>811</v>
      </c>
      <c r="B12136" s="52" t="s">
        <v>891</v>
      </c>
      <c r="C12136" s="52" t="s">
        <v>1158</v>
      </c>
      <c r="D12136" s="52" t="s">
        <v>1175</v>
      </c>
      <c r="E12136" s="52" t="s">
        <v>986</v>
      </c>
      <c r="F12136" s="52" t="s">
        <v>992</v>
      </c>
      <c r="G12136" s="56" t="s">
        <v>993</v>
      </c>
      <c r="H12136" s="57">
        <v>8588300</v>
      </c>
    </row>
    <row r="12137" spans="1:8">
      <c r="A12137" s="52" t="s">
        <v>811</v>
      </c>
      <c r="B12137" s="52" t="s">
        <v>891</v>
      </c>
      <c r="C12137" s="52" t="s">
        <v>1158</v>
      </c>
      <c r="D12137" s="52" t="s">
        <v>1175</v>
      </c>
      <c r="E12137" s="52" t="s">
        <v>996</v>
      </c>
      <c r="F12137" s="52" t="s">
        <v>201</v>
      </c>
      <c r="G12137" s="56" t="s">
        <v>997</v>
      </c>
      <c r="H12137" s="57">
        <v>26145000</v>
      </c>
    </row>
    <row r="12138" spans="1:8">
      <c r="A12138" s="52" t="s">
        <v>811</v>
      </c>
      <c r="B12138" s="52" t="s">
        <v>891</v>
      </c>
      <c r="C12138" s="52" t="s">
        <v>1158</v>
      </c>
      <c r="D12138" s="52" t="s">
        <v>1175</v>
      </c>
      <c r="E12138" s="52" t="s">
        <v>996</v>
      </c>
      <c r="F12138" s="52" t="s">
        <v>998</v>
      </c>
      <c r="G12138" s="56" t="s">
        <v>999</v>
      </c>
      <c r="H12138" s="57">
        <v>8750000</v>
      </c>
    </row>
    <row r="12139" spans="1:8">
      <c r="A12139" s="52" t="s">
        <v>811</v>
      </c>
      <c r="B12139" s="52" t="s">
        <v>891</v>
      </c>
      <c r="C12139" s="52" t="s">
        <v>1158</v>
      </c>
      <c r="D12139" s="52" t="s">
        <v>1175</v>
      </c>
      <c r="E12139" s="52" t="s">
        <v>996</v>
      </c>
      <c r="F12139" s="52" t="s">
        <v>1000</v>
      </c>
      <c r="G12139" s="56" t="s">
        <v>1001</v>
      </c>
      <c r="H12139" s="57">
        <v>15200000</v>
      </c>
    </row>
    <row r="12140" spans="1:8">
      <c r="A12140" s="52" t="s">
        <v>811</v>
      </c>
      <c r="B12140" s="52" t="s">
        <v>891</v>
      </c>
      <c r="C12140" s="52" t="s">
        <v>1158</v>
      </c>
      <c r="D12140" s="52" t="s">
        <v>1175</v>
      </c>
      <c r="E12140" s="52" t="s">
        <v>996</v>
      </c>
      <c r="F12140" s="52" t="s">
        <v>1004</v>
      </c>
      <c r="G12140" s="56" t="s">
        <v>1005</v>
      </c>
      <c r="H12140" s="57">
        <v>2195000</v>
      </c>
    </row>
    <row r="12141" spans="1:8">
      <c r="A12141" s="52" t="s">
        <v>811</v>
      </c>
      <c r="B12141" s="52" t="s">
        <v>891</v>
      </c>
      <c r="C12141" s="52" t="s">
        <v>1158</v>
      </c>
      <c r="D12141" s="52" t="s">
        <v>1175</v>
      </c>
      <c r="E12141" s="52" t="s">
        <v>1006</v>
      </c>
      <c r="F12141" s="52" t="s">
        <v>201</v>
      </c>
      <c r="G12141" s="56" t="s">
        <v>1007</v>
      </c>
      <c r="H12141" s="57">
        <v>5950000</v>
      </c>
    </row>
    <row r="12142" spans="1:8">
      <c r="A12142" s="52" t="s">
        <v>811</v>
      </c>
      <c r="B12142" s="52" t="s">
        <v>891</v>
      </c>
      <c r="C12142" s="52" t="s">
        <v>1158</v>
      </c>
      <c r="D12142" s="52" t="s">
        <v>1175</v>
      </c>
      <c r="E12142" s="52" t="s">
        <v>1006</v>
      </c>
      <c r="F12142" s="52" t="s">
        <v>1020</v>
      </c>
      <c r="G12142" s="56" t="s">
        <v>511</v>
      </c>
      <c r="H12142" s="57">
        <v>5950000</v>
      </c>
    </row>
    <row r="12143" spans="1:8">
      <c r="A12143" s="52" t="s">
        <v>811</v>
      </c>
      <c r="B12143" s="52" t="s">
        <v>891</v>
      </c>
      <c r="C12143" s="52" t="s">
        <v>1158</v>
      </c>
      <c r="D12143" s="52" t="s">
        <v>1175</v>
      </c>
      <c r="E12143" s="52" t="s">
        <v>1021</v>
      </c>
      <c r="F12143" s="52" t="s">
        <v>201</v>
      </c>
      <c r="G12143" s="56" t="s">
        <v>1022</v>
      </c>
      <c r="H12143" s="57">
        <v>28440000</v>
      </c>
    </row>
    <row r="12144" spans="1:8">
      <c r="A12144" s="52" t="s">
        <v>811</v>
      </c>
      <c r="B12144" s="52" t="s">
        <v>891</v>
      </c>
      <c r="C12144" s="52" t="s">
        <v>1158</v>
      </c>
      <c r="D12144" s="52" t="s">
        <v>1175</v>
      </c>
      <c r="E12144" s="52" t="s">
        <v>1021</v>
      </c>
      <c r="F12144" s="52" t="s">
        <v>1023</v>
      </c>
      <c r="G12144" s="56" t="s">
        <v>1024</v>
      </c>
      <c r="H12144" s="57">
        <v>400000</v>
      </c>
    </row>
    <row r="12145" spans="1:8">
      <c r="A12145" s="52" t="s">
        <v>811</v>
      </c>
      <c r="B12145" s="52" t="s">
        <v>891</v>
      </c>
      <c r="C12145" s="52" t="s">
        <v>1158</v>
      </c>
      <c r="D12145" s="52" t="s">
        <v>1175</v>
      </c>
      <c r="E12145" s="52" t="s">
        <v>1021</v>
      </c>
      <c r="F12145" s="52" t="s">
        <v>1025</v>
      </c>
      <c r="G12145" s="56" t="s">
        <v>1026</v>
      </c>
      <c r="H12145" s="57">
        <v>5000000</v>
      </c>
    </row>
    <row r="12146" spans="1:8">
      <c r="A12146" s="52" t="s">
        <v>811</v>
      </c>
      <c r="B12146" s="52" t="s">
        <v>891</v>
      </c>
      <c r="C12146" s="52" t="s">
        <v>1158</v>
      </c>
      <c r="D12146" s="52" t="s">
        <v>1175</v>
      </c>
      <c r="E12146" s="52" t="s">
        <v>1021</v>
      </c>
      <c r="F12146" s="52" t="s">
        <v>1033</v>
      </c>
      <c r="G12146" s="56" t="s">
        <v>1034</v>
      </c>
      <c r="H12146" s="57">
        <v>23040000</v>
      </c>
    </row>
    <row r="12147" spans="1:8">
      <c r="A12147" s="52" t="s">
        <v>811</v>
      </c>
      <c r="B12147" s="52" t="s">
        <v>891</v>
      </c>
      <c r="C12147" s="52" t="s">
        <v>1158</v>
      </c>
      <c r="D12147" s="52" t="s">
        <v>1175</v>
      </c>
      <c r="E12147" s="52" t="s">
        <v>1035</v>
      </c>
      <c r="F12147" s="52" t="s">
        <v>201</v>
      </c>
      <c r="G12147" s="56" t="s">
        <v>1036</v>
      </c>
      <c r="H12147" s="57">
        <v>32000000</v>
      </c>
    </row>
    <row r="12148" spans="1:8">
      <c r="A12148" s="52" t="s">
        <v>811</v>
      </c>
      <c r="B12148" s="52" t="s">
        <v>891</v>
      </c>
      <c r="C12148" s="52" t="s">
        <v>1158</v>
      </c>
      <c r="D12148" s="52" t="s">
        <v>1175</v>
      </c>
      <c r="E12148" s="52" t="s">
        <v>1035</v>
      </c>
      <c r="F12148" s="52" t="s">
        <v>1042</v>
      </c>
      <c r="G12148" s="56" t="s">
        <v>1043</v>
      </c>
      <c r="H12148" s="57">
        <v>32000000</v>
      </c>
    </row>
    <row r="12149" spans="1:8">
      <c r="A12149" s="52" t="s">
        <v>811</v>
      </c>
      <c r="B12149" s="52" t="s">
        <v>891</v>
      </c>
      <c r="C12149" s="52" t="s">
        <v>1158</v>
      </c>
      <c r="D12149" s="52" t="s">
        <v>1175</v>
      </c>
      <c r="E12149" s="52" t="s">
        <v>1044</v>
      </c>
      <c r="F12149" s="52" t="s">
        <v>201</v>
      </c>
      <c r="G12149" s="56" t="s">
        <v>1045</v>
      </c>
      <c r="H12149" s="57">
        <v>14000000</v>
      </c>
    </row>
    <row r="12150" spans="1:8">
      <c r="A12150" s="52" t="s">
        <v>811</v>
      </c>
      <c r="B12150" s="52" t="s">
        <v>891</v>
      </c>
      <c r="C12150" s="52" t="s">
        <v>1158</v>
      </c>
      <c r="D12150" s="52" t="s">
        <v>1175</v>
      </c>
      <c r="E12150" s="52" t="s">
        <v>1044</v>
      </c>
      <c r="F12150" s="52" t="s">
        <v>1050</v>
      </c>
      <c r="G12150" s="56" t="s">
        <v>1051</v>
      </c>
      <c r="H12150" s="57">
        <v>14000000</v>
      </c>
    </row>
    <row r="12151" spans="1:8" ht="25.5">
      <c r="A12151" s="52" t="s">
        <v>811</v>
      </c>
      <c r="B12151" s="52" t="s">
        <v>891</v>
      </c>
      <c r="C12151" s="52" t="s">
        <v>1158</v>
      </c>
      <c r="D12151" s="52" t="s">
        <v>1175</v>
      </c>
      <c r="E12151" s="52" t="s">
        <v>1058</v>
      </c>
      <c r="F12151" s="52" t="s">
        <v>201</v>
      </c>
      <c r="G12151" s="56" t="s">
        <v>1059</v>
      </c>
      <c r="H12151" s="57">
        <v>2526665700</v>
      </c>
    </row>
    <row r="12152" spans="1:8">
      <c r="A12152" s="52" t="s">
        <v>811</v>
      </c>
      <c r="B12152" s="52" t="s">
        <v>891</v>
      </c>
      <c r="C12152" s="52" t="s">
        <v>1158</v>
      </c>
      <c r="D12152" s="52" t="s">
        <v>1175</v>
      </c>
      <c r="E12152" s="52" t="s">
        <v>1058</v>
      </c>
      <c r="F12152" s="52" t="s">
        <v>1060</v>
      </c>
      <c r="G12152" s="56" t="s">
        <v>1061</v>
      </c>
      <c r="H12152" s="57">
        <v>18525700</v>
      </c>
    </row>
    <row r="12153" spans="1:8">
      <c r="A12153" s="52" t="s">
        <v>811</v>
      </c>
      <c r="B12153" s="52" t="s">
        <v>891</v>
      </c>
      <c r="C12153" s="52" t="s">
        <v>1158</v>
      </c>
      <c r="D12153" s="52" t="s">
        <v>1175</v>
      </c>
      <c r="E12153" s="52" t="s">
        <v>1058</v>
      </c>
      <c r="F12153" s="52" t="s">
        <v>1249</v>
      </c>
      <c r="G12153" s="56" t="s">
        <v>1250</v>
      </c>
      <c r="H12153" s="57">
        <v>2508140000</v>
      </c>
    </row>
    <row r="12154" spans="1:8" ht="25.5">
      <c r="A12154" s="52" t="s">
        <v>811</v>
      </c>
      <c r="B12154" s="52" t="s">
        <v>891</v>
      </c>
      <c r="C12154" s="52" t="s">
        <v>1158</v>
      </c>
      <c r="D12154" s="52" t="s">
        <v>1175</v>
      </c>
      <c r="E12154" s="52" t="s">
        <v>1072</v>
      </c>
      <c r="F12154" s="52" t="s">
        <v>201</v>
      </c>
      <c r="G12154" s="56" t="s">
        <v>1073</v>
      </c>
      <c r="H12154" s="57">
        <v>25000000</v>
      </c>
    </row>
    <row r="12155" spans="1:8">
      <c r="A12155" s="52" t="s">
        <v>811</v>
      </c>
      <c r="B12155" s="52" t="s">
        <v>891</v>
      </c>
      <c r="C12155" s="52" t="s">
        <v>1158</v>
      </c>
      <c r="D12155" s="52" t="s">
        <v>1175</v>
      </c>
      <c r="E12155" s="52" t="s">
        <v>1072</v>
      </c>
      <c r="F12155" s="52" t="s">
        <v>1075</v>
      </c>
      <c r="G12155" s="56" t="s">
        <v>1065</v>
      </c>
      <c r="H12155" s="57">
        <v>25000000</v>
      </c>
    </row>
    <row r="12156" spans="1:8" ht="25.5">
      <c r="A12156" s="52" t="s">
        <v>811</v>
      </c>
      <c r="B12156" s="52" t="s">
        <v>891</v>
      </c>
      <c r="C12156" s="52" t="s">
        <v>1158</v>
      </c>
      <c r="D12156" s="52" t="s">
        <v>1175</v>
      </c>
      <c r="E12156" s="52" t="s">
        <v>1076</v>
      </c>
      <c r="F12156" s="52" t="s">
        <v>201</v>
      </c>
      <c r="G12156" s="56" t="s">
        <v>1077</v>
      </c>
      <c r="H12156" s="57">
        <v>53310000</v>
      </c>
    </row>
    <row r="12157" spans="1:8">
      <c r="A12157" s="52" t="s">
        <v>811</v>
      </c>
      <c r="B12157" s="52" t="s">
        <v>891</v>
      </c>
      <c r="C12157" s="52" t="s">
        <v>1158</v>
      </c>
      <c r="D12157" s="52" t="s">
        <v>1175</v>
      </c>
      <c r="E12157" s="52" t="s">
        <v>1076</v>
      </c>
      <c r="F12157" s="52" t="s">
        <v>1078</v>
      </c>
      <c r="G12157" s="56" t="s">
        <v>1079</v>
      </c>
      <c r="H12157" s="57">
        <v>12000000</v>
      </c>
    </row>
    <row r="12158" spans="1:8">
      <c r="A12158" s="52" t="s">
        <v>811</v>
      </c>
      <c r="B12158" s="52" t="s">
        <v>891</v>
      </c>
      <c r="C12158" s="52" t="s">
        <v>1158</v>
      </c>
      <c r="D12158" s="52" t="s">
        <v>1175</v>
      </c>
      <c r="E12158" s="52" t="s">
        <v>1076</v>
      </c>
      <c r="F12158" s="52" t="s">
        <v>1082</v>
      </c>
      <c r="G12158" s="56" t="s">
        <v>971</v>
      </c>
      <c r="H12158" s="57">
        <v>41310000</v>
      </c>
    </row>
    <row r="12159" spans="1:8">
      <c r="A12159" s="52" t="s">
        <v>811</v>
      </c>
      <c r="B12159" s="52" t="s">
        <v>891</v>
      </c>
      <c r="C12159" s="52" t="s">
        <v>1158</v>
      </c>
      <c r="D12159" s="52" t="s">
        <v>1175</v>
      </c>
      <c r="E12159" s="52" t="s">
        <v>1083</v>
      </c>
      <c r="F12159" s="52" t="s">
        <v>201</v>
      </c>
      <c r="G12159" s="56" t="s">
        <v>971</v>
      </c>
      <c r="H12159" s="57">
        <v>16995953</v>
      </c>
    </row>
    <row r="12160" spans="1:8">
      <c r="A12160" s="52" t="s">
        <v>811</v>
      </c>
      <c r="B12160" s="52" t="s">
        <v>891</v>
      </c>
      <c r="C12160" s="52" t="s">
        <v>1158</v>
      </c>
      <c r="D12160" s="52" t="s">
        <v>1175</v>
      </c>
      <c r="E12160" s="52" t="s">
        <v>1083</v>
      </c>
      <c r="F12160" s="52" t="s">
        <v>1084</v>
      </c>
      <c r="G12160" s="56" t="s">
        <v>1085</v>
      </c>
      <c r="H12160" s="57">
        <v>4671000</v>
      </c>
    </row>
    <row r="12161" spans="1:8">
      <c r="A12161" s="52" t="s">
        <v>811</v>
      </c>
      <c r="B12161" s="52" t="s">
        <v>891</v>
      </c>
      <c r="C12161" s="52" t="s">
        <v>1158</v>
      </c>
      <c r="D12161" s="52" t="s">
        <v>1175</v>
      </c>
      <c r="E12161" s="52" t="s">
        <v>1083</v>
      </c>
      <c r="F12161" s="52" t="s">
        <v>1086</v>
      </c>
      <c r="G12161" s="56" t="s">
        <v>1087</v>
      </c>
      <c r="H12161" s="57">
        <v>938000</v>
      </c>
    </row>
    <row r="12162" spans="1:8">
      <c r="A12162" s="52" t="s">
        <v>811</v>
      </c>
      <c r="B12162" s="52" t="s">
        <v>891</v>
      </c>
      <c r="C12162" s="52" t="s">
        <v>1158</v>
      </c>
      <c r="D12162" s="52" t="s">
        <v>1175</v>
      </c>
      <c r="E12162" s="52" t="s">
        <v>1083</v>
      </c>
      <c r="F12162" s="52" t="s">
        <v>1088</v>
      </c>
      <c r="G12162" s="56" t="s">
        <v>1089</v>
      </c>
      <c r="H12162" s="57">
        <v>11386953</v>
      </c>
    </row>
    <row r="12163" spans="1:8">
      <c r="A12163" s="52" t="s">
        <v>811</v>
      </c>
      <c r="B12163" s="52" t="s">
        <v>891</v>
      </c>
      <c r="C12163" s="52" t="s">
        <v>1158</v>
      </c>
      <c r="D12163" s="52" t="s">
        <v>1175</v>
      </c>
      <c r="E12163" s="52" t="s">
        <v>1096</v>
      </c>
      <c r="F12163" s="52" t="s">
        <v>201</v>
      </c>
      <c r="G12163" s="56" t="s">
        <v>1097</v>
      </c>
      <c r="H12163" s="57">
        <v>4285411000</v>
      </c>
    </row>
    <row r="12164" spans="1:8" ht="25.5">
      <c r="A12164" s="52" t="s">
        <v>811</v>
      </c>
      <c r="B12164" s="52" t="s">
        <v>891</v>
      </c>
      <c r="C12164" s="52" t="s">
        <v>1158</v>
      </c>
      <c r="D12164" s="52" t="s">
        <v>1175</v>
      </c>
      <c r="E12164" s="52" t="s">
        <v>1096</v>
      </c>
      <c r="F12164" s="52" t="s">
        <v>1098</v>
      </c>
      <c r="G12164" s="56" t="s">
        <v>1099</v>
      </c>
      <c r="H12164" s="57">
        <v>4285411000</v>
      </c>
    </row>
    <row r="12165" spans="1:8">
      <c r="A12165" s="52" t="s">
        <v>811</v>
      </c>
      <c r="B12165" s="52" t="s">
        <v>891</v>
      </c>
      <c r="C12165" s="52" t="s">
        <v>1158</v>
      </c>
      <c r="D12165" s="52" t="s">
        <v>1175</v>
      </c>
      <c r="E12165" s="52" t="s">
        <v>1100</v>
      </c>
      <c r="F12165" s="52" t="s">
        <v>201</v>
      </c>
      <c r="G12165" s="56" t="s">
        <v>1034</v>
      </c>
      <c r="H12165" s="57">
        <v>693543000</v>
      </c>
    </row>
    <row r="12166" spans="1:8">
      <c r="A12166" s="52" t="s">
        <v>811</v>
      </c>
      <c r="B12166" s="52" t="s">
        <v>891</v>
      </c>
      <c r="C12166" s="52" t="s">
        <v>1158</v>
      </c>
      <c r="D12166" s="52" t="s">
        <v>1175</v>
      </c>
      <c r="E12166" s="52" t="s">
        <v>1100</v>
      </c>
      <c r="F12166" s="52" t="s">
        <v>1101</v>
      </c>
      <c r="G12166" s="56" t="s">
        <v>1102</v>
      </c>
      <c r="H12166" s="57">
        <v>217222000</v>
      </c>
    </row>
    <row r="12167" spans="1:8">
      <c r="A12167" s="52" t="s">
        <v>811</v>
      </c>
      <c r="B12167" s="52" t="s">
        <v>891</v>
      </c>
      <c r="C12167" s="52" t="s">
        <v>1158</v>
      </c>
      <c r="D12167" s="52" t="s">
        <v>1175</v>
      </c>
      <c r="E12167" s="52" t="s">
        <v>1100</v>
      </c>
      <c r="F12167" s="52" t="s">
        <v>1103</v>
      </c>
      <c r="G12167" s="56" t="s">
        <v>1104</v>
      </c>
      <c r="H12167" s="57">
        <v>437628000</v>
      </c>
    </row>
    <row r="12168" spans="1:8">
      <c r="A12168" s="52" t="s">
        <v>811</v>
      </c>
      <c r="B12168" s="52" t="s">
        <v>891</v>
      </c>
      <c r="C12168" s="52" t="s">
        <v>1158</v>
      </c>
      <c r="D12168" s="52" t="s">
        <v>1175</v>
      </c>
      <c r="E12168" s="52" t="s">
        <v>1100</v>
      </c>
      <c r="F12168" s="52" t="s">
        <v>1105</v>
      </c>
      <c r="G12168" s="56" t="s">
        <v>971</v>
      </c>
      <c r="H12168" s="57">
        <v>38693000</v>
      </c>
    </row>
    <row r="12169" spans="1:8">
      <c r="A12169" s="52" t="s">
        <v>811</v>
      </c>
      <c r="B12169" s="52" t="s">
        <v>891</v>
      </c>
      <c r="C12169" s="52" t="s">
        <v>1158</v>
      </c>
      <c r="D12169" s="52" t="s">
        <v>1185</v>
      </c>
      <c r="E12169" s="52" t="s">
        <v>201</v>
      </c>
      <c r="F12169" s="52" t="s">
        <v>201</v>
      </c>
      <c r="G12169" s="56" t="s">
        <v>1186</v>
      </c>
      <c r="H12169" s="57">
        <v>21020304260</v>
      </c>
    </row>
    <row r="12170" spans="1:8">
      <c r="A12170" s="52" t="s">
        <v>811</v>
      </c>
      <c r="B12170" s="52" t="s">
        <v>891</v>
      </c>
      <c r="C12170" s="52" t="s">
        <v>1158</v>
      </c>
      <c r="D12170" s="52" t="s">
        <v>1185</v>
      </c>
      <c r="E12170" s="52" t="s">
        <v>996</v>
      </c>
      <c r="F12170" s="52" t="s">
        <v>201</v>
      </c>
      <c r="G12170" s="56" t="s">
        <v>997</v>
      </c>
      <c r="H12170" s="57">
        <v>3132360</v>
      </c>
    </row>
    <row r="12171" spans="1:8">
      <c r="A12171" s="52" t="s">
        <v>811</v>
      </c>
      <c r="B12171" s="52" t="s">
        <v>891</v>
      </c>
      <c r="C12171" s="52" t="s">
        <v>1158</v>
      </c>
      <c r="D12171" s="52" t="s">
        <v>1185</v>
      </c>
      <c r="E12171" s="52" t="s">
        <v>996</v>
      </c>
      <c r="F12171" s="52" t="s">
        <v>1004</v>
      </c>
      <c r="G12171" s="56" t="s">
        <v>1005</v>
      </c>
      <c r="H12171" s="57">
        <v>3132360</v>
      </c>
    </row>
    <row r="12172" spans="1:8" ht="25.5">
      <c r="A12172" s="52" t="s">
        <v>811</v>
      </c>
      <c r="B12172" s="52" t="s">
        <v>891</v>
      </c>
      <c r="C12172" s="52" t="s">
        <v>1158</v>
      </c>
      <c r="D12172" s="52" t="s">
        <v>1185</v>
      </c>
      <c r="E12172" s="52" t="s">
        <v>1058</v>
      </c>
      <c r="F12172" s="52" t="s">
        <v>201</v>
      </c>
      <c r="G12172" s="56" t="s">
        <v>1059</v>
      </c>
      <c r="H12172" s="57">
        <v>2860000</v>
      </c>
    </row>
    <row r="12173" spans="1:8">
      <c r="A12173" s="52" t="s">
        <v>811</v>
      </c>
      <c r="B12173" s="52" t="s">
        <v>891</v>
      </c>
      <c r="C12173" s="52" t="s">
        <v>1158</v>
      </c>
      <c r="D12173" s="52" t="s">
        <v>1185</v>
      </c>
      <c r="E12173" s="52" t="s">
        <v>1058</v>
      </c>
      <c r="F12173" s="52" t="s">
        <v>1064</v>
      </c>
      <c r="G12173" s="56" t="s">
        <v>1065</v>
      </c>
      <c r="H12173" s="57">
        <v>2860000</v>
      </c>
    </row>
    <row r="12174" spans="1:8">
      <c r="A12174" s="52" t="s">
        <v>811</v>
      </c>
      <c r="B12174" s="52" t="s">
        <v>891</v>
      </c>
      <c r="C12174" s="52" t="s">
        <v>1158</v>
      </c>
      <c r="D12174" s="52" t="s">
        <v>1185</v>
      </c>
      <c r="E12174" s="52" t="s">
        <v>1083</v>
      </c>
      <c r="F12174" s="52" t="s">
        <v>201</v>
      </c>
      <c r="G12174" s="56" t="s">
        <v>971</v>
      </c>
      <c r="H12174" s="57">
        <v>12993976000</v>
      </c>
    </row>
    <row r="12175" spans="1:8">
      <c r="A12175" s="52" t="s">
        <v>811</v>
      </c>
      <c r="B12175" s="52" t="s">
        <v>891</v>
      </c>
      <c r="C12175" s="52" t="s">
        <v>1158</v>
      </c>
      <c r="D12175" s="52" t="s">
        <v>1185</v>
      </c>
      <c r="E12175" s="52" t="s">
        <v>1083</v>
      </c>
      <c r="F12175" s="52" t="s">
        <v>1090</v>
      </c>
      <c r="G12175" s="56" t="s">
        <v>1091</v>
      </c>
      <c r="H12175" s="57">
        <v>12993976000</v>
      </c>
    </row>
    <row r="12176" spans="1:8">
      <c r="A12176" s="52" t="s">
        <v>811</v>
      </c>
      <c r="B12176" s="52" t="s">
        <v>891</v>
      </c>
      <c r="C12176" s="52" t="s">
        <v>1158</v>
      </c>
      <c r="D12176" s="52" t="s">
        <v>1185</v>
      </c>
      <c r="E12176" s="52" t="s">
        <v>1197</v>
      </c>
      <c r="F12176" s="52" t="s">
        <v>201</v>
      </c>
      <c r="G12176" s="56" t="s">
        <v>1198</v>
      </c>
      <c r="H12176" s="57">
        <v>821755600</v>
      </c>
    </row>
    <row r="12177" spans="1:8" ht="25.5">
      <c r="A12177" s="52" t="s">
        <v>811</v>
      </c>
      <c r="B12177" s="52" t="s">
        <v>891</v>
      </c>
      <c r="C12177" s="52" t="s">
        <v>1158</v>
      </c>
      <c r="D12177" s="52" t="s">
        <v>1185</v>
      </c>
      <c r="E12177" s="52" t="s">
        <v>1197</v>
      </c>
      <c r="F12177" s="52" t="s">
        <v>1558</v>
      </c>
      <c r="G12177" s="56" t="s">
        <v>1559</v>
      </c>
      <c r="H12177" s="57">
        <v>821755600</v>
      </c>
    </row>
    <row r="12178" spans="1:8">
      <c r="A12178" s="52" t="s">
        <v>811</v>
      </c>
      <c r="B12178" s="52" t="s">
        <v>891</v>
      </c>
      <c r="C12178" s="52" t="s">
        <v>1158</v>
      </c>
      <c r="D12178" s="52" t="s">
        <v>1185</v>
      </c>
      <c r="E12178" s="52" t="s">
        <v>1096</v>
      </c>
      <c r="F12178" s="52" t="s">
        <v>201</v>
      </c>
      <c r="G12178" s="56" t="s">
        <v>1097</v>
      </c>
      <c r="H12178" s="57">
        <v>4394093400</v>
      </c>
    </row>
    <row r="12179" spans="1:8" ht="25.5">
      <c r="A12179" s="52" t="s">
        <v>811</v>
      </c>
      <c r="B12179" s="52" t="s">
        <v>891</v>
      </c>
      <c r="C12179" s="52" t="s">
        <v>1158</v>
      </c>
      <c r="D12179" s="52" t="s">
        <v>1185</v>
      </c>
      <c r="E12179" s="52" t="s">
        <v>1096</v>
      </c>
      <c r="F12179" s="52" t="s">
        <v>1098</v>
      </c>
      <c r="G12179" s="56" t="s">
        <v>1099</v>
      </c>
      <c r="H12179" s="57">
        <v>4394093400</v>
      </c>
    </row>
    <row r="12180" spans="1:8">
      <c r="A12180" s="52" t="s">
        <v>811</v>
      </c>
      <c r="B12180" s="52" t="s">
        <v>891</v>
      </c>
      <c r="C12180" s="52" t="s">
        <v>1158</v>
      </c>
      <c r="D12180" s="52" t="s">
        <v>1185</v>
      </c>
      <c r="E12180" s="52" t="s">
        <v>1100</v>
      </c>
      <c r="F12180" s="52" t="s">
        <v>201</v>
      </c>
      <c r="G12180" s="56" t="s">
        <v>1034</v>
      </c>
      <c r="H12180" s="57">
        <v>2804486900</v>
      </c>
    </row>
    <row r="12181" spans="1:8">
      <c r="A12181" s="52" t="s">
        <v>811</v>
      </c>
      <c r="B12181" s="52" t="s">
        <v>891</v>
      </c>
      <c r="C12181" s="52" t="s">
        <v>1158</v>
      </c>
      <c r="D12181" s="52" t="s">
        <v>1185</v>
      </c>
      <c r="E12181" s="52" t="s">
        <v>1100</v>
      </c>
      <c r="F12181" s="52" t="s">
        <v>1101</v>
      </c>
      <c r="G12181" s="56" t="s">
        <v>1102</v>
      </c>
      <c r="H12181" s="57">
        <v>656618900</v>
      </c>
    </row>
    <row r="12182" spans="1:8">
      <c r="A12182" s="52" t="s">
        <v>811</v>
      </c>
      <c r="B12182" s="52" t="s">
        <v>891</v>
      </c>
      <c r="C12182" s="52" t="s">
        <v>1158</v>
      </c>
      <c r="D12182" s="52" t="s">
        <v>1185</v>
      </c>
      <c r="E12182" s="52" t="s">
        <v>1100</v>
      </c>
      <c r="F12182" s="52" t="s">
        <v>1103</v>
      </c>
      <c r="G12182" s="56" t="s">
        <v>1104</v>
      </c>
      <c r="H12182" s="57">
        <v>2098375000</v>
      </c>
    </row>
    <row r="12183" spans="1:8">
      <c r="A12183" s="52" t="s">
        <v>811</v>
      </c>
      <c r="B12183" s="52" t="s">
        <v>891</v>
      </c>
      <c r="C12183" s="52" t="s">
        <v>1158</v>
      </c>
      <c r="D12183" s="52" t="s">
        <v>1185</v>
      </c>
      <c r="E12183" s="52" t="s">
        <v>1100</v>
      </c>
      <c r="F12183" s="52" t="s">
        <v>1105</v>
      </c>
      <c r="G12183" s="56" t="s">
        <v>971</v>
      </c>
      <c r="H12183" s="57">
        <v>49493000</v>
      </c>
    </row>
    <row r="12184" spans="1:8">
      <c r="A12184" s="52" t="s">
        <v>811</v>
      </c>
      <c r="B12184" s="52" t="s">
        <v>891</v>
      </c>
      <c r="C12184" s="52" t="s">
        <v>1158</v>
      </c>
      <c r="D12184" s="52" t="s">
        <v>1312</v>
      </c>
      <c r="E12184" s="52" t="s">
        <v>201</v>
      </c>
      <c r="F12184" s="52" t="s">
        <v>201</v>
      </c>
      <c r="G12184" s="56" t="s">
        <v>1313</v>
      </c>
      <c r="H12184" s="57">
        <v>90000000</v>
      </c>
    </row>
    <row r="12185" spans="1:8">
      <c r="A12185" s="52" t="s">
        <v>811</v>
      </c>
      <c r="B12185" s="52" t="s">
        <v>891</v>
      </c>
      <c r="C12185" s="52" t="s">
        <v>1158</v>
      </c>
      <c r="D12185" s="52" t="s">
        <v>1312</v>
      </c>
      <c r="E12185" s="52" t="s">
        <v>1006</v>
      </c>
      <c r="F12185" s="52" t="s">
        <v>201</v>
      </c>
      <c r="G12185" s="56" t="s">
        <v>1007</v>
      </c>
      <c r="H12185" s="57">
        <v>12000000</v>
      </c>
    </row>
    <row r="12186" spans="1:8">
      <c r="A12186" s="52" t="s">
        <v>811</v>
      </c>
      <c r="B12186" s="52" t="s">
        <v>891</v>
      </c>
      <c r="C12186" s="52" t="s">
        <v>1158</v>
      </c>
      <c r="D12186" s="52" t="s">
        <v>1312</v>
      </c>
      <c r="E12186" s="52" t="s">
        <v>1006</v>
      </c>
      <c r="F12186" s="52" t="s">
        <v>1014</v>
      </c>
      <c r="G12186" s="56" t="s">
        <v>1015</v>
      </c>
      <c r="H12186" s="57">
        <v>12000000</v>
      </c>
    </row>
    <row r="12187" spans="1:8">
      <c r="A12187" s="52" t="s">
        <v>811</v>
      </c>
      <c r="B12187" s="52" t="s">
        <v>891</v>
      </c>
      <c r="C12187" s="52" t="s">
        <v>1158</v>
      </c>
      <c r="D12187" s="52" t="s">
        <v>1312</v>
      </c>
      <c r="E12187" s="52" t="s">
        <v>1021</v>
      </c>
      <c r="F12187" s="52" t="s">
        <v>201</v>
      </c>
      <c r="G12187" s="56" t="s">
        <v>1022</v>
      </c>
      <c r="H12187" s="57">
        <v>30000000</v>
      </c>
    </row>
    <row r="12188" spans="1:8">
      <c r="A12188" s="52" t="s">
        <v>811</v>
      </c>
      <c r="B12188" s="52" t="s">
        <v>891</v>
      </c>
      <c r="C12188" s="52" t="s">
        <v>1158</v>
      </c>
      <c r="D12188" s="52" t="s">
        <v>1312</v>
      </c>
      <c r="E12188" s="52" t="s">
        <v>1021</v>
      </c>
      <c r="F12188" s="52" t="s">
        <v>1033</v>
      </c>
      <c r="G12188" s="56" t="s">
        <v>1034</v>
      </c>
      <c r="H12188" s="57">
        <v>30000000</v>
      </c>
    </row>
    <row r="12189" spans="1:8">
      <c r="A12189" s="52" t="s">
        <v>811</v>
      </c>
      <c r="B12189" s="52" t="s">
        <v>891</v>
      </c>
      <c r="C12189" s="52" t="s">
        <v>1158</v>
      </c>
      <c r="D12189" s="52" t="s">
        <v>1312</v>
      </c>
      <c r="E12189" s="52" t="s">
        <v>1035</v>
      </c>
      <c r="F12189" s="52" t="s">
        <v>201</v>
      </c>
      <c r="G12189" s="56" t="s">
        <v>1036</v>
      </c>
      <c r="H12189" s="57">
        <v>17250000</v>
      </c>
    </row>
    <row r="12190" spans="1:8">
      <c r="A12190" s="52" t="s">
        <v>811</v>
      </c>
      <c r="B12190" s="52" t="s">
        <v>891</v>
      </c>
      <c r="C12190" s="52" t="s">
        <v>1158</v>
      </c>
      <c r="D12190" s="52" t="s">
        <v>1312</v>
      </c>
      <c r="E12190" s="52" t="s">
        <v>1035</v>
      </c>
      <c r="F12190" s="52" t="s">
        <v>1039</v>
      </c>
      <c r="G12190" s="56" t="s">
        <v>1040</v>
      </c>
      <c r="H12190" s="57">
        <v>9450000</v>
      </c>
    </row>
    <row r="12191" spans="1:8">
      <c r="A12191" s="52" t="s">
        <v>811</v>
      </c>
      <c r="B12191" s="52" t="s">
        <v>891</v>
      </c>
      <c r="C12191" s="52" t="s">
        <v>1158</v>
      </c>
      <c r="D12191" s="52" t="s">
        <v>1312</v>
      </c>
      <c r="E12191" s="52" t="s">
        <v>1035</v>
      </c>
      <c r="F12191" s="52" t="s">
        <v>1041</v>
      </c>
      <c r="G12191" s="56" t="s">
        <v>1028</v>
      </c>
      <c r="H12191" s="57">
        <v>7800000</v>
      </c>
    </row>
    <row r="12192" spans="1:8">
      <c r="A12192" s="52" t="s">
        <v>811</v>
      </c>
      <c r="B12192" s="52" t="s">
        <v>891</v>
      </c>
      <c r="C12192" s="52" t="s">
        <v>1158</v>
      </c>
      <c r="D12192" s="52" t="s">
        <v>1312</v>
      </c>
      <c r="E12192" s="52" t="s">
        <v>1044</v>
      </c>
      <c r="F12192" s="52" t="s">
        <v>201</v>
      </c>
      <c r="G12192" s="56" t="s">
        <v>1045</v>
      </c>
      <c r="H12192" s="57">
        <v>5000000</v>
      </c>
    </row>
    <row r="12193" spans="1:8">
      <c r="A12193" s="52" t="s">
        <v>811</v>
      </c>
      <c r="B12193" s="52" t="s">
        <v>891</v>
      </c>
      <c r="C12193" s="52" t="s">
        <v>1158</v>
      </c>
      <c r="D12193" s="52" t="s">
        <v>1312</v>
      </c>
      <c r="E12193" s="52" t="s">
        <v>1044</v>
      </c>
      <c r="F12193" s="52" t="s">
        <v>1046</v>
      </c>
      <c r="G12193" s="56" t="s">
        <v>1047</v>
      </c>
      <c r="H12193" s="57">
        <v>5000000</v>
      </c>
    </row>
    <row r="12194" spans="1:8">
      <c r="A12194" s="52" t="s">
        <v>811</v>
      </c>
      <c r="B12194" s="52" t="s">
        <v>891</v>
      </c>
      <c r="C12194" s="52" t="s">
        <v>1158</v>
      </c>
      <c r="D12194" s="52" t="s">
        <v>1312</v>
      </c>
      <c r="E12194" s="52" t="s">
        <v>1083</v>
      </c>
      <c r="F12194" s="52" t="s">
        <v>201</v>
      </c>
      <c r="G12194" s="56" t="s">
        <v>971</v>
      </c>
      <c r="H12194" s="57">
        <v>25750000</v>
      </c>
    </row>
    <row r="12195" spans="1:8">
      <c r="A12195" s="52" t="s">
        <v>811</v>
      </c>
      <c r="B12195" s="52" t="s">
        <v>891</v>
      </c>
      <c r="C12195" s="52" t="s">
        <v>1158</v>
      </c>
      <c r="D12195" s="52" t="s">
        <v>1312</v>
      </c>
      <c r="E12195" s="52" t="s">
        <v>1083</v>
      </c>
      <c r="F12195" s="52" t="s">
        <v>1090</v>
      </c>
      <c r="G12195" s="56" t="s">
        <v>1091</v>
      </c>
      <c r="H12195" s="57">
        <v>25750000</v>
      </c>
    </row>
    <row r="12196" spans="1:8">
      <c r="A12196" s="52" t="s">
        <v>811</v>
      </c>
      <c r="B12196" s="52" t="s">
        <v>891</v>
      </c>
      <c r="C12196" s="52" t="s">
        <v>1158</v>
      </c>
      <c r="D12196" s="52" t="s">
        <v>1193</v>
      </c>
      <c r="E12196" s="52" t="s">
        <v>201</v>
      </c>
      <c r="F12196" s="52" t="s">
        <v>201</v>
      </c>
      <c r="G12196" s="56" t="s">
        <v>1194</v>
      </c>
      <c r="H12196" s="57">
        <v>719680000</v>
      </c>
    </row>
    <row r="12197" spans="1:8">
      <c r="A12197" s="52" t="s">
        <v>811</v>
      </c>
      <c r="B12197" s="52" t="s">
        <v>891</v>
      </c>
      <c r="C12197" s="52" t="s">
        <v>1158</v>
      </c>
      <c r="D12197" s="52" t="s">
        <v>1193</v>
      </c>
      <c r="E12197" s="52" t="s">
        <v>986</v>
      </c>
      <c r="F12197" s="52" t="s">
        <v>201</v>
      </c>
      <c r="G12197" s="56" t="s">
        <v>987</v>
      </c>
      <c r="H12197" s="57">
        <v>163451000</v>
      </c>
    </row>
    <row r="12198" spans="1:8">
      <c r="A12198" s="52" t="s">
        <v>811</v>
      </c>
      <c r="B12198" s="52" t="s">
        <v>891</v>
      </c>
      <c r="C12198" s="52" t="s">
        <v>1158</v>
      </c>
      <c r="D12198" s="52" t="s">
        <v>1193</v>
      </c>
      <c r="E12198" s="52" t="s">
        <v>986</v>
      </c>
      <c r="F12198" s="52" t="s">
        <v>988</v>
      </c>
      <c r="G12198" s="56" t="s">
        <v>989</v>
      </c>
      <c r="H12198" s="57">
        <v>163451000</v>
      </c>
    </row>
    <row r="12199" spans="1:8">
      <c r="A12199" s="52" t="s">
        <v>811</v>
      </c>
      <c r="B12199" s="52" t="s">
        <v>891</v>
      </c>
      <c r="C12199" s="52" t="s">
        <v>1158</v>
      </c>
      <c r="D12199" s="52" t="s">
        <v>1193</v>
      </c>
      <c r="E12199" s="52" t="s">
        <v>1044</v>
      </c>
      <c r="F12199" s="52" t="s">
        <v>201</v>
      </c>
      <c r="G12199" s="56" t="s">
        <v>1045</v>
      </c>
      <c r="H12199" s="57">
        <v>9000000</v>
      </c>
    </row>
    <row r="12200" spans="1:8">
      <c r="A12200" s="52" t="s">
        <v>811</v>
      </c>
      <c r="B12200" s="52" t="s">
        <v>891</v>
      </c>
      <c r="C12200" s="52" t="s">
        <v>1158</v>
      </c>
      <c r="D12200" s="52" t="s">
        <v>1193</v>
      </c>
      <c r="E12200" s="52" t="s">
        <v>1044</v>
      </c>
      <c r="F12200" s="52" t="s">
        <v>1048</v>
      </c>
      <c r="G12200" s="56" t="s">
        <v>1049</v>
      </c>
      <c r="H12200" s="57">
        <v>9000000</v>
      </c>
    </row>
    <row r="12201" spans="1:8" ht="25.5">
      <c r="A12201" s="52" t="s">
        <v>811</v>
      </c>
      <c r="B12201" s="52" t="s">
        <v>891</v>
      </c>
      <c r="C12201" s="52" t="s">
        <v>1158</v>
      </c>
      <c r="D12201" s="52" t="s">
        <v>1193</v>
      </c>
      <c r="E12201" s="52" t="s">
        <v>1076</v>
      </c>
      <c r="F12201" s="52" t="s">
        <v>201</v>
      </c>
      <c r="G12201" s="56" t="s">
        <v>1077</v>
      </c>
      <c r="H12201" s="57">
        <v>35885000</v>
      </c>
    </row>
    <row r="12202" spans="1:8">
      <c r="A12202" s="52" t="s">
        <v>811</v>
      </c>
      <c r="B12202" s="52" t="s">
        <v>891</v>
      </c>
      <c r="C12202" s="52" t="s">
        <v>1158</v>
      </c>
      <c r="D12202" s="52" t="s">
        <v>1193</v>
      </c>
      <c r="E12202" s="52" t="s">
        <v>1076</v>
      </c>
      <c r="F12202" s="52" t="s">
        <v>1112</v>
      </c>
      <c r="G12202" s="56" t="s">
        <v>1113</v>
      </c>
      <c r="H12202" s="57">
        <v>28285000</v>
      </c>
    </row>
    <row r="12203" spans="1:8">
      <c r="A12203" s="52" t="s">
        <v>811</v>
      </c>
      <c r="B12203" s="52" t="s">
        <v>891</v>
      </c>
      <c r="C12203" s="52" t="s">
        <v>1158</v>
      </c>
      <c r="D12203" s="52" t="s">
        <v>1193</v>
      </c>
      <c r="E12203" s="52" t="s">
        <v>1076</v>
      </c>
      <c r="F12203" s="52" t="s">
        <v>1078</v>
      </c>
      <c r="G12203" s="56" t="s">
        <v>1079</v>
      </c>
      <c r="H12203" s="57">
        <v>7600000</v>
      </c>
    </row>
    <row r="12204" spans="1:8">
      <c r="A12204" s="52" t="s">
        <v>811</v>
      </c>
      <c r="B12204" s="52" t="s">
        <v>891</v>
      </c>
      <c r="C12204" s="52" t="s">
        <v>1158</v>
      </c>
      <c r="D12204" s="52" t="s">
        <v>1193</v>
      </c>
      <c r="E12204" s="52" t="s">
        <v>1096</v>
      </c>
      <c r="F12204" s="52" t="s">
        <v>201</v>
      </c>
      <c r="G12204" s="56" t="s">
        <v>1097</v>
      </c>
      <c r="H12204" s="57">
        <v>71256000</v>
      </c>
    </row>
    <row r="12205" spans="1:8" ht="25.5">
      <c r="A12205" s="52" t="s">
        <v>811</v>
      </c>
      <c r="B12205" s="52" t="s">
        <v>891</v>
      </c>
      <c r="C12205" s="52" t="s">
        <v>1158</v>
      </c>
      <c r="D12205" s="52" t="s">
        <v>1193</v>
      </c>
      <c r="E12205" s="52" t="s">
        <v>1096</v>
      </c>
      <c r="F12205" s="52" t="s">
        <v>1098</v>
      </c>
      <c r="G12205" s="56" t="s">
        <v>1099</v>
      </c>
      <c r="H12205" s="57">
        <v>71256000</v>
      </c>
    </row>
    <row r="12206" spans="1:8">
      <c r="A12206" s="52" t="s">
        <v>811</v>
      </c>
      <c r="B12206" s="52" t="s">
        <v>891</v>
      </c>
      <c r="C12206" s="52" t="s">
        <v>1158</v>
      </c>
      <c r="D12206" s="52" t="s">
        <v>1193</v>
      </c>
      <c r="E12206" s="52" t="s">
        <v>1100</v>
      </c>
      <c r="F12206" s="52" t="s">
        <v>201</v>
      </c>
      <c r="G12206" s="56" t="s">
        <v>1034</v>
      </c>
      <c r="H12206" s="57">
        <v>440088000</v>
      </c>
    </row>
    <row r="12207" spans="1:8">
      <c r="A12207" s="52" t="s">
        <v>811</v>
      </c>
      <c r="B12207" s="52" t="s">
        <v>891</v>
      </c>
      <c r="C12207" s="52" t="s">
        <v>1158</v>
      </c>
      <c r="D12207" s="52" t="s">
        <v>1193</v>
      </c>
      <c r="E12207" s="52" t="s">
        <v>1100</v>
      </c>
      <c r="F12207" s="52" t="s">
        <v>1101</v>
      </c>
      <c r="G12207" s="56" t="s">
        <v>1102</v>
      </c>
      <c r="H12207" s="57">
        <v>117086000</v>
      </c>
    </row>
    <row r="12208" spans="1:8">
      <c r="A12208" s="52" t="s">
        <v>811</v>
      </c>
      <c r="B12208" s="52" t="s">
        <v>891</v>
      </c>
      <c r="C12208" s="52" t="s">
        <v>1158</v>
      </c>
      <c r="D12208" s="52" t="s">
        <v>1193</v>
      </c>
      <c r="E12208" s="52" t="s">
        <v>1100</v>
      </c>
      <c r="F12208" s="52" t="s">
        <v>1103</v>
      </c>
      <c r="G12208" s="56" t="s">
        <v>1104</v>
      </c>
      <c r="H12208" s="57">
        <v>309428000</v>
      </c>
    </row>
    <row r="12209" spans="1:8">
      <c r="A12209" s="52" t="s">
        <v>811</v>
      </c>
      <c r="B12209" s="52" t="s">
        <v>891</v>
      </c>
      <c r="C12209" s="52" t="s">
        <v>1158</v>
      </c>
      <c r="D12209" s="52" t="s">
        <v>1193</v>
      </c>
      <c r="E12209" s="52" t="s">
        <v>1100</v>
      </c>
      <c r="F12209" s="52" t="s">
        <v>1105</v>
      </c>
      <c r="G12209" s="56" t="s">
        <v>971</v>
      </c>
      <c r="H12209" s="57">
        <v>13574000</v>
      </c>
    </row>
    <row r="12210" spans="1:8" ht="38.25">
      <c r="A12210" s="52" t="s">
        <v>811</v>
      </c>
      <c r="B12210" s="52" t="s">
        <v>891</v>
      </c>
      <c r="C12210" s="52" t="s">
        <v>1158</v>
      </c>
      <c r="D12210" s="52" t="s">
        <v>1195</v>
      </c>
      <c r="E12210" s="52" t="s">
        <v>201</v>
      </c>
      <c r="F12210" s="52" t="s">
        <v>201</v>
      </c>
      <c r="G12210" s="56" t="s">
        <v>1196</v>
      </c>
      <c r="H12210" s="57">
        <v>1360971100</v>
      </c>
    </row>
    <row r="12211" spans="1:8">
      <c r="A12211" s="52" t="s">
        <v>811</v>
      </c>
      <c r="B12211" s="52" t="s">
        <v>891</v>
      </c>
      <c r="C12211" s="52" t="s">
        <v>1158</v>
      </c>
      <c r="D12211" s="52" t="s">
        <v>1195</v>
      </c>
      <c r="E12211" s="52" t="s">
        <v>1197</v>
      </c>
      <c r="F12211" s="52" t="s">
        <v>201</v>
      </c>
      <c r="G12211" s="56" t="s">
        <v>1198</v>
      </c>
      <c r="H12211" s="57">
        <v>1356651100</v>
      </c>
    </row>
    <row r="12212" spans="1:8" ht="25.5">
      <c r="A12212" s="52" t="s">
        <v>811</v>
      </c>
      <c r="B12212" s="52" t="s">
        <v>891</v>
      </c>
      <c r="C12212" s="52" t="s">
        <v>1158</v>
      </c>
      <c r="D12212" s="52" t="s">
        <v>1195</v>
      </c>
      <c r="E12212" s="52" t="s">
        <v>1197</v>
      </c>
      <c r="F12212" s="52" t="s">
        <v>1558</v>
      </c>
      <c r="G12212" s="56" t="s">
        <v>1559</v>
      </c>
      <c r="H12212" s="57">
        <v>588651100</v>
      </c>
    </row>
    <row r="12213" spans="1:8">
      <c r="A12213" s="52" t="s">
        <v>811</v>
      </c>
      <c r="B12213" s="52" t="s">
        <v>891</v>
      </c>
      <c r="C12213" s="52" t="s">
        <v>1158</v>
      </c>
      <c r="D12213" s="52" t="s">
        <v>1195</v>
      </c>
      <c r="E12213" s="52" t="s">
        <v>1197</v>
      </c>
      <c r="F12213" s="52" t="s">
        <v>1560</v>
      </c>
      <c r="G12213" s="56" t="s">
        <v>1378</v>
      </c>
      <c r="H12213" s="57">
        <v>768000000</v>
      </c>
    </row>
    <row r="12214" spans="1:8">
      <c r="A12214" s="52" t="s">
        <v>811</v>
      </c>
      <c r="B12214" s="52" t="s">
        <v>891</v>
      </c>
      <c r="C12214" s="52" t="s">
        <v>1158</v>
      </c>
      <c r="D12214" s="52" t="s">
        <v>1195</v>
      </c>
      <c r="E12214" s="52" t="s">
        <v>1100</v>
      </c>
      <c r="F12214" s="52" t="s">
        <v>201</v>
      </c>
      <c r="G12214" s="56" t="s">
        <v>1034</v>
      </c>
      <c r="H12214" s="57">
        <v>4320000</v>
      </c>
    </row>
    <row r="12215" spans="1:8">
      <c r="A12215" s="52" t="s">
        <v>811</v>
      </c>
      <c r="B12215" s="52" t="s">
        <v>891</v>
      </c>
      <c r="C12215" s="52" t="s">
        <v>1158</v>
      </c>
      <c r="D12215" s="52" t="s">
        <v>1195</v>
      </c>
      <c r="E12215" s="52" t="s">
        <v>1100</v>
      </c>
      <c r="F12215" s="52" t="s">
        <v>1103</v>
      </c>
      <c r="G12215" s="56" t="s">
        <v>1104</v>
      </c>
      <c r="H12215" s="57">
        <v>4320000</v>
      </c>
    </row>
    <row r="12216" spans="1:8">
      <c r="A12216" s="52" t="s">
        <v>811</v>
      </c>
      <c r="B12216" s="52" t="s">
        <v>891</v>
      </c>
      <c r="C12216" s="52" t="s">
        <v>1158</v>
      </c>
      <c r="D12216" s="52" t="s">
        <v>1201</v>
      </c>
      <c r="E12216" s="52" t="s">
        <v>201</v>
      </c>
      <c r="F12216" s="52" t="s">
        <v>201</v>
      </c>
      <c r="G12216" s="56" t="s">
        <v>1202</v>
      </c>
      <c r="H12216" s="57">
        <v>69906459666</v>
      </c>
    </row>
    <row r="12217" spans="1:8">
      <c r="A12217" s="52" t="s">
        <v>811</v>
      </c>
      <c r="B12217" s="52" t="s">
        <v>891</v>
      </c>
      <c r="C12217" s="52" t="s">
        <v>1158</v>
      </c>
      <c r="D12217" s="52" t="s">
        <v>1201</v>
      </c>
      <c r="E12217" s="52" t="s">
        <v>944</v>
      </c>
      <c r="F12217" s="52" t="s">
        <v>201</v>
      </c>
      <c r="G12217" s="56" t="s">
        <v>945</v>
      </c>
      <c r="H12217" s="57">
        <v>114646000</v>
      </c>
    </row>
    <row r="12218" spans="1:8">
      <c r="A12218" s="52" t="s">
        <v>811</v>
      </c>
      <c r="B12218" s="52" t="s">
        <v>891</v>
      </c>
      <c r="C12218" s="52" t="s">
        <v>1158</v>
      </c>
      <c r="D12218" s="52" t="s">
        <v>1201</v>
      </c>
      <c r="E12218" s="52" t="s">
        <v>944</v>
      </c>
      <c r="F12218" s="52" t="s">
        <v>948</v>
      </c>
      <c r="G12218" s="56" t="s">
        <v>949</v>
      </c>
      <c r="H12218" s="57">
        <v>114646000</v>
      </c>
    </row>
    <row r="12219" spans="1:8">
      <c r="A12219" s="52" t="s">
        <v>811</v>
      </c>
      <c r="B12219" s="52" t="s">
        <v>891</v>
      </c>
      <c r="C12219" s="52" t="s">
        <v>1158</v>
      </c>
      <c r="D12219" s="52" t="s">
        <v>1201</v>
      </c>
      <c r="E12219" s="52" t="s">
        <v>986</v>
      </c>
      <c r="F12219" s="52" t="s">
        <v>201</v>
      </c>
      <c r="G12219" s="56" t="s">
        <v>987</v>
      </c>
      <c r="H12219" s="57">
        <v>4328930514</v>
      </c>
    </row>
    <row r="12220" spans="1:8">
      <c r="A12220" s="52" t="s">
        <v>811</v>
      </c>
      <c r="B12220" s="52" t="s">
        <v>891</v>
      </c>
      <c r="C12220" s="52" t="s">
        <v>1158</v>
      </c>
      <c r="D12220" s="52" t="s">
        <v>1201</v>
      </c>
      <c r="E12220" s="52" t="s">
        <v>986</v>
      </c>
      <c r="F12220" s="52" t="s">
        <v>988</v>
      </c>
      <c r="G12220" s="56" t="s">
        <v>989</v>
      </c>
      <c r="H12220" s="57">
        <v>4328930514</v>
      </c>
    </row>
    <row r="12221" spans="1:8">
      <c r="A12221" s="52" t="s">
        <v>811</v>
      </c>
      <c r="B12221" s="52" t="s">
        <v>891</v>
      </c>
      <c r="C12221" s="52" t="s">
        <v>1158</v>
      </c>
      <c r="D12221" s="52" t="s">
        <v>1201</v>
      </c>
      <c r="E12221" s="52" t="s">
        <v>996</v>
      </c>
      <c r="F12221" s="52" t="s">
        <v>201</v>
      </c>
      <c r="G12221" s="56" t="s">
        <v>997</v>
      </c>
      <c r="H12221" s="57">
        <v>87642380</v>
      </c>
    </row>
    <row r="12222" spans="1:8">
      <c r="A12222" s="52" t="s">
        <v>811</v>
      </c>
      <c r="B12222" s="52" t="s">
        <v>891</v>
      </c>
      <c r="C12222" s="52" t="s">
        <v>1158</v>
      </c>
      <c r="D12222" s="52" t="s">
        <v>1201</v>
      </c>
      <c r="E12222" s="52" t="s">
        <v>996</v>
      </c>
      <c r="F12222" s="52" t="s">
        <v>998</v>
      </c>
      <c r="G12222" s="56" t="s">
        <v>999</v>
      </c>
      <c r="H12222" s="57">
        <v>62147000</v>
      </c>
    </row>
    <row r="12223" spans="1:8">
      <c r="A12223" s="52" t="s">
        <v>811</v>
      </c>
      <c r="B12223" s="52" t="s">
        <v>891</v>
      </c>
      <c r="C12223" s="52" t="s">
        <v>1158</v>
      </c>
      <c r="D12223" s="52" t="s">
        <v>1201</v>
      </c>
      <c r="E12223" s="52" t="s">
        <v>996</v>
      </c>
      <c r="F12223" s="52" t="s">
        <v>1000</v>
      </c>
      <c r="G12223" s="56" t="s">
        <v>1001</v>
      </c>
      <c r="H12223" s="57">
        <v>17884880</v>
      </c>
    </row>
    <row r="12224" spans="1:8">
      <c r="A12224" s="52" t="s">
        <v>811</v>
      </c>
      <c r="B12224" s="52" t="s">
        <v>891</v>
      </c>
      <c r="C12224" s="52" t="s">
        <v>1158</v>
      </c>
      <c r="D12224" s="52" t="s">
        <v>1201</v>
      </c>
      <c r="E12224" s="52" t="s">
        <v>996</v>
      </c>
      <c r="F12224" s="52" t="s">
        <v>1004</v>
      </c>
      <c r="G12224" s="56" t="s">
        <v>1005</v>
      </c>
      <c r="H12224" s="57">
        <v>7610500</v>
      </c>
    </row>
    <row r="12225" spans="1:8">
      <c r="A12225" s="52" t="s">
        <v>811</v>
      </c>
      <c r="B12225" s="52" t="s">
        <v>891</v>
      </c>
      <c r="C12225" s="52" t="s">
        <v>1158</v>
      </c>
      <c r="D12225" s="52" t="s">
        <v>1201</v>
      </c>
      <c r="E12225" s="52" t="s">
        <v>1006</v>
      </c>
      <c r="F12225" s="52" t="s">
        <v>201</v>
      </c>
      <c r="G12225" s="56" t="s">
        <v>1007</v>
      </c>
      <c r="H12225" s="57">
        <v>139460493</v>
      </c>
    </row>
    <row r="12226" spans="1:8" ht="38.25">
      <c r="A12226" s="52" t="s">
        <v>811</v>
      </c>
      <c r="B12226" s="52" t="s">
        <v>891</v>
      </c>
      <c r="C12226" s="52" t="s">
        <v>1158</v>
      </c>
      <c r="D12226" s="52" t="s">
        <v>1201</v>
      </c>
      <c r="E12226" s="52" t="s">
        <v>1006</v>
      </c>
      <c r="F12226" s="52" t="s">
        <v>1012</v>
      </c>
      <c r="G12226" s="56" t="s">
        <v>1013</v>
      </c>
      <c r="H12226" s="57">
        <v>4670493</v>
      </c>
    </row>
    <row r="12227" spans="1:8">
      <c r="A12227" s="52" t="s">
        <v>811</v>
      </c>
      <c r="B12227" s="52" t="s">
        <v>891</v>
      </c>
      <c r="C12227" s="52" t="s">
        <v>1158</v>
      </c>
      <c r="D12227" s="52" t="s">
        <v>1201</v>
      </c>
      <c r="E12227" s="52" t="s">
        <v>1006</v>
      </c>
      <c r="F12227" s="52" t="s">
        <v>1014</v>
      </c>
      <c r="G12227" s="56" t="s">
        <v>1015</v>
      </c>
      <c r="H12227" s="57">
        <v>134790000</v>
      </c>
    </row>
    <row r="12228" spans="1:8">
      <c r="A12228" s="52" t="s">
        <v>811</v>
      </c>
      <c r="B12228" s="52" t="s">
        <v>891</v>
      </c>
      <c r="C12228" s="52" t="s">
        <v>1158</v>
      </c>
      <c r="D12228" s="52" t="s">
        <v>1201</v>
      </c>
      <c r="E12228" s="52" t="s">
        <v>1021</v>
      </c>
      <c r="F12228" s="52" t="s">
        <v>201</v>
      </c>
      <c r="G12228" s="56" t="s">
        <v>1022</v>
      </c>
      <c r="H12228" s="57">
        <v>1136709800</v>
      </c>
    </row>
    <row r="12229" spans="1:8">
      <c r="A12229" s="52" t="s">
        <v>811</v>
      </c>
      <c r="B12229" s="52" t="s">
        <v>891</v>
      </c>
      <c r="C12229" s="52" t="s">
        <v>1158</v>
      </c>
      <c r="D12229" s="52" t="s">
        <v>1201</v>
      </c>
      <c r="E12229" s="52" t="s">
        <v>1021</v>
      </c>
      <c r="F12229" s="52" t="s">
        <v>1023</v>
      </c>
      <c r="G12229" s="56" t="s">
        <v>1024</v>
      </c>
      <c r="H12229" s="57">
        <v>14789800</v>
      </c>
    </row>
    <row r="12230" spans="1:8">
      <c r="A12230" s="52" t="s">
        <v>811</v>
      </c>
      <c r="B12230" s="52" t="s">
        <v>891</v>
      </c>
      <c r="C12230" s="52" t="s">
        <v>1158</v>
      </c>
      <c r="D12230" s="52" t="s">
        <v>1201</v>
      </c>
      <c r="E12230" s="52" t="s">
        <v>1021</v>
      </c>
      <c r="F12230" s="52" t="s">
        <v>1025</v>
      </c>
      <c r="G12230" s="56" t="s">
        <v>1026</v>
      </c>
      <c r="H12230" s="57">
        <v>32500000</v>
      </c>
    </row>
    <row r="12231" spans="1:8">
      <c r="A12231" s="52" t="s">
        <v>811</v>
      </c>
      <c r="B12231" s="52" t="s">
        <v>891</v>
      </c>
      <c r="C12231" s="52" t="s">
        <v>1158</v>
      </c>
      <c r="D12231" s="52" t="s">
        <v>1201</v>
      </c>
      <c r="E12231" s="52" t="s">
        <v>1021</v>
      </c>
      <c r="F12231" s="52" t="s">
        <v>1029</v>
      </c>
      <c r="G12231" s="56" t="s">
        <v>1030</v>
      </c>
      <c r="H12231" s="57">
        <v>13000000</v>
      </c>
    </row>
    <row r="12232" spans="1:8">
      <c r="A12232" s="52" t="s">
        <v>811</v>
      </c>
      <c r="B12232" s="52" t="s">
        <v>891</v>
      </c>
      <c r="C12232" s="52" t="s">
        <v>1158</v>
      </c>
      <c r="D12232" s="52" t="s">
        <v>1201</v>
      </c>
      <c r="E12232" s="52" t="s">
        <v>1021</v>
      </c>
      <c r="F12232" s="52" t="s">
        <v>1031</v>
      </c>
      <c r="G12232" s="56" t="s">
        <v>1032</v>
      </c>
      <c r="H12232" s="57">
        <v>24750000</v>
      </c>
    </row>
    <row r="12233" spans="1:8">
      <c r="A12233" s="52" t="s">
        <v>811</v>
      </c>
      <c r="B12233" s="52" t="s">
        <v>891</v>
      </c>
      <c r="C12233" s="52" t="s">
        <v>1158</v>
      </c>
      <c r="D12233" s="52" t="s">
        <v>1201</v>
      </c>
      <c r="E12233" s="52" t="s">
        <v>1021</v>
      </c>
      <c r="F12233" s="52" t="s">
        <v>1033</v>
      </c>
      <c r="G12233" s="56" t="s">
        <v>1034</v>
      </c>
      <c r="H12233" s="57">
        <v>1051670000</v>
      </c>
    </row>
    <row r="12234" spans="1:8">
      <c r="A12234" s="52" t="s">
        <v>811</v>
      </c>
      <c r="B12234" s="52" t="s">
        <v>891</v>
      </c>
      <c r="C12234" s="52" t="s">
        <v>1158</v>
      </c>
      <c r="D12234" s="52" t="s">
        <v>1201</v>
      </c>
      <c r="E12234" s="52" t="s">
        <v>1035</v>
      </c>
      <c r="F12234" s="52" t="s">
        <v>201</v>
      </c>
      <c r="G12234" s="56" t="s">
        <v>1036</v>
      </c>
      <c r="H12234" s="57">
        <v>186380000</v>
      </c>
    </row>
    <row r="12235" spans="1:8">
      <c r="A12235" s="52" t="s">
        <v>811</v>
      </c>
      <c r="B12235" s="52" t="s">
        <v>891</v>
      </c>
      <c r="C12235" s="52" t="s">
        <v>1158</v>
      </c>
      <c r="D12235" s="52" t="s">
        <v>1201</v>
      </c>
      <c r="E12235" s="52" t="s">
        <v>1035</v>
      </c>
      <c r="F12235" s="52" t="s">
        <v>1039</v>
      </c>
      <c r="G12235" s="56" t="s">
        <v>1040</v>
      </c>
      <c r="H12235" s="57">
        <v>85100000</v>
      </c>
    </row>
    <row r="12236" spans="1:8">
      <c r="A12236" s="52" t="s">
        <v>811</v>
      </c>
      <c r="B12236" s="52" t="s">
        <v>891</v>
      </c>
      <c r="C12236" s="52" t="s">
        <v>1158</v>
      </c>
      <c r="D12236" s="52" t="s">
        <v>1201</v>
      </c>
      <c r="E12236" s="52" t="s">
        <v>1035</v>
      </c>
      <c r="F12236" s="52" t="s">
        <v>1041</v>
      </c>
      <c r="G12236" s="56" t="s">
        <v>1028</v>
      </c>
      <c r="H12236" s="57">
        <v>99900000</v>
      </c>
    </row>
    <row r="12237" spans="1:8">
      <c r="A12237" s="52" t="s">
        <v>811</v>
      </c>
      <c r="B12237" s="52" t="s">
        <v>891</v>
      </c>
      <c r="C12237" s="52" t="s">
        <v>1158</v>
      </c>
      <c r="D12237" s="52" t="s">
        <v>1201</v>
      </c>
      <c r="E12237" s="52" t="s">
        <v>1035</v>
      </c>
      <c r="F12237" s="52" t="s">
        <v>1221</v>
      </c>
      <c r="G12237" s="56" t="s">
        <v>971</v>
      </c>
      <c r="H12237" s="57">
        <v>1380000</v>
      </c>
    </row>
    <row r="12238" spans="1:8">
      <c r="A12238" s="52" t="s">
        <v>811</v>
      </c>
      <c r="B12238" s="52" t="s">
        <v>891</v>
      </c>
      <c r="C12238" s="52" t="s">
        <v>1158</v>
      </c>
      <c r="D12238" s="52" t="s">
        <v>1201</v>
      </c>
      <c r="E12238" s="52" t="s">
        <v>1044</v>
      </c>
      <c r="F12238" s="52" t="s">
        <v>201</v>
      </c>
      <c r="G12238" s="56" t="s">
        <v>1045</v>
      </c>
      <c r="H12238" s="57">
        <v>1263025470</v>
      </c>
    </row>
    <row r="12239" spans="1:8">
      <c r="A12239" s="52" t="s">
        <v>811</v>
      </c>
      <c r="B12239" s="52" t="s">
        <v>891</v>
      </c>
      <c r="C12239" s="52" t="s">
        <v>1158</v>
      </c>
      <c r="D12239" s="52" t="s">
        <v>1201</v>
      </c>
      <c r="E12239" s="52" t="s">
        <v>1044</v>
      </c>
      <c r="F12239" s="52" t="s">
        <v>1046</v>
      </c>
      <c r="G12239" s="56" t="s">
        <v>1047</v>
      </c>
      <c r="H12239" s="57">
        <v>85000000</v>
      </c>
    </row>
    <row r="12240" spans="1:8">
      <c r="A12240" s="52" t="s">
        <v>811</v>
      </c>
      <c r="B12240" s="52" t="s">
        <v>891</v>
      </c>
      <c r="C12240" s="52" t="s">
        <v>1158</v>
      </c>
      <c r="D12240" s="52" t="s">
        <v>1201</v>
      </c>
      <c r="E12240" s="52" t="s">
        <v>1044</v>
      </c>
      <c r="F12240" s="52" t="s">
        <v>1048</v>
      </c>
      <c r="G12240" s="56" t="s">
        <v>1049</v>
      </c>
      <c r="H12240" s="57">
        <v>765588010</v>
      </c>
    </row>
    <row r="12241" spans="1:8">
      <c r="A12241" s="52" t="s">
        <v>811</v>
      </c>
      <c r="B12241" s="52" t="s">
        <v>891</v>
      </c>
      <c r="C12241" s="52" t="s">
        <v>1158</v>
      </c>
      <c r="D12241" s="52" t="s">
        <v>1201</v>
      </c>
      <c r="E12241" s="52" t="s">
        <v>1044</v>
      </c>
      <c r="F12241" s="52" t="s">
        <v>1050</v>
      </c>
      <c r="G12241" s="56" t="s">
        <v>1051</v>
      </c>
      <c r="H12241" s="57">
        <v>412437460</v>
      </c>
    </row>
    <row r="12242" spans="1:8" ht="25.5">
      <c r="A12242" s="52" t="s">
        <v>811</v>
      </c>
      <c r="B12242" s="52" t="s">
        <v>891</v>
      </c>
      <c r="C12242" s="52" t="s">
        <v>1158</v>
      </c>
      <c r="D12242" s="52" t="s">
        <v>1201</v>
      </c>
      <c r="E12242" s="52" t="s">
        <v>1058</v>
      </c>
      <c r="F12242" s="52" t="s">
        <v>201</v>
      </c>
      <c r="G12242" s="56" t="s">
        <v>1059</v>
      </c>
      <c r="H12242" s="57">
        <v>24991326590</v>
      </c>
    </row>
    <row r="12243" spans="1:8">
      <c r="A12243" s="52" t="s">
        <v>811</v>
      </c>
      <c r="B12243" s="52" t="s">
        <v>891</v>
      </c>
      <c r="C12243" s="52" t="s">
        <v>1158</v>
      </c>
      <c r="D12243" s="52" t="s">
        <v>1201</v>
      </c>
      <c r="E12243" s="52" t="s">
        <v>1058</v>
      </c>
      <c r="F12243" s="52" t="s">
        <v>1247</v>
      </c>
      <c r="G12243" s="56" t="s">
        <v>1248</v>
      </c>
      <c r="H12243" s="57">
        <v>4000000</v>
      </c>
    </row>
    <row r="12244" spans="1:8">
      <c r="A12244" s="52" t="s">
        <v>811</v>
      </c>
      <c r="B12244" s="52" t="s">
        <v>891</v>
      </c>
      <c r="C12244" s="52" t="s">
        <v>1158</v>
      </c>
      <c r="D12244" s="52" t="s">
        <v>1201</v>
      </c>
      <c r="E12244" s="52" t="s">
        <v>1058</v>
      </c>
      <c r="F12244" s="52" t="s">
        <v>1064</v>
      </c>
      <c r="G12244" s="56" t="s">
        <v>1065</v>
      </c>
      <c r="H12244" s="57">
        <v>5760000</v>
      </c>
    </row>
    <row r="12245" spans="1:8">
      <c r="A12245" s="52" t="s">
        <v>811</v>
      </c>
      <c r="B12245" s="52" t="s">
        <v>891</v>
      </c>
      <c r="C12245" s="52" t="s">
        <v>1158</v>
      </c>
      <c r="D12245" s="52" t="s">
        <v>1201</v>
      </c>
      <c r="E12245" s="52" t="s">
        <v>1058</v>
      </c>
      <c r="F12245" s="52" t="s">
        <v>1068</v>
      </c>
      <c r="G12245" s="56" t="s">
        <v>1069</v>
      </c>
      <c r="H12245" s="57">
        <v>10683605040</v>
      </c>
    </row>
    <row r="12246" spans="1:8">
      <c r="A12246" s="52" t="s">
        <v>811</v>
      </c>
      <c r="B12246" s="52" t="s">
        <v>891</v>
      </c>
      <c r="C12246" s="52" t="s">
        <v>1158</v>
      </c>
      <c r="D12246" s="52" t="s">
        <v>1201</v>
      </c>
      <c r="E12246" s="52" t="s">
        <v>1058</v>
      </c>
      <c r="F12246" s="52" t="s">
        <v>1249</v>
      </c>
      <c r="G12246" s="56" t="s">
        <v>1250</v>
      </c>
      <c r="H12246" s="57">
        <v>2531771000</v>
      </c>
    </row>
    <row r="12247" spans="1:8">
      <c r="A12247" s="52" t="s">
        <v>811</v>
      </c>
      <c r="B12247" s="52" t="s">
        <v>891</v>
      </c>
      <c r="C12247" s="52" t="s">
        <v>1158</v>
      </c>
      <c r="D12247" s="52" t="s">
        <v>1201</v>
      </c>
      <c r="E12247" s="52" t="s">
        <v>1058</v>
      </c>
      <c r="F12247" s="52" t="s">
        <v>1070</v>
      </c>
      <c r="G12247" s="56" t="s">
        <v>1071</v>
      </c>
      <c r="H12247" s="57">
        <v>11766190550</v>
      </c>
    </row>
    <row r="12248" spans="1:8" ht="25.5">
      <c r="A12248" s="52" t="s">
        <v>811</v>
      </c>
      <c r="B12248" s="52" t="s">
        <v>891</v>
      </c>
      <c r="C12248" s="52" t="s">
        <v>1158</v>
      </c>
      <c r="D12248" s="52" t="s">
        <v>1201</v>
      </c>
      <c r="E12248" s="52" t="s">
        <v>1072</v>
      </c>
      <c r="F12248" s="52" t="s">
        <v>201</v>
      </c>
      <c r="G12248" s="56" t="s">
        <v>1073</v>
      </c>
      <c r="H12248" s="57">
        <v>35666330790</v>
      </c>
    </row>
    <row r="12249" spans="1:8">
      <c r="A12249" s="52" t="s">
        <v>811</v>
      </c>
      <c r="B12249" s="52" t="s">
        <v>891</v>
      </c>
      <c r="C12249" s="52" t="s">
        <v>1158</v>
      </c>
      <c r="D12249" s="52" t="s">
        <v>1201</v>
      </c>
      <c r="E12249" s="52" t="s">
        <v>1072</v>
      </c>
      <c r="F12249" s="52" t="s">
        <v>1252</v>
      </c>
      <c r="G12249" s="56" t="s">
        <v>1253</v>
      </c>
      <c r="H12249" s="57">
        <v>35666330790</v>
      </c>
    </row>
    <row r="12250" spans="1:8" ht="25.5">
      <c r="A12250" s="52" t="s">
        <v>811</v>
      </c>
      <c r="B12250" s="52" t="s">
        <v>891</v>
      </c>
      <c r="C12250" s="52" t="s">
        <v>1158</v>
      </c>
      <c r="D12250" s="52" t="s">
        <v>1201</v>
      </c>
      <c r="E12250" s="52" t="s">
        <v>1076</v>
      </c>
      <c r="F12250" s="52" t="s">
        <v>201</v>
      </c>
      <c r="G12250" s="56" t="s">
        <v>1077</v>
      </c>
      <c r="H12250" s="57">
        <v>1237559209</v>
      </c>
    </row>
    <row r="12251" spans="1:8">
      <c r="A12251" s="52" t="s">
        <v>811</v>
      </c>
      <c r="B12251" s="52" t="s">
        <v>891</v>
      </c>
      <c r="C12251" s="52" t="s">
        <v>1158</v>
      </c>
      <c r="D12251" s="52" t="s">
        <v>1201</v>
      </c>
      <c r="E12251" s="52" t="s">
        <v>1076</v>
      </c>
      <c r="F12251" s="52" t="s">
        <v>1112</v>
      </c>
      <c r="G12251" s="56" t="s">
        <v>1113</v>
      </c>
      <c r="H12251" s="57">
        <v>573379209</v>
      </c>
    </row>
    <row r="12252" spans="1:8">
      <c r="A12252" s="52" t="s">
        <v>811</v>
      </c>
      <c r="B12252" s="52" t="s">
        <v>891</v>
      </c>
      <c r="C12252" s="52" t="s">
        <v>1158</v>
      </c>
      <c r="D12252" s="52" t="s">
        <v>1201</v>
      </c>
      <c r="E12252" s="52" t="s">
        <v>1076</v>
      </c>
      <c r="F12252" s="52" t="s">
        <v>1080</v>
      </c>
      <c r="G12252" s="56" t="s">
        <v>1081</v>
      </c>
      <c r="H12252" s="57">
        <v>175000000</v>
      </c>
    </row>
    <row r="12253" spans="1:8">
      <c r="A12253" s="52" t="s">
        <v>811</v>
      </c>
      <c r="B12253" s="52" t="s">
        <v>891</v>
      </c>
      <c r="C12253" s="52" t="s">
        <v>1158</v>
      </c>
      <c r="D12253" s="52" t="s">
        <v>1201</v>
      </c>
      <c r="E12253" s="52" t="s">
        <v>1076</v>
      </c>
      <c r="F12253" s="52" t="s">
        <v>1082</v>
      </c>
      <c r="G12253" s="56" t="s">
        <v>971</v>
      </c>
      <c r="H12253" s="57">
        <v>489180000</v>
      </c>
    </row>
    <row r="12254" spans="1:8">
      <c r="A12254" s="52" t="s">
        <v>811</v>
      </c>
      <c r="B12254" s="52" t="s">
        <v>891</v>
      </c>
      <c r="C12254" s="52" t="s">
        <v>1158</v>
      </c>
      <c r="D12254" s="52" t="s">
        <v>1201</v>
      </c>
      <c r="E12254" s="52" t="s">
        <v>1083</v>
      </c>
      <c r="F12254" s="52" t="s">
        <v>201</v>
      </c>
      <c r="G12254" s="56" t="s">
        <v>971</v>
      </c>
      <c r="H12254" s="57">
        <v>754448420</v>
      </c>
    </row>
    <row r="12255" spans="1:8">
      <c r="A12255" s="52" t="s">
        <v>811</v>
      </c>
      <c r="B12255" s="52" t="s">
        <v>891</v>
      </c>
      <c r="C12255" s="52" t="s">
        <v>1158</v>
      </c>
      <c r="D12255" s="52" t="s">
        <v>1201</v>
      </c>
      <c r="E12255" s="52" t="s">
        <v>1083</v>
      </c>
      <c r="F12255" s="52" t="s">
        <v>1088</v>
      </c>
      <c r="G12255" s="56" t="s">
        <v>1089</v>
      </c>
      <c r="H12255" s="57">
        <v>389748920</v>
      </c>
    </row>
    <row r="12256" spans="1:8">
      <c r="A12256" s="52" t="s">
        <v>811</v>
      </c>
      <c r="B12256" s="52" t="s">
        <v>891</v>
      </c>
      <c r="C12256" s="52" t="s">
        <v>1158</v>
      </c>
      <c r="D12256" s="52" t="s">
        <v>1201</v>
      </c>
      <c r="E12256" s="52" t="s">
        <v>1083</v>
      </c>
      <c r="F12256" s="52" t="s">
        <v>1090</v>
      </c>
      <c r="G12256" s="56" t="s">
        <v>1091</v>
      </c>
      <c r="H12256" s="57">
        <v>364699500</v>
      </c>
    </row>
    <row r="12257" spans="1:8" ht="25.5">
      <c r="A12257" s="52" t="s">
        <v>811</v>
      </c>
      <c r="B12257" s="52" t="s">
        <v>891</v>
      </c>
      <c r="C12257" s="52" t="s">
        <v>930</v>
      </c>
      <c r="D12257" s="52" t="s">
        <v>201</v>
      </c>
      <c r="E12257" s="52" t="s">
        <v>201</v>
      </c>
      <c r="F12257" s="52" t="s">
        <v>201</v>
      </c>
      <c r="G12257" s="56" t="s">
        <v>931</v>
      </c>
      <c r="H12257" s="57">
        <v>6703119469</v>
      </c>
    </row>
    <row r="12258" spans="1:8">
      <c r="A12258" s="52" t="s">
        <v>811</v>
      </c>
      <c r="B12258" s="52" t="s">
        <v>891</v>
      </c>
      <c r="C12258" s="52" t="s">
        <v>930</v>
      </c>
      <c r="D12258" s="52" t="s">
        <v>932</v>
      </c>
      <c r="E12258" s="52" t="s">
        <v>201</v>
      </c>
      <c r="F12258" s="52" t="s">
        <v>201</v>
      </c>
      <c r="G12258" s="56" t="s">
        <v>933</v>
      </c>
      <c r="H12258" s="57">
        <v>5334061141</v>
      </c>
    </row>
    <row r="12259" spans="1:8">
      <c r="A12259" s="52" t="s">
        <v>811</v>
      </c>
      <c r="B12259" s="52" t="s">
        <v>891</v>
      </c>
      <c r="C12259" s="52" t="s">
        <v>930</v>
      </c>
      <c r="D12259" s="52" t="s">
        <v>932</v>
      </c>
      <c r="E12259" s="52" t="s">
        <v>944</v>
      </c>
      <c r="F12259" s="52" t="s">
        <v>201</v>
      </c>
      <c r="G12259" s="56" t="s">
        <v>945</v>
      </c>
      <c r="H12259" s="57">
        <v>233247000</v>
      </c>
    </row>
    <row r="12260" spans="1:8">
      <c r="A12260" s="52" t="s">
        <v>811</v>
      </c>
      <c r="B12260" s="52" t="s">
        <v>891</v>
      </c>
      <c r="C12260" s="52" t="s">
        <v>930</v>
      </c>
      <c r="D12260" s="52" t="s">
        <v>932</v>
      </c>
      <c r="E12260" s="52" t="s">
        <v>944</v>
      </c>
      <c r="F12260" s="52" t="s">
        <v>948</v>
      </c>
      <c r="G12260" s="56" t="s">
        <v>949</v>
      </c>
      <c r="H12260" s="57">
        <v>233247000</v>
      </c>
    </row>
    <row r="12261" spans="1:8">
      <c r="A12261" s="52" t="s">
        <v>811</v>
      </c>
      <c r="B12261" s="52" t="s">
        <v>891</v>
      </c>
      <c r="C12261" s="52" t="s">
        <v>930</v>
      </c>
      <c r="D12261" s="52" t="s">
        <v>932</v>
      </c>
      <c r="E12261" s="52" t="s">
        <v>1139</v>
      </c>
      <c r="F12261" s="52" t="s">
        <v>201</v>
      </c>
      <c r="G12261" s="56" t="s">
        <v>1140</v>
      </c>
      <c r="H12261" s="57">
        <v>1347578000</v>
      </c>
    </row>
    <row r="12262" spans="1:8">
      <c r="A12262" s="52" t="s">
        <v>811</v>
      </c>
      <c r="B12262" s="52" t="s">
        <v>891</v>
      </c>
      <c r="C12262" s="52" t="s">
        <v>930</v>
      </c>
      <c r="D12262" s="52" t="s">
        <v>932</v>
      </c>
      <c r="E12262" s="52" t="s">
        <v>1139</v>
      </c>
      <c r="F12262" s="52" t="s">
        <v>1203</v>
      </c>
      <c r="G12262" s="56" t="s">
        <v>1204</v>
      </c>
      <c r="H12262" s="57">
        <v>1168842000</v>
      </c>
    </row>
    <row r="12263" spans="1:8">
      <c r="A12263" s="52" t="s">
        <v>811</v>
      </c>
      <c r="B12263" s="52" t="s">
        <v>891</v>
      </c>
      <c r="C12263" s="52" t="s">
        <v>930</v>
      </c>
      <c r="D12263" s="52" t="s">
        <v>932</v>
      </c>
      <c r="E12263" s="52" t="s">
        <v>1139</v>
      </c>
      <c r="F12263" s="52" t="s">
        <v>1266</v>
      </c>
      <c r="G12263" s="56" t="s">
        <v>1267</v>
      </c>
      <c r="H12263" s="57">
        <v>178736000</v>
      </c>
    </row>
    <row r="12264" spans="1:8">
      <c r="A12264" s="52" t="s">
        <v>811</v>
      </c>
      <c r="B12264" s="52" t="s">
        <v>891</v>
      </c>
      <c r="C12264" s="52" t="s">
        <v>930</v>
      </c>
      <c r="D12264" s="52" t="s">
        <v>932</v>
      </c>
      <c r="E12264" s="52" t="s">
        <v>966</v>
      </c>
      <c r="F12264" s="52" t="s">
        <v>201</v>
      </c>
      <c r="G12264" s="56" t="s">
        <v>967</v>
      </c>
      <c r="H12264" s="57">
        <v>50393116</v>
      </c>
    </row>
    <row r="12265" spans="1:8">
      <c r="A12265" s="52" t="s">
        <v>811</v>
      </c>
      <c r="B12265" s="52" t="s">
        <v>891</v>
      </c>
      <c r="C12265" s="52" t="s">
        <v>930</v>
      </c>
      <c r="D12265" s="52" t="s">
        <v>932</v>
      </c>
      <c r="E12265" s="52" t="s">
        <v>966</v>
      </c>
      <c r="F12265" s="52" t="s">
        <v>970</v>
      </c>
      <c r="G12265" s="56" t="s">
        <v>971</v>
      </c>
      <c r="H12265" s="57">
        <v>50393116</v>
      </c>
    </row>
    <row r="12266" spans="1:8">
      <c r="A12266" s="52" t="s">
        <v>811</v>
      </c>
      <c r="B12266" s="52" t="s">
        <v>891</v>
      </c>
      <c r="C12266" s="52" t="s">
        <v>930</v>
      </c>
      <c r="D12266" s="52" t="s">
        <v>932</v>
      </c>
      <c r="E12266" s="52" t="s">
        <v>982</v>
      </c>
      <c r="F12266" s="52" t="s">
        <v>201</v>
      </c>
      <c r="G12266" s="56" t="s">
        <v>983</v>
      </c>
      <c r="H12266" s="57">
        <v>249216990</v>
      </c>
    </row>
    <row r="12267" spans="1:8">
      <c r="A12267" s="52" t="s">
        <v>811</v>
      </c>
      <c r="B12267" s="52" t="s">
        <v>891</v>
      </c>
      <c r="C12267" s="52" t="s">
        <v>930</v>
      </c>
      <c r="D12267" s="52" t="s">
        <v>932</v>
      </c>
      <c r="E12267" s="52" t="s">
        <v>982</v>
      </c>
      <c r="F12267" s="52" t="s">
        <v>1242</v>
      </c>
      <c r="G12267" s="56" t="s">
        <v>971</v>
      </c>
      <c r="H12267" s="57">
        <v>249216990</v>
      </c>
    </row>
    <row r="12268" spans="1:8">
      <c r="A12268" s="52" t="s">
        <v>811</v>
      </c>
      <c r="B12268" s="52" t="s">
        <v>891</v>
      </c>
      <c r="C12268" s="52" t="s">
        <v>930</v>
      </c>
      <c r="D12268" s="52" t="s">
        <v>932</v>
      </c>
      <c r="E12268" s="52" t="s">
        <v>986</v>
      </c>
      <c r="F12268" s="52" t="s">
        <v>201</v>
      </c>
      <c r="G12268" s="56" t="s">
        <v>987</v>
      </c>
      <c r="H12268" s="57">
        <v>21847513</v>
      </c>
    </row>
    <row r="12269" spans="1:8">
      <c r="A12269" s="52" t="s">
        <v>811</v>
      </c>
      <c r="B12269" s="52" t="s">
        <v>891</v>
      </c>
      <c r="C12269" s="52" t="s">
        <v>930</v>
      </c>
      <c r="D12269" s="52" t="s">
        <v>932</v>
      </c>
      <c r="E12269" s="52" t="s">
        <v>986</v>
      </c>
      <c r="F12269" s="52" t="s">
        <v>988</v>
      </c>
      <c r="G12269" s="56" t="s">
        <v>989</v>
      </c>
      <c r="H12269" s="57">
        <v>16606513</v>
      </c>
    </row>
    <row r="12270" spans="1:8">
      <c r="A12270" s="52" t="s">
        <v>811</v>
      </c>
      <c r="B12270" s="52" t="s">
        <v>891</v>
      </c>
      <c r="C12270" s="52" t="s">
        <v>930</v>
      </c>
      <c r="D12270" s="52" t="s">
        <v>932</v>
      </c>
      <c r="E12270" s="52" t="s">
        <v>986</v>
      </c>
      <c r="F12270" s="52" t="s">
        <v>990</v>
      </c>
      <c r="G12270" s="56" t="s">
        <v>991</v>
      </c>
      <c r="H12270" s="57">
        <v>2805000</v>
      </c>
    </row>
    <row r="12271" spans="1:8">
      <c r="A12271" s="52" t="s">
        <v>811</v>
      </c>
      <c r="B12271" s="52" t="s">
        <v>891</v>
      </c>
      <c r="C12271" s="52" t="s">
        <v>930</v>
      </c>
      <c r="D12271" s="52" t="s">
        <v>932</v>
      </c>
      <c r="E12271" s="52" t="s">
        <v>986</v>
      </c>
      <c r="F12271" s="52" t="s">
        <v>994</v>
      </c>
      <c r="G12271" s="56" t="s">
        <v>995</v>
      </c>
      <c r="H12271" s="57">
        <v>2436000</v>
      </c>
    </row>
    <row r="12272" spans="1:8">
      <c r="A12272" s="52" t="s">
        <v>811</v>
      </c>
      <c r="B12272" s="52" t="s">
        <v>891</v>
      </c>
      <c r="C12272" s="52" t="s">
        <v>930</v>
      </c>
      <c r="D12272" s="52" t="s">
        <v>932</v>
      </c>
      <c r="E12272" s="52" t="s">
        <v>996</v>
      </c>
      <c r="F12272" s="52" t="s">
        <v>201</v>
      </c>
      <c r="G12272" s="56" t="s">
        <v>997</v>
      </c>
      <c r="H12272" s="57">
        <v>219030287</v>
      </c>
    </row>
    <row r="12273" spans="1:8">
      <c r="A12273" s="52" t="s">
        <v>811</v>
      </c>
      <c r="B12273" s="52" t="s">
        <v>891</v>
      </c>
      <c r="C12273" s="52" t="s">
        <v>930</v>
      </c>
      <c r="D12273" s="52" t="s">
        <v>932</v>
      </c>
      <c r="E12273" s="52" t="s">
        <v>996</v>
      </c>
      <c r="F12273" s="52" t="s">
        <v>998</v>
      </c>
      <c r="G12273" s="56" t="s">
        <v>999</v>
      </c>
      <c r="H12273" s="57">
        <v>193035287</v>
      </c>
    </row>
    <row r="12274" spans="1:8">
      <c r="A12274" s="52" t="s">
        <v>811</v>
      </c>
      <c r="B12274" s="52" t="s">
        <v>891</v>
      </c>
      <c r="C12274" s="52" t="s">
        <v>930</v>
      </c>
      <c r="D12274" s="52" t="s">
        <v>932</v>
      </c>
      <c r="E12274" s="52" t="s">
        <v>996</v>
      </c>
      <c r="F12274" s="52" t="s">
        <v>1000</v>
      </c>
      <c r="G12274" s="56" t="s">
        <v>1001</v>
      </c>
      <c r="H12274" s="57">
        <v>14000000</v>
      </c>
    </row>
    <row r="12275" spans="1:8">
      <c r="A12275" s="52" t="s">
        <v>811</v>
      </c>
      <c r="B12275" s="52" t="s">
        <v>891</v>
      </c>
      <c r="C12275" s="52" t="s">
        <v>930</v>
      </c>
      <c r="D12275" s="52" t="s">
        <v>932</v>
      </c>
      <c r="E12275" s="52" t="s">
        <v>996</v>
      </c>
      <c r="F12275" s="52" t="s">
        <v>1004</v>
      </c>
      <c r="G12275" s="56" t="s">
        <v>1005</v>
      </c>
      <c r="H12275" s="57">
        <v>11995000</v>
      </c>
    </row>
    <row r="12276" spans="1:8">
      <c r="A12276" s="52" t="s">
        <v>811</v>
      </c>
      <c r="B12276" s="52" t="s">
        <v>891</v>
      </c>
      <c r="C12276" s="52" t="s">
        <v>930</v>
      </c>
      <c r="D12276" s="52" t="s">
        <v>932</v>
      </c>
      <c r="E12276" s="52" t="s">
        <v>1006</v>
      </c>
      <c r="F12276" s="52" t="s">
        <v>201</v>
      </c>
      <c r="G12276" s="56" t="s">
        <v>1007</v>
      </c>
      <c r="H12276" s="57">
        <v>150991487</v>
      </c>
    </row>
    <row r="12277" spans="1:8" ht="38.25">
      <c r="A12277" s="52" t="s">
        <v>811</v>
      </c>
      <c r="B12277" s="52" t="s">
        <v>891</v>
      </c>
      <c r="C12277" s="52" t="s">
        <v>930</v>
      </c>
      <c r="D12277" s="52" t="s">
        <v>932</v>
      </c>
      <c r="E12277" s="52" t="s">
        <v>1006</v>
      </c>
      <c r="F12277" s="52" t="s">
        <v>1012</v>
      </c>
      <c r="G12277" s="56" t="s">
        <v>1013</v>
      </c>
      <c r="H12277" s="57">
        <v>11194867</v>
      </c>
    </row>
    <row r="12278" spans="1:8">
      <c r="A12278" s="52" t="s">
        <v>811</v>
      </c>
      <c r="B12278" s="52" t="s">
        <v>891</v>
      </c>
      <c r="C12278" s="52" t="s">
        <v>930</v>
      </c>
      <c r="D12278" s="52" t="s">
        <v>932</v>
      </c>
      <c r="E12278" s="52" t="s">
        <v>1006</v>
      </c>
      <c r="F12278" s="52" t="s">
        <v>1014</v>
      </c>
      <c r="G12278" s="56" t="s">
        <v>1015</v>
      </c>
      <c r="H12278" s="57">
        <v>138201620</v>
      </c>
    </row>
    <row r="12279" spans="1:8">
      <c r="A12279" s="52" t="s">
        <v>811</v>
      </c>
      <c r="B12279" s="52" t="s">
        <v>891</v>
      </c>
      <c r="C12279" s="52" t="s">
        <v>930</v>
      </c>
      <c r="D12279" s="52" t="s">
        <v>932</v>
      </c>
      <c r="E12279" s="52" t="s">
        <v>1006</v>
      </c>
      <c r="F12279" s="52" t="s">
        <v>1020</v>
      </c>
      <c r="G12279" s="56" t="s">
        <v>511</v>
      </c>
      <c r="H12279" s="57">
        <v>1595000</v>
      </c>
    </row>
    <row r="12280" spans="1:8">
      <c r="A12280" s="52" t="s">
        <v>811</v>
      </c>
      <c r="B12280" s="52" t="s">
        <v>891</v>
      </c>
      <c r="C12280" s="52" t="s">
        <v>930</v>
      </c>
      <c r="D12280" s="52" t="s">
        <v>932</v>
      </c>
      <c r="E12280" s="52" t="s">
        <v>1021</v>
      </c>
      <c r="F12280" s="52" t="s">
        <v>201</v>
      </c>
      <c r="G12280" s="56" t="s">
        <v>1022</v>
      </c>
      <c r="H12280" s="57">
        <v>1160905020</v>
      </c>
    </row>
    <row r="12281" spans="1:8">
      <c r="A12281" s="52" t="s">
        <v>811</v>
      </c>
      <c r="B12281" s="52" t="s">
        <v>891</v>
      </c>
      <c r="C12281" s="52" t="s">
        <v>930</v>
      </c>
      <c r="D12281" s="52" t="s">
        <v>932</v>
      </c>
      <c r="E12281" s="52" t="s">
        <v>1021</v>
      </c>
      <c r="F12281" s="52" t="s">
        <v>1023</v>
      </c>
      <c r="G12281" s="56" t="s">
        <v>1024</v>
      </c>
      <c r="H12281" s="57">
        <v>84720934</v>
      </c>
    </row>
    <row r="12282" spans="1:8">
      <c r="A12282" s="52" t="s">
        <v>811</v>
      </c>
      <c r="B12282" s="52" t="s">
        <v>891</v>
      </c>
      <c r="C12282" s="52" t="s">
        <v>930</v>
      </c>
      <c r="D12282" s="52" t="s">
        <v>932</v>
      </c>
      <c r="E12282" s="52" t="s">
        <v>1021</v>
      </c>
      <c r="F12282" s="52" t="s">
        <v>1025</v>
      </c>
      <c r="G12282" s="56" t="s">
        <v>1026</v>
      </c>
      <c r="H12282" s="57">
        <v>56200000</v>
      </c>
    </row>
    <row r="12283" spans="1:8">
      <c r="A12283" s="52" t="s">
        <v>811</v>
      </c>
      <c r="B12283" s="52" t="s">
        <v>891</v>
      </c>
      <c r="C12283" s="52" t="s">
        <v>930</v>
      </c>
      <c r="D12283" s="52" t="s">
        <v>932</v>
      </c>
      <c r="E12283" s="52" t="s">
        <v>1021</v>
      </c>
      <c r="F12283" s="52" t="s">
        <v>1029</v>
      </c>
      <c r="G12283" s="56" t="s">
        <v>1030</v>
      </c>
      <c r="H12283" s="57">
        <v>4000000</v>
      </c>
    </row>
    <row r="12284" spans="1:8">
      <c r="A12284" s="52" t="s">
        <v>811</v>
      </c>
      <c r="B12284" s="52" t="s">
        <v>891</v>
      </c>
      <c r="C12284" s="52" t="s">
        <v>930</v>
      </c>
      <c r="D12284" s="52" t="s">
        <v>932</v>
      </c>
      <c r="E12284" s="52" t="s">
        <v>1021</v>
      </c>
      <c r="F12284" s="52" t="s">
        <v>1243</v>
      </c>
      <c r="G12284" s="56" t="s">
        <v>1244</v>
      </c>
      <c r="H12284" s="57">
        <v>10100000</v>
      </c>
    </row>
    <row r="12285" spans="1:8">
      <c r="A12285" s="52" t="s">
        <v>811</v>
      </c>
      <c r="B12285" s="52" t="s">
        <v>891</v>
      </c>
      <c r="C12285" s="52" t="s">
        <v>930</v>
      </c>
      <c r="D12285" s="52" t="s">
        <v>932</v>
      </c>
      <c r="E12285" s="52" t="s">
        <v>1021</v>
      </c>
      <c r="F12285" s="52" t="s">
        <v>1031</v>
      </c>
      <c r="G12285" s="56" t="s">
        <v>1032</v>
      </c>
      <c r="H12285" s="57">
        <v>140025000</v>
      </c>
    </row>
    <row r="12286" spans="1:8">
      <c r="A12286" s="52" t="s">
        <v>811</v>
      </c>
      <c r="B12286" s="52" t="s">
        <v>891</v>
      </c>
      <c r="C12286" s="52" t="s">
        <v>930</v>
      </c>
      <c r="D12286" s="52" t="s">
        <v>932</v>
      </c>
      <c r="E12286" s="52" t="s">
        <v>1021</v>
      </c>
      <c r="F12286" s="52" t="s">
        <v>1033</v>
      </c>
      <c r="G12286" s="56" t="s">
        <v>1034</v>
      </c>
      <c r="H12286" s="57">
        <v>865859086</v>
      </c>
    </row>
    <row r="12287" spans="1:8">
      <c r="A12287" s="52" t="s">
        <v>811</v>
      </c>
      <c r="B12287" s="52" t="s">
        <v>891</v>
      </c>
      <c r="C12287" s="52" t="s">
        <v>930</v>
      </c>
      <c r="D12287" s="52" t="s">
        <v>932</v>
      </c>
      <c r="E12287" s="52" t="s">
        <v>1035</v>
      </c>
      <c r="F12287" s="52" t="s">
        <v>201</v>
      </c>
      <c r="G12287" s="56" t="s">
        <v>1036</v>
      </c>
      <c r="H12287" s="57">
        <v>69675000</v>
      </c>
    </row>
    <row r="12288" spans="1:8">
      <c r="A12288" s="52" t="s">
        <v>811</v>
      </c>
      <c r="B12288" s="52" t="s">
        <v>891</v>
      </c>
      <c r="C12288" s="52" t="s">
        <v>930</v>
      </c>
      <c r="D12288" s="52" t="s">
        <v>932</v>
      </c>
      <c r="E12288" s="52" t="s">
        <v>1035</v>
      </c>
      <c r="F12288" s="52" t="s">
        <v>1037</v>
      </c>
      <c r="G12288" s="56" t="s">
        <v>1038</v>
      </c>
      <c r="H12288" s="57">
        <v>600000</v>
      </c>
    </row>
    <row r="12289" spans="1:8">
      <c r="A12289" s="52" t="s">
        <v>811</v>
      </c>
      <c r="B12289" s="52" t="s">
        <v>891</v>
      </c>
      <c r="C12289" s="52" t="s">
        <v>930</v>
      </c>
      <c r="D12289" s="52" t="s">
        <v>932</v>
      </c>
      <c r="E12289" s="52" t="s">
        <v>1035</v>
      </c>
      <c r="F12289" s="52" t="s">
        <v>1039</v>
      </c>
      <c r="G12289" s="56" t="s">
        <v>1040</v>
      </c>
      <c r="H12289" s="57">
        <v>26250000</v>
      </c>
    </row>
    <row r="12290" spans="1:8">
      <c r="A12290" s="52" t="s">
        <v>811</v>
      </c>
      <c r="B12290" s="52" t="s">
        <v>891</v>
      </c>
      <c r="C12290" s="52" t="s">
        <v>930</v>
      </c>
      <c r="D12290" s="52" t="s">
        <v>932</v>
      </c>
      <c r="E12290" s="52" t="s">
        <v>1035</v>
      </c>
      <c r="F12290" s="52" t="s">
        <v>1041</v>
      </c>
      <c r="G12290" s="56" t="s">
        <v>1028</v>
      </c>
      <c r="H12290" s="57">
        <v>42825000</v>
      </c>
    </row>
    <row r="12291" spans="1:8">
      <c r="A12291" s="52" t="s">
        <v>811</v>
      </c>
      <c r="B12291" s="52" t="s">
        <v>891</v>
      </c>
      <c r="C12291" s="52" t="s">
        <v>930</v>
      </c>
      <c r="D12291" s="52" t="s">
        <v>932</v>
      </c>
      <c r="E12291" s="52" t="s">
        <v>1044</v>
      </c>
      <c r="F12291" s="52" t="s">
        <v>201</v>
      </c>
      <c r="G12291" s="56" t="s">
        <v>1045</v>
      </c>
      <c r="H12291" s="57">
        <v>127818000</v>
      </c>
    </row>
    <row r="12292" spans="1:8">
      <c r="A12292" s="52" t="s">
        <v>811</v>
      </c>
      <c r="B12292" s="52" t="s">
        <v>891</v>
      </c>
      <c r="C12292" s="52" t="s">
        <v>930</v>
      </c>
      <c r="D12292" s="52" t="s">
        <v>932</v>
      </c>
      <c r="E12292" s="52" t="s">
        <v>1044</v>
      </c>
      <c r="F12292" s="52" t="s">
        <v>1046</v>
      </c>
      <c r="G12292" s="56" t="s">
        <v>1047</v>
      </c>
      <c r="H12292" s="57">
        <v>36828000</v>
      </c>
    </row>
    <row r="12293" spans="1:8">
      <c r="A12293" s="52" t="s">
        <v>811</v>
      </c>
      <c r="B12293" s="52" t="s">
        <v>891</v>
      </c>
      <c r="C12293" s="52" t="s">
        <v>930</v>
      </c>
      <c r="D12293" s="52" t="s">
        <v>932</v>
      </c>
      <c r="E12293" s="52" t="s">
        <v>1044</v>
      </c>
      <c r="F12293" s="52" t="s">
        <v>1222</v>
      </c>
      <c r="G12293" s="56" t="s">
        <v>1223</v>
      </c>
      <c r="H12293" s="57">
        <v>30510000</v>
      </c>
    </row>
    <row r="12294" spans="1:8">
      <c r="A12294" s="52" t="s">
        <v>811</v>
      </c>
      <c r="B12294" s="52" t="s">
        <v>891</v>
      </c>
      <c r="C12294" s="52" t="s">
        <v>930</v>
      </c>
      <c r="D12294" s="52" t="s">
        <v>932</v>
      </c>
      <c r="E12294" s="52" t="s">
        <v>1044</v>
      </c>
      <c r="F12294" s="52" t="s">
        <v>1048</v>
      </c>
      <c r="G12294" s="56" t="s">
        <v>1049</v>
      </c>
      <c r="H12294" s="57">
        <v>1800000</v>
      </c>
    </row>
    <row r="12295" spans="1:8">
      <c r="A12295" s="52" t="s">
        <v>811</v>
      </c>
      <c r="B12295" s="52" t="s">
        <v>891</v>
      </c>
      <c r="C12295" s="52" t="s">
        <v>930</v>
      </c>
      <c r="D12295" s="52" t="s">
        <v>932</v>
      </c>
      <c r="E12295" s="52" t="s">
        <v>1044</v>
      </c>
      <c r="F12295" s="52" t="s">
        <v>1050</v>
      </c>
      <c r="G12295" s="56" t="s">
        <v>1051</v>
      </c>
      <c r="H12295" s="57">
        <v>58680000</v>
      </c>
    </row>
    <row r="12296" spans="1:8" ht="25.5">
      <c r="A12296" s="52" t="s">
        <v>811</v>
      </c>
      <c r="B12296" s="52" t="s">
        <v>891</v>
      </c>
      <c r="C12296" s="52" t="s">
        <v>930</v>
      </c>
      <c r="D12296" s="52" t="s">
        <v>932</v>
      </c>
      <c r="E12296" s="52" t="s">
        <v>1058</v>
      </c>
      <c r="F12296" s="52" t="s">
        <v>201</v>
      </c>
      <c r="G12296" s="56" t="s">
        <v>1059</v>
      </c>
      <c r="H12296" s="57">
        <v>153130001</v>
      </c>
    </row>
    <row r="12297" spans="1:8">
      <c r="A12297" s="52" t="s">
        <v>811</v>
      </c>
      <c r="B12297" s="52" t="s">
        <v>891</v>
      </c>
      <c r="C12297" s="52" t="s">
        <v>930</v>
      </c>
      <c r="D12297" s="52" t="s">
        <v>932</v>
      </c>
      <c r="E12297" s="52" t="s">
        <v>1058</v>
      </c>
      <c r="F12297" s="52" t="s">
        <v>1064</v>
      </c>
      <c r="G12297" s="56" t="s">
        <v>1065</v>
      </c>
      <c r="H12297" s="57">
        <v>153130001</v>
      </c>
    </row>
    <row r="12298" spans="1:8" ht="25.5">
      <c r="A12298" s="52" t="s">
        <v>811</v>
      </c>
      <c r="B12298" s="52" t="s">
        <v>891</v>
      </c>
      <c r="C12298" s="52" t="s">
        <v>930</v>
      </c>
      <c r="D12298" s="52" t="s">
        <v>932</v>
      </c>
      <c r="E12298" s="52" t="s">
        <v>1072</v>
      </c>
      <c r="F12298" s="52" t="s">
        <v>201</v>
      </c>
      <c r="G12298" s="56" t="s">
        <v>1073</v>
      </c>
      <c r="H12298" s="57">
        <v>5500000</v>
      </c>
    </row>
    <row r="12299" spans="1:8">
      <c r="A12299" s="52" t="s">
        <v>811</v>
      </c>
      <c r="B12299" s="52" t="s">
        <v>891</v>
      </c>
      <c r="C12299" s="52" t="s">
        <v>930</v>
      </c>
      <c r="D12299" s="52" t="s">
        <v>932</v>
      </c>
      <c r="E12299" s="52" t="s">
        <v>1072</v>
      </c>
      <c r="F12299" s="52" t="s">
        <v>1252</v>
      </c>
      <c r="G12299" s="56" t="s">
        <v>1253</v>
      </c>
      <c r="H12299" s="57">
        <v>5500000</v>
      </c>
    </row>
    <row r="12300" spans="1:8" ht="25.5">
      <c r="A12300" s="52" t="s">
        <v>811</v>
      </c>
      <c r="B12300" s="52" t="s">
        <v>891</v>
      </c>
      <c r="C12300" s="52" t="s">
        <v>930</v>
      </c>
      <c r="D12300" s="52" t="s">
        <v>932</v>
      </c>
      <c r="E12300" s="52" t="s">
        <v>1076</v>
      </c>
      <c r="F12300" s="52" t="s">
        <v>201</v>
      </c>
      <c r="G12300" s="56" t="s">
        <v>1077</v>
      </c>
      <c r="H12300" s="57">
        <v>269077500</v>
      </c>
    </row>
    <row r="12301" spans="1:8">
      <c r="A12301" s="52" t="s">
        <v>811</v>
      </c>
      <c r="B12301" s="52" t="s">
        <v>891</v>
      </c>
      <c r="C12301" s="52" t="s">
        <v>930</v>
      </c>
      <c r="D12301" s="52" t="s">
        <v>932</v>
      </c>
      <c r="E12301" s="52" t="s">
        <v>1076</v>
      </c>
      <c r="F12301" s="52" t="s">
        <v>1112</v>
      </c>
      <c r="G12301" s="56" t="s">
        <v>1113</v>
      </c>
      <c r="H12301" s="57">
        <v>55315000</v>
      </c>
    </row>
    <row r="12302" spans="1:8">
      <c r="A12302" s="52" t="s">
        <v>811</v>
      </c>
      <c r="B12302" s="52" t="s">
        <v>891</v>
      </c>
      <c r="C12302" s="52" t="s">
        <v>930</v>
      </c>
      <c r="D12302" s="52" t="s">
        <v>932</v>
      </c>
      <c r="E12302" s="52" t="s">
        <v>1076</v>
      </c>
      <c r="F12302" s="52" t="s">
        <v>1080</v>
      </c>
      <c r="G12302" s="56" t="s">
        <v>1081</v>
      </c>
      <c r="H12302" s="57">
        <v>2500000</v>
      </c>
    </row>
    <row r="12303" spans="1:8">
      <c r="A12303" s="52" t="s">
        <v>811</v>
      </c>
      <c r="B12303" s="52" t="s">
        <v>891</v>
      </c>
      <c r="C12303" s="52" t="s">
        <v>930</v>
      </c>
      <c r="D12303" s="52" t="s">
        <v>932</v>
      </c>
      <c r="E12303" s="52" t="s">
        <v>1076</v>
      </c>
      <c r="F12303" s="52" t="s">
        <v>1082</v>
      </c>
      <c r="G12303" s="56" t="s">
        <v>971</v>
      </c>
      <c r="H12303" s="57">
        <v>211262500</v>
      </c>
    </row>
    <row r="12304" spans="1:8">
      <c r="A12304" s="52" t="s">
        <v>811</v>
      </c>
      <c r="B12304" s="52" t="s">
        <v>891</v>
      </c>
      <c r="C12304" s="52" t="s">
        <v>930</v>
      </c>
      <c r="D12304" s="52" t="s">
        <v>932</v>
      </c>
      <c r="E12304" s="52" t="s">
        <v>1083</v>
      </c>
      <c r="F12304" s="52" t="s">
        <v>201</v>
      </c>
      <c r="G12304" s="56" t="s">
        <v>971</v>
      </c>
      <c r="H12304" s="57">
        <v>1275651227</v>
      </c>
    </row>
    <row r="12305" spans="1:8">
      <c r="A12305" s="52" t="s">
        <v>811</v>
      </c>
      <c r="B12305" s="52" t="s">
        <v>891</v>
      </c>
      <c r="C12305" s="52" t="s">
        <v>930</v>
      </c>
      <c r="D12305" s="52" t="s">
        <v>932</v>
      </c>
      <c r="E12305" s="52" t="s">
        <v>1083</v>
      </c>
      <c r="F12305" s="52" t="s">
        <v>1088</v>
      </c>
      <c r="G12305" s="56" t="s">
        <v>1089</v>
      </c>
      <c r="H12305" s="57">
        <v>95423000</v>
      </c>
    </row>
    <row r="12306" spans="1:8">
      <c r="A12306" s="52" t="s">
        <v>811</v>
      </c>
      <c r="B12306" s="52" t="s">
        <v>891</v>
      </c>
      <c r="C12306" s="52" t="s">
        <v>930</v>
      </c>
      <c r="D12306" s="52" t="s">
        <v>932</v>
      </c>
      <c r="E12306" s="52" t="s">
        <v>1083</v>
      </c>
      <c r="F12306" s="52" t="s">
        <v>1090</v>
      </c>
      <c r="G12306" s="56" t="s">
        <v>1091</v>
      </c>
      <c r="H12306" s="57">
        <v>1180228227</v>
      </c>
    </row>
    <row r="12307" spans="1:8">
      <c r="A12307" s="52" t="s">
        <v>811</v>
      </c>
      <c r="B12307" s="52" t="s">
        <v>891</v>
      </c>
      <c r="C12307" s="52" t="s">
        <v>930</v>
      </c>
      <c r="D12307" s="52" t="s">
        <v>1435</v>
      </c>
      <c r="E12307" s="52" t="s">
        <v>201</v>
      </c>
      <c r="F12307" s="52" t="s">
        <v>201</v>
      </c>
      <c r="G12307" s="56" t="s">
        <v>1436</v>
      </c>
      <c r="H12307" s="57">
        <v>399527300</v>
      </c>
    </row>
    <row r="12308" spans="1:8">
      <c r="A12308" s="52" t="s">
        <v>811</v>
      </c>
      <c r="B12308" s="52" t="s">
        <v>891</v>
      </c>
      <c r="C12308" s="52" t="s">
        <v>930</v>
      </c>
      <c r="D12308" s="52" t="s">
        <v>1435</v>
      </c>
      <c r="E12308" s="52" t="s">
        <v>1083</v>
      </c>
      <c r="F12308" s="52" t="s">
        <v>201</v>
      </c>
      <c r="G12308" s="56" t="s">
        <v>971</v>
      </c>
      <c r="H12308" s="57">
        <v>399527300</v>
      </c>
    </row>
    <row r="12309" spans="1:8">
      <c r="A12309" s="52" t="s">
        <v>811</v>
      </c>
      <c r="B12309" s="52" t="s">
        <v>891</v>
      </c>
      <c r="C12309" s="52" t="s">
        <v>930</v>
      </c>
      <c r="D12309" s="52" t="s">
        <v>1435</v>
      </c>
      <c r="E12309" s="52" t="s">
        <v>1083</v>
      </c>
      <c r="F12309" s="52" t="s">
        <v>1090</v>
      </c>
      <c r="G12309" s="56" t="s">
        <v>1091</v>
      </c>
      <c r="H12309" s="57">
        <v>399527300</v>
      </c>
    </row>
    <row r="12310" spans="1:8" ht="38.25">
      <c r="A12310" s="52" t="s">
        <v>811</v>
      </c>
      <c r="B12310" s="52" t="s">
        <v>891</v>
      </c>
      <c r="C12310" s="52" t="s">
        <v>930</v>
      </c>
      <c r="D12310" s="52" t="s">
        <v>1428</v>
      </c>
      <c r="E12310" s="52" t="s">
        <v>201</v>
      </c>
      <c r="F12310" s="52" t="s">
        <v>201</v>
      </c>
      <c r="G12310" s="56" t="s">
        <v>1429</v>
      </c>
      <c r="H12310" s="57">
        <v>969531028</v>
      </c>
    </row>
    <row r="12311" spans="1:8">
      <c r="A12311" s="52" t="s">
        <v>811</v>
      </c>
      <c r="B12311" s="52" t="s">
        <v>891</v>
      </c>
      <c r="C12311" s="52" t="s">
        <v>930</v>
      </c>
      <c r="D12311" s="52" t="s">
        <v>1428</v>
      </c>
      <c r="E12311" s="52" t="s">
        <v>934</v>
      </c>
      <c r="F12311" s="52" t="s">
        <v>201</v>
      </c>
      <c r="G12311" s="56" t="s">
        <v>935</v>
      </c>
      <c r="H12311" s="57">
        <v>205955116</v>
      </c>
    </row>
    <row r="12312" spans="1:8">
      <c r="A12312" s="52" t="s">
        <v>811</v>
      </c>
      <c r="B12312" s="52" t="s">
        <v>891</v>
      </c>
      <c r="C12312" s="52" t="s">
        <v>930</v>
      </c>
      <c r="D12312" s="52" t="s">
        <v>1428</v>
      </c>
      <c r="E12312" s="52" t="s">
        <v>934</v>
      </c>
      <c r="F12312" s="52" t="s">
        <v>936</v>
      </c>
      <c r="G12312" s="56" t="s">
        <v>937</v>
      </c>
      <c r="H12312" s="57">
        <v>205955116</v>
      </c>
    </row>
    <row r="12313" spans="1:8">
      <c r="A12313" s="52" t="s">
        <v>811</v>
      </c>
      <c r="B12313" s="52" t="s">
        <v>891</v>
      </c>
      <c r="C12313" s="52" t="s">
        <v>930</v>
      </c>
      <c r="D12313" s="52" t="s">
        <v>1428</v>
      </c>
      <c r="E12313" s="52" t="s">
        <v>944</v>
      </c>
      <c r="F12313" s="52" t="s">
        <v>201</v>
      </c>
      <c r="G12313" s="56" t="s">
        <v>945</v>
      </c>
      <c r="H12313" s="57">
        <v>21902680</v>
      </c>
    </row>
    <row r="12314" spans="1:8">
      <c r="A12314" s="52" t="s">
        <v>811</v>
      </c>
      <c r="B12314" s="52" t="s">
        <v>891</v>
      </c>
      <c r="C12314" s="52" t="s">
        <v>930</v>
      </c>
      <c r="D12314" s="52" t="s">
        <v>1428</v>
      </c>
      <c r="E12314" s="52" t="s">
        <v>944</v>
      </c>
      <c r="F12314" s="52" t="s">
        <v>946</v>
      </c>
      <c r="G12314" s="56" t="s">
        <v>947</v>
      </c>
      <c r="H12314" s="57">
        <v>8828680</v>
      </c>
    </row>
    <row r="12315" spans="1:8">
      <c r="A12315" s="52" t="s">
        <v>811</v>
      </c>
      <c r="B12315" s="52" t="s">
        <v>891</v>
      </c>
      <c r="C12315" s="52" t="s">
        <v>930</v>
      </c>
      <c r="D12315" s="52" t="s">
        <v>1428</v>
      </c>
      <c r="E12315" s="52" t="s">
        <v>944</v>
      </c>
      <c r="F12315" s="52" t="s">
        <v>1240</v>
      </c>
      <c r="G12315" s="56" t="s">
        <v>1241</v>
      </c>
      <c r="H12315" s="57">
        <v>5922000</v>
      </c>
    </row>
    <row r="12316" spans="1:8">
      <c r="A12316" s="52" t="s">
        <v>811</v>
      </c>
      <c r="B12316" s="52" t="s">
        <v>891</v>
      </c>
      <c r="C12316" s="52" t="s">
        <v>930</v>
      </c>
      <c r="D12316" s="52" t="s">
        <v>1428</v>
      </c>
      <c r="E12316" s="52" t="s">
        <v>944</v>
      </c>
      <c r="F12316" s="52" t="s">
        <v>960</v>
      </c>
      <c r="G12316" s="56" t="s">
        <v>961</v>
      </c>
      <c r="H12316" s="57">
        <v>7152000</v>
      </c>
    </row>
    <row r="12317" spans="1:8">
      <c r="A12317" s="52" t="s">
        <v>811</v>
      </c>
      <c r="B12317" s="52" t="s">
        <v>891</v>
      </c>
      <c r="C12317" s="52" t="s">
        <v>930</v>
      </c>
      <c r="D12317" s="52" t="s">
        <v>1428</v>
      </c>
      <c r="E12317" s="52" t="s">
        <v>966</v>
      </c>
      <c r="F12317" s="52" t="s">
        <v>201</v>
      </c>
      <c r="G12317" s="56" t="s">
        <v>967</v>
      </c>
      <c r="H12317" s="57">
        <v>4300000</v>
      </c>
    </row>
    <row r="12318" spans="1:8">
      <c r="A12318" s="52" t="s">
        <v>811</v>
      </c>
      <c r="B12318" s="52" t="s">
        <v>891</v>
      </c>
      <c r="C12318" s="52" t="s">
        <v>930</v>
      </c>
      <c r="D12318" s="52" t="s">
        <v>1428</v>
      </c>
      <c r="E12318" s="52" t="s">
        <v>966</v>
      </c>
      <c r="F12318" s="52" t="s">
        <v>970</v>
      </c>
      <c r="G12318" s="56" t="s">
        <v>971</v>
      </c>
      <c r="H12318" s="57">
        <v>4300000</v>
      </c>
    </row>
    <row r="12319" spans="1:8">
      <c r="A12319" s="52" t="s">
        <v>811</v>
      </c>
      <c r="B12319" s="52" t="s">
        <v>891</v>
      </c>
      <c r="C12319" s="52" t="s">
        <v>930</v>
      </c>
      <c r="D12319" s="52" t="s">
        <v>1428</v>
      </c>
      <c r="E12319" s="52" t="s">
        <v>972</v>
      </c>
      <c r="F12319" s="52" t="s">
        <v>201</v>
      </c>
      <c r="G12319" s="56" t="s">
        <v>973</v>
      </c>
      <c r="H12319" s="57">
        <v>49611806</v>
      </c>
    </row>
    <row r="12320" spans="1:8">
      <c r="A12320" s="52" t="s">
        <v>811</v>
      </c>
      <c r="B12320" s="52" t="s">
        <v>891</v>
      </c>
      <c r="C12320" s="52" t="s">
        <v>930</v>
      </c>
      <c r="D12320" s="52" t="s">
        <v>1428</v>
      </c>
      <c r="E12320" s="52" t="s">
        <v>972</v>
      </c>
      <c r="F12320" s="52" t="s">
        <v>974</v>
      </c>
      <c r="G12320" s="56" t="s">
        <v>975</v>
      </c>
      <c r="H12320" s="57">
        <v>37585800</v>
      </c>
    </row>
    <row r="12321" spans="1:8">
      <c r="A12321" s="52" t="s">
        <v>811</v>
      </c>
      <c r="B12321" s="52" t="s">
        <v>891</v>
      </c>
      <c r="C12321" s="52" t="s">
        <v>930</v>
      </c>
      <c r="D12321" s="52" t="s">
        <v>1428</v>
      </c>
      <c r="E12321" s="52" t="s">
        <v>972</v>
      </c>
      <c r="F12321" s="52" t="s">
        <v>976</v>
      </c>
      <c r="G12321" s="56" t="s">
        <v>977</v>
      </c>
      <c r="H12321" s="57">
        <v>6601080</v>
      </c>
    </row>
    <row r="12322" spans="1:8">
      <c r="A12322" s="52" t="s">
        <v>811</v>
      </c>
      <c r="B12322" s="52" t="s">
        <v>891</v>
      </c>
      <c r="C12322" s="52" t="s">
        <v>930</v>
      </c>
      <c r="D12322" s="52" t="s">
        <v>1428</v>
      </c>
      <c r="E12322" s="52" t="s">
        <v>972</v>
      </c>
      <c r="F12322" s="52" t="s">
        <v>978</v>
      </c>
      <c r="G12322" s="56" t="s">
        <v>979</v>
      </c>
      <c r="H12322" s="57">
        <v>3444566</v>
      </c>
    </row>
    <row r="12323" spans="1:8">
      <c r="A12323" s="52" t="s">
        <v>811</v>
      </c>
      <c r="B12323" s="52" t="s">
        <v>891</v>
      </c>
      <c r="C12323" s="52" t="s">
        <v>930</v>
      </c>
      <c r="D12323" s="52" t="s">
        <v>1428</v>
      </c>
      <c r="E12323" s="52" t="s">
        <v>972</v>
      </c>
      <c r="F12323" s="52" t="s">
        <v>980</v>
      </c>
      <c r="G12323" s="56" t="s">
        <v>981</v>
      </c>
      <c r="H12323" s="57">
        <v>1980360</v>
      </c>
    </row>
    <row r="12324" spans="1:8">
      <c r="A12324" s="52" t="s">
        <v>811</v>
      </c>
      <c r="B12324" s="52" t="s">
        <v>891</v>
      </c>
      <c r="C12324" s="52" t="s">
        <v>930</v>
      </c>
      <c r="D12324" s="52" t="s">
        <v>1428</v>
      </c>
      <c r="E12324" s="52" t="s">
        <v>986</v>
      </c>
      <c r="F12324" s="52" t="s">
        <v>201</v>
      </c>
      <c r="G12324" s="56" t="s">
        <v>987</v>
      </c>
      <c r="H12324" s="57">
        <v>6477426</v>
      </c>
    </row>
    <row r="12325" spans="1:8">
      <c r="A12325" s="52" t="s">
        <v>811</v>
      </c>
      <c r="B12325" s="52" t="s">
        <v>891</v>
      </c>
      <c r="C12325" s="52" t="s">
        <v>930</v>
      </c>
      <c r="D12325" s="52" t="s">
        <v>1428</v>
      </c>
      <c r="E12325" s="52" t="s">
        <v>986</v>
      </c>
      <c r="F12325" s="52" t="s">
        <v>988</v>
      </c>
      <c r="G12325" s="56" t="s">
        <v>989</v>
      </c>
      <c r="H12325" s="57">
        <v>6477426</v>
      </c>
    </row>
    <row r="12326" spans="1:8">
      <c r="A12326" s="52" t="s">
        <v>811</v>
      </c>
      <c r="B12326" s="52" t="s">
        <v>891</v>
      </c>
      <c r="C12326" s="52" t="s">
        <v>930</v>
      </c>
      <c r="D12326" s="52" t="s">
        <v>1428</v>
      </c>
      <c r="E12326" s="52" t="s">
        <v>996</v>
      </c>
      <c r="F12326" s="52" t="s">
        <v>201</v>
      </c>
      <c r="G12326" s="56" t="s">
        <v>997</v>
      </c>
      <c r="H12326" s="57">
        <v>23700000</v>
      </c>
    </row>
    <row r="12327" spans="1:8">
      <c r="A12327" s="52" t="s">
        <v>811</v>
      </c>
      <c r="B12327" s="52" t="s">
        <v>891</v>
      </c>
      <c r="C12327" s="52" t="s">
        <v>930</v>
      </c>
      <c r="D12327" s="52" t="s">
        <v>1428</v>
      </c>
      <c r="E12327" s="52" t="s">
        <v>996</v>
      </c>
      <c r="F12327" s="52" t="s">
        <v>998</v>
      </c>
      <c r="G12327" s="56" t="s">
        <v>999</v>
      </c>
      <c r="H12327" s="57">
        <v>6000000</v>
      </c>
    </row>
    <row r="12328" spans="1:8">
      <c r="A12328" s="52" t="s">
        <v>811</v>
      </c>
      <c r="B12328" s="52" t="s">
        <v>891</v>
      </c>
      <c r="C12328" s="52" t="s">
        <v>930</v>
      </c>
      <c r="D12328" s="52" t="s">
        <v>1428</v>
      </c>
      <c r="E12328" s="52" t="s">
        <v>996</v>
      </c>
      <c r="F12328" s="52" t="s">
        <v>1002</v>
      </c>
      <c r="G12328" s="56" t="s">
        <v>1003</v>
      </c>
      <c r="H12328" s="57">
        <v>17700000</v>
      </c>
    </row>
    <row r="12329" spans="1:8">
      <c r="A12329" s="52" t="s">
        <v>811</v>
      </c>
      <c r="B12329" s="52" t="s">
        <v>891</v>
      </c>
      <c r="C12329" s="52" t="s">
        <v>930</v>
      </c>
      <c r="D12329" s="52" t="s">
        <v>1428</v>
      </c>
      <c r="E12329" s="52" t="s">
        <v>1006</v>
      </c>
      <c r="F12329" s="52" t="s">
        <v>201</v>
      </c>
      <c r="G12329" s="56" t="s">
        <v>1007</v>
      </c>
      <c r="H12329" s="57">
        <v>2310000</v>
      </c>
    </row>
    <row r="12330" spans="1:8" ht="38.25">
      <c r="A12330" s="52" t="s">
        <v>811</v>
      </c>
      <c r="B12330" s="52" t="s">
        <v>891</v>
      </c>
      <c r="C12330" s="52" t="s">
        <v>930</v>
      </c>
      <c r="D12330" s="52" t="s">
        <v>1428</v>
      </c>
      <c r="E12330" s="52" t="s">
        <v>1006</v>
      </c>
      <c r="F12330" s="52" t="s">
        <v>1008</v>
      </c>
      <c r="G12330" s="56" t="s">
        <v>1009</v>
      </c>
      <c r="H12330" s="57">
        <v>990000</v>
      </c>
    </row>
    <row r="12331" spans="1:8" ht="38.25">
      <c r="A12331" s="52" t="s">
        <v>811</v>
      </c>
      <c r="B12331" s="52" t="s">
        <v>891</v>
      </c>
      <c r="C12331" s="52" t="s">
        <v>930</v>
      </c>
      <c r="D12331" s="52" t="s">
        <v>1428</v>
      </c>
      <c r="E12331" s="52" t="s">
        <v>1006</v>
      </c>
      <c r="F12331" s="52" t="s">
        <v>1012</v>
      </c>
      <c r="G12331" s="56" t="s">
        <v>1013</v>
      </c>
      <c r="H12331" s="57">
        <v>1320000</v>
      </c>
    </row>
    <row r="12332" spans="1:8">
      <c r="A12332" s="52" t="s">
        <v>811</v>
      </c>
      <c r="B12332" s="52" t="s">
        <v>891</v>
      </c>
      <c r="C12332" s="52" t="s">
        <v>930</v>
      </c>
      <c r="D12332" s="52" t="s">
        <v>1428</v>
      </c>
      <c r="E12332" s="52" t="s">
        <v>1021</v>
      </c>
      <c r="F12332" s="52" t="s">
        <v>201</v>
      </c>
      <c r="G12332" s="56" t="s">
        <v>1022</v>
      </c>
      <c r="H12332" s="57">
        <v>96948000</v>
      </c>
    </row>
    <row r="12333" spans="1:8">
      <c r="A12333" s="52" t="s">
        <v>811</v>
      </c>
      <c r="B12333" s="52" t="s">
        <v>891</v>
      </c>
      <c r="C12333" s="52" t="s">
        <v>930</v>
      </c>
      <c r="D12333" s="52" t="s">
        <v>1428</v>
      </c>
      <c r="E12333" s="52" t="s">
        <v>1021</v>
      </c>
      <c r="F12333" s="52" t="s">
        <v>1023</v>
      </c>
      <c r="G12333" s="56" t="s">
        <v>1024</v>
      </c>
      <c r="H12333" s="57">
        <v>3088000</v>
      </c>
    </row>
    <row r="12334" spans="1:8">
      <c r="A12334" s="52" t="s">
        <v>811</v>
      </c>
      <c r="B12334" s="52" t="s">
        <v>891</v>
      </c>
      <c r="C12334" s="52" t="s">
        <v>930</v>
      </c>
      <c r="D12334" s="52" t="s">
        <v>1428</v>
      </c>
      <c r="E12334" s="52" t="s">
        <v>1021</v>
      </c>
      <c r="F12334" s="52" t="s">
        <v>1025</v>
      </c>
      <c r="G12334" s="56" t="s">
        <v>1026</v>
      </c>
      <c r="H12334" s="57">
        <v>1100000</v>
      </c>
    </row>
    <row r="12335" spans="1:8">
      <c r="A12335" s="52" t="s">
        <v>811</v>
      </c>
      <c r="B12335" s="52" t="s">
        <v>891</v>
      </c>
      <c r="C12335" s="52" t="s">
        <v>930</v>
      </c>
      <c r="D12335" s="52" t="s">
        <v>1428</v>
      </c>
      <c r="E12335" s="52" t="s">
        <v>1021</v>
      </c>
      <c r="F12335" s="52" t="s">
        <v>1243</v>
      </c>
      <c r="G12335" s="56" t="s">
        <v>1244</v>
      </c>
      <c r="H12335" s="57">
        <v>3000000</v>
      </c>
    </row>
    <row r="12336" spans="1:8">
      <c r="A12336" s="52" t="s">
        <v>811</v>
      </c>
      <c r="B12336" s="52" t="s">
        <v>891</v>
      </c>
      <c r="C12336" s="52" t="s">
        <v>930</v>
      </c>
      <c r="D12336" s="52" t="s">
        <v>1428</v>
      </c>
      <c r="E12336" s="52" t="s">
        <v>1021</v>
      </c>
      <c r="F12336" s="52" t="s">
        <v>1031</v>
      </c>
      <c r="G12336" s="56" t="s">
        <v>1032</v>
      </c>
      <c r="H12336" s="57">
        <v>83110000</v>
      </c>
    </row>
    <row r="12337" spans="1:8">
      <c r="A12337" s="52" t="s">
        <v>811</v>
      </c>
      <c r="B12337" s="52" t="s">
        <v>891</v>
      </c>
      <c r="C12337" s="52" t="s">
        <v>930</v>
      </c>
      <c r="D12337" s="52" t="s">
        <v>1428</v>
      </c>
      <c r="E12337" s="52" t="s">
        <v>1021</v>
      </c>
      <c r="F12337" s="52" t="s">
        <v>1033</v>
      </c>
      <c r="G12337" s="56" t="s">
        <v>1034</v>
      </c>
      <c r="H12337" s="57">
        <v>6650000</v>
      </c>
    </row>
    <row r="12338" spans="1:8">
      <c r="A12338" s="52" t="s">
        <v>811</v>
      </c>
      <c r="B12338" s="52" t="s">
        <v>891</v>
      </c>
      <c r="C12338" s="52" t="s">
        <v>930</v>
      </c>
      <c r="D12338" s="52" t="s">
        <v>1428</v>
      </c>
      <c r="E12338" s="52" t="s">
        <v>1035</v>
      </c>
      <c r="F12338" s="52" t="s">
        <v>201</v>
      </c>
      <c r="G12338" s="56" t="s">
        <v>1036</v>
      </c>
      <c r="H12338" s="57">
        <v>9900000</v>
      </c>
    </row>
    <row r="12339" spans="1:8">
      <c r="A12339" s="52" t="s">
        <v>811</v>
      </c>
      <c r="B12339" s="52" t="s">
        <v>891</v>
      </c>
      <c r="C12339" s="52" t="s">
        <v>930</v>
      </c>
      <c r="D12339" s="52" t="s">
        <v>1428</v>
      </c>
      <c r="E12339" s="52" t="s">
        <v>1035</v>
      </c>
      <c r="F12339" s="52" t="s">
        <v>1042</v>
      </c>
      <c r="G12339" s="56" t="s">
        <v>1043</v>
      </c>
      <c r="H12339" s="57">
        <v>9900000</v>
      </c>
    </row>
    <row r="12340" spans="1:8" ht="25.5">
      <c r="A12340" s="52" t="s">
        <v>811</v>
      </c>
      <c r="B12340" s="52" t="s">
        <v>891</v>
      </c>
      <c r="C12340" s="52" t="s">
        <v>930</v>
      </c>
      <c r="D12340" s="52" t="s">
        <v>1428</v>
      </c>
      <c r="E12340" s="52" t="s">
        <v>1072</v>
      </c>
      <c r="F12340" s="52" t="s">
        <v>201</v>
      </c>
      <c r="G12340" s="56" t="s">
        <v>1073</v>
      </c>
      <c r="H12340" s="57">
        <v>11000000</v>
      </c>
    </row>
    <row r="12341" spans="1:8">
      <c r="A12341" s="52" t="s">
        <v>811</v>
      </c>
      <c r="B12341" s="52" t="s">
        <v>891</v>
      </c>
      <c r="C12341" s="52" t="s">
        <v>930</v>
      </c>
      <c r="D12341" s="52" t="s">
        <v>1428</v>
      </c>
      <c r="E12341" s="52" t="s">
        <v>1072</v>
      </c>
      <c r="F12341" s="52" t="s">
        <v>1252</v>
      </c>
      <c r="G12341" s="56" t="s">
        <v>1253</v>
      </c>
      <c r="H12341" s="57">
        <v>11000000</v>
      </c>
    </row>
    <row r="12342" spans="1:8" ht="25.5">
      <c r="A12342" s="52" t="s">
        <v>811</v>
      </c>
      <c r="B12342" s="52" t="s">
        <v>891</v>
      </c>
      <c r="C12342" s="52" t="s">
        <v>930</v>
      </c>
      <c r="D12342" s="52" t="s">
        <v>1428</v>
      </c>
      <c r="E12342" s="52" t="s">
        <v>1076</v>
      </c>
      <c r="F12342" s="52" t="s">
        <v>201</v>
      </c>
      <c r="G12342" s="56" t="s">
        <v>1077</v>
      </c>
      <c r="H12342" s="57">
        <v>54750000</v>
      </c>
    </row>
    <row r="12343" spans="1:8">
      <c r="A12343" s="52" t="s">
        <v>811</v>
      </c>
      <c r="B12343" s="52" t="s">
        <v>891</v>
      </c>
      <c r="C12343" s="52" t="s">
        <v>930</v>
      </c>
      <c r="D12343" s="52" t="s">
        <v>1428</v>
      </c>
      <c r="E12343" s="52" t="s">
        <v>1076</v>
      </c>
      <c r="F12343" s="52" t="s">
        <v>1082</v>
      </c>
      <c r="G12343" s="56" t="s">
        <v>971</v>
      </c>
      <c r="H12343" s="57">
        <v>54750000</v>
      </c>
    </row>
    <row r="12344" spans="1:8">
      <c r="A12344" s="52" t="s">
        <v>811</v>
      </c>
      <c r="B12344" s="52" t="s">
        <v>891</v>
      </c>
      <c r="C12344" s="52" t="s">
        <v>930</v>
      </c>
      <c r="D12344" s="52" t="s">
        <v>1428</v>
      </c>
      <c r="E12344" s="52" t="s">
        <v>1189</v>
      </c>
      <c r="F12344" s="52" t="s">
        <v>201</v>
      </c>
      <c r="G12344" s="56" t="s">
        <v>1190</v>
      </c>
      <c r="H12344" s="57">
        <v>5000000</v>
      </c>
    </row>
    <row r="12345" spans="1:8">
      <c r="A12345" s="52" t="s">
        <v>811</v>
      </c>
      <c r="B12345" s="52" t="s">
        <v>891</v>
      </c>
      <c r="C12345" s="52" t="s">
        <v>930</v>
      </c>
      <c r="D12345" s="52" t="s">
        <v>1428</v>
      </c>
      <c r="E12345" s="52" t="s">
        <v>1189</v>
      </c>
      <c r="F12345" s="52" t="s">
        <v>1191</v>
      </c>
      <c r="G12345" s="56" t="s">
        <v>1192</v>
      </c>
      <c r="H12345" s="57">
        <v>5000000</v>
      </c>
    </row>
    <row r="12346" spans="1:8">
      <c r="A12346" s="52" t="s">
        <v>811</v>
      </c>
      <c r="B12346" s="52" t="s">
        <v>891</v>
      </c>
      <c r="C12346" s="52" t="s">
        <v>930</v>
      </c>
      <c r="D12346" s="52" t="s">
        <v>1428</v>
      </c>
      <c r="E12346" s="52" t="s">
        <v>1083</v>
      </c>
      <c r="F12346" s="52" t="s">
        <v>201</v>
      </c>
      <c r="G12346" s="56" t="s">
        <v>971</v>
      </c>
      <c r="H12346" s="57">
        <v>477676000</v>
      </c>
    </row>
    <row r="12347" spans="1:8">
      <c r="A12347" s="52" t="s">
        <v>811</v>
      </c>
      <c r="B12347" s="52" t="s">
        <v>891</v>
      </c>
      <c r="C12347" s="52" t="s">
        <v>930</v>
      </c>
      <c r="D12347" s="52" t="s">
        <v>1428</v>
      </c>
      <c r="E12347" s="52" t="s">
        <v>1083</v>
      </c>
      <c r="F12347" s="52" t="s">
        <v>1090</v>
      </c>
      <c r="G12347" s="56" t="s">
        <v>1091</v>
      </c>
      <c r="H12347" s="57">
        <v>477676000</v>
      </c>
    </row>
    <row r="12348" spans="1:8">
      <c r="A12348" s="52" t="s">
        <v>811</v>
      </c>
      <c r="B12348" s="52" t="s">
        <v>891</v>
      </c>
      <c r="C12348" s="52" t="s">
        <v>1209</v>
      </c>
      <c r="D12348" s="52" t="s">
        <v>201</v>
      </c>
      <c r="E12348" s="52" t="s">
        <v>201</v>
      </c>
      <c r="F12348" s="52" t="s">
        <v>201</v>
      </c>
      <c r="G12348" s="56" t="s">
        <v>1210</v>
      </c>
      <c r="H12348" s="57">
        <v>3132716900</v>
      </c>
    </row>
    <row r="12349" spans="1:8" ht="25.5">
      <c r="A12349" s="52" t="s">
        <v>811</v>
      </c>
      <c r="B12349" s="52" t="s">
        <v>891</v>
      </c>
      <c r="C12349" s="52" t="s">
        <v>1209</v>
      </c>
      <c r="D12349" s="52" t="s">
        <v>1211</v>
      </c>
      <c r="E12349" s="52" t="s">
        <v>201</v>
      </c>
      <c r="F12349" s="52" t="s">
        <v>201</v>
      </c>
      <c r="G12349" s="56" t="s">
        <v>1212</v>
      </c>
      <c r="H12349" s="57">
        <v>78600000</v>
      </c>
    </row>
    <row r="12350" spans="1:8">
      <c r="A12350" s="52" t="s">
        <v>811</v>
      </c>
      <c r="B12350" s="52" t="s">
        <v>891</v>
      </c>
      <c r="C12350" s="52" t="s">
        <v>1209</v>
      </c>
      <c r="D12350" s="52" t="s">
        <v>1211</v>
      </c>
      <c r="E12350" s="52" t="s">
        <v>986</v>
      </c>
      <c r="F12350" s="52" t="s">
        <v>201</v>
      </c>
      <c r="G12350" s="56" t="s">
        <v>987</v>
      </c>
      <c r="H12350" s="57">
        <v>190000</v>
      </c>
    </row>
    <row r="12351" spans="1:8">
      <c r="A12351" s="52" t="s">
        <v>811</v>
      </c>
      <c r="B12351" s="52" t="s">
        <v>891</v>
      </c>
      <c r="C12351" s="52" t="s">
        <v>1209</v>
      </c>
      <c r="D12351" s="52" t="s">
        <v>1211</v>
      </c>
      <c r="E12351" s="52" t="s">
        <v>986</v>
      </c>
      <c r="F12351" s="52" t="s">
        <v>992</v>
      </c>
      <c r="G12351" s="56" t="s">
        <v>993</v>
      </c>
      <c r="H12351" s="57">
        <v>190000</v>
      </c>
    </row>
    <row r="12352" spans="1:8">
      <c r="A12352" s="52" t="s">
        <v>811</v>
      </c>
      <c r="B12352" s="52" t="s">
        <v>891</v>
      </c>
      <c r="C12352" s="52" t="s">
        <v>1209</v>
      </c>
      <c r="D12352" s="52" t="s">
        <v>1211</v>
      </c>
      <c r="E12352" s="52" t="s">
        <v>1044</v>
      </c>
      <c r="F12352" s="52" t="s">
        <v>201</v>
      </c>
      <c r="G12352" s="56" t="s">
        <v>1045</v>
      </c>
      <c r="H12352" s="57">
        <v>54000000</v>
      </c>
    </row>
    <row r="12353" spans="1:8">
      <c r="A12353" s="52" t="s">
        <v>811</v>
      </c>
      <c r="B12353" s="52" t="s">
        <v>891</v>
      </c>
      <c r="C12353" s="52" t="s">
        <v>1209</v>
      </c>
      <c r="D12353" s="52" t="s">
        <v>1211</v>
      </c>
      <c r="E12353" s="52" t="s">
        <v>1044</v>
      </c>
      <c r="F12353" s="52" t="s">
        <v>1048</v>
      </c>
      <c r="G12353" s="56" t="s">
        <v>1049</v>
      </c>
      <c r="H12353" s="57">
        <v>54000000</v>
      </c>
    </row>
    <row r="12354" spans="1:8" ht="25.5">
      <c r="A12354" s="52" t="s">
        <v>811</v>
      </c>
      <c r="B12354" s="52" t="s">
        <v>891</v>
      </c>
      <c r="C12354" s="52" t="s">
        <v>1209</v>
      </c>
      <c r="D12354" s="52" t="s">
        <v>1211</v>
      </c>
      <c r="E12354" s="52" t="s">
        <v>1346</v>
      </c>
      <c r="F12354" s="52" t="s">
        <v>201</v>
      </c>
      <c r="G12354" s="56" t="s">
        <v>1347</v>
      </c>
      <c r="H12354" s="57">
        <v>23600000</v>
      </c>
    </row>
    <row r="12355" spans="1:8">
      <c r="A12355" s="52" t="s">
        <v>811</v>
      </c>
      <c r="B12355" s="52" t="s">
        <v>891</v>
      </c>
      <c r="C12355" s="52" t="s">
        <v>1209</v>
      </c>
      <c r="D12355" s="52" t="s">
        <v>1211</v>
      </c>
      <c r="E12355" s="52" t="s">
        <v>1346</v>
      </c>
      <c r="F12355" s="52" t="s">
        <v>1380</v>
      </c>
      <c r="G12355" s="56" t="s">
        <v>971</v>
      </c>
      <c r="H12355" s="57">
        <v>23600000</v>
      </c>
    </row>
    <row r="12356" spans="1:8">
      <c r="A12356" s="52" t="s">
        <v>811</v>
      </c>
      <c r="B12356" s="52" t="s">
        <v>891</v>
      </c>
      <c r="C12356" s="52" t="s">
        <v>1209</v>
      </c>
      <c r="D12356" s="52" t="s">
        <v>1211</v>
      </c>
      <c r="E12356" s="52" t="s">
        <v>1083</v>
      </c>
      <c r="F12356" s="52" t="s">
        <v>201</v>
      </c>
      <c r="G12356" s="56" t="s">
        <v>971</v>
      </c>
      <c r="H12356" s="57">
        <v>810000</v>
      </c>
    </row>
    <row r="12357" spans="1:8">
      <c r="A12357" s="52" t="s">
        <v>811</v>
      </c>
      <c r="B12357" s="52" t="s">
        <v>891</v>
      </c>
      <c r="C12357" s="52" t="s">
        <v>1209</v>
      </c>
      <c r="D12357" s="52" t="s">
        <v>1211</v>
      </c>
      <c r="E12357" s="52" t="s">
        <v>1083</v>
      </c>
      <c r="F12357" s="52" t="s">
        <v>1090</v>
      </c>
      <c r="G12357" s="56" t="s">
        <v>1091</v>
      </c>
      <c r="H12357" s="57">
        <v>810000</v>
      </c>
    </row>
    <row r="12358" spans="1:8" ht="25.5">
      <c r="A12358" s="52" t="s">
        <v>811</v>
      </c>
      <c r="B12358" s="52" t="s">
        <v>891</v>
      </c>
      <c r="C12358" s="52" t="s">
        <v>1209</v>
      </c>
      <c r="D12358" s="52" t="s">
        <v>1389</v>
      </c>
      <c r="E12358" s="52" t="s">
        <v>201</v>
      </c>
      <c r="F12358" s="52" t="s">
        <v>201</v>
      </c>
      <c r="G12358" s="56" t="s">
        <v>1390</v>
      </c>
      <c r="H12358" s="57">
        <v>3054116900</v>
      </c>
    </row>
    <row r="12359" spans="1:8">
      <c r="A12359" s="52" t="s">
        <v>811</v>
      </c>
      <c r="B12359" s="52" t="s">
        <v>891</v>
      </c>
      <c r="C12359" s="52" t="s">
        <v>1209</v>
      </c>
      <c r="D12359" s="52" t="s">
        <v>1389</v>
      </c>
      <c r="E12359" s="52" t="s">
        <v>934</v>
      </c>
      <c r="F12359" s="52" t="s">
        <v>201</v>
      </c>
      <c r="G12359" s="56" t="s">
        <v>935</v>
      </c>
      <c r="H12359" s="57">
        <v>346965000</v>
      </c>
    </row>
    <row r="12360" spans="1:8">
      <c r="A12360" s="52" t="s">
        <v>811</v>
      </c>
      <c r="B12360" s="52" t="s">
        <v>891</v>
      </c>
      <c r="C12360" s="52" t="s">
        <v>1209</v>
      </c>
      <c r="D12360" s="52" t="s">
        <v>1389</v>
      </c>
      <c r="E12360" s="52" t="s">
        <v>934</v>
      </c>
      <c r="F12360" s="52" t="s">
        <v>936</v>
      </c>
      <c r="G12360" s="56" t="s">
        <v>937</v>
      </c>
      <c r="H12360" s="57">
        <v>346965000</v>
      </c>
    </row>
    <row r="12361" spans="1:8" ht="25.5">
      <c r="A12361" s="52" t="s">
        <v>811</v>
      </c>
      <c r="B12361" s="52" t="s">
        <v>891</v>
      </c>
      <c r="C12361" s="52" t="s">
        <v>1209</v>
      </c>
      <c r="D12361" s="52" t="s">
        <v>1389</v>
      </c>
      <c r="E12361" s="52" t="s">
        <v>940</v>
      </c>
      <c r="F12361" s="52" t="s">
        <v>201</v>
      </c>
      <c r="G12361" s="56" t="s">
        <v>941</v>
      </c>
      <c r="H12361" s="57">
        <v>52705800</v>
      </c>
    </row>
    <row r="12362" spans="1:8">
      <c r="A12362" s="52" t="s">
        <v>811</v>
      </c>
      <c r="B12362" s="52" t="s">
        <v>891</v>
      </c>
      <c r="C12362" s="52" t="s">
        <v>1209</v>
      </c>
      <c r="D12362" s="52" t="s">
        <v>1389</v>
      </c>
      <c r="E12362" s="52" t="s">
        <v>940</v>
      </c>
      <c r="F12362" s="52" t="s">
        <v>1308</v>
      </c>
      <c r="G12362" s="56" t="s">
        <v>1309</v>
      </c>
      <c r="H12362" s="57">
        <v>52705800</v>
      </c>
    </row>
    <row r="12363" spans="1:8">
      <c r="A12363" s="52" t="s">
        <v>811</v>
      </c>
      <c r="B12363" s="52" t="s">
        <v>891</v>
      </c>
      <c r="C12363" s="52" t="s">
        <v>1209</v>
      </c>
      <c r="D12363" s="52" t="s">
        <v>1389</v>
      </c>
      <c r="E12363" s="52" t="s">
        <v>944</v>
      </c>
      <c r="F12363" s="52" t="s">
        <v>201</v>
      </c>
      <c r="G12363" s="56" t="s">
        <v>945</v>
      </c>
      <c r="H12363" s="57">
        <v>104506300</v>
      </c>
    </row>
    <row r="12364" spans="1:8">
      <c r="A12364" s="52" t="s">
        <v>811</v>
      </c>
      <c r="B12364" s="52" t="s">
        <v>891</v>
      </c>
      <c r="C12364" s="52" t="s">
        <v>1209</v>
      </c>
      <c r="D12364" s="52" t="s">
        <v>1389</v>
      </c>
      <c r="E12364" s="52" t="s">
        <v>944</v>
      </c>
      <c r="F12364" s="52" t="s">
        <v>946</v>
      </c>
      <c r="G12364" s="56" t="s">
        <v>947</v>
      </c>
      <c r="H12364" s="57">
        <v>9816300</v>
      </c>
    </row>
    <row r="12365" spans="1:8" ht="25.5">
      <c r="A12365" s="52" t="s">
        <v>811</v>
      </c>
      <c r="B12365" s="52" t="s">
        <v>891</v>
      </c>
      <c r="C12365" s="52" t="s">
        <v>1209</v>
      </c>
      <c r="D12365" s="52" t="s">
        <v>1389</v>
      </c>
      <c r="E12365" s="52" t="s">
        <v>944</v>
      </c>
      <c r="F12365" s="52" t="s">
        <v>954</v>
      </c>
      <c r="G12365" s="56" t="s">
        <v>955</v>
      </c>
      <c r="H12365" s="57">
        <v>5860000</v>
      </c>
    </row>
    <row r="12366" spans="1:8">
      <c r="A12366" s="52" t="s">
        <v>811</v>
      </c>
      <c r="B12366" s="52" t="s">
        <v>891</v>
      </c>
      <c r="C12366" s="52" t="s">
        <v>1209</v>
      </c>
      <c r="D12366" s="52" t="s">
        <v>1389</v>
      </c>
      <c r="E12366" s="52" t="s">
        <v>944</v>
      </c>
      <c r="F12366" s="52" t="s">
        <v>960</v>
      </c>
      <c r="G12366" s="56" t="s">
        <v>961</v>
      </c>
      <c r="H12366" s="57">
        <v>88830000</v>
      </c>
    </row>
    <row r="12367" spans="1:8">
      <c r="A12367" s="52" t="s">
        <v>811</v>
      </c>
      <c r="B12367" s="52" t="s">
        <v>891</v>
      </c>
      <c r="C12367" s="52" t="s">
        <v>1209</v>
      </c>
      <c r="D12367" s="52" t="s">
        <v>1389</v>
      </c>
      <c r="E12367" s="52" t="s">
        <v>1139</v>
      </c>
      <c r="F12367" s="52" t="s">
        <v>201</v>
      </c>
      <c r="G12367" s="56" t="s">
        <v>1140</v>
      </c>
      <c r="H12367" s="57">
        <v>45000000</v>
      </c>
    </row>
    <row r="12368" spans="1:8">
      <c r="A12368" s="52" t="s">
        <v>811</v>
      </c>
      <c r="B12368" s="52" t="s">
        <v>891</v>
      </c>
      <c r="C12368" s="52" t="s">
        <v>1209</v>
      </c>
      <c r="D12368" s="52" t="s">
        <v>1389</v>
      </c>
      <c r="E12368" s="52" t="s">
        <v>1139</v>
      </c>
      <c r="F12368" s="52" t="s">
        <v>1203</v>
      </c>
      <c r="G12368" s="56" t="s">
        <v>1204</v>
      </c>
      <c r="H12368" s="57">
        <v>2550000</v>
      </c>
    </row>
    <row r="12369" spans="1:8">
      <c r="A12369" s="52" t="s">
        <v>811</v>
      </c>
      <c r="B12369" s="52" t="s">
        <v>891</v>
      </c>
      <c r="C12369" s="52" t="s">
        <v>1209</v>
      </c>
      <c r="D12369" s="52" t="s">
        <v>1389</v>
      </c>
      <c r="E12369" s="52" t="s">
        <v>1139</v>
      </c>
      <c r="F12369" s="52" t="s">
        <v>1141</v>
      </c>
      <c r="G12369" s="56" t="s">
        <v>1142</v>
      </c>
      <c r="H12369" s="57">
        <v>9950000</v>
      </c>
    </row>
    <row r="12370" spans="1:8">
      <c r="A12370" s="52" t="s">
        <v>811</v>
      </c>
      <c r="B12370" s="52" t="s">
        <v>891</v>
      </c>
      <c r="C12370" s="52" t="s">
        <v>1209</v>
      </c>
      <c r="D12370" s="52" t="s">
        <v>1389</v>
      </c>
      <c r="E12370" s="52" t="s">
        <v>1139</v>
      </c>
      <c r="F12370" s="52" t="s">
        <v>1266</v>
      </c>
      <c r="G12370" s="56" t="s">
        <v>1267</v>
      </c>
      <c r="H12370" s="57">
        <v>32500000</v>
      </c>
    </row>
    <row r="12371" spans="1:8">
      <c r="A12371" s="52" t="s">
        <v>811</v>
      </c>
      <c r="B12371" s="52" t="s">
        <v>891</v>
      </c>
      <c r="C12371" s="52" t="s">
        <v>1209</v>
      </c>
      <c r="D12371" s="52" t="s">
        <v>1389</v>
      </c>
      <c r="E12371" s="52" t="s">
        <v>966</v>
      </c>
      <c r="F12371" s="52" t="s">
        <v>201</v>
      </c>
      <c r="G12371" s="56" t="s">
        <v>967</v>
      </c>
      <c r="H12371" s="57">
        <v>25600000</v>
      </c>
    </row>
    <row r="12372" spans="1:8">
      <c r="A12372" s="52" t="s">
        <v>811</v>
      </c>
      <c r="B12372" s="52" t="s">
        <v>891</v>
      </c>
      <c r="C12372" s="52" t="s">
        <v>1209</v>
      </c>
      <c r="D12372" s="52" t="s">
        <v>1389</v>
      </c>
      <c r="E12372" s="52" t="s">
        <v>966</v>
      </c>
      <c r="F12372" s="52" t="s">
        <v>970</v>
      </c>
      <c r="G12372" s="56" t="s">
        <v>971</v>
      </c>
      <c r="H12372" s="57">
        <v>25600000</v>
      </c>
    </row>
    <row r="12373" spans="1:8">
      <c r="A12373" s="52" t="s">
        <v>811</v>
      </c>
      <c r="B12373" s="52" t="s">
        <v>891</v>
      </c>
      <c r="C12373" s="52" t="s">
        <v>1209</v>
      </c>
      <c r="D12373" s="52" t="s">
        <v>1389</v>
      </c>
      <c r="E12373" s="52" t="s">
        <v>972</v>
      </c>
      <c r="F12373" s="52" t="s">
        <v>201</v>
      </c>
      <c r="G12373" s="56" t="s">
        <v>973</v>
      </c>
      <c r="H12373" s="57">
        <v>94398532</v>
      </c>
    </row>
    <row r="12374" spans="1:8">
      <c r="A12374" s="52" t="s">
        <v>811</v>
      </c>
      <c r="B12374" s="52" t="s">
        <v>891</v>
      </c>
      <c r="C12374" s="52" t="s">
        <v>1209</v>
      </c>
      <c r="D12374" s="52" t="s">
        <v>1389</v>
      </c>
      <c r="E12374" s="52" t="s">
        <v>972</v>
      </c>
      <c r="F12374" s="52" t="s">
        <v>974</v>
      </c>
      <c r="G12374" s="56" t="s">
        <v>975</v>
      </c>
      <c r="H12374" s="57">
        <v>71065290</v>
      </c>
    </row>
    <row r="12375" spans="1:8">
      <c r="A12375" s="52" t="s">
        <v>811</v>
      </c>
      <c r="B12375" s="52" t="s">
        <v>891</v>
      </c>
      <c r="C12375" s="52" t="s">
        <v>1209</v>
      </c>
      <c r="D12375" s="52" t="s">
        <v>1389</v>
      </c>
      <c r="E12375" s="52" t="s">
        <v>972</v>
      </c>
      <c r="F12375" s="52" t="s">
        <v>976</v>
      </c>
      <c r="G12375" s="56" t="s">
        <v>977</v>
      </c>
      <c r="H12375" s="57">
        <v>11780618</v>
      </c>
    </row>
    <row r="12376" spans="1:8">
      <c r="A12376" s="52" t="s">
        <v>811</v>
      </c>
      <c r="B12376" s="52" t="s">
        <v>891</v>
      </c>
      <c r="C12376" s="52" t="s">
        <v>1209</v>
      </c>
      <c r="D12376" s="52" t="s">
        <v>1389</v>
      </c>
      <c r="E12376" s="52" t="s">
        <v>972</v>
      </c>
      <c r="F12376" s="52" t="s">
        <v>978</v>
      </c>
      <c r="G12376" s="56" t="s">
        <v>979</v>
      </c>
      <c r="H12376" s="57">
        <v>8228416</v>
      </c>
    </row>
    <row r="12377" spans="1:8">
      <c r="A12377" s="52" t="s">
        <v>811</v>
      </c>
      <c r="B12377" s="52" t="s">
        <v>891</v>
      </c>
      <c r="C12377" s="52" t="s">
        <v>1209</v>
      </c>
      <c r="D12377" s="52" t="s">
        <v>1389</v>
      </c>
      <c r="E12377" s="52" t="s">
        <v>972</v>
      </c>
      <c r="F12377" s="52" t="s">
        <v>980</v>
      </c>
      <c r="G12377" s="56" t="s">
        <v>981</v>
      </c>
      <c r="H12377" s="57">
        <v>3324208</v>
      </c>
    </row>
    <row r="12378" spans="1:8">
      <c r="A12378" s="52" t="s">
        <v>811</v>
      </c>
      <c r="B12378" s="52" t="s">
        <v>891</v>
      </c>
      <c r="C12378" s="52" t="s">
        <v>1209</v>
      </c>
      <c r="D12378" s="52" t="s">
        <v>1389</v>
      </c>
      <c r="E12378" s="52" t="s">
        <v>982</v>
      </c>
      <c r="F12378" s="52" t="s">
        <v>201</v>
      </c>
      <c r="G12378" s="56" t="s">
        <v>983</v>
      </c>
      <c r="H12378" s="57">
        <v>14256000</v>
      </c>
    </row>
    <row r="12379" spans="1:8" ht="25.5">
      <c r="A12379" s="52" t="s">
        <v>811</v>
      </c>
      <c r="B12379" s="52" t="s">
        <v>891</v>
      </c>
      <c r="C12379" s="52" t="s">
        <v>1209</v>
      </c>
      <c r="D12379" s="52" t="s">
        <v>1389</v>
      </c>
      <c r="E12379" s="52" t="s">
        <v>982</v>
      </c>
      <c r="F12379" s="52" t="s">
        <v>984</v>
      </c>
      <c r="G12379" s="56" t="s">
        <v>985</v>
      </c>
      <c r="H12379" s="57">
        <v>14256000</v>
      </c>
    </row>
    <row r="12380" spans="1:8">
      <c r="A12380" s="52" t="s">
        <v>811</v>
      </c>
      <c r="B12380" s="52" t="s">
        <v>891</v>
      </c>
      <c r="C12380" s="52" t="s">
        <v>1209</v>
      </c>
      <c r="D12380" s="52" t="s">
        <v>1389</v>
      </c>
      <c r="E12380" s="52" t="s">
        <v>986</v>
      </c>
      <c r="F12380" s="52" t="s">
        <v>201</v>
      </c>
      <c r="G12380" s="56" t="s">
        <v>987</v>
      </c>
      <c r="H12380" s="57">
        <v>4300328</v>
      </c>
    </row>
    <row r="12381" spans="1:8">
      <c r="A12381" s="52" t="s">
        <v>811</v>
      </c>
      <c r="B12381" s="52" t="s">
        <v>891</v>
      </c>
      <c r="C12381" s="52" t="s">
        <v>1209</v>
      </c>
      <c r="D12381" s="52" t="s">
        <v>1389</v>
      </c>
      <c r="E12381" s="52" t="s">
        <v>986</v>
      </c>
      <c r="F12381" s="52" t="s">
        <v>988</v>
      </c>
      <c r="G12381" s="56" t="s">
        <v>989</v>
      </c>
      <c r="H12381" s="57">
        <v>3582807</v>
      </c>
    </row>
    <row r="12382" spans="1:8">
      <c r="A12382" s="52" t="s">
        <v>811</v>
      </c>
      <c r="B12382" s="52" t="s">
        <v>891</v>
      </c>
      <c r="C12382" s="52" t="s">
        <v>1209</v>
      </c>
      <c r="D12382" s="52" t="s">
        <v>1389</v>
      </c>
      <c r="E12382" s="52" t="s">
        <v>986</v>
      </c>
      <c r="F12382" s="52" t="s">
        <v>990</v>
      </c>
      <c r="G12382" s="56" t="s">
        <v>991</v>
      </c>
      <c r="H12382" s="57">
        <v>717521</v>
      </c>
    </row>
    <row r="12383" spans="1:8">
      <c r="A12383" s="52" t="s">
        <v>811</v>
      </c>
      <c r="B12383" s="52" t="s">
        <v>891</v>
      </c>
      <c r="C12383" s="52" t="s">
        <v>1209</v>
      </c>
      <c r="D12383" s="52" t="s">
        <v>1389</v>
      </c>
      <c r="E12383" s="52" t="s">
        <v>996</v>
      </c>
      <c r="F12383" s="52" t="s">
        <v>201</v>
      </c>
      <c r="G12383" s="56" t="s">
        <v>997</v>
      </c>
      <c r="H12383" s="57">
        <v>14473228</v>
      </c>
    </row>
    <row r="12384" spans="1:8">
      <c r="A12384" s="52" t="s">
        <v>811</v>
      </c>
      <c r="B12384" s="52" t="s">
        <v>891</v>
      </c>
      <c r="C12384" s="52" t="s">
        <v>1209</v>
      </c>
      <c r="D12384" s="52" t="s">
        <v>1389</v>
      </c>
      <c r="E12384" s="52" t="s">
        <v>996</v>
      </c>
      <c r="F12384" s="52" t="s">
        <v>998</v>
      </c>
      <c r="G12384" s="56" t="s">
        <v>999</v>
      </c>
      <c r="H12384" s="57">
        <v>4145509</v>
      </c>
    </row>
    <row r="12385" spans="1:8">
      <c r="A12385" s="52" t="s">
        <v>811</v>
      </c>
      <c r="B12385" s="52" t="s">
        <v>891</v>
      </c>
      <c r="C12385" s="52" t="s">
        <v>1209</v>
      </c>
      <c r="D12385" s="52" t="s">
        <v>1389</v>
      </c>
      <c r="E12385" s="52" t="s">
        <v>996</v>
      </c>
      <c r="F12385" s="52" t="s">
        <v>1004</v>
      </c>
      <c r="G12385" s="56" t="s">
        <v>1005</v>
      </c>
      <c r="H12385" s="57">
        <v>10327719</v>
      </c>
    </row>
    <row r="12386" spans="1:8">
      <c r="A12386" s="52" t="s">
        <v>811</v>
      </c>
      <c r="B12386" s="52" t="s">
        <v>891</v>
      </c>
      <c r="C12386" s="52" t="s">
        <v>1209</v>
      </c>
      <c r="D12386" s="52" t="s">
        <v>1389</v>
      </c>
      <c r="E12386" s="52" t="s">
        <v>1006</v>
      </c>
      <c r="F12386" s="52" t="s">
        <v>201</v>
      </c>
      <c r="G12386" s="56" t="s">
        <v>1007</v>
      </c>
      <c r="H12386" s="57">
        <v>120914024</v>
      </c>
    </row>
    <row r="12387" spans="1:8" ht="38.25">
      <c r="A12387" s="52" t="s">
        <v>811</v>
      </c>
      <c r="B12387" s="52" t="s">
        <v>891</v>
      </c>
      <c r="C12387" s="52" t="s">
        <v>1209</v>
      </c>
      <c r="D12387" s="52" t="s">
        <v>1389</v>
      </c>
      <c r="E12387" s="52" t="s">
        <v>1006</v>
      </c>
      <c r="F12387" s="52" t="s">
        <v>1008</v>
      </c>
      <c r="G12387" s="56" t="s">
        <v>1009</v>
      </c>
      <c r="H12387" s="57">
        <v>2721024</v>
      </c>
    </row>
    <row r="12388" spans="1:8" ht="38.25">
      <c r="A12388" s="52" t="s">
        <v>811</v>
      </c>
      <c r="B12388" s="52" t="s">
        <v>891</v>
      </c>
      <c r="C12388" s="52" t="s">
        <v>1209</v>
      </c>
      <c r="D12388" s="52" t="s">
        <v>1389</v>
      </c>
      <c r="E12388" s="52" t="s">
        <v>1006</v>
      </c>
      <c r="F12388" s="52" t="s">
        <v>1012</v>
      </c>
      <c r="G12388" s="56" t="s">
        <v>1013</v>
      </c>
      <c r="H12388" s="57">
        <v>1980000</v>
      </c>
    </row>
    <row r="12389" spans="1:8">
      <c r="A12389" s="52" t="s">
        <v>811</v>
      </c>
      <c r="B12389" s="52" t="s">
        <v>891</v>
      </c>
      <c r="C12389" s="52" t="s">
        <v>1209</v>
      </c>
      <c r="D12389" s="52" t="s">
        <v>1389</v>
      </c>
      <c r="E12389" s="52" t="s">
        <v>1006</v>
      </c>
      <c r="F12389" s="52" t="s">
        <v>1014</v>
      </c>
      <c r="G12389" s="56" t="s">
        <v>1015</v>
      </c>
      <c r="H12389" s="57">
        <v>113347000</v>
      </c>
    </row>
    <row r="12390" spans="1:8">
      <c r="A12390" s="52" t="s">
        <v>811</v>
      </c>
      <c r="B12390" s="52" t="s">
        <v>891</v>
      </c>
      <c r="C12390" s="52" t="s">
        <v>1209</v>
      </c>
      <c r="D12390" s="52" t="s">
        <v>1389</v>
      </c>
      <c r="E12390" s="52" t="s">
        <v>1006</v>
      </c>
      <c r="F12390" s="52" t="s">
        <v>1020</v>
      </c>
      <c r="G12390" s="56" t="s">
        <v>511</v>
      </c>
      <c r="H12390" s="57">
        <v>2866000</v>
      </c>
    </row>
    <row r="12391" spans="1:8">
      <c r="A12391" s="52" t="s">
        <v>811</v>
      </c>
      <c r="B12391" s="52" t="s">
        <v>891</v>
      </c>
      <c r="C12391" s="52" t="s">
        <v>1209</v>
      </c>
      <c r="D12391" s="52" t="s">
        <v>1389</v>
      </c>
      <c r="E12391" s="52" t="s">
        <v>1021</v>
      </c>
      <c r="F12391" s="52" t="s">
        <v>201</v>
      </c>
      <c r="G12391" s="56" t="s">
        <v>1022</v>
      </c>
      <c r="H12391" s="57">
        <v>436167900</v>
      </c>
    </row>
    <row r="12392" spans="1:8">
      <c r="A12392" s="52" t="s">
        <v>811</v>
      </c>
      <c r="B12392" s="52" t="s">
        <v>891</v>
      </c>
      <c r="C12392" s="52" t="s">
        <v>1209</v>
      </c>
      <c r="D12392" s="52" t="s">
        <v>1389</v>
      </c>
      <c r="E12392" s="52" t="s">
        <v>1021</v>
      </c>
      <c r="F12392" s="52" t="s">
        <v>1023</v>
      </c>
      <c r="G12392" s="56" t="s">
        <v>1024</v>
      </c>
      <c r="H12392" s="57">
        <v>14646000</v>
      </c>
    </row>
    <row r="12393" spans="1:8">
      <c r="A12393" s="52" t="s">
        <v>811</v>
      </c>
      <c r="B12393" s="52" t="s">
        <v>891</v>
      </c>
      <c r="C12393" s="52" t="s">
        <v>1209</v>
      </c>
      <c r="D12393" s="52" t="s">
        <v>1389</v>
      </c>
      <c r="E12393" s="52" t="s">
        <v>1021</v>
      </c>
      <c r="F12393" s="52" t="s">
        <v>1025</v>
      </c>
      <c r="G12393" s="56" t="s">
        <v>1026</v>
      </c>
      <c r="H12393" s="57">
        <v>5600000</v>
      </c>
    </row>
    <row r="12394" spans="1:8">
      <c r="A12394" s="52" t="s">
        <v>811</v>
      </c>
      <c r="B12394" s="52" t="s">
        <v>891</v>
      </c>
      <c r="C12394" s="52" t="s">
        <v>1209</v>
      </c>
      <c r="D12394" s="52" t="s">
        <v>1389</v>
      </c>
      <c r="E12394" s="52" t="s">
        <v>1021</v>
      </c>
      <c r="F12394" s="52" t="s">
        <v>1031</v>
      </c>
      <c r="G12394" s="56" t="s">
        <v>1032</v>
      </c>
      <c r="H12394" s="57">
        <v>83100000</v>
      </c>
    </row>
    <row r="12395" spans="1:8">
      <c r="A12395" s="52" t="s">
        <v>811</v>
      </c>
      <c r="B12395" s="52" t="s">
        <v>891</v>
      </c>
      <c r="C12395" s="52" t="s">
        <v>1209</v>
      </c>
      <c r="D12395" s="52" t="s">
        <v>1389</v>
      </c>
      <c r="E12395" s="52" t="s">
        <v>1021</v>
      </c>
      <c r="F12395" s="52" t="s">
        <v>1033</v>
      </c>
      <c r="G12395" s="56" t="s">
        <v>1034</v>
      </c>
      <c r="H12395" s="57">
        <v>332821900</v>
      </c>
    </row>
    <row r="12396" spans="1:8">
      <c r="A12396" s="52" t="s">
        <v>811</v>
      </c>
      <c r="B12396" s="52" t="s">
        <v>891</v>
      </c>
      <c r="C12396" s="52" t="s">
        <v>1209</v>
      </c>
      <c r="D12396" s="52" t="s">
        <v>1389</v>
      </c>
      <c r="E12396" s="52" t="s">
        <v>1035</v>
      </c>
      <c r="F12396" s="52" t="s">
        <v>201</v>
      </c>
      <c r="G12396" s="56" t="s">
        <v>1036</v>
      </c>
      <c r="H12396" s="57">
        <v>120650000</v>
      </c>
    </row>
    <row r="12397" spans="1:8">
      <c r="A12397" s="52" t="s">
        <v>811</v>
      </c>
      <c r="B12397" s="52" t="s">
        <v>891</v>
      </c>
      <c r="C12397" s="52" t="s">
        <v>1209</v>
      </c>
      <c r="D12397" s="52" t="s">
        <v>1389</v>
      </c>
      <c r="E12397" s="52" t="s">
        <v>1035</v>
      </c>
      <c r="F12397" s="52" t="s">
        <v>1037</v>
      </c>
      <c r="G12397" s="56" t="s">
        <v>1038</v>
      </c>
      <c r="H12397" s="57">
        <v>5200000</v>
      </c>
    </row>
    <row r="12398" spans="1:8">
      <c r="A12398" s="52" t="s">
        <v>811</v>
      </c>
      <c r="B12398" s="52" t="s">
        <v>891</v>
      </c>
      <c r="C12398" s="52" t="s">
        <v>1209</v>
      </c>
      <c r="D12398" s="52" t="s">
        <v>1389</v>
      </c>
      <c r="E12398" s="52" t="s">
        <v>1035</v>
      </c>
      <c r="F12398" s="52" t="s">
        <v>1039</v>
      </c>
      <c r="G12398" s="56" t="s">
        <v>1040</v>
      </c>
      <c r="H12398" s="57">
        <v>45400000</v>
      </c>
    </row>
    <row r="12399" spans="1:8">
      <c r="A12399" s="52" t="s">
        <v>811</v>
      </c>
      <c r="B12399" s="52" t="s">
        <v>891</v>
      </c>
      <c r="C12399" s="52" t="s">
        <v>1209</v>
      </c>
      <c r="D12399" s="52" t="s">
        <v>1389</v>
      </c>
      <c r="E12399" s="52" t="s">
        <v>1035</v>
      </c>
      <c r="F12399" s="52" t="s">
        <v>1041</v>
      </c>
      <c r="G12399" s="56" t="s">
        <v>1028</v>
      </c>
      <c r="H12399" s="57">
        <v>51550000</v>
      </c>
    </row>
    <row r="12400" spans="1:8">
      <c r="A12400" s="52" t="s">
        <v>811</v>
      </c>
      <c r="B12400" s="52" t="s">
        <v>891</v>
      </c>
      <c r="C12400" s="52" t="s">
        <v>1209</v>
      </c>
      <c r="D12400" s="52" t="s">
        <v>1389</v>
      </c>
      <c r="E12400" s="52" t="s">
        <v>1035</v>
      </c>
      <c r="F12400" s="52" t="s">
        <v>1042</v>
      </c>
      <c r="G12400" s="56" t="s">
        <v>1043</v>
      </c>
      <c r="H12400" s="57">
        <v>18500000</v>
      </c>
    </row>
    <row r="12401" spans="1:8">
      <c r="A12401" s="52" t="s">
        <v>811</v>
      </c>
      <c r="B12401" s="52" t="s">
        <v>891</v>
      </c>
      <c r="C12401" s="52" t="s">
        <v>1209</v>
      </c>
      <c r="D12401" s="52" t="s">
        <v>1389</v>
      </c>
      <c r="E12401" s="52" t="s">
        <v>1044</v>
      </c>
      <c r="F12401" s="52" t="s">
        <v>201</v>
      </c>
      <c r="G12401" s="56" t="s">
        <v>1045</v>
      </c>
      <c r="H12401" s="57">
        <v>82940000</v>
      </c>
    </row>
    <row r="12402" spans="1:8">
      <c r="A12402" s="52" t="s">
        <v>811</v>
      </c>
      <c r="B12402" s="52" t="s">
        <v>891</v>
      </c>
      <c r="C12402" s="52" t="s">
        <v>1209</v>
      </c>
      <c r="D12402" s="52" t="s">
        <v>1389</v>
      </c>
      <c r="E12402" s="52" t="s">
        <v>1044</v>
      </c>
      <c r="F12402" s="52" t="s">
        <v>1046</v>
      </c>
      <c r="G12402" s="56" t="s">
        <v>1047</v>
      </c>
      <c r="H12402" s="57">
        <v>63600000</v>
      </c>
    </row>
    <row r="12403" spans="1:8">
      <c r="A12403" s="52" t="s">
        <v>811</v>
      </c>
      <c r="B12403" s="52" t="s">
        <v>891</v>
      </c>
      <c r="C12403" s="52" t="s">
        <v>1209</v>
      </c>
      <c r="D12403" s="52" t="s">
        <v>1389</v>
      </c>
      <c r="E12403" s="52" t="s">
        <v>1044</v>
      </c>
      <c r="F12403" s="52" t="s">
        <v>1048</v>
      </c>
      <c r="G12403" s="56" t="s">
        <v>1049</v>
      </c>
      <c r="H12403" s="57">
        <v>2700000</v>
      </c>
    </row>
    <row r="12404" spans="1:8">
      <c r="A12404" s="52" t="s">
        <v>811</v>
      </c>
      <c r="B12404" s="52" t="s">
        <v>891</v>
      </c>
      <c r="C12404" s="52" t="s">
        <v>1209</v>
      </c>
      <c r="D12404" s="52" t="s">
        <v>1389</v>
      </c>
      <c r="E12404" s="52" t="s">
        <v>1044</v>
      </c>
      <c r="F12404" s="52" t="s">
        <v>1050</v>
      </c>
      <c r="G12404" s="56" t="s">
        <v>1051</v>
      </c>
      <c r="H12404" s="57">
        <v>16640000</v>
      </c>
    </row>
    <row r="12405" spans="1:8" ht="25.5">
      <c r="A12405" s="52" t="s">
        <v>811</v>
      </c>
      <c r="B12405" s="52" t="s">
        <v>891</v>
      </c>
      <c r="C12405" s="52" t="s">
        <v>1209</v>
      </c>
      <c r="D12405" s="52" t="s">
        <v>1389</v>
      </c>
      <c r="E12405" s="52" t="s">
        <v>1058</v>
      </c>
      <c r="F12405" s="52" t="s">
        <v>201</v>
      </c>
      <c r="G12405" s="56" t="s">
        <v>1059</v>
      </c>
      <c r="H12405" s="57">
        <v>598000</v>
      </c>
    </row>
    <row r="12406" spans="1:8">
      <c r="A12406" s="52" t="s">
        <v>811</v>
      </c>
      <c r="B12406" s="52" t="s">
        <v>891</v>
      </c>
      <c r="C12406" s="52" t="s">
        <v>1209</v>
      </c>
      <c r="D12406" s="52" t="s">
        <v>1389</v>
      </c>
      <c r="E12406" s="52" t="s">
        <v>1058</v>
      </c>
      <c r="F12406" s="52" t="s">
        <v>1064</v>
      </c>
      <c r="G12406" s="56" t="s">
        <v>1065</v>
      </c>
      <c r="H12406" s="57">
        <v>598000</v>
      </c>
    </row>
    <row r="12407" spans="1:8" ht="25.5">
      <c r="A12407" s="52" t="s">
        <v>811</v>
      </c>
      <c r="B12407" s="52" t="s">
        <v>891</v>
      </c>
      <c r="C12407" s="52" t="s">
        <v>1209</v>
      </c>
      <c r="D12407" s="52" t="s">
        <v>1389</v>
      </c>
      <c r="E12407" s="52" t="s">
        <v>1076</v>
      </c>
      <c r="F12407" s="52" t="s">
        <v>201</v>
      </c>
      <c r="G12407" s="56" t="s">
        <v>1077</v>
      </c>
      <c r="H12407" s="57">
        <v>23250000</v>
      </c>
    </row>
    <row r="12408" spans="1:8">
      <c r="A12408" s="52" t="s">
        <v>811</v>
      </c>
      <c r="B12408" s="52" t="s">
        <v>891</v>
      </c>
      <c r="C12408" s="52" t="s">
        <v>1209</v>
      </c>
      <c r="D12408" s="52" t="s">
        <v>1389</v>
      </c>
      <c r="E12408" s="52" t="s">
        <v>1076</v>
      </c>
      <c r="F12408" s="52" t="s">
        <v>1082</v>
      </c>
      <c r="G12408" s="56" t="s">
        <v>971</v>
      </c>
      <c r="H12408" s="57">
        <v>23250000</v>
      </c>
    </row>
    <row r="12409" spans="1:8">
      <c r="A12409" s="52" t="s">
        <v>811</v>
      </c>
      <c r="B12409" s="52" t="s">
        <v>891</v>
      </c>
      <c r="C12409" s="52" t="s">
        <v>1209</v>
      </c>
      <c r="D12409" s="52" t="s">
        <v>1389</v>
      </c>
      <c r="E12409" s="52" t="s">
        <v>1189</v>
      </c>
      <c r="F12409" s="52" t="s">
        <v>201</v>
      </c>
      <c r="G12409" s="56" t="s">
        <v>1190</v>
      </c>
      <c r="H12409" s="57">
        <v>7200000</v>
      </c>
    </row>
    <row r="12410" spans="1:8">
      <c r="A12410" s="52" t="s">
        <v>811</v>
      </c>
      <c r="B12410" s="52" t="s">
        <v>891</v>
      </c>
      <c r="C12410" s="52" t="s">
        <v>1209</v>
      </c>
      <c r="D12410" s="52" t="s">
        <v>1389</v>
      </c>
      <c r="E12410" s="52" t="s">
        <v>1189</v>
      </c>
      <c r="F12410" s="52" t="s">
        <v>1191</v>
      </c>
      <c r="G12410" s="56" t="s">
        <v>1192</v>
      </c>
      <c r="H12410" s="57">
        <v>7200000</v>
      </c>
    </row>
    <row r="12411" spans="1:8" ht="25.5">
      <c r="A12411" s="52" t="s">
        <v>811</v>
      </c>
      <c r="B12411" s="52" t="s">
        <v>891</v>
      </c>
      <c r="C12411" s="52" t="s">
        <v>1209</v>
      </c>
      <c r="D12411" s="52" t="s">
        <v>1389</v>
      </c>
      <c r="E12411" s="52" t="s">
        <v>1346</v>
      </c>
      <c r="F12411" s="52" t="s">
        <v>201</v>
      </c>
      <c r="G12411" s="56" t="s">
        <v>1347</v>
      </c>
      <c r="H12411" s="57">
        <v>180226000</v>
      </c>
    </row>
    <row r="12412" spans="1:8">
      <c r="A12412" s="52" t="s">
        <v>811</v>
      </c>
      <c r="B12412" s="52" t="s">
        <v>891</v>
      </c>
      <c r="C12412" s="52" t="s">
        <v>1209</v>
      </c>
      <c r="D12412" s="52" t="s">
        <v>1389</v>
      </c>
      <c r="E12412" s="52" t="s">
        <v>1346</v>
      </c>
      <c r="F12412" s="52" t="s">
        <v>1381</v>
      </c>
      <c r="G12412" s="56" t="s">
        <v>1382</v>
      </c>
      <c r="H12412" s="57">
        <v>19626000</v>
      </c>
    </row>
    <row r="12413" spans="1:8">
      <c r="A12413" s="52" t="s">
        <v>811</v>
      </c>
      <c r="B12413" s="52" t="s">
        <v>891</v>
      </c>
      <c r="C12413" s="52" t="s">
        <v>1209</v>
      </c>
      <c r="D12413" s="52" t="s">
        <v>1389</v>
      </c>
      <c r="E12413" s="52" t="s">
        <v>1346</v>
      </c>
      <c r="F12413" s="52" t="s">
        <v>1383</v>
      </c>
      <c r="G12413" s="56" t="s">
        <v>1384</v>
      </c>
      <c r="H12413" s="57">
        <v>126160000</v>
      </c>
    </row>
    <row r="12414" spans="1:8">
      <c r="A12414" s="52" t="s">
        <v>811</v>
      </c>
      <c r="B12414" s="52" t="s">
        <v>891</v>
      </c>
      <c r="C12414" s="52" t="s">
        <v>1209</v>
      </c>
      <c r="D12414" s="52" t="s">
        <v>1389</v>
      </c>
      <c r="E12414" s="52" t="s">
        <v>1346</v>
      </c>
      <c r="F12414" s="52" t="s">
        <v>1380</v>
      </c>
      <c r="G12414" s="56" t="s">
        <v>971</v>
      </c>
      <c r="H12414" s="57">
        <v>34440000</v>
      </c>
    </row>
    <row r="12415" spans="1:8">
      <c r="A12415" s="52" t="s">
        <v>811</v>
      </c>
      <c r="B12415" s="52" t="s">
        <v>891</v>
      </c>
      <c r="C12415" s="52" t="s">
        <v>1209</v>
      </c>
      <c r="D12415" s="52" t="s">
        <v>1389</v>
      </c>
      <c r="E12415" s="52" t="s">
        <v>1396</v>
      </c>
      <c r="F12415" s="52" t="s">
        <v>201</v>
      </c>
      <c r="G12415" s="56" t="s">
        <v>1397</v>
      </c>
      <c r="H12415" s="57">
        <v>131100000</v>
      </c>
    </row>
    <row r="12416" spans="1:8" ht="25.5">
      <c r="A12416" s="52" t="s">
        <v>811</v>
      </c>
      <c r="B12416" s="52" t="s">
        <v>891</v>
      </c>
      <c r="C12416" s="52" t="s">
        <v>1209</v>
      </c>
      <c r="D12416" s="52" t="s">
        <v>1389</v>
      </c>
      <c r="E12416" s="52" t="s">
        <v>1396</v>
      </c>
      <c r="F12416" s="52" t="s">
        <v>1404</v>
      </c>
      <c r="G12416" s="56" t="s">
        <v>1405</v>
      </c>
      <c r="H12416" s="57">
        <v>61800000</v>
      </c>
    </row>
    <row r="12417" spans="1:8">
      <c r="A12417" s="52" t="s">
        <v>811</v>
      </c>
      <c r="B12417" s="52" t="s">
        <v>891</v>
      </c>
      <c r="C12417" s="52" t="s">
        <v>1209</v>
      </c>
      <c r="D12417" s="52" t="s">
        <v>1389</v>
      </c>
      <c r="E12417" s="52" t="s">
        <v>1396</v>
      </c>
      <c r="F12417" s="52" t="s">
        <v>1406</v>
      </c>
      <c r="G12417" s="56" t="s">
        <v>971</v>
      </c>
      <c r="H12417" s="57">
        <v>69300000</v>
      </c>
    </row>
    <row r="12418" spans="1:8">
      <c r="A12418" s="52" t="s">
        <v>811</v>
      </c>
      <c r="B12418" s="52" t="s">
        <v>891</v>
      </c>
      <c r="C12418" s="52" t="s">
        <v>1209</v>
      </c>
      <c r="D12418" s="52" t="s">
        <v>1389</v>
      </c>
      <c r="E12418" s="52" t="s">
        <v>1083</v>
      </c>
      <c r="F12418" s="52" t="s">
        <v>201</v>
      </c>
      <c r="G12418" s="56" t="s">
        <v>971</v>
      </c>
      <c r="H12418" s="57">
        <v>1246630788</v>
      </c>
    </row>
    <row r="12419" spans="1:8">
      <c r="A12419" s="52" t="s">
        <v>811</v>
      </c>
      <c r="B12419" s="52" t="s">
        <v>891</v>
      </c>
      <c r="C12419" s="52" t="s">
        <v>1209</v>
      </c>
      <c r="D12419" s="52" t="s">
        <v>1389</v>
      </c>
      <c r="E12419" s="52" t="s">
        <v>1083</v>
      </c>
      <c r="F12419" s="52" t="s">
        <v>1088</v>
      </c>
      <c r="G12419" s="56" t="s">
        <v>1089</v>
      </c>
      <c r="H12419" s="57">
        <v>16500000</v>
      </c>
    </row>
    <row r="12420" spans="1:8">
      <c r="A12420" s="52" t="s">
        <v>811</v>
      </c>
      <c r="B12420" s="52" t="s">
        <v>891</v>
      </c>
      <c r="C12420" s="52" t="s">
        <v>1209</v>
      </c>
      <c r="D12420" s="52" t="s">
        <v>1389</v>
      </c>
      <c r="E12420" s="52" t="s">
        <v>1083</v>
      </c>
      <c r="F12420" s="52" t="s">
        <v>1090</v>
      </c>
      <c r="G12420" s="56" t="s">
        <v>1091</v>
      </c>
      <c r="H12420" s="57">
        <v>1230130788</v>
      </c>
    </row>
    <row r="12421" spans="1:8" ht="38.25">
      <c r="A12421" s="52" t="s">
        <v>811</v>
      </c>
      <c r="B12421" s="52" t="s">
        <v>891</v>
      </c>
      <c r="C12421" s="52" t="s">
        <v>1209</v>
      </c>
      <c r="D12421" s="52" t="s">
        <v>1389</v>
      </c>
      <c r="E12421" s="52" t="s">
        <v>1254</v>
      </c>
      <c r="F12421" s="52" t="s">
        <v>201</v>
      </c>
      <c r="G12421" s="56" t="s">
        <v>1255</v>
      </c>
      <c r="H12421" s="57">
        <v>2235000</v>
      </c>
    </row>
    <row r="12422" spans="1:8" ht="51">
      <c r="A12422" s="52" t="s">
        <v>811</v>
      </c>
      <c r="B12422" s="52" t="s">
        <v>891</v>
      </c>
      <c r="C12422" s="52" t="s">
        <v>1209</v>
      </c>
      <c r="D12422" s="52" t="s">
        <v>1389</v>
      </c>
      <c r="E12422" s="52" t="s">
        <v>1254</v>
      </c>
      <c r="F12422" s="52" t="s">
        <v>1256</v>
      </c>
      <c r="G12422" s="56" t="s">
        <v>1257</v>
      </c>
      <c r="H12422" s="57">
        <v>2235000</v>
      </c>
    </row>
    <row r="12423" spans="1:8">
      <c r="A12423" s="52" t="s">
        <v>811</v>
      </c>
      <c r="B12423" s="52" t="s">
        <v>891</v>
      </c>
      <c r="C12423" s="52" t="s">
        <v>1213</v>
      </c>
      <c r="D12423" s="52" t="s">
        <v>201</v>
      </c>
      <c r="E12423" s="52" t="s">
        <v>201</v>
      </c>
      <c r="F12423" s="52" t="s">
        <v>201</v>
      </c>
      <c r="G12423" s="56" t="s">
        <v>1214</v>
      </c>
      <c r="H12423" s="57">
        <v>359394900</v>
      </c>
    </row>
    <row r="12424" spans="1:8">
      <c r="A12424" s="52" t="s">
        <v>811</v>
      </c>
      <c r="B12424" s="52" t="s">
        <v>891</v>
      </c>
      <c r="C12424" s="52" t="s">
        <v>1213</v>
      </c>
      <c r="D12424" s="52" t="s">
        <v>1215</v>
      </c>
      <c r="E12424" s="52" t="s">
        <v>201</v>
      </c>
      <c r="F12424" s="52" t="s">
        <v>201</v>
      </c>
      <c r="G12424" s="56" t="s">
        <v>1216</v>
      </c>
      <c r="H12424" s="57">
        <v>359394900</v>
      </c>
    </row>
    <row r="12425" spans="1:8">
      <c r="A12425" s="52" t="s">
        <v>811</v>
      </c>
      <c r="B12425" s="52" t="s">
        <v>891</v>
      </c>
      <c r="C12425" s="52" t="s">
        <v>1213</v>
      </c>
      <c r="D12425" s="52" t="s">
        <v>1215</v>
      </c>
      <c r="E12425" s="52" t="s">
        <v>1083</v>
      </c>
      <c r="F12425" s="52" t="s">
        <v>201</v>
      </c>
      <c r="G12425" s="56" t="s">
        <v>971</v>
      </c>
      <c r="H12425" s="57">
        <v>359394900</v>
      </c>
    </row>
    <row r="12426" spans="1:8">
      <c r="A12426" s="52" t="s">
        <v>811</v>
      </c>
      <c r="B12426" s="52" t="s">
        <v>891</v>
      </c>
      <c r="C12426" s="52" t="s">
        <v>1213</v>
      </c>
      <c r="D12426" s="52" t="s">
        <v>1215</v>
      </c>
      <c r="E12426" s="52" t="s">
        <v>1083</v>
      </c>
      <c r="F12426" s="52" t="s">
        <v>1090</v>
      </c>
      <c r="G12426" s="56" t="s">
        <v>1091</v>
      </c>
      <c r="H12426" s="57">
        <v>359394900</v>
      </c>
    </row>
    <row r="12427" spans="1:8">
      <c r="A12427" s="54" t="s">
        <v>892</v>
      </c>
      <c r="B12427" s="52" t="s">
        <v>201</v>
      </c>
      <c r="C12427" s="52" t="s">
        <v>201</v>
      </c>
      <c r="D12427" s="52" t="s">
        <v>201</v>
      </c>
      <c r="E12427" s="52" t="s">
        <v>201</v>
      </c>
      <c r="F12427" s="52" t="s">
        <v>201</v>
      </c>
      <c r="G12427" s="55" t="s">
        <v>893</v>
      </c>
      <c r="H12427" s="53">
        <v>3966043549956</v>
      </c>
    </row>
    <row r="12428" spans="1:8">
      <c r="A12428" s="52" t="s">
        <v>892</v>
      </c>
      <c r="B12428" s="52" t="s">
        <v>1616</v>
      </c>
      <c r="C12428" s="52" t="s">
        <v>201</v>
      </c>
      <c r="D12428" s="52" t="s">
        <v>201</v>
      </c>
      <c r="E12428" s="52" t="s">
        <v>201</v>
      </c>
      <c r="F12428" s="52" t="s">
        <v>201</v>
      </c>
      <c r="G12428" s="56" t="s">
        <v>1617</v>
      </c>
      <c r="H12428" s="57">
        <v>3966043549956</v>
      </c>
    </row>
    <row r="12429" spans="1:8">
      <c r="A12429" s="52" t="s">
        <v>892</v>
      </c>
      <c r="B12429" s="52" t="s">
        <v>1616</v>
      </c>
      <c r="C12429" s="52" t="s">
        <v>289</v>
      </c>
      <c r="D12429" s="52" t="s">
        <v>201</v>
      </c>
      <c r="E12429" s="52" t="s">
        <v>201</v>
      </c>
      <c r="F12429" s="52" t="s">
        <v>201</v>
      </c>
      <c r="G12429" s="56" t="s">
        <v>1487</v>
      </c>
      <c r="H12429" s="57">
        <v>102138136969</v>
      </c>
    </row>
    <row r="12430" spans="1:8">
      <c r="A12430" s="52" t="s">
        <v>892</v>
      </c>
      <c r="B12430" s="52" t="s">
        <v>1616</v>
      </c>
      <c r="C12430" s="52" t="s">
        <v>289</v>
      </c>
      <c r="D12430" s="52" t="s">
        <v>318</v>
      </c>
      <c r="E12430" s="52" t="s">
        <v>201</v>
      </c>
      <c r="F12430" s="52" t="s">
        <v>201</v>
      </c>
      <c r="G12430" s="56" t="s">
        <v>1487</v>
      </c>
      <c r="H12430" s="57">
        <v>102138136969</v>
      </c>
    </row>
    <row r="12431" spans="1:8">
      <c r="A12431" s="52" t="s">
        <v>892</v>
      </c>
      <c r="B12431" s="52" t="s">
        <v>1616</v>
      </c>
      <c r="C12431" s="52" t="s">
        <v>289</v>
      </c>
      <c r="D12431" s="52" t="s">
        <v>318</v>
      </c>
      <c r="E12431" s="52" t="s">
        <v>934</v>
      </c>
      <c r="F12431" s="52" t="s">
        <v>201</v>
      </c>
      <c r="G12431" s="56" t="s">
        <v>935</v>
      </c>
      <c r="H12431" s="57">
        <v>6004604756</v>
      </c>
    </row>
    <row r="12432" spans="1:8">
      <c r="A12432" s="52" t="s">
        <v>892</v>
      </c>
      <c r="B12432" s="52" t="s">
        <v>1616</v>
      </c>
      <c r="C12432" s="52" t="s">
        <v>289</v>
      </c>
      <c r="D12432" s="52" t="s">
        <v>318</v>
      </c>
      <c r="E12432" s="52" t="s">
        <v>934</v>
      </c>
      <c r="F12432" s="52" t="s">
        <v>936</v>
      </c>
      <c r="G12432" s="56" t="s">
        <v>937</v>
      </c>
      <c r="H12432" s="57">
        <v>6004604756</v>
      </c>
    </row>
    <row r="12433" spans="1:8" ht="25.5">
      <c r="A12433" s="52" t="s">
        <v>892</v>
      </c>
      <c r="B12433" s="52" t="s">
        <v>1616</v>
      </c>
      <c r="C12433" s="52" t="s">
        <v>289</v>
      </c>
      <c r="D12433" s="52" t="s">
        <v>318</v>
      </c>
      <c r="E12433" s="52" t="s">
        <v>940</v>
      </c>
      <c r="F12433" s="52" t="s">
        <v>201</v>
      </c>
      <c r="G12433" s="56" t="s">
        <v>941</v>
      </c>
      <c r="H12433" s="57">
        <v>10320000</v>
      </c>
    </row>
    <row r="12434" spans="1:8" ht="25.5">
      <c r="A12434" s="52" t="s">
        <v>892</v>
      </c>
      <c r="B12434" s="52" t="s">
        <v>1616</v>
      </c>
      <c r="C12434" s="52" t="s">
        <v>289</v>
      </c>
      <c r="D12434" s="52" t="s">
        <v>318</v>
      </c>
      <c r="E12434" s="52" t="s">
        <v>940</v>
      </c>
      <c r="F12434" s="52" t="s">
        <v>942</v>
      </c>
      <c r="G12434" s="56" t="s">
        <v>943</v>
      </c>
      <c r="H12434" s="57">
        <v>10320000</v>
      </c>
    </row>
    <row r="12435" spans="1:8">
      <c r="A12435" s="52" t="s">
        <v>892</v>
      </c>
      <c r="B12435" s="52" t="s">
        <v>1616</v>
      </c>
      <c r="C12435" s="52" t="s">
        <v>289</v>
      </c>
      <c r="D12435" s="52" t="s">
        <v>318</v>
      </c>
      <c r="E12435" s="52" t="s">
        <v>944</v>
      </c>
      <c r="F12435" s="52" t="s">
        <v>201</v>
      </c>
      <c r="G12435" s="56" t="s">
        <v>945</v>
      </c>
      <c r="H12435" s="57">
        <v>17169727137</v>
      </c>
    </row>
    <row r="12436" spans="1:8">
      <c r="A12436" s="52" t="s">
        <v>892</v>
      </c>
      <c r="B12436" s="52" t="s">
        <v>1616</v>
      </c>
      <c r="C12436" s="52" t="s">
        <v>289</v>
      </c>
      <c r="D12436" s="52" t="s">
        <v>318</v>
      </c>
      <c r="E12436" s="52" t="s">
        <v>944</v>
      </c>
      <c r="F12436" s="52" t="s">
        <v>946</v>
      </c>
      <c r="G12436" s="56" t="s">
        <v>947</v>
      </c>
      <c r="H12436" s="57">
        <v>2329739684</v>
      </c>
    </row>
    <row r="12437" spans="1:8">
      <c r="A12437" s="52" t="s">
        <v>892</v>
      </c>
      <c r="B12437" s="52" t="s">
        <v>1616</v>
      </c>
      <c r="C12437" s="52" t="s">
        <v>289</v>
      </c>
      <c r="D12437" s="52" t="s">
        <v>318</v>
      </c>
      <c r="E12437" s="52" t="s">
        <v>944</v>
      </c>
      <c r="F12437" s="52" t="s">
        <v>1240</v>
      </c>
      <c r="G12437" s="56" t="s">
        <v>1241</v>
      </c>
      <c r="H12437" s="57">
        <v>243630400</v>
      </c>
    </row>
    <row r="12438" spans="1:8">
      <c r="A12438" s="52" t="s">
        <v>892</v>
      </c>
      <c r="B12438" s="52" t="s">
        <v>1616</v>
      </c>
      <c r="C12438" s="52" t="s">
        <v>289</v>
      </c>
      <c r="D12438" s="52" t="s">
        <v>318</v>
      </c>
      <c r="E12438" s="52" t="s">
        <v>944</v>
      </c>
      <c r="F12438" s="52" t="s">
        <v>948</v>
      </c>
      <c r="G12438" s="56" t="s">
        <v>949</v>
      </c>
      <c r="H12438" s="57">
        <v>4387500</v>
      </c>
    </row>
    <row r="12439" spans="1:8" ht="25.5">
      <c r="A12439" s="52" t="s">
        <v>892</v>
      </c>
      <c r="B12439" s="52" t="s">
        <v>1616</v>
      </c>
      <c r="C12439" s="52" t="s">
        <v>289</v>
      </c>
      <c r="D12439" s="52" t="s">
        <v>318</v>
      </c>
      <c r="E12439" s="52" t="s">
        <v>944</v>
      </c>
      <c r="F12439" s="52" t="s">
        <v>952</v>
      </c>
      <c r="G12439" s="56" t="s">
        <v>953</v>
      </c>
      <c r="H12439" s="57">
        <v>16071000</v>
      </c>
    </row>
    <row r="12440" spans="1:8" ht="25.5">
      <c r="A12440" s="52" t="s">
        <v>892</v>
      </c>
      <c r="B12440" s="52" t="s">
        <v>1616</v>
      </c>
      <c r="C12440" s="52" t="s">
        <v>289</v>
      </c>
      <c r="D12440" s="52" t="s">
        <v>318</v>
      </c>
      <c r="E12440" s="52" t="s">
        <v>944</v>
      </c>
      <c r="F12440" s="52" t="s">
        <v>954</v>
      </c>
      <c r="G12440" s="56" t="s">
        <v>955</v>
      </c>
      <c r="H12440" s="57">
        <v>4654632209</v>
      </c>
    </row>
    <row r="12441" spans="1:8" ht="25.5">
      <c r="A12441" s="52" t="s">
        <v>892</v>
      </c>
      <c r="B12441" s="52" t="s">
        <v>1616</v>
      </c>
      <c r="C12441" s="52" t="s">
        <v>289</v>
      </c>
      <c r="D12441" s="52" t="s">
        <v>318</v>
      </c>
      <c r="E12441" s="52" t="s">
        <v>944</v>
      </c>
      <c r="F12441" s="52" t="s">
        <v>956</v>
      </c>
      <c r="G12441" s="56" t="s">
        <v>957</v>
      </c>
      <c r="H12441" s="57">
        <v>2472904611</v>
      </c>
    </row>
    <row r="12442" spans="1:8">
      <c r="A12442" s="52" t="s">
        <v>892</v>
      </c>
      <c r="B12442" s="52" t="s">
        <v>1616</v>
      </c>
      <c r="C12442" s="52" t="s">
        <v>289</v>
      </c>
      <c r="D12442" s="52" t="s">
        <v>318</v>
      </c>
      <c r="E12442" s="52" t="s">
        <v>944</v>
      </c>
      <c r="F12442" s="52" t="s">
        <v>1287</v>
      </c>
      <c r="G12442" s="56" t="s">
        <v>1288</v>
      </c>
      <c r="H12442" s="57">
        <v>2686678690</v>
      </c>
    </row>
    <row r="12443" spans="1:8">
      <c r="A12443" s="52" t="s">
        <v>892</v>
      </c>
      <c r="B12443" s="52" t="s">
        <v>1616</v>
      </c>
      <c r="C12443" s="52" t="s">
        <v>289</v>
      </c>
      <c r="D12443" s="52" t="s">
        <v>318</v>
      </c>
      <c r="E12443" s="52" t="s">
        <v>944</v>
      </c>
      <c r="F12443" s="52" t="s">
        <v>958</v>
      </c>
      <c r="G12443" s="56" t="s">
        <v>959</v>
      </c>
      <c r="H12443" s="57">
        <v>1559286897</v>
      </c>
    </row>
    <row r="12444" spans="1:8">
      <c r="A12444" s="52" t="s">
        <v>892</v>
      </c>
      <c r="B12444" s="52" t="s">
        <v>1616</v>
      </c>
      <c r="C12444" s="52" t="s">
        <v>289</v>
      </c>
      <c r="D12444" s="52" t="s">
        <v>318</v>
      </c>
      <c r="E12444" s="52" t="s">
        <v>944</v>
      </c>
      <c r="F12444" s="52" t="s">
        <v>960</v>
      </c>
      <c r="G12444" s="56" t="s">
        <v>961</v>
      </c>
      <c r="H12444" s="57">
        <v>3202396146</v>
      </c>
    </row>
    <row r="12445" spans="1:8">
      <c r="A12445" s="52" t="s">
        <v>892</v>
      </c>
      <c r="B12445" s="52" t="s">
        <v>1616</v>
      </c>
      <c r="C12445" s="52" t="s">
        <v>289</v>
      </c>
      <c r="D12445" s="52" t="s">
        <v>318</v>
      </c>
      <c r="E12445" s="52" t="s">
        <v>1139</v>
      </c>
      <c r="F12445" s="52" t="s">
        <v>201</v>
      </c>
      <c r="G12445" s="56" t="s">
        <v>1140</v>
      </c>
      <c r="H12445" s="57">
        <v>242892500</v>
      </c>
    </row>
    <row r="12446" spans="1:8">
      <c r="A12446" s="52" t="s">
        <v>892</v>
      </c>
      <c r="B12446" s="52" t="s">
        <v>1616</v>
      </c>
      <c r="C12446" s="52" t="s">
        <v>289</v>
      </c>
      <c r="D12446" s="52" t="s">
        <v>318</v>
      </c>
      <c r="E12446" s="52" t="s">
        <v>1139</v>
      </c>
      <c r="F12446" s="52" t="s">
        <v>1203</v>
      </c>
      <c r="G12446" s="56" t="s">
        <v>1204</v>
      </c>
      <c r="H12446" s="57">
        <v>105561000</v>
      </c>
    </row>
    <row r="12447" spans="1:8">
      <c r="A12447" s="52" t="s">
        <v>892</v>
      </c>
      <c r="B12447" s="52" t="s">
        <v>1616</v>
      </c>
      <c r="C12447" s="52" t="s">
        <v>289</v>
      </c>
      <c r="D12447" s="52" t="s">
        <v>318</v>
      </c>
      <c r="E12447" s="52" t="s">
        <v>1139</v>
      </c>
      <c r="F12447" s="52" t="s">
        <v>1141</v>
      </c>
      <c r="G12447" s="56" t="s">
        <v>1142</v>
      </c>
      <c r="H12447" s="57">
        <v>127001500</v>
      </c>
    </row>
    <row r="12448" spans="1:8">
      <c r="A12448" s="52" t="s">
        <v>892</v>
      </c>
      <c r="B12448" s="52" t="s">
        <v>1616</v>
      </c>
      <c r="C12448" s="52" t="s">
        <v>289</v>
      </c>
      <c r="D12448" s="52" t="s">
        <v>318</v>
      </c>
      <c r="E12448" s="52" t="s">
        <v>1139</v>
      </c>
      <c r="F12448" s="52" t="s">
        <v>1266</v>
      </c>
      <c r="G12448" s="56" t="s">
        <v>1267</v>
      </c>
      <c r="H12448" s="57">
        <v>10330000</v>
      </c>
    </row>
    <row r="12449" spans="1:8">
      <c r="A12449" s="52" t="s">
        <v>892</v>
      </c>
      <c r="B12449" s="52" t="s">
        <v>1616</v>
      </c>
      <c r="C12449" s="52" t="s">
        <v>289</v>
      </c>
      <c r="D12449" s="52" t="s">
        <v>318</v>
      </c>
      <c r="E12449" s="52" t="s">
        <v>966</v>
      </c>
      <c r="F12449" s="52" t="s">
        <v>201</v>
      </c>
      <c r="G12449" s="56" t="s">
        <v>967</v>
      </c>
      <c r="H12449" s="57">
        <v>149672000</v>
      </c>
    </row>
    <row r="12450" spans="1:8">
      <c r="A12450" s="52" t="s">
        <v>892</v>
      </c>
      <c r="B12450" s="52" t="s">
        <v>1616</v>
      </c>
      <c r="C12450" s="52" t="s">
        <v>289</v>
      </c>
      <c r="D12450" s="52" t="s">
        <v>318</v>
      </c>
      <c r="E12450" s="52" t="s">
        <v>966</v>
      </c>
      <c r="F12450" s="52" t="s">
        <v>970</v>
      </c>
      <c r="G12450" s="56" t="s">
        <v>971</v>
      </c>
      <c r="H12450" s="57">
        <v>149672000</v>
      </c>
    </row>
    <row r="12451" spans="1:8">
      <c r="A12451" s="52" t="s">
        <v>892</v>
      </c>
      <c r="B12451" s="52" t="s">
        <v>1616</v>
      </c>
      <c r="C12451" s="52" t="s">
        <v>289</v>
      </c>
      <c r="D12451" s="52" t="s">
        <v>318</v>
      </c>
      <c r="E12451" s="52" t="s">
        <v>972</v>
      </c>
      <c r="F12451" s="52" t="s">
        <v>201</v>
      </c>
      <c r="G12451" s="56" t="s">
        <v>973</v>
      </c>
      <c r="H12451" s="57">
        <v>1538700076</v>
      </c>
    </row>
    <row r="12452" spans="1:8">
      <c r="A12452" s="52" t="s">
        <v>892</v>
      </c>
      <c r="B12452" s="52" t="s">
        <v>1616</v>
      </c>
      <c r="C12452" s="52" t="s">
        <v>289</v>
      </c>
      <c r="D12452" s="52" t="s">
        <v>318</v>
      </c>
      <c r="E12452" s="52" t="s">
        <v>972</v>
      </c>
      <c r="F12452" s="52" t="s">
        <v>974</v>
      </c>
      <c r="G12452" s="56" t="s">
        <v>975</v>
      </c>
      <c r="H12452" s="57">
        <v>1211345040</v>
      </c>
    </row>
    <row r="12453" spans="1:8">
      <c r="A12453" s="52" t="s">
        <v>892</v>
      </c>
      <c r="B12453" s="52" t="s">
        <v>1616</v>
      </c>
      <c r="C12453" s="52" t="s">
        <v>289</v>
      </c>
      <c r="D12453" s="52" t="s">
        <v>318</v>
      </c>
      <c r="E12453" s="52" t="s">
        <v>972</v>
      </c>
      <c r="F12453" s="52" t="s">
        <v>976</v>
      </c>
      <c r="G12453" s="56" t="s">
        <v>977</v>
      </c>
      <c r="H12453" s="57">
        <v>226920129</v>
      </c>
    </row>
    <row r="12454" spans="1:8">
      <c r="A12454" s="52" t="s">
        <v>892</v>
      </c>
      <c r="B12454" s="52" t="s">
        <v>1616</v>
      </c>
      <c r="C12454" s="52" t="s">
        <v>289</v>
      </c>
      <c r="D12454" s="52" t="s">
        <v>318</v>
      </c>
      <c r="E12454" s="52" t="s">
        <v>972</v>
      </c>
      <c r="F12454" s="52" t="s">
        <v>978</v>
      </c>
      <c r="G12454" s="56" t="s">
        <v>979</v>
      </c>
      <c r="H12454" s="57">
        <v>100434907</v>
      </c>
    </row>
    <row r="12455" spans="1:8" ht="25.5">
      <c r="A12455" s="52" t="s">
        <v>892</v>
      </c>
      <c r="B12455" s="52" t="s">
        <v>1616</v>
      </c>
      <c r="C12455" s="52" t="s">
        <v>289</v>
      </c>
      <c r="D12455" s="52" t="s">
        <v>318</v>
      </c>
      <c r="E12455" s="52" t="s">
        <v>1612</v>
      </c>
      <c r="F12455" s="52" t="s">
        <v>201</v>
      </c>
      <c r="G12455" s="56" t="s">
        <v>1613</v>
      </c>
      <c r="H12455" s="57">
        <v>17822360256</v>
      </c>
    </row>
    <row r="12456" spans="1:8">
      <c r="A12456" s="52" t="s">
        <v>892</v>
      </c>
      <c r="B12456" s="52" t="s">
        <v>1616</v>
      </c>
      <c r="C12456" s="52" t="s">
        <v>289</v>
      </c>
      <c r="D12456" s="52" t="s">
        <v>318</v>
      </c>
      <c r="E12456" s="52" t="s">
        <v>1612</v>
      </c>
      <c r="F12456" s="52" t="s">
        <v>1614</v>
      </c>
      <c r="G12456" s="56" t="s">
        <v>1615</v>
      </c>
      <c r="H12456" s="57">
        <v>10592543156</v>
      </c>
    </row>
    <row r="12457" spans="1:8">
      <c r="A12457" s="52" t="s">
        <v>892</v>
      </c>
      <c r="B12457" s="52" t="s">
        <v>1616</v>
      </c>
      <c r="C12457" s="52" t="s">
        <v>289</v>
      </c>
      <c r="D12457" s="52" t="s">
        <v>318</v>
      </c>
      <c r="E12457" s="52" t="s">
        <v>1612</v>
      </c>
      <c r="F12457" s="52" t="s">
        <v>1618</v>
      </c>
      <c r="G12457" s="56" t="s">
        <v>971</v>
      </c>
      <c r="H12457" s="57">
        <v>7229817100</v>
      </c>
    </row>
    <row r="12458" spans="1:8">
      <c r="A12458" s="52" t="s">
        <v>892</v>
      </c>
      <c r="B12458" s="52" t="s">
        <v>1616</v>
      </c>
      <c r="C12458" s="52" t="s">
        <v>289</v>
      </c>
      <c r="D12458" s="52" t="s">
        <v>318</v>
      </c>
      <c r="E12458" s="52" t="s">
        <v>982</v>
      </c>
      <c r="F12458" s="52" t="s">
        <v>201</v>
      </c>
      <c r="G12458" s="56" t="s">
        <v>983</v>
      </c>
      <c r="H12458" s="57">
        <v>6380765182</v>
      </c>
    </row>
    <row r="12459" spans="1:8">
      <c r="A12459" s="52" t="s">
        <v>892</v>
      </c>
      <c r="B12459" s="52" t="s">
        <v>1616</v>
      </c>
      <c r="C12459" s="52" t="s">
        <v>289</v>
      </c>
      <c r="D12459" s="52" t="s">
        <v>318</v>
      </c>
      <c r="E12459" s="52" t="s">
        <v>982</v>
      </c>
      <c r="F12459" s="52" t="s">
        <v>1362</v>
      </c>
      <c r="G12459" s="56" t="s">
        <v>1363</v>
      </c>
      <c r="H12459" s="57">
        <v>1334505000</v>
      </c>
    </row>
    <row r="12460" spans="1:8" ht="25.5">
      <c r="A12460" s="52" t="s">
        <v>892</v>
      </c>
      <c r="B12460" s="52" t="s">
        <v>1616</v>
      </c>
      <c r="C12460" s="52" t="s">
        <v>289</v>
      </c>
      <c r="D12460" s="52" t="s">
        <v>318</v>
      </c>
      <c r="E12460" s="52" t="s">
        <v>982</v>
      </c>
      <c r="F12460" s="52" t="s">
        <v>984</v>
      </c>
      <c r="G12460" s="56" t="s">
        <v>985</v>
      </c>
      <c r="H12460" s="57">
        <v>21033000</v>
      </c>
    </row>
    <row r="12461" spans="1:8">
      <c r="A12461" s="52" t="s">
        <v>892</v>
      </c>
      <c r="B12461" s="52" t="s">
        <v>1616</v>
      </c>
      <c r="C12461" s="52" t="s">
        <v>289</v>
      </c>
      <c r="D12461" s="52" t="s">
        <v>318</v>
      </c>
      <c r="E12461" s="52" t="s">
        <v>982</v>
      </c>
      <c r="F12461" s="52" t="s">
        <v>1242</v>
      </c>
      <c r="G12461" s="56" t="s">
        <v>971</v>
      </c>
      <c r="H12461" s="57">
        <v>5025227182</v>
      </c>
    </row>
    <row r="12462" spans="1:8">
      <c r="A12462" s="52" t="s">
        <v>892</v>
      </c>
      <c r="B12462" s="52" t="s">
        <v>1616</v>
      </c>
      <c r="C12462" s="52" t="s">
        <v>289</v>
      </c>
      <c r="D12462" s="52" t="s">
        <v>318</v>
      </c>
      <c r="E12462" s="52" t="s">
        <v>986</v>
      </c>
      <c r="F12462" s="52" t="s">
        <v>201</v>
      </c>
      <c r="G12462" s="56" t="s">
        <v>987</v>
      </c>
      <c r="H12462" s="57">
        <v>14929000</v>
      </c>
    </row>
    <row r="12463" spans="1:8">
      <c r="A12463" s="52" t="s">
        <v>892</v>
      </c>
      <c r="B12463" s="52" t="s">
        <v>1616</v>
      </c>
      <c r="C12463" s="52" t="s">
        <v>289</v>
      </c>
      <c r="D12463" s="52" t="s">
        <v>318</v>
      </c>
      <c r="E12463" s="52" t="s">
        <v>986</v>
      </c>
      <c r="F12463" s="52" t="s">
        <v>992</v>
      </c>
      <c r="G12463" s="56" t="s">
        <v>993</v>
      </c>
      <c r="H12463" s="57">
        <v>14929000</v>
      </c>
    </row>
    <row r="12464" spans="1:8">
      <c r="A12464" s="52" t="s">
        <v>892</v>
      </c>
      <c r="B12464" s="52" t="s">
        <v>1616</v>
      </c>
      <c r="C12464" s="52" t="s">
        <v>289</v>
      </c>
      <c r="D12464" s="52" t="s">
        <v>318</v>
      </c>
      <c r="E12464" s="52" t="s">
        <v>996</v>
      </c>
      <c r="F12464" s="52" t="s">
        <v>201</v>
      </c>
      <c r="G12464" s="56" t="s">
        <v>997</v>
      </c>
      <c r="H12464" s="57">
        <v>496097243</v>
      </c>
    </row>
    <row r="12465" spans="1:8">
      <c r="A12465" s="52" t="s">
        <v>892</v>
      </c>
      <c r="B12465" s="52" t="s">
        <v>1616</v>
      </c>
      <c r="C12465" s="52" t="s">
        <v>289</v>
      </c>
      <c r="D12465" s="52" t="s">
        <v>318</v>
      </c>
      <c r="E12465" s="52" t="s">
        <v>996</v>
      </c>
      <c r="F12465" s="52" t="s">
        <v>998</v>
      </c>
      <c r="G12465" s="56" t="s">
        <v>999</v>
      </c>
      <c r="H12465" s="57">
        <v>195063556</v>
      </c>
    </row>
    <row r="12466" spans="1:8">
      <c r="A12466" s="52" t="s">
        <v>892</v>
      </c>
      <c r="B12466" s="52" t="s">
        <v>1616</v>
      </c>
      <c r="C12466" s="52" t="s">
        <v>289</v>
      </c>
      <c r="D12466" s="52" t="s">
        <v>318</v>
      </c>
      <c r="E12466" s="52" t="s">
        <v>996</v>
      </c>
      <c r="F12466" s="52" t="s">
        <v>1000</v>
      </c>
      <c r="G12466" s="56" t="s">
        <v>1001</v>
      </c>
      <c r="H12466" s="57">
        <v>257671267</v>
      </c>
    </row>
    <row r="12467" spans="1:8">
      <c r="A12467" s="52" t="s">
        <v>892</v>
      </c>
      <c r="B12467" s="52" t="s">
        <v>1616</v>
      </c>
      <c r="C12467" s="52" t="s">
        <v>289</v>
      </c>
      <c r="D12467" s="52" t="s">
        <v>318</v>
      </c>
      <c r="E12467" s="52" t="s">
        <v>996</v>
      </c>
      <c r="F12467" s="52" t="s">
        <v>1002</v>
      </c>
      <c r="G12467" s="56" t="s">
        <v>1003</v>
      </c>
      <c r="H12467" s="57">
        <v>1200000</v>
      </c>
    </row>
    <row r="12468" spans="1:8">
      <c r="A12468" s="52" t="s">
        <v>892</v>
      </c>
      <c r="B12468" s="52" t="s">
        <v>1616</v>
      </c>
      <c r="C12468" s="52" t="s">
        <v>289</v>
      </c>
      <c r="D12468" s="52" t="s">
        <v>318</v>
      </c>
      <c r="E12468" s="52" t="s">
        <v>996</v>
      </c>
      <c r="F12468" s="52" t="s">
        <v>1004</v>
      </c>
      <c r="G12468" s="56" t="s">
        <v>1005</v>
      </c>
      <c r="H12468" s="57">
        <v>42162420</v>
      </c>
    </row>
    <row r="12469" spans="1:8">
      <c r="A12469" s="52" t="s">
        <v>892</v>
      </c>
      <c r="B12469" s="52" t="s">
        <v>1616</v>
      </c>
      <c r="C12469" s="52" t="s">
        <v>289</v>
      </c>
      <c r="D12469" s="52" t="s">
        <v>318</v>
      </c>
      <c r="E12469" s="52" t="s">
        <v>1006</v>
      </c>
      <c r="F12469" s="52" t="s">
        <v>201</v>
      </c>
      <c r="G12469" s="56" t="s">
        <v>1007</v>
      </c>
      <c r="H12469" s="57">
        <v>246170018</v>
      </c>
    </row>
    <row r="12470" spans="1:8" ht="38.25">
      <c r="A12470" s="52" t="s">
        <v>892</v>
      </c>
      <c r="B12470" s="52" t="s">
        <v>1616</v>
      </c>
      <c r="C12470" s="52" t="s">
        <v>289</v>
      </c>
      <c r="D12470" s="52" t="s">
        <v>318</v>
      </c>
      <c r="E12470" s="52" t="s">
        <v>1006</v>
      </c>
      <c r="F12470" s="52" t="s">
        <v>1012</v>
      </c>
      <c r="G12470" s="56" t="s">
        <v>1013</v>
      </c>
      <c r="H12470" s="57">
        <v>5280000</v>
      </c>
    </row>
    <row r="12471" spans="1:8">
      <c r="A12471" s="52" t="s">
        <v>892</v>
      </c>
      <c r="B12471" s="52" t="s">
        <v>1616</v>
      </c>
      <c r="C12471" s="52" t="s">
        <v>289</v>
      </c>
      <c r="D12471" s="52" t="s">
        <v>318</v>
      </c>
      <c r="E12471" s="52" t="s">
        <v>1006</v>
      </c>
      <c r="F12471" s="52" t="s">
        <v>1014</v>
      </c>
      <c r="G12471" s="56" t="s">
        <v>1015</v>
      </c>
      <c r="H12471" s="57">
        <v>239464018</v>
      </c>
    </row>
    <row r="12472" spans="1:8" ht="25.5">
      <c r="A12472" s="52" t="s">
        <v>892</v>
      </c>
      <c r="B12472" s="52" t="s">
        <v>1616</v>
      </c>
      <c r="C12472" s="52" t="s">
        <v>289</v>
      </c>
      <c r="D12472" s="52" t="s">
        <v>318</v>
      </c>
      <c r="E12472" s="52" t="s">
        <v>1006</v>
      </c>
      <c r="F12472" s="52" t="s">
        <v>1016</v>
      </c>
      <c r="G12472" s="56" t="s">
        <v>1017</v>
      </c>
      <c r="H12472" s="57">
        <v>1426000</v>
      </c>
    </row>
    <row r="12473" spans="1:8">
      <c r="A12473" s="52" t="s">
        <v>892</v>
      </c>
      <c r="B12473" s="52" t="s">
        <v>1616</v>
      </c>
      <c r="C12473" s="52" t="s">
        <v>289</v>
      </c>
      <c r="D12473" s="52" t="s">
        <v>318</v>
      </c>
      <c r="E12473" s="52" t="s">
        <v>1021</v>
      </c>
      <c r="F12473" s="52" t="s">
        <v>201</v>
      </c>
      <c r="G12473" s="56" t="s">
        <v>1022</v>
      </c>
      <c r="H12473" s="57">
        <v>2316403073</v>
      </c>
    </row>
    <row r="12474" spans="1:8">
      <c r="A12474" s="52" t="s">
        <v>892</v>
      </c>
      <c r="B12474" s="52" t="s">
        <v>1616</v>
      </c>
      <c r="C12474" s="52" t="s">
        <v>289</v>
      </c>
      <c r="D12474" s="52" t="s">
        <v>318</v>
      </c>
      <c r="E12474" s="52" t="s">
        <v>1021</v>
      </c>
      <c r="F12474" s="52" t="s">
        <v>1023</v>
      </c>
      <c r="G12474" s="56" t="s">
        <v>1024</v>
      </c>
      <c r="H12474" s="57">
        <v>39581600</v>
      </c>
    </row>
    <row r="12475" spans="1:8">
      <c r="A12475" s="52" t="s">
        <v>892</v>
      </c>
      <c r="B12475" s="52" t="s">
        <v>1616</v>
      </c>
      <c r="C12475" s="52" t="s">
        <v>289</v>
      </c>
      <c r="D12475" s="52" t="s">
        <v>318</v>
      </c>
      <c r="E12475" s="52" t="s">
        <v>1021</v>
      </c>
      <c r="F12475" s="52" t="s">
        <v>1025</v>
      </c>
      <c r="G12475" s="56" t="s">
        <v>1026</v>
      </c>
      <c r="H12475" s="57">
        <v>23000000</v>
      </c>
    </row>
    <row r="12476" spans="1:8">
      <c r="A12476" s="52" t="s">
        <v>892</v>
      </c>
      <c r="B12476" s="52" t="s">
        <v>1616</v>
      </c>
      <c r="C12476" s="52" t="s">
        <v>289</v>
      </c>
      <c r="D12476" s="52" t="s">
        <v>318</v>
      </c>
      <c r="E12476" s="52" t="s">
        <v>1021</v>
      </c>
      <c r="F12476" s="52" t="s">
        <v>1029</v>
      </c>
      <c r="G12476" s="56" t="s">
        <v>1030</v>
      </c>
      <c r="H12476" s="57">
        <v>3000000</v>
      </c>
    </row>
    <row r="12477" spans="1:8">
      <c r="A12477" s="52" t="s">
        <v>892</v>
      </c>
      <c r="B12477" s="52" t="s">
        <v>1616</v>
      </c>
      <c r="C12477" s="52" t="s">
        <v>289</v>
      </c>
      <c r="D12477" s="52" t="s">
        <v>318</v>
      </c>
      <c r="E12477" s="52" t="s">
        <v>1021</v>
      </c>
      <c r="F12477" s="52" t="s">
        <v>1243</v>
      </c>
      <c r="G12477" s="56" t="s">
        <v>1244</v>
      </c>
      <c r="H12477" s="57">
        <v>7449000</v>
      </c>
    </row>
    <row r="12478" spans="1:8">
      <c r="A12478" s="52" t="s">
        <v>892</v>
      </c>
      <c r="B12478" s="52" t="s">
        <v>1616</v>
      </c>
      <c r="C12478" s="52" t="s">
        <v>289</v>
      </c>
      <c r="D12478" s="52" t="s">
        <v>318</v>
      </c>
      <c r="E12478" s="52" t="s">
        <v>1021</v>
      </c>
      <c r="F12478" s="52" t="s">
        <v>1031</v>
      </c>
      <c r="G12478" s="56" t="s">
        <v>1032</v>
      </c>
      <c r="H12478" s="57">
        <v>1272583924</v>
      </c>
    </row>
    <row r="12479" spans="1:8">
      <c r="A12479" s="52" t="s">
        <v>892</v>
      </c>
      <c r="B12479" s="52" t="s">
        <v>1616</v>
      </c>
      <c r="C12479" s="52" t="s">
        <v>289</v>
      </c>
      <c r="D12479" s="52" t="s">
        <v>318</v>
      </c>
      <c r="E12479" s="52" t="s">
        <v>1021</v>
      </c>
      <c r="F12479" s="52" t="s">
        <v>1033</v>
      </c>
      <c r="G12479" s="56" t="s">
        <v>1034</v>
      </c>
      <c r="H12479" s="57">
        <v>970788549</v>
      </c>
    </row>
    <row r="12480" spans="1:8">
      <c r="A12480" s="52" t="s">
        <v>892</v>
      </c>
      <c r="B12480" s="52" t="s">
        <v>1616</v>
      </c>
      <c r="C12480" s="52" t="s">
        <v>289</v>
      </c>
      <c r="D12480" s="52" t="s">
        <v>318</v>
      </c>
      <c r="E12480" s="52" t="s">
        <v>1035</v>
      </c>
      <c r="F12480" s="52" t="s">
        <v>201</v>
      </c>
      <c r="G12480" s="56" t="s">
        <v>1036</v>
      </c>
      <c r="H12480" s="57">
        <v>72292000</v>
      </c>
    </row>
    <row r="12481" spans="1:8">
      <c r="A12481" s="52" t="s">
        <v>892</v>
      </c>
      <c r="B12481" s="52" t="s">
        <v>1616</v>
      </c>
      <c r="C12481" s="52" t="s">
        <v>289</v>
      </c>
      <c r="D12481" s="52" t="s">
        <v>318</v>
      </c>
      <c r="E12481" s="52" t="s">
        <v>1035</v>
      </c>
      <c r="F12481" s="52" t="s">
        <v>1037</v>
      </c>
      <c r="G12481" s="56" t="s">
        <v>1038</v>
      </c>
      <c r="H12481" s="57">
        <v>1192000</v>
      </c>
    </row>
    <row r="12482" spans="1:8">
      <c r="A12482" s="52" t="s">
        <v>892</v>
      </c>
      <c r="B12482" s="52" t="s">
        <v>1616</v>
      </c>
      <c r="C12482" s="52" t="s">
        <v>289</v>
      </c>
      <c r="D12482" s="52" t="s">
        <v>318</v>
      </c>
      <c r="E12482" s="52" t="s">
        <v>1035</v>
      </c>
      <c r="F12482" s="52" t="s">
        <v>1039</v>
      </c>
      <c r="G12482" s="56" t="s">
        <v>1040</v>
      </c>
      <c r="H12482" s="57">
        <v>8200000</v>
      </c>
    </row>
    <row r="12483" spans="1:8">
      <c r="A12483" s="52" t="s">
        <v>892</v>
      </c>
      <c r="B12483" s="52" t="s">
        <v>1616</v>
      </c>
      <c r="C12483" s="52" t="s">
        <v>289</v>
      </c>
      <c r="D12483" s="52" t="s">
        <v>318</v>
      </c>
      <c r="E12483" s="52" t="s">
        <v>1035</v>
      </c>
      <c r="F12483" s="52" t="s">
        <v>1041</v>
      </c>
      <c r="G12483" s="56" t="s">
        <v>1028</v>
      </c>
      <c r="H12483" s="57">
        <v>1500000</v>
      </c>
    </row>
    <row r="12484" spans="1:8">
      <c r="A12484" s="52" t="s">
        <v>892</v>
      </c>
      <c r="B12484" s="52" t="s">
        <v>1616</v>
      </c>
      <c r="C12484" s="52" t="s">
        <v>289</v>
      </c>
      <c r="D12484" s="52" t="s">
        <v>318</v>
      </c>
      <c r="E12484" s="52" t="s">
        <v>1035</v>
      </c>
      <c r="F12484" s="52" t="s">
        <v>1042</v>
      </c>
      <c r="G12484" s="56" t="s">
        <v>1043</v>
      </c>
      <c r="H12484" s="57">
        <v>61400000</v>
      </c>
    </row>
    <row r="12485" spans="1:8">
      <c r="A12485" s="52" t="s">
        <v>892</v>
      </c>
      <c r="B12485" s="52" t="s">
        <v>1616</v>
      </c>
      <c r="C12485" s="52" t="s">
        <v>289</v>
      </c>
      <c r="D12485" s="52" t="s">
        <v>318</v>
      </c>
      <c r="E12485" s="52" t="s">
        <v>1044</v>
      </c>
      <c r="F12485" s="52" t="s">
        <v>201</v>
      </c>
      <c r="G12485" s="56" t="s">
        <v>1045</v>
      </c>
      <c r="H12485" s="57">
        <v>1663218700</v>
      </c>
    </row>
    <row r="12486" spans="1:8">
      <c r="A12486" s="52" t="s">
        <v>892</v>
      </c>
      <c r="B12486" s="52" t="s">
        <v>1616</v>
      </c>
      <c r="C12486" s="52" t="s">
        <v>289</v>
      </c>
      <c r="D12486" s="52" t="s">
        <v>318</v>
      </c>
      <c r="E12486" s="52" t="s">
        <v>1044</v>
      </c>
      <c r="F12486" s="52" t="s">
        <v>1046</v>
      </c>
      <c r="G12486" s="56" t="s">
        <v>1047</v>
      </c>
      <c r="H12486" s="57">
        <v>296109000</v>
      </c>
    </row>
    <row r="12487" spans="1:8">
      <c r="A12487" s="52" t="s">
        <v>892</v>
      </c>
      <c r="B12487" s="52" t="s">
        <v>1616</v>
      </c>
      <c r="C12487" s="52" t="s">
        <v>289</v>
      </c>
      <c r="D12487" s="52" t="s">
        <v>318</v>
      </c>
      <c r="E12487" s="52" t="s">
        <v>1044</v>
      </c>
      <c r="F12487" s="52" t="s">
        <v>1205</v>
      </c>
      <c r="G12487" s="56" t="s">
        <v>1206</v>
      </c>
      <c r="H12487" s="57">
        <v>103568000</v>
      </c>
    </row>
    <row r="12488" spans="1:8">
      <c r="A12488" s="52" t="s">
        <v>892</v>
      </c>
      <c r="B12488" s="52" t="s">
        <v>1616</v>
      </c>
      <c r="C12488" s="52" t="s">
        <v>289</v>
      </c>
      <c r="D12488" s="52" t="s">
        <v>318</v>
      </c>
      <c r="E12488" s="52" t="s">
        <v>1044</v>
      </c>
      <c r="F12488" s="52" t="s">
        <v>1048</v>
      </c>
      <c r="G12488" s="56" t="s">
        <v>1049</v>
      </c>
      <c r="H12488" s="57">
        <v>206299000</v>
      </c>
    </row>
    <row r="12489" spans="1:8">
      <c r="A12489" s="52" t="s">
        <v>892</v>
      </c>
      <c r="B12489" s="52" t="s">
        <v>1616</v>
      </c>
      <c r="C12489" s="52" t="s">
        <v>289</v>
      </c>
      <c r="D12489" s="52" t="s">
        <v>318</v>
      </c>
      <c r="E12489" s="52" t="s">
        <v>1044</v>
      </c>
      <c r="F12489" s="52" t="s">
        <v>1050</v>
      </c>
      <c r="G12489" s="56" t="s">
        <v>1051</v>
      </c>
      <c r="H12489" s="57">
        <v>1057242700</v>
      </c>
    </row>
    <row r="12490" spans="1:8" ht="25.5">
      <c r="A12490" s="52" t="s">
        <v>892</v>
      </c>
      <c r="B12490" s="52" t="s">
        <v>1616</v>
      </c>
      <c r="C12490" s="52" t="s">
        <v>289</v>
      </c>
      <c r="D12490" s="52" t="s">
        <v>318</v>
      </c>
      <c r="E12490" s="52" t="s">
        <v>1058</v>
      </c>
      <c r="F12490" s="52" t="s">
        <v>201</v>
      </c>
      <c r="G12490" s="56" t="s">
        <v>1059</v>
      </c>
      <c r="H12490" s="57">
        <v>383817500</v>
      </c>
    </row>
    <row r="12491" spans="1:8">
      <c r="A12491" s="52" t="s">
        <v>892</v>
      </c>
      <c r="B12491" s="52" t="s">
        <v>1616</v>
      </c>
      <c r="C12491" s="52" t="s">
        <v>289</v>
      </c>
      <c r="D12491" s="52" t="s">
        <v>318</v>
      </c>
      <c r="E12491" s="52" t="s">
        <v>1058</v>
      </c>
      <c r="F12491" s="52" t="s">
        <v>1245</v>
      </c>
      <c r="G12491" s="56" t="s">
        <v>1246</v>
      </c>
      <c r="H12491" s="57">
        <v>6500000</v>
      </c>
    </row>
    <row r="12492" spans="1:8">
      <c r="A12492" s="52" t="s">
        <v>892</v>
      </c>
      <c r="B12492" s="52" t="s">
        <v>1616</v>
      </c>
      <c r="C12492" s="52" t="s">
        <v>289</v>
      </c>
      <c r="D12492" s="52" t="s">
        <v>318</v>
      </c>
      <c r="E12492" s="52" t="s">
        <v>1058</v>
      </c>
      <c r="F12492" s="52" t="s">
        <v>1062</v>
      </c>
      <c r="G12492" s="56" t="s">
        <v>1063</v>
      </c>
      <c r="H12492" s="57">
        <v>131069600</v>
      </c>
    </row>
    <row r="12493" spans="1:8">
      <c r="A12493" s="52" t="s">
        <v>892</v>
      </c>
      <c r="B12493" s="52" t="s">
        <v>1616</v>
      </c>
      <c r="C12493" s="52" t="s">
        <v>289</v>
      </c>
      <c r="D12493" s="52" t="s">
        <v>318</v>
      </c>
      <c r="E12493" s="52" t="s">
        <v>1058</v>
      </c>
      <c r="F12493" s="52" t="s">
        <v>1064</v>
      </c>
      <c r="G12493" s="56" t="s">
        <v>1065</v>
      </c>
      <c r="H12493" s="57">
        <v>167229900</v>
      </c>
    </row>
    <row r="12494" spans="1:8">
      <c r="A12494" s="52" t="s">
        <v>892</v>
      </c>
      <c r="B12494" s="52" t="s">
        <v>1616</v>
      </c>
      <c r="C12494" s="52" t="s">
        <v>289</v>
      </c>
      <c r="D12494" s="52" t="s">
        <v>318</v>
      </c>
      <c r="E12494" s="52" t="s">
        <v>1058</v>
      </c>
      <c r="F12494" s="52" t="s">
        <v>1066</v>
      </c>
      <c r="G12494" s="56" t="s">
        <v>1067</v>
      </c>
      <c r="H12494" s="57">
        <v>11400000</v>
      </c>
    </row>
    <row r="12495" spans="1:8">
      <c r="A12495" s="52" t="s">
        <v>892</v>
      </c>
      <c r="B12495" s="52" t="s">
        <v>1616</v>
      </c>
      <c r="C12495" s="52" t="s">
        <v>289</v>
      </c>
      <c r="D12495" s="52" t="s">
        <v>318</v>
      </c>
      <c r="E12495" s="52" t="s">
        <v>1058</v>
      </c>
      <c r="F12495" s="52" t="s">
        <v>1068</v>
      </c>
      <c r="G12495" s="56" t="s">
        <v>1069</v>
      </c>
      <c r="H12495" s="57">
        <v>3700000</v>
      </c>
    </row>
    <row r="12496" spans="1:8">
      <c r="A12496" s="52" t="s">
        <v>892</v>
      </c>
      <c r="B12496" s="52" t="s">
        <v>1616</v>
      </c>
      <c r="C12496" s="52" t="s">
        <v>289</v>
      </c>
      <c r="D12496" s="52" t="s">
        <v>318</v>
      </c>
      <c r="E12496" s="52" t="s">
        <v>1058</v>
      </c>
      <c r="F12496" s="52" t="s">
        <v>1070</v>
      </c>
      <c r="G12496" s="56" t="s">
        <v>1071</v>
      </c>
      <c r="H12496" s="57">
        <v>63918000</v>
      </c>
    </row>
    <row r="12497" spans="1:8" ht="25.5">
      <c r="A12497" s="52" t="s">
        <v>892</v>
      </c>
      <c r="B12497" s="52" t="s">
        <v>1616</v>
      </c>
      <c r="C12497" s="52" t="s">
        <v>289</v>
      </c>
      <c r="D12497" s="52" t="s">
        <v>318</v>
      </c>
      <c r="E12497" s="52" t="s">
        <v>1072</v>
      </c>
      <c r="F12497" s="52" t="s">
        <v>201</v>
      </c>
      <c r="G12497" s="56" t="s">
        <v>1073</v>
      </c>
      <c r="H12497" s="57">
        <v>270779400</v>
      </c>
    </row>
    <row r="12498" spans="1:8">
      <c r="A12498" s="52" t="s">
        <v>892</v>
      </c>
      <c r="B12498" s="52" t="s">
        <v>1616</v>
      </c>
      <c r="C12498" s="52" t="s">
        <v>289</v>
      </c>
      <c r="D12498" s="52" t="s">
        <v>318</v>
      </c>
      <c r="E12498" s="52" t="s">
        <v>1072</v>
      </c>
      <c r="F12498" s="52" t="s">
        <v>1251</v>
      </c>
      <c r="G12498" s="56" t="s">
        <v>1248</v>
      </c>
      <c r="H12498" s="57">
        <v>76863000</v>
      </c>
    </row>
    <row r="12499" spans="1:8">
      <c r="A12499" s="52" t="s">
        <v>892</v>
      </c>
      <c r="B12499" s="52" t="s">
        <v>1616</v>
      </c>
      <c r="C12499" s="52" t="s">
        <v>289</v>
      </c>
      <c r="D12499" s="52" t="s">
        <v>318</v>
      </c>
      <c r="E12499" s="52" t="s">
        <v>1072</v>
      </c>
      <c r="F12499" s="52" t="s">
        <v>1074</v>
      </c>
      <c r="G12499" s="56" t="s">
        <v>1067</v>
      </c>
      <c r="H12499" s="57">
        <v>82816400</v>
      </c>
    </row>
    <row r="12500" spans="1:8">
      <c r="A12500" s="52" t="s">
        <v>892</v>
      </c>
      <c r="B12500" s="52" t="s">
        <v>1616</v>
      </c>
      <c r="C12500" s="52" t="s">
        <v>289</v>
      </c>
      <c r="D12500" s="52" t="s">
        <v>318</v>
      </c>
      <c r="E12500" s="52" t="s">
        <v>1072</v>
      </c>
      <c r="F12500" s="52" t="s">
        <v>1075</v>
      </c>
      <c r="G12500" s="56" t="s">
        <v>1065</v>
      </c>
      <c r="H12500" s="57">
        <v>100341000</v>
      </c>
    </row>
    <row r="12501" spans="1:8">
      <c r="A12501" s="52" t="s">
        <v>892</v>
      </c>
      <c r="B12501" s="52" t="s">
        <v>1616</v>
      </c>
      <c r="C12501" s="52" t="s">
        <v>289</v>
      </c>
      <c r="D12501" s="52" t="s">
        <v>318</v>
      </c>
      <c r="E12501" s="52" t="s">
        <v>1072</v>
      </c>
      <c r="F12501" s="52" t="s">
        <v>1252</v>
      </c>
      <c r="G12501" s="56" t="s">
        <v>1253</v>
      </c>
      <c r="H12501" s="57">
        <v>10759000</v>
      </c>
    </row>
    <row r="12502" spans="1:8" ht="25.5">
      <c r="A12502" s="52" t="s">
        <v>892</v>
      </c>
      <c r="B12502" s="52" t="s">
        <v>1616</v>
      </c>
      <c r="C12502" s="52" t="s">
        <v>289</v>
      </c>
      <c r="D12502" s="52" t="s">
        <v>318</v>
      </c>
      <c r="E12502" s="52" t="s">
        <v>1076</v>
      </c>
      <c r="F12502" s="52" t="s">
        <v>201</v>
      </c>
      <c r="G12502" s="56" t="s">
        <v>1077</v>
      </c>
      <c r="H12502" s="57">
        <v>41637846228</v>
      </c>
    </row>
    <row r="12503" spans="1:8">
      <c r="A12503" s="52" t="s">
        <v>892</v>
      </c>
      <c r="B12503" s="52" t="s">
        <v>1616</v>
      </c>
      <c r="C12503" s="52" t="s">
        <v>289</v>
      </c>
      <c r="D12503" s="52" t="s">
        <v>318</v>
      </c>
      <c r="E12503" s="52" t="s">
        <v>1076</v>
      </c>
      <c r="F12503" s="52" t="s">
        <v>1112</v>
      </c>
      <c r="G12503" s="56" t="s">
        <v>1113</v>
      </c>
      <c r="H12503" s="57">
        <v>1586503822</v>
      </c>
    </row>
    <row r="12504" spans="1:8">
      <c r="A12504" s="52" t="s">
        <v>892</v>
      </c>
      <c r="B12504" s="52" t="s">
        <v>1616</v>
      </c>
      <c r="C12504" s="52" t="s">
        <v>289</v>
      </c>
      <c r="D12504" s="52" t="s">
        <v>318</v>
      </c>
      <c r="E12504" s="52" t="s">
        <v>1076</v>
      </c>
      <c r="F12504" s="52" t="s">
        <v>1078</v>
      </c>
      <c r="G12504" s="56" t="s">
        <v>1079</v>
      </c>
      <c r="H12504" s="57">
        <v>69591000</v>
      </c>
    </row>
    <row r="12505" spans="1:8">
      <c r="A12505" s="52" t="s">
        <v>892</v>
      </c>
      <c r="B12505" s="52" t="s">
        <v>1616</v>
      </c>
      <c r="C12505" s="52" t="s">
        <v>289</v>
      </c>
      <c r="D12505" s="52" t="s">
        <v>318</v>
      </c>
      <c r="E12505" s="52" t="s">
        <v>1076</v>
      </c>
      <c r="F12505" s="52" t="s">
        <v>1080</v>
      </c>
      <c r="G12505" s="56" t="s">
        <v>1081</v>
      </c>
      <c r="H12505" s="57">
        <v>4324548340</v>
      </c>
    </row>
    <row r="12506" spans="1:8">
      <c r="A12506" s="52" t="s">
        <v>892</v>
      </c>
      <c r="B12506" s="52" t="s">
        <v>1616</v>
      </c>
      <c r="C12506" s="52" t="s">
        <v>289</v>
      </c>
      <c r="D12506" s="52" t="s">
        <v>318</v>
      </c>
      <c r="E12506" s="52" t="s">
        <v>1076</v>
      </c>
      <c r="F12506" s="52" t="s">
        <v>1082</v>
      </c>
      <c r="G12506" s="56" t="s">
        <v>971</v>
      </c>
      <c r="H12506" s="57">
        <v>35657203066</v>
      </c>
    </row>
    <row r="12507" spans="1:8">
      <c r="A12507" s="52" t="s">
        <v>892</v>
      </c>
      <c r="B12507" s="52" t="s">
        <v>1616</v>
      </c>
      <c r="C12507" s="52" t="s">
        <v>289</v>
      </c>
      <c r="D12507" s="52" t="s">
        <v>318</v>
      </c>
      <c r="E12507" s="52" t="s">
        <v>1189</v>
      </c>
      <c r="F12507" s="52" t="s">
        <v>201</v>
      </c>
      <c r="G12507" s="56" t="s">
        <v>1190</v>
      </c>
      <c r="H12507" s="57">
        <v>849000</v>
      </c>
    </row>
    <row r="12508" spans="1:8">
      <c r="A12508" s="52" t="s">
        <v>892</v>
      </c>
      <c r="B12508" s="52" t="s">
        <v>1616</v>
      </c>
      <c r="C12508" s="52" t="s">
        <v>289</v>
      </c>
      <c r="D12508" s="52" t="s">
        <v>318</v>
      </c>
      <c r="E12508" s="52" t="s">
        <v>1189</v>
      </c>
      <c r="F12508" s="52" t="s">
        <v>1191</v>
      </c>
      <c r="G12508" s="56" t="s">
        <v>1192</v>
      </c>
      <c r="H12508" s="57">
        <v>849000</v>
      </c>
    </row>
    <row r="12509" spans="1:8" ht="25.5">
      <c r="A12509" s="52" t="s">
        <v>892</v>
      </c>
      <c r="B12509" s="52" t="s">
        <v>1616</v>
      </c>
      <c r="C12509" s="52" t="s">
        <v>289</v>
      </c>
      <c r="D12509" s="52" t="s">
        <v>318</v>
      </c>
      <c r="E12509" s="52" t="s">
        <v>1346</v>
      </c>
      <c r="F12509" s="52" t="s">
        <v>201</v>
      </c>
      <c r="G12509" s="56" t="s">
        <v>1347</v>
      </c>
      <c r="H12509" s="57">
        <v>500000</v>
      </c>
    </row>
    <row r="12510" spans="1:8">
      <c r="A12510" s="52" t="s">
        <v>892</v>
      </c>
      <c r="B12510" s="52" t="s">
        <v>1616</v>
      </c>
      <c r="C12510" s="52" t="s">
        <v>289</v>
      </c>
      <c r="D12510" s="52" t="s">
        <v>318</v>
      </c>
      <c r="E12510" s="52" t="s">
        <v>1346</v>
      </c>
      <c r="F12510" s="52" t="s">
        <v>1381</v>
      </c>
      <c r="G12510" s="56" t="s">
        <v>1382</v>
      </c>
      <c r="H12510" s="57">
        <v>500000</v>
      </c>
    </row>
    <row r="12511" spans="1:8">
      <c r="A12511" s="52" t="s">
        <v>892</v>
      </c>
      <c r="B12511" s="52" t="s">
        <v>1616</v>
      </c>
      <c r="C12511" s="52" t="s">
        <v>289</v>
      </c>
      <c r="D12511" s="52" t="s">
        <v>318</v>
      </c>
      <c r="E12511" s="52" t="s">
        <v>1083</v>
      </c>
      <c r="F12511" s="52" t="s">
        <v>201</v>
      </c>
      <c r="G12511" s="56" t="s">
        <v>971</v>
      </c>
      <c r="H12511" s="57">
        <v>5516192900</v>
      </c>
    </row>
    <row r="12512" spans="1:8">
      <c r="A12512" s="52" t="s">
        <v>892</v>
      </c>
      <c r="B12512" s="52" t="s">
        <v>1616</v>
      </c>
      <c r="C12512" s="52" t="s">
        <v>289</v>
      </c>
      <c r="D12512" s="52" t="s">
        <v>318</v>
      </c>
      <c r="E12512" s="52" t="s">
        <v>1083</v>
      </c>
      <c r="F12512" s="52" t="s">
        <v>1084</v>
      </c>
      <c r="G12512" s="56" t="s">
        <v>1085</v>
      </c>
      <c r="H12512" s="57">
        <v>5200000</v>
      </c>
    </row>
    <row r="12513" spans="1:8">
      <c r="A12513" s="52" t="s">
        <v>892</v>
      </c>
      <c r="B12513" s="52" t="s">
        <v>1616</v>
      </c>
      <c r="C12513" s="52" t="s">
        <v>289</v>
      </c>
      <c r="D12513" s="52" t="s">
        <v>318</v>
      </c>
      <c r="E12513" s="52" t="s">
        <v>1083</v>
      </c>
      <c r="F12513" s="52" t="s">
        <v>1088</v>
      </c>
      <c r="G12513" s="56" t="s">
        <v>1089</v>
      </c>
      <c r="H12513" s="57">
        <v>260909000</v>
      </c>
    </row>
    <row r="12514" spans="1:8">
      <c r="A12514" s="52" t="s">
        <v>892</v>
      </c>
      <c r="B12514" s="52" t="s">
        <v>1616</v>
      </c>
      <c r="C12514" s="52" t="s">
        <v>289</v>
      </c>
      <c r="D12514" s="52" t="s">
        <v>318</v>
      </c>
      <c r="E12514" s="52" t="s">
        <v>1083</v>
      </c>
      <c r="F12514" s="52" t="s">
        <v>1090</v>
      </c>
      <c r="G12514" s="56" t="s">
        <v>1091</v>
      </c>
      <c r="H12514" s="57">
        <v>5250083900</v>
      </c>
    </row>
    <row r="12515" spans="1:8">
      <c r="A12515" s="52" t="s">
        <v>892</v>
      </c>
      <c r="B12515" s="52" t="s">
        <v>1616</v>
      </c>
      <c r="C12515" s="52" t="s">
        <v>289</v>
      </c>
      <c r="D12515" s="52" t="s">
        <v>318</v>
      </c>
      <c r="E12515" s="52" t="s">
        <v>1096</v>
      </c>
      <c r="F12515" s="52" t="s">
        <v>201</v>
      </c>
      <c r="G12515" s="56" t="s">
        <v>1097</v>
      </c>
      <c r="H12515" s="57">
        <v>200000000</v>
      </c>
    </row>
    <row r="12516" spans="1:8" ht="25.5">
      <c r="A12516" s="52" t="s">
        <v>892</v>
      </c>
      <c r="B12516" s="52" t="s">
        <v>1616</v>
      </c>
      <c r="C12516" s="52" t="s">
        <v>289</v>
      </c>
      <c r="D12516" s="52" t="s">
        <v>318</v>
      </c>
      <c r="E12516" s="52" t="s">
        <v>1096</v>
      </c>
      <c r="F12516" s="52" t="s">
        <v>1098</v>
      </c>
      <c r="G12516" s="56" t="s">
        <v>1099</v>
      </c>
      <c r="H12516" s="57">
        <v>200000000</v>
      </c>
    </row>
    <row r="12517" spans="1:8">
      <c r="A12517" s="52" t="s">
        <v>892</v>
      </c>
      <c r="B12517" s="52" t="s">
        <v>1616</v>
      </c>
      <c r="C12517" s="52" t="s">
        <v>393</v>
      </c>
      <c r="D12517" s="52" t="s">
        <v>201</v>
      </c>
      <c r="E12517" s="52" t="s">
        <v>201</v>
      </c>
      <c r="F12517" s="52" t="s">
        <v>201</v>
      </c>
      <c r="G12517" s="56" t="s">
        <v>1371</v>
      </c>
      <c r="H12517" s="57">
        <v>56288495444</v>
      </c>
    </row>
    <row r="12518" spans="1:8">
      <c r="A12518" s="52" t="s">
        <v>892</v>
      </c>
      <c r="B12518" s="52" t="s">
        <v>1616</v>
      </c>
      <c r="C12518" s="52" t="s">
        <v>393</v>
      </c>
      <c r="D12518" s="52" t="s">
        <v>1372</v>
      </c>
      <c r="E12518" s="52" t="s">
        <v>201</v>
      </c>
      <c r="F12518" s="52" t="s">
        <v>201</v>
      </c>
      <c r="G12518" s="56" t="s">
        <v>1371</v>
      </c>
      <c r="H12518" s="57">
        <v>56288495444</v>
      </c>
    </row>
    <row r="12519" spans="1:8">
      <c r="A12519" s="52" t="s">
        <v>892</v>
      </c>
      <c r="B12519" s="52" t="s">
        <v>1616</v>
      </c>
      <c r="C12519" s="52" t="s">
        <v>393</v>
      </c>
      <c r="D12519" s="52" t="s">
        <v>1372</v>
      </c>
      <c r="E12519" s="52" t="s">
        <v>944</v>
      </c>
      <c r="F12519" s="52" t="s">
        <v>201</v>
      </c>
      <c r="G12519" s="56" t="s">
        <v>945</v>
      </c>
      <c r="H12519" s="57">
        <v>885882600</v>
      </c>
    </row>
    <row r="12520" spans="1:8">
      <c r="A12520" s="52" t="s">
        <v>892</v>
      </c>
      <c r="B12520" s="52" t="s">
        <v>1616</v>
      </c>
      <c r="C12520" s="52" t="s">
        <v>393</v>
      </c>
      <c r="D12520" s="52" t="s">
        <v>1372</v>
      </c>
      <c r="E12520" s="52" t="s">
        <v>944</v>
      </c>
      <c r="F12520" s="52" t="s">
        <v>946</v>
      </c>
      <c r="G12520" s="56" t="s">
        <v>947</v>
      </c>
      <c r="H12520" s="57">
        <v>21813600</v>
      </c>
    </row>
    <row r="12521" spans="1:8">
      <c r="A12521" s="52" t="s">
        <v>892</v>
      </c>
      <c r="B12521" s="52" t="s">
        <v>1616</v>
      </c>
      <c r="C12521" s="52" t="s">
        <v>393</v>
      </c>
      <c r="D12521" s="52" t="s">
        <v>1372</v>
      </c>
      <c r="E12521" s="52" t="s">
        <v>944</v>
      </c>
      <c r="F12521" s="52" t="s">
        <v>948</v>
      </c>
      <c r="G12521" s="56" t="s">
        <v>949</v>
      </c>
      <c r="H12521" s="57">
        <v>11107000</v>
      </c>
    </row>
    <row r="12522" spans="1:8" ht="25.5">
      <c r="A12522" s="52" t="s">
        <v>892</v>
      </c>
      <c r="B12522" s="52" t="s">
        <v>1616</v>
      </c>
      <c r="C12522" s="52" t="s">
        <v>393</v>
      </c>
      <c r="D12522" s="52" t="s">
        <v>1372</v>
      </c>
      <c r="E12522" s="52" t="s">
        <v>944</v>
      </c>
      <c r="F12522" s="52" t="s">
        <v>954</v>
      </c>
      <c r="G12522" s="56" t="s">
        <v>955</v>
      </c>
      <c r="H12522" s="57">
        <v>59220000</v>
      </c>
    </row>
    <row r="12523" spans="1:8">
      <c r="A12523" s="52" t="s">
        <v>892</v>
      </c>
      <c r="B12523" s="52" t="s">
        <v>1616</v>
      </c>
      <c r="C12523" s="52" t="s">
        <v>393</v>
      </c>
      <c r="D12523" s="52" t="s">
        <v>1372</v>
      </c>
      <c r="E12523" s="52" t="s">
        <v>944</v>
      </c>
      <c r="F12523" s="52" t="s">
        <v>1287</v>
      </c>
      <c r="G12523" s="56" t="s">
        <v>1288</v>
      </c>
      <c r="H12523" s="57">
        <v>82595000</v>
      </c>
    </row>
    <row r="12524" spans="1:8">
      <c r="A12524" s="52" t="s">
        <v>892</v>
      </c>
      <c r="B12524" s="52" t="s">
        <v>1616</v>
      </c>
      <c r="C12524" s="52" t="s">
        <v>393</v>
      </c>
      <c r="D12524" s="52" t="s">
        <v>1372</v>
      </c>
      <c r="E12524" s="52" t="s">
        <v>944</v>
      </c>
      <c r="F12524" s="52" t="s">
        <v>958</v>
      </c>
      <c r="G12524" s="56" t="s">
        <v>959</v>
      </c>
      <c r="H12524" s="57">
        <v>11910600</v>
      </c>
    </row>
    <row r="12525" spans="1:8">
      <c r="A12525" s="52" t="s">
        <v>892</v>
      </c>
      <c r="B12525" s="52" t="s">
        <v>1616</v>
      </c>
      <c r="C12525" s="52" t="s">
        <v>393</v>
      </c>
      <c r="D12525" s="52" t="s">
        <v>1372</v>
      </c>
      <c r="E12525" s="52" t="s">
        <v>944</v>
      </c>
      <c r="F12525" s="52" t="s">
        <v>960</v>
      </c>
      <c r="G12525" s="56" t="s">
        <v>961</v>
      </c>
      <c r="H12525" s="57">
        <v>699236400</v>
      </c>
    </row>
    <row r="12526" spans="1:8">
      <c r="A12526" s="52" t="s">
        <v>892</v>
      </c>
      <c r="B12526" s="52" t="s">
        <v>1616</v>
      </c>
      <c r="C12526" s="52" t="s">
        <v>393</v>
      </c>
      <c r="D12526" s="52" t="s">
        <v>1372</v>
      </c>
      <c r="E12526" s="52" t="s">
        <v>1139</v>
      </c>
      <c r="F12526" s="52" t="s">
        <v>201</v>
      </c>
      <c r="G12526" s="56" t="s">
        <v>1140</v>
      </c>
      <c r="H12526" s="57">
        <v>216270500</v>
      </c>
    </row>
    <row r="12527" spans="1:8">
      <c r="A12527" s="52" t="s">
        <v>892</v>
      </c>
      <c r="B12527" s="52" t="s">
        <v>1616</v>
      </c>
      <c r="C12527" s="52" t="s">
        <v>393</v>
      </c>
      <c r="D12527" s="52" t="s">
        <v>1372</v>
      </c>
      <c r="E12527" s="52" t="s">
        <v>1139</v>
      </c>
      <c r="F12527" s="52" t="s">
        <v>1203</v>
      </c>
      <c r="G12527" s="56" t="s">
        <v>1204</v>
      </c>
      <c r="H12527" s="57">
        <v>100544500</v>
      </c>
    </row>
    <row r="12528" spans="1:8">
      <c r="A12528" s="52" t="s">
        <v>892</v>
      </c>
      <c r="B12528" s="52" t="s">
        <v>1616</v>
      </c>
      <c r="C12528" s="52" t="s">
        <v>393</v>
      </c>
      <c r="D12528" s="52" t="s">
        <v>1372</v>
      </c>
      <c r="E12528" s="52" t="s">
        <v>1139</v>
      </c>
      <c r="F12528" s="52" t="s">
        <v>1141</v>
      </c>
      <c r="G12528" s="56" t="s">
        <v>1142</v>
      </c>
      <c r="H12528" s="57">
        <v>103476000</v>
      </c>
    </row>
    <row r="12529" spans="1:8">
      <c r="A12529" s="52" t="s">
        <v>892</v>
      </c>
      <c r="B12529" s="52" t="s">
        <v>1616</v>
      </c>
      <c r="C12529" s="52" t="s">
        <v>393</v>
      </c>
      <c r="D12529" s="52" t="s">
        <v>1372</v>
      </c>
      <c r="E12529" s="52" t="s">
        <v>1139</v>
      </c>
      <c r="F12529" s="52" t="s">
        <v>1266</v>
      </c>
      <c r="G12529" s="56" t="s">
        <v>1267</v>
      </c>
      <c r="H12529" s="57">
        <v>12250000</v>
      </c>
    </row>
    <row r="12530" spans="1:8">
      <c r="A12530" s="52" t="s">
        <v>892</v>
      </c>
      <c r="B12530" s="52" t="s">
        <v>1616</v>
      </c>
      <c r="C12530" s="52" t="s">
        <v>393</v>
      </c>
      <c r="D12530" s="52" t="s">
        <v>1372</v>
      </c>
      <c r="E12530" s="52" t="s">
        <v>966</v>
      </c>
      <c r="F12530" s="52" t="s">
        <v>201</v>
      </c>
      <c r="G12530" s="56" t="s">
        <v>967</v>
      </c>
      <c r="H12530" s="57">
        <v>98245000</v>
      </c>
    </row>
    <row r="12531" spans="1:8">
      <c r="A12531" s="52" t="s">
        <v>892</v>
      </c>
      <c r="B12531" s="52" t="s">
        <v>1616</v>
      </c>
      <c r="C12531" s="52" t="s">
        <v>393</v>
      </c>
      <c r="D12531" s="52" t="s">
        <v>1372</v>
      </c>
      <c r="E12531" s="52" t="s">
        <v>966</v>
      </c>
      <c r="F12531" s="52" t="s">
        <v>970</v>
      </c>
      <c r="G12531" s="56" t="s">
        <v>971</v>
      </c>
      <c r="H12531" s="57">
        <v>98245000</v>
      </c>
    </row>
    <row r="12532" spans="1:8">
      <c r="A12532" s="52" t="s">
        <v>892</v>
      </c>
      <c r="B12532" s="52" t="s">
        <v>1616</v>
      </c>
      <c r="C12532" s="52" t="s">
        <v>393</v>
      </c>
      <c r="D12532" s="52" t="s">
        <v>1372</v>
      </c>
      <c r="E12532" s="52" t="s">
        <v>972</v>
      </c>
      <c r="F12532" s="52" t="s">
        <v>201</v>
      </c>
      <c r="G12532" s="56" t="s">
        <v>973</v>
      </c>
      <c r="H12532" s="57">
        <v>7199600</v>
      </c>
    </row>
    <row r="12533" spans="1:8">
      <c r="A12533" s="52" t="s">
        <v>892</v>
      </c>
      <c r="B12533" s="52" t="s">
        <v>1616</v>
      </c>
      <c r="C12533" s="52" t="s">
        <v>393</v>
      </c>
      <c r="D12533" s="52" t="s">
        <v>1372</v>
      </c>
      <c r="E12533" s="52" t="s">
        <v>972</v>
      </c>
      <c r="F12533" s="52" t="s">
        <v>976</v>
      </c>
      <c r="G12533" s="56" t="s">
        <v>977</v>
      </c>
      <c r="H12533" s="57">
        <v>6470100</v>
      </c>
    </row>
    <row r="12534" spans="1:8">
      <c r="A12534" s="52" t="s">
        <v>892</v>
      </c>
      <c r="B12534" s="52" t="s">
        <v>1616</v>
      </c>
      <c r="C12534" s="52" t="s">
        <v>393</v>
      </c>
      <c r="D12534" s="52" t="s">
        <v>1372</v>
      </c>
      <c r="E12534" s="52" t="s">
        <v>972</v>
      </c>
      <c r="F12534" s="52" t="s">
        <v>978</v>
      </c>
      <c r="G12534" s="56" t="s">
        <v>979</v>
      </c>
      <c r="H12534" s="57">
        <v>729500</v>
      </c>
    </row>
    <row r="12535" spans="1:8" ht="25.5">
      <c r="A12535" s="52" t="s">
        <v>892</v>
      </c>
      <c r="B12535" s="52" t="s">
        <v>1616</v>
      </c>
      <c r="C12535" s="52" t="s">
        <v>393</v>
      </c>
      <c r="D12535" s="52" t="s">
        <v>1372</v>
      </c>
      <c r="E12535" s="52" t="s">
        <v>1612</v>
      </c>
      <c r="F12535" s="52" t="s">
        <v>201</v>
      </c>
      <c r="G12535" s="56" t="s">
        <v>1613</v>
      </c>
      <c r="H12535" s="57">
        <v>11809133350</v>
      </c>
    </row>
    <row r="12536" spans="1:8">
      <c r="A12536" s="52" t="s">
        <v>892</v>
      </c>
      <c r="B12536" s="52" t="s">
        <v>1616</v>
      </c>
      <c r="C12536" s="52" t="s">
        <v>393</v>
      </c>
      <c r="D12536" s="52" t="s">
        <v>1372</v>
      </c>
      <c r="E12536" s="52" t="s">
        <v>1612</v>
      </c>
      <c r="F12536" s="52" t="s">
        <v>1614</v>
      </c>
      <c r="G12536" s="56" t="s">
        <v>1615</v>
      </c>
      <c r="H12536" s="57">
        <v>6481304650</v>
      </c>
    </row>
    <row r="12537" spans="1:8">
      <c r="A12537" s="52" t="s">
        <v>892</v>
      </c>
      <c r="B12537" s="52" t="s">
        <v>1616</v>
      </c>
      <c r="C12537" s="52" t="s">
        <v>393</v>
      </c>
      <c r="D12537" s="52" t="s">
        <v>1372</v>
      </c>
      <c r="E12537" s="52" t="s">
        <v>1612</v>
      </c>
      <c r="F12537" s="52" t="s">
        <v>1618</v>
      </c>
      <c r="G12537" s="56" t="s">
        <v>971</v>
      </c>
      <c r="H12537" s="57">
        <v>5327828700</v>
      </c>
    </row>
    <row r="12538" spans="1:8">
      <c r="A12538" s="52" t="s">
        <v>892</v>
      </c>
      <c r="B12538" s="52" t="s">
        <v>1616</v>
      </c>
      <c r="C12538" s="52" t="s">
        <v>393</v>
      </c>
      <c r="D12538" s="52" t="s">
        <v>1372</v>
      </c>
      <c r="E12538" s="52" t="s">
        <v>982</v>
      </c>
      <c r="F12538" s="52" t="s">
        <v>201</v>
      </c>
      <c r="G12538" s="56" t="s">
        <v>983</v>
      </c>
      <c r="H12538" s="57">
        <v>1087135000</v>
      </c>
    </row>
    <row r="12539" spans="1:8">
      <c r="A12539" s="52" t="s">
        <v>892</v>
      </c>
      <c r="B12539" s="52" t="s">
        <v>1616</v>
      </c>
      <c r="C12539" s="52" t="s">
        <v>393</v>
      </c>
      <c r="D12539" s="52" t="s">
        <v>1372</v>
      </c>
      <c r="E12539" s="52" t="s">
        <v>982</v>
      </c>
      <c r="F12539" s="52" t="s">
        <v>1242</v>
      </c>
      <c r="G12539" s="56" t="s">
        <v>971</v>
      </c>
      <c r="H12539" s="57">
        <v>1087135000</v>
      </c>
    </row>
    <row r="12540" spans="1:8">
      <c r="A12540" s="52" t="s">
        <v>892</v>
      </c>
      <c r="B12540" s="52" t="s">
        <v>1616</v>
      </c>
      <c r="C12540" s="52" t="s">
        <v>393</v>
      </c>
      <c r="D12540" s="52" t="s">
        <v>1372</v>
      </c>
      <c r="E12540" s="52" t="s">
        <v>986</v>
      </c>
      <c r="F12540" s="52" t="s">
        <v>201</v>
      </c>
      <c r="G12540" s="56" t="s">
        <v>987</v>
      </c>
      <c r="H12540" s="57">
        <v>307844042</v>
      </c>
    </row>
    <row r="12541" spans="1:8">
      <c r="A12541" s="52" t="s">
        <v>892</v>
      </c>
      <c r="B12541" s="52" t="s">
        <v>1616</v>
      </c>
      <c r="C12541" s="52" t="s">
        <v>393</v>
      </c>
      <c r="D12541" s="52" t="s">
        <v>1372</v>
      </c>
      <c r="E12541" s="52" t="s">
        <v>986</v>
      </c>
      <c r="F12541" s="52" t="s">
        <v>988</v>
      </c>
      <c r="G12541" s="56" t="s">
        <v>989</v>
      </c>
      <c r="H12541" s="57">
        <v>198540429</v>
      </c>
    </row>
    <row r="12542" spans="1:8">
      <c r="A12542" s="52" t="s">
        <v>892</v>
      </c>
      <c r="B12542" s="52" t="s">
        <v>1616</v>
      </c>
      <c r="C12542" s="52" t="s">
        <v>393</v>
      </c>
      <c r="D12542" s="52" t="s">
        <v>1372</v>
      </c>
      <c r="E12542" s="52" t="s">
        <v>986</v>
      </c>
      <c r="F12542" s="52" t="s">
        <v>990</v>
      </c>
      <c r="G12542" s="56" t="s">
        <v>991</v>
      </c>
      <c r="H12542" s="57">
        <v>10343356</v>
      </c>
    </row>
    <row r="12543" spans="1:8">
      <c r="A12543" s="52" t="s">
        <v>892</v>
      </c>
      <c r="B12543" s="52" t="s">
        <v>1616</v>
      </c>
      <c r="C12543" s="52" t="s">
        <v>393</v>
      </c>
      <c r="D12543" s="52" t="s">
        <v>1372</v>
      </c>
      <c r="E12543" s="52" t="s">
        <v>986</v>
      </c>
      <c r="F12543" s="52" t="s">
        <v>992</v>
      </c>
      <c r="G12543" s="56" t="s">
        <v>993</v>
      </c>
      <c r="H12543" s="57">
        <v>98960257</v>
      </c>
    </row>
    <row r="12544" spans="1:8">
      <c r="A12544" s="52" t="s">
        <v>892</v>
      </c>
      <c r="B12544" s="52" t="s">
        <v>1616</v>
      </c>
      <c r="C12544" s="52" t="s">
        <v>393</v>
      </c>
      <c r="D12544" s="52" t="s">
        <v>1372</v>
      </c>
      <c r="E12544" s="52" t="s">
        <v>996</v>
      </c>
      <c r="F12544" s="52" t="s">
        <v>201</v>
      </c>
      <c r="G12544" s="56" t="s">
        <v>997</v>
      </c>
      <c r="H12544" s="57">
        <v>1090517646</v>
      </c>
    </row>
    <row r="12545" spans="1:8">
      <c r="A12545" s="52" t="s">
        <v>892</v>
      </c>
      <c r="B12545" s="52" t="s">
        <v>1616</v>
      </c>
      <c r="C12545" s="52" t="s">
        <v>393</v>
      </c>
      <c r="D12545" s="52" t="s">
        <v>1372</v>
      </c>
      <c r="E12545" s="52" t="s">
        <v>996</v>
      </c>
      <c r="F12545" s="52" t="s">
        <v>998</v>
      </c>
      <c r="G12545" s="56" t="s">
        <v>999</v>
      </c>
      <c r="H12545" s="57">
        <v>462024743</v>
      </c>
    </row>
    <row r="12546" spans="1:8">
      <c r="A12546" s="52" t="s">
        <v>892</v>
      </c>
      <c r="B12546" s="52" t="s">
        <v>1616</v>
      </c>
      <c r="C12546" s="52" t="s">
        <v>393</v>
      </c>
      <c r="D12546" s="52" t="s">
        <v>1372</v>
      </c>
      <c r="E12546" s="52" t="s">
        <v>996</v>
      </c>
      <c r="F12546" s="52" t="s">
        <v>1000</v>
      </c>
      <c r="G12546" s="56" t="s">
        <v>1001</v>
      </c>
      <c r="H12546" s="57">
        <v>283166600</v>
      </c>
    </row>
    <row r="12547" spans="1:8">
      <c r="A12547" s="52" t="s">
        <v>892</v>
      </c>
      <c r="B12547" s="52" t="s">
        <v>1616</v>
      </c>
      <c r="C12547" s="52" t="s">
        <v>393</v>
      </c>
      <c r="D12547" s="52" t="s">
        <v>1372</v>
      </c>
      <c r="E12547" s="52" t="s">
        <v>996</v>
      </c>
      <c r="F12547" s="52" t="s">
        <v>1004</v>
      </c>
      <c r="G12547" s="56" t="s">
        <v>1005</v>
      </c>
      <c r="H12547" s="57">
        <v>345326303</v>
      </c>
    </row>
    <row r="12548" spans="1:8">
      <c r="A12548" s="52" t="s">
        <v>892</v>
      </c>
      <c r="B12548" s="52" t="s">
        <v>1616</v>
      </c>
      <c r="C12548" s="52" t="s">
        <v>393</v>
      </c>
      <c r="D12548" s="52" t="s">
        <v>1372</v>
      </c>
      <c r="E12548" s="52" t="s">
        <v>1006</v>
      </c>
      <c r="F12548" s="52" t="s">
        <v>201</v>
      </c>
      <c r="G12548" s="56" t="s">
        <v>1007</v>
      </c>
      <c r="H12548" s="57">
        <v>468455623</v>
      </c>
    </row>
    <row r="12549" spans="1:8" ht="38.25">
      <c r="A12549" s="52" t="s">
        <v>892</v>
      </c>
      <c r="B12549" s="52" t="s">
        <v>1616</v>
      </c>
      <c r="C12549" s="52" t="s">
        <v>393</v>
      </c>
      <c r="D12549" s="52" t="s">
        <v>1372</v>
      </c>
      <c r="E12549" s="52" t="s">
        <v>1006</v>
      </c>
      <c r="F12549" s="52" t="s">
        <v>1008</v>
      </c>
      <c r="G12549" s="56" t="s">
        <v>1009</v>
      </c>
      <c r="H12549" s="57">
        <v>14401393</v>
      </c>
    </row>
    <row r="12550" spans="1:8" ht="38.25">
      <c r="A12550" s="52" t="s">
        <v>892</v>
      </c>
      <c r="B12550" s="52" t="s">
        <v>1616</v>
      </c>
      <c r="C12550" s="52" t="s">
        <v>393</v>
      </c>
      <c r="D12550" s="52" t="s">
        <v>1372</v>
      </c>
      <c r="E12550" s="52" t="s">
        <v>1006</v>
      </c>
      <c r="F12550" s="52" t="s">
        <v>1012</v>
      </c>
      <c r="G12550" s="56" t="s">
        <v>1013</v>
      </c>
      <c r="H12550" s="57">
        <v>100953714</v>
      </c>
    </row>
    <row r="12551" spans="1:8">
      <c r="A12551" s="52" t="s">
        <v>892</v>
      </c>
      <c r="B12551" s="52" t="s">
        <v>1616</v>
      </c>
      <c r="C12551" s="52" t="s">
        <v>393</v>
      </c>
      <c r="D12551" s="52" t="s">
        <v>1372</v>
      </c>
      <c r="E12551" s="52" t="s">
        <v>1006</v>
      </c>
      <c r="F12551" s="52" t="s">
        <v>1014</v>
      </c>
      <c r="G12551" s="56" t="s">
        <v>1015</v>
      </c>
      <c r="H12551" s="57">
        <v>343583016</v>
      </c>
    </row>
    <row r="12552" spans="1:8" ht="25.5">
      <c r="A12552" s="52" t="s">
        <v>892</v>
      </c>
      <c r="B12552" s="52" t="s">
        <v>1616</v>
      </c>
      <c r="C12552" s="52" t="s">
        <v>393</v>
      </c>
      <c r="D12552" s="52" t="s">
        <v>1372</v>
      </c>
      <c r="E12552" s="52" t="s">
        <v>1006</v>
      </c>
      <c r="F12552" s="52" t="s">
        <v>1016</v>
      </c>
      <c r="G12552" s="56" t="s">
        <v>1017</v>
      </c>
      <c r="H12552" s="57">
        <v>1657500</v>
      </c>
    </row>
    <row r="12553" spans="1:8">
      <c r="A12553" s="52" t="s">
        <v>892</v>
      </c>
      <c r="B12553" s="52" t="s">
        <v>1616</v>
      </c>
      <c r="C12553" s="52" t="s">
        <v>393</v>
      </c>
      <c r="D12553" s="52" t="s">
        <v>1372</v>
      </c>
      <c r="E12553" s="52" t="s">
        <v>1006</v>
      </c>
      <c r="F12553" s="52" t="s">
        <v>1020</v>
      </c>
      <c r="G12553" s="56" t="s">
        <v>511</v>
      </c>
      <c r="H12553" s="57">
        <v>7860000</v>
      </c>
    </row>
    <row r="12554" spans="1:8">
      <c r="A12554" s="52" t="s">
        <v>892</v>
      </c>
      <c r="B12554" s="52" t="s">
        <v>1616</v>
      </c>
      <c r="C12554" s="52" t="s">
        <v>393</v>
      </c>
      <c r="D12554" s="52" t="s">
        <v>1372</v>
      </c>
      <c r="E12554" s="52" t="s">
        <v>1021</v>
      </c>
      <c r="F12554" s="52" t="s">
        <v>201</v>
      </c>
      <c r="G12554" s="56" t="s">
        <v>1022</v>
      </c>
      <c r="H12554" s="57">
        <v>1018393485</v>
      </c>
    </row>
    <row r="12555" spans="1:8">
      <c r="A12555" s="52" t="s">
        <v>892</v>
      </c>
      <c r="B12555" s="52" t="s">
        <v>1616</v>
      </c>
      <c r="C12555" s="52" t="s">
        <v>393</v>
      </c>
      <c r="D12555" s="52" t="s">
        <v>1372</v>
      </c>
      <c r="E12555" s="52" t="s">
        <v>1021</v>
      </c>
      <c r="F12555" s="52" t="s">
        <v>1023</v>
      </c>
      <c r="G12555" s="56" t="s">
        <v>1024</v>
      </c>
      <c r="H12555" s="57">
        <v>23111285</v>
      </c>
    </row>
    <row r="12556" spans="1:8">
      <c r="A12556" s="52" t="s">
        <v>892</v>
      </c>
      <c r="B12556" s="52" t="s">
        <v>1616</v>
      </c>
      <c r="C12556" s="52" t="s">
        <v>393</v>
      </c>
      <c r="D12556" s="52" t="s">
        <v>1372</v>
      </c>
      <c r="E12556" s="52" t="s">
        <v>1021</v>
      </c>
      <c r="F12556" s="52" t="s">
        <v>1025</v>
      </c>
      <c r="G12556" s="56" t="s">
        <v>1026</v>
      </c>
      <c r="H12556" s="57">
        <v>2700000</v>
      </c>
    </row>
    <row r="12557" spans="1:8">
      <c r="A12557" s="52" t="s">
        <v>892</v>
      </c>
      <c r="B12557" s="52" t="s">
        <v>1616</v>
      </c>
      <c r="C12557" s="52" t="s">
        <v>393</v>
      </c>
      <c r="D12557" s="52" t="s">
        <v>1372</v>
      </c>
      <c r="E12557" s="52" t="s">
        <v>1021</v>
      </c>
      <c r="F12557" s="52" t="s">
        <v>1029</v>
      </c>
      <c r="G12557" s="56" t="s">
        <v>1030</v>
      </c>
      <c r="H12557" s="57">
        <v>3000000</v>
      </c>
    </row>
    <row r="12558" spans="1:8">
      <c r="A12558" s="52" t="s">
        <v>892</v>
      </c>
      <c r="B12558" s="52" t="s">
        <v>1616</v>
      </c>
      <c r="C12558" s="52" t="s">
        <v>393</v>
      </c>
      <c r="D12558" s="52" t="s">
        <v>1372</v>
      </c>
      <c r="E12558" s="52" t="s">
        <v>1021</v>
      </c>
      <c r="F12558" s="52" t="s">
        <v>1243</v>
      </c>
      <c r="G12558" s="56" t="s">
        <v>1244</v>
      </c>
      <c r="H12558" s="57">
        <v>23070000</v>
      </c>
    </row>
    <row r="12559" spans="1:8">
      <c r="A12559" s="52" t="s">
        <v>892</v>
      </c>
      <c r="B12559" s="52" t="s">
        <v>1616</v>
      </c>
      <c r="C12559" s="52" t="s">
        <v>393</v>
      </c>
      <c r="D12559" s="52" t="s">
        <v>1372</v>
      </c>
      <c r="E12559" s="52" t="s">
        <v>1021</v>
      </c>
      <c r="F12559" s="52" t="s">
        <v>1031</v>
      </c>
      <c r="G12559" s="56" t="s">
        <v>1032</v>
      </c>
      <c r="H12559" s="57">
        <v>415010000</v>
      </c>
    </row>
    <row r="12560" spans="1:8">
      <c r="A12560" s="52" t="s">
        <v>892</v>
      </c>
      <c r="B12560" s="52" t="s">
        <v>1616</v>
      </c>
      <c r="C12560" s="52" t="s">
        <v>393</v>
      </c>
      <c r="D12560" s="52" t="s">
        <v>1372</v>
      </c>
      <c r="E12560" s="52" t="s">
        <v>1021</v>
      </c>
      <c r="F12560" s="52" t="s">
        <v>1033</v>
      </c>
      <c r="G12560" s="56" t="s">
        <v>1034</v>
      </c>
      <c r="H12560" s="57">
        <v>551502200</v>
      </c>
    </row>
    <row r="12561" spans="1:8">
      <c r="A12561" s="52" t="s">
        <v>892</v>
      </c>
      <c r="B12561" s="52" t="s">
        <v>1616</v>
      </c>
      <c r="C12561" s="52" t="s">
        <v>393</v>
      </c>
      <c r="D12561" s="52" t="s">
        <v>1372</v>
      </c>
      <c r="E12561" s="52" t="s">
        <v>1035</v>
      </c>
      <c r="F12561" s="52" t="s">
        <v>201</v>
      </c>
      <c r="G12561" s="56" t="s">
        <v>1036</v>
      </c>
      <c r="H12561" s="57">
        <v>8200000</v>
      </c>
    </row>
    <row r="12562" spans="1:8">
      <c r="A12562" s="52" t="s">
        <v>892</v>
      </c>
      <c r="B12562" s="52" t="s">
        <v>1616</v>
      </c>
      <c r="C12562" s="52" t="s">
        <v>393</v>
      </c>
      <c r="D12562" s="52" t="s">
        <v>1372</v>
      </c>
      <c r="E12562" s="52" t="s">
        <v>1035</v>
      </c>
      <c r="F12562" s="52" t="s">
        <v>1037</v>
      </c>
      <c r="G12562" s="56" t="s">
        <v>1038</v>
      </c>
      <c r="H12562" s="57">
        <v>300000</v>
      </c>
    </row>
    <row r="12563" spans="1:8">
      <c r="A12563" s="52" t="s">
        <v>892</v>
      </c>
      <c r="B12563" s="52" t="s">
        <v>1616</v>
      </c>
      <c r="C12563" s="52" t="s">
        <v>393</v>
      </c>
      <c r="D12563" s="52" t="s">
        <v>1372</v>
      </c>
      <c r="E12563" s="52" t="s">
        <v>1035</v>
      </c>
      <c r="F12563" s="52" t="s">
        <v>1039</v>
      </c>
      <c r="G12563" s="56" t="s">
        <v>1040</v>
      </c>
      <c r="H12563" s="57">
        <v>2100000</v>
      </c>
    </row>
    <row r="12564" spans="1:8">
      <c r="A12564" s="52" t="s">
        <v>892</v>
      </c>
      <c r="B12564" s="52" t="s">
        <v>1616</v>
      </c>
      <c r="C12564" s="52" t="s">
        <v>393</v>
      </c>
      <c r="D12564" s="52" t="s">
        <v>1372</v>
      </c>
      <c r="E12564" s="52" t="s">
        <v>1035</v>
      </c>
      <c r="F12564" s="52" t="s">
        <v>1041</v>
      </c>
      <c r="G12564" s="56" t="s">
        <v>1028</v>
      </c>
      <c r="H12564" s="57">
        <v>2200000</v>
      </c>
    </row>
    <row r="12565" spans="1:8">
      <c r="A12565" s="52" t="s">
        <v>892</v>
      </c>
      <c r="B12565" s="52" t="s">
        <v>1616</v>
      </c>
      <c r="C12565" s="52" t="s">
        <v>393</v>
      </c>
      <c r="D12565" s="52" t="s">
        <v>1372</v>
      </c>
      <c r="E12565" s="52" t="s">
        <v>1035</v>
      </c>
      <c r="F12565" s="52" t="s">
        <v>1042</v>
      </c>
      <c r="G12565" s="56" t="s">
        <v>1043</v>
      </c>
      <c r="H12565" s="57">
        <v>3600000</v>
      </c>
    </row>
    <row r="12566" spans="1:8">
      <c r="A12566" s="52" t="s">
        <v>892</v>
      </c>
      <c r="B12566" s="52" t="s">
        <v>1616</v>
      </c>
      <c r="C12566" s="52" t="s">
        <v>393</v>
      </c>
      <c r="D12566" s="52" t="s">
        <v>1372</v>
      </c>
      <c r="E12566" s="52" t="s">
        <v>1044</v>
      </c>
      <c r="F12566" s="52" t="s">
        <v>201</v>
      </c>
      <c r="G12566" s="56" t="s">
        <v>1045</v>
      </c>
      <c r="H12566" s="57">
        <v>114447000</v>
      </c>
    </row>
    <row r="12567" spans="1:8">
      <c r="A12567" s="52" t="s">
        <v>892</v>
      </c>
      <c r="B12567" s="52" t="s">
        <v>1616</v>
      </c>
      <c r="C12567" s="52" t="s">
        <v>393</v>
      </c>
      <c r="D12567" s="52" t="s">
        <v>1372</v>
      </c>
      <c r="E12567" s="52" t="s">
        <v>1044</v>
      </c>
      <c r="F12567" s="52" t="s">
        <v>1046</v>
      </c>
      <c r="G12567" s="56" t="s">
        <v>1047</v>
      </c>
      <c r="H12567" s="57">
        <v>4100000</v>
      </c>
    </row>
    <row r="12568" spans="1:8">
      <c r="A12568" s="52" t="s">
        <v>892</v>
      </c>
      <c r="B12568" s="52" t="s">
        <v>1616</v>
      </c>
      <c r="C12568" s="52" t="s">
        <v>393</v>
      </c>
      <c r="D12568" s="52" t="s">
        <v>1372</v>
      </c>
      <c r="E12568" s="52" t="s">
        <v>1044</v>
      </c>
      <c r="F12568" s="52" t="s">
        <v>1205</v>
      </c>
      <c r="G12568" s="56" t="s">
        <v>1206</v>
      </c>
      <c r="H12568" s="57">
        <v>19107000</v>
      </c>
    </row>
    <row r="12569" spans="1:8">
      <c r="A12569" s="52" t="s">
        <v>892</v>
      </c>
      <c r="B12569" s="52" t="s">
        <v>1616</v>
      </c>
      <c r="C12569" s="52" t="s">
        <v>393</v>
      </c>
      <c r="D12569" s="52" t="s">
        <v>1372</v>
      </c>
      <c r="E12569" s="52" t="s">
        <v>1044</v>
      </c>
      <c r="F12569" s="52" t="s">
        <v>1048</v>
      </c>
      <c r="G12569" s="56" t="s">
        <v>1049</v>
      </c>
      <c r="H12569" s="57">
        <v>14100000</v>
      </c>
    </row>
    <row r="12570" spans="1:8">
      <c r="A12570" s="52" t="s">
        <v>892</v>
      </c>
      <c r="B12570" s="52" t="s">
        <v>1616</v>
      </c>
      <c r="C12570" s="52" t="s">
        <v>393</v>
      </c>
      <c r="D12570" s="52" t="s">
        <v>1372</v>
      </c>
      <c r="E12570" s="52" t="s">
        <v>1044</v>
      </c>
      <c r="F12570" s="52" t="s">
        <v>1050</v>
      </c>
      <c r="G12570" s="56" t="s">
        <v>1051</v>
      </c>
      <c r="H12570" s="57">
        <v>77140000</v>
      </c>
    </row>
    <row r="12571" spans="1:8" ht="25.5">
      <c r="A12571" s="52" t="s">
        <v>892</v>
      </c>
      <c r="B12571" s="52" t="s">
        <v>1616</v>
      </c>
      <c r="C12571" s="52" t="s">
        <v>393</v>
      </c>
      <c r="D12571" s="52" t="s">
        <v>1372</v>
      </c>
      <c r="E12571" s="52" t="s">
        <v>1058</v>
      </c>
      <c r="F12571" s="52" t="s">
        <v>201</v>
      </c>
      <c r="G12571" s="56" t="s">
        <v>1059</v>
      </c>
      <c r="H12571" s="57">
        <v>1199045762</v>
      </c>
    </row>
    <row r="12572" spans="1:8">
      <c r="A12572" s="52" t="s">
        <v>892</v>
      </c>
      <c r="B12572" s="52" t="s">
        <v>1616</v>
      </c>
      <c r="C12572" s="52" t="s">
        <v>393</v>
      </c>
      <c r="D12572" s="52" t="s">
        <v>1372</v>
      </c>
      <c r="E12572" s="52" t="s">
        <v>1058</v>
      </c>
      <c r="F12572" s="52" t="s">
        <v>1060</v>
      </c>
      <c r="G12572" s="56" t="s">
        <v>1061</v>
      </c>
      <c r="H12572" s="57">
        <v>6295371</v>
      </c>
    </row>
    <row r="12573" spans="1:8">
      <c r="A12573" s="52" t="s">
        <v>892</v>
      </c>
      <c r="B12573" s="52" t="s">
        <v>1616</v>
      </c>
      <c r="C12573" s="52" t="s">
        <v>393</v>
      </c>
      <c r="D12573" s="52" t="s">
        <v>1372</v>
      </c>
      <c r="E12573" s="52" t="s">
        <v>1058</v>
      </c>
      <c r="F12573" s="52" t="s">
        <v>1245</v>
      </c>
      <c r="G12573" s="56" t="s">
        <v>1246</v>
      </c>
      <c r="H12573" s="57">
        <v>8303000</v>
      </c>
    </row>
    <row r="12574" spans="1:8">
      <c r="A12574" s="52" t="s">
        <v>892</v>
      </c>
      <c r="B12574" s="52" t="s">
        <v>1616</v>
      </c>
      <c r="C12574" s="52" t="s">
        <v>393</v>
      </c>
      <c r="D12574" s="52" t="s">
        <v>1372</v>
      </c>
      <c r="E12574" s="52" t="s">
        <v>1058</v>
      </c>
      <c r="F12574" s="52" t="s">
        <v>1062</v>
      </c>
      <c r="G12574" s="56" t="s">
        <v>1063</v>
      </c>
      <c r="H12574" s="57">
        <v>711333000</v>
      </c>
    </row>
    <row r="12575" spans="1:8">
      <c r="A12575" s="52" t="s">
        <v>892</v>
      </c>
      <c r="B12575" s="52" t="s">
        <v>1616</v>
      </c>
      <c r="C12575" s="52" t="s">
        <v>393</v>
      </c>
      <c r="D12575" s="52" t="s">
        <v>1372</v>
      </c>
      <c r="E12575" s="52" t="s">
        <v>1058</v>
      </c>
      <c r="F12575" s="52" t="s">
        <v>1064</v>
      </c>
      <c r="G12575" s="56" t="s">
        <v>1065</v>
      </c>
      <c r="H12575" s="57">
        <v>224856600</v>
      </c>
    </row>
    <row r="12576" spans="1:8">
      <c r="A12576" s="52" t="s">
        <v>892</v>
      </c>
      <c r="B12576" s="52" t="s">
        <v>1616</v>
      </c>
      <c r="C12576" s="52" t="s">
        <v>393</v>
      </c>
      <c r="D12576" s="52" t="s">
        <v>1372</v>
      </c>
      <c r="E12576" s="52" t="s">
        <v>1058</v>
      </c>
      <c r="F12576" s="52" t="s">
        <v>1066</v>
      </c>
      <c r="G12576" s="56" t="s">
        <v>1067</v>
      </c>
      <c r="H12576" s="57">
        <v>60418000</v>
      </c>
    </row>
    <row r="12577" spans="1:8">
      <c r="A12577" s="52" t="s">
        <v>892</v>
      </c>
      <c r="B12577" s="52" t="s">
        <v>1616</v>
      </c>
      <c r="C12577" s="52" t="s">
        <v>393</v>
      </c>
      <c r="D12577" s="52" t="s">
        <v>1372</v>
      </c>
      <c r="E12577" s="52" t="s">
        <v>1058</v>
      </c>
      <c r="F12577" s="52" t="s">
        <v>1068</v>
      </c>
      <c r="G12577" s="56" t="s">
        <v>1069</v>
      </c>
      <c r="H12577" s="57">
        <v>28523000</v>
      </c>
    </row>
    <row r="12578" spans="1:8">
      <c r="A12578" s="52" t="s">
        <v>892</v>
      </c>
      <c r="B12578" s="52" t="s">
        <v>1616</v>
      </c>
      <c r="C12578" s="52" t="s">
        <v>393</v>
      </c>
      <c r="D12578" s="52" t="s">
        <v>1372</v>
      </c>
      <c r="E12578" s="52" t="s">
        <v>1058</v>
      </c>
      <c r="F12578" s="52" t="s">
        <v>1070</v>
      </c>
      <c r="G12578" s="56" t="s">
        <v>1071</v>
      </c>
      <c r="H12578" s="57">
        <v>159316791</v>
      </c>
    </row>
    <row r="12579" spans="1:8" ht="25.5">
      <c r="A12579" s="52" t="s">
        <v>892</v>
      </c>
      <c r="B12579" s="52" t="s">
        <v>1616</v>
      </c>
      <c r="C12579" s="52" t="s">
        <v>393</v>
      </c>
      <c r="D12579" s="52" t="s">
        <v>1372</v>
      </c>
      <c r="E12579" s="52" t="s">
        <v>1072</v>
      </c>
      <c r="F12579" s="52" t="s">
        <v>201</v>
      </c>
      <c r="G12579" s="56" t="s">
        <v>1073</v>
      </c>
      <c r="H12579" s="57">
        <v>661083600</v>
      </c>
    </row>
    <row r="12580" spans="1:8">
      <c r="A12580" s="52" t="s">
        <v>892</v>
      </c>
      <c r="B12580" s="52" t="s">
        <v>1616</v>
      </c>
      <c r="C12580" s="52" t="s">
        <v>393</v>
      </c>
      <c r="D12580" s="52" t="s">
        <v>1372</v>
      </c>
      <c r="E12580" s="52" t="s">
        <v>1072</v>
      </c>
      <c r="F12580" s="52" t="s">
        <v>1251</v>
      </c>
      <c r="G12580" s="56" t="s">
        <v>1248</v>
      </c>
      <c r="H12580" s="57">
        <v>33010000</v>
      </c>
    </row>
    <row r="12581" spans="1:8">
      <c r="A12581" s="52" t="s">
        <v>892</v>
      </c>
      <c r="B12581" s="52" t="s">
        <v>1616</v>
      </c>
      <c r="C12581" s="52" t="s">
        <v>393</v>
      </c>
      <c r="D12581" s="52" t="s">
        <v>1372</v>
      </c>
      <c r="E12581" s="52" t="s">
        <v>1072</v>
      </c>
      <c r="F12581" s="52" t="s">
        <v>1074</v>
      </c>
      <c r="G12581" s="56" t="s">
        <v>1067</v>
      </c>
      <c r="H12581" s="57">
        <v>91284600</v>
      </c>
    </row>
    <row r="12582" spans="1:8">
      <c r="A12582" s="52" t="s">
        <v>892</v>
      </c>
      <c r="B12582" s="52" t="s">
        <v>1616</v>
      </c>
      <c r="C12582" s="52" t="s">
        <v>393</v>
      </c>
      <c r="D12582" s="52" t="s">
        <v>1372</v>
      </c>
      <c r="E12582" s="52" t="s">
        <v>1072</v>
      </c>
      <c r="F12582" s="52" t="s">
        <v>1075</v>
      </c>
      <c r="G12582" s="56" t="s">
        <v>1065</v>
      </c>
      <c r="H12582" s="57">
        <v>284471000</v>
      </c>
    </row>
    <row r="12583" spans="1:8">
      <c r="A12583" s="52" t="s">
        <v>892</v>
      </c>
      <c r="B12583" s="52" t="s">
        <v>1616</v>
      </c>
      <c r="C12583" s="52" t="s">
        <v>393</v>
      </c>
      <c r="D12583" s="52" t="s">
        <v>1372</v>
      </c>
      <c r="E12583" s="52" t="s">
        <v>1072</v>
      </c>
      <c r="F12583" s="52" t="s">
        <v>1252</v>
      </c>
      <c r="G12583" s="56" t="s">
        <v>1253</v>
      </c>
      <c r="H12583" s="57">
        <v>252318000</v>
      </c>
    </row>
    <row r="12584" spans="1:8" ht="25.5">
      <c r="A12584" s="52" t="s">
        <v>892</v>
      </c>
      <c r="B12584" s="52" t="s">
        <v>1616</v>
      </c>
      <c r="C12584" s="52" t="s">
        <v>393</v>
      </c>
      <c r="D12584" s="52" t="s">
        <v>1372</v>
      </c>
      <c r="E12584" s="52" t="s">
        <v>1076</v>
      </c>
      <c r="F12584" s="52" t="s">
        <v>201</v>
      </c>
      <c r="G12584" s="56" t="s">
        <v>1077</v>
      </c>
      <c r="H12584" s="57">
        <v>5632227418</v>
      </c>
    </row>
    <row r="12585" spans="1:8">
      <c r="A12585" s="52" t="s">
        <v>892</v>
      </c>
      <c r="B12585" s="52" t="s">
        <v>1616</v>
      </c>
      <c r="C12585" s="52" t="s">
        <v>393</v>
      </c>
      <c r="D12585" s="52" t="s">
        <v>1372</v>
      </c>
      <c r="E12585" s="52" t="s">
        <v>1076</v>
      </c>
      <c r="F12585" s="52" t="s">
        <v>1112</v>
      </c>
      <c r="G12585" s="56" t="s">
        <v>1113</v>
      </c>
      <c r="H12585" s="57">
        <v>1120486818</v>
      </c>
    </row>
    <row r="12586" spans="1:8">
      <c r="A12586" s="52" t="s">
        <v>892</v>
      </c>
      <c r="B12586" s="52" t="s">
        <v>1616</v>
      </c>
      <c r="C12586" s="52" t="s">
        <v>393</v>
      </c>
      <c r="D12586" s="52" t="s">
        <v>1372</v>
      </c>
      <c r="E12586" s="52" t="s">
        <v>1076</v>
      </c>
      <c r="F12586" s="52" t="s">
        <v>1080</v>
      </c>
      <c r="G12586" s="56" t="s">
        <v>1081</v>
      </c>
      <c r="H12586" s="57">
        <v>31302800</v>
      </c>
    </row>
    <row r="12587" spans="1:8">
      <c r="A12587" s="52" t="s">
        <v>892</v>
      </c>
      <c r="B12587" s="52" t="s">
        <v>1616</v>
      </c>
      <c r="C12587" s="52" t="s">
        <v>393</v>
      </c>
      <c r="D12587" s="52" t="s">
        <v>1372</v>
      </c>
      <c r="E12587" s="52" t="s">
        <v>1076</v>
      </c>
      <c r="F12587" s="52" t="s">
        <v>1082</v>
      </c>
      <c r="G12587" s="56" t="s">
        <v>971</v>
      </c>
      <c r="H12587" s="57">
        <v>4480437800</v>
      </c>
    </row>
    <row r="12588" spans="1:8">
      <c r="A12588" s="52" t="s">
        <v>892</v>
      </c>
      <c r="B12588" s="52" t="s">
        <v>1616</v>
      </c>
      <c r="C12588" s="52" t="s">
        <v>393</v>
      </c>
      <c r="D12588" s="52" t="s">
        <v>1372</v>
      </c>
      <c r="E12588" s="52" t="s">
        <v>1189</v>
      </c>
      <c r="F12588" s="52" t="s">
        <v>201</v>
      </c>
      <c r="G12588" s="56" t="s">
        <v>1190</v>
      </c>
      <c r="H12588" s="57">
        <v>548000</v>
      </c>
    </row>
    <row r="12589" spans="1:8">
      <c r="A12589" s="52" t="s">
        <v>892</v>
      </c>
      <c r="B12589" s="52" t="s">
        <v>1616</v>
      </c>
      <c r="C12589" s="52" t="s">
        <v>393</v>
      </c>
      <c r="D12589" s="52" t="s">
        <v>1372</v>
      </c>
      <c r="E12589" s="52" t="s">
        <v>1189</v>
      </c>
      <c r="F12589" s="52" t="s">
        <v>1191</v>
      </c>
      <c r="G12589" s="56" t="s">
        <v>1192</v>
      </c>
      <c r="H12589" s="57">
        <v>548000</v>
      </c>
    </row>
    <row r="12590" spans="1:8">
      <c r="A12590" s="52" t="s">
        <v>892</v>
      </c>
      <c r="B12590" s="52" t="s">
        <v>1616</v>
      </c>
      <c r="C12590" s="52" t="s">
        <v>393</v>
      </c>
      <c r="D12590" s="52" t="s">
        <v>1372</v>
      </c>
      <c r="E12590" s="52" t="s">
        <v>1585</v>
      </c>
      <c r="F12590" s="52" t="s">
        <v>201</v>
      </c>
      <c r="G12590" s="56" t="s">
        <v>1586</v>
      </c>
      <c r="H12590" s="57">
        <v>3600000</v>
      </c>
    </row>
    <row r="12591" spans="1:8">
      <c r="A12591" s="52" t="s">
        <v>892</v>
      </c>
      <c r="B12591" s="52" t="s">
        <v>1616</v>
      </c>
      <c r="C12591" s="52" t="s">
        <v>393</v>
      </c>
      <c r="D12591" s="52" t="s">
        <v>1372</v>
      </c>
      <c r="E12591" s="52" t="s">
        <v>1585</v>
      </c>
      <c r="F12591" s="52" t="s">
        <v>1619</v>
      </c>
      <c r="G12591" s="56" t="s">
        <v>1620</v>
      </c>
      <c r="H12591" s="57">
        <v>3600000</v>
      </c>
    </row>
    <row r="12592" spans="1:8">
      <c r="A12592" s="52" t="s">
        <v>892</v>
      </c>
      <c r="B12592" s="52" t="s">
        <v>1616</v>
      </c>
      <c r="C12592" s="52" t="s">
        <v>393</v>
      </c>
      <c r="D12592" s="52" t="s">
        <v>1372</v>
      </c>
      <c r="E12592" s="52" t="s">
        <v>1083</v>
      </c>
      <c r="F12592" s="52" t="s">
        <v>201</v>
      </c>
      <c r="G12592" s="56" t="s">
        <v>971</v>
      </c>
      <c r="H12592" s="57">
        <v>9020299367</v>
      </c>
    </row>
    <row r="12593" spans="1:8">
      <c r="A12593" s="52" t="s">
        <v>892</v>
      </c>
      <c r="B12593" s="52" t="s">
        <v>1616</v>
      </c>
      <c r="C12593" s="52" t="s">
        <v>393</v>
      </c>
      <c r="D12593" s="52" t="s">
        <v>1372</v>
      </c>
      <c r="E12593" s="52" t="s">
        <v>1083</v>
      </c>
      <c r="F12593" s="52" t="s">
        <v>1084</v>
      </c>
      <c r="G12593" s="56" t="s">
        <v>1085</v>
      </c>
      <c r="H12593" s="57">
        <v>6974727</v>
      </c>
    </row>
    <row r="12594" spans="1:8">
      <c r="A12594" s="52" t="s">
        <v>892</v>
      </c>
      <c r="B12594" s="52" t="s">
        <v>1616</v>
      </c>
      <c r="C12594" s="52" t="s">
        <v>393</v>
      </c>
      <c r="D12594" s="52" t="s">
        <v>1372</v>
      </c>
      <c r="E12594" s="52" t="s">
        <v>1083</v>
      </c>
      <c r="F12594" s="52" t="s">
        <v>1088</v>
      </c>
      <c r="G12594" s="56" t="s">
        <v>1089</v>
      </c>
      <c r="H12594" s="57">
        <v>113837980</v>
      </c>
    </row>
    <row r="12595" spans="1:8">
      <c r="A12595" s="52" t="s">
        <v>892</v>
      </c>
      <c r="B12595" s="52" t="s">
        <v>1616</v>
      </c>
      <c r="C12595" s="52" t="s">
        <v>393</v>
      </c>
      <c r="D12595" s="52" t="s">
        <v>1372</v>
      </c>
      <c r="E12595" s="52" t="s">
        <v>1083</v>
      </c>
      <c r="F12595" s="52" t="s">
        <v>1090</v>
      </c>
      <c r="G12595" s="56" t="s">
        <v>1091</v>
      </c>
      <c r="H12595" s="57">
        <v>8899486660</v>
      </c>
    </row>
    <row r="12596" spans="1:8">
      <c r="A12596" s="52" t="s">
        <v>892</v>
      </c>
      <c r="B12596" s="52" t="s">
        <v>1616</v>
      </c>
      <c r="C12596" s="52" t="s">
        <v>393</v>
      </c>
      <c r="D12596" s="52" t="s">
        <v>1372</v>
      </c>
      <c r="E12596" s="52" t="s">
        <v>1096</v>
      </c>
      <c r="F12596" s="52" t="s">
        <v>201</v>
      </c>
      <c r="G12596" s="56" t="s">
        <v>1097</v>
      </c>
      <c r="H12596" s="57">
        <v>20281040300</v>
      </c>
    </row>
    <row r="12597" spans="1:8" ht="25.5">
      <c r="A12597" s="52" t="s">
        <v>892</v>
      </c>
      <c r="B12597" s="52" t="s">
        <v>1616</v>
      </c>
      <c r="C12597" s="52" t="s">
        <v>393</v>
      </c>
      <c r="D12597" s="52" t="s">
        <v>1372</v>
      </c>
      <c r="E12597" s="52" t="s">
        <v>1096</v>
      </c>
      <c r="F12597" s="52" t="s">
        <v>1098</v>
      </c>
      <c r="G12597" s="56" t="s">
        <v>1099</v>
      </c>
      <c r="H12597" s="57">
        <v>20281040300</v>
      </c>
    </row>
    <row r="12598" spans="1:8">
      <c r="A12598" s="52" t="s">
        <v>892</v>
      </c>
      <c r="B12598" s="52" t="s">
        <v>1616</v>
      </c>
      <c r="C12598" s="52" t="s">
        <v>393</v>
      </c>
      <c r="D12598" s="52" t="s">
        <v>1372</v>
      </c>
      <c r="E12598" s="52" t="s">
        <v>1133</v>
      </c>
      <c r="F12598" s="52" t="s">
        <v>201</v>
      </c>
      <c r="G12598" s="56" t="s">
        <v>1134</v>
      </c>
      <c r="H12598" s="57">
        <v>75112200</v>
      </c>
    </row>
    <row r="12599" spans="1:8">
      <c r="A12599" s="52" t="s">
        <v>892</v>
      </c>
      <c r="B12599" s="52" t="s">
        <v>1616</v>
      </c>
      <c r="C12599" s="52" t="s">
        <v>393</v>
      </c>
      <c r="D12599" s="52" t="s">
        <v>1372</v>
      </c>
      <c r="E12599" s="52" t="s">
        <v>1133</v>
      </c>
      <c r="F12599" s="52" t="s">
        <v>1135</v>
      </c>
      <c r="G12599" s="56" t="s">
        <v>1136</v>
      </c>
      <c r="H12599" s="57">
        <v>75112200</v>
      </c>
    </row>
    <row r="12600" spans="1:8">
      <c r="A12600" s="52" t="s">
        <v>892</v>
      </c>
      <c r="B12600" s="52" t="s">
        <v>1616</v>
      </c>
      <c r="C12600" s="52" t="s">
        <v>393</v>
      </c>
      <c r="D12600" s="52" t="s">
        <v>1372</v>
      </c>
      <c r="E12600" s="52" t="s">
        <v>1100</v>
      </c>
      <c r="F12600" s="52" t="s">
        <v>201</v>
      </c>
      <c r="G12600" s="56" t="s">
        <v>1034</v>
      </c>
      <c r="H12600" s="57">
        <v>2303814951</v>
      </c>
    </row>
    <row r="12601" spans="1:8">
      <c r="A12601" s="52" t="s">
        <v>892</v>
      </c>
      <c r="B12601" s="52" t="s">
        <v>1616</v>
      </c>
      <c r="C12601" s="52" t="s">
        <v>393</v>
      </c>
      <c r="D12601" s="52" t="s">
        <v>1372</v>
      </c>
      <c r="E12601" s="52" t="s">
        <v>1100</v>
      </c>
      <c r="F12601" s="52" t="s">
        <v>1101</v>
      </c>
      <c r="G12601" s="56" t="s">
        <v>1102</v>
      </c>
      <c r="H12601" s="57">
        <v>375885000</v>
      </c>
    </row>
    <row r="12602" spans="1:8">
      <c r="A12602" s="52" t="s">
        <v>892</v>
      </c>
      <c r="B12602" s="52" t="s">
        <v>1616</v>
      </c>
      <c r="C12602" s="52" t="s">
        <v>393</v>
      </c>
      <c r="D12602" s="52" t="s">
        <v>1372</v>
      </c>
      <c r="E12602" s="52" t="s">
        <v>1100</v>
      </c>
      <c r="F12602" s="52" t="s">
        <v>1103</v>
      </c>
      <c r="G12602" s="56" t="s">
        <v>1104</v>
      </c>
      <c r="H12602" s="57">
        <v>1927929951</v>
      </c>
    </row>
    <row r="12603" spans="1:8">
      <c r="A12603" s="52" t="s">
        <v>892</v>
      </c>
      <c r="B12603" s="52" t="s">
        <v>1616</v>
      </c>
      <c r="C12603" s="52" t="s">
        <v>1092</v>
      </c>
      <c r="D12603" s="52" t="s">
        <v>201</v>
      </c>
      <c r="E12603" s="52" t="s">
        <v>201</v>
      </c>
      <c r="F12603" s="52" t="s">
        <v>201</v>
      </c>
      <c r="G12603" s="56" t="s">
        <v>1093</v>
      </c>
      <c r="H12603" s="57">
        <v>410065160124</v>
      </c>
    </row>
    <row r="12604" spans="1:8">
      <c r="A12604" s="52" t="s">
        <v>892</v>
      </c>
      <c r="B12604" s="52" t="s">
        <v>1616</v>
      </c>
      <c r="C12604" s="52" t="s">
        <v>1092</v>
      </c>
      <c r="D12604" s="52" t="s">
        <v>1330</v>
      </c>
      <c r="E12604" s="52" t="s">
        <v>201</v>
      </c>
      <c r="F12604" s="52" t="s">
        <v>201</v>
      </c>
      <c r="G12604" s="56" t="s">
        <v>1331</v>
      </c>
      <c r="H12604" s="57">
        <v>127687837239</v>
      </c>
    </row>
    <row r="12605" spans="1:8">
      <c r="A12605" s="52" t="s">
        <v>892</v>
      </c>
      <c r="B12605" s="52" t="s">
        <v>1616</v>
      </c>
      <c r="C12605" s="52" t="s">
        <v>1092</v>
      </c>
      <c r="D12605" s="52" t="s">
        <v>1330</v>
      </c>
      <c r="E12605" s="52" t="s">
        <v>996</v>
      </c>
      <c r="F12605" s="52" t="s">
        <v>201</v>
      </c>
      <c r="G12605" s="56" t="s">
        <v>997</v>
      </c>
      <c r="H12605" s="57">
        <v>377947800</v>
      </c>
    </row>
    <row r="12606" spans="1:8">
      <c r="A12606" s="52" t="s">
        <v>892</v>
      </c>
      <c r="B12606" s="52" t="s">
        <v>1616</v>
      </c>
      <c r="C12606" s="52" t="s">
        <v>1092</v>
      </c>
      <c r="D12606" s="52" t="s">
        <v>1330</v>
      </c>
      <c r="E12606" s="52" t="s">
        <v>996</v>
      </c>
      <c r="F12606" s="52" t="s">
        <v>1000</v>
      </c>
      <c r="G12606" s="56" t="s">
        <v>1001</v>
      </c>
      <c r="H12606" s="57">
        <v>377947800</v>
      </c>
    </row>
    <row r="12607" spans="1:8">
      <c r="A12607" s="52" t="s">
        <v>892</v>
      </c>
      <c r="B12607" s="52" t="s">
        <v>1616</v>
      </c>
      <c r="C12607" s="52" t="s">
        <v>1092</v>
      </c>
      <c r="D12607" s="52" t="s">
        <v>1330</v>
      </c>
      <c r="E12607" s="52" t="s">
        <v>1044</v>
      </c>
      <c r="F12607" s="52" t="s">
        <v>201</v>
      </c>
      <c r="G12607" s="56" t="s">
        <v>1045</v>
      </c>
      <c r="H12607" s="57">
        <v>85029000</v>
      </c>
    </row>
    <row r="12608" spans="1:8">
      <c r="A12608" s="52" t="s">
        <v>892</v>
      </c>
      <c r="B12608" s="52" t="s">
        <v>1616</v>
      </c>
      <c r="C12608" s="52" t="s">
        <v>1092</v>
      </c>
      <c r="D12608" s="52" t="s">
        <v>1330</v>
      </c>
      <c r="E12608" s="52" t="s">
        <v>1044</v>
      </c>
      <c r="F12608" s="52" t="s">
        <v>1048</v>
      </c>
      <c r="G12608" s="56" t="s">
        <v>1049</v>
      </c>
      <c r="H12608" s="57">
        <v>16800000</v>
      </c>
    </row>
    <row r="12609" spans="1:8">
      <c r="A12609" s="52" t="s">
        <v>892</v>
      </c>
      <c r="B12609" s="52" t="s">
        <v>1616</v>
      </c>
      <c r="C12609" s="52" t="s">
        <v>1092</v>
      </c>
      <c r="D12609" s="52" t="s">
        <v>1330</v>
      </c>
      <c r="E12609" s="52" t="s">
        <v>1044</v>
      </c>
      <c r="F12609" s="52" t="s">
        <v>1050</v>
      </c>
      <c r="G12609" s="56" t="s">
        <v>1051</v>
      </c>
      <c r="H12609" s="57">
        <v>68229000</v>
      </c>
    </row>
    <row r="12610" spans="1:8" ht="25.5">
      <c r="A12610" s="52" t="s">
        <v>892</v>
      </c>
      <c r="B12610" s="52" t="s">
        <v>1616</v>
      </c>
      <c r="C12610" s="52" t="s">
        <v>1092</v>
      </c>
      <c r="D12610" s="52" t="s">
        <v>1330</v>
      </c>
      <c r="E12610" s="52" t="s">
        <v>1058</v>
      </c>
      <c r="F12610" s="52" t="s">
        <v>201</v>
      </c>
      <c r="G12610" s="56" t="s">
        <v>1059</v>
      </c>
      <c r="H12610" s="57">
        <v>2545555034</v>
      </c>
    </row>
    <row r="12611" spans="1:8">
      <c r="A12611" s="52" t="s">
        <v>892</v>
      </c>
      <c r="B12611" s="52" t="s">
        <v>1616</v>
      </c>
      <c r="C12611" s="52" t="s">
        <v>1092</v>
      </c>
      <c r="D12611" s="52" t="s">
        <v>1330</v>
      </c>
      <c r="E12611" s="52" t="s">
        <v>1058</v>
      </c>
      <c r="F12611" s="52" t="s">
        <v>1062</v>
      </c>
      <c r="G12611" s="56" t="s">
        <v>1063</v>
      </c>
      <c r="H12611" s="57">
        <v>731628934</v>
      </c>
    </row>
    <row r="12612" spans="1:8">
      <c r="A12612" s="52" t="s">
        <v>892</v>
      </c>
      <c r="B12612" s="52" t="s">
        <v>1616</v>
      </c>
      <c r="C12612" s="52" t="s">
        <v>1092</v>
      </c>
      <c r="D12612" s="52" t="s">
        <v>1330</v>
      </c>
      <c r="E12612" s="52" t="s">
        <v>1058</v>
      </c>
      <c r="F12612" s="52" t="s">
        <v>1068</v>
      </c>
      <c r="G12612" s="56" t="s">
        <v>1069</v>
      </c>
      <c r="H12612" s="57">
        <v>19425000</v>
      </c>
    </row>
    <row r="12613" spans="1:8">
      <c r="A12613" s="52" t="s">
        <v>892</v>
      </c>
      <c r="B12613" s="52" t="s">
        <v>1616</v>
      </c>
      <c r="C12613" s="52" t="s">
        <v>1092</v>
      </c>
      <c r="D12613" s="52" t="s">
        <v>1330</v>
      </c>
      <c r="E12613" s="52" t="s">
        <v>1058</v>
      </c>
      <c r="F12613" s="52" t="s">
        <v>1344</v>
      </c>
      <c r="G12613" s="56" t="s">
        <v>1345</v>
      </c>
      <c r="H12613" s="57">
        <v>170780000</v>
      </c>
    </row>
    <row r="12614" spans="1:8">
      <c r="A12614" s="52" t="s">
        <v>892</v>
      </c>
      <c r="B12614" s="52" t="s">
        <v>1616</v>
      </c>
      <c r="C12614" s="52" t="s">
        <v>1092</v>
      </c>
      <c r="D12614" s="52" t="s">
        <v>1330</v>
      </c>
      <c r="E12614" s="52" t="s">
        <v>1058</v>
      </c>
      <c r="F12614" s="52" t="s">
        <v>1070</v>
      </c>
      <c r="G12614" s="56" t="s">
        <v>1071</v>
      </c>
      <c r="H12614" s="57">
        <v>1623721100</v>
      </c>
    </row>
    <row r="12615" spans="1:8" ht="25.5">
      <c r="A12615" s="52" t="s">
        <v>892</v>
      </c>
      <c r="B12615" s="52" t="s">
        <v>1616</v>
      </c>
      <c r="C12615" s="52" t="s">
        <v>1092</v>
      </c>
      <c r="D12615" s="52" t="s">
        <v>1330</v>
      </c>
      <c r="E12615" s="52" t="s">
        <v>1072</v>
      </c>
      <c r="F12615" s="52" t="s">
        <v>201</v>
      </c>
      <c r="G12615" s="56" t="s">
        <v>1073</v>
      </c>
      <c r="H12615" s="57">
        <v>141855000</v>
      </c>
    </row>
    <row r="12616" spans="1:8">
      <c r="A12616" s="52" t="s">
        <v>892</v>
      </c>
      <c r="B12616" s="52" t="s">
        <v>1616</v>
      </c>
      <c r="C12616" s="52" t="s">
        <v>1092</v>
      </c>
      <c r="D12616" s="52" t="s">
        <v>1330</v>
      </c>
      <c r="E12616" s="52" t="s">
        <v>1072</v>
      </c>
      <c r="F12616" s="52" t="s">
        <v>1075</v>
      </c>
      <c r="G12616" s="56" t="s">
        <v>1065</v>
      </c>
      <c r="H12616" s="57">
        <v>43500000</v>
      </c>
    </row>
    <row r="12617" spans="1:8">
      <c r="A12617" s="52" t="s">
        <v>892</v>
      </c>
      <c r="B12617" s="52" t="s">
        <v>1616</v>
      </c>
      <c r="C12617" s="52" t="s">
        <v>1092</v>
      </c>
      <c r="D12617" s="52" t="s">
        <v>1330</v>
      </c>
      <c r="E12617" s="52" t="s">
        <v>1072</v>
      </c>
      <c r="F12617" s="52" t="s">
        <v>1252</v>
      </c>
      <c r="G12617" s="56" t="s">
        <v>1253</v>
      </c>
      <c r="H12617" s="57">
        <v>98355000</v>
      </c>
    </row>
    <row r="12618" spans="1:8">
      <c r="A12618" s="52" t="s">
        <v>892</v>
      </c>
      <c r="B12618" s="52" t="s">
        <v>1616</v>
      </c>
      <c r="C12618" s="52" t="s">
        <v>1092</v>
      </c>
      <c r="D12618" s="52" t="s">
        <v>1330</v>
      </c>
      <c r="E12618" s="52" t="s">
        <v>1083</v>
      </c>
      <c r="F12618" s="52" t="s">
        <v>201</v>
      </c>
      <c r="G12618" s="56" t="s">
        <v>971</v>
      </c>
      <c r="H12618" s="57">
        <v>820722050</v>
      </c>
    </row>
    <row r="12619" spans="1:8">
      <c r="A12619" s="52" t="s">
        <v>892</v>
      </c>
      <c r="B12619" s="52" t="s">
        <v>1616</v>
      </c>
      <c r="C12619" s="52" t="s">
        <v>1092</v>
      </c>
      <c r="D12619" s="52" t="s">
        <v>1330</v>
      </c>
      <c r="E12619" s="52" t="s">
        <v>1083</v>
      </c>
      <c r="F12619" s="52" t="s">
        <v>1090</v>
      </c>
      <c r="G12619" s="56" t="s">
        <v>1091</v>
      </c>
      <c r="H12619" s="57">
        <v>820722050</v>
      </c>
    </row>
    <row r="12620" spans="1:8">
      <c r="A12620" s="52" t="s">
        <v>892</v>
      </c>
      <c r="B12620" s="52" t="s">
        <v>1616</v>
      </c>
      <c r="C12620" s="52" t="s">
        <v>1092</v>
      </c>
      <c r="D12620" s="52" t="s">
        <v>1330</v>
      </c>
      <c r="E12620" s="52" t="s">
        <v>1197</v>
      </c>
      <c r="F12620" s="52" t="s">
        <v>201</v>
      </c>
      <c r="G12620" s="56" t="s">
        <v>1198</v>
      </c>
      <c r="H12620" s="57">
        <v>36710000</v>
      </c>
    </row>
    <row r="12621" spans="1:8">
      <c r="A12621" s="52" t="s">
        <v>892</v>
      </c>
      <c r="B12621" s="52" t="s">
        <v>1616</v>
      </c>
      <c r="C12621" s="52" t="s">
        <v>1092</v>
      </c>
      <c r="D12621" s="52" t="s">
        <v>1330</v>
      </c>
      <c r="E12621" s="52" t="s">
        <v>1197</v>
      </c>
      <c r="F12621" s="52" t="s">
        <v>1560</v>
      </c>
      <c r="G12621" s="56" t="s">
        <v>1378</v>
      </c>
      <c r="H12621" s="57">
        <v>36710000</v>
      </c>
    </row>
    <row r="12622" spans="1:8" ht="25.5">
      <c r="A12622" s="52" t="s">
        <v>892</v>
      </c>
      <c r="B12622" s="52" t="s">
        <v>1616</v>
      </c>
      <c r="C12622" s="52" t="s">
        <v>1092</v>
      </c>
      <c r="D12622" s="52" t="s">
        <v>1330</v>
      </c>
      <c r="E12622" s="52" t="s">
        <v>1143</v>
      </c>
      <c r="F12622" s="52" t="s">
        <v>201</v>
      </c>
      <c r="G12622" s="56" t="s">
        <v>1144</v>
      </c>
      <c r="H12622" s="57">
        <v>496821000</v>
      </c>
    </row>
    <row r="12623" spans="1:8" ht="25.5">
      <c r="A12623" s="52" t="s">
        <v>892</v>
      </c>
      <c r="B12623" s="52" t="s">
        <v>1616</v>
      </c>
      <c r="C12623" s="52" t="s">
        <v>1092</v>
      </c>
      <c r="D12623" s="52" t="s">
        <v>1330</v>
      </c>
      <c r="E12623" s="52" t="s">
        <v>1143</v>
      </c>
      <c r="F12623" s="52" t="s">
        <v>1145</v>
      </c>
      <c r="G12623" s="56" t="s">
        <v>1146</v>
      </c>
      <c r="H12623" s="57">
        <v>487080000</v>
      </c>
    </row>
    <row r="12624" spans="1:8" ht="25.5">
      <c r="A12624" s="52" t="s">
        <v>892</v>
      </c>
      <c r="B12624" s="52" t="s">
        <v>1616</v>
      </c>
      <c r="C12624" s="52" t="s">
        <v>1092</v>
      </c>
      <c r="D12624" s="52" t="s">
        <v>1330</v>
      </c>
      <c r="E12624" s="52" t="s">
        <v>1143</v>
      </c>
      <c r="F12624" s="52" t="s">
        <v>1170</v>
      </c>
      <c r="G12624" s="56" t="s">
        <v>1171</v>
      </c>
      <c r="H12624" s="57">
        <v>9741000</v>
      </c>
    </row>
    <row r="12625" spans="1:8">
      <c r="A12625" s="52" t="s">
        <v>892</v>
      </c>
      <c r="B12625" s="52" t="s">
        <v>1616</v>
      </c>
      <c r="C12625" s="52" t="s">
        <v>1092</v>
      </c>
      <c r="D12625" s="52" t="s">
        <v>1330</v>
      </c>
      <c r="E12625" s="52" t="s">
        <v>1096</v>
      </c>
      <c r="F12625" s="52" t="s">
        <v>201</v>
      </c>
      <c r="G12625" s="56" t="s">
        <v>1097</v>
      </c>
      <c r="H12625" s="57">
        <v>110708396855</v>
      </c>
    </row>
    <row r="12626" spans="1:8" ht="25.5">
      <c r="A12626" s="52" t="s">
        <v>892</v>
      </c>
      <c r="B12626" s="52" t="s">
        <v>1616</v>
      </c>
      <c r="C12626" s="52" t="s">
        <v>1092</v>
      </c>
      <c r="D12626" s="52" t="s">
        <v>1330</v>
      </c>
      <c r="E12626" s="52" t="s">
        <v>1096</v>
      </c>
      <c r="F12626" s="52" t="s">
        <v>1098</v>
      </c>
      <c r="G12626" s="56" t="s">
        <v>1099</v>
      </c>
      <c r="H12626" s="57">
        <v>110708396855</v>
      </c>
    </row>
    <row r="12627" spans="1:8">
      <c r="A12627" s="52" t="s">
        <v>892</v>
      </c>
      <c r="B12627" s="52" t="s">
        <v>1616</v>
      </c>
      <c r="C12627" s="52" t="s">
        <v>1092</v>
      </c>
      <c r="D12627" s="52" t="s">
        <v>1330</v>
      </c>
      <c r="E12627" s="52" t="s">
        <v>1100</v>
      </c>
      <c r="F12627" s="52" t="s">
        <v>201</v>
      </c>
      <c r="G12627" s="56" t="s">
        <v>1034</v>
      </c>
      <c r="H12627" s="57">
        <v>12474800500</v>
      </c>
    </row>
    <row r="12628" spans="1:8">
      <c r="A12628" s="52" t="s">
        <v>892</v>
      </c>
      <c r="B12628" s="52" t="s">
        <v>1616</v>
      </c>
      <c r="C12628" s="52" t="s">
        <v>1092</v>
      </c>
      <c r="D12628" s="52" t="s">
        <v>1330</v>
      </c>
      <c r="E12628" s="52" t="s">
        <v>1100</v>
      </c>
      <c r="F12628" s="52" t="s">
        <v>1101</v>
      </c>
      <c r="G12628" s="56" t="s">
        <v>1102</v>
      </c>
      <c r="H12628" s="57">
        <v>2750286000</v>
      </c>
    </row>
    <row r="12629" spans="1:8">
      <c r="A12629" s="52" t="s">
        <v>892</v>
      </c>
      <c r="B12629" s="52" t="s">
        <v>1616</v>
      </c>
      <c r="C12629" s="52" t="s">
        <v>1092</v>
      </c>
      <c r="D12629" s="52" t="s">
        <v>1330</v>
      </c>
      <c r="E12629" s="52" t="s">
        <v>1100</v>
      </c>
      <c r="F12629" s="52" t="s">
        <v>1103</v>
      </c>
      <c r="G12629" s="56" t="s">
        <v>1104</v>
      </c>
      <c r="H12629" s="57">
        <v>9422048500</v>
      </c>
    </row>
    <row r="12630" spans="1:8">
      <c r="A12630" s="52" t="s">
        <v>892</v>
      </c>
      <c r="B12630" s="52" t="s">
        <v>1616</v>
      </c>
      <c r="C12630" s="52" t="s">
        <v>1092</v>
      </c>
      <c r="D12630" s="52" t="s">
        <v>1330</v>
      </c>
      <c r="E12630" s="52" t="s">
        <v>1100</v>
      </c>
      <c r="F12630" s="52" t="s">
        <v>1105</v>
      </c>
      <c r="G12630" s="56" t="s">
        <v>971</v>
      </c>
      <c r="H12630" s="57">
        <v>302466000</v>
      </c>
    </row>
    <row r="12631" spans="1:8">
      <c r="A12631" s="52" t="s">
        <v>892</v>
      </c>
      <c r="B12631" s="52" t="s">
        <v>1616</v>
      </c>
      <c r="C12631" s="52" t="s">
        <v>1092</v>
      </c>
      <c r="D12631" s="52" t="s">
        <v>1490</v>
      </c>
      <c r="E12631" s="52" t="s">
        <v>201</v>
      </c>
      <c r="F12631" s="52" t="s">
        <v>201</v>
      </c>
      <c r="G12631" s="56" t="s">
        <v>1491</v>
      </c>
      <c r="H12631" s="57">
        <v>156358633472</v>
      </c>
    </row>
    <row r="12632" spans="1:8">
      <c r="A12632" s="52" t="s">
        <v>892</v>
      </c>
      <c r="B12632" s="52" t="s">
        <v>1616</v>
      </c>
      <c r="C12632" s="52" t="s">
        <v>1092</v>
      </c>
      <c r="D12632" s="52" t="s">
        <v>1490</v>
      </c>
      <c r="E12632" s="52" t="s">
        <v>996</v>
      </c>
      <c r="F12632" s="52" t="s">
        <v>201</v>
      </c>
      <c r="G12632" s="56" t="s">
        <v>997</v>
      </c>
      <c r="H12632" s="57">
        <v>94500000</v>
      </c>
    </row>
    <row r="12633" spans="1:8">
      <c r="A12633" s="52" t="s">
        <v>892</v>
      </c>
      <c r="B12633" s="52" t="s">
        <v>1616</v>
      </c>
      <c r="C12633" s="52" t="s">
        <v>1092</v>
      </c>
      <c r="D12633" s="52" t="s">
        <v>1490</v>
      </c>
      <c r="E12633" s="52" t="s">
        <v>996</v>
      </c>
      <c r="F12633" s="52" t="s">
        <v>1000</v>
      </c>
      <c r="G12633" s="56" t="s">
        <v>1001</v>
      </c>
      <c r="H12633" s="57">
        <v>94500000</v>
      </c>
    </row>
    <row r="12634" spans="1:8" ht="25.5">
      <c r="A12634" s="52" t="s">
        <v>892</v>
      </c>
      <c r="B12634" s="52" t="s">
        <v>1616</v>
      </c>
      <c r="C12634" s="52" t="s">
        <v>1092</v>
      </c>
      <c r="D12634" s="52" t="s">
        <v>1490</v>
      </c>
      <c r="E12634" s="52" t="s">
        <v>1058</v>
      </c>
      <c r="F12634" s="52" t="s">
        <v>201</v>
      </c>
      <c r="G12634" s="56" t="s">
        <v>1059</v>
      </c>
      <c r="H12634" s="57">
        <v>1208233200</v>
      </c>
    </row>
    <row r="12635" spans="1:8">
      <c r="A12635" s="52" t="s">
        <v>892</v>
      </c>
      <c r="B12635" s="52" t="s">
        <v>1616</v>
      </c>
      <c r="C12635" s="52" t="s">
        <v>1092</v>
      </c>
      <c r="D12635" s="52" t="s">
        <v>1490</v>
      </c>
      <c r="E12635" s="52" t="s">
        <v>1058</v>
      </c>
      <c r="F12635" s="52" t="s">
        <v>1062</v>
      </c>
      <c r="G12635" s="56" t="s">
        <v>1063</v>
      </c>
      <c r="H12635" s="57">
        <v>313596600</v>
      </c>
    </row>
    <row r="12636" spans="1:8">
      <c r="A12636" s="52" t="s">
        <v>892</v>
      </c>
      <c r="B12636" s="52" t="s">
        <v>1616</v>
      </c>
      <c r="C12636" s="52" t="s">
        <v>1092</v>
      </c>
      <c r="D12636" s="52" t="s">
        <v>1490</v>
      </c>
      <c r="E12636" s="52" t="s">
        <v>1058</v>
      </c>
      <c r="F12636" s="52" t="s">
        <v>1342</v>
      </c>
      <c r="G12636" s="56" t="s">
        <v>1343</v>
      </c>
      <c r="H12636" s="57">
        <v>67075000</v>
      </c>
    </row>
    <row r="12637" spans="1:8">
      <c r="A12637" s="52" t="s">
        <v>892</v>
      </c>
      <c r="B12637" s="52" t="s">
        <v>1616</v>
      </c>
      <c r="C12637" s="52" t="s">
        <v>1092</v>
      </c>
      <c r="D12637" s="52" t="s">
        <v>1490</v>
      </c>
      <c r="E12637" s="52" t="s">
        <v>1058</v>
      </c>
      <c r="F12637" s="52" t="s">
        <v>1068</v>
      </c>
      <c r="G12637" s="56" t="s">
        <v>1069</v>
      </c>
      <c r="H12637" s="57">
        <v>22800000</v>
      </c>
    </row>
    <row r="12638" spans="1:8">
      <c r="A12638" s="52" t="s">
        <v>892</v>
      </c>
      <c r="B12638" s="52" t="s">
        <v>1616</v>
      </c>
      <c r="C12638" s="52" t="s">
        <v>1092</v>
      </c>
      <c r="D12638" s="52" t="s">
        <v>1490</v>
      </c>
      <c r="E12638" s="52" t="s">
        <v>1058</v>
      </c>
      <c r="F12638" s="52" t="s">
        <v>1249</v>
      </c>
      <c r="G12638" s="56" t="s">
        <v>1250</v>
      </c>
      <c r="H12638" s="57">
        <v>107346600</v>
      </c>
    </row>
    <row r="12639" spans="1:8">
      <c r="A12639" s="52" t="s">
        <v>892</v>
      </c>
      <c r="B12639" s="52" t="s">
        <v>1616</v>
      </c>
      <c r="C12639" s="52" t="s">
        <v>1092</v>
      </c>
      <c r="D12639" s="52" t="s">
        <v>1490</v>
      </c>
      <c r="E12639" s="52" t="s">
        <v>1058</v>
      </c>
      <c r="F12639" s="52" t="s">
        <v>1344</v>
      </c>
      <c r="G12639" s="56" t="s">
        <v>1345</v>
      </c>
      <c r="H12639" s="57">
        <v>12225000</v>
      </c>
    </row>
    <row r="12640" spans="1:8">
      <c r="A12640" s="52" t="s">
        <v>892</v>
      </c>
      <c r="B12640" s="52" t="s">
        <v>1616</v>
      </c>
      <c r="C12640" s="52" t="s">
        <v>1092</v>
      </c>
      <c r="D12640" s="52" t="s">
        <v>1490</v>
      </c>
      <c r="E12640" s="52" t="s">
        <v>1058</v>
      </c>
      <c r="F12640" s="52" t="s">
        <v>1070</v>
      </c>
      <c r="G12640" s="56" t="s">
        <v>1071</v>
      </c>
      <c r="H12640" s="57">
        <v>685190000</v>
      </c>
    </row>
    <row r="12641" spans="1:8" ht="25.5">
      <c r="A12641" s="52" t="s">
        <v>892</v>
      </c>
      <c r="B12641" s="52" t="s">
        <v>1616</v>
      </c>
      <c r="C12641" s="52" t="s">
        <v>1092</v>
      </c>
      <c r="D12641" s="52" t="s">
        <v>1490</v>
      </c>
      <c r="E12641" s="52" t="s">
        <v>1072</v>
      </c>
      <c r="F12641" s="52" t="s">
        <v>201</v>
      </c>
      <c r="G12641" s="56" t="s">
        <v>1073</v>
      </c>
      <c r="H12641" s="57">
        <v>201650000</v>
      </c>
    </row>
    <row r="12642" spans="1:8">
      <c r="A12642" s="52" t="s">
        <v>892</v>
      </c>
      <c r="B12642" s="52" t="s">
        <v>1616</v>
      </c>
      <c r="C12642" s="52" t="s">
        <v>1092</v>
      </c>
      <c r="D12642" s="52" t="s">
        <v>1490</v>
      </c>
      <c r="E12642" s="52" t="s">
        <v>1072</v>
      </c>
      <c r="F12642" s="52" t="s">
        <v>1075</v>
      </c>
      <c r="G12642" s="56" t="s">
        <v>1065</v>
      </c>
      <c r="H12642" s="57">
        <v>82250000</v>
      </c>
    </row>
    <row r="12643" spans="1:8">
      <c r="A12643" s="52" t="s">
        <v>892</v>
      </c>
      <c r="B12643" s="52" t="s">
        <v>1616</v>
      </c>
      <c r="C12643" s="52" t="s">
        <v>1092</v>
      </c>
      <c r="D12643" s="52" t="s">
        <v>1490</v>
      </c>
      <c r="E12643" s="52" t="s">
        <v>1072</v>
      </c>
      <c r="F12643" s="52" t="s">
        <v>1252</v>
      </c>
      <c r="G12643" s="56" t="s">
        <v>1253</v>
      </c>
      <c r="H12643" s="57">
        <v>119400000</v>
      </c>
    </row>
    <row r="12644" spans="1:8" ht="25.5">
      <c r="A12644" s="52" t="s">
        <v>892</v>
      </c>
      <c r="B12644" s="52" t="s">
        <v>1616</v>
      </c>
      <c r="C12644" s="52" t="s">
        <v>1092</v>
      </c>
      <c r="D12644" s="52" t="s">
        <v>1490</v>
      </c>
      <c r="E12644" s="52" t="s">
        <v>1076</v>
      </c>
      <c r="F12644" s="52" t="s">
        <v>201</v>
      </c>
      <c r="G12644" s="56" t="s">
        <v>1077</v>
      </c>
      <c r="H12644" s="57">
        <v>49920000</v>
      </c>
    </row>
    <row r="12645" spans="1:8">
      <c r="A12645" s="52" t="s">
        <v>892</v>
      </c>
      <c r="B12645" s="52" t="s">
        <v>1616</v>
      </c>
      <c r="C12645" s="52" t="s">
        <v>1092</v>
      </c>
      <c r="D12645" s="52" t="s">
        <v>1490</v>
      </c>
      <c r="E12645" s="52" t="s">
        <v>1076</v>
      </c>
      <c r="F12645" s="52" t="s">
        <v>1112</v>
      </c>
      <c r="G12645" s="56" t="s">
        <v>1113</v>
      </c>
      <c r="H12645" s="57">
        <v>49920000</v>
      </c>
    </row>
    <row r="12646" spans="1:8">
      <c r="A12646" s="52" t="s">
        <v>892</v>
      </c>
      <c r="B12646" s="52" t="s">
        <v>1616</v>
      </c>
      <c r="C12646" s="52" t="s">
        <v>1092</v>
      </c>
      <c r="D12646" s="52" t="s">
        <v>1490</v>
      </c>
      <c r="E12646" s="52" t="s">
        <v>1083</v>
      </c>
      <c r="F12646" s="52" t="s">
        <v>201</v>
      </c>
      <c r="G12646" s="56" t="s">
        <v>971</v>
      </c>
      <c r="H12646" s="57">
        <v>660054000</v>
      </c>
    </row>
    <row r="12647" spans="1:8">
      <c r="A12647" s="52" t="s">
        <v>892</v>
      </c>
      <c r="B12647" s="52" t="s">
        <v>1616</v>
      </c>
      <c r="C12647" s="52" t="s">
        <v>1092</v>
      </c>
      <c r="D12647" s="52" t="s">
        <v>1490</v>
      </c>
      <c r="E12647" s="52" t="s">
        <v>1083</v>
      </c>
      <c r="F12647" s="52" t="s">
        <v>1084</v>
      </c>
      <c r="G12647" s="56" t="s">
        <v>1085</v>
      </c>
      <c r="H12647" s="57">
        <v>4140000</v>
      </c>
    </row>
    <row r="12648" spans="1:8">
      <c r="A12648" s="52" t="s">
        <v>892</v>
      </c>
      <c r="B12648" s="52" t="s">
        <v>1616</v>
      </c>
      <c r="C12648" s="52" t="s">
        <v>1092</v>
      </c>
      <c r="D12648" s="52" t="s">
        <v>1490</v>
      </c>
      <c r="E12648" s="52" t="s">
        <v>1083</v>
      </c>
      <c r="F12648" s="52" t="s">
        <v>1090</v>
      </c>
      <c r="G12648" s="56" t="s">
        <v>1091</v>
      </c>
      <c r="H12648" s="57">
        <v>655914000</v>
      </c>
    </row>
    <row r="12649" spans="1:8" ht="25.5">
      <c r="A12649" s="52" t="s">
        <v>892</v>
      </c>
      <c r="B12649" s="52" t="s">
        <v>1616</v>
      </c>
      <c r="C12649" s="52" t="s">
        <v>1092</v>
      </c>
      <c r="D12649" s="52" t="s">
        <v>1490</v>
      </c>
      <c r="E12649" s="52" t="s">
        <v>1143</v>
      </c>
      <c r="F12649" s="52" t="s">
        <v>201</v>
      </c>
      <c r="G12649" s="56" t="s">
        <v>1144</v>
      </c>
      <c r="H12649" s="57">
        <v>8918000</v>
      </c>
    </row>
    <row r="12650" spans="1:8" ht="25.5">
      <c r="A12650" s="52" t="s">
        <v>892</v>
      </c>
      <c r="B12650" s="52" t="s">
        <v>1616</v>
      </c>
      <c r="C12650" s="52" t="s">
        <v>1092</v>
      </c>
      <c r="D12650" s="52" t="s">
        <v>1490</v>
      </c>
      <c r="E12650" s="52" t="s">
        <v>1143</v>
      </c>
      <c r="F12650" s="52" t="s">
        <v>1170</v>
      </c>
      <c r="G12650" s="56" t="s">
        <v>1171</v>
      </c>
      <c r="H12650" s="57">
        <v>8918000</v>
      </c>
    </row>
    <row r="12651" spans="1:8">
      <c r="A12651" s="52" t="s">
        <v>892</v>
      </c>
      <c r="B12651" s="52" t="s">
        <v>1616</v>
      </c>
      <c r="C12651" s="52" t="s">
        <v>1092</v>
      </c>
      <c r="D12651" s="52" t="s">
        <v>1490</v>
      </c>
      <c r="E12651" s="52" t="s">
        <v>1096</v>
      </c>
      <c r="F12651" s="52" t="s">
        <v>201</v>
      </c>
      <c r="G12651" s="56" t="s">
        <v>1097</v>
      </c>
      <c r="H12651" s="57">
        <v>141005106272</v>
      </c>
    </row>
    <row r="12652" spans="1:8" ht="25.5">
      <c r="A12652" s="52" t="s">
        <v>892</v>
      </c>
      <c r="B12652" s="52" t="s">
        <v>1616</v>
      </c>
      <c r="C12652" s="52" t="s">
        <v>1092</v>
      </c>
      <c r="D12652" s="52" t="s">
        <v>1490</v>
      </c>
      <c r="E12652" s="52" t="s">
        <v>1096</v>
      </c>
      <c r="F12652" s="52" t="s">
        <v>1098</v>
      </c>
      <c r="G12652" s="56" t="s">
        <v>1099</v>
      </c>
      <c r="H12652" s="57">
        <v>141005106272</v>
      </c>
    </row>
    <row r="12653" spans="1:8">
      <c r="A12653" s="52" t="s">
        <v>892</v>
      </c>
      <c r="B12653" s="52" t="s">
        <v>1616</v>
      </c>
      <c r="C12653" s="52" t="s">
        <v>1092</v>
      </c>
      <c r="D12653" s="52" t="s">
        <v>1490</v>
      </c>
      <c r="E12653" s="52" t="s">
        <v>1100</v>
      </c>
      <c r="F12653" s="52" t="s">
        <v>201</v>
      </c>
      <c r="G12653" s="56" t="s">
        <v>1034</v>
      </c>
      <c r="H12653" s="57">
        <v>13130252000</v>
      </c>
    </row>
    <row r="12654" spans="1:8">
      <c r="A12654" s="52" t="s">
        <v>892</v>
      </c>
      <c r="B12654" s="52" t="s">
        <v>1616</v>
      </c>
      <c r="C12654" s="52" t="s">
        <v>1092</v>
      </c>
      <c r="D12654" s="52" t="s">
        <v>1490</v>
      </c>
      <c r="E12654" s="52" t="s">
        <v>1100</v>
      </c>
      <c r="F12654" s="52" t="s">
        <v>1101</v>
      </c>
      <c r="G12654" s="56" t="s">
        <v>1102</v>
      </c>
      <c r="H12654" s="57">
        <v>2459677000</v>
      </c>
    </row>
    <row r="12655" spans="1:8">
      <c r="A12655" s="52" t="s">
        <v>892</v>
      </c>
      <c r="B12655" s="52" t="s">
        <v>1616</v>
      </c>
      <c r="C12655" s="52" t="s">
        <v>1092</v>
      </c>
      <c r="D12655" s="52" t="s">
        <v>1490</v>
      </c>
      <c r="E12655" s="52" t="s">
        <v>1100</v>
      </c>
      <c r="F12655" s="52" t="s">
        <v>1103</v>
      </c>
      <c r="G12655" s="56" t="s">
        <v>1104</v>
      </c>
      <c r="H12655" s="57">
        <v>10539141000</v>
      </c>
    </row>
    <row r="12656" spans="1:8">
      <c r="A12656" s="52" t="s">
        <v>892</v>
      </c>
      <c r="B12656" s="52" t="s">
        <v>1616</v>
      </c>
      <c r="C12656" s="52" t="s">
        <v>1092</v>
      </c>
      <c r="D12656" s="52" t="s">
        <v>1490</v>
      </c>
      <c r="E12656" s="52" t="s">
        <v>1100</v>
      </c>
      <c r="F12656" s="52" t="s">
        <v>1105</v>
      </c>
      <c r="G12656" s="56" t="s">
        <v>971</v>
      </c>
      <c r="H12656" s="57">
        <v>131434000</v>
      </c>
    </row>
    <row r="12657" spans="1:8">
      <c r="A12657" s="52" t="s">
        <v>892</v>
      </c>
      <c r="B12657" s="52" t="s">
        <v>1616</v>
      </c>
      <c r="C12657" s="52" t="s">
        <v>1092</v>
      </c>
      <c r="D12657" s="52" t="s">
        <v>1492</v>
      </c>
      <c r="E12657" s="52" t="s">
        <v>201</v>
      </c>
      <c r="F12657" s="52" t="s">
        <v>201</v>
      </c>
      <c r="G12657" s="56" t="s">
        <v>1493</v>
      </c>
      <c r="H12657" s="57">
        <v>125652129413</v>
      </c>
    </row>
    <row r="12658" spans="1:8">
      <c r="A12658" s="52" t="s">
        <v>892</v>
      </c>
      <c r="B12658" s="52" t="s">
        <v>1616</v>
      </c>
      <c r="C12658" s="52" t="s">
        <v>1092</v>
      </c>
      <c r="D12658" s="52" t="s">
        <v>1492</v>
      </c>
      <c r="E12658" s="52" t="s">
        <v>996</v>
      </c>
      <c r="F12658" s="52" t="s">
        <v>201</v>
      </c>
      <c r="G12658" s="56" t="s">
        <v>997</v>
      </c>
      <c r="H12658" s="57">
        <v>441399000</v>
      </c>
    </row>
    <row r="12659" spans="1:8">
      <c r="A12659" s="52" t="s">
        <v>892</v>
      </c>
      <c r="B12659" s="52" t="s">
        <v>1616</v>
      </c>
      <c r="C12659" s="52" t="s">
        <v>1092</v>
      </c>
      <c r="D12659" s="52" t="s">
        <v>1492</v>
      </c>
      <c r="E12659" s="52" t="s">
        <v>996</v>
      </c>
      <c r="F12659" s="52" t="s">
        <v>1000</v>
      </c>
      <c r="G12659" s="56" t="s">
        <v>1001</v>
      </c>
      <c r="H12659" s="57">
        <v>441199000</v>
      </c>
    </row>
    <row r="12660" spans="1:8">
      <c r="A12660" s="52" t="s">
        <v>892</v>
      </c>
      <c r="B12660" s="52" t="s">
        <v>1616</v>
      </c>
      <c r="C12660" s="52" t="s">
        <v>1092</v>
      </c>
      <c r="D12660" s="52" t="s">
        <v>1492</v>
      </c>
      <c r="E12660" s="52" t="s">
        <v>996</v>
      </c>
      <c r="F12660" s="52" t="s">
        <v>1004</v>
      </c>
      <c r="G12660" s="56" t="s">
        <v>1005</v>
      </c>
      <c r="H12660" s="57">
        <v>200000</v>
      </c>
    </row>
    <row r="12661" spans="1:8" ht="25.5">
      <c r="A12661" s="52" t="s">
        <v>892</v>
      </c>
      <c r="B12661" s="52" t="s">
        <v>1616</v>
      </c>
      <c r="C12661" s="52" t="s">
        <v>1092</v>
      </c>
      <c r="D12661" s="52" t="s">
        <v>1492</v>
      </c>
      <c r="E12661" s="52" t="s">
        <v>1058</v>
      </c>
      <c r="F12661" s="52" t="s">
        <v>201</v>
      </c>
      <c r="G12661" s="56" t="s">
        <v>1059</v>
      </c>
      <c r="H12661" s="57">
        <v>957414267</v>
      </c>
    </row>
    <row r="12662" spans="1:8">
      <c r="A12662" s="52" t="s">
        <v>892</v>
      </c>
      <c r="B12662" s="52" t="s">
        <v>1616</v>
      </c>
      <c r="C12662" s="52" t="s">
        <v>1092</v>
      </c>
      <c r="D12662" s="52" t="s">
        <v>1492</v>
      </c>
      <c r="E12662" s="52" t="s">
        <v>1058</v>
      </c>
      <c r="F12662" s="52" t="s">
        <v>1062</v>
      </c>
      <c r="G12662" s="56" t="s">
        <v>1063</v>
      </c>
      <c r="H12662" s="57">
        <v>333772267</v>
      </c>
    </row>
    <row r="12663" spans="1:8">
      <c r="A12663" s="52" t="s">
        <v>892</v>
      </c>
      <c r="B12663" s="52" t="s">
        <v>1616</v>
      </c>
      <c r="C12663" s="52" t="s">
        <v>1092</v>
      </c>
      <c r="D12663" s="52" t="s">
        <v>1492</v>
      </c>
      <c r="E12663" s="52" t="s">
        <v>1058</v>
      </c>
      <c r="F12663" s="52" t="s">
        <v>1342</v>
      </c>
      <c r="G12663" s="56" t="s">
        <v>1343</v>
      </c>
      <c r="H12663" s="57">
        <v>97050000</v>
      </c>
    </row>
    <row r="12664" spans="1:8">
      <c r="A12664" s="52" t="s">
        <v>892</v>
      </c>
      <c r="B12664" s="52" t="s">
        <v>1616</v>
      </c>
      <c r="C12664" s="52" t="s">
        <v>1092</v>
      </c>
      <c r="D12664" s="52" t="s">
        <v>1492</v>
      </c>
      <c r="E12664" s="52" t="s">
        <v>1058</v>
      </c>
      <c r="F12664" s="52" t="s">
        <v>1249</v>
      </c>
      <c r="G12664" s="56" t="s">
        <v>1250</v>
      </c>
      <c r="H12664" s="57">
        <v>229462000</v>
      </c>
    </row>
    <row r="12665" spans="1:8">
      <c r="A12665" s="52" t="s">
        <v>892</v>
      </c>
      <c r="B12665" s="52" t="s">
        <v>1616</v>
      </c>
      <c r="C12665" s="52" t="s">
        <v>1092</v>
      </c>
      <c r="D12665" s="52" t="s">
        <v>1492</v>
      </c>
      <c r="E12665" s="52" t="s">
        <v>1058</v>
      </c>
      <c r="F12665" s="52" t="s">
        <v>1070</v>
      </c>
      <c r="G12665" s="56" t="s">
        <v>1071</v>
      </c>
      <c r="H12665" s="57">
        <v>297130000</v>
      </c>
    </row>
    <row r="12666" spans="1:8" ht="25.5">
      <c r="A12666" s="52" t="s">
        <v>892</v>
      </c>
      <c r="B12666" s="52" t="s">
        <v>1616</v>
      </c>
      <c r="C12666" s="52" t="s">
        <v>1092</v>
      </c>
      <c r="D12666" s="52" t="s">
        <v>1492</v>
      </c>
      <c r="E12666" s="52" t="s">
        <v>1072</v>
      </c>
      <c r="F12666" s="52" t="s">
        <v>201</v>
      </c>
      <c r="G12666" s="56" t="s">
        <v>1073</v>
      </c>
      <c r="H12666" s="57">
        <v>66500000</v>
      </c>
    </row>
    <row r="12667" spans="1:8">
      <c r="A12667" s="52" t="s">
        <v>892</v>
      </c>
      <c r="B12667" s="52" t="s">
        <v>1616</v>
      </c>
      <c r="C12667" s="52" t="s">
        <v>1092</v>
      </c>
      <c r="D12667" s="52" t="s">
        <v>1492</v>
      </c>
      <c r="E12667" s="52" t="s">
        <v>1072</v>
      </c>
      <c r="F12667" s="52" t="s">
        <v>1075</v>
      </c>
      <c r="G12667" s="56" t="s">
        <v>1065</v>
      </c>
      <c r="H12667" s="57">
        <v>66500000</v>
      </c>
    </row>
    <row r="12668" spans="1:8">
      <c r="A12668" s="52" t="s">
        <v>892</v>
      </c>
      <c r="B12668" s="52" t="s">
        <v>1616</v>
      </c>
      <c r="C12668" s="52" t="s">
        <v>1092</v>
      </c>
      <c r="D12668" s="52" t="s">
        <v>1492</v>
      </c>
      <c r="E12668" s="52" t="s">
        <v>1083</v>
      </c>
      <c r="F12668" s="52" t="s">
        <v>201</v>
      </c>
      <c r="G12668" s="56" t="s">
        <v>971</v>
      </c>
      <c r="H12668" s="57">
        <v>560369000</v>
      </c>
    </row>
    <row r="12669" spans="1:8">
      <c r="A12669" s="52" t="s">
        <v>892</v>
      </c>
      <c r="B12669" s="52" t="s">
        <v>1616</v>
      </c>
      <c r="C12669" s="52" t="s">
        <v>1092</v>
      </c>
      <c r="D12669" s="52" t="s">
        <v>1492</v>
      </c>
      <c r="E12669" s="52" t="s">
        <v>1083</v>
      </c>
      <c r="F12669" s="52" t="s">
        <v>1084</v>
      </c>
      <c r="G12669" s="56" t="s">
        <v>1085</v>
      </c>
      <c r="H12669" s="57">
        <v>1500000</v>
      </c>
    </row>
    <row r="12670" spans="1:8">
      <c r="A12670" s="52" t="s">
        <v>892</v>
      </c>
      <c r="B12670" s="52" t="s">
        <v>1616</v>
      </c>
      <c r="C12670" s="52" t="s">
        <v>1092</v>
      </c>
      <c r="D12670" s="52" t="s">
        <v>1492</v>
      </c>
      <c r="E12670" s="52" t="s">
        <v>1083</v>
      </c>
      <c r="F12670" s="52" t="s">
        <v>1090</v>
      </c>
      <c r="G12670" s="56" t="s">
        <v>1091</v>
      </c>
      <c r="H12670" s="57">
        <v>558869000</v>
      </c>
    </row>
    <row r="12671" spans="1:8" ht="25.5">
      <c r="A12671" s="52" t="s">
        <v>892</v>
      </c>
      <c r="B12671" s="52" t="s">
        <v>1616</v>
      </c>
      <c r="C12671" s="52" t="s">
        <v>1092</v>
      </c>
      <c r="D12671" s="52" t="s">
        <v>1492</v>
      </c>
      <c r="E12671" s="52" t="s">
        <v>1143</v>
      </c>
      <c r="F12671" s="52" t="s">
        <v>201</v>
      </c>
      <c r="G12671" s="56" t="s">
        <v>1144</v>
      </c>
      <c r="H12671" s="57">
        <v>1271268764</v>
      </c>
    </row>
    <row r="12672" spans="1:8" ht="25.5">
      <c r="A12672" s="52" t="s">
        <v>892</v>
      </c>
      <c r="B12672" s="52" t="s">
        <v>1616</v>
      </c>
      <c r="C12672" s="52" t="s">
        <v>1092</v>
      </c>
      <c r="D12672" s="52" t="s">
        <v>1492</v>
      </c>
      <c r="E12672" s="52" t="s">
        <v>1143</v>
      </c>
      <c r="F12672" s="52" t="s">
        <v>1145</v>
      </c>
      <c r="G12672" s="56" t="s">
        <v>1146</v>
      </c>
      <c r="H12672" s="57">
        <v>1246342764</v>
      </c>
    </row>
    <row r="12673" spans="1:8" ht="25.5">
      <c r="A12673" s="52" t="s">
        <v>892</v>
      </c>
      <c r="B12673" s="52" t="s">
        <v>1616</v>
      </c>
      <c r="C12673" s="52" t="s">
        <v>1092</v>
      </c>
      <c r="D12673" s="52" t="s">
        <v>1492</v>
      </c>
      <c r="E12673" s="52" t="s">
        <v>1143</v>
      </c>
      <c r="F12673" s="52" t="s">
        <v>1170</v>
      </c>
      <c r="G12673" s="56" t="s">
        <v>1171</v>
      </c>
      <c r="H12673" s="57">
        <v>24926000</v>
      </c>
    </row>
    <row r="12674" spans="1:8">
      <c r="A12674" s="52" t="s">
        <v>892</v>
      </c>
      <c r="B12674" s="52" t="s">
        <v>1616</v>
      </c>
      <c r="C12674" s="52" t="s">
        <v>1092</v>
      </c>
      <c r="D12674" s="52" t="s">
        <v>1492</v>
      </c>
      <c r="E12674" s="52" t="s">
        <v>1096</v>
      </c>
      <c r="F12674" s="52" t="s">
        <v>201</v>
      </c>
      <c r="G12674" s="56" t="s">
        <v>1097</v>
      </c>
      <c r="H12674" s="57">
        <v>110785351782</v>
      </c>
    </row>
    <row r="12675" spans="1:8" ht="25.5">
      <c r="A12675" s="52" t="s">
        <v>892</v>
      </c>
      <c r="B12675" s="52" t="s">
        <v>1616</v>
      </c>
      <c r="C12675" s="52" t="s">
        <v>1092</v>
      </c>
      <c r="D12675" s="52" t="s">
        <v>1492</v>
      </c>
      <c r="E12675" s="52" t="s">
        <v>1096</v>
      </c>
      <c r="F12675" s="52" t="s">
        <v>1098</v>
      </c>
      <c r="G12675" s="56" t="s">
        <v>1099</v>
      </c>
      <c r="H12675" s="57">
        <v>110785351782</v>
      </c>
    </row>
    <row r="12676" spans="1:8">
      <c r="A12676" s="52" t="s">
        <v>892</v>
      </c>
      <c r="B12676" s="52" t="s">
        <v>1616</v>
      </c>
      <c r="C12676" s="52" t="s">
        <v>1092</v>
      </c>
      <c r="D12676" s="52" t="s">
        <v>1492</v>
      </c>
      <c r="E12676" s="52" t="s">
        <v>1100</v>
      </c>
      <c r="F12676" s="52" t="s">
        <v>201</v>
      </c>
      <c r="G12676" s="56" t="s">
        <v>1034</v>
      </c>
      <c r="H12676" s="57">
        <v>11569826600</v>
      </c>
    </row>
    <row r="12677" spans="1:8">
      <c r="A12677" s="52" t="s">
        <v>892</v>
      </c>
      <c r="B12677" s="52" t="s">
        <v>1616</v>
      </c>
      <c r="C12677" s="52" t="s">
        <v>1092</v>
      </c>
      <c r="D12677" s="52" t="s">
        <v>1492</v>
      </c>
      <c r="E12677" s="52" t="s">
        <v>1100</v>
      </c>
      <c r="F12677" s="52" t="s">
        <v>1101</v>
      </c>
      <c r="G12677" s="56" t="s">
        <v>1102</v>
      </c>
      <c r="H12677" s="57">
        <v>1791051000</v>
      </c>
    </row>
    <row r="12678" spans="1:8">
      <c r="A12678" s="52" t="s">
        <v>892</v>
      </c>
      <c r="B12678" s="52" t="s">
        <v>1616</v>
      </c>
      <c r="C12678" s="52" t="s">
        <v>1092</v>
      </c>
      <c r="D12678" s="52" t="s">
        <v>1492</v>
      </c>
      <c r="E12678" s="52" t="s">
        <v>1100</v>
      </c>
      <c r="F12678" s="52" t="s">
        <v>1103</v>
      </c>
      <c r="G12678" s="56" t="s">
        <v>1104</v>
      </c>
      <c r="H12678" s="57">
        <v>9621031600</v>
      </c>
    </row>
    <row r="12679" spans="1:8">
      <c r="A12679" s="52" t="s">
        <v>892</v>
      </c>
      <c r="B12679" s="52" t="s">
        <v>1616</v>
      </c>
      <c r="C12679" s="52" t="s">
        <v>1092</v>
      </c>
      <c r="D12679" s="52" t="s">
        <v>1492</v>
      </c>
      <c r="E12679" s="52" t="s">
        <v>1100</v>
      </c>
      <c r="F12679" s="52" t="s">
        <v>1105</v>
      </c>
      <c r="G12679" s="56" t="s">
        <v>971</v>
      </c>
      <c r="H12679" s="57">
        <v>157744000</v>
      </c>
    </row>
    <row r="12680" spans="1:8">
      <c r="A12680" s="52" t="s">
        <v>892</v>
      </c>
      <c r="B12680" s="52" t="s">
        <v>1616</v>
      </c>
      <c r="C12680" s="52" t="s">
        <v>1092</v>
      </c>
      <c r="D12680" s="52" t="s">
        <v>1094</v>
      </c>
      <c r="E12680" s="52" t="s">
        <v>201</v>
      </c>
      <c r="F12680" s="52" t="s">
        <v>201</v>
      </c>
      <c r="G12680" s="56" t="s">
        <v>1095</v>
      </c>
      <c r="H12680" s="57">
        <v>0</v>
      </c>
    </row>
    <row r="12681" spans="1:8">
      <c r="A12681" s="52" t="s">
        <v>892</v>
      </c>
      <c r="B12681" s="52" t="s">
        <v>1616</v>
      </c>
      <c r="C12681" s="52" t="s">
        <v>1092</v>
      </c>
      <c r="D12681" s="52" t="s">
        <v>1108</v>
      </c>
      <c r="E12681" s="52" t="s">
        <v>201</v>
      </c>
      <c r="F12681" s="52" t="s">
        <v>201</v>
      </c>
      <c r="G12681" s="56" t="s">
        <v>1109</v>
      </c>
      <c r="H12681" s="57">
        <v>0</v>
      </c>
    </row>
    <row r="12682" spans="1:8" ht="38.25">
      <c r="A12682" s="52" t="s">
        <v>892</v>
      </c>
      <c r="B12682" s="52" t="s">
        <v>1616</v>
      </c>
      <c r="C12682" s="52" t="s">
        <v>1092</v>
      </c>
      <c r="D12682" s="52" t="s">
        <v>1217</v>
      </c>
      <c r="E12682" s="52" t="s">
        <v>201</v>
      </c>
      <c r="F12682" s="52" t="s">
        <v>201</v>
      </c>
      <c r="G12682" s="56" t="s">
        <v>1218</v>
      </c>
      <c r="H12682" s="57">
        <v>26000000</v>
      </c>
    </row>
    <row r="12683" spans="1:8" ht="25.5">
      <c r="A12683" s="52" t="s">
        <v>892</v>
      </c>
      <c r="B12683" s="52" t="s">
        <v>1616</v>
      </c>
      <c r="C12683" s="52" t="s">
        <v>1092</v>
      </c>
      <c r="D12683" s="52" t="s">
        <v>1217</v>
      </c>
      <c r="E12683" s="52" t="s">
        <v>962</v>
      </c>
      <c r="F12683" s="52" t="s">
        <v>201</v>
      </c>
      <c r="G12683" s="56" t="s">
        <v>963</v>
      </c>
      <c r="H12683" s="57">
        <v>26000000</v>
      </c>
    </row>
    <row r="12684" spans="1:8">
      <c r="A12684" s="52" t="s">
        <v>892</v>
      </c>
      <c r="B12684" s="52" t="s">
        <v>1616</v>
      </c>
      <c r="C12684" s="52" t="s">
        <v>1092</v>
      </c>
      <c r="D12684" s="52" t="s">
        <v>1217</v>
      </c>
      <c r="E12684" s="52" t="s">
        <v>962</v>
      </c>
      <c r="F12684" s="52" t="s">
        <v>964</v>
      </c>
      <c r="G12684" s="56" t="s">
        <v>965</v>
      </c>
      <c r="H12684" s="57">
        <v>26000000</v>
      </c>
    </row>
    <row r="12685" spans="1:8" ht="25.5">
      <c r="A12685" s="52" t="s">
        <v>892</v>
      </c>
      <c r="B12685" s="52" t="s">
        <v>1616</v>
      </c>
      <c r="C12685" s="52" t="s">
        <v>1092</v>
      </c>
      <c r="D12685" s="52" t="s">
        <v>1355</v>
      </c>
      <c r="E12685" s="52" t="s">
        <v>201</v>
      </c>
      <c r="F12685" s="52" t="s">
        <v>201</v>
      </c>
      <c r="G12685" s="56" t="s">
        <v>1356</v>
      </c>
      <c r="H12685" s="57">
        <v>340560000</v>
      </c>
    </row>
    <row r="12686" spans="1:8">
      <c r="A12686" s="52" t="s">
        <v>892</v>
      </c>
      <c r="B12686" s="52" t="s">
        <v>1616</v>
      </c>
      <c r="C12686" s="52" t="s">
        <v>1092</v>
      </c>
      <c r="D12686" s="52" t="s">
        <v>1355</v>
      </c>
      <c r="E12686" s="52" t="s">
        <v>944</v>
      </c>
      <c r="F12686" s="52" t="s">
        <v>201</v>
      </c>
      <c r="G12686" s="56" t="s">
        <v>945</v>
      </c>
      <c r="H12686" s="57">
        <v>325710000</v>
      </c>
    </row>
    <row r="12687" spans="1:8">
      <c r="A12687" s="52" t="s">
        <v>892</v>
      </c>
      <c r="B12687" s="52" t="s">
        <v>1616</v>
      </c>
      <c r="C12687" s="52" t="s">
        <v>1092</v>
      </c>
      <c r="D12687" s="52" t="s">
        <v>1355</v>
      </c>
      <c r="E12687" s="52" t="s">
        <v>944</v>
      </c>
      <c r="F12687" s="52" t="s">
        <v>960</v>
      </c>
      <c r="G12687" s="56" t="s">
        <v>961</v>
      </c>
      <c r="H12687" s="57">
        <v>325710000</v>
      </c>
    </row>
    <row r="12688" spans="1:8" ht="25.5">
      <c r="A12688" s="52" t="s">
        <v>892</v>
      </c>
      <c r="B12688" s="52" t="s">
        <v>1616</v>
      </c>
      <c r="C12688" s="52" t="s">
        <v>1092</v>
      </c>
      <c r="D12688" s="52" t="s">
        <v>1355</v>
      </c>
      <c r="E12688" s="52" t="s">
        <v>1072</v>
      </c>
      <c r="F12688" s="52" t="s">
        <v>201</v>
      </c>
      <c r="G12688" s="56" t="s">
        <v>1073</v>
      </c>
      <c r="H12688" s="57">
        <v>14850000</v>
      </c>
    </row>
    <row r="12689" spans="1:8">
      <c r="A12689" s="52" t="s">
        <v>892</v>
      </c>
      <c r="B12689" s="52" t="s">
        <v>1616</v>
      </c>
      <c r="C12689" s="52" t="s">
        <v>1092</v>
      </c>
      <c r="D12689" s="52" t="s">
        <v>1355</v>
      </c>
      <c r="E12689" s="52" t="s">
        <v>1072</v>
      </c>
      <c r="F12689" s="52" t="s">
        <v>1075</v>
      </c>
      <c r="G12689" s="56" t="s">
        <v>1065</v>
      </c>
      <c r="H12689" s="57">
        <v>14850000</v>
      </c>
    </row>
    <row r="12690" spans="1:8">
      <c r="A12690" s="52" t="s">
        <v>892</v>
      </c>
      <c r="B12690" s="52" t="s">
        <v>1616</v>
      </c>
      <c r="C12690" s="52" t="s">
        <v>1122</v>
      </c>
      <c r="D12690" s="52" t="s">
        <v>201</v>
      </c>
      <c r="E12690" s="52" t="s">
        <v>201</v>
      </c>
      <c r="F12690" s="52" t="s">
        <v>201</v>
      </c>
      <c r="G12690" s="56" t="s">
        <v>1123</v>
      </c>
      <c r="H12690" s="57">
        <v>27446288159</v>
      </c>
    </row>
    <row r="12691" spans="1:8">
      <c r="A12691" s="52" t="s">
        <v>892</v>
      </c>
      <c r="B12691" s="52" t="s">
        <v>1616</v>
      </c>
      <c r="C12691" s="52" t="s">
        <v>1122</v>
      </c>
      <c r="D12691" s="52" t="s">
        <v>1124</v>
      </c>
      <c r="E12691" s="52" t="s">
        <v>201</v>
      </c>
      <c r="F12691" s="52" t="s">
        <v>201</v>
      </c>
      <c r="G12691" s="56" t="s">
        <v>1125</v>
      </c>
      <c r="H12691" s="57">
        <v>9931230850</v>
      </c>
    </row>
    <row r="12692" spans="1:8" ht="25.5">
      <c r="A12692" s="52" t="s">
        <v>892</v>
      </c>
      <c r="B12692" s="52" t="s">
        <v>1616</v>
      </c>
      <c r="C12692" s="52" t="s">
        <v>1122</v>
      </c>
      <c r="D12692" s="52" t="s">
        <v>1124</v>
      </c>
      <c r="E12692" s="52" t="s">
        <v>1612</v>
      </c>
      <c r="F12692" s="52" t="s">
        <v>201</v>
      </c>
      <c r="G12692" s="56" t="s">
        <v>1613</v>
      </c>
      <c r="H12692" s="57">
        <v>1590296000</v>
      </c>
    </row>
    <row r="12693" spans="1:8">
      <c r="A12693" s="52" t="s">
        <v>892</v>
      </c>
      <c r="B12693" s="52" t="s">
        <v>1616</v>
      </c>
      <c r="C12693" s="52" t="s">
        <v>1122</v>
      </c>
      <c r="D12693" s="52" t="s">
        <v>1124</v>
      </c>
      <c r="E12693" s="52" t="s">
        <v>1612</v>
      </c>
      <c r="F12693" s="52" t="s">
        <v>1614</v>
      </c>
      <c r="G12693" s="56" t="s">
        <v>1615</v>
      </c>
      <c r="H12693" s="57">
        <v>1361373000</v>
      </c>
    </row>
    <row r="12694" spans="1:8">
      <c r="A12694" s="52" t="s">
        <v>892</v>
      </c>
      <c r="B12694" s="52" t="s">
        <v>1616</v>
      </c>
      <c r="C12694" s="52" t="s">
        <v>1122</v>
      </c>
      <c r="D12694" s="52" t="s">
        <v>1124</v>
      </c>
      <c r="E12694" s="52" t="s">
        <v>1612</v>
      </c>
      <c r="F12694" s="52" t="s">
        <v>1618</v>
      </c>
      <c r="G12694" s="56" t="s">
        <v>971</v>
      </c>
      <c r="H12694" s="57">
        <v>228923000</v>
      </c>
    </row>
    <row r="12695" spans="1:8">
      <c r="A12695" s="52" t="s">
        <v>892</v>
      </c>
      <c r="B12695" s="52" t="s">
        <v>1616</v>
      </c>
      <c r="C12695" s="52" t="s">
        <v>1122</v>
      </c>
      <c r="D12695" s="52" t="s">
        <v>1124</v>
      </c>
      <c r="E12695" s="52" t="s">
        <v>996</v>
      </c>
      <c r="F12695" s="52" t="s">
        <v>201</v>
      </c>
      <c r="G12695" s="56" t="s">
        <v>997</v>
      </c>
      <c r="H12695" s="57">
        <v>9430000</v>
      </c>
    </row>
    <row r="12696" spans="1:8">
      <c r="A12696" s="52" t="s">
        <v>892</v>
      </c>
      <c r="B12696" s="52" t="s">
        <v>1616</v>
      </c>
      <c r="C12696" s="52" t="s">
        <v>1122</v>
      </c>
      <c r="D12696" s="52" t="s">
        <v>1124</v>
      </c>
      <c r="E12696" s="52" t="s">
        <v>996</v>
      </c>
      <c r="F12696" s="52" t="s">
        <v>1000</v>
      </c>
      <c r="G12696" s="56" t="s">
        <v>1001</v>
      </c>
      <c r="H12696" s="57">
        <v>9430000</v>
      </c>
    </row>
    <row r="12697" spans="1:8">
      <c r="A12697" s="52" t="s">
        <v>892</v>
      </c>
      <c r="B12697" s="52" t="s">
        <v>1616</v>
      </c>
      <c r="C12697" s="52" t="s">
        <v>1122</v>
      </c>
      <c r="D12697" s="52" t="s">
        <v>1124</v>
      </c>
      <c r="E12697" s="52" t="s">
        <v>1006</v>
      </c>
      <c r="F12697" s="52" t="s">
        <v>201</v>
      </c>
      <c r="G12697" s="56" t="s">
        <v>1007</v>
      </c>
      <c r="H12697" s="57">
        <v>9265000</v>
      </c>
    </row>
    <row r="12698" spans="1:8">
      <c r="A12698" s="52" t="s">
        <v>892</v>
      </c>
      <c r="B12698" s="52" t="s">
        <v>1616</v>
      </c>
      <c r="C12698" s="52" t="s">
        <v>1122</v>
      </c>
      <c r="D12698" s="52" t="s">
        <v>1124</v>
      </c>
      <c r="E12698" s="52" t="s">
        <v>1006</v>
      </c>
      <c r="F12698" s="52" t="s">
        <v>1014</v>
      </c>
      <c r="G12698" s="56" t="s">
        <v>1015</v>
      </c>
      <c r="H12698" s="57">
        <v>9265000</v>
      </c>
    </row>
    <row r="12699" spans="1:8">
      <c r="A12699" s="52" t="s">
        <v>892</v>
      </c>
      <c r="B12699" s="52" t="s">
        <v>1616</v>
      </c>
      <c r="C12699" s="52" t="s">
        <v>1122</v>
      </c>
      <c r="D12699" s="52" t="s">
        <v>1124</v>
      </c>
      <c r="E12699" s="52" t="s">
        <v>1021</v>
      </c>
      <c r="F12699" s="52" t="s">
        <v>201</v>
      </c>
      <c r="G12699" s="56" t="s">
        <v>1022</v>
      </c>
      <c r="H12699" s="57">
        <v>33800000</v>
      </c>
    </row>
    <row r="12700" spans="1:8">
      <c r="A12700" s="52" t="s">
        <v>892</v>
      </c>
      <c r="B12700" s="52" t="s">
        <v>1616</v>
      </c>
      <c r="C12700" s="52" t="s">
        <v>1122</v>
      </c>
      <c r="D12700" s="52" t="s">
        <v>1124</v>
      </c>
      <c r="E12700" s="52" t="s">
        <v>1021</v>
      </c>
      <c r="F12700" s="52" t="s">
        <v>1033</v>
      </c>
      <c r="G12700" s="56" t="s">
        <v>1034</v>
      </c>
      <c r="H12700" s="57">
        <v>33800000</v>
      </c>
    </row>
    <row r="12701" spans="1:8">
      <c r="A12701" s="52" t="s">
        <v>892</v>
      </c>
      <c r="B12701" s="52" t="s">
        <v>1616</v>
      </c>
      <c r="C12701" s="52" t="s">
        <v>1122</v>
      </c>
      <c r="D12701" s="52" t="s">
        <v>1124</v>
      </c>
      <c r="E12701" s="52" t="s">
        <v>1044</v>
      </c>
      <c r="F12701" s="52" t="s">
        <v>201</v>
      </c>
      <c r="G12701" s="56" t="s">
        <v>1045</v>
      </c>
      <c r="H12701" s="57">
        <v>115610000</v>
      </c>
    </row>
    <row r="12702" spans="1:8">
      <c r="A12702" s="52" t="s">
        <v>892</v>
      </c>
      <c r="B12702" s="52" t="s">
        <v>1616</v>
      </c>
      <c r="C12702" s="52" t="s">
        <v>1122</v>
      </c>
      <c r="D12702" s="52" t="s">
        <v>1124</v>
      </c>
      <c r="E12702" s="52" t="s">
        <v>1044</v>
      </c>
      <c r="F12702" s="52" t="s">
        <v>1050</v>
      </c>
      <c r="G12702" s="56" t="s">
        <v>1051</v>
      </c>
      <c r="H12702" s="57">
        <v>115610000</v>
      </c>
    </row>
    <row r="12703" spans="1:8" ht="25.5">
      <c r="A12703" s="52" t="s">
        <v>892</v>
      </c>
      <c r="B12703" s="52" t="s">
        <v>1616</v>
      </c>
      <c r="C12703" s="52" t="s">
        <v>1122</v>
      </c>
      <c r="D12703" s="52" t="s">
        <v>1124</v>
      </c>
      <c r="E12703" s="52" t="s">
        <v>1058</v>
      </c>
      <c r="F12703" s="52" t="s">
        <v>201</v>
      </c>
      <c r="G12703" s="56" t="s">
        <v>1059</v>
      </c>
      <c r="H12703" s="57">
        <v>1154200000</v>
      </c>
    </row>
    <row r="12704" spans="1:8">
      <c r="A12704" s="52" t="s">
        <v>892</v>
      </c>
      <c r="B12704" s="52" t="s">
        <v>1616</v>
      </c>
      <c r="C12704" s="52" t="s">
        <v>1122</v>
      </c>
      <c r="D12704" s="52" t="s">
        <v>1124</v>
      </c>
      <c r="E12704" s="52" t="s">
        <v>1058</v>
      </c>
      <c r="F12704" s="52" t="s">
        <v>1062</v>
      </c>
      <c r="G12704" s="56" t="s">
        <v>1063</v>
      </c>
      <c r="H12704" s="57">
        <v>706518000</v>
      </c>
    </row>
    <row r="12705" spans="1:8">
      <c r="A12705" s="52" t="s">
        <v>892</v>
      </c>
      <c r="B12705" s="52" t="s">
        <v>1616</v>
      </c>
      <c r="C12705" s="52" t="s">
        <v>1122</v>
      </c>
      <c r="D12705" s="52" t="s">
        <v>1124</v>
      </c>
      <c r="E12705" s="52" t="s">
        <v>1058</v>
      </c>
      <c r="F12705" s="52" t="s">
        <v>1068</v>
      </c>
      <c r="G12705" s="56" t="s">
        <v>1069</v>
      </c>
      <c r="H12705" s="57">
        <v>15950000</v>
      </c>
    </row>
    <row r="12706" spans="1:8">
      <c r="A12706" s="52" t="s">
        <v>892</v>
      </c>
      <c r="B12706" s="52" t="s">
        <v>1616</v>
      </c>
      <c r="C12706" s="52" t="s">
        <v>1122</v>
      </c>
      <c r="D12706" s="52" t="s">
        <v>1124</v>
      </c>
      <c r="E12706" s="52" t="s">
        <v>1058</v>
      </c>
      <c r="F12706" s="52" t="s">
        <v>1070</v>
      </c>
      <c r="G12706" s="56" t="s">
        <v>1071</v>
      </c>
      <c r="H12706" s="57">
        <v>431732000</v>
      </c>
    </row>
    <row r="12707" spans="1:8" ht="25.5">
      <c r="A12707" s="52" t="s">
        <v>892</v>
      </c>
      <c r="B12707" s="52" t="s">
        <v>1616</v>
      </c>
      <c r="C12707" s="52" t="s">
        <v>1122</v>
      </c>
      <c r="D12707" s="52" t="s">
        <v>1124</v>
      </c>
      <c r="E12707" s="52" t="s">
        <v>1072</v>
      </c>
      <c r="F12707" s="52" t="s">
        <v>201</v>
      </c>
      <c r="G12707" s="56" t="s">
        <v>1073</v>
      </c>
      <c r="H12707" s="57">
        <v>18570000</v>
      </c>
    </row>
    <row r="12708" spans="1:8">
      <c r="A12708" s="52" t="s">
        <v>892</v>
      </c>
      <c r="B12708" s="52" t="s">
        <v>1616</v>
      </c>
      <c r="C12708" s="52" t="s">
        <v>1122</v>
      </c>
      <c r="D12708" s="52" t="s">
        <v>1124</v>
      </c>
      <c r="E12708" s="52" t="s">
        <v>1072</v>
      </c>
      <c r="F12708" s="52" t="s">
        <v>1075</v>
      </c>
      <c r="G12708" s="56" t="s">
        <v>1065</v>
      </c>
      <c r="H12708" s="57">
        <v>18570000</v>
      </c>
    </row>
    <row r="12709" spans="1:8" ht="25.5">
      <c r="A12709" s="52" t="s">
        <v>892</v>
      </c>
      <c r="B12709" s="52" t="s">
        <v>1616</v>
      </c>
      <c r="C12709" s="52" t="s">
        <v>1122</v>
      </c>
      <c r="D12709" s="52" t="s">
        <v>1124</v>
      </c>
      <c r="E12709" s="52" t="s">
        <v>1076</v>
      </c>
      <c r="F12709" s="52" t="s">
        <v>201</v>
      </c>
      <c r="G12709" s="56" t="s">
        <v>1077</v>
      </c>
      <c r="H12709" s="57">
        <v>287848850</v>
      </c>
    </row>
    <row r="12710" spans="1:8">
      <c r="A12710" s="52" t="s">
        <v>892</v>
      </c>
      <c r="B12710" s="52" t="s">
        <v>1616</v>
      </c>
      <c r="C12710" s="52" t="s">
        <v>1122</v>
      </c>
      <c r="D12710" s="52" t="s">
        <v>1124</v>
      </c>
      <c r="E12710" s="52" t="s">
        <v>1076</v>
      </c>
      <c r="F12710" s="52" t="s">
        <v>1112</v>
      </c>
      <c r="G12710" s="56" t="s">
        <v>1113</v>
      </c>
      <c r="H12710" s="57">
        <v>215418850</v>
      </c>
    </row>
    <row r="12711" spans="1:8">
      <c r="A12711" s="52" t="s">
        <v>892</v>
      </c>
      <c r="B12711" s="52" t="s">
        <v>1616</v>
      </c>
      <c r="C12711" s="52" t="s">
        <v>1122</v>
      </c>
      <c r="D12711" s="52" t="s">
        <v>1124</v>
      </c>
      <c r="E12711" s="52" t="s">
        <v>1076</v>
      </c>
      <c r="F12711" s="52" t="s">
        <v>1082</v>
      </c>
      <c r="G12711" s="56" t="s">
        <v>971</v>
      </c>
      <c r="H12711" s="57">
        <v>72430000</v>
      </c>
    </row>
    <row r="12712" spans="1:8">
      <c r="A12712" s="52" t="s">
        <v>892</v>
      </c>
      <c r="B12712" s="52" t="s">
        <v>1616</v>
      </c>
      <c r="C12712" s="52" t="s">
        <v>1122</v>
      </c>
      <c r="D12712" s="52" t="s">
        <v>1124</v>
      </c>
      <c r="E12712" s="52" t="s">
        <v>1083</v>
      </c>
      <c r="F12712" s="52" t="s">
        <v>201</v>
      </c>
      <c r="G12712" s="56" t="s">
        <v>971</v>
      </c>
      <c r="H12712" s="57">
        <v>124257000</v>
      </c>
    </row>
    <row r="12713" spans="1:8">
      <c r="A12713" s="52" t="s">
        <v>892</v>
      </c>
      <c r="B12713" s="52" t="s">
        <v>1616</v>
      </c>
      <c r="C12713" s="52" t="s">
        <v>1122</v>
      </c>
      <c r="D12713" s="52" t="s">
        <v>1124</v>
      </c>
      <c r="E12713" s="52" t="s">
        <v>1083</v>
      </c>
      <c r="F12713" s="52" t="s">
        <v>1088</v>
      </c>
      <c r="G12713" s="56" t="s">
        <v>1089</v>
      </c>
      <c r="H12713" s="57">
        <v>700000</v>
      </c>
    </row>
    <row r="12714" spans="1:8">
      <c r="A12714" s="52" t="s">
        <v>892</v>
      </c>
      <c r="B12714" s="52" t="s">
        <v>1616</v>
      </c>
      <c r="C12714" s="52" t="s">
        <v>1122</v>
      </c>
      <c r="D12714" s="52" t="s">
        <v>1124</v>
      </c>
      <c r="E12714" s="52" t="s">
        <v>1083</v>
      </c>
      <c r="F12714" s="52" t="s">
        <v>1090</v>
      </c>
      <c r="G12714" s="56" t="s">
        <v>1091</v>
      </c>
      <c r="H12714" s="57">
        <v>123557000</v>
      </c>
    </row>
    <row r="12715" spans="1:8">
      <c r="A12715" s="52" t="s">
        <v>892</v>
      </c>
      <c r="B12715" s="52" t="s">
        <v>1616</v>
      </c>
      <c r="C12715" s="52" t="s">
        <v>1122</v>
      </c>
      <c r="D12715" s="52" t="s">
        <v>1124</v>
      </c>
      <c r="E12715" s="52" t="s">
        <v>1096</v>
      </c>
      <c r="F12715" s="52" t="s">
        <v>201</v>
      </c>
      <c r="G12715" s="56" t="s">
        <v>1097</v>
      </c>
      <c r="H12715" s="57">
        <v>5618295000</v>
      </c>
    </row>
    <row r="12716" spans="1:8" ht="25.5">
      <c r="A12716" s="52" t="s">
        <v>892</v>
      </c>
      <c r="B12716" s="52" t="s">
        <v>1616</v>
      </c>
      <c r="C12716" s="52" t="s">
        <v>1122</v>
      </c>
      <c r="D12716" s="52" t="s">
        <v>1124</v>
      </c>
      <c r="E12716" s="52" t="s">
        <v>1096</v>
      </c>
      <c r="F12716" s="52" t="s">
        <v>1098</v>
      </c>
      <c r="G12716" s="56" t="s">
        <v>1099</v>
      </c>
      <c r="H12716" s="57">
        <v>5618295000</v>
      </c>
    </row>
    <row r="12717" spans="1:8">
      <c r="A12717" s="52" t="s">
        <v>892</v>
      </c>
      <c r="B12717" s="52" t="s">
        <v>1616</v>
      </c>
      <c r="C12717" s="52" t="s">
        <v>1122</v>
      </c>
      <c r="D12717" s="52" t="s">
        <v>1124</v>
      </c>
      <c r="E12717" s="52" t="s">
        <v>1100</v>
      </c>
      <c r="F12717" s="52" t="s">
        <v>201</v>
      </c>
      <c r="G12717" s="56" t="s">
        <v>1034</v>
      </c>
      <c r="H12717" s="57">
        <v>969659000</v>
      </c>
    </row>
    <row r="12718" spans="1:8">
      <c r="A12718" s="52" t="s">
        <v>892</v>
      </c>
      <c r="B12718" s="52" t="s">
        <v>1616</v>
      </c>
      <c r="C12718" s="52" t="s">
        <v>1122</v>
      </c>
      <c r="D12718" s="52" t="s">
        <v>1124</v>
      </c>
      <c r="E12718" s="52" t="s">
        <v>1100</v>
      </c>
      <c r="F12718" s="52" t="s">
        <v>1101</v>
      </c>
      <c r="G12718" s="56" t="s">
        <v>1102</v>
      </c>
      <c r="H12718" s="57">
        <v>194050000</v>
      </c>
    </row>
    <row r="12719" spans="1:8">
      <c r="A12719" s="52" t="s">
        <v>892</v>
      </c>
      <c r="B12719" s="52" t="s">
        <v>1616</v>
      </c>
      <c r="C12719" s="52" t="s">
        <v>1122</v>
      </c>
      <c r="D12719" s="52" t="s">
        <v>1124</v>
      </c>
      <c r="E12719" s="52" t="s">
        <v>1100</v>
      </c>
      <c r="F12719" s="52" t="s">
        <v>1103</v>
      </c>
      <c r="G12719" s="56" t="s">
        <v>1104</v>
      </c>
      <c r="H12719" s="57">
        <v>775609000</v>
      </c>
    </row>
    <row r="12720" spans="1:8">
      <c r="A12720" s="52" t="s">
        <v>892</v>
      </c>
      <c r="B12720" s="52" t="s">
        <v>1616</v>
      </c>
      <c r="C12720" s="52" t="s">
        <v>1122</v>
      </c>
      <c r="D12720" s="52" t="s">
        <v>1130</v>
      </c>
      <c r="E12720" s="52" t="s">
        <v>201</v>
      </c>
      <c r="F12720" s="52" t="s">
        <v>201</v>
      </c>
      <c r="G12720" s="56" t="s">
        <v>1131</v>
      </c>
      <c r="H12720" s="57">
        <v>6771610860</v>
      </c>
    </row>
    <row r="12721" spans="1:8">
      <c r="A12721" s="52" t="s">
        <v>892</v>
      </c>
      <c r="B12721" s="52" t="s">
        <v>1616</v>
      </c>
      <c r="C12721" s="52" t="s">
        <v>1122</v>
      </c>
      <c r="D12721" s="52" t="s">
        <v>1130</v>
      </c>
      <c r="E12721" s="52" t="s">
        <v>1139</v>
      </c>
      <c r="F12721" s="52" t="s">
        <v>201</v>
      </c>
      <c r="G12721" s="56" t="s">
        <v>1140</v>
      </c>
      <c r="H12721" s="57">
        <v>200000</v>
      </c>
    </row>
    <row r="12722" spans="1:8">
      <c r="A12722" s="52" t="s">
        <v>892</v>
      </c>
      <c r="B12722" s="52" t="s">
        <v>1616</v>
      </c>
      <c r="C12722" s="52" t="s">
        <v>1122</v>
      </c>
      <c r="D12722" s="52" t="s">
        <v>1130</v>
      </c>
      <c r="E12722" s="52" t="s">
        <v>1139</v>
      </c>
      <c r="F12722" s="52" t="s">
        <v>1141</v>
      </c>
      <c r="G12722" s="56" t="s">
        <v>1142</v>
      </c>
      <c r="H12722" s="57">
        <v>200000</v>
      </c>
    </row>
    <row r="12723" spans="1:8">
      <c r="A12723" s="52" t="s">
        <v>892</v>
      </c>
      <c r="B12723" s="52" t="s">
        <v>1616</v>
      </c>
      <c r="C12723" s="52" t="s">
        <v>1122</v>
      </c>
      <c r="D12723" s="52" t="s">
        <v>1130</v>
      </c>
      <c r="E12723" s="52" t="s">
        <v>972</v>
      </c>
      <c r="F12723" s="52" t="s">
        <v>201</v>
      </c>
      <c r="G12723" s="56" t="s">
        <v>973</v>
      </c>
      <c r="H12723" s="57">
        <v>632760</v>
      </c>
    </row>
    <row r="12724" spans="1:8">
      <c r="A12724" s="52" t="s">
        <v>892</v>
      </c>
      <c r="B12724" s="52" t="s">
        <v>1616</v>
      </c>
      <c r="C12724" s="52" t="s">
        <v>1122</v>
      </c>
      <c r="D12724" s="52" t="s">
        <v>1130</v>
      </c>
      <c r="E12724" s="52" t="s">
        <v>972</v>
      </c>
      <c r="F12724" s="52" t="s">
        <v>974</v>
      </c>
      <c r="G12724" s="56" t="s">
        <v>975</v>
      </c>
      <c r="H12724" s="57">
        <v>632760</v>
      </c>
    </row>
    <row r="12725" spans="1:8" ht="25.5">
      <c r="A12725" s="52" t="s">
        <v>892</v>
      </c>
      <c r="B12725" s="52" t="s">
        <v>1616</v>
      </c>
      <c r="C12725" s="52" t="s">
        <v>1122</v>
      </c>
      <c r="D12725" s="52" t="s">
        <v>1130</v>
      </c>
      <c r="E12725" s="52" t="s">
        <v>1612</v>
      </c>
      <c r="F12725" s="52" t="s">
        <v>201</v>
      </c>
      <c r="G12725" s="56" t="s">
        <v>1613</v>
      </c>
      <c r="H12725" s="57">
        <v>153972000</v>
      </c>
    </row>
    <row r="12726" spans="1:8">
      <c r="A12726" s="52" t="s">
        <v>892</v>
      </c>
      <c r="B12726" s="52" t="s">
        <v>1616</v>
      </c>
      <c r="C12726" s="52" t="s">
        <v>1122</v>
      </c>
      <c r="D12726" s="52" t="s">
        <v>1130</v>
      </c>
      <c r="E12726" s="52" t="s">
        <v>1612</v>
      </c>
      <c r="F12726" s="52" t="s">
        <v>1614</v>
      </c>
      <c r="G12726" s="56" t="s">
        <v>1615</v>
      </c>
      <c r="H12726" s="57">
        <v>2700000</v>
      </c>
    </row>
    <row r="12727" spans="1:8">
      <c r="A12727" s="52" t="s">
        <v>892</v>
      </c>
      <c r="B12727" s="52" t="s">
        <v>1616</v>
      </c>
      <c r="C12727" s="52" t="s">
        <v>1122</v>
      </c>
      <c r="D12727" s="52" t="s">
        <v>1130</v>
      </c>
      <c r="E12727" s="52" t="s">
        <v>1612</v>
      </c>
      <c r="F12727" s="52" t="s">
        <v>1618</v>
      </c>
      <c r="G12727" s="56" t="s">
        <v>971</v>
      </c>
      <c r="H12727" s="57">
        <v>151272000</v>
      </c>
    </row>
    <row r="12728" spans="1:8">
      <c r="A12728" s="52" t="s">
        <v>892</v>
      </c>
      <c r="B12728" s="52" t="s">
        <v>1616</v>
      </c>
      <c r="C12728" s="52" t="s">
        <v>1122</v>
      </c>
      <c r="D12728" s="52" t="s">
        <v>1130</v>
      </c>
      <c r="E12728" s="52" t="s">
        <v>982</v>
      </c>
      <c r="F12728" s="52" t="s">
        <v>201</v>
      </c>
      <c r="G12728" s="56" t="s">
        <v>983</v>
      </c>
      <c r="H12728" s="57">
        <v>201906000</v>
      </c>
    </row>
    <row r="12729" spans="1:8">
      <c r="A12729" s="52" t="s">
        <v>892</v>
      </c>
      <c r="B12729" s="52" t="s">
        <v>1616</v>
      </c>
      <c r="C12729" s="52" t="s">
        <v>1122</v>
      </c>
      <c r="D12729" s="52" t="s">
        <v>1130</v>
      </c>
      <c r="E12729" s="52" t="s">
        <v>982</v>
      </c>
      <c r="F12729" s="52" t="s">
        <v>1242</v>
      </c>
      <c r="G12729" s="56" t="s">
        <v>971</v>
      </c>
      <c r="H12729" s="57">
        <v>201906000</v>
      </c>
    </row>
    <row r="12730" spans="1:8">
      <c r="A12730" s="52" t="s">
        <v>892</v>
      </c>
      <c r="B12730" s="52" t="s">
        <v>1616</v>
      </c>
      <c r="C12730" s="52" t="s">
        <v>1122</v>
      </c>
      <c r="D12730" s="52" t="s">
        <v>1130</v>
      </c>
      <c r="E12730" s="52" t="s">
        <v>996</v>
      </c>
      <c r="F12730" s="52" t="s">
        <v>201</v>
      </c>
      <c r="G12730" s="56" t="s">
        <v>997</v>
      </c>
      <c r="H12730" s="57">
        <v>9680000</v>
      </c>
    </row>
    <row r="12731" spans="1:8">
      <c r="A12731" s="52" t="s">
        <v>892</v>
      </c>
      <c r="B12731" s="52" t="s">
        <v>1616</v>
      </c>
      <c r="C12731" s="52" t="s">
        <v>1122</v>
      </c>
      <c r="D12731" s="52" t="s">
        <v>1130</v>
      </c>
      <c r="E12731" s="52" t="s">
        <v>996</v>
      </c>
      <c r="F12731" s="52" t="s">
        <v>998</v>
      </c>
      <c r="G12731" s="56" t="s">
        <v>999</v>
      </c>
      <c r="H12731" s="57">
        <v>9680000</v>
      </c>
    </row>
    <row r="12732" spans="1:8">
      <c r="A12732" s="52" t="s">
        <v>892</v>
      </c>
      <c r="B12732" s="52" t="s">
        <v>1616</v>
      </c>
      <c r="C12732" s="52" t="s">
        <v>1122</v>
      </c>
      <c r="D12732" s="52" t="s">
        <v>1130</v>
      </c>
      <c r="E12732" s="52" t="s">
        <v>1021</v>
      </c>
      <c r="F12732" s="52" t="s">
        <v>201</v>
      </c>
      <c r="G12732" s="56" t="s">
        <v>1022</v>
      </c>
      <c r="H12732" s="57">
        <v>19990000</v>
      </c>
    </row>
    <row r="12733" spans="1:8">
      <c r="A12733" s="52" t="s">
        <v>892</v>
      </c>
      <c r="B12733" s="52" t="s">
        <v>1616</v>
      </c>
      <c r="C12733" s="52" t="s">
        <v>1122</v>
      </c>
      <c r="D12733" s="52" t="s">
        <v>1130</v>
      </c>
      <c r="E12733" s="52" t="s">
        <v>1021</v>
      </c>
      <c r="F12733" s="52" t="s">
        <v>1023</v>
      </c>
      <c r="G12733" s="56" t="s">
        <v>1024</v>
      </c>
      <c r="H12733" s="57">
        <v>150000</v>
      </c>
    </row>
    <row r="12734" spans="1:8">
      <c r="A12734" s="52" t="s">
        <v>892</v>
      </c>
      <c r="B12734" s="52" t="s">
        <v>1616</v>
      </c>
      <c r="C12734" s="52" t="s">
        <v>1122</v>
      </c>
      <c r="D12734" s="52" t="s">
        <v>1130</v>
      </c>
      <c r="E12734" s="52" t="s">
        <v>1021</v>
      </c>
      <c r="F12734" s="52" t="s">
        <v>1243</v>
      </c>
      <c r="G12734" s="56" t="s">
        <v>1244</v>
      </c>
      <c r="H12734" s="57">
        <v>300000</v>
      </c>
    </row>
    <row r="12735" spans="1:8">
      <c r="A12735" s="52" t="s">
        <v>892</v>
      </c>
      <c r="B12735" s="52" t="s">
        <v>1616</v>
      </c>
      <c r="C12735" s="52" t="s">
        <v>1122</v>
      </c>
      <c r="D12735" s="52" t="s">
        <v>1130</v>
      </c>
      <c r="E12735" s="52" t="s">
        <v>1021</v>
      </c>
      <c r="F12735" s="52" t="s">
        <v>1031</v>
      </c>
      <c r="G12735" s="56" t="s">
        <v>1032</v>
      </c>
      <c r="H12735" s="57">
        <v>9200000</v>
      </c>
    </row>
    <row r="12736" spans="1:8">
      <c r="A12736" s="52" t="s">
        <v>892</v>
      </c>
      <c r="B12736" s="52" t="s">
        <v>1616</v>
      </c>
      <c r="C12736" s="52" t="s">
        <v>1122</v>
      </c>
      <c r="D12736" s="52" t="s">
        <v>1130</v>
      </c>
      <c r="E12736" s="52" t="s">
        <v>1021</v>
      </c>
      <c r="F12736" s="52" t="s">
        <v>1033</v>
      </c>
      <c r="G12736" s="56" t="s">
        <v>1034</v>
      </c>
      <c r="H12736" s="57">
        <v>10340000</v>
      </c>
    </row>
    <row r="12737" spans="1:8">
      <c r="A12737" s="52" t="s">
        <v>892</v>
      </c>
      <c r="B12737" s="52" t="s">
        <v>1616</v>
      </c>
      <c r="C12737" s="52" t="s">
        <v>1122</v>
      </c>
      <c r="D12737" s="52" t="s">
        <v>1130</v>
      </c>
      <c r="E12737" s="52" t="s">
        <v>1044</v>
      </c>
      <c r="F12737" s="52" t="s">
        <v>201</v>
      </c>
      <c r="G12737" s="56" t="s">
        <v>1045</v>
      </c>
      <c r="H12737" s="57">
        <v>13700000</v>
      </c>
    </row>
    <row r="12738" spans="1:8">
      <c r="A12738" s="52" t="s">
        <v>892</v>
      </c>
      <c r="B12738" s="52" t="s">
        <v>1616</v>
      </c>
      <c r="C12738" s="52" t="s">
        <v>1122</v>
      </c>
      <c r="D12738" s="52" t="s">
        <v>1130</v>
      </c>
      <c r="E12738" s="52" t="s">
        <v>1044</v>
      </c>
      <c r="F12738" s="52" t="s">
        <v>1046</v>
      </c>
      <c r="G12738" s="56" t="s">
        <v>1047</v>
      </c>
      <c r="H12738" s="57">
        <v>2700000</v>
      </c>
    </row>
    <row r="12739" spans="1:8">
      <c r="A12739" s="52" t="s">
        <v>892</v>
      </c>
      <c r="B12739" s="52" t="s">
        <v>1616</v>
      </c>
      <c r="C12739" s="52" t="s">
        <v>1122</v>
      </c>
      <c r="D12739" s="52" t="s">
        <v>1130</v>
      </c>
      <c r="E12739" s="52" t="s">
        <v>1044</v>
      </c>
      <c r="F12739" s="52" t="s">
        <v>1050</v>
      </c>
      <c r="G12739" s="56" t="s">
        <v>1051</v>
      </c>
      <c r="H12739" s="57">
        <v>11000000</v>
      </c>
    </row>
    <row r="12740" spans="1:8" ht="25.5">
      <c r="A12740" s="52" t="s">
        <v>892</v>
      </c>
      <c r="B12740" s="52" t="s">
        <v>1616</v>
      </c>
      <c r="C12740" s="52" t="s">
        <v>1122</v>
      </c>
      <c r="D12740" s="52" t="s">
        <v>1130</v>
      </c>
      <c r="E12740" s="52" t="s">
        <v>1058</v>
      </c>
      <c r="F12740" s="52" t="s">
        <v>201</v>
      </c>
      <c r="G12740" s="56" t="s">
        <v>1059</v>
      </c>
      <c r="H12740" s="57">
        <v>557652700</v>
      </c>
    </row>
    <row r="12741" spans="1:8">
      <c r="A12741" s="52" t="s">
        <v>892</v>
      </c>
      <c r="B12741" s="52" t="s">
        <v>1616</v>
      </c>
      <c r="C12741" s="52" t="s">
        <v>1122</v>
      </c>
      <c r="D12741" s="52" t="s">
        <v>1130</v>
      </c>
      <c r="E12741" s="52" t="s">
        <v>1058</v>
      </c>
      <c r="F12741" s="52" t="s">
        <v>1062</v>
      </c>
      <c r="G12741" s="56" t="s">
        <v>1063</v>
      </c>
      <c r="H12741" s="57">
        <v>22200000</v>
      </c>
    </row>
    <row r="12742" spans="1:8">
      <c r="A12742" s="52" t="s">
        <v>892</v>
      </c>
      <c r="B12742" s="52" t="s">
        <v>1616</v>
      </c>
      <c r="C12742" s="52" t="s">
        <v>1122</v>
      </c>
      <c r="D12742" s="52" t="s">
        <v>1130</v>
      </c>
      <c r="E12742" s="52" t="s">
        <v>1058</v>
      </c>
      <c r="F12742" s="52" t="s">
        <v>1068</v>
      </c>
      <c r="G12742" s="56" t="s">
        <v>1069</v>
      </c>
      <c r="H12742" s="57">
        <v>33120000</v>
      </c>
    </row>
    <row r="12743" spans="1:8">
      <c r="A12743" s="52" t="s">
        <v>892</v>
      </c>
      <c r="B12743" s="52" t="s">
        <v>1616</v>
      </c>
      <c r="C12743" s="52" t="s">
        <v>1122</v>
      </c>
      <c r="D12743" s="52" t="s">
        <v>1130</v>
      </c>
      <c r="E12743" s="52" t="s">
        <v>1058</v>
      </c>
      <c r="F12743" s="52" t="s">
        <v>1070</v>
      </c>
      <c r="G12743" s="56" t="s">
        <v>1071</v>
      </c>
      <c r="H12743" s="57">
        <v>502332700</v>
      </c>
    </row>
    <row r="12744" spans="1:8" ht="25.5">
      <c r="A12744" s="52" t="s">
        <v>892</v>
      </c>
      <c r="B12744" s="52" t="s">
        <v>1616</v>
      </c>
      <c r="C12744" s="52" t="s">
        <v>1122</v>
      </c>
      <c r="D12744" s="52" t="s">
        <v>1130</v>
      </c>
      <c r="E12744" s="52" t="s">
        <v>1076</v>
      </c>
      <c r="F12744" s="52" t="s">
        <v>201</v>
      </c>
      <c r="G12744" s="56" t="s">
        <v>1077</v>
      </c>
      <c r="H12744" s="57">
        <v>25044000</v>
      </c>
    </row>
    <row r="12745" spans="1:8">
      <c r="A12745" s="52" t="s">
        <v>892</v>
      </c>
      <c r="B12745" s="52" t="s">
        <v>1616</v>
      </c>
      <c r="C12745" s="52" t="s">
        <v>1122</v>
      </c>
      <c r="D12745" s="52" t="s">
        <v>1130</v>
      </c>
      <c r="E12745" s="52" t="s">
        <v>1076</v>
      </c>
      <c r="F12745" s="52" t="s">
        <v>1112</v>
      </c>
      <c r="G12745" s="56" t="s">
        <v>1113</v>
      </c>
      <c r="H12745" s="57">
        <v>13744000</v>
      </c>
    </row>
    <row r="12746" spans="1:8">
      <c r="A12746" s="52" t="s">
        <v>892</v>
      </c>
      <c r="B12746" s="52" t="s">
        <v>1616</v>
      </c>
      <c r="C12746" s="52" t="s">
        <v>1122</v>
      </c>
      <c r="D12746" s="52" t="s">
        <v>1130</v>
      </c>
      <c r="E12746" s="52" t="s">
        <v>1076</v>
      </c>
      <c r="F12746" s="52" t="s">
        <v>1080</v>
      </c>
      <c r="G12746" s="56" t="s">
        <v>1081</v>
      </c>
      <c r="H12746" s="57">
        <v>6500000</v>
      </c>
    </row>
    <row r="12747" spans="1:8">
      <c r="A12747" s="52" t="s">
        <v>892</v>
      </c>
      <c r="B12747" s="52" t="s">
        <v>1616</v>
      </c>
      <c r="C12747" s="52" t="s">
        <v>1122</v>
      </c>
      <c r="D12747" s="52" t="s">
        <v>1130</v>
      </c>
      <c r="E12747" s="52" t="s">
        <v>1076</v>
      </c>
      <c r="F12747" s="52" t="s">
        <v>1082</v>
      </c>
      <c r="G12747" s="56" t="s">
        <v>971</v>
      </c>
      <c r="H12747" s="57">
        <v>4800000</v>
      </c>
    </row>
    <row r="12748" spans="1:8">
      <c r="A12748" s="52" t="s">
        <v>892</v>
      </c>
      <c r="B12748" s="52" t="s">
        <v>1616</v>
      </c>
      <c r="C12748" s="52" t="s">
        <v>1122</v>
      </c>
      <c r="D12748" s="52" t="s">
        <v>1130</v>
      </c>
      <c r="E12748" s="52" t="s">
        <v>1083</v>
      </c>
      <c r="F12748" s="52" t="s">
        <v>201</v>
      </c>
      <c r="G12748" s="56" t="s">
        <v>971</v>
      </c>
      <c r="H12748" s="57">
        <v>429765400</v>
      </c>
    </row>
    <row r="12749" spans="1:8">
      <c r="A12749" s="52" t="s">
        <v>892</v>
      </c>
      <c r="B12749" s="52" t="s">
        <v>1616</v>
      </c>
      <c r="C12749" s="52" t="s">
        <v>1122</v>
      </c>
      <c r="D12749" s="52" t="s">
        <v>1130</v>
      </c>
      <c r="E12749" s="52" t="s">
        <v>1083</v>
      </c>
      <c r="F12749" s="52" t="s">
        <v>1088</v>
      </c>
      <c r="G12749" s="56" t="s">
        <v>1089</v>
      </c>
      <c r="H12749" s="57">
        <v>6887400</v>
      </c>
    </row>
    <row r="12750" spans="1:8">
      <c r="A12750" s="52" t="s">
        <v>892</v>
      </c>
      <c r="B12750" s="52" t="s">
        <v>1616</v>
      </c>
      <c r="C12750" s="52" t="s">
        <v>1122</v>
      </c>
      <c r="D12750" s="52" t="s">
        <v>1130</v>
      </c>
      <c r="E12750" s="52" t="s">
        <v>1083</v>
      </c>
      <c r="F12750" s="52" t="s">
        <v>1090</v>
      </c>
      <c r="G12750" s="56" t="s">
        <v>1091</v>
      </c>
      <c r="H12750" s="57">
        <v>422878000</v>
      </c>
    </row>
    <row r="12751" spans="1:8">
      <c r="A12751" s="52" t="s">
        <v>892</v>
      </c>
      <c r="B12751" s="52" t="s">
        <v>1616</v>
      </c>
      <c r="C12751" s="52" t="s">
        <v>1122</v>
      </c>
      <c r="D12751" s="52" t="s">
        <v>1130</v>
      </c>
      <c r="E12751" s="52" t="s">
        <v>1096</v>
      </c>
      <c r="F12751" s="52" t="s">
        <v>201</v>
      </c>
      <c r="G12751" s="56" t="s">
        <v>1097</v>
      </c>
      <c r="H12751" s="57">
        <v>4921670000</v>
      </c>
    </row>
    <row r="12752" spans="1:8" ht="25.5">
      <c r="A12752" s="52" t="s">
        <v>892</v>
      </c>
      <c r="B12752" s="52" t="s">
        <v>1616</v>
      </c>
      <c r="C12752" s="52" t="s">
        <v>1122</v>
      </c>
      <c r="D12752" s="52" t="s">
        <v>1130</v>
      </c>
      <c r="E12752" s="52" t="s">
        <v>1096</v>
      </c>
      <c r="F12752" s="52" t="s">
        <v>1098</v>
      </c>
      <c r="G12752" s="56" t="s">
        <v>1099</v>
      </c>
      <c r="H12752" s="57">
        <v>4921670000</v>
      </c>
    </row>
    <row r="12753" spans="1:8">
      <c r="A12753" s="52" t="s">
        <v>892</v>
      </c>
      <c r="B12753" s="52" t="s">
        <v>1616</v>
      </c>
      <c r="C12753" s="52" t="s">
        <v>1122</v>
      </c>
      <c r="D12753" s="52" t="s">
        <v>1130</v>
      </c>
      <c r="E12753" s="52" t="s">
        <v>1100</v>
      </c>
      <c r="F12753" s="52" t="s">
        <v>201</v>
      </c>
      <c r="G12753" s="56" t="s">
        <v>1034</v>
      </c>
      <c r="H12753" s="57">
        <v>437398000</v>
      </c>
    </row>
    <row r="12754" spans="1:8">
      <c r="A12754" s="52" t="s">
        <v>892</v>
      </c>
      <c r="B12754" s="52" t="s">
        <v>1616</v>
      </c>
      <c r="C12754" s="52" t="s">
        <v>1122</v>
      </c>
      <c r="D12754" s="52" t="s">
        <v>1130</v>
      </c>
      <c r="E12754" s="52" t="s">
        <v>1100</v>
      </c>
      <c r="F12754" s="52" t="s">
        <v>1101</v>
      </c>
      <c r="G12754" s="56" t="s">
        <v>1102</v>
      </c>
      <c r="H12754" s="57">
        <v>44064000</v>
      </c>
    </row>
    <row r="12755" spans="1:8">
      <c r="A12755" s="52" t="s">
        <v>892</v>
      </c>
      <c r="B12755" s="52" t="s">
        <v>1616</v>
      </c>
      <c r="C12755" s="52" t="s">
        <v>1122</v>
      </c>
      <c r="D12755" s="52" t="s">
        <v>1130</v>
      </c>
      <c r="E12755" s="52" t="s">
        <v>1100</v>
      </c>
      <c r="F12755" s="52" t="s">
        <v>1103</v>
      </c>
      <c r="G12755" s="56" t="s">
        <v>1104</v>
      </c>
      <c r="H12755" s="57">
        <v>393334000</v>
      </c>
    </row>
    <row r="12756" spans="1:8" ht="25.5">
      <c r="A12756" s="52" t="s">
        <v>892</v>
      </c>
      <c r="B12756" s="52" t="s">
        <v>1616</v>
      </c>
      <c r="C12756" s="52" t="s">
        <v>1122</v>
      </c>
      <c r="D12756" s="52" t="s">
        <v>1494</v>
      </c>
      <c r="E12756" s="52" t="s">
        <v>201</v>
      </c>
      <c r="F12756" s="52" t="s">
        <v>201</v>
      </c>
      <c r="G12756" s="56" t="s">
        <v>1495</v>
      </c>
      <c r="H12756" s="57">
        <v>142871550</v>
      </c>
    </row>
    <row r="12757" spans="1:8">
      <c r="A12757" s="52" t="s">
        <v>892</v>
      </c>
      <c r="B12757" s="52" t="s">
        <v>1616</v>
      </c>
      <c r="C12757" s="52" t="s">
        <v>1122</v>
      </c>
      <c r="D12757" s="52" t="s">
        <v>1494</v>
      </c>
      <c r="E12757" s="52" t="s">
        <v>972</v>
      </c>
      <c r="F12757" s="52" t="s">
        <v>201</v>
      </c>
      <c r="G12757" s="56" t="s">
        <v>973</v>
      </c>
      <c r="H12757" s="57">
        <v>137543550</v>
      </c>
    </row>
    <row r="12758" spans="1:8">
      <c r="A12758" s="52" t="s">
        <v>892</v>
      </c>
      <c r="B12758" s="52" t="s">
        <v>1616</v>
      </c>
      <c r="C12758" s="52" t="s">
        <v>1122</v>
      </c>
      <c r="D12758" s="52" t="s">
        <v>1494</v>
      </c>
      <c r="E12758" s="52" t="s">
        <v>972</v>
      </c>
      <c r="F12758" s="52" t="s">
        <v>976</v>
      </c>
      <c r="G12758" s="56" t="s">
        <v>977</v>
      </c>
      <c r="H12758" s="57">
        <v>137543550</v>
      </c>
    </row>
    <row r="12759" spans="1:8">
      <c r="A12759" s="52" t="s">
        <v>892</v>
      </c>
      <c r="B12759" s="52" t="s">
        <v>1616</v>
      </c>
      <c r="C12759" s="52" t="s">
        <v>1122</v>
      </c>
      <c r="D12759" s="52" t="s">
        <v>1494</v>
      </c>
      <c r="E12759" s="52" t="s">
        <v>1585</v>
      </c>
      <c r="F12759" s="52" t="s">
        <v>201</v>
      </c>
      <c r="G12759" s="56" t="s">
        <v>1586</v>
      </c>
      <c r="H12759" s="57">
        <v>5328000</v>
      </c>
    </row>
    <row r="12760" spans="1:8">
      <c r="A12760" s="52" t="s">
        <v>892</v>
      </c>
      <c r="B12760" s="52" t="s">
        <v>1616</v>
      </c>
      <c r="C12760" s="52" t="s">
        <v>1122</v>
      </c>
      <c r="D12760" s="52" t="s">
        <v>1494</v>
      </c>
      <c r="E12760" s="52" t="s">
        <v>1585</v>
      </c>
      <c r="F12760" s="52" t="s">
        <v>1608</v>
      </c>
      <c r="G12760" s="56" t="s">
        <v>977</v>
      </c>
      <c r="H12760" s="57">
        <v>5328000</v>
      </c>
    </row>
    <row r="12761" spans="1:8">
      <c r="A12761" s="52" t="s">
        <v>892</v>
      </c>
      <c r="B12761" s="52" t="s">
        <v>1616</v>
      </c>
      <c r="C12761" s="52" t="s">
        <v>1122</v>
      </c>
      <c r="D12761" s="52" t="s">
        <v>440</v>
      </c>
      <c r="E12761" s="52" t="s">
        <v>201</v>
      </c>
      <c r="F12761" s="52" t="s">
        <v>201</v>
      </c>
      <c r="G12761" s="56" t="s">
        <v>1366</v>
      </c>
      <c r="H12761" s="57">
        <v>8378749899</v>
      </c>
    </row>
    <row r="12762" spans="1:8" ht="25.5">
      <c r="A12762" s="52" t="s">
        <v>892</v>
      </c>
      <c r="B12762" s="52" t="s">
        <v>1616</v>
      </c>
      <c r="C12762" s="52" t="s">
        <v>1122</v>
      </c>
      <c r="D12762" s="52" t="s">
        <v>440</v>
      </c>
      <c r="E12762" s="52" t="s">
        <v>940</v>
      </c>
      <c r="F12762" s="52" t="s">
        <v>201</v>
      </c>
      <c r="G12762" s="56" t="s">
        <v>941</v>
      </c>
      <c r="H12762" s="57">
        <v>2800000</v>
      </c>
    </row>
    <row r="12763" spans="1:8" ht="25.5">
      <c r="A12763" s="52" t="s">
        <v>892</v>
      </c>
      <c r="B12763" s="52" t="s">
        <v>1616</v>
      </c>
      <c r="C12763" s="52" t="s">
        <v>1122</v>
      </c>
      <c r="D12763" s="52" t="s">
        <v>440</v>
      </c>
      <c r="E12763" s="52" t="s">
        <v>940</v>
      </c>
      <c r="F12763" s="52" t="s">
        <v>942</v>
      </c>
      <c r="G12763" s="56" t="s">
        <v>943</v>
      </c>
      <c r="H12763" s="57">
        <v>2800000</v>
      </c>
    </row>
    <row r="12764" spans="1:8">
      <c r="A12764" s="52" t="s">
        <v>892</v>
      </c>
      <c r="B12764" s="52" t="s">
        <v>1616</v>
      </c>
      <c r="C12764" s="52" t="s">
        <v>1122</v>
      </c>
      <c r="D12764" s="52" t="s">
        <v>440</v>
      </c>
      <c r="E12764" s="52" t="s">
        <v>944</v>
      </c>
      <c r="F12764" s="52" t="s">
        <v>201</v>
      </c>
      <c r="G12764" s="56" t="s">
        <v>945</v>
      </c>
      <c r="H12764" s="57">
        <v>205596000</v>
      </c>
    </row>
    <row r="12765" spans="1:8">
      <c r="A12765" s="52" t="s">
        <v>892</v>
      </c>
      <c r="B12765" s="52" t="s">
        <v>1616</v>
      </c>
      <c r="C12765" s="52" t="s">
        <v>1122</v>
      </c>
      <c r="D12765" s="52" t="s">
        <v>440</v>
      </c>
      <c r="E12765" s="52" t="s">
        <v>944</v>
      </c>
      <c r="F12765" s="52" t="s">
        <v>960</v>
      </c>
      <c r="G12765" s="56" t="s">
        <v>961</v>
      </c>
      <c r="H12765" s="57">
        <v>205596000</v>
      </c>
    </row>
    <row r="12766" spans="1:8">
      <c r="A12766" s="52" t="s">
        <v>892</v>
      </c>
      <c r="B12766" s="52" t="s">
        <v>1616</v>
      </c>
      <c r="C12766" s="52" t="s">
        <v>1122</v>
      </c>
      <c r="D12766" s="52" t="s">
        <v>440</v>
      </c>
      <c r="E12766" s="52" t="s">
        <v>1139</v>
      </c>
      <c r="F12766" s="52" t="s">
        <v>201</v>
      </c>
      <c r="G12766" s="56" t="s">
        <v>1140</v>
      </c>
      <c r="H12766" s="57">
        <v>1770000</v>
      </c>
    </row>
    <row r="12767" spans="1:8">
      <c r="A12767" s="52" t="s">
        <v>892</v>
      </c>
      <c r="B12767" s="52" t="s">
        <v>1616</v>
      </c>
      <c r="C12767" s="52" t="s">
        <v>1122</v>
      </c>
      <c r="D12767" s="52" t="s">
        <v>440</v>
      </c>
      <c r="E12767" s="52" t="s">
        <v>1139</v>
      </c>
      <c r="F12767" s="52" t="s">
        <v>1141</v>
      </c>
      <c r="G12767" s="56" t="s">
        <v>1142</v>
      </c>
      <c r="H12767" s="57">
        <v>1770000</v>
      </c>
    </row>
    <row r="12768" spans="1:8">
      <c r="A12768" s="52" t="s">
        <v>892</v>
      </c>
      <c r="B12768" s="52" t="s">
        <v>1616</v>
      </c>
      <c r="C12768" s="52" t="s">
        <v>1122</v>
      </c>
      <c r="D12768" s="52" t="s">
        <v>440</v>
      </c>
      <c r="E12768" s="52" t="s">
        <v>966</v>
      </c>
      <c r="F12768" s="52" t="s">
        <v>201</v>
      </c>
      <c r="G12768" s="56" t="s">
        <v>967</v>
      </c>
      <c r="H12768" s="57">
        <v>1497000</v>
      </c>
    </row>
    <row r="12769" spans="1:8">
      <c r="A12769" s="52" t="s">
        <v>892</v>
      </c>
      <c r="B12769" s="52" t="s">
        <v>1616</v>
      </c>
      <c r="C12769" s="52" t="s">
        <v>1122</v>
      </c>
      <c r="D12769" s="52" t="s">
        <v>440</v>
      </c>
      <c r="E12769" s="52" t="s">
        <v>966</v>
      </c>
      <c r="F12769" s="52" t="s">
        <v>970</v>
      </c>
      <c r="G12769" s="56" t="s">
        <v>971</v>
      </c>
      <c r="H12769" s="57">
        <v>1497000</v>
      </c>
    </row>
    <row r="12770" spans="1:8" ht="25.5">
      <c r="A12770" s="52" t="s">
        <v>892</v>
      </c>
      <c r="B12770" s="52" t="s">
        <v>1616</v>
      </c>
      <c r="C12770" s="52" t="s">
        <v>1122</v>
      </c>
      <c r="D12770" s="52" t="s">
        <v>440</v>
      </c>
      <c r="E12770" s="52" t="s">
        <v>1612</v>
      </c>
      <c r="F12770" s="52" t="s">
        <v>201</v>
      </c>
      <c r="G12770" s="56" t="s">
        <v>1613</v>
      </c>
      <c r="H12770" s="57">
        <v>2018529000</v>
      </c>
    </row>
    <row r="12771" spans="1:8">
      <c r="A12771" s="52" t="s">
        <v>892</v>
      </c>
      <c r="B12771" s="52" t="s">
        <v>1616</v>
      </c>
      <c r="C12771" s="52" t="s">
        <v>1122</v>
      </c>
      <c r="D12771" s="52" t="s">
        <v>440</v>
      </c>
      <c r="E12771" s="52" t="s">
        <v>1612</v>
      </c>
      <c r="F12771" s="52" t="s">
        <v>1614</v>
      </c>
      <c r="G12771" s="56" t="s">
        <v>1615</v>
      </c>
      <c r="H12771" s="57">
        <v>1577172000</v>
      </c>
    </row>
    <row r="12772" spans="1:8">
      <c r="A12772" s="52" t="s">
        <v>892</v>
      </c>
      <c r="B12772" s="52" t="s">
        <v>1616</v>
      </c>
      <c r="C12772" s="52" t="s">
        <v>1122</v>
      </c>
      <c r="D12772" s="52" t="s">
        <v>440</v>
      </c>
      <c r="E12772" s="52" t="s">
        <v>1612</v>
      </c>
      <c r="F12772" s="52" t="s">
        <v>1618</v>
      </c>
      <c r="G12772" s="56" t="s">
        <v>971</v>
      </c>
      <c r="H12772" s="57">
        <v>441357000</v>
      </c>
    </row>
    <row r="12773" spans="1:8">
      <c r="A12773" s="52" t="s">
        <v>892</v>
      </c>
      <c r="B12773" s="52" t="s">
        <v>1616</v>
      </c>
      <c r="C12773" s="52" t="s">
        <v>1122</v>
      </c>
      <c r="D12773" s="52" t="s">
        <v>440</v>
      </c>
      <c r="E12773" s="52" t="s">
        <v>982</v>
      </c>
      <c r="F12773" s="52" t="s">
        <v>201</v>
      </c>
      <c r="G12773" s="56" t="s">
        <v>983</v>
      </c>
      <c r="H12773" s="57">
        <v>267974000</v>
      </c>
    </row>
    <row r="12774" spans="1:8">
      <c r="A12774" s="52" t="s">
        <v>892</v>
      </c>
      <c r="B12774" s="52" t="s">
        <v>1616</v>
      </c>
      <c r="C12774" s="52" t="s">
        <v>1122</v>
      </c>
      <c r="D12774" s="52" t="s">
        <v>440</v>
      </c>
      <c r="E12774" s="52" t="s">
        <v>982</v>
      </c>
      <c r="F12774" s="52" t="s">
        <v>1242</v>
      </c>
      <c r="G12774" s="56" t="s">
        <v>971</v>
      </c>
      <c r="H12774" s="57">
        <v>267974000</v>
      </c>
    </row>
    <row r="12775" spans="1:8">
      <c r="A12775" s="52" t="s">
        <v>892</v>
      </c>
      <c r="B12775" s="52" t="s">
        <v>1616</v>
      </c>
      <c r="C12775" s="52" t="s">
        <v>1122</v>
      </c>
      <c r="D12775" s="52" t="s">
        <v>440</v>
      </c>
      <c r="E12775" s="52" t="s">
        <v>996</v>
      </c>
      <c r="F12775" s="52" t="s">
        <v>201</v>
      </c>
      <c r="G12775" s="56" t="s">
        <v>997</v>
      </c>
      <c r="H12775" s="57">
        <v>51961000</v>
      </c>
    </row>
    <row r="12776" spans="1:8">
      <c r="A12776" s="52" t="s">
        <v>892</v>
      </c>
      <c r="B12776" s="52" t="s">
        <v>1616</v>
      </c>
      <c r="C12776" s="52" t="s">
        <v>1122</v>
      </c>
      <c r="D12776" s="52" t="s">
        <v>440</v>
      </c>
      <c r="E12776" s="52" t="s">
        <v>996</v>
      </c>
      <c r="F12776" s="52" t="s">
        <v>998</v>
      </c>
      <c r="G12776" s="56" t="s">
        <v>999</v>
      </c>
      <c r="H12776" s="57">
        <v>2571000</v>
      </c>
    </row>
    <row r="12777" spans="1:8">
      <c r="A12777" s="52" t="s">
        <v>892</v>
      </c>
      <c r="B12777" s="52" t="s">
        <v>1616</v>
      </c>
      <c r="C12777" s="52" t="s">
        <v>1122</v>
      </c>
      <c r="D12777" s="52" t="s">
        <v>440</v>
      </c>
      <c r="E12777" s="52" t="s">
        <v>996</v>
      </c>
      <c r="F12777" s="52" t="s">
        <v>1000</v>
      </c>
      <c r="G12777" s="56" t="s">
        <v>1001</v>
      </c>
      <c r="H12777" s="57">
        <v>49390000</v>
      </c>
    </row>
    <row r="12778" spans="1:8">
      <c r="A12778" s="52" t="s">
        <v>892</v>
      </c>
      <c r="B12778" s="52" t="s">
        <v>1616</v>
      </c>
      <c r="C12778" s="52" t="s">
        <v>1122</v>
      </c>
      <c r="D12778" s="52" t="s">
        <v>440</v>
      </c>
      <c r="E12778" s="52" t="s">
        <v>1006</v>
      </c>
      <c r="F12778" s="52" t="s">
        <v>201</v>
      </c>
      <c r="G12778" s="56" t="s">
        <v>1007</v>
      </c>
      <c r="H12778" s="57">
        <v>26914600</v>
      </c>
    </row>
    <row r="12779" spans="1:8">
      <c r="A12779" s="52" t="s">
        <v>892</v>
      </c>
      <c r="B12779" s="52" t="s">
        <v>1616</v>
      </c>
      <c r="C12779" s="52" t="s">
        <v>1122</v>
      </c>
      <c r="D12779" s="52" t="s">
        <v>440</v>
      </c>
      <c r="E12779" s="52" t="s">
        <v>1006</v>
      </c>
      <c r="F12779" s="52" t="s">
        <v>1014</v>
      </c>
      <c r="G12779" s="56" t="s">
        <v>1015</v>
      </c>
      <c r="H12779" s="57">
        <v>26914600</v>
      </c>
    </row>
    <row r="12780" spans="1:8">
      <c r="A12780" s="52" t="s">
        <v>892</v>
      </c>
      <c r="B12780" s="52" t="s">
        <v>1616</v>
      </c>
      <c r="C12780" s="52" t="s">
        <v>1122</v>
      </c>
      <c r="D12780" s="52" t="s">
        <v>440</v>
      </c>
      <c r="E12780" s="52" t="s">
        <v>1021</v>
      </c>
      <c r="F12780" s="52" t="s">
        <v>201</v>
      </c>
      <c r="G12780" s="56" t="s">
        <v>1022</v>
      </c>
      <c r="H12780" s="57">
        <v>68392000</v>
      </c>
    </row>
    <row r="12781" spans="1:8">
      <c r="A12781" s="52" t="s">
        <v>892</v>
      </c>
      <c r="B12781" s="52" t="s">
        <v>1616</v>
      </c>
      <c r="C12781" s="52" t="s">
        <v>1122</v>
      </c>
      <c r="D12781" s="52" t="s">
        <v>440</v>
      </c>
      <c r="E12781" s="52" t="s">
        <v>1021</v>
      </c>
      <c r="F12781" s="52" t="s">
        <v>1023</v>
      </c>
      <c r="G12781" s="56" t="s">
        <v>1024</v>
      </c>
      <c r="H12781" s="57">
        <v>6740000</v>
      </c>
    </row>
    <row r="12782" spans="1:8">
      <c r="A12782" s="52" t="s">
        <v>892</v>
      </c>
      <c r="B12782" s="52" t="s">
        <v>1616</v>
      </c>
      <c r="C12782" s="52" t="s">
        <v>1122</v>
      </c>
      <c r="D12782" s="52" t="s">
        <v>440</v>
      </c>
      <c r="E12782" s="52" t="s">
        <v>1021</v>
      </c>
      <c r="F12782" s="52" t="s">
        <v>1025</v>
      </c>
      <c r="G12782" s="56" t="s">
        <v>1026</v>
      </c>
      <c r="H12782" s="57">
        <v>1200000</v>
      </c>
    </row>
    <row r="12783" spans="1:8">
      <c r="A12783" s="52" t="s">
        <v>892</v>
      </c>
      <c r="B12783" s="52" t="s">
        <v>1616</v>
      </c>
      <c r="C12783" s="52" t="s">
        <v>1122</v>
      </c>
      <c r="D12783" s="52" t="s">
        <v>440</v>
      </c>
      <c r="E12783" s="52" t="s">
        <v>1021</v>
      </c>
      <c r="F12783" s="52" t="s">
        <v>1031</v>
      </c>
      <c r="G12783" s="56" t="s">
        <v>1032</v>
      </c>
      <c r="H12783" s="57">
        <v>19400000</v>
      </c>
    </row>
    <row r="12784" spans="1:8">
      <c r="A12784" s="52" t="s">
        <v>892</v>
      </c>
      <c r="B12784" s="52" t="s">
        <v>1616</v>
      </c>
      <c r="C12784" s="52" t="s">
        <v>1122</v>
      </c>
      <c r="D12784" s="52" t="s">
        <v>440</v>
      </c>
      <c r="E12784" s="52" t="s">
        <v>1021</v>
      </c>
      <c r="F12784" s="52" t="s">
        <v>1033</v>
      </c>
      <c r="G12784" s="56" t="s">
        <v>1034</v>
      </c>
      <c r="H12784" s="57">
        <v>41052000</v>
      </c>
    </row>
    <row r="12785" spans="1:8">
      <c r="A12785" s="52" t="s">
        <v>892</v>
      </c>
      <c r="B12785" s="52" t="s">
        <v>1616</v>
      </c>
      <c r="C12785" s="52" t="s">
        <v>1122</v>
      </c>
      <c r="D12785" s="52" t="s">
        <v>440</v>
      </c>
      <c r="E12785" s="52" t="s">
        <v>1044</v>
      </c>
      <c r="F12785" s="52" t="s">
        <v>201</v>
      </c>
      <c r="G12785" s="56" t="s">
        <v>1045</v>
      </c>
      <c r="H12785" s="57">
        <v>23900000</v>
      </c>
    </row>
    <row r="12786" spans="1:8">
      <c r="A12786" s="52" t="s">
        <v>892</v>
      </c>
      <c r="B12786" s="52" t="s">
        <v>1616</v>
      </c>
      <c r="C12786" s="52" t="s">
        <v>1122</v>
      </c>
      <c r="D12786" s="52" t="s">
        <v>440</v>
      </c>
      <c r="E12786" s="52" t="s">
        <v>1044</v>
      </c>
      <c r="F12786" s="52" t="s">
        <v>1048</v>
      </c>
      <c r="G12786" s="56" t="s">
        <v>1049</v>
      </c>
      <c r="H12786" s="57">
        <v>6600000</v>
      </c>
    </row>
    <row r="12787" spans="1:8">
      <c r="A12787" s="52" t="s">
        <v>892</v>
      </c>
      <c r="B12787" s="52" t="s">
        <v>1616</v>
      </c>
      <c r="C12787" s="52" t="s">
        <v>1122</v>
      </c>
      <c r="D12787" s="52" t="s">
        <v>440</v>
      </c>
      <c r="E12787" s="52" t="s">
        <v>1044</v>
      </c>
      <c r="F12787" s="52" t="s">
        <v>1050</v>
      </c>
      <c r="G12787" s="56" t="s">
        <v>1051</v>
      </c>
      <c r="H12787" s="57">
        <v>17300000</v>
      </c>
    </row>
    <row r="12788" spans="1:8" ht="25.5">
      <c r="A12788" s="52" t="s">
        <v>892</v>
      </c>
      <c r="B12788" s="52" t="s">
        <v>1616</v>
      </c>
      <c r="C12788" s="52" t="s">
        <v>1122</v>
      </c>
      <c r="D12788" s="52" t="s">
        <v>440</v>
      </c>
      <c r="E12788" s="52" t="s">
        <v>1058</v>
      </c>
      <c r="F12788" s="52" t="s">
        <v>201</v>
      </c>
      <c r="G12788" s="56" t="s">
        <v>1059</v>
      </c>
      <c r="H12788" s="57">
        <v>152189500</v>
      </c>
    </row>
    <row r="12789" spans="1:8">
      <c r="A12789" s="52" t="s">
        <v>892</v>
      </c>
      <c r="B12789" s="52" t="s">
        <v>1616</v>
      </c>
      <c r="C12789" s="52" t="s">
        <v>1122</v>
      </c>
      <c r="D12789" s="52" t="s">
        <v>440</v>
      </c>
      <c r="E12789" s="52" t="s">
        <v>1058</v>
      </c>
      <c r="F12789" s="52" t="s">
        <v>1062</v>
      </c>
      <c r="G12789" s="56" t="s">
        <v>1063</v>
      </c>
      <c r="H12789" s="57">
        <v>58486000</v>
      </c>
    </row>
    <row r="12790" spans="1:8">
      <c r="A12790" s="52" t="s">
        <v>892</v>
      </c>
      <c r="B12790" s="52" t="s">
        <v>1616</v>
      </c>
      <c r="C12790" s="52" t="s">
        <v>1122</v>
      </c>
      <c r="D12790" s="52" t="s">
        <v>440</v>
      </c>
      <c r="E12790" s="52" t="s">
        <v>1058</v>
      </c>
      <c r="F12790" s="52" t="s">
        <v>1068</v>
      </c>
      <c r="G12790" s="56" t="s">
        <v>1069</v>
      </c>
      <c r="H12790" s="57">
        <v>40703500</v>
      </c>
    </row>
    <row r="12791" spans="1:8">
      <c r="A12791" s="52" t="s">
        <v>892</v>
      </c>
      <c r="B12791" s="52" t="s">
        <v>1616</v>
      </c>
      <c r="C12791" s="52" t="s">
        <v>1122</v>
      </c>
      <c r="D12791" s="52" t="s">
        <v>440</v>
      </c>
      <c r="E12791" s="52" t="s">
        <v>1058</v>
      </c>
      <c r="F12791" s="52" t="s">
        <v>1070</v>
      </c>
      <c r="G12791" s="56" t="s">
        <v>1071</v>
      </c>
      <c r="H12791" s="57">
        <v>53000000</v>
      </c>
    </row>
    <row r="12792" spans="1:8" ht="25.5">
      <c r="A12792" s="52" t="s">
        <v>892</v>
      </c>
      <c r="B12792" s="52" t="s">
        <v>1616</v>
      </c>
      <c r="C12792" s="52" t="s">
        <v>1122</v>
      </c>
      <c r="D12792" s="52" t="s">
        <v>440</v>
      </c>
      <c r="E12792" s="52" t="s">
        <v>1072</v>
      </c>
      <c r="F12792" s="52" t="s">
        <v>201</v>
      </c>
      <c r="G12792" s="56" t="s">
        <v>1073</v>
      </c>
      <c r="H12792" s="57">
        <v>181940000</v>
      </c>
    </row>
    <row r="12793" spans="1:8">
      <c r="A12793" s="52" t="s">
        <v>892</v>
      </c>
      <c r="B12793" s="52" t="s">
        <v>1616</v>
      </c>
      <c r="C12793" s="52" t="s">
        <v>1122</v>
      </c>
      <c r="D12793" s="52" t="s">
        <v>440</v>
      </c>
      <c r="E12793" s="52" t="s">
        <v>1072</v>
      </c>
      <c r="F12793" s="52" t="s">
        <v>1075</v>
      </c>
      <c r="G12793" s="56" t="s">
        <v>1065</v>
      </c>
      <c r="H12793" s="57">
        <v>175860000</v>
      </c>
    </row>
    <row r="12794" spans="1:8">
      <c r="A12794" s="52" t="s">
        <v>892</v>
      </c>
      <c r="B12794" s="52" t="s">
        <v>1616</v>
      </c>
      <c r="C12794" s="52" t="s">
        <v>1122</v>
      </c>
      <c r="D12794" s="52" t="s">
        <v>440</v>
      </c>
      <c r="E12794" s="52" t="s">
        <v>1072</v>
      </c>
      <c r="F12794" s="52" t="s">
        <v>1252</v>
      </c>
      <c r="G12794" s="56" t="s">
        <v>1253</v>
      </c>
      <c r="H12794" s="57">
        <v>6080000</v>
      </c>
    </row>
    <row r="12795" spans="1:8" ht="25.5">
      <c r="A12795" s="52" t="s">
        <v>892</v>
      </c>
      <c r="B12795" s="52" t="s">
        <v>1616</v>
      </c>
      <c r="C12795" s="52" t="s">
        <v>1122</v>
      </c>
      <c r="D12795" s="52" t="s">
        <v>440</v>
      </c>
      <c r="E12795" s="52" t="s">
        <v>1076</v>
      </c>
      <c r="F12795" s="52" t="s">
        <v>201</v>
      </c>
      <c r="G12795" s="56" t="s">
        <v>1077</v>
      </c>
      <c r="H12795" s="57">
        <v>208999261</v>
      </c>
    </row>
    <row r="12796" spans="1:8">
      <c r="A12796" s="52" t="s">
        <v>892</v>
      </c>
      <c r="B12796" s="52" t="s">
        <v>1616</v>
      </c>
      <c r="C12796" s="52" t="s">
        <v>1122</v>
      </c>
      <c r="D12796" s="52" t="s">
        <v>440</v>
      </c>
      <c r="E12796" s="52" t="s">
        <v>1076</v>
      </c>
      <c r="F12796" s="52" t="s">
        <v>1112</v>
      </c>
      <c r="G12796" s="56" t="s">
        <v>1113</v>
      </c>
      <c r="H12796" s="57">
        <v>158480761</v>
      </c>
    </row>
    <row r="12797" spans="1:8">
      <c r="A12797" s="52" t="s">
        <v>892</v>
      </c>
      <c r="B12797" s="52" t="s">
        <v>1616</v>
      </c>
      <c r="C12797" s="52" t="s">
        <v>1122</v>
      </c>
      <c r="D12797" s="52" t="s">
        <v>440</v>
      </c>
      <c r="E12797" s="52" t="s">
        <v>1076</v>
      </c>
      <c r="F12797" s="52" t="s">
        <v>1080</v>
      </c>
      <c r="G12797" s="56" t="s">
        <v>1081</v>
      </c>
      <c r="H12797" s="57">
        <v>2300000</v>
      </c>
    </row>
    <row r="12798" spans="1:8">
      <c r="A12798" s="52" t="s">
        <v>892</v>
      </c>
      <c r="B12798" s="52" t="s">
        <v>1616</v>
      </c>
      <c r="C12798" s="52" t="s">
        <v>1122</v>
      </c>
      <c r="D12798" s="52" t="s">
        <v>440</v>
      </c>
      <c r="E12798" s="52" t="s">
        <v>1076</v>
      </c>
      <c r="F12798" s="52" t="s">
        <v>1082</v>
      </c>
      <c r="G12798" s="56" t="s">
        <v>971</v>
      </c>
      <c r="H12798" s="57">
        <v>48218500</v>
      </c>
    </row>
    <row r="12799" spans="1:8">
      <c r="A12799" s="52" t="s">
        <v>892</v>
      </c>
      <c r="B12799" s="52" t="s">
        <v>1616</v>
      </c>
      <c r="C12799" s="52" t="s">
        <v>1122</v>
      </c>
      <c r="D12799" s="52" t="s">
        <v>440</v>
      </c>
      <c r="E12799" s="52" t="s">
        <v>1083</v>
      </c>
      <c r="F12799" s="52" t="s">
        <v>201</v>
      </c>
      <c r="G12799" s="56" t="s">
        <v>971</v>
      </c>
      <c r="H12799" s="57">
        <v>840683738</v>
      </c>
    </row>
    <row r="12800" spans="1:8">
      <c r="A12800" s="52" t="s">
        <v>892</v>
      </c>
      <c r="B12800" s="52" t="s">
        <v>1616</v>
      </c>
      <c r="C12800" s="52" t="s">
        <v>1122</v>
      </c>
      <c r="D12800" s="52" t="s">
        <v>440</v>
      </c>
      <c r="E12800" s="52" t="s">
        <v>1083</v>
      </c>
      <c r="F12800" s="52" t="s">
        <v>1088</v>
      </c>
      <c r="G12800" s="56" t="s">
        <v>1089</v>
      </c>
      <c r="H12800" s="57">
        <v>4000000</v>
      </c>
    </row>
    <row r="12801" spans="1:8">
      <c r="A12801" s="52" t="s">
        <v>892</v>
      </c>
      <c r="B12801" s="52" t="s">
        <v>1616</v>
      </c>
      <c r="C12801" s="52" t="s">
        <v>1122</v>
      </c>
      <c r="D12801" s="52" t="s">
        <v>440</v>
      </c>
      <c r="E12801" s="52" t="s">
        <v>1083</v>
      </c>
      <c r="F12801" s="52" t="s">
        <v>1090</v>
      </c>
      <c r="G12801" s="56" t="s">
        <v>1091</v>
      </c>
      <c r="H12801" s="57">
        <v>836683738</v>
      </c>
    </row>
    <row r="12802" spans="1:8">
      <c r="A12802" s="52" t="s">
        <v>892</v>
      </c>
      <c r="B12802" s="52" t="s">
        <v>1616</v>
      </c>
      <c r="C12802" s="52" t="s">
        <v>1122</v>
      </c>
      <c r="D12802" s="52" t="s">
        <v>440</v>
      </c>
      <c r="E12802" s="52" t="s">
        <v>1096</v>
      </c>
      <c r="F12802" s="52" t="s">
        <v>201</v>
      </c>
      <c r="G12802" s="56" t="s">
        <v>1097</v>
      </c>
      <c r="H12802" s="57">
        <v>4140931000</v>
      </c>
    </row>
    <row r="12803" spans="1:8" ht="25.5">
      <c r="A12803" s="52" t="s">
        <v>892</v>
      </c>
      <c r="B12803" s="52" t="s">
        <v>1616</v>
      </c>
      <c r="C12803" s="52" t="s">
        <v>1122</v>
      </c>
      <c r="D12803" s="52" t="s">
        <v>440</v>
      </c>
      <c r="E12803" s="52" t="s">
        <v>1096</v>
      </c>
      <c r="F12803" s="52" t="s">
        <v>1098</v>
      </c>
      <c r="G12803" s="56" t="s">
        <v>1099</v>
      </c>
      <c r="H12803" s="57">
        <v>4140931000</v>
      </c>
    </row>
    <row r="12804" spans="1:8">
      <c r="A12804" s="52" t="s">
        <v>892</v>
      </c>
      <c r="B12804" s="52" t="s">
        <v>1616</v>
      </c>
      <c r="C12804" s="52" t="s">
        <v>1122</v>
      </c>
      <c r="D12804" s="52" t="s">
        <v>440</v>
      </c>
      <c r="E12804" s="52" t="s">
        <v>1100</v>
      </c>
      <c r="F12804" s="52" t="s">
        <v>201</v>
      </c>
      <c r="G12804" s="56" t="s">
        <v>1034</v>
      </c>
      <c r="H12804" s="57">
        <v>184672800</v>
      </c>
    </row>
    <row r="12805" spans="1:8">
      <c r="A12805" s="52" t="s">
        <v>892</v>
      </c>
      <c r="B12805" s="52" t="s">
        <v>1616</v>
      </c>
      <c r="C12805" s="52" t="s">
        <v>1122</v>
      </c>
      <c r="D12805" s="52" t="s">
        <v>440</v>
      </c>
      <c r="E12805" s="52" t="s">
        <v>1100</v>
      </c>
      <c r="F12805" s="52" t="s">
        <v>1101</v>
      </c>
      <c r="G12805" s="56" t="s">
        <v>1102</v>
      </c>
      <c r="H12805" s="57">
        <v>4700000</v>
      </c>
    </row>
    <row r="12806" spans="1:8">
      <c r="A12806" s="52" t="s">
        <v>892</v>
      </c>
      <c r="B12806" s="52" t="s">
        <v>1616</v>
      </c>
      <c r="C12806" s="52" t="s">
        <v>1122</v>
      </c>
      <c r="D12806" s="52" t="s">
        <v>440</v>
      </c>
      <c r="E12806" s="52" t="s">
        <v>1100</v>
      </c>
      <c r="F12806" s="52" t="s">
        <v>1103</v>
      </c>
      <c r="G12806" s="56" t="s">
        <v>1104</v>
      </c>
      <c r="H12806" s="57">
        <v>179972800</v>
      </c>
    </row>
    <row r="12807" spans="1:8">
      <c r="A12807" s="52" t="s">
        <v>892</v>
      </c>
      <c r="B12807" s="52" t="s">
        <v>1616</v>
      </c>
      <c r="C12807" s="52" t="s">
        <v>1122</v>
      </c>
      <c r="D12807" s="52" t="s">
        <v>444</v>
      </c>
      <c r="E12807" s="52" t="s">
        <v>201</v>
      </c>
      <c r="F12807" s="52" t="s">
        <v>201</v>
      </c>
      <c r="G12807" s="56" t="s">
        <v>1407</v>
      </c>
      <c r="H12807" s="57">
        <v>0</v>
      </c>
    </row>
    <row r="12808" spans="1:8">
      <c r="A12808" s="52" t="s">
        <v>892</v>
      </c>
      <c r="B12808" s="52" t="s">
        <v>1616</v>
      </c>
      <c r="C12808" s="52" t="s">
        <v>1122</v>
      </c>
      <c r="D12808" s="52" t="s">
        <v>452</v>
      </c>
      <c r="E12808" s="52" t="s">
        <v>201</v>
      </c>
      <c r="F12808" s="52" t="s">
        <v>201</v>
      </c>
      <c r="G12808" s="56" t="s">
        <v>1368</v>
      </c>
      <c r="H12808" s="57">
        <v>2221825000</v>
      </c>
    </row>
    <row r="12809" spans="1:8">
      <c r="A12809" s="52" t="s">
        <v>892</v>
      </c>
      <c r="B12809" s="52" t="s">
        <v>1616</v>
      </c>
      <c r="C12809" s="52" t="s">
        <v>1122</v>
      </c>
      <c r="D12809" s="52" t="s">
        <v>452</v>
      </c>
      <c r="E12809" s="52" t="s">
        <v>1139</v>
      </c>
      <c r="F12809" s="52" t="s">
        <v>201</v>
      </c>
      <c r="G12809" s="56" t="s">
        <v>1140</v>
      </c>
      <c r="H12809" s="57">
        <v>930000</v>
      </c>
    </row>
    <row r="12810" spans="1:8">
      <c r="A12810" s="52" t="s">
        <v>892</v>
      </c>
      <c r="B12810" s="52" t="s">
        <v>1616</v>
      </c>
      <c r="C12810" s="52" t="s">
        <v>1122</v>
      </c>
      <c r="D12810" s="52" t="s">
        <v>452</v>
      </c>
      <c r="E12810" s="52" t="s">
        <v>1139</v>
      </c>
      <c r="F12810" s="52" t="s">
        <v>1203</v>
      </c>
      <c r="G12810" s="56" t="s">
        <v>1204</v>
      </c>
      <c r="H12810" s="57">
        <v>810000</v>
      </c>
    </row>
    <row r="12811" spans="1:8">
      <c r="A12811" s="52" t="s">
        <v>892</v>
      </c>
      <c r="B12811" s="52" t="s">
        <v>1616</v>
      </c>
      <c r="C12811" s="52" t="s">
        <v>1122</v>
      </c>
      <c r="D12811" s="52" t="s">
        <v>452</v>
      </c>
      <c r="E12811" s="52" t="s">
        <v>1139</v>
      </c>
      <c r="F12811" s="52" t="s">
        <v>1266</v>
      </c>
      <c r="G12811" s="56" t="s">
        <v>1267</v>
      </c>
      <c r="H12811" s="57">
        <v>120000</v>
      </c>
    </row>
    <row r="12812" spans="1:8">
      <c r="A12812" s="52" t="s">
        <v>892</v>
      </c>
      <c r="B12812" s="52" t="s">
        <v>1616</v>
      </c>
      <c r="C12812" s="52" t="s">
        <v>1122</v>
      </c>
      <c r="D12812" s="52" t="s">
        <v>452</v>
      </c>
      <c r="E12812" s="52" t="s">
        <v>966</v>
      </c>
      <c r="F12812" s="52" t="s">
        <v>201</v>
      </c>
      <c r="G12812" s="56" t="s">
        <v>967</v>
      </c>
      <c r="H12812" s="57">
        <v>580000</v>
      </c>
    </row>
    <row r="12813" spans="1:8">
      <c r="A12813" s="52" t="s">
        <v>892</v>
      </c>
      <c r="B12813" s="52" t="s">
        <v>1616</v>
      </c>
      <c r="C12813" s="52" t="s">
        <v>1122</v>
      </c>
      <c r="D12813" s="52" t="s">
        <v>452</v>
      </c>
      <c r="E12813" s="52" t="s">
        <v>966</v>
      </c>
      <c r="F12813" s="52" t="s">
        <v>970</v>
      </c>
      <c r="G12813" s="56" t="s">
        <v>971</v>
      </c>
      <c r="H12813" s="57">
        <v>580000</v>
      </c>
    </row>
    <row r="12814" spans="1:8" ht="25.5">
      <c r="A12814" s="52" t="s">
        <v>892</v>
      </c>
      <c r="B12814" s="52" t="s">
        <v>1616</v>
      </c>
      <c r="C12814" s="52" t="s">
        <v>1122</v>
      </c>
      <c r="D12814" s="52" t="s">
        <v>452</v>
      </c>
      <c r="E12814" s="52" t="s">
        <v>1612</v>
      </c>
      <c r="F12814" s="52" t="s">
        <v>201</v>
      </c>
      <c r="G12814" s="56" t="s">
        <v>1613</v>
      </c>
      <c r="H12814" s="57">
        <v>1338858000</v>
      </c>
    </row>
    <row r="12815" spans="1:8">
      <c r="A12815" s="52" t="s">
        <v>892</v>
      </c>
      <c r="B12815" s="52" t="s">
        <v>1616</v>
      </c>
      <c r="C12815" s="52" t="s">
        <v>1122</v>
      </c>
      <c r="D12815" s="52" t="s">
        <v>452</v>
      </c>
      <c r="E12815" s="52" t="s">
        <v>1612</v>
      </c>
      <c r="F12815" s="52" t="s">
        <v>1614</v>
      </c>
      <c r="G12815" s="56" t="s">
        <v>1615</v>
      </c>
      <c r="H12815" s="57">
        <v>739287000</v>
      </c>
    </row>
    <row r="12816" spans="1:8">
      <c r="A12816" s="52" t="s">
        <v>892</v>
      </c>
      <c r="B12816" s="52" t="s">
        <v>1616</v>
      </c>
      <c r="C12816" s="52" t="s">
        <v>1122</v>
      </c>
      <c r="D12816" s="52" t="s">
        <v>452</v>
      </c>
      <c r="E12816" s="52" t="s">
        <v>1612</v>
      </c>
      <c r="F12816" s="52" t="s">
        <v>1618</v>
      </c>
      <c r="G12816" s="56" t="s">
        <v>971</v>
      </c>
      <c r="H12816" s="57">
        <v>599571000</v>
      </c>
    </row>
    <row r="12817" spans="1:8">
      <c r="A12817" s="52" t="s">
        <v>892</v>
      </c>
      <c r="B12817" s="52" t="s">
        <v>1616</v>
      </c>
      <c r="C12817" s="52" t="s">
        <v>1122</v>
      </c>
      <c r="D12817" s="52" t="s">
        <v>452</v>
      </c>
      <c r="E12817" s="52" t="s">
        <v>982</v>
      </c>
      <c r="F12817" s="52" t="s">
        <v>201</v>
      </c>
      <c r="G12817" s="56" t="s">
        <v>983</v>
      </c>
      <c r="H12817" s="57">
        <v>23825000</v>
      </c>
    </row>
    <row r="12818" spans="1:8">
      <c r="A12818" s="52" t="s">
        <v>892</v>
      </c>
      <c r="B12818" s="52" t="s">
        <v>1616</v>
      </c>
      <c r="C12818" s="52" t="s">
        <v>1122</v>
      </c>
      <c r="D12818" s="52" t="s">
        <v>452</v>
      </c>
      <c r="E12818" s="52" t="s">
        <v>982</v>
      </c>
      <c r="F12818" s="52" t="s">
        <v>1242</v>
      </c>
      <c r="G12818" s="56" t="s">
        <v>971</v>
      </c>
      <c r="H12818" s="57">
        <v>23825000</v>
      </c>
    </row>
    <row r="12819" spans="1:8">
      <c r="A12819" s="52" t="s">
        <v>892</v>
      </c>
      <c r="B12819" s="52" t="s">
        <v>1616</v>
      </c>
      <c r="C12819" s="52" t="s">
        <v>1122</v>
      </c>
      <c r="D12819" s="52" t="s">
        <v>452</v>
      </c>
      <c r="E12819" s="52" t="s">
        <v>996</v>
      </c>
      <c r="F12819" s="52" t="s">
        <v>201</v>
      </c>
      <c r="G12819" s="56" t="s">
        <v>997</v>
      </c>
      <c r="H12819" s="57">
        <v>101381000</v>
      </c>
    </row>
    <row r="12820" spans="1:8">
      <c r="A12820" s="52" t="s">
        <v>892</v>
      </c>
      <c r="B12820" s="52" t="s">
        <v>1616</v>
      </c>
      <c r="C12820" s="52" t="s">
        <v>1122</v>
      </c>
      <c r="D12820" s="52" t="s">
        <v>452</v>
      </c>
      <c r="E12820" s="52" t="s">
        <v>996</v>
      </c>
      <c r="F12820" s="52" t="s">
        <v>998</v>
      </c>
      <c r="G12820" s="56" t="s">
        <v>999</v>
      </c>
      <c r="H12820" s="57">
        <v>1391000</v>
      </c>
    </row>
    <row r="12821" spans="1:8">
      <c r="A12821" s="52" t="s">
        <v>892</v>
      </c>
      <c r="B12821" s="52" t="s">
        <v>1616</v>
      </c>
      <c r="C12821" s="52" t="s">
        <v>1122</v>
      </c>
      <c r="D12821" s="52" t="s">
        <v>452</v>
      </c>
      <c r="E12821" s="52" t="s">
        <v>996</v>
      </c>
      <c r="F12821" s="52" t="s">
        <v>1000</v>
      </c>
      <c r="G12821" s="56" t="s">
        <v>1001</v>
      </c>
      <c r="H12821" s="57">
        <v>99990000</v>
      </c>
    </row>
    <row r="12822" spans="1:8">
      <c r="A12822" s="52" t="s">
        <v>892</v>
      </c>
      <c r="B12822" s="52" t="s">
        <v>1616</v>
      </c>
      <c r="C12822" s="52" t="s">
        <v>1122</v>
      </c>
      <c r="D12822" s="52" t="s">
        <v>452</v>
      </c>
      <c r="E12822" s="52" t="s">
        <v>1006</v>
      </c>
      <c r="F12822" s="52" t="s">
        <v>201</v>
      </c>
      <c r="G12822" s="56" t="s">
        <v>1007</v>
      </c>
      <c r="H12822" s="57">
        <v>18413000</v>
      </c>
    </row>
    <row r="12823" spans="1:8">
      <c r="A12823" s="52" t="s">
        <v>892</v>
      </c>
      <c r="B12823" s="52" t="s">
        <v>1616</v>
      </c>
      <c r="C12823" s="52" t="s">
        <v>1122</v>
      </c>
      <c r="D12823" s="52" t="s">
        <v>452</v>
      </c>
      <c r="E12823" s="52" t="s">
        <v>1006</v>
      </c>
      <c r="F12823" s="52" t="s">
        <v>1014</v>
      </c>
      <c r="G12823" s="56" t="s">
        <v>1015</v>
      </c>
      <c r="H12823" s="57">
        <v>18413000</v>
      </c>
    </row>
    <row r="12824" spans="1:8">
      <c r="A12824" s="52" t="s">
        <v>892</v>
      </c>
      <c r="B12824" s="52" t="s">
        <v>1616</v>
      </c>
      <c r="C12824" s="52" t="s">
        <v>1122</v>
      </c>
      <c r="D12824" s="52" t="s">
        <v>452</v>
      </c>
      <c r="E12824" s="52" t="s">
        <v>1021</v>
      </c>
      <c r="F12824" s="52" t="s">
        <v>201</v>
      </c>
      <c r="G12824" s="56" t="s">
        <v>1022</v>
      </c>
      <c r="H12824" s="57">
        <v>86124000</v>
      </c>
    </row>
    <row r="12825" spans="1:8">
      <c r="A12825" s="52" t="s">
        <v>892</v>
      </c>
      <c r="B12825" s="52" t="s">
        <v>1616</v>
      </c>
      <c r="C12825" s="52" t="s">
        <v>1122</v>
      </c>
      <c r="D12825" s="52" t="s">
        <v>452</v>
      </c>
      <c r="E12825" s="52" t="s">
        <v>1021</v>
      </c>
      <c r="F12825" s="52" t="s">
        <v>1023</v>
      </c>
      <c r="G12825" s="56" t="s">
        <v>1024</v>
      </c>
      <c r="H12825" s="57">
        <v>582000</v>
      </c>
    </row>
    <row r="12826" spans="1:8">
      <c r="A12826" s="52" t="s">
        <v>892</v>
      </c>
      <c r="B12826" s="52" t="s">
        <v>1616</v>
      </c>
      <c r="C12826" s="52" t="s">
        <v>1122</v>
      </c>
      <c r="D12826" s="52" t="s">
        <v>452</v>
      </c>
      <c r="E12826" s="52" t="s">
        <v>1021</v>
      </c>
      <c r="F12826" s="52" t="s">
        <v>1025</v>
      </c>
      <c r="G12826" s="56" t="s">
        <v>1026</v>
      </c>
      <c r="H12826" s="57">
        <v>800000</v>
      </c>
    </row>
    <row r="12827" spans="1:8">
      <c r="A12827" s="52" t="s">
        <v>892</v>
      </c>
      <c r="B12827" s="52" t="s">
        <v>1616</v>
      </c>
      <c r="C12827" s="52" t="s">
        <v>1122</v>
      </c>
      <c r="D12827" s="52" t="s">
        <v>452</v>
      </c>
      <c r="E12827" s="52" t="s">
        <v>1021</v>
      </c>
      <c r="F12827" s="52" t="s">
        <v>1243</v>
      </c>
      <c r="G12827" s="56" t="s">
        <v>1244</v>
      </c>
      <c r="H12827" s="57">
        <v>614000</v>
      </c>
    </row>
    <row r="12828" spans="1:8">
      <c r="A12828" s="52" t="s">
        <v>892</v>
      </c>
      <c r="B12828" s="52" t="s">
        <v>1616</v>
      </c>
      <c r="C12828" s="52" t="s">
        <v>1122</v>
      </c>
      <c r="D12828" s="52" t="s">
        <v>452</v>
      </c>
      <c r="E12828" s="52" t="s">
        <v>1021</v>
      </c>
      <c r="F12828" s="52" t="s">
        <v>1031</v>
      </c>
      <c r="G12828" s="56" t="s">
        <v>1032</v>
      </c>
      <c r="H12828" s="57">
        <v>46900000</v>
      </c>
    </row>
    <row r="12829" spans="1:8">
      <c r="A12829" s="52" t="s">
        <v>892</v>
      </c>
      <c r="B12829" s="52" t="s">
        <v>1616</v>
      </c>
      <c r="C12829" s="52" t="s">
        <v>1122</v>
      </c>
      <c r="D12829" s="52" t="s">
        <v>452</v>
      </c>
      <c r="E12829" s="52" t="s">
        <v>1021</v>
      </c>
      <c r="F12829" s="52" t="s">
        <v>1033</v>
      </c>
      <c r="G12829" s="56" t="s">
        <v>1034</v>
      </c>
      <c r="H12829" s="57">
        <v>37228000</v>
      </c>
    </row>
    <row r="12830" spans="1:8" ht="25.5">
      <c r="A12830" s="52" t="s">
        <v>892</v>
      </c>
      <c r="B12830" s="52" t="s">
        <v>1616</v>
      </c>
      <c r="C12830" s="52" t="s">
        <v>1122</v>
      </c>
      <c r="D12830" s="52" t="s">
        <v>452</v>
      </c>
      <c r="E12830" s="52" t="s">
        <v>1058</v>
      </c>
      <c r="F12830" s="52" t="s">
        <v>201</v>
      </c>
      <c r="G12830" s="56" t="s">
        <v>1059</v>
      </c>
      <c r="H12830" s="57">
        <v>76309000</v>
      </c>
    </row>
    <row r="12831" spans="1:8">
      <c r="A12831" s="52" t="s">
        <v>892</v>
      </c>
      <c r="B12831" s="52" t="s">
        <v>1616</v>
      </c>
      <c r="C12831" s="52" t="s">
        <v>1122</v>
      </c>
      <c r="D12831" s="52" t="s">
        <v>452</v>
      </c>
      <c r="E12831" s="52" t="s">
        <v>1058</v>
      </c>
      <c r="F12831" s="52" t="s">
        <v>1062</v>
      </c>
      <c r="G12831" s="56" t="s">
        <v>1063</v>
      </c>
      <c r="H12831" s="57">
        <v>76309000</v>
      </c>
    </row>
    <row r="12832" spans="1:8" ht="25.5">
      <c r="A12832" s="52" t="s">
        <v>892</v>
      </c>
      <c r="B12832" s="52" t="s">
        <v>1616</v>
      </c>
      <c r="C12832" s="52" t="s">
        <v>1122</v>
      </c>
      <c r="D12832" s="52" t="s">
        <v>452</v>
      </c>
      <c r="E12832" s="52" t="s">
        <v>1076</v>
      </c>
      <c r="F12832" s="52" t="s">
        <v>201</v>
      </c>
      <c r="G12832" s="56" t="s">
        <v>1077</v>
      </c>
      <c r="H12832" s="57">
        <v>98300000</v>
      </c>
    </row>
    <row r="12833" spans="1:8">
      <c r="A12833" s="52" t="s">
        <v>892</v>
      </c>
      <c r="B12833" s="52" t="s">
        <v>1616</v>
      </c>
      <c r="C12833" s="52" t="s">
        <v>1122</v>
      </c>
      <c r="D12833" s="52" t="s">
        <v>452</v>
      </c>
      <c r="E12833" s="52" t="s">
        <v>1076</v>
      </c>
      <c r="F12833" s="52" t="s">
        <v>1112</v>
      </c>
      <c r="G12833" s="56" t="s">
        <v>1113</v>
      </c>
      <c r="H12833" s="57">
        <v>26045000</v>
      </c>
    </row>
    <row r="12834" spans="1:8">
      <c r="A12834" s="52" t="s">
        <v>892</v>
      </c>
      <c r="B12834" s="52" t="s">
        <v>1616</v>
      </c>
      <c r="C12834" s="52" t="s">
        <v>1122</v>
      </c>
      <c r="D12834" s="52" t="s">
        <v>452</v>
      </c>
      <c r="E12834" s="52" t="s">
        <v>1076</v>
      </c>
      <c r="F12834" s="52" t="s">
        <v>1080</v>
      </c>
      <c r="G12834" s="56" t="s">
        <v>1081</v>
      </c>
      <c r="H12834" s="57">
        <v>27910000</v>
      </c>
    </row>
    <row r="12835" spans="1:8">
      <c r="A12835" s="52" t="s">
        <v>892</v>
      </c>
      <c r="B12835" s="52" t="s">
        <v>1616</v>
      </c>
      <c r="C12835" s="52" t="s">
        <v>1122</v>
      </c>
      <c r="D12835" s="52" t="s">
        <v>452</v>
      </c>
      <c r="E12835" s="52" t="s">
        <v>1076</v>
      </c>
      <c r="F12835" s="52" t="s">
        <v>1082</v>
      </c>
      <c r="G12835" s="56" t="s">
        <v>971</v>
      </c>
      <c r="H12835" s="57">
        <v>44345000</v>
      </c>
    </row>
    <row r="12836" spans="1:8" ht="25.5">
      <c r="A12836" s="52" t="s">
        <v>892</v>
      </c>
      <c r="B12836" s="52" t="s">
        <v>1616</v>
      </c>
      <c r="C12836" s="52" t="s">
        <v>1122</v>
      </c>
      <c r="D12836" s="52" t="s">
        <v>452</v>
      </c>
      <c r="E12836" s="52" t="s">
        <v>1346</v>
      </c>
      <c r="F12836" s="52" t="s">
        <v>201</v>
      </c>
      <c r="G12836" s="56" t="s">
        <v>1347</v>
      </c>
      <c r="H12836" s="57">
        <v>10080000</v>
      </c>
    </row>
    <row r="12837" spans="1:8">
      <c r="A12837" s="52" t="s">
        <v>892</v>
      </c>
      <c r="B12837" s="52" t="s">
        <v>1616</v>
      </c>
      <c r="C12837" s="52" t="s">
        <v>1122</v>
      </c>
      <c r="D12837" s="52" t="s">
        <v>452</v>
      </c>
      <c r="E12837" s="52" t="s">
        <v>1346</v>
      </c>
      <c r="F12837" s="52" t="s">
        <v>1569</v>
      </c>
      <c r="G12837" s="56" t="s">
        <v>1570</v>
      </c>
      <c r="H12837" s="57">
        <v>10080000</v>
      </c>
    </row>
    <row r="12838" spans="1:8">
      <c r="A12838" s="52" t="s">
        <v>892</v>
      </c>
      <c r="B12838" s="52" t="s">
        <v>1616</v>
      </c>
      <c r="C12838" s="52" t="s">
        <v>1122</v>
      </c>
      <c r="D12838" s="52" t="s">
        <v>452</v>
      </c>
      <c r="E12838" s="52" t="s">
        <v>1083</v>
      </c>
      <c r="F12838" s="52" t="s">
        <v>201</v>
      </c>
      <c r="G12838" s="56" t="s">
        <v>971</v>
      </c>
      <c r="H12838" s="57">
        <v>467025000</v>
      </c>
    </row>
    <row r="12839" spans="1:8">
      <c r="A12839" s="52" t="s">
        <v>892</v>
      </c>
      <c r="B12839" s="52" t="s">
        <v>1616</v>
      </c>
      <c r="C12839" s="52" t="s">
        <v>1122</v>
      </c>
      <c r="D12839" s="52" t="s">
        <v>452</v>
      </c>
      <c r="E12839" s="52" t="s">
        <v>1083</v>
      </c>
      <c r="F12839" s="52" t="s">
        <v>1088</v>
      </c>
      <c r="G12839" s="56" t="s">
        <v>1089</v>
      </c>
      <c r="H12839" s="57">
        <v>16580000</v>
      </c>
    </row>
    <row r="12840" spans="1:8">
      <c r="A12840" s="52" t="s">
        <v>892</v>
      </c>
      <c r="B12840" s="52" t="s">
        <v>1616</v>
      </c>
      <c r="C12840" s="52" t="s">
        <v>1122</v>
      </c>
      <c r="D12840" s="52" t="s">
        <v>452</v>
      </c>
      <c r="E12840" s="52" t="s">
        <v>1083</v>
      </c>
      <c r="F12840" s="52" t="s">
        <v>1090</v>
      </c>
      <c r="G12840" s="56" t="s">
        <v>1091</v>
      </c>
      <c r="H12840" s="57">
        <v>450445000</v>
      </c>
    </row>
    <row r="12841" spans="1:8">
      <c r="A12841" s="52" t="s">
        <v>892</v>
      </c>
      <c r="B12841" s="52" t="s">
        <v>1616</v>
      </c>
      <c r="C12841" s="52" t="s">
        <v>480</v>
      </c>
      <c r="D12841" s="52" t="s">
        <v>201</v>
      </c>
      <c r="E12841" s="52" t="s">
        <v>201</v>
      </c>
      <c r="F12841" s="52" t="s">
        <v>201</v>
      </c>
      <c r="G12841" s="56" t="s">
        <v>1137</v>
      </c>
      <c r="H12841" s="57">
        <v>56349812445</v>
      </c>
    </row>
    <row r="12842" spans="1:8">
      <c r="A12842" s="52" t="s">
        <v>892</v>
      </c>
      <c r="B12842" s="52" t="s">
        <v>1616</v>
      </c>
      <c r="C12842" s="52" t="s">
        <v>480</v>
      </c>
      <c r="D12842" s="52" t="s">
        <v>490</v>
      </c>
      <c r="E12842" s="52" t="s">
        <v>201</v>
      </c>
      <c r="F12842" s="52" t="s">
        <v>201</v>
      </c>
      <c r="G12842" s="56" t="s">
        <v>1138</v>
      </c>
      <c r="H12842" s="57">
        <v>55621157729</v>
      </c>
    </row>
    <row r="12843" spans="1:8" ht="25.5">
      <c r="A12843" s="52" t="s">
        <v>892</v>
      </c>
      <c r="B12843" s="52" t="s">
        <v>1616</v>
      </c>
      <c r="C12843" s="52" t="s">
        <v>480</v>
      </c>
      <c r="D12843" s="52" t="s">
        <v>490</v>
      </c>
      <c r="E12843" s="52" t="s">
        <v>940</v>
      </c>
      <c r="F12843" s="52" t="s">
        <v>201</v>
      </c>
      <c r="G12843" s="56" t="s">
        <v>941</v>
      </c>
      <c r="H12843" s="57">
        <v>1800000</v>
      </c>
    </row>
    <row r="12844" spans="1:8" ht="25.5">
      <c r="A12844" s="52" t="s">
        <v>892</v>
      </c>
      <c r="B12844" s="52" t="s">
        <v>1616</v>
      </c>
      <c r="C12844" s="52" t="s">
        <v>480</v>
      </c>
      <c r="D12844" s="52" t="s">
        <v>490</v>
      </c>
      <c r="E12844" s="52" t="s">
        <v>940</v>
      </c>
      <c r="F12844" s="52" t="s">
        <v>942</v>
      </c>
      <c r="G12844" s="56" t="s">
        <v>943</v>
      </c>
      <c r="H12844" s="57">
        <v>1800000</v>
      </c>
    </row>
    <row r="12845" spans="1:8">
      <c r="A12845" s="52" t="s">
        <v>892</v>
      </c>
      <c r="B12845" s="52" t="s">
        <v>1616</v>
      </c>
      <c r="C12845" s="52" t="s">
        <v>480</v>
      </c>
      <c r="D12845" s="52" t="s">
        <v>490</v>
      </c>
      <c r="E12845" s="52" t="s">
        <v>944</v>
      </c>
      <c r="F12845" s="52" t="s">
        <v>201</v>
      </c>
      <c r="G12845" s="56" t="s">
        <v>945</v>
      </c>
      <c r="H12845" s="57">
        <v>19662000</v>
      </c>
    </row>
    <row r="12846" spans="1:8">
      <c r="A12846" s="52" t="s">
        <v>892</v>
      </c>
      <c r="B12846" s="52" t="s">
        <v>1616</v>
      </c>
      <c r="C12846" s="52" t="s">
        <v>480</v>
      </c>
      <c r="D12846" s="52" t="s">
        <v>490</v>
      </c>
      <c r="E12846" s="52" t="s">
        <v>944</v>
      </c>
      <c r="F12846" s="52" t="s">
        <v>948</v>
      </c>
      <c r="G12846" s="56" t="s">
        <v>949</v>
      </c>
      <c r="H12846" s="57">
        <v>8004000</v>
      </c>
    </row>
    <row r="12847" spans="1:8">
      <c r="A12847" s="52" t="s">
        <v>892</v>
      </c>
      <c r="B12847" s="52" t="s">
        <v>1616</v>
      </c>
      <c r="C12847" s="52" t="s">
        <v>480</v>
      </c>
      <c r="D12847" s="52" t="s">
        <v>490</v>
      </c>
      <c r="E12847" s="52" t="s">
        <v>944</v>
      </c>
      <c r="F12847" s="52" t="s">
        <v>960</v>
      </c>
      <c r="G12847" s="56" t="s">
        <v>961</v>
      </c>
      <c r="H12847" s="57">
        <v>11658000</v>
      </c>
    </row>
    <row r="12848" spans="1:8">
      <c r="A12848" s="52" t="s">
        <v>892</v>
      </c>
      <c r="B12848" s="52" t="s">
        <v>1616</v>
      </c>
      <c r="C12848" s="52" t="s">
        <v>480</v>
      </c>
      <c r="D12848" s="52" t="s">
        <v>490</v>
      </c>
      <c r="E12848" s="52" t="s">
        <v>1139</v>
      </c>
      <c r="F12848" s="52" t="s">
        <v>201</v>
      </c>
      <c r="G12848" s="56" t="s">
        <v>1140</v>
      </c>
      <c r="H12848" s="57">
        <v>465632000</v>
      </c>
    </row>
    <row r="12849" spans="1:8">
      <c r="A12849" s="52" t="s">
        <v>892</v>
      </c>
      <c r="B12849" s="52" t="s">
        <v>1616</v>
      </c>
      <c r="C12849" s="52" t="s">
        <v>480</v>
      </c>
      <c r="D12849" s="52" t="s">
        <v>490</v>
      </c>
      <c r="E12849" s="52" t="s">
        <v>1139</v>
      </c>
      <c r="F12849" s="52" t="s">
        <v>1203</v>
      </c>
      <c r="G12849" s="56" t="s">
        <v>1204</v>
      </c>
      <c r="H12849" s="57">
        <v>150130000</v>
      </c>
    </row>
    <row r="12850" spans="1:8">
      <c r="A12850" s="52" t="s">
        <v>892</v>
      </c>
      <c r="B12850" s="52" t="s">
        <v>1616</v>
      </c>
      <c r="C12850" s="52" t="s">
        <v>480</v>
      </c>
      <c r="D12850" s="52" t="s">
        <v>490</v>
      </c>
      <c r="E12850" s="52" t="s">
        <v>1139</v>
      </c>
      <c r="F12850" s="52" t="s">
        <v>1141</v>
      </c>
      <c r="G12850" s="56" t="s">
        <v>1142</v>
      </c>
      <c r="H12850" s="57">
        <v>253420000</v>
      </c>
    </row>
    <row r="12851" spans="1:8">
      <c r="A12851" s="52" t="s">
        <v>892</v>
      </c>
      <c r="B12851" s="52" t="s">
        <v>1616</v>
      </c>
      <c r="C12851" s="52" t="s">
        <v>480</v>
      </c>
      <c r="D12851" s="52" t="s">
        <v>490</v>
      </c>
      <c r="E12851" s="52" t="s">
        <v>1139</v>
      </c>
      <c r="F12851" s="52" t="s">
        <v>1266</v>
      </c>
      <c r="G12851" s="56" t="s">
        <v>1267</v>
      </c>
      <c r="H12851" s="57">
        <v>62082000</v>
      </c>
    </row>
    <row r="12852" spans="1:8">
      <c r="A12852" s="52" t="s">
        <v>892</v>
      </c>
      <c r="B12852" s="52" t="s">
        <v>1616</v>
      </c>
      <c r="C12852" s="52" t="s">
        <v>480</v>
      </c>
      <c r="D12852" s="52" t="s">
        <v>490</v>
      </c>
      <c r="E12852" s="52" t="s">
        <v>966</v>
      </c>
      <c r="F12852" s="52" t="s">
        <v>201</v>
      </c>
      <c r="G12852" s="56" t="s">
        <v>967</v>
      </c>
      <c r="H12852" s="57">
        <v>1040000</v>
      </c>
    </row>
    <row r="12853" spans="1:8">
      <c r="A12853" s="52" t="s">
        <v>892</v>
      </c>
      <c r="B12853" s="52" t="s">
        <v>1616</v>
      </c>
      <c r="C12853" s="52" t="s">
        <v>480</v>
      </c>
      <c r="D12853" s="52" t="s">
        <v>490</v>
      </c>
      <c r="E12853" s="52" t="s">
        <v>966</v>
      </c>
      <c r="F12853" s="52" t="s">
        <v>970</v>
      </c>
      <c r="G12853" s="56" t="s">
        <v>971</v>
      </c>
      <c r="H12853" s="57">
        <v>1040000</v>
      </c>
    </row>
    <row r="12854" spans="1:8" ht="25.5">
      <c r="A12854" s="52" t="s">
        <v>892</v>
      </c>
      <c r="B12854" s="52" t="s">
        <v>1616</v>
      </c>
      <c r="C12854" s="52" t="s">
        <v>480</v>
      </c>
      <c r="D12854" s="52" t="s">
        <v>490</v>
      </c>
      <c r="E12854" s="52" t="s">
        <v>1612</v>
      </c>
      <c r="F12854" s="52" t="s">
        <v>201</v>
      </c>
      <c r="G12854" s="56" t="s">
        <v>1613</v>
      </c>
      <c r="H12854" s="57">
        <v>18692252</v>
      </c>
    </row>
    <row r="12855" spans="1:8">
      <c r="A12855" s="52" t="s">
        <v>892</v>
      </c>
      <c r="B12855" s="52" t="s">
        <v>1616</v>
      </c>
      <c r="C12855" s="52" t="s">
        <v>480</v>
      </c>
      <c r="D12855" s="52" t="s">
        <v>490</v>
      </c>
      <c r="E12855" s="52" t="s">
        <v>1612</v>
      </c>
      <c r="F12855" s="52" t="s">
        <v>1614</v>
      </c>
      <c r="G12855" s="56" t="s">
        <v>1615</v>
      </c>
      <c r="H12855" s="57">
        <v>18692252</v>
      </c>
    </row>
    <row r="12856" spans="1:8">
      <c r="A12856" s="52" t="s">
        <v>892</v>
      </c>
      <c r="B12856" s="52" t="s">
        <v>1616</v>
      </c>
      <c r="C12856" s="52" t="s">
        <v>480</v>
      </c>
      <c r="D12856" s="52" t="s">
        <v>490</v>
      </c>
      <c r="E12856" s="52" t="s">
        <v>982</v>
      </c>
      <c r="F12856" s="52" t="s">
        <v>201</v>
      </c>
      <c r="G12856" s="56" t="s">
        <v>983</v>
      </c>
      <c r="H12856" s="57">
        <v>70288000</v>
      </c>
    </row>
    <row r="12857" spans="1:8">
      <c r="A12857" s="52" t="s">
        <v>892</v>
      </c>
      <c r="B12857" s="52" t="s">
        <v>1616</v>
      </c>
      <c r="C12857" s="52" t="s">
        <v>480</v>
      </c>
      <c r="D12857" s="52" t="s">
        <v>490</v>
      </c>
      <c r="E12857" s="52" t="s">
        <v>982</v>
      </c>
      <c r="F12857" s="52" t="s">
        <v>1242</v>
      </c>
      <c r="G12857" s="56" t="s">
        <v>971</v>
      </c>
      <c r="H12857" s="57">
        <v>70288000</v>
      </c>
    </row>
    <row r="12858" spans="1:8">
      <c r="A12858" s="52" t="s">
        <v>892</v>
      </c>
      <c r="B12858" s="52" t="s">
        <v>1616</v>
      </c>
      <c r="C12858" s="52" t="s">
        <v>480</v>
      </c>
      <c r="D12858" s="52" t="s">
        <v>490</v>
      </c>
      <c r="E12858" s="52" t="s">
        <v>986</v>
      </c>
      <c r="F12858" s="52" t="s">
        <v>201</v>
      </c>
      <c r="G12858" s="56" t="s">
        <v>987</v>
      </c>
      <c r="H12858" s="57">
        <v>15028547</v>
      </c>
    </row>
    <row r="12859" spans="1:8">
      <c r="A12859" s="52" t="s">
        <v>892</v>
      </c>
      <c r="B12859" s="52" t="s">
        <v>1616</v>
      </c>
      <c r="C12859" s="52" t="s">
        <v>480</v>
      </c>
      <c r="D12859" s="52" t="s">
        <v>490</v>
      </c>
      <c r="E12859" s="52" t="s">
        <v>986</v>
      </c>
      <c r="F12859" s="52" t="s">
        <v>988</v>
      </c>
      <c r="G12859" s="56" t="s">
        <v>989</v>
      </c>
      <c r="H12859" s="57">
        <v>15028547</v>
      </c>
    </row>
    <row r="12860" spans="1:8">
      <c r="A12860" s="52" t="s">
        <v>892</v>
      </c>
      <c r="B12860" s="52" t="s">
        <v>1616</v>
      </c>
      <c r="C12860" s="52" t="s">
        <v>480</v>
      </c>
      <c r="D12860" s="52" t="s">
        <v>490</v>
      </c>
      <c r="E12860" s="52" t="s">
        <v>996</v>
      </c>
      <c r="F12860" s="52" t="s">
        <v>201</v>
      </c>
      <c r="G12860" s="56" t="s">
        <v>997</v>
      </c>
      <c r="H12860" s="57">
        <v>819598818</v>
      </c>
    </row>
    <row r="12861" spans="1:8">
      <c r="A12861" s="52" t="s">
        <v>892</v>
      </c>
      <c r="B12861" s="52" t="s">
        <v>1616</v>
      </c>
      <c r="C12861" s="52" t="s">
        <v>480</v>
      </c>
      <c r="D12861" s="52" t="s">
        <v>490</v>
      </c>
      <c r="E12861" s="52" t="s">
        <v>996</v>
      </c>
      <c r="F12861" s="52" t="s">
        <v>998</v>
      </c>
      <c r="G12861" s="56" t="s">
        <v>999</v>
      </c>
      <c r="H12861" s="57">
        <v>107527218</v>
      </c>
    </row>
    <row r="12862" spans="1:8">
      <c r="A12862" s="52" t="s">
        <v>892</v>
      </c>
      <c r="B12862" s="52" t="s">
        <v>1616</v>
      </c>
      <c r="C12862" s="52" t="s">
        <v>480</v>
      </c>
      <c r="D12862" s="52" t="s">
        <v>490</v>
      </c>
      <c r="E12862" s="52" t="s">
        <v>996</v>
      </c>
      <c r="F12862" s="52" t="s">
        <v>1000</v>
      </c>
      <c r="G12862" s="56" t="s">
        <v>1001</v>
      </c>
      <c r="H12862" s="57">
        <v>242995000</v>
      </c>
    </row>
    <row r="12863" spans="1:8">
      <c r="A12863" s="52" t="s">
        <v>892</v>
      </c>
      <c r="B12863" s="52" t="s">
        <v>1616</v>
      </c>
      <c r="C12863" s="52" t="s">
        <v>480</v>
      </c>
      <c r="D12863" s="52" t="s">
        <v>490</v>
      </c>
      <c r="E12863" s="52" t="s">
        <v>996</v>
      </c>
      <c r="F12863" s="52" t="s">
        <v>1004</v>
      </c>
      <c r="G12863" s="56" t="s">
        <v>1005</v>
      </c>
      <c r="H12863" s="57">
        <v>469076600</v>
      </c>
    </row>
    <row r="12864" spans="1:8">
      <c r="A12864" s="52" t="s">
        <v>892</v>
      </c>
      <c r="B12864" s="52" t="s">
        <v>1616</v>
      </c>
      <c r="C12864" s="52" t="s">
        <v>480</v>
      </c>
      <c r="D12864" s="52" t="s">
        <v>490</v>
      </c>
      <c r="E12864" s="52" t="s">
        <v>1006</v>
      </c>
      <c r="F12864" s="52" t="s">
        <v>201</v>
      </c>
      <c r="G12864" s="56" t="s">
        <v>1007</v>
      </c>
      <c r="H12864" s="57">
        <v>4592665922</v>
      </c>
    </row>
    <row r="12865" spans="1:8" ht="38.25">
      <c r="A12865" s="52" t="s">
        <v>892</v>
      </c>
      <c r="B12865" s="52" t="s">
        <v>1616</v>
      </c>
      <c r="C12865" s="52" t="s">
        <v>480</v>
      </c>
      <c r="D12865" s="52" t="s">
        <v>490</v>
      </c>
      <c r="E12865" s="52" t="s">
        <v>1006</v>
      </c>
      <c r="F12865" s="52" t="s">
        <v>1008</v>
      </c>
      <c r="G12865" s="56" t="s">
        <v>1009</v>
      </c>
      <c r="H12865" s="57">
        <v>2287231</v>
      </c>
    </row>
    <row r="12866" spans="1:8" ht="38.25">
      <c r="A12866" s="52" t="s">
        <v>892</v>
      </c>
      <c r="B12866" s="52" t="s">
        <v>1616</v>
      </c>
      <c r="C12866" s="52" t="s">
        <v>480</v>
      </c>
      <c r="D12866" s="52" t="s">
        <v>490</v>
      </c>
      <c r="E12866" s="52" t="s">
        <v>1006</v>
      </c>
      <c r="F12866" s="52" t="s">
        <v>1012</v>
      </c>
      <c r="G12866" s="56" t="s">
        <v>1013</v>
      </c>
      <c r="H12866" s="57">
        <v>37446521</v>
      </c>
    </row>
    <row r="12867" spans="1:8">
      <c r="A12867" s="52" t="s">
        <v>892</v>
      </c>
      <c r="B12867" s="52" t="s">
        <v>1616</v>
      </c>
      <c r="C12867" s="52" t="s">
        <v>480</v>
      </c>
      <c r="D12867" s="52" t="s">
        <v>490</v>
      </c>
      <c r="E12867" s="52" t="s">
        <v>1006</v>
      </c>
      <c r="F12867" s="52" t="s">
        <v>1014</v>
      </c>
      <c r="G12867" s="56" t="s">
        <v>1015</v>
      </c>
      <c r="H12867" s="57">
        <v>4439170670</v>
      </c>
    </row>
    <row r="12868" spans="1:8" ht="25.5">
      <c r="A12868" s="52" t="s">
        <v>892</v>
      </c>
      <c r="B12868" s="52" t="s">
        <v>1616</v>
      </c>
      <c r="C12868" s="52" t="s">
        <v>480</v>
      </c>
      <c r="D12868" s="52" t="s">
        <v>490</v>
      </c>
      <c r="E12868" s="52" t="s">
        <v>1006</v>
      </c>
      <c r="F12868" s="52" t="s">
        <v>1016</v>
      </c>
      <c r="G12868" s="56" t="s">
        <v>1017</v>
      </c>
      <c r="H12868" s="57">
        <v>8867500</v>
      </c>
    </row>
    <row r="12869" spans="1:8">
      <c r="A12869" s="52" t="s">
        <v>892</v>
      </c>
      <c r="B12869" s="52" t="s">
        <v>1616</v>
      </c>
      <c r="C12869" s="52" t="s">
        <v>480</v>
      </c>
      <c r="D12869" s="52" t="s">
        <v>490</v>
      </c>
      <c r="E12869" s="52" t="s">
        <v>1006</v>
      </c>
      <c r="F12869" s="52" t="s">
        <v>1020</v>
      </c>
      <c r="G12869" s="56" t="s">
        <v>511</v>
      </c>
      <c r="H12869" s="57">
        <v>104894000</v>
      </c>
    </row>
    <row r="12870" spans="1:8">
      <c r="A12870" s="52" t="s">
        <v>892</v>
      </c>
      <c r="B12870" s="52" t="s">
        <v>1616</v>
      </c>
      <c r="C12870" s="52" t="s">
        <v>480</v>
      </c>
      <c r="D12870" s="52" t="s">
        <v>490</v>
      </c>
      <c r="E12870" s="52" t="s">
        <v>1021</v>
      </c>
      <c r="F12870" s="52" t="s">
        <v>201</v>
      </c>
      <c r="G12870" s="56" t="s">
        <v>1022</v>
      </c>
      <c r="H12870" s="57">
        <v>328983100</v>
      </c>
    </row>
    <row r="12871" spans="1:8">
      <c r="A12871" s="52" t="s">
        <v>892</v>
      </c>
      <c r="B12871" s="52" t="s">
        <v>1616</v>
      </c>
      <c r="C12871" s="52" t="s">
        <v>480</v>
      </c>
      <c r="D12871" s="52" t="s">
        <v>490</v>
      </c>
      <c r="E12871" s="52" t="s">
        <v>1021</v>
      </c>
      <c r="F12871" s="52" t="s">
        <v>1023</v>
      </c>
      <c r="G12871" s="56" t="s">
        <v>1024</v>
      </c>
      <c r="H12871" s="57">
        <v>7544700</v>
      </c>
    </row>
    <row r="12872" spans="1:8">
      <c r="A12872" s="52" t="s">
        <v>892</v>
      </c>
      <c r="B12872" s="52" t="s">
        <v>1616</v>
      </c>
      <c r="C12872" s="52" t="s">
        <v>480</v>
      </c>
      <c r="D12872" s="52" t="s">
        <v>490</v>
      </c>
      <c r="E12872" s="52" t="s">
        <v>1021</v>
      </c>
      <c r="F12872" s="52" t="s">
        <v>1025</v>
      </c>
      <c r="G12872" s="56" t="s">
        <v>1026</v>
      </c>
      <c r="H12872" s="57">
        <v>1500000</v>
      </c>
    </row>
    <row r="12873" spans="1:8">
      <c r="A12873" s="52" t="s">
        <v>892</v>
      </c>
      <c r="B12873" s="52" t="s">
        <v>1616</v>
      </c>
      <c r="C12873" s="52" t="s">
        <v>480</v>
      </c>
      <c r="D12873" s="52" t="s">
        <v>490</v>
      </c>
      <c r="E12873" s="52" t="s">
        <v>1021</v>
      </c>
      <c r="F12873" s="52" t="s">
        <v>1243</v>
      </c>
      <c r="G12873" s="56" t="s">
        <v>1244</v>
      </c>
      <c r="H12873" s="57">
        <v>36577000</v>
      </c>
    </row>
    <row r="12874" spans="1:8">
      <c r="A12874" s="52" t="s">
        <v>892</v>
      </c>
      <c r="B12874" s="52" t="s">
        <v>1616</v>
      </c>
      <c r="C12874" s="52" t="s">
        <v>480</v>
      </c>
      <c r="D12874" s="52" t="s">
        <v>490</v>
      </c>
      <c r="E12874" s="52" t="s">
        <v>1021</v>
      </c>
      <c r="F12874" s="52" t="s">
        <v>1031</v>
      </c>
      <c r="G12874" s="56" t="s">
        <v>1032</v>
      </c>
      <c r="H12874" s="57">
        <v>123510000</v>
      </c>
    </row>
    <row r="12875" spans="1:8">
      <c r="A12875" s="52" t="s">
        <v>892</v>
      </c>
      <c r="B12875" s="52" t="s">
        <v>1616</v>
      </c>
      <c r="C12875" s="52" t="s">
        <v>480</v>
      </c>
      <c r="D12875" s="52" t="s">
        <v>490</v>
      </c>
      <c r="E12875" s="52" t="s">
        <v>1021</v>
      </c>
      <c r="F12875" s="52" t="s">
        <v>1033</v>
      </c>
      <c r="G12875" s="56" t="s">
        <v>1034</v>
      </c>
      <c r="H12875" s="57">
        <v>159851400</v>
      </c>
    </row>
    <row r="12876" spans="1:8">
      <c r="A12876" s="52" t="s">
        <v>892</v>
      </c>
      <c r="B12876" s="52" t="s">
        <v>1616</v>
      </c>
      <c r="C12876" s="52" t="s">
        <v>480</v>
      </c>
      <c r="D12876" s="52" t="s">
        <v>490</v>
      </c>
      <c r="E12876" s="52" t="s">
        <v>1035</v>
      </c>
      <c r="F12876" s="52" t="s">
        <v>201</v>
      </c>
      <c r="G12876" s="56" t="s">
        <v>1036</v>
      </c>
      <c r="H12876" s="57">
        <v>23293000</v>
      </c>
    </row>
    <row r="12877" spans="1:8">
      <c r="A12877" s="52" t="s">
        <v>892</v>
      </c>
      <c r="B12877" s="52" t="s">
        <v>1616</v>
      </c>
      <c r="C12877" s="52" t="s">
        <v>480</v>
      </c>
      <c r="D12877" s="52" t="s">
        <v>490</v>
      </c>
      <c r="E12877" s="52" t="s">
        <v>1035</v>
      </c>
      <c r="F12877" s="52" t="s">
        <v>1037</v>
      </c>
      <c r="G12877" s="56" t="s">
        <v>1038</v>
      </c>
      <c r="H12877" s="57">
        <v>2295000</v>
      </c>
    </row>
    <row r="12878" spans="1:8">
      <c r="A12878" s="52" t="s">
        <v>892</v>
      </c>
      <c r="B12878" s="52" t="s">
        <v>1616</v>
      </c>
      <c r="C12878" s="52" t="s">
        <v>480</v>
      </c>
      <c r="D12878" s="52" t="s">
        <v>490</v>
      </c>
      <c r="E12878" s="52" t="s">
        <v>1035</v>
      </c>
      <c r="F12878" s="52" t="s">
        <v>1039</v>
      </c>
      <c r="G12878" s="56" t="s">
        <v>1040</v>
      </c>
      <c r="H12878" s="57">
        <v>11160000</v>
      </c>
    </row>
    <row r="12879" spans="1:8">
      <c r="A12879" s="52" t="s">
        <v>892</v>
      </c>
      <c r="B12879" s="52" t="s">
        <v>1616</v>
      </c>
      <c r="C12879" s="52" t="s">
        <v>480</v>
      </c>
      <c r="D12879" s="52" t="s">
        <v>490</v>
      </c>
      <c r="E12879" s="52" t="s">
        <v>1035</v>
      </c>
      <c r="F12879" s="52" t="s">
        <v>1041</v>
      </c>
      <c r="G12879" s="56" t="s">
        <v>1028</v>
      </c>
      <c r="H12879" s="57">
        <v>9838000</v>
      </c>
    </row>
    <row r="12880" spans="1:8">
      <c r="A12880" s="52" t="s">
        <v>892</v>
      </c>
      <c r="B12880" s="52" t="s">
        <v>1616</v>
      </c>
      <c r="C12880" s="52" t="s">
        <v>480</v>
      </c>
      <c r="D12880" s="52" t="s">
        <v>490</v>
      </c>
      <c r="E12880" s="52" t="s">
        <v>1044</v>
      </c>
      <c r="F12880" s="52" t="s">
        <v>201</v>
      </c>
      <c r="G12880" s="56" t="s">
        <v>1045</v>
      </c>
      <c r="H12880" s="57">
        <v>1041831800</v>
      </c>
    </row>
    <row r="12881" spans="1:8">
      <c r="A12881" s="52" t="s">
        <v>892</v>
      </c>
      <c r="B12881" s="52" t="s">
        <v>1616</v>
      </c>
      <c r="C12881" s="52" t="s">
        <v>480</v>
      </c>
      <c r="D12881" s="52" t="s">
        <v>490</v>
      </c>
      <c r="E12881" s="52" t="s">
        <v>1044</v>
      </c>
      <c r="F12881" s="52" t="s">
        <v>1046</v>
      </c>
      <c r="G12881" s="56" t="s">
        <v>1047</v>
      </c>
      <c r="H12881" s="57">
        <v>44220000</v>
      </c>
    </row>
    <row r="12882" spans="1:8">
      <c r="A12882" s="52" t="s">
        <v>892</v>
      </c>
      <c r="B12882" s="52" t="s">
        <v>1616</v>
      </c>
      <c r="C12882" s="52" t="s">
        <v>480</v>
      </c>
      <c r="D12882" s="52" t="s">
        <v>490</v>
      </c>
      <c r="E12882" s="52" t="s">
        <v>1044</v>
      </c>
      <c r="F12882" s="52" t="s">
        <v>1205</v>
      </c>
      <c r="G12882" s="56" t="s">
        <v>1206</v>
      </c>
      <c r="H12882" s="57">
        <v>36100000</v>
      </c>
    </row>
    <row r="12883" spans="1:8">
      <c r="A12883" s="52" t="s">
        <v>892</v>
      </c>
      <c r="B12883" s="52" t="s">
        <v>1616</v>
      </c>
      <c r="C12883" s="52" t="s">
        <v>480</v>
      </c>
      <c r="D12883" s="52" t="s">
        <v>490</v>
      </c>
      <c r="E12883" s="52" t="s">
        <v>1044</v>
      </c>
      <c r="F12883" s="52" t="s">
        <v>1048</v>
      </c>
      <c r="G12883" s="56" t="s">
        <v>1049</v>
      </c>
      <c r="H12883" s="57">
        <v>180970000</v>
      </c>
    </row>
    <row r="12884" spans="1:8">
      <c r="A12884" s="52" t="s">
        <v>892</v>
      </c>
      <c r="B12884" s="52" t="s">
        <v>1616</v>
      </c>
      <c r="C12884" s="52" t="s">
        <v>480</v>
      </c>
      <c r="D12884" s="52" t="s">
        <v>490</v>
      </c>
      <c r="E12884" s="52" t="s">
        <v>1044</v>
      </c>
      <c r="F12884" s="52" t="s">
        <v>1050</v>
      </c>
      <c r="G12884" s="56" t="s">
        <v>1051</v>
      </c>
      <c r="H12884" s="57">
        <v>780541800</v>
      </c>
    </row>
    <row r="12885" spans="1:8" ht="25.5">
      <c r="A12885" s="52" t="s">
        <v>892</v>
      </c>
      <c r="B12885" s="52" t="s">
        <v>1616</v>
      </c>
      <c r="C12885" s="52" t="s">
        <v>480</v>
      </c>
      <c r="D12885" s="52" t="s">
        <v>490</v>
      </c>
      <c r="E12885" s="52" t="s">
        <v>1058</v>
      </c>
      <c r="F12885" s="52" t="s">
        <v>201</v>
      </c>
      <c r="G12885" s="56" t="s">
        <v>1059</v>
      </c>
      <c r="H12885" s="57">
        <v>5368601815</v>
      </c>
    </row>
    <row r="12886" spans="1:8">
      <c r="A12886" s="52" t="s">
        <v>892</v>
      </c>
      <c r="B12886" s="52" t="s">
        <v>1616</v>
      </c>
      <c r="C12886" s="52" t="s">
        <v>480</v>
      </c>
      <c r="D12886" s="52" t="s">
        <v>490</v>
      </c>
      <c r="E12886" s="52" t="s">
        <v>1058</v>
      </c>
      <c r="F12886" s="52" t="s">
        <v>1247</v>
      </c>
      <c r="G12886" s="56" t="s">
        <v>1248</v>
      </c>
      <c r="H12886" s="57">
        <v>128740000</v>
      </c>
    </row>
    <row r="12887" spans="1:8">
      <c r="A12887" s="52" t="s">
        <v>892</v>
      </c>
      <c r="B12887" s="52" t="s">
        <v>1616</v>
      </c>
      <c r="C12887" s="52" t="s">
        <v>480</v>
      </c>
      <c r="D12887" s="52" t="s">
        <v>490</v>
      </c>
      <c r="E12887" s="52" t="s">
        <v>1058</v>
      </c>
      <c r="F12887" s="52" t="s">
        <v>1062</v>
      </c>
      <c r="G12887" s="56" t="s">
        <v>1063</v>
      </c>
      <c r="H12887" s="57">
        <v>453960000</v>
      </c>
    </row>
    <row r="12888" spans="1:8">
      <c r="A12888" s="52" t="s">
        <v>892</v>
      </c>
      <c r="B12888" s="52" t="s">
        <v>1616</v>
      </c>
      <c r="C12888" s="52" t="s">
        <v>480</v>
      </c>
      <c r="D12888" s="52" t="s">
        <v>490</v>
      </c>
      <c r="E12888" s="52" t="s">
        <v>1058</v>
      </c>
      <c r="F12888" s="52" t="s">
        <v>1064</v>
      </c>
      <c r="G12888" s="56" t="s">
        <v>1065</v>
      </c>
      <c r="H12888" s="57">
        <v>76240000</v>
      </c>
    </row>
    <row r="12889" spans="1:8">
      <c r="A12889" s="52" t="s">
        <v>892</v>
      </c>
      <c r="B12889" s="52" t="s">
        <v>1616</v>
      </c>
      <c r="C12889" s="52" t="s">
        <v>480</v>
      </c>
      <c r="D12889" s="52" t="s">
        <v>490</v>
      </c>
      <c r="E12889" s="52" t="s">
        <v>1058</v>
      </c>
      <c r="F12889" s="52" t="s">
        <v>1066</v>
      </c>
      <c r="G12889" s="56" t="s">
        <v>1067</v>
      </c>
      <c r="H12889" s="57">
        <v>43475000</v>
      </c>
    </row>
    <row r="12890" spans="1:8">
      <c r="A12890" s="52" t="s">
        <v>892</v>
      </c>
      <c r="B12890" s="52" t="s">
        <v>1616</v>
      </c>
      <c r="C12890" s="52" t="s">
        <v>480</v>
      </c>
      <c r="D12890" s="52" t="s">
        <v>490</v>
      </c>
      <c r="E12890" s="52" t="s">
        <v>1058</v>
      </c>
      <c r="F12890" s="52" t="s">
        <v>1342</v>
      </c>
      <c r="G12890" s="56" t="s">
        <v>1343</v>
      </c>
      <c r="H12890" s="57">
        <v>3195099815</v>
      </c>
    </row>
    <row r="12891" spans="1:8">
      <c r="A12891" s="52" t="s">
        <v>892</v>
      </c>
      <c r="B12891" s="52" t="s">
        <v>1616</v>
      </c>
      <c r="C12891" s="52" t="s">
        <v>480</v>
      </c>
      <c r="D12891" s="52" t="s">
        <v>490</v>
      </c>
      <c r="E12891" s="52" t="s">
        <v>1058</v>
      </c>
      <c r="F12891" s="52" t="s">
        <v>1068</v>
      </c>
      <c r="G12891" s="56" t="s">
        <v>1069</v>
      </c>
      <c r="H12891" s="57">
        <v>128765800</v>
      </c>
    </row>
    <row r="12892" spans="1:8">
      <c r="A12892" s="52" t="s">
        <v>892</v>
      </c>
      <c r="B12892" s="52" t="s">
        <v>1616</v>
      </c>
      <c r="C12892" s="52" t="s">
        <v>480</v>
      </c>
      <c r="D12892" s="52" t="s">
        <v>490</v>
      </c>
      <c r="E12892" s="52" t="s">
        <v>1058</v>
      </c>
      <c r="F12892" s="52" t="s">
        <v>1070</v>
      </c>
      <c r="G12892" s="56" t="s">
        <v>1071</v>
      </c>
      <c r="H12892" s="57">
        <v>1342321200</v>
      </c>
    </row>
    <row r="12893" spans="1:8" ht="25.5">
      <c r="A12893" s="52" t="s">
        <v>892</v>
      </c>
      <c r="B12893" s="52" t="s">
        <v>1616</v>
      </c>
      <c r="C12893" s="52" t="s">
        <v>480</v>
      </c>
      <c r="D12893" s="52" t="s">
        <v>490</v>
      </c>
      <c r="E12893" s="52" t="s">
        <v>1072</v>
      </c>
      <c r="F12893" s="52" t="s">
        <v>201</v>
      </c>
      <c r="G12893" s="56" t="s">
        <v>1073</v>
      </c>
      <c r="H12893" s="57">
        <v>892463100</v>
      </c>
    </row>
    <row r="12894" spans="1:8">
      <c r="A12894" s="52" t="s">
        <v>892</v>
      </c>
      <c r="B12894" s="52" t="s">
        <v>1616</v>
      </c>
      <c r="C12894" s="52" t="s">
        <v>480</v>
      </c>
      <c r="D12894" s="52" t="s">
        <v>490</v>
      </c>
      <c r="E12894" s="52" t="s">
        <v>1072</v>
      </c>
      <c r="F12894" s="52" t="s">
        <v>1251</v>
      </c>
      <c r="G12894" s="56" t="s">
        <v>1248</v>
      </c>
      <c r="H12894" s="57">
        <v>200000</v>
      </c>
    </row>
    <row r="12895" spans="1:8">
      <c r="A12895" s="52" t="s">
        <v>892</v>
      </c>
      <c r="B12895" s="52" t="s">
        <v>1616</v>
      </c>
      <c r="C12895" s="52" t="s">
        <v>480</v>
      </c>
      <c r="D12895" s="52" t="s">
        <v>490</v>
      </c>
      <c r="E12895" s="52" t="s">
        <v>1072</v>
      </c>
      <c r="F12895" s="52" t="s">
        <v>1074</v>
      </c>
      <c r="G12895" s="56" t="s">
        <v>1067</v>
      </c>
      <c r="H12895" s="57">
        <v>135180600</v>
      </c>
    </row>
    <row r="12896" spans="1:8">
      <c r="A12896" s="52" t="s">
        <v>892</v>
      </c>
      <c r="B12896" s="52" t="s">
        <v>1616</v>
      </c>
      <c r="C12896" s="52" t="s">
        <v>480</v>
      </c>
      <c r="D12896" s="52" t="s">
        <v>490</v>
      </c>
      <c r="E12896" s="52" t="s">
        <v>1072</v>
      </c>
      <c r="F12896" s="52" t="s">
        <v>1075</v>
      </c>
      <c r="G12896" s="56" t="s">
        <v>1065</v>
      </c>
      <c r="H12896" s="57">
        <v>42650000</v>
      </c>
    </row>
    <row r="12897" spans="1:8">
      <c r="A12897" s="52" t="s">
        <v>892</v>
      </c>
      <c r="B12897" s="52" t="s">
        <v>1616</v>
      </c>
      <c r="C12897" s="52" t="s">
        <v>480</v>
      </c>
      <c r="D12897" s="52" t="s">
        <v>490</v>
      </c>
      <c r="E12897" s="52" t="s">
        <v>1072</v>
      </c>
      <c r="F12897" s="52" t="s">
        <v>1252</v>
      </c>
      <c r="G12897" s="56" t="s">
        <v>1253</v>
      </c>
      <c r="H12897" s="57">
        <v>714432500</v>
      </c>
    </row>
    <row r="12898" spans="1:8" ht="25.5">
      <c r="A12898" s="52" t="s">
        <v>892</v>
      </c>
      <c r="B12898" s="52" t="s">
        <v>1616</v>
      </c>
      <c r="C12898" s="52" t="s">
        <v>480</v>
      </c>
      <c r="D12898" s="52" t="s">
        <v>490</v>
      </c>
      <c r="E12898" s="52" t="s">
        <v>1076</v>
      </c>
      <c r="F12898" s="52" t="s">
        <v>201</v>
      </c>
      <c r="G12898" s="56" t="s">
        <v>1077</v>
      </c>
      <c r="H12898" s="57">
        <v>3028883673</v>
      </c>
    </row>
    <row r="12899" spans="1:8">
      <c r="A12899" s="52" t="s">
        <v>892</v>
      </c>
      <c r="B12899" s="52" t="s">
        <v>1616</v>
      </c>
      <c r="C12899" s="52" t="s">
        <v>480</v>
      </c>
      <c r="D12899" s="52" t="s">
        <v>490</v>
      </c>
      <c r="E12899" s="52" t="s">
        <v>1076</v>
      </c>
      <c r="F12899" s="52" t="s">
        <v>1112</v>
      </c>
      <c r="G12899" s="56" t="s">
        <v>1113</v>
      </c>
      <c r="H12899" s="57">
        <v>1226559733</v>
      </c>
    </row>
    <row r="12900" spans="1:8">
      <c r="A12900" s="52" t="s">
        <v>892</v>
      </c>
      <c r="B12900" s="52" t="s">
        <v>1616</v>
      </c>
      <c r="C12900" s="52" t="s">
        <v>480</v>
      </c>
      <c r="D12900" s="52" t="s">
        <v>490</v>
      </c>
      <c r="E12900" s="52" t="s">
        <v>1076</v>
      </c>
      <c r="F12900" s="52" t="s">
        <v>1078</v>
      </c>
      <c r="G12900" s="56" t="s">
        <v>1079</v>
      </c>
      <c r="H12900" s="57">
        <v>38861000</v>
      </c>
    </row>
    <row r="12901" spans="1:8">
      <c r="A12901" s="52" t="s">
        <v>892</v>
      </c>
      <c r="B12901" s="52" t="s">
        <v>1616</v>
      </c>
      <c r="C12901" s="52" t="s">
        <v>480</v>
      </c>
      <c r="D12901" s="52" t="s">
        <v>490</v>
      </c>
      <c r="E12901" s="52" t="s">
        <v>1076</v>
      </c>
      <c r="F12901" s="52" t="s">
        <v>1080</v>
      </c>
      <c r="G12901" s="56" t="s">
        <v>1081</v>
      </c>
      <c r="H12901" s="57">
        <v>71328000</v>
      </c>
    </row>
    <row r="12902" spans="1:8">
      <c r="A12902" s="52" t="s">
        <v>892</v>
      </c>
      <c r="B12902" s="52" t="s">
        <v>1616</v>
      </c>
      <c r="C12902" s="52" t="s">
        <v>480</v>
      </c>
      <c r="D12902" s="52" t="s">
        <v>490</v>
      </c>
      <c r="E12902" s="52" t="s">
        <v>1076</v>
      </c>
      <c r="F12902" s="52" t="s">
        <v>1082</v>
      </c>
      <c r="G12902" s="56" t="s">
        <v>971</v>
      </c>
      <c r="H12902" s="57">
        <v>1692134940</v>
      </c>
    </row>
    <row r="12903" spans="1:8">
      <c r="A12903" s="52" t="s">
        <v>892</v>
      </c>
      <c r="B12903" s="52" t="s">
        <v>1616</v>
      </c>
      <c r="C12903" s="52" t="s">
        <v>480</v>
      </c>
      <c r="D12903" s="52" t="s">
        <v>490</v>
      </c>
      <c r="E12903" s="52" t="s">
        <v>1189</v>
      </c>
      <c r="F12903" s="52" t="s">
        <v>201</v>
      </c>
      <c r="G12903" s="56" t="s">
        <v>1190</v>
      </c>
      <c r="H12903" s="57">
        <v>705943700</v>
      </c>
    </row>
    <row r="12904" spans="1:8">
      <c r="A12904" s="52" t="s">
        <v>892</v>
      </c>
      <c r="B12904" s="52" t="s">
        <v>1616</v>
      </c>
      <c r="C12904" s="52" t="s">
        <v>480</v>
      </c>
      <c r="D12904" s="52" t="s">
        <v>490</v>
      </c>
      <c r="E12904" s="52" t="s">
        <v>1189</v>
      </c>
      <c r="F12904" s="52" t="s">
        <v>1191</v>
      </c>
      <c r="G12904" s="56" t="s">
        <v>1192</v>
      </c>
      <c r="H12904" s="57">
        <v>675677700</v>
      </c>
    </row>
    <row r="12905" spans="1:8">
      <c r="A12905" s="52" t="s">
        <v>892</v>
      </c>
      <c r="B12905" s="52" t="s">
        <v>1616</v>
      </c>
      <c r="C12905" s="52" t="s">
        <v>480</v>
      </c>
      <c r="D12905" s="52" t="s">
        <v>490</v>
      </c>
      <c r="E12905" s="52" t="s">
        <v>1189</v>
      </c>
      <c r="F12905" s="52" t="s">
        <v>1321</v>
      </c>
      <c r="G12905" s="56" t="s">
        <v>1322</v>
      </c>
      <c r="H12905" s="57">
        <v>30266000</v>
      </c>
    </row>
    <row r="12906" spans="1:8">
      <c r="A12906" s="52" t="s">
        <v>892</v>
      </c>
      <c r="B12906" s="52" t="s">
        <v>1616</v>
      </c>
      <c r="C12906" s="52" t="s">
        <v>480</v>
      </c>
      <c r="D12906" s="52" t="s">
        <v>490</v>
      </c>
      <c r="E12906" s="52" t="s">
        <v>1580</v>
      </c>
      <c r="F12906" s="52" t="s">
        <v>201</v>
      </c>
      <c r="G12906" s="56" t="s">
        <v>1581</v>
      </c>
      <c r="H12906" s="57">
        <v>411000000</v>
      </c>
    </row>
    <row r="12907" spans="1:8">
      <c r="A12907" s="52" t="s">
        <v>892</v>
      </c>
      <c r="B12907" s="52" t="s">
        <v>1616</v>
      </c>
      <c r="C12907" s="52" t="s">
        <v>480</v>
      </c>
      <c r="D12907" s="52" t="s">
        <v>490</v>
      </c>
      <c r="E12907" s="52" t="s">
        <v>1580</v>
      </c>
      <c r="F12907" s="52" t="s">
        <v>1621</v>
      </c>
      <c r="G12907" s="56" t="s">
        <v>1622</v>
      </c>
      <c r="H12907" s="57">
        <v>95000000</v>
      </c>
    </row>
    <row r="12908" spans="1:8">
      <c r="A12908" s="52" t="s">
        <v>892</v>
      </c>
      <c r="B12908" s="52" t="s">
        <v>1616</v>
      </c>
      <c r="C12908" s="52" t="s">
        <v>480</v>
      </c>
      <c r="D12908" s="52" t="s">
        <v>490</v>
      </c>
      <c r="E12908" s="52" t="s">
        <v>1580</v>
      </c>
      <c r="F12908" s="52" t="s">
        <v>1582</v>
      </c>
      <c r="G12908" s="56" t="s">
        <v>971</v>
      </c>
      <c r="H12908" s="57">
        <v>316000000</v>
      </c>
    </row>
    <row r="12909" spans="1:8">
      <c r="A12909" s="52" t="s">
        <v>892</v>
      </c>
      <c r="B12909" s="52" t="s">
        <v>1616</v>
      </c>
      <c r="C12909" s="52" t="s">
        <v>480</v>
      </c>
      <c r="D12909" s="52" t="s">
        <v>490</v>
      </c>
      <c r="E12909" s="52" t="s">
        <v>1083</v>
      </c>
      <c r="F12909" s="52" t="s">
        <v>201</v>
      </c>
      <c r="G12909" s="56" t="s">
        <v>971</v>
      </c>
      <c r="H12909" s="57">
        <v>9166543821</v>
      </c>
    </row>
    <row r="12910" spans="1:8">
      <c r="A12910" s="52" t="s">
        <v>892</v>
      </c>
      <c r="B12910" s="52" t="s">
        <v>1616</v>
      </c>
      <c r="C12910" s="52" t="s">
        <v>480</v>
      </c>
      <c r="D12910" s="52" t="s">
        <v>490</v>
      </c>
      <c r="E12910" s="52" t="s">
        <v>1083</v>
      </c>
      <c r="F12910" s="52" t="s">
        <v>1084</v>
      </c>
      <c r="G12910" s="56" t="s">
        <v>1085</v>
      </c>
      <c r="H12910" s="57">
        <v>1650000</v>
      </c>
    </row>
    <row r="12911" spans="1:8">
      <c r="A12911" s="52" t="s">
        <v>892</v>
      </c>
      <c r="B12911" s="52" t="s">
        <v>1616</v>
      </c>
      <c r="C12911" s="52" t="s">
        <v>480</v>
      </c>
      <c r="D12911" s="52" t="s">
        <v>490</v>
      </c>
      <c r="E12911" s="52" t="s">
        <v>1083</v>
      </c>
      <c r="F12911" s="52" t="s">
        <v>1088</v>
      </c>
      <c r="G12911" s="56" t="s">
        <v>1089</v>
      </c>
      <c r="H12911" s="57">
        <v>23938800</v>
      </c>
    </row>
    <row r="12912" spans="1:8">
      <c r="A12912" s="52" t="s">
        <v>892</v>
      </c>
      <c r="B12912" s="52" t="s">
        <v>1616</v>
      </c>
      <c r="C12912" s="52" t="s">
        <v>480</v>
      </c>
      <c r="D12912" s="52" t="s">
        <v>490</v>
      </c>
      <c r="E12912" s="52" t="s">
        <v>1083</v>
      </c>
      <c r="F12912" s="52" t="s">
        <v>1090</v>
      </c>
      <c r="G12912" s="56" t="s">
        <v>1091</v>
      </c>
      <c r="H12912" s="57">
        <v>9140955021</v>
      </c>
    </row>
    <row r="12913" spans="1:8">
      <c r="A12913" s="52" t="s">
        <v>892</v>
      </c>
      <c r="B12913" s="52" t="s">
        <v>1616</v>
      </c>
      <c r="C12913" s="52" t="s">
        <v>480</v>
      </c>
      <c r="D12913" s="52" t="s">
        <v>490</v>
      </c>
      <c r="E12913" s="52" t="s">
        <v>1096</v>
      </c>
      <c r="F12913" s="52" t="s">
        <v>201</v>
      </c>
      <c r="G12913" s="56" t="s">
        <v>1097</v>
      </c>
      <c r="H12913" s="57">
        <v>25708480233</v>
      </c>
    </row>
    <row r="12914" spans="1:8" ht="25.5">
      <c r="A12914" s="52" t="s">
        <v>892</v>
      </c>
      <c r="B12914" s="52" t="s">
        <v>1616</v>
      </c>
      <c r="C12914" s="52" t="s">
        <v>480</v>
      </c>
      <c r="D12914" s="52" t="s">
        <v>490</v>
      </c>
      <c r="E12914" s="52" t="s">
        <v>1096</v>
      </c>
      <c r="F12914" s="52" t="s">
        <v>1098</v>
      </c>
      <c r="G12914" s="56" t="s">
        <v>1099</v>
      </c>
      <c r="H12914" s="57">
        <v>25708480233</v>
      </c>
    </row>
    <row r="12915" spans="1:8">
      <c r="A12915" s="52" t="s">
        <v>892</v>
      </c>
      <c r="B12915" s="52" t="s">
        <v>1616</v>
      </c>
      <c r="C12915" s="52" t="s">
        <v>480</v>
      </c>
      <c r="D12915" s="52" t="s">
        <v>490</v>
      </c>
      <c r="E12915" s="52" t="s">
        <v>1133</v>
      </c>
      <c r="F12915" s="52" t="s">
        <v>201</v>
      </c>
      <c r="G12915" s="56" t="s">
        <v>1134</v>
      </c>
      <c r="H12915" s="57">
        <v>300000000</v>
      </c>
    </row>
    <row r="12916" spans="1:8">
      <c r="A12916" s="52" t="s">
        <v>892</v>
      </c>
      <c r="B12916" s="52" t="s">
        <v>1616</v>
      </c>
      <c r="C12916" s="52" t="s">
        <v>480</v>
      </c>
      <c r="D12916" s="52" t="s">
        <v>490</v>
      </c>
      <c r="E12916" s="52" t="s">
        <v>1133</v>
      </c>
      <c r="F12916" s="52" t="s">
        <v>1135</v>
      </c>
      <c r="G12916" s="56" t="s">
        <v>1136</v>
      </c>
      <c r="H12916" s="57">
        <v>300000000</v>
      </c>
    </row>
    <row r="12917" spans="1:8">
      <c r="A12917" s="52" t="s">
        <v>892</v>
      </c>
      <c r="B12917" s="52" t="s">
        <v>1616</v>
      </c>
      <c r="C12917" s="52" t="s">
        <v>480</v>
      </c>
      <c r="D12917" s="52" t="s">
        <v>490</v>
      </c>
      <c r="E12917" s="52" t="s">
        <v>1100</v>
      </c>
      <c r="F12917" s="52" t="s">
        <v>201</v>
      </c>
      <c r="G12917" s="56" t="s">
        <v>1034</v>
      </c>
      <c r="H12917" s="57">
        <v>2640725948</v>
      </c>
    </row>
    <row r="12918" spans="1:8">
      <c r="A12918" s="52" t="s">
        <v>892</v>
      </c>
      <c r="B12918" s="52" t="s">
        <v>1616</v>
      </c>
      <c r="C12918" s="52" t="s">
        <v>480</v>
      </c>
      <c r="D12918" s="52" t="s">
        <v>490</v>
      </c>
      <c r="E12918" s="52" t="s">
        <v>1100</v>
      </c>
      <c r="F12918" s="52" t="s">
        <v>1101</v>
      </c>
      <c r="G12918" s="56" t="s">
        <v>1102</v>
      </c>
      <c r="H12918" s="57">
        <v>340731000</v>
      </c>
    </row>
    <row r="12919" spans="1:8">
      <c r="A12919" s="52" t="s">
        <v>892</v>
      </c>
      <c r="B12919" s="52" t="s">
        <v>1616</v>
      </c>
      <c r="C12919" s="52" t="s">
        <v>480</v>
      </c>
      <c r="D12919" s="52" t="s">
        <v>490</v>
      </c>
      <c r="E12919" s="52" t="s">
        <v>1100</v>
      </c>
      <c r="F12919" s="52" t="s">
        <v>1103</v>
      </c>
      <c r="G12919" s="56" t="s">
        <v>1104</v>
      </c>
      <c r="H12919" s="57">
        <v>2287278948</v>
      </c>
    </row>
    <row r="12920" spans="1:8">
      <c r="A12920" s="52" t="s">
        <v>892</v>
      </c>
      <c r="B12920" s="52" t="s">
        <v>1616</v>
      </c>
      <c r="C12920" s="52" t="s">
        <v>480</v>
      </c>
      <c r="D12920" s="52" t="s">
        <v>490</v>
      </c>
      <c r="E12920" s="52" t="s">
        <v>1100</v>
      </c>
      <c r="F12920" s="52" t="s">
        <v>1105</v>
      </c>
      <c r="G12920" s="56" t="s">
        <v>971</v>
      </c>
      <c r="H12920" s="57">
        <v>12716000</v>
      </c>
    </row>
    <row r="12921" spans="1:8">
      <c r="A12921" s="52" t="s">
        <v>892</v>
      </c>
      <c r="B12921" s="52" t="s">
        <v>1616</v>
      </c>
      <c r="C12921" s="52" t="s">
        <v>480</v>
      </c>
      <c r="D12921" s="52" t="s">
        <v>1147</v>
      </c>
      <c r="E12921" s="52" t="s">
        <v>201</v>
      </c>
      <c r="F12921" s="52" t="s">
        <v>201</v>
      </c>
      <c r="G12921" s="56" t="s">
        <v>1148</v>
      </c>
      <c r="H12921" s="57">
        <v>728654716</v>
      </c>
    </row>
    <row r="12922" spans="1:8">
      <c r="A12922" s="52" t="s">
        <v>892</v>
      </c>
      <c r="B12922" s="52" t="s">
        <v>1616</v>
      </c>
      <c r="C12922" s="52" t="s">
        <v>480</v>
      </c>
      <c r="D12922" s="52" t="s">
        <v>1147</v>
      </c>
      <c r="E12922" s="52" t="s">
        <v>996</v>
      </c>
      <c r="F12922" s="52" t="s">
        <v>201</v>
      </c>
      <c r="G12922" s="56" t="s">
        <v>997</v>
      </c>
      <c r="H12922" s="57">
        <v>5707000</v>
      </c>
    </row>
    <row r="12923" spans="1:8">
      <c r="A12923" s="52" t="s">
        <v>892</v>
      </c>
      <c r="B12923" s="52" t="s">
        <v>1616</v>
      </c>
      <c r="C12923" s="52" t="s">
        <v>480</v>
      </c>
      <c r="D12923" s="52" t="s">
        <v>1147</v>
      </c>
      <c r="E12923" s="52" t="s">
        <v>996</v>
      </c>
      <c r="F12923" s="52" t="s">
        <v>1000</v>
      </c>
      <c r="G12923" s="56" t="s">
        <v>1001</v>
      </c>
      <c r="H12923" s="57">
        <v>4800000</v>
      </c>
    </row>
    <row r="12924" spans="1:8">
      <c r="A12924" s="52" t="s">
        <v>892</v>
      </c>
      <c r="B12924" s="52" t="s">
        <v>1616</v>
      </c>
      <c r="C12924" s="52" t="s">
        <v>480</v>
      </c>
      <c r="D12924" s="52" t="s">
        <v>1147</v>
      </c>
      <c r="E12924" s="52" t="s">
        <v>996</v>
      </c>
      <c r="F12924" s="52" t="s">
        <v>1004</v>
      </c>
      <c r="G12924" s="56" t="s">
        <v>1005</v>
      </c>
      <c r="H12924" s="57">
        <v>907000</v>
      </c>
    </row>
    <row r="12925" spans="1:8">
      <c r="A12925" s="52" t="s">
        <v>892</v>
      </c>
      <c r="B12925" s="52" t="s">
        <v>1616</v>
      </c>
      <c r="C12925" s="52" t="s">
        <v>480</v>
      </c>
      <c r="D12925" s="52" t="s">
        <v>1147</v>
      </c>
      <c r="E12925" s="52" t="s">
        <v>1006</v>
      </c>
      <c r="F12925" s="52" t="s">
        <v>201</v>
      </c>
      <c r="G12925" s="56" t="s">
        <v>1007</v>
      </c>
      <c r="H12925" s="57">
        <v>430272716</v>
      </c>
    </row>
    <row r="12926" spans="1:8">
      <c r="A12926" s="52" t="s">
        <v>892</v>
      </c>
      <c r="B12926" s="52" t="s">
        <v>1616</v>
      </c>
      <c r="C12926" s="52" t="s">
        <v>480</v>
      </c>
      <c r="D12926" s="52" t="s">
        <v>1147</v>
      </c>
      <c r="E12926" s="52" t="s">
        <v>1006</v>
      </c>
      <c r="F12926" s="52" t="s">
        <v>1010</v>
      </c>
      <c r="G12926" s="56" t="s">
        <v>1011</v>
      </c>
      <c r="H12926" s="57">
        <v>2288000</v>
      </c>
    </row>
    <row r="12927" spans="1:8">
      <c r="A12927" s="52" t="s">
        <v>892</v>
      </c>
      <c r="B12927" s="52" t="s">
        <v>1616</v>
      </c>
      <c r="C12927" s="52" t="s">
        <v>480</v>
      </c>
      <c r="D12927" s="52" t="s">
        <v>1147</v>
      </c>
      <c r="E12927" s="52" t="s">
        <v>1006</v>
      </c>
      <c r="F12927" s="52" t="s">
        <v>1014</v>
      </c>
      <c r="G12927" s="56" t="s">
        <v>1015</v>
      </c>
      <c r="H12927" s="57">
        <v>399448716</v>
      </c>
    </row>
    <row r="12928" spans="1:8" ht="25.5">
      <c r="A12928" s="52" t="s">
        <v>892</v>
      </c>
      <c r="B12928" s="52" t="s">
        <v>1616</v>
      </c>
      <c r="C12928" s="52" t="s">
        <v>480</v>
      </c>
      <c r="D12928" s="52" t="s">
        <v>1147</v>
      </c>
      <c r="E12928" s="52" t="s">
        <v>1006</v>
      </c>
      <c r="F12928" s="52" t="s">
        <v>1016</v>
      </c>
      <c r="G12928" s="56" t="s">
        <v>1017</v>
      </c>
      <c r="H12928" s="57">
        <v>22200000</v>
      </c>
    </row>
    <row r="12929" spans="1:8">
      <c r="A12929" s="52" t="s">
        <v>892</v>
      </c>
      <c r="B12929" s="52" t="s">
        <v>1616</v>
      </c>
      <c r="C12929" s="52" t="s">
        <v>480</v>
      </c>
      <c r="D12929" s="52" t="s">
        <v>1147</v>
      </c>
      <c r="E12929" s="52" t="s">
        <v>1006</v>
      </c>
      <c r="F12929" s="52" t="s">
        <v>1020</v>
      </c>
      <c r="G12929" s="56" t="s">
        <v>511</v>
      </c>
      <c r="H12929" s="57">
        <v>6336000</v>
      </c>
    </row>
    <row r="12930" spans="1:8">
      <c r="A12930" s="52" t="s">
        <v>892</v>
      </c>
      <c r="B12930" s="52" t="s">
        <v>1616</v>
      </c>
      <c r="C12930" s="52" t="s">
        <v>480</v>
      </c>
      <c r="D12930" s="52" t="s">
        <v>1147</v>
      </c>
      <c r="E12930" s="52" t="s">
        <v>1044</v>
      </c>
      <c r="F12930" s="52" t="s">
        <v>201</v>
      </c>
      <c r="G12930" s="56" t="s">
        <v>1045</v>
      </c>
      <c r="H12930" s="57">
        <v>12900000</v>
      </c>
    </row>
    <row r="12931" spans="1:8">
      <c r="A12931" s="52" t="s">
        <v>892</v>
      </c>
      <c r="B12931" s="52" t="s">
        <v>1616</v>
      </c>
      <c r="C12931" s="52" t="s">
        <v>480</v>
      </c>
      <c r="D12931" s="52" t="s">
        <v>1147</v>
      </c>
      <c r="E12931" s="52" t="s">
        <v>1044</v>
      </c>
      <c r="F12931" s="52" t="s">
        <v>1048</v>
      </c>
      <c r="G12931" s="56" t="s">
        <v>1049</v>
      </c>
      <c r="H12931" s="57">
        <v>3000000</v>
      </c>
    </row>
    <row r="12932" spans="1:8">
      <c r="A12932" s="52" t="s">
        <v>892</v>
      </c>
      <c r="B12932" s="52" t="s">
        <v>1616</v>
      </c>
      <c r="C12932" s="52" t="s">
        <v>480</v>
      </c>
      <c r="D12932" s="52" t="s">
        <v>1147</v>
      </c>
      <c r="E12932" s="52" t="s">
        <v>1044</v>
      </c>
      <c r="F12932" s="52" t="s">
        <v>1050</v>
      </c>
      <c r="G12932" s="56" t="s">
        <v>1051</v>
      </c>
      <c r="H12932" s="57">
        <v>9900000</v>
      </c>
    </row>
    <row r="12933" spans="1:8" ht="25.5">
      <c r="A12933" s="52" t="s">
        <v>892</v>
      </c>
      <c r="B12933" s="52" t="s">
        <v>1616</v>
      </c>
      <c r="C12933" s="52" t="s">
        <v>480</v>
      </c>
      <c r="D12933" s="52" t="s">
        <v>1147</v>
      </c>
      <c r="E12933" s="52" t="s">
        <v>1058</v>
      </c>
      <c r="F12933" s="52" t="s">
        <v>201</v>
      </c>
      <c r="G12933" s="56" t="s">
        <v>1059</v>
      </c>
      <c r="H12933" s="57">
        <v>199479000</v>
      </c>
    </row>
    <row r="12934" spans="1:8">
      <c r="A12934" s="52" t="s">
        <v>892</v>
      </c>
      <c r="B12934" s="52" t="s">
        <v>1616</v>
      </c>
      <c r="C12934" s="52" t="s">
        <v>480</v>
      </c>
      <c r="D12934" s="52" t="s">
        <v>1147</v>
      </c>
      <c r="E12934" s="52" t="s">
        <v>1058</v>
      </c>
      <c r="F12934" s="52" t="s">
        <v>1064</v>
      </c>
      <c r="G12934" s="56" t="s">
        <v>1065</v>
      </c>
      <c r="H12934" s="57">
        <v>10000000</v>
      </c>
    </row>
    <row r="12935" spans="1:8">
      <c r="A12935" s="52" t="s">
        <v>892</v>
      </c>
      <c r="B12935" s="52" t="s">
        <v>1616</v>
      </c>
      <c r="C12935" s="52" t="s">
        <v>480</v>
      </c>
      <c r="D12935" s="52" t="s">
        <v>1147</v>
      </c>
      <c r="E12935" s="52" t="s">
        <v>1058</v>
      </c>
      <c r="F12935" s="52" t="s">
        <v>1342</v>
      </c>
      <c r="G12935" s="56" t="s">
        <v>1343</v>
      </c>
      <c r="H12935" s="57">
        <v>39650000</v>
      </c>
    </row>
    <row r="12936" spans="1:8">
      <c r="A12936" s="52" t="s">
        <v>892</v>
      </c>
      <c r="B12936" s="52" t="s">
        <v>1616</v>
      </c>
      <c r="C12936" s="52" t="s">
        <v>480</v>
      </c>
      <c r="D12936" s="52" t="s">
        <v>1147</v>
      </c>
      <c r="E12936" s="52" t="s">
        <v>1058</v>
      </c>
      <c r="F12936" s="52" t="s">
        <v>1070</v>
      </c>
      <c r="G12936" s="56" t="s">
        <v>1071</v>
      </c>
      <c r="H12936" s="57">
        <v>149829000</v>
      </c>
    </row>
    <row r="12937" spans="1:8" ht="25.5">
      <c r="A12937" s="52" t="s">
        <v>892</v>
      </c>
      <c r="B12937" s="52" t="s">
        <v>1616</v>
      </c>
      <c r="C12937" s="52" t="s">
        <v>480</v>
      </c>
      <c r="D12937" s="52" t="s">
        <v>1147</v>
      </c>
      <c r="E12937" s="52" t="s">
        <v>1072</v>
      </c>
      <c r="F12937" s="52" t="s">
        <v>201</v>
      </c>
      <c r="G12937" s="56" t="s">
        <v>1073</v>
      </c>
      <c r="H12937" s="57">
        <v>15015000</v>
      </c>
    </row>
    <row r="12938" spans="1:8">
      <c r="A12938" s="52" t="s">
        <v>892</v>
      </c>
      <c r="B12938" s="52" t="s">
        <v>1616</v>
      </c>
      <c r="C12938" s="52" t="s">
        <v>480</v>
      </c>
      <c r="D12938" s="52" t="s">
        <v>1147</v>
      </c>
      <c r="E12938" s="52" t="s">
        <v>1072</v>
      </c>
      <c r="F12938" s="52" t="s">
        <v>1252</v>
      </c>
      <c r="G12938" s="56" t="s">
        <v>1253</v>
      </c>
      <c r="H12938" s="57">
        <v>15015000</v>
      </c>
    </row>
    <row r="12939" spans="1:8" ht="25.5">
      <c r="A12939" s="52" t="s">
        <v>892</v>
      </c>
      <c r="B12939" s="52" t="s">
        <v>1616</v>
      </c>
      <c r="C12939" s="52" t="s">
        <v>480</v>
      </c>
      <c r="D12939" s="52" t="s">
        <v>1147</v>
      </c>
      <c r="E12939" s="52" t="s">
        <v>1076</v>
      </c>
      <c r="F12939" s="52" t="s">
        <v>201</v>
      </c>
      <c r="G12939" s="56" t="s">
        <v>1077</v>
      </c>
      <c r="H12939" s="57">
        <v>31390000</v>
      </c>
    </row>
    <row r="12940" spans="1:8">
      <c r="A12940" s="52" t="s">
        <v>892</v>
      </c>
      <c r="B12940" s="52" t="s">
        <v>1616</v>
      </c>
      <c r="C12940" s="52" t="s">
        <v>480</v>
      </c>
      <c r="D12940" s="52" t="s">
        <v>1147</v>
      </c>
      <c r="E12940" s="52" t="s">
        <v>1076</v>
      </c>
      <c r="F12940" s="52" t="s">
        <v>1112</v>
      </c>
      <c r="G12940" s="56" t="s">
        <v>1113</v>
      </c>
      <c r="H12940" s="57">
        <v>10850000</v>
      </c>
    </row>
    <row r="12941" spans="1:8">
      <c r="A12941" s="52" t="s">
        <v>892</v>
      </c>
      <c r="B12941" s="52" t="s">
        <v>1616</v>
      </c>
      <c r="C12941" s="52" t="s">
        <v>480</v>
      </c>
      <c r="D12941" s="52" t="s">
        <v>1147</v>
      </c>
      <c r="E12941" s="52" t="s">
        <v>1076</v>
      </c>
      <c r="F12941" s="52" t="s">
        <v>1082</v>
      </c>
      <c r="G12941" s="56" t="s">
        <v>971</v>
      </c>
      <c r="H12941" s="57">
        <v>20540000</v>
      </c>
    </row>
    <row r="12942" spans="1:8">
      <c r="A12942" s="52" t="s">
        <v>892</v>
      </c>
      <c r="B12942" s="52" t="s">
        <v>1616</v>
      </c>
      <c r="C12942" s="52" t="s">
        <v>480</v>
      </c>
      <c r="D12942" s="52" t="s">
        <v>1147</v>
      </c>
      <c r="E12942" s="52" t="s">
        <v>1100</v>
      </c>
      <c r="F12942" s="52" t="s">
        <v>201</v>
      </c>
      <c r="G12942" s="56" t="s">
        <v>1034</v>
      </c>
      <c r="H12942" s="57">
        <v>33891000</v>
      </c>
    </row>
    <row r="12943" spans="1:8">
      <c r="A12943" s="52" t="s">
        <v>892</v>
      </c>
      <c r="B12943" s="52" t="s">
        <v>1616</v>
      </c>
      <c r="C12943" s="52" t="s">
        <v>480</v>
      </c>
      <c r="D12943" s="52" t="s">
        <v>1147</v>
      </c>
      <c r="E12943" s="52" t="s">
        <v>1100</v>
      </c>
      <c r="F12943" s="52" t="s">
        <v>1103</v>
      </c>
      <c r="G12943" s="56" t="s">
        <v>1104</v>
      </c>
      <c r="H12943" s="57">
        <v>33891000</v>
      </c>
    </row>
    <row r="12944" spans="1:8">
      <c r="A12944" s="52" t="s">
        <v>892</v>
      </c>
      <c r="B12944" s="52" t="s">
        <v>1616</v>
      </c>
      <c r="C12944" s="52" t="s">
        <v>1422</v>
      </c>
      <c r="D12944" s="52" t="s">
        <v>201</v>
      </c>
      <c r="E12944" s="52" t="s">
        <v>201</v>
      </c>
      <c r="F12944" s="52" t="s">
        <v>201</v>
      </c>
      <c r="G12944" s="56" t="s">
        <v>1423</v>
      </c>
      <c r="H12944" s="57">
        <v>5191528244</v>
      </c>
    </row>
    <row r="12945" spans="1:8">
      <c r="A12945" s="52" t="s">
        <v>892</v>
      </c>
      <c r="B12945" s="52" t="s">
        <v>1616</v>
      </c>
      <c r="C12945" s="52" t="s">
        <v>1422</v>
      </c>
      <c r="D12945" s="52" t="s">
        <v>1591</v>
      </c>
      <c r="E12945" s="52" t="s">
        <v>201</v>
      </c>
      <c r="F12945" s="52" t="s">
        <v>201</v>
      </c>
      <c r="G12945" s="56" t="s">
        <v>1592</v>
      </c>
      <c r="H12945" s="57">
        <v>5191528244</v>
      </c>
    </row>
    <row r="12946" spans="1:8" ht="25.5">
      <c r="A12946" s="52" t="s">
        <v>892</v>
      </c>
      <c r="B12946" s="52" t="s">
        <v>1616</v>
      </c>
      <c r="C12946" s="52" t="s">
        <v>1422</v>
      </c>
      <c r="D12946" s="52" t="s">
        <v>1591</v>
      </c>
      <c r="E12946" s="52" t="s">
        <v>940</v>
      </c>
      <c r="F12946" s="52" t="s">
        <v>201</v>
      </c>
      <c r="G12946" s="56" t="s">
        <v>941</v>
      </c>
      <c r="H12946" s="57">
        <v>6230000</v>
      </c>
    </row>
    <row r="12947" spans="1:8" ht="25.5">
      <c r="A12947" s="52" t="s">
        <v>892</v>
      </c>
      <c r="B12947" s="52" t="s">
        <v>1616</v>
      </c>
      <c r="C12947" s="52" t="s">
        <v>1422</v>
      </c>
      <c r="D12947" s="52" t="s">
        <v>1591</v>
      </c>
      <c r="E12947" s="52" t="s">
        <v>940</v>
      </c>
      <c r="F12947" s="52" t="s">
        <v>942</v>
      </c>
      <c r="G12947" s="56" t="s">
        <v>943</v>
      </c>
      <c r="H12947" s="57">
        <v>6230000</v>
      </c>
    </row>
    <row r="12948" spans="1:8">
      <c r="A12948" s="52" t="s">
        <v>892</v>
      </c>
      <c r="B12948" s="52" t="s">
        <v>1616</v>
      </c>
      <c r="C12948" s="52" t="s">
        <v>1422</v>
      </c>
      <c r="D12948" s="52" t="s">
        <v>1591</v>
      </c>
      <c r="E12948" s="52" t="s">
        <v>972</v>
      </c>
      <c r="F12948" s="52" t="s">
        <v>201</v>
      </c>
      <c r="G12948" s="56" t="s">
        <v>973</v>
      </c>
      <c r="H12948" s="57">
        <v>7830200</v>
      </c>
    </row>
    <row r="12949" spans="1:8">
      <c r="A12949" s="52" t="s">
        <v>892</v>
      </c>
      <c r="B12949" s="52" t="s">
        <v>1616</v>
      </c>
      <c r="C12949" s="52" t="s">
        <v>1422</v>
      </c>
      <c r="D12949" s="52" t="s">
        <v>1591</v>
      </c>
      <c r="E12949" s="52" t="s">
        <v>972</v>
      </c>
      <c r="F12949" s="52" t="s">
        <v>974</v>
      </c>
      <c r="G12949" s="56" t="s">
        <v>975</v>
      </c>
      <c r="H12949" s="57">
        <v>6448400</v>
      </c>
    </row>
    <row r="12950" spans="1:8">
      <c r="A12950" s="52" t="s">
        <v>892</v>
      </c>
      <c r="B12950" s="52" t="s">
        <v>1616</v>
      </c>
      <c r="C12950" s="52" t="s">
        <v>1422</v>
      </c>
      <c r="D12950" s="52" t="s">
        <v>1591</v>
      </c>
      <c r="E12950" s="52" t="s">
        <v>972</v>
      </c>
      <c r="F12950" s="52" t="s">
        <v>976</v>
      </c>
      <c r="G12950" s="56" t="s">
        <v>977</v>
      </c>
      <c r="H12950" s="57">
        <v>1381800</v>
      </c>
    </row>
    <row r="12951" spans="1:8" ht="25.5">
      <c r="A12951" s="52" t="s">
        <v>892</v>
      </c>
      <c r="B12951" s="52" t="s">
        <v>1616</v>
      </c>
      <c r="C12951" s="52" t="s">
        <v>1422</v>
      </c>
      <c r="D12951" s="52" t="s">
        <v>1591</v>
      </c>
      <c r="E12951" s="52" t="s">
        <v>1612</v>
      </c>
      <c r="F12951" s="52" t="s">
        <v>201</v>
      </c>
      <c r="G12951" s="56" t="s">
        <v>1613</v>
      </c>
      <c r="H12951" s="57">
        <v>232665600</v>
      </c>
    </row>
    <row r="12952" spans="1:8">
      <c r="A12952" s="52" t="s">
        <v>892</v>
      </c>
      <c r="B12952" s="52" t="s">
        <v>1616</v>
      </c>
      <c r="C12952" s="52" t="s">
        <v>1422</v>
      </c>
      <c r="D12952" s="52" t="s">
        <v>1591</v>
      </c>
      <c r="E12952" s="52" t="s">
        <v>1612</v>
      </c>
      <c r="F12952" s="52" t="s">
        <v>1614</v>
      </c>
      <c r="G12952" s="56" t="s">
        <v>1615</v>
      </c>
      <c r="H12952" s="57">
        <v>232665600</v>
      </c>
    </row>
    <row r="12953" spans="1:8">
      <c r="A12953" s="52" t="s">
        <v>892</v>
      </c>
      <c r="B12953" s="52" t="s">
        <v>1616</v>
      </c>
      <c r="C12953" s="52" t="s">
        <v>1422</v>
      </c>
      <c r="D12953" s="52" t="s">
        <v>1591</v>
      </c>
      <c r="E12953" s="52" t="s">
        <v>982</v>
      </c>
      <c r="F12953" s="52" t="s">
        <v>201</v>
      </c>
      <c r="G12953" s="56" t="s">
        <v>983</v>
      </c>
      <c r="H12953" s="57">
        <v>11323000</v>
      </c>
    </row>
    <row r="12954" spans="1:8">
      <c r="A12954" s="52" t="s">
        <v>892</v>
      </c>
      <c r="B12954" s="52" t="s">
        <v>1616</v>
      </c>
      <c r="C12954" s="52" t="s">
        <v>1422</v>
      </c>
      <c r="D12954" s="52" t="s">
        <v>1591</v>
      </c>
      <c r="E12954" s="52" t="s">
        <v>982</v>
      </c>
      <c r="F12954" s="52" t="s">
        <v>1242</v>
      </c>
      <c r="G12954" s="56" t="s">
        <v>971</v>
      </c>
      <c r="H12954" s="57">
        <v>11323000</v>
      </c>
    </row>
    <row r="12955" spans="1:8">
      <c r="A12955" s="52" t="s">
        <v>892</v>
      </c>
      <c r="B12955" s="52" t="s">
        <v>1616</v>
      </c>
      <c r="C12955" s="52" t="s">
        <v>1422</v>
      </c>
      <c r="D12955" s="52" t="s">
        <v>1591</v>
      </c>
      <c r="E12955" s="52" t="s">
        <v>986</v>
      </c>
      <c r="F12955" s="52" t="s">
        <v>201</v>
      </c>
      <c r="G12955" s="56" t="s">
        <v>987</v>
      </c>
      <c r="H12955" s="57">
        <v>88084</v>
      </c>
    </row>
    <row r="12956" spans="1:8">
      <c r="A12956" s="52" t="s">
        <v>892</v>
      </c>
      <c r="B12956" s="52" t="s">
        <v>1616</v>
      </c>
      <c r="C12956" s="52" t="s">
        <v>1422</v>
      </c>
      <c r="D12956" s="52" t="s">
        <v>1591</v>
      </c>
      <c r="E12956" s="52" t="s">
        <v>986</v>
      </c>
      <c r="F12956" s="52" t="s">
        <v>988</v>
      </c>
      <c r="G12956" s="56" t="s">
        <v>989</v>
      </c>
      <c r="H12956" s="57">
        <v>88084</v>
      </c>
    </row>
    <row r="12957" spans="1:8">
      <c r="A12957" s="52" t="s">
        <v>892</v>
      </c>
      <c r="B12957" s="52" t="s">
        <v>1616</v>
      </c>
      <c r="C12957" s="52" t="s">
        <v>1422</v>
      </c>
      <c r="D12957" s="52" t="s">
        <v>1591</v>
      </c>
      <c r="E12957" s="52" t="s">
        <v>996</v>
      </c>
      <c r="F12957" s="52" t="s">
        <v>201</v>
      </c>
      <c r="G12957" s="56" t="s">
        <v>997</v>
      </c>
      <c r="H12957" s="57">
        <v>20657000</v>
      </c>
    </row>
    <row r="12958" spans="1:8">
      <c r="A12958" s="52" t="s">
        <v>892</v>
      </c>
      <c r="B12958" s="52" t="s">
        <v>1616</v>
      </c>
      <c r="C12958" s="52" t="s">
        <v>1422</v>
      </c>
      <c r="D12958" s="52" t="s">
        <v>1591</v>
      </c>
      <c r="E12958" s="52" t="s">
        <v>996</v>
      </c>
      <c r="F12958" s="52" t="s">
        <v>998</v>
      </c>
      <c r="G12958" s="56" t="s">
        <v>999</v>
      </c>
      <c r="H12958" s="57">
        <v>657000</v>
      </c>
    </row>
    <row r="12959" spans="1:8">
      <c r="A12959" s="52" t="s">
        <v>892</v>
      </c>
      <c r="B12959" s="52" t="s">
        <v>1616</v>
      </c>
      <c r="C12959" s="52" t="s">
        <v>1422</v>
      </c>
      <c r="D12959" s="52" t="s">
        <v>1591</v>
      </c>
      <c r="E12959" s="52" t="s">
        <v>996</v>
      </c>
      <c r="F12959" s="52" t="s">
        <v>1000</v>
      </c>
      <c r="G12959" s="56" t="s">
        <v>1001</v>
      </c>
      <c r="H12959" s="57">
        <v>20000000</v>
      </c>
    </row>
    <row r="12960" spans="1:8">
      <c r="A12960" s="52" t="s">
        <v>892</v>
      </c>
      <c r="B12960" s="52" t="s">
        <v>1616</v>
      </c>
      <c r="C12960" s="52" t="s">
        <v>1422</v>
      </c>
      <c r="D12960" s="52" t="s">
        <v>1591</v>
      </c>
      <c r="E12960" s="52" t="s">
        <v>1006</v>
      </c>
      <c r="F12960" s="52" t="s">
        <v>201</v>
      </c>
      <c r="G12960" s="56" t="s">
        <v>1007</v>
      </c>
      <c r="H12960" s="57">
        <v>103674000</v>
      </c>
    </row>
    <row r="12961" spans="1:8" ht="38.25">
      <c r="A12961" s="52" t="s">
        <v>892</v>
      </c>
      <c r="B12961" s="52" t="s">
        <v>1616</v>
      </c>
      <c r="C12961" s="52" t="s">
        <v>1422</v>
      </c>
      <c r="D12961" s="52" t="s">
        <v>1591</v>
      </c>
      <c r="E12961" s="52" t="s">
        <v>1006</v>
      </c>
      <c r="F12961" s="52" t="s">
        <v>1012</v>
      </c>
      <c r="G12961" s="56" t="s">
        <v>1013</v>
      </c>
      <c r="H12961" s="57">
        <v>44770000</v>
      </c>
    </row>
    <row r="12962" spans="1:8">
      <c r="A12962" s="52" t="s">
        <v>892</v>
      </c>
      <c r="B12962" s="52" t="s">
        <v>1616</v>
      </c>
      <c r="C12962" s="52" t="s">
        <v>1422</v>
      </c>
      <c r="D12962" s="52" t="s">
        <v>1591</v>
      </c>
      <c r="E12962" s="52" t="s">
        <v>1006</v>
      </c>
      <c r="F12962" s="52" t="s">
        <v>1014</v>
      </c>
      <c r="G12962" s="56" t="s">
        <v>1015</v>
      </c>
      <c r="H12962" s="57">
        <v>29248000</v>
      </c>
    </row>
    <row r="12963" spans="1:8">
      <c r="A12963" s="52" t="s">
        <v>892</v>
      </c>
      <c r="B12963" s="52" t="s">
        <v>1616</v>
      </c>
      <c r="C12963" s="52" t="s">
        <v>1422</v>
      </c>
      <c r="D12963" s="52" t="s">
        <v>1591</v>
      </c>
      <c r="E12963" s="52" t="s">
        <v>1006</v>
      </c>
      <c r="F12963" s="52" t="s">
        <v>1020</v>
      </c>
      <c r="G12963" s="56" t="s">
        <v>511</v>
      </c>
      <c r="H12963" s="57">
        <v>29656000</v>
      </c>
    </row>
    <row r="12964" spans="1:8">
      <c r="A12964" s="52" t="s">
        <v>892</v>
      </c>
      <c r="B12964" s="52" t="s">
        <v>1616</v>
      </c>
      <c r="C12964" s="52" t="s">
        <v>1422</v>
      </c>
      <c r="D12964" s="52" t="s">
        <v>1591</v>
      </c>
      <c r="E12964" s="52" t="s">
        <v>1021</v>
      </c>
      <c r="F12964" s="52" t="s">
        <v>201</v>
      </c>
      <c r="G12964" s="56" t="s">
        <v>1022</v>
      </c>
      <c r="H12964" s="57">
        <v>12000000</v>
      </c>
    </row>
    <row r="12965" spans="1:8">
      <c r="A12965" s="52" t="s">
        <v>892</v>
      </c>
      <c r="B12965" s="52" t="s">
        <v>1616</v>
      </c>
      <c r="C12965" s="52" t="s">
        <v>1422</v>
      </c>
      <c r="D12965" s="52" t="s">
        <v>1591</v>
      </c>
      <c r="E12965" s="52" t="s">
        <v>1021</v>
      </c>
      <c r="F12965" s="52" t="s">
        <v>1243</v>
      </c>
      <c r="G12965" s="56" t="s">
        <v>1244</v>
      </c>
      <c r="H12965" s="57">
        <v>12000000</v>
      </c>
    </row>
    <row r="12966" spans="1:8">
      <c r="A12966" s="52" t="s">
        <v>892</v>
      </c>
      <c r="B12966" s="52" t="s">
        <v>1616</v>
      </c>
      <c r="C12966" s="52" t="s">
        <v>1422</v>
      </c>
      <c r="D12966" s="52" t="s">
        <v>1591</v>
      </c>
      <c r="E12966" s="52" t="s">
        <v>1035</v>
      </c>
      <c r="F12966" s="52" t="s">
        <v>201</v>
      </c>
      <c r="G12966" s="56" t="s">
        <v>1036</v>
      </c>
      <c r="H12966" s="57">
        <v>1400000</v>
      </c>
    </row>
    <row r="12967" spans="1:8">
      <c r="A12967" s="52" t="s">
        <v>892</v>
      </c>
      <c r="B12967" s="52" t="s">
        <v>1616</v>
      </c>
      <c r="C12967" s="52" t="s">
        <v>1422</v>
      </c>
      <c r="D12967" s="52" t="s">
        <v>1591</v>
      </c>
      <c r="E12967" s="52" t="s">
        <v>1035</v>
      </c>
      <c r="F12967" s="52" t="s">
        <v>1037</v>
      </c>
      <c r="G12967" s="56" t="s">
        <v>1038</v>
      </c>
      <c r="H12967" s="57">
        <v>200000</v>
      </c>
    </row>
    <row r="12968" spans="1:8">
      <c r="A12968" s="52" t="s">
        <v>892</v>
      </c>
      <c r="B12968" s="52" t="s">
        <v>1616</v>
      </c>
      <c r="C12968" s="52" t="s">
        <v>1422</v>
      </c>
      <c r="D12968" s="52" t="s">
        <v>1591</v>
      </c>
      <c r="E12968" s="52" t="s">
        <v>1035</v>
      </c>
      <c r="F12968" s="52" t="s">
        <v>1039</v>
      </c>
      <c r="G12968" s="56" t="s">
        <v>1040</v>
      </c>
      <c r="H12968" s="57">
        <v>450000</v>
      </c>
    </row>
    <row r="12969" spans="1:8">
      <c r="A12969" s="52" t="s">
        <v>892</v>
      </c>
      <c r="B12969" s="52" t="s">
        <v>1616</v>
      </c>
      <c r="C12969" s="52" t="s">
        <v>1422</v>
      </c>
      <c r="D12969" s="52" t="s">
        <v>1591</v>
      </c>
      <c r="E12969" s="52" t="s">
        <v>1035</v>
      </c>
      <c r="F12969" s="52" t="s">
        <v>1041</v>
      </c>
      <c r="G12969" s="56" t="s">
        <v>1028</v>
      </c>
      <c r="H12969" s="57">
        <v>750000</v>
      </c>
    </row>
    <row r="12970" spans="1:8">
      <c r="A12970" s="52" t="s">
        <v>892</v>
      </c>
      <c r="B12970" s="52" t="s">
        <v>1616</v>
      </c>
      <c r="C12970" s="52" t="s">
        <v>1422</v>
      </c>
      <c r="D12970" s="52" t="s">
        <v>1591</v>
      </c>
      <c r="E12970" s="52" t="s">
        <v>1044</v>
      </c>
      <c r="F12970" s="52" t="s">
        <v>201</v>
      </c>
      <c r="G12970" s="56" t="s">
        <v>1045</v>
      </c>
      <c r="H12970" s="57">
        <v>99419000</v>
      </c>
    </row>
    <row r="12971" spans="1:8">
      <c r="A12971" s="52" t="s">
        <v>892</v>
      </c>
      <c r="B12971" s="52" t="s">
        <v>1616</v>
      </c>
      <c r="C12971" s="52" t="s">
        <v>1422</v>
      </c>
      <c r="D12971" s="52" t="s">
        <v>1591</v>
      </c>
      <c r="E12971" s="52" t="s">
        <v>1044</v>
      </c>
      <c r="F12971" s="52" t="s">
        <v>1205</v>
      </c>
      <c r="G12971" s="56" t="s">
        <v>1206</v>
      </c>
      <c r="H12971" s="57">
        <v>23793000</v>
      </c>
    </row>
    <row r="12972" spans="1:8">
      <c r="A12972" s="52" t="s">
        <v>892</v>
      </c>
      <c r="B12972" s="52" t="s">
        <v>1616</v>
      </c>
      <c r="C12972" s="52" t="s">
        <v>1422</v>
      </c>
      <c r="D12972" s="52" t="s">
        <v>1591</v>
      </c>
      <c r="E12972" s="52" t="s">
        <v>1044</v>
      </c>
      <c r="F12972" s="52" t="s">
        <v>1048</v>
      </c>
      <c r="G12972" s="56" t="s">
        <v>1049</v>
      </c>
      <c r="H12972" s="57">
        <v>45836000</v>
      </c>
    </row>
    <row r="12973" spans="1:8">
      <c r="A12973" s="52" t="s">
        <v>892</v>
      </c>
      <c r="B12973" s="52" t="s">
        <v>1616</v>
      </c>
      <c r="C12973" s="52" t="s">
        <v>1422</v>
      </c>
      <c r="D12973" s="52" t="s">
        <v>1591</v>
      </c>
      <c r="E12973" s="52" t="s">
        <v>1044</v>
      </c>
      <c r="F12973" s="52" t="s">
        <v>1050</v>
      </c>
      <c r="G12973" s="56" t="s">
        <v>1051</v>
      </c>
      <c r="H12973" s="57">
        <v>29790000</v>
      </c>
    </row>
    <row r="12974" spans="1:8" ht="25.5">
      <c r="A12974" s="52" t="s">
        <v>892</v>
      </c>
      <c r="B12974" s="52" t="s">
        <v>1616</v>
      </c>
      <c r="C12974" s="52" t="s">
        <v>1422</v>
      </c>
      <c r="D12974" s="52" t="s">
        <v>1591</v>
      </c>
      <c r="E12974" s="52" t="s">
        <v>1058</v>
      </c>
      <c r="F12974" s="52" t="s">
        <v>201</v>
      </c>
      <c r="G12974" s="56" t="s">
        <v>1059</v>
      </c>
      <c r="H12974" s="57">
        <v>2751514800</v>
      </c>
    </row>
    <row r="12975" spans="1:8">
      <c r="A12975" s="52" t="s">
        <v>892</v>
      </c>
      <c r="B12975" s="52" t="s">
        <v>1616</v>
      </c>
      <c r="C12975" s="52" t="s">
        <v>1422</v>
      </c>
      <c r="D12975" s="52" t="s">
        <v>1591</v>
      </c>
      <c r="E12975" s="52" t="s">
        <v>1058</v>
      </c>
      <c r="F12975" s="52" t="s">
        <v>1247</v>
      </c>
      <c r="G12975" s="56" t="s">
        <v>1248</v>
      </c>
      <c r="H12975" s="57">
        <v>839599800</v>
      </c>
    </row>
    <row r="12976" spans="1:8">
      <c r="A12976" s="52" t="s">
        <v>892</v>
      </c>
      <c r="B12976" s="52" t="s">
        <v>1616</v>
      </c>
      <c r="C12976" s="52" t="s">
        <v>1422</v>
      </c>
      <c r="D12976" s="52" t="s">
        <v>1591</v>
      </c>
      <c r="E12976" s="52" t="s">
        <v>1058</v>
      </c>
      <c r="F12976" s="52" t="s">
        <v>1064</v>
      </c>
      <c r="G12976" s="56" t="s">
        <v>1065</v>
      </c>
      <c r="H12976" s="57">
        <v>59585000</v>
      </c>
    </row>
    <row r="12977" spans="1:8">
      <c r="A12977" s="52" t="s">
        <v>892</v>
      </c>
      <c r="B12977" s="52" t="s">
        <v>1616</v>
      </c>
      <c r="C12977" s="52" t="s">
        <v>1422</v>
      </c>
      <c r="D12977" s="52" t="s">
        <v>1591</v>
      </c>
      <c r="E12977" s="52" t="s">
        <v>1058</v>
      </c>
      <c r="F12977" s="52" t="s">
        <v>1066</v>
      </c>
      <c r="G12977" s="56" t="s">
        <v>1067</v>
      </c>
      <c r="H12977" s="57">
        <v>4350000</v>
      </c>
    </row>
    <row r="12978" spans="1:8">
      <c r="A12978" s="52" t="s">
        <v>892</v>
      </c>
      <c r="B12978" s="52" t="s">
        <v>1616</v>
      </c>
      <c r="C12978" s="52" t="s">
        <v>1422</v>
      </c>
      <c r="D12978" s="52" t="s">
        <v>1591</v>
      </c>
      <c r="E12978" s="52" t="s">
        <v>1058</v>
      </c>
      <c r="F12978" s="52" t="s">
        <v>1342</v>
      </c>
      <c r="G12978" s="56" t="s">
        <v>1343</v>
      </c>
      <c r="H12978" s="57">
        <v>70414000</v>
      </c>
    </row>
    <row r="12979" spans="1:8">
      <c r="A12979" s="52" t="s">
        <v>892</v>
      </c>
      <c r="B12979" s="52" t="s">
        <v>1616</v>
      </c>
      <c r="C12979" s="52" t="s">
        <v>1422</v>
      </c>
      <c r="D12979" s="52" t="s">
        <v>1591</v>
      </c>
      <c r="E12979" s="52" t="s">
        <v>1058</v>
      </c>
      <c r="F12979" s="52" t="s">
        <v>1070</v>
      </c>
      <c r="G12979" s="56" t="s">
        <v>1071</v>
      </c>
      <c r="H12979" s="57">
        <v>1777566000</v>
      </c>
    </row>
    <row r="12980" spans="1:8" ht="25.5">
      <c r="A12980" s="52" t="s">
        <v>892</v>
      </c>
      <c r="B12980" s="52" t="s">
        <v>1616</v>
      </c>
      <c r="C12980" s="52" t="s">
        <v>1422</v>
      </c>
      <c r="D12980" s="52" t="s">
        <v>1591</v>
      </c>
      <c r="E12980" s="52" t="s">
        <v>1072</v>
      </c>
      <c r="F12980" s="52" t="s">
        <v>201</v>
      </c>
      <c r="G12980" s="56" t="s">
        <v>1073</v>
      </c>
      <c r="H12980" s="57">
        <v>933602000</v>
      </c>
    </row>
    <row r="12981" spans="1:8">
      <c r="A12981" s="52" t="s">
        <v>892</v>
      </c>
      <c r="B12981" s="52" t="s">
        <v>1616</v>
      </c>
      <c r="C12981" s="52" t="s">
        <v>1422</v>
      </c>
      <c r="D12981" s="52" t="s">
        <v>1591</v>
      </c>
      <c r="E12981" s="52" t="s">
        <v>1072</v>
      </c>
      <c r="F12981" s="52" t="s">
        <v>1251</v>
      </c>
      <c r="G12981" s="56" t="s">
        <v>1248</v>
      </c>
      <c r="H12981" s="57">
        <v>18486000</v>
      </c>
    </row>
    <row r="12982" spans="1:8">
      <c r="A12982" s="52" t="s">
        <v>892</v>
      </c>
      <c r="B12982" s="52" t="s">
        <v>1616</v>
      </c>
      <c r="C12982" s="52" t="s">
        <v>1422</v>
      </c>
      <c r="D12982" s="52" t="s">
        <v>1591</v>
      </c>
      <c r="E12982" s="52" t="s">
        <v>1072</v>
      </c>
      <c r="F12982" s="52" t="s">
        <v>1075</v>
      </c>
      <c r="G12982" s="56" t="s">
        <v>1065</v>
      </c>
      <c r="H12982" s="57">
        <v>14800000</v>
      </c>
    </row>
    <row r="12983" spans="1:8">
      <c r="A12983" s="52" t="s">
        <v>892</v>
      </c>
      <c r="B12983" s="52" t="s">
        <v>1616</v>
      </c>
      <c r="C12983" s="52" t="s">
        <v>1422</v>
      </c>
      <c r="D12983" s="52" t="s">
        <v>1591</v>
      </c>
      <c r="E12983" s="52" t="s">
        <v>1072</v>
      </c>
      <c r="F12983" s="52" t="s">
        <v>1252</v>
      </c>
      <c r="G12983" s="56" t="s">
        <v>1253</v>
      </c>
      <c r="H12983" s="57">
        <v>900316000</v>
      </c>
    </row>
    <row r="12984" spans="1:8" ht="25.5">
      <c r="A12984" s="52" t="s">
        <v>892</v>
      </c>
      <c r="B12984" s="52" t="s">
        <v>1616</v>
      </c>
      <c r="C12984" s="52" t="s">
        <v>1422</v>
      </c>
      <c r="D12984" s="52" t="s">
        <v>1591</v>
      </c>
      <c r="E12984" s="52" t="s">
        <v>1076</v>
      </c>
      <c r="F12984" s="52" t="s">
        <v>201</v>
      </c>
      <c r="G12984" s="56" t="s">
        <v>1077</v>
      </c>
      <c r="H12984" s="57">
        <v>138434560</v>
      </c>
    </row>
    <row r="12985" spans="1:8">
      <c r="A12985" s="52" t="s">
        <v>892</v>
      </c>
      <c r="B12985" s="52" t="s">
        <v>1616</v>
      </c>
      <c r="C12985" s="52" t="s">
        <v>1422</v>
      </c>
      <c r="D12985" s="52" t="s">
        <v>1591</v>
      </c>
      <c r="E12985" s="52" t="s">
        <v>1076</v>
      </c>
      <c r="F12985" s="52" t="s">
        <v>1112</v>
      </c>
      <c r="G12985" s="56" t="s">
        <v>1113</v>
      </c>
      <c r="H12985" s="57">
        <v>87790060</v>
      </c>
    </row>
    <row r="12986" spans="1:8">
      <c r="A12986" s="52" t="s">
        <v>892</v>
      </c>
      <c r="B12986" s="52" t="s">
        <v>1616</v>
      </c>
      <c r="C12986" s="52" t="s">
        <v>1422</v>
      </c>
      <c r="D12986" s="52" t="s">
        <v>1591</v>
      </c>
      <c r="E12986" s="52" t="s">
        <v>1076</v>
      </c>
      <c r="F12986" s="52" t="s">
        <v>1080</v>
      </c>
      <c r="G12986" s="56" t="s">
        <v>1081</v>
      </c>
      <c r="H12986" s="57">
        <v>250000</v>
      </c>
    </row>
    <row r="12987" spans="1:8">
      <c r="A12987" s="52" t="s">
        <v>892</v>
      </c>
      <c r="B12987" s="52" t="s">
        <v>1616</v>
      </c>
      <c r="C12987" s="52" t="s">
        <v>1422</v>
      </c>
      <c r="D12987" s="52" t="s">
        <v>1591</v>
      </c>
      <c r="E12987" s="52" t="s">
        <v>1076</v>
      </c>
      <c r="F12987" s="52" t="s">
        <v>1082</v>
      </c>
      <c r="G12987" s="56" t="s">
        <v>971</v>
      </c>
      <c r="H12987" s="57">
        <v>50394500</v>
      </c>
    </row>
    <row r="12988" spans="1:8">
      <c r="A12988" s="52" t="s">
        <v>892</v>
      </c>
      <c r="B12988" s="52" t="s">
        <v>1616</v>
      </c>
      <c r="C12988" s="52" t="s">
        <v>1422</v>
      </c>
      <c r="D12988" s="52" t="s">
        <v>1591</v>
      </c>
      <c r="E12988" s="52" t="s">
        <v>1189</v>
      </c>
      <c r="F12988" s="52" t="s">
        <v>201</v>
      </c>
      <c r="G12988" s="56" t="s">
        <v>1190</v>
      </c>
      <c r="H12988" s="57">
        <v>25000000</v>
      </c>
    </row>
    <row r="12989" spans="1:8">
      <c r="A12989" s="52" t="s">
        <v>892</v>
      </c>
      <c r="B12989" s="52" t="s">
        <v>1616</v>
      </c>
      <c r="C12989" s="52" t="s">
        <v>1422</v>
      </c>
      <c r="D12989" s="52" t="s">
        <v>1591</v>
      </c>
      <c r="E12989" s="52" t="s">
        <v>1189</v>
      </c>
      <c r="F12989" s="52" t="s">
        <v>1321</v>
      </c>
      <c r="G12989" s="56" t="s">
        <v>1322</v>
      </c>
      <c r="H12989" s="57">
        <v>25000000</v>
      </c>
    </row>
    <row r="12990" spans="1:8">
      <c r="A12990" s="52" t="s">
        <v>892</v>
      </c>
      <c r="B12990" s="52" t="s">
        <v>1616</v>
      </c>
      <c r="C12990" s="52" t="s">
        <v>1422</v>
      </c>
      <c r="D12990" s="52" t="s">
        <v>1591</v>
      </c>
      <c r="E12990" s="52" t="s">
        <v>1083</v>
      </c>
      <c r="F12990" s="52" t="s">
        <v>201</v>
      </c>
      <c r="G12990" s="56" t="s">
        <v>971</v>
      </c>
      <c r="H12990" s="57">
        <v>17690000</v>
      </c>
    </row>
    <row r="12991" spans="1:8">
      <c r="A12991" s="52" t="s">
        <v>892</v>
      </c>
      <c r="B12991" s="52" t="s">
        <v>1616</v>
      </c>
      <c r="C12991" s="52" t="s">
        <v>1422</v>
      </c>
      <c r="D12991" s="52" t="s">
        <v>1591</v>
      </c>
      <c r="E12991" s="52" t="s">
        <v>1083</v>
      </c>
      <c r="F12991" s="52" t="s">
        <v>1090</v>
      </c>
      <c r="G12991" s="56" t="s">
        <v>1091</v>
      </c>
      <c r="H12991" s="57">
        <v>17690000</v>
      </c>
    </row>
    <row r="12992" spans="1:8">
      <c r="A12992" s="52" t="s">
        <v>892</v>
      </c>
      <c r="B12992" s="52" t="s">
        <v>1616</v>
      </c>
      <c r="C12992" s="52" t="s">
        <v>1422</v>
      </c>
      <c r="D12992" s="52" t="s">
        <v>1591</v>
      </c>
      <c r="E12992" s="52" t="s">
        <v>1096</v>
      </c>
      <c r="F12992" s="52" t="s">
        <v>201</v>
      </c>
      <c r="G12992" s="56" t="s">
        <v>1097</v>
      </c>
      <c r="H12992" s="57">
        <v>225058000</v>
      </c>
    </row>
    <row r="12993" spans="1:8" ht="25.5">
      <c r="A12993" s="52" t="s">
        <v>892</v>
      </c>
      <c r="B12993" s="52" t="s">
        <v>1616</v>
      </c>
      <c r="C12993" s="52" t="s">
        <v>1422</v>
      </c>
      <c r="D12993" s="52" t="s">
        <v>1591</v>
      </c>
      <c r="E12993" s="52" t="s">
        <v>1096</v>
      </c>
      <c r="F12993" s="52" t="s">
        <v>1098</v>
      </c>
      <c r="G12993" s="56" t="s">
        <v>1099</v>
      </c>
      <c r="H12993" s="57">
        <v>225058000</v>
      </c>
    </row>
    <row r="12994" spans="1:8">
      <c r="A12994" s="52" t="s">
        <v>892</v>
      </c>
      <c r="B12994" s="52" t="s">
        <v>1616</v>
      </c>
      <c r="C12994" s="52" t="s">
        <v>1422</v>
      </c>
      <c r="D12994" s="52" t="s">
        <v>1591</v>
      </c>
      <c r="E12994" s="52" t="s">
        <v>1133</v>
      </c>
      <c r="F12994" s="52" t="s">
        <v>201</v>
      </c>
      <c r="G12994" s="56" t="s">
        <v>1134</v>
      </c>
      <c r="H12994" s="57">
        <v>597265000</v>
      </c>
    </row>
    <row r="12995" spans="1:8">
      <c r="A12995" s="52" t="s">
        <v>892</v>
      </c>
      <c r="B12995" s="52" t="s">
        <v>1616</v>
      </c>
      <c r="C12995" s="52" t="s">
        <v>1422</v>
      </c>
      <c r="D12995" s="52" t="s">
        <v>1591</v>
      </c>
      <c r="E12995" s="52" t="s">
        <v>1133</v>
      </c>
      <c r="F12995" s="52" t="s">
        <v>1135</v>
      </c>
      <c r="G12995" s="56" t="s">
        <v>1136</v>
      </c>
      <c r="H12995" s="57">
        <v>597265000</v>
      </c>
    </row>
    <row r="12996" spans="1:8">
      <c r="A12996" s="52" t="s">
        <v>892</v>
      </c>
      <c r="B12996" s="52" t="s">
        <v>1616</v>
      </c>
      <c r="C12996" s="52" t="s">
        <v>1422</v>
      </c>
      <c r="D12996" s="52" t="s">
        <v>1591</v>
      </c>
      <c r="E12996" s="52" t="s">
        <v>1100</v>
      </c>
      <c r="F12996" s="52" t="s">
        <v>201</v>
      </c>
      <c r="G12996" s="56" t="s">
        <v>1034</v>
      </c>
      <c r="H12996" s="57">
        <v>7677000</v>
      </c>
    </row>
    <row r="12997" spans="1:8">
      <c r="A12997" s="52" t="s">
        <v>892</v>
      </c>
      <c r="B12997" s="52" t="s">
        <v>1616</v>
      </c>
      <c r="C12997" s="52" t="s">
        <v>1422</v>
      </c>
      <c r="D12997" s="52" t="s">
        <v>1591</v>
      </c>
      <c r="E12997" s="52" t="s">
        <v>1100</v>
      </c>
      <c r="F12997" s="52" t="s">
        <v>1103</v>
      </c>
      <c r="G12997" s="56" t="s">
        <v>1104</v>
      </c>
      <c r="H12997" s="57">
        <v>7677000</v>
      </c>
    </row>
    <row r="12998" spans="1:8">
      <c r="A12998" s="52" t="s">
        <v>892</v>
      </c>
      <c r="B12998" s="52" t="s">
        <v>1616</v>
      </c>
      <c r="C12998" s="52" t="s">
        <v>1149</v>
      </c>
      <c r="D12998" s="52" t="s">
        <v>201</v>
      </c>
      <c r="E12998" s="52" t="s">
        <v>201</v>
      </c>
      <c r="F12998" s="52" t="s">
        <v>201</v>
      </c>
      <c r="G12998" s="56" t="s">
        <v>1150</v>
      </c>
      <c r="H12998" s="57">
        <v>22882507123</v>
      </c>
    </row>
    <row r="12999" spans="1:8">
      <c r="A12999" s="52" t="s">
        <v>892</v>
      </c>
      <c r="B12999" s="52" t="s">
        <v>1616</v>
      </c>
      <c r="C12999" s="52" t="s">
        <v>1149</v>
      </c>
      <c r="D12999" s="52" t="s">
        <v>1151</v>
      </c>
      <c r="E12999" s="52" t="s">
        <v>201</v>
      </c>
      <c r="F12999" s="52" t="s">
        <v>201</v>
      </c>
      <c r="G12999" s="56" t="s">
        <v>1152</v>
      </c>
      <c r="H12999" s="57">
        <v>22882507123</v>
      </c>
    </row>
    <row r="13000" spans="1:8" ht="25.5">
      <c r="A13000" s="52" t="s">
        <v>892</v>
      </c>
      <c r="B13000" s="52" t="s">
        <v>1616</v>
      </c>
      <c r="C13000" s="52" t="s">
        <v>1149</v>
      </c>
      <c r="D13000" s="52" t="s">
        <v>1151</v>
      </c>
      <c r="E13000" s="52" t="s">
        <v>940</v>
      </c>
      <c r="F13000" s="52" t="s">
        <v>201</v>
      </c>
      <c r="G13000" s="56" t="s">
        <v>941</v>
      </c>
      <c r="H13000" s="57">
        <v>7200000</v>
      </c>
    </row>
    <row r="13001" spans="1:8" ht="25.5">
      <c r="A13001" s="52" t="s">
        <v>892</v>
      </c>
      <c r="B13001" s="52" t="s">
        <v>1616</v>
      </c>
      <c r="C13001" s="52" t="s">
        <v>1149</v>
      </c>
      <c r="D13001" s="52" t="s">
        <v>1151</v>
      </c>
      <c r="E13001" s="52" t="s">
        <v>940</v>
      </c>
      <c r="F13001" s="52" t="s">
        <v>942</v>
      </c>
      <c r="G13001" s="56" t="s">
        <v>943</v>
      </c>
      <c r="H13001" s="57">
        <v>7200000</v>
      </c>
    </row>
    <row r="13002" spans="1:8">
      <c r="A13002" s="52" t="s">
        <v>892</v>
      </c>
      <c r="B13002" s="52" t="s">
        <v>1616</v>
      </c>
      <c r="C13002" s="52" t="s">
        <v>1149</v>
      </c>
      <c r="D13002" s="52" t="s">
        <v>1151</v>
      </c>
      <c r="E13002" s="52" t="s">
        <v>944</v>
      </c>
      <c r="F13002" s="52" t="s">
        <v>201</v>
      </c>
      <c r="G13002" s="56" t="s">
        <v>945</v>
      </c>
      <c r="H13002" s="57">
        <v>4900000</v>
      </c>
    </row>
    <row r="13003" spans="1:8">
      <c r="A13003" s="52" t="s">
        <v>892</v>
      </c>
      <c r="B13003" s="52" t="s">
        <v>1616</v>
      </c>
      <c r="C13003" s="52" t="s">
        <v>1149</v>
      </c>
      <c r="D13003" s="52" t="s">
        <v>1151</v>
      </c>
      <c r="E13003" s="52" t="s">
        <v>944</v>
      </c>
      <c r="F13003" s="52" t="s">
        <v>948</v>
      </c>
      <c r="G13003" s="56" t="s">
        <v>949</v>
      </c>
      <c r="H13003" s="57">
        <v>4900000</v>
      </c>
    </row>
    <row r="13004" spans="1:8">
      <c r="A13004" s="52" t="s">
        <v>892</v>
      </c>
      <c r="B13004" s="52" t="s">
        <v>1616</v>
      </c>
      <c r="C13004" s="52" t="s">
        <v>1149</v>
      </c>
      <c r="D13004" s="52" t="s">
        <v>1151</v>
      </c>
      <c r="E13004" s="52" t="s">
        <v>1139</v>
      </c>
      <c r="F13004" s="52" t="s">
        <v>201</v>
      </c>
      <c r="G13004" s="56" t="s">
        <v>1140</v>
      </c>
      <c r="H13004" s="57">
        <v>421945600</v>
      </c>
    </row>
    <row r="13005" spans="1:8">
      <c r="A13005" s="52" t="s">
        <v>892</v>
      </c>
      <c r="B13005" s="52" t="s">
        <v>1616</v>
      </c>
      <c r="C13005" s="52" t="s">
        <v>1149</v>
      </c>
      <c r="D13005" s="52" t="s">
        <v>1151</v>
      </c>
      <c r="E13005" s="52" t="s">
        <v>1139</v>
      </c>
      <c r="F13005" s="52" t="s">
        <v>1203</v>
      </c>
      <c r="G13005" s="56" t="s">
        <v>1204</v>
      </c>
      <c r="H13005" s="57">
        <v>83647000</v>
      </c>
    </row>
    <row r="13006" spans="1:8">
      <c r="A13006" s="52" t="s">
        <v>892</v>
      </c>
      <c r="B13006" s="52" t="s">
        <v>1616</v>
      </c>
      <c r="C13006" s="52" t="s">
        <v>1149</v>
      </c>
      <c r="D13006" s="52" t="s">
        <v>1151</v>
      </c>
      <c r="E13006" s="52" t="s">
        <v>1139</v>
      </c>
      <c r="F13006" s="52" t="s">
        <v>1141</v>
      </c>
      <c r="G13006" s="56" t="s">
        <v>1142</v>
      </c>
      <c r="H13006" s="57">
        <v>230916000</v>
      </c>
    </row>
    <row r="13007" spans="1:8">
      <c r="A13007" s="52" t="s">
        <v>892</v>
      </c>
      <c r="B13007" s="52" t="s">
        <v>1616</v>
      </c>
      <c r="C13007" s="52" t="s">
        <v>1149</v>
      </c>
      <c r="D13007" s="52" t="s">
        <v>1151</v>
      </c>
      <c r="E13007" s="52" t="s">
        <v>1139</v>
      </c>
      <c r="F13007" s="52" t="s">
        <v>1266</v>
      </c>
      <c r="G13007" s="56" t="s">
        <v>1267</v>
      </c>
      <c r="H13007" s="57">
        <v>107382600</v>
      </c>
    </row>
    <row r="13008" spans="1:8">
      <c r="A13008" s="52" t="s">
        <v>892</v>
      </c>
      <c r="B13008" s="52" t="s">
        <v>1616</v>
      </c>
      <c r="C13008" s="52" t="s">
        <v>1149</v>
      </c>
      <c r="D13008" s="52" t="s">
        <v>1151</v>
      </c>
      <c r="E13008" s="52" t="s">
        <v>986</v>
      </c>
      <c r="F13008" s="52" t="s">
        <v>201</v>
      </c>
      <c r="G13008" s="56" t="s">
        <v>987</v>
      </c>
      <c r="H13008" s="57">
        <v>2400000</v>
      </c>
    </row>
    <row r="13009" spans="1:8">
      <c r="A13009" s="52" t="s">
        <v>892</v>
      </c>
      <c r="B13009" s="52" t="s">
        <v>1616</v>
      </c>
      <c r="C13009" s="52" t="s">
        <v>1149</v>
      </c>
      <c r="D13009" s="52" t="s">
        <v>1151</v>
      </c>
      <c r="E13009" s="52" t="s">
        <v>986</v>
      </c>
      <c r="F13009" s="52" t="s">
        <v>992</v>
      </c>
      <c r="G13009" s="56" t="s">
        <v>993</v>
      </c>
      <c r="H13009" s="57">
        <v>2400000</v>
      </c>
    </row>
    <row r="13010" spans="1:8">
      <c r="A13010" s="52" t="s">
        <v>892</v>
      </c>
      <c r="B13010" s="52" t="s">
        <v>1616</v>
      </c>
      <c r="C13010" s="52" t="s">
        <v>1149</v>
      </c>
      <c r="D13010" s="52" t="s">
        <v>1151</v>
      </c>
      <c r="E13010" s="52" t="s">
        <v>996</v>
      </c>
      <c r="F13010" s="52" t="s">
        <v>201</v>
      </c>
      <c r="G13010" s="56" t="s">
        <v>997</v>
      </c>
      <c r="H13010" s="57">
        <v>20434000</v>
      </c>
    </row>
    <row r="13011" spans="1:8">
      <c r="A13011" s="52" t="s">
        <v>892</v>
      </c>
      <c r="B13011" s="52" t="s">
        <v>1616</v>
      </c>
      <c r="C13011" s="52" t="s">
        <v>1149</v>
      </c>
      <c r="D13011" s="52" t="s">
        <v>1151</v>
      </c>
      <c r="E13011" s="52" t="s">
        <v>996</v>
      </c>
      <c r="F13011" s="52" t="s">
        <v>998</v>
      </c>
      <c r="G13011" s="56" t="s">
        <v>999</v>
      </c>
      <c r="H13011" s="57">
        <v>1609000</v>
      </c>
    </row>
    <row r="13012" spans="1:8">
      <c r="A13012" s="52" t="s">
        <v>892</v>
      </c>
      <c r="B13012" s="52" t="s">
        <v>1616</v>
      </c>
      <c r="C13012" s="52" t="s">
        <v>1149</v>
      </c>
      <c r="D13012" s="52" t="s">
        <v>1151</v>
      </c>
      <c r="E13012" s="52" t="s">
        <v>996</v>
      </c>
      <c r="F13012" s="52" t="s">
        <v>1000</v>
      </c>
      <c r="G13012" s="56" t="s">
        <v>1001</v>
      </c>
      <c r="H13012" s="57">
        <v>9970000</v>
      </c>
    </row>
    <row r="13013" spans="1:8">
      <c r="A13013" s="52" t="s">
        <v>892</v>
      </c>
      <c r="B13013" s="52" t="s">
        <v>1616</v>
      </c>
      <c r="C13013" s="52" t="s">
        <v>1149</v>
      </c>
      <c r="D13013" s="52" t="s">
        <v>1151</v>
      </c>
      <c r="E13013" s="52" t="s">
        <v>996</v>
      </c>
      <c r="F13013" s="52" t="s">
        <v>1004</v>
      </c>
      <c r="G13013" s="56" t="s">
        <v>1005</v>
      </c>
      <c r="H13013" s="57">
        <v>8855000</v>
      </c>
    </row>
    <row r="13014" spans="1:8">
      <c r="A13014" s="52" t="s">
        <v>892</v>
      </c>
      <c r="B13014" s="52" t="s">
        <v>1616</v>
      </c>
      <c r="C13014" s="52" t="s">
        <v>1149</v>
      </c>
      <c r="D13014" s="52" t="s">
        <v>1151</v>
      </c>
      <c r="E13014" s="52" t="s">
        <v>1006</v>
      </c>
      <c r="F13014" s="52" t="s">
        <v>201</v>
      </c>
      <c r="G13014" s="56" t="s">
        <v>1007</v>
      </c>
      <c r="H13014" s="57">
        <v>54289400</v>
      </c>
    </row>
    <row r="13015" spans="1:8">
      <c r="A13015" s="52" t="s">
        <v>892</v>
      </c>
      <c r="B13015" s="52" t="s">
        <v>1616</v>
      </c>
      <c r="C13015" s="52" t="s">
        <v>1149</v>
      </c>
      <c r="D13015" s="52" t="s">
        <v>1151</v>
      </c>
      <c r="E13015" s="52" t="s">
        <v>1006</v>
      </c>
      <c r="F13015" s="52" t="s">
        <v>1014</v>
      </c>
      <c r="G13015" s="56" t="s">
        <v>1015</v>
      </c>
      <c r="H13015" s="57">
        <v>54289400</v>
      </c>
    </row>
    <row r="13016" spans="1:8">
      <c r="A13016" s="52" t="s">
        <v>892</v>
      </c>
      <c r="B13016" s="52" t="s">
        <v>1616</v>
      </c>
      <c r="C13016" s="52" t="s">
        <v>1149</v>
      </c>
      <c r="D13016" s="52" t="s">
        <v>1151</v>
      </c>
      <c r="E13016" s="52" t="s">
        <v>1021</v>
      </c>
      <c r="F13016" s="52" t="s">
        <v>201</v>
      </c>
      <c r="G13016" s="56" t="s">
        <v>1022</v>
      </c>
      <c r="H13016" s="57">
        <v>9710000</v>
      </c>
    </row>
    <row r="13017" spans="1:8">
      <c r="A13017" s="52" t="s">
        <v>892</v>
      </c>
      <c r="B13017" s="52" t="s">
        <v>1616</v>
      </c>
      <c r="C13017" s="52" t="s">
        <v>1149</v>
      </c>
      <c r="D13017" s="52" t="s">
        <v>1151</v>
      </c>
      <c r="E13017" s="52" t="s">
        <v>1021</v>
      </c>
      <c r="F13017" s="52" t="s">
        <v>1243</v>
      </c>
      <c r="G13017" s="56" t="s">
        <v>1244</v>
      </c>
      <c r="H13017" s="57">
        <v>1500000</v>
      </c>
    </row>
    <row r="13018" spans="1:8">
      <c r="A13018" s="52" t="s">
        <v>892</v>
      </c>
      <c r="B13018" s="52" t="s">
        <v>1616</v>
      </c>
      <c r="C13018" s="52" t="s">
        <v>1149</v>
      </c>
      <c r="D13018" s="52" t="s">
        <v>1151</v>
      </c>
      <c r="E13018" s="52" t="s">
        <v>1021</v>
      </c>
      <c r="F13018" s="52" t="s">
        <v>1033</v>
      </c>
      <c r="G13018" s="56" t="s">
        <v>1034</v>
      </c>
      <c r="H13018" s="57">
        <v>8210000</v>
      </c>
    </row>
    <row r="13019" spans="1:8">
      <c r="A13019" s="52" t="s">
        <v>892</v>
      </c>
      <c r="B13019" s="52" t="s">
        <v>1616</v>
      </c>
      <c r="C13019" s="52" t="s">
        <v>1149</v>
      </c>
      <c r="D13019" s="52" t="s">
        <v>1151</v>
      </c>
      <c r="E13019" s="52" t="s">
        <v>1035</v>
      </c>
      <c r="F13019" s="52" t="s">
        <v>201</v>
      </c>
      <c r="G13019" s="56" t="s">
        <v>1036</v>
      </c>
      <c r="H13019" s="57">
        <v>2320000</v>
      </c>
    </row>
    <row r="13020" spans="1:8">
      <c r="A13020" s="52" t="s">
        <v>892</v>
      </c>
      <c r="B13020" s="52" t="s">
        <v>1616</v>
      </c>
      <c r="C13020" s="52" t="s">
        <v>1149</v>
      </c>
      <c r="D13020" s="52" t="s">
        <v>1151</v>
      </c>
      <c r="E13020" s="52" t="s">
        <v>1035</v>
      </c>
      <c r="F13020" s="52" t="s">
        <v>1037</v>
      </c>
      <c r="G13020" s="56" t="s">
        <v>1038</v>
      </c>
      <c r="H13020" s="57">
        <v>70000</v>
      </c>
    </row>
    <row r="13021" spans="1:8">
      <c r="A13021" s="52" t="s">
        <v>892</v>
      </c>
      <c r="B13021" s="52" t="s">
        <v>1616</v>
      </c>
      <c r="C13021" s="52" t="s">
        <v>1149</v>
      </c>
      <c r="D13021" s="52" t="s">
        <v>1151</v>
      </c>
      <c r="E13021" s="52" t="s">
        <v>1035</v>
      </c>
      <c r="F13021" s="52" t="s">
        <v>1039</v>
      </c>
      <c r="G13021" s="56" t="s">
        <v>1040</v>
      </c>
      <c r="H13021" s="57">
        <v>450000</v>
      </c>
    </row>
    <row r="13022" spans="1:8">
      <c r="A13022" s="52" t="s">
        <v>892</v>
      </c>
      <c r="B13022" s="52" t="s">
        <v>1616</v>
      </c>
      <c r="C13022" s="52" t="s">
        <v>1149</v>
      </c>
      <c r="D13022" s="52" t="s">
        <v>1151</v>
      </c>
      <c r="E13022" s="52" t="s">
        <v>1035</v>
      </c>
      <c r="F13022" s="52" t="s">
        <v>1041</v>
      </c>
      <c r="G13022" s="56" t="s">
        <v>1028</v>
      </c>
      <c r="H13022" s="57">
        <v>1800000</v>
      </c>
    </row>
    <row r="13023" spans="1:8">
      <c r="A13023" s="52" t="s">
        <v>892</v>
      </c>
      <c r="B13023" s="52" t="s">
        <v>1616</v>
      </c>
      <c r="C13023" s="52" t="s">
        <v>1149</v>
      </c>
      <c r="D13023" s="52" t="s">
        <v>1151</v>
      </c>
      <c r="E13023" s="52" t="s">
        <v>1044</v>
      </c>
      <c r="F13023" s="52" t="s">
        <v>201</v>
      </c>
      <c r="G13023" s="56" t="s">
        <v>1045</v>
      </c>
      <c r="H13023" s="57">
        <v>295087500</v>
      </c>
    </row>
    <row r="13024" spans="1:8">
      <c r="A13024" s="52" t="s">
        <v>892</v>
      </c>
      <c r="B13024" s="52" t="s">
        <v>1616</v>
      </c>
      <c r="C13024" s="52" t="s">
        <v>1149</v>
      </c>
      <c r="D13024" s="52" t="s">
        <v>1151</v>
      </c>
      <c r="E13024" s="52" t="s">
        <v>1044</v>
      </c>
      <c r="F13024" s="52" t="s">
        <v>1046</v>
      </c>
      <c r="G13024" s="56" t="s">
        <v>1047</v>
      </c>
      <c r="H13024" s="57">
        <v>53900000</v>
      </c>
    </row>
    <row r="13025" spans="1:8">
      <c r="A13025" s="52" t="s">
        <v>892</v>
      </c>
      <c r="B13025" s="52" t="s">
        <v>1616</v>
      </c>
      <c r="C13025" s="52" t="s">
        <v>1149</v>
      </c>
      <c r="D13025" s="52" t="s">
        <v>1151</v>
      </c>
      <c r="E13025" s="52" t="s">
        <v>1044</v>
      </c>
      <c r="F13025" s="52" t="s">
        <v>1205</v>
      </c>
      <c r="G13025" s="56" t="s">
        <v>1206</v>
      </c>
      <c r="H13025" s="57">
        <v>11500000</v>
      </c>
    </row>
    <row r="13026" spans="1:8">
      <c r="A13026" s="52" t="s">
        <v>892</v>
      </c>
      <c r="B13026" s="52" t="s">
        <v>1616</v>
      </c>
      <c r="C13026" s="52" t="s">
        <v>1149</v>
      </c>
      <c r="D13026" s="52" t="s">
        <v>1151</v>
      </c>
      <c r="E13026" s="52" t="s">
        <v>1044</v>
      </c>
      <c r="F13026" s="52" t="s">
        <v>1048</v>
      </c>
      <c r="G13026" s="56" t="s">
        <v>1049</v>
      </c>
      <c r="H13026" s="57">
        <v>21800000</v>
      </c>
    </row>
    <row r="13027" spans="1:8">
      <c r="A13027" s="52" t="s">
        <v>892</v>
      </c>
      <c r="B13027" s="52" t="s">
        <v>1616</v>
      </c>
      <c r="C13027" s="52" t="s">
        <v>1149</v>
      </c>
      <c r="D13027" s="52" t="s">
        <v>1151</v>
      </c>
      <c r="E13027" s="52" t="s">
        <v>1044</v>
      </c>
      <c r="F13027" s="52" t="s">
        <v>1050</v>
      </c>
      <c r="G13027" s="56" t="s">
        <v>1051</v>
      </c>
      <c r="H13027" s="57">
        <v>207887500</v>
      </c>
    </row>
    <row r="13028" spans="1:8" ht="25.5">
      <c r="A13028" s="52" t="s">
        <v>892</v>
      </c>
      <c r="B13028" s="52" t="s">
        <v>1616</v>
      </c>
      <c r="C13028" s="52" t="s">
        <v>1149</v>
      </c>
      <c r="D13028" s="52" t="s">
        <v>1151</v>
      </c>
      <c r="E13028" s="52" t="s">
        <v>1058</v>
      </c>
      <c r="F13028" s="52" t="s">
        <v>201</v>
      </c>
      <c r="G13028" s="56" t="s">
        <v>1059</v>
      </c>
      <c r="H13028" s="57">
        <v>1165873938</v>
      </c>
    </row>
    <row r="13029" spans="1:8">
      <c r="A13029" s="52" t="s">
        <v>892</v>
      </c>
      <c r="B13029" s="52" t="s">
        <v>1616</v>
      </c>
      <c r="C13029" s="52" t="s">
        <v>1149</v>
      </c>
      <c r="D13029" s="52" t="s">
        <v>1151</v>
      </c>
      <c r="E13029" s="52" t="s">
        <v>1058</v>
      </c>
      <c r="F13029" s="52" t="s">
        <v>1342</v>
      </c>
      <c r="G13029" s="56" t="s">
        <v>1343</v>
      </c>
      <c r="H13029" s="57">
        <v>1000618938</v>
      </c>
    </row>
    <row r="13030" spans="1:8">
      <c r="A13030" s="52" t="s">
        <v>892</v>
      </c>
      <c r="B13030" s="52" t="s">
        <v>1616</v>
      </c>
      <c r="C13030" s="52" t="s">
        <v>1149</v>
      </c>
      <c r="D13030" s="52" t="s">
        <v>1151</v>
      </c>
      <c r="E13030" s="52" t="s">
        <v>1058</v>
      </c>
      <c r="F13030" s="52" t="s">
        <v>1070</v>
      </c>
      <c r="G13030" s="56" t="s">
        <v>1071</v>
      </c>
      <c r="H13030" s="57">
        <v>165255000</v>
      </c>
    </row>
    <row r="13031" spans="1:8" ht="25.5">
      <c r="A13031" s="52" t="s">
        <v>892</v>
      </c>
      <c r="B13031" s="52" t="s">
        <v>1616</v>
      </c>
      <c r="C13031" s="52" t="s">
        <v>1149</v>
      </c>
      <c r="D13031" s="52" t="s">
        <v>1151</v>
      </c>
      <c r="E13031" s="52" t="s">
        <v>1076</v>
      </c>
      <c r="F13031" s="52" t="s">
        <v>201</v>
      </c>
      <c r="G13031" s="56" t="s">
        <v>1077</v>
      </c>
      <c r="H13031" s="57">
        <v>4707724965</v>
      </c>
    </row>
    <row r="13032" spans="1:8">
      <c r="A13032" s="52" t="s">
        <v>892</v>
      </c>
      <c r="B13032" s="52" t="s">
        <v>1616</v>
      </c>
      <c r="C13032" s="52" t="s">
        <v>1149</v>
      </c>
      <c r="D13032" s="52" t="s">
        <v>1151</v>
      </c>
      <c r="E13032" s="52" t="s">
        <v>1076</v>
      </c>
      <c r="F13032" s="52" t="s">
        <v>1112</v>
      </c>
      <c r="G13032" s="56" t="s">
        <v>1113</v>
      </c>
      <c r="H13032" s="57">
        <v>1170442460</v>
      </c>
    </row>
    <row r="13033" spans="1:8">
      <c r="A13033" s="52" t="s">
        <v>892</v>
      </c>
      <c r="B13033" s="52" t="s">
        <v>1616</v>
      </c>
      <c r="C13033" s="52" t="s">
        <v>1149</v>
      </c>
      <c r="D13033" s="52" t="s">
        <v>1151</v>
      </c>
      <c r="E13033" s="52" t="s">
        <v>1076</v>
      </c>
      <c r="F13033" s="52" t="s">
        <v>1078</v>
      </c>
      <c r="G13033" s="56" t="s">
        <v>1079</v>
      </c>
      <c r="H13033" s="57">
        <v>191700360</v>
      </c>
    </row>
    <row r="13034" spans="1:8">
      <c r="A13034" s="52" t="s">
        <v>892</v>
      </c>
      <c r="B13034" s="52" t="s">
        <v>1616</v>
      </c>
      <c r="C13034" s="52" t="s">
        <v>1149</v>
      </c>
      <c r="D13034" s="52" t="s">
        <v>1151</v>
      </c>
      <c r="E13034" s="52" t="s">
        <v>1076</v>
      </c>
      <c r="F13034" s="52" t="s">
        <v>1080</v>
      </c>
      <c r="G13034" s="56" t="s">
        <v>1081</v>
      </c>
      <c r="H13034" s="57">
        <v>358812945</v>
      </c>
    </row>
    <row r="13035" spans="1:8">
      <c r="A13035" s="52" t="s">
        <v>892</v>
      </c>
      <c r="B13035" s="52" t="s">
        <v>1616</v>
      </c>
      <c r="C13035" s="52" t="s">
        <v>1149</v>
      </c>
      <c r="D13035" s="52" t="s">
        <v>1151</v>
      </c>
      <c r="E13035" s="52" t="s">
        <v>1076</v>
      </c>
      <c r="F13035" s="52" t="s">
        <v>1082</v>
      </c>
      <c r="G13035" s="56" t="s">
        <v>971</v>
      </c>
      <c r="H13035" s="57">
        <v>2986769200</v>
      </c>
    </row>
    <row r="13036" spans="1:8">
      <c r="A13036" s="52" t="s">
        <v>892</v>
      </c>
      <c r="B13036" s="52" t="s">
        <v>1616</v>
      </c>
      <c r="C13036" s="52" t="s">
        <v>1149</v>
      </c>
      <c r="D13036" s="52" t="s">
        <v>1151</v>
      </c>
      <c r="E13036" s="52" t="s">
        <v>1083</v>
      </c>
      <c r="F13036" s="52" t="s">
        <v>201</v>
      </c>
      <c r="G13036" s="56" t="s">
        <v>971</v>
      </c>
      <c r="H13036" s="57">
        <v>1799279380</v>
      </c>
    </row>
    <row r="13037" spans="1:8">
      <c r="A13037" s="52" t="s">
        <v>892</v>
      </c>
      <c r="B13037" s="52" t="s">
        <v>1616</v>
      </c>
      <c r="C13037" s="52" t="s">
        <v>1149</v>
      </c>
      <c r="D13037" s="52" t="s">
        <v>1151</v>
      </c>
      <c r="E13037" s="52" t="s">
        <v>1083</v>
      </c>
      <c r="F13037" s="52" t="s">
        <v>1088</v>
      </c>
      <c r="G13037" s="56" t="s">
        <v>1089</v>
      </c>
      <c r="H13037" s="57">
        <v>13490000</v>
      </c>
    </row>
    <row r="13038" spans="1:8">
      <c r="A13038" s="52" t="s">
        <v>892</v>
      </c>
      <c r="B13038" s="52" t="s">
        <v>1616</v>
      </c>
      <c r="C13038" s="52" t="s">
        <v>1149</v>
      </c>
      <c r="D13038" s="52" t="s">
        <v>1151</v>
      </c>
      <c r="E13038" s="52" t="s">
        <v>1083</v>
      </c>
      <c r="F13038" s="52" t="s">
        <v>1090</v>
      </c>
      <c r="G13038" s="56" t="s">
        <v>1091</v>
      </c>
      <c r="H13038" s="57">
        <v>1785789380</v>
      </c>
    </row>
    <row r="13039" spans="1:8">
      <c r="A13039" s="52" t="s">
        <v>892</v>
      </c>
      <c r="B13039" s="52" t="s">
        <v>1616</v>
      </c>
      <c r="C13039" s="52" t="s">
        <v>1149</v>
      </c>
      <c r="D13039" s="52" t="s">
        <v>1151</v>
      </c>
      <c r="E13039" s="52" t="s">
        <v>1096</v>
      </c>
      <c r="F13039" s="52" t="s">
        <v>201</v>
      </c>
      <c r="G13039" s="56" t="s">
        <v>1097</v>
      </c>
      <c r="H13039" s="57">
        <v>12796560340</v>
      </c>
    </row>
    <row r="13040" spans="1:8" ht="25.5">
      <c r="A13040" s="52" t="s">
        <v>892</v>
      </c>
      <c r="B13040" s="52" t="s">
        <v>1616</v>
      </c>
      <c r="C13040" s="52" t="s">
        <v>1149</v>
      </c>
      <c r="D13040" s="52" t="s">
        <v>1151</v>
      </c>
      <c r="E13040" s="52" t="s">
        <v>1096</v>
      </c>
      <c r="F13040" s="52" t="s">
        <v>1098</v>
      </c>
      <c r="G13040" s="56" t="s">
        <v>1099</v>
      </c>
      <c r="H13040" s="57">
        <v>12796560340</v>
      </c>
    </row>
    <row r="13041" spans="1:8">
      <c r="A13041" s="52" t="s">
        <v>892</v>
      </c>
      <c r="B13041" s="52" t="s">
        <v>1616</v>
      </c>
      <c r="C13041" s="52" t="s">
        <v>1149</v>
      </c>
      <c r="D13041" s="52" t="s">
        <v>1151</v>
      </c>
      <c r="E13041" s="52" t="s">
        <v>1100</v>
      </c>
      <c r="F13041" s="52" t="s">
        <v>201</v>
      </c>
      <c r="G13041" s="56" t="s">
        <v>1034</v>
      </c>
      <c r="H13041" s="57">
        <v>1594782000</v>
      </c>
    </row>
    <row r="13042" spans="1:8">
      <c r="A13042" s="52" t="s">
        <v>892</v>
      </c>
      <c r="B13042" s="52" t="s">
        <v>1616</v>
      </c>
      <c r="C13042" s="52" t="s">
        <v>1149</v>
      </c>
      <c r="D13042" s="52" t="s">
        <v>1151</v>
      </c>
      <c r="E13042" s="52" t="s">
        <v>1100</v>
      </c>
      <c r="F13042" s="52" t="s">
        <v>1101</v>
      </c>
      <c r="G13042" s="56" t="s">
        <v>1102</v>
      </c>
      <c r="H13042" s="57">
        <v>311562000</v>
      </c>
    </row>
    <row r="13043" spans="1:8">
      <c r="A13043" s="52" t="s">
        <v>892</v>
      </c>
      <c r="B13043" s="52" t="s">
        <v>1616</v>
      </c>
      <c r="C13043" s="52" t="s">
        <v>1149</v>
      </c>
      <c r="D13043" s="52" t="s">
        <v>1151</v>
      </c>
      <c r="E13043" s="52" t="s">
        <v>1100</v>
      </c>
      <c r="F13043" s="52" t="s">
        <v>1103</v>
      </c>
      <c r="G13043" s="56" t="s">
        <v>1104</v>
      </c>
      <c r="H13043" s="57">
        <v>1283220000</v>
      </c>
    </row>
    <row r="13044" spans="1:8">
      <c r="A13044" s="52" t="s">
        <v>892</v>
      </c>
      <c r="B13044" s="52" t="s">
        <v>1616</v>
      </c>
      <c r="C13044" s="52" t="s">
        <v>1153</v>
      </c>
      <c r="D13044" s="52" t="s">
        <v>201</v>
      </c>
      <c r="E13044" s="52" t="s">
        <v>201</v>
      </c>
      <c r="F13044" s="52" t="s">
        <v>201</v>
      </c>
      <c r="G13044" s="56" t="s">
        <v>1154</v>
      </c>
      <c r="H13044" s="57">
        <v>28658685193</v>
      </c>
    </row>
    <row r="13045" spans="1:8">
      <c r="A13045" s="52" t="s">
        <v>892</v>
      </c>
      <c r="B13045" s="52" t="s">
        <v>1616</v>
      </c>
      <c r="C13045" s="52" t="s">
        <v>1153</v>
      </c>
      <c r="D13045" s="52" t="s">
        <v>1496</v>
      </c>
      <c r="E13045" s="52" t="s">
        <v>201</v>
      </c>
      <c r="F13045" s="52" t="s">
        <v>201</v>
      </c>
      <c r="G13045" s="56" t="s">
        <v>1497</v>
      </c>
      <c r="H13045" s="57">
        <v>19027487125</v>
      </c>
    </row>
    <row r="13046" spans="1:8">
      <c r="A13046" s="52" t="s">
        <v>892</v>
      </c>
      <c r="B13046" s="52" t="s">
        <v>1616</v>
      </c>
      <c r="C13046" s="52" t="s">
        <v>1153</v>
      </c>
      <c r="D13046" s="52" t="s">
        <v>1496</v>
      </c>
      <c r="E13046" s="52" t="s">
        <v>986</v>
      </c>
      <c r="F13046" s="52" t="s">
        <v>201</v>
      </c>
      <c r="G13046" s="56" t="s">
        <v>987</v>
      </c>
      <c r="H13046" s="57">
        <v>6673592301</v>
      </c>
    </row>
    <row r="13047" spans="1:8">
      <c r="A13047" s="52" t="s">
        <v>892</v>
      </c>
      <c r="B13047" s="52" t="s">
        <v>1616</v>
      </c>
      <c r="C13047" s="52" t="s">
        <v>1153</v>
      </c>
      <c r="D13047" s="52" t="s">
        <v>1496</v>
      </c>
      <c r="E13047" s="52" t="s">
        <v>986</v>
      </c>
      <c r="F13047" s="52" t="s">
        <v>994</v>
      </c>
      <c r="G13047" s="56" t="s">
        <v>995</v>
      </c>
      <c r="H13047" s="57">
        <v>6673592301</v>
      </c>
    </row>
    <row r="13048" spans="1:8">
      <c r="A13048" s="52" t="s">
        <v>892</v>
      </c>
      <c r="B13048" s="52" t="s">
        <v>1616</v>
      </c>
      <c r="C13048" s="52" t="s">
        <v>1153</v>
      </c>
      <c r="D13048" s="52" t="s">
        <v>1496</v>
      </c>
      <c r="E13048" s="52" t="s">
        <v>996</v>
      </c>
      <c r="F13048" s="52" t="s">
        <v>201</v>
      </c>
      <c r="G13048" s="56" t="s">
        <v>997</v>
      </c>
      <c r="H13048" s="57">
        <v>7400000</v>
      </c>
    </row>
    <row r="13049" spans="1:8">
      <c r="A13049" s="52" t="s">
        <v>892</v>
      </c>
      <c r="B13049" s="52" t="s">
        <v>1616</v>
      </c>
      <c r="C13049" s="52" t="s">
        <v>1153</v>
      </c>
      <c r="D13049" s="52" t="s">
        <v>1496</v>
      </c>
      <c r="E13049" s="52" t="s">
        <v>996</v>
      </c>
      <c r="F13049" s="52" t="s">
        <v>1000</v>
      </c>
      <c r="G13049" s="56" t="s">
        <v>1001</v>
      </c>
      <c r="H13049" s="57">
        <v>7400000</v>
      </c>
    </row>
    <row r="13050" spans="1:8">
      <c r="A13050" s="52" t="s">
        <v>892</v>
      </c>
      <c r="B13050" s="52" t="s">
        <v>1616</v>
      </c>
      <c r="C13050" s="52" t="s">
        <v>1153</v>
      </c>
      <c r="D13050" s="52" t="s">
        <v>1496</v>
      </c>
      <c r="E13050" s="52" t="s">
        <v>1006</v>
      </c>
      <c r="F13050" s="52" t="s">
        <v>201</v>
      </c>
      <c r="G13050" s="56" t="s">
        <v>1007</v>
      </c>
      <c r="H13050" s="57">
        <v>34558000</v>
      </c>
    </row>
    <row r="13051" spans="1:8">
      <c r="A13051" s="52" t="s">
        <v>892</v>
      </c>
      <c r="B13051" s="52" t="s">
        <v>1616</v>
      </c>
      <c r="C13051" s="52" t="s">
        <v>1153</v>
      </c>
      <c r="D13051" s="52" t="s">
        <v>1496</v>
      </c>
      <c r="E13051" s="52" t="s">
        <v>1006</v>
      </c>
      <c r="F13051" s="52" t="s">
        <v>1014</v>
      </c>
      <c r="G13051" s="56" t="s">
        <v>1015</v>
      </c>
      <c r="H13051" s="57">
        <v>30600000</v>
      </c>
    </row>
    <row r="13052" spans="1:8" ht="25.5">
      <c r="A13052" s="52" t="s">
        <v>892</v>
      </c>
      <c r="B13052" s="52" t="s">
        <v>1616</v>
      </c>
      <c r="C13052" s="52" t="s">
        <v>1153</v>
      </c>
      <c r="D13052" s="52" t="s">
        <v>1496</v>
      </c>
      <c r="E13052" s="52" t="s">
        <v>1006</v>
      </c>
      <c r="F13052" s="52" t="s">
        <v>1016</v>
      </c>
      <c r="G13052" s="56" t="s">
        <v>1017</v>
      </c>
      <c r="H13052" s="57">
        <v>3958000</v>
      </c>
    </row>
    <row r="13053" spans="1:8">
      <c r="A13053" s="52" t="s">
        <v>892</v>
      </c>
      <c r="B13053" s="52" t="s">
        <v>1616</v>
      </c>
      <c r="C13053" s="52" t="s">
        <v>1153</v>
      </c>
      <c r="D13053" s="52" t="s">
        <v>1496</v>
      </c>
      <c r="E13053" s="52" t="s">
        <v>1021</v>
      </c>
      <c r="F13053" s="52" t="s">
        <v>201</v>
      </c>
      <c r="G13053" s="56" t="s">
        <v>1022</v>
      </c>
      <c r="H13053" s="57">
        <v>34217000</v>
      </c>
    </row>
    <row r="13054" spans="1:8">
      <c r="A13054" s="52" t="s">
        <v>892</v>
      </c>
      <c r="B13054" s="52" t="s">
        <v>1616</v>
      </c>
      <c r="C13054" s="52" t="s">
        <v>1153</v>
      </c>
      <c r="D13054" s="52" t="s">
        <v>1496</v>
      </c>
      <c r="E13054" s="52" t="s">
        <v>1021</v>
      </c>
      <c r="F13054" s="52" t="s">
        <v>1025</v>
      </c>
      <c r="G13054" s="56" t="s">
        <v>1026</v>
      </c>
      <c r="H13054" s="57">
        <v>2000000</v>
      </c>
    </row>
    <row r="13055" spans="1:8">
      <c r="A13055" s="52" t="s">
        <v>892</v>
      </c>
      <c r="B13055" s="52" t="s">
        <v>1616</v>
      </c>
      <c r="C13055" s="52" t="s">
        <v>1153</v>
      </c>
      <c r="D13055" s="52" t="s">
        <v>1496</v>
      </c>
      <c r="E13055" s="52" t="s">
        <v>1021</v>
      </c>
      <c r="F13055" s="52" t="s">
        <v>1243</v>
      </c>
      <c r="G13055" s="56" t="s">
        <v>1244</v>
      </c>
      <c r="H13055" s="57">
        <v>400000</v>
      </c>
    </row>
    <row r="13056" spans="1:8">
      <c r="A13056" s="52" t="s">
        <v>892</v>
      </c>
      <c r="B13056" s="52" t="s">
        <v>1616</v>
      </c>
      <c r="C13056" s="52" t="s">
        <v>1153</v>
      </c>
      <c r="D13056" s="52" t="s">
        <v>1496</v>
      </c>
      <c r="E13056" s="52" t="s">
        <v>1021</v>
      </c>
      <c r="F13056" s="52" t="s">
        <v>1031</v>
      </c>
      <c r="G13056" s="56" t="s">
        <v>1032</v>
      </c>
      <c r="H13056" s="57">
        <v>16900000</v>
      </c>
    </row>
    <row r="13057" spans="1:8">
      <c r="A13057" s="52" t="s">
        <v>892</v>
      </c>
      <c r="B13057" s="52" t="s">
        <v>1616</v>
      </c>
      <c r="C13057" s="52" t="s">
        <v>1153</v>
      </c>
      <c r="D13057" s="52" t="s">
        <v>1496</v>
      </c>
      <c r="E13057" s="52" t="s">
        <v>1021</v>
      </c>
      <c r="F13057" s="52" t="s">
        <v>1033</v>
      </c>
      <c r="G13057" s="56" t="s">
        <v>1034</v>
      </c>
      <c r="H13057" s="57">
        <v>14917000</v>
      </c>
    </row>
    <row r="13058" spans="1:8">
      <c r="A13058" s="52" t="s">
        <v>892</v>
      </c>
      <c r="B13058" s="52" t="s">
        <v>1616</v>
      </c>
      <c r="C13058" s="52" t="s">
        <v>1153</v>
      </c>
      <c r="D13058" s="52" t="s">
        <v>1496</v>
      </c>
      <c r="E13058" s="52" t="s">
        <v>1044</v>
      </c>
      <c r="F13058" s="52" t="s">
        <v>201</v>
      </c>
      <c r="G13058" s="56" t="s">
        <v>1045</v>
      </c>
      <c r="H13058" s="57">
        <v>4042110624</v>
      </c>
    </row>
    <row r="13059" spans="1:8">
      <c r="A13059" s="52" t="s">
        <v>892</v>
      </c>
      <c r="B13059" s="52" t="s">
        <v>1616</v>
      </c>
      <c r="C13059" s="52" t="s">
        <v>1153</v>
      </c>
      <c r="D13059" s="52" t="s">
        <v>1496</v>
      </c>
      <c r="E13059" s="52" t="s">
        <v>1044</v>
      </c>
      <c r="F13059" s="52" t="s">
        <v>1046</v>
      </c>
      <c r="G13059" s="56" t="s">
        <v>1047</v>
      </c>
      <c r="H13059" s="57">
        <v>3031080624</v>
      </c>
    </row>
    <row r="13060" spans="1:8">
      <c r="A13060" s="52" t="s">
        <v>892</v>
      </c>
      <c r="B13060" s="52" t="s">
        <v>1616</v>
      </c>
      <c r="C13060" s="52" t="s">
        <v>1153</v>
      </c>
      <c r="D13060" s="52" t="s">
        <v>1496</v>
      </c>
      <c r="E13060" s="52" t="s">
        <v>1044</v>
      </c>
      <c r="F13060" s="52" t="s">
        <v>1205</v>
      </c>
      <c r="G13060" s="56" t="s">
        <v>1206</v>
      </c>
      <c r="H13060" s="57">
        <v>34864000</v>
      </c>
    </row>
    <row r="13061" spans="1:8">
      <c r="A13061" s="52" t="s">
        <v>892</v>
      </c>
      <c r="B13061" s="52" t="s">
        <v>1616</v>
      </c>
      <c r="C13061" s="52" t="s">
        <v>1153</v>
      </c>
      <c r="D13061" s="52" t="s">
        <v>1496</v>
      </c>
      <c r="E13061" s="52" t="s">
        <v>1044</v>
      </c>
      <c r="F13061" s="52" t="s">
        <v>1048</v>
      </c>
      <c r="G13061" s="56" t="s">
        <v>1049</v>
      </c>
      <c r="H13061" s="57">
        <v>87390000</v>
      </c>
    </row>
    <row r="13062" spans="1:8">
      <c r="A13062" s="52" t="s">
        <v>892</v>
      </c>
      <c r="B13062" s="52" t="s">
        <v>1616</v>
      </c>
      <c r="C13062" s="52" t="s">
        <v>1153</v>
      </c>
      <c r="D13062" s="52" t="s">
        <v>1496</v>
      </c>
      <c r="E13062" s="52" t="s">
        <v>1044</v>
      </c>
      <c r="F13062" s="52" t="s">
        <v>1050</v>
      </c>
      <c r="G13062" s="56" t="s">
        <v>1051</v>
      </c>
      <c r="H13062" s="57">
        <v>888776000</v>
      </c>
    </row>
    <row r="13063" spans="1:8" ht="25.5">
      <c r="A13063" s="52" t="s">
        <v>892</v>
      </c>
      <c r="B13063" s="52" t="s">
        <v>1616</v>
      </c>
      <c r="C13063" s="52" t="s">
        <v>1153</v>
      </c>
      <c r="D13063" s="52" t="s">
        <v>1496</v>
      </c>
      <c r="E13063" s="52" t="s">
        <v>1058</v>
      </c>
      <c r="F13063" s="52" t="s">
        <v>201</v>
      </c>
      <c r="G13063" s="56" t="s">
        <v>1059</v>
      </c>
      <c r="H13063" s="57">
        <v>515327900</v>
      </c>
    </row>
    <row r="13064" spans="1:8">
      <c r="A13064" s="52" t="s">
        <v>892</v>
      </c>
      <c r="B13064" s="52" t="s">
        <v>1616</v>
      </c>
      <c r="C13064" s="52" t="s">
        <v>1153</v>
      </c>
      <c r="D13064" s="52" t="s">
        <v>1496</v>
      </c>
      <c r="E13064" s="52" t="s">
        <v>1058</v>
      </c>
      <c r="F13064" s="52" t="s">
        <v>1062</v>
      </c>
      <c r="G13064" s="56" t="s">
        <v>1063</v>
      </c>
      <c r="H13064" s="57">
        <v>178851400</v>
      </c>
    </row>
    <row r="13065" spans="1:8">
      <c r="A13065" s="52" t="s">
        <v>892</v>
      </c>
      <c r="B13065" s="52" t="s">
        <v>1616</v>
      </c>
      <c r="C13065" s="52" t="s">
        <v>1153</v>
      </c>
      <c r="D13065" s="52" t="s">
        <v>1496</v>
      </c>
      <c r="E13065" s="52" t="s">
        <v>1058</v>
      </c>
      <c r="F13065" s="52" t="s">
        <v>1249</v>
      </c>
      <c r="G13065" s="56" t="s">
        <v>1250</v>
      </c>
      <c r="H13065" s="57">
        <v>29100000</v>
      </c>
    </row>
    <row r="13066" spans="1:8">
      <c r="A13066" s="52" t="s">
        <v>892</v>
      </c>
      <c r="B13066" s="52" t="s">
        <v>1616</v>
      </c>
      <c r="C13066" s="52" t="s">
        <v>1153</v>
      </c>
      <c r="D13066" s="52" t="s">
        <v>1496</v>
      </c>
      <c r="E13066" s="52" t="s">
        <v>1058</v>
      </c>
      <c r="F13066" s="52" t="s">
        <v>1070</v>
      </c>
      <c r="G13066" s="56" t="s">
        <v>1071</v>
      </c>
      <c r="H13066" s="57">
        <v>307376500</v>
      </c>
    </row>
    <row r="13067" spans="1:8" ht="25.5">
      <c r="A13067" s="52" t="s">
        <v>892</v>
      </c>
      <c r="B13067" s="52" t="s">
        <v>1616</v>
      </c>
      <c r="C13067" s="52" t="s">
        <v>1153</v>
      </c>
      <c r="D13067" s="52" t="s">
        <v>1496</v>
      </c>
      <c r="E13067" s="52" t="s">
        <v>1072</v>
      </c>
      <c r="F13067" s="52" t="s">
        <v>201</v>
      </c>
      <c r="G13067" s="56" t="s">
        <v>1073</v>
      </c>
      <c r="H13067" s="57">
        <v>74134800</v>
      </c>
    </row>
    <row r="13068" spans="1:8">
      <c r="A13068" s="52" t="s">
        <v>892</v>
      </c>
      <c r="B13068" s="52" t="s">
        <v>1616</v>
      </c>
      <c r="C13068" s="52" t="s">
        <v>1153</v>
      </c>
      <c r="D13068" s="52" t="s">
        <v>1496</v>
      </c>
      <c r="E13068" s="52" t="s">
        <v>1072</v>
      </c>
      <c r="F13068" s="52" t="s">
        <v>1075</v>
      </c>
      <c r="G13068" s="56" t="s">
        <v>1065</v>
      </c>
      <c r="H13068" s="57">
        <v>14500000</v>
      </c>
    </row>
    <row r="13069" spans="1:8">
      <c r="A13069" s="52" t="s">
        <v>892</v>
      </c>
      <c r="B13069" s="52" t="s">
        <v>1616</v>
      </c>
      <c r="C13069" s="52" t="s">
        <v>1153</v>
      </c>
      <c r="D13069" s="52" t="s">
        <v>1496</v>
      </c>
      <c r="E13069" s="52" t="s">
        <v>1072</v>
      </c>
      <c r="F13069" s="52" t="s">
        <v>1252</v>
      </c>
      <c r="G13069" s="56" t="s">
        <v>1253</v>
      </c>
      <c r="H13069" s="57">
        <v>59634800</v>
      </c>
    </row>
    <row r="13070" spans="1:8" ht="25.5">
      <c r="A13070" s="52" t="s">
        <v>892</v>
      </c>
      <c r="B13070" s="52" t="s">
        <v>1616</v>
      </c>
      <c r="C13070" s="52" t="s">
        <v>1153</v>
      </c>
      <c r="D13070" s="52" t="s">
        <v>1496</v>
      </c>
      <c r="E13070" s="52" t="s">
        <v>1076</v>
      </c>
      <c r="F13070" s="52" t="s">
        <v>201</v>
      </c>
      <c r="G13070" s="56" t="s">
        <v>1077</v>
      </c>
      <c r="H13070" s="57">
        <v>436709600</v>
      </c>
    </row>
    <row r="13071" spans="1:8">
      <c r="A13071" s="52" t="s">
        <v>892</v>
      </c>
      <c r="B13071" s="52" t="s">
        <v>1616</v>
      </c>
      <c r="C13071" s="52" t="s">
        <v>1153</v>
      </c>
      <c r="D13071" s="52" t="s">
        <v>1496</v>
      </c>
      <c r="E13071" s="52" t="s">
        <v>1076</v>
      </c>
      <c r="F13071" s="52" t="s">
        <v>1112</v>
      </c>
      <c r="G13071" s="56" t="s">
        <v>1113</v>
      </c>
      <c r="H13071" s="57">
        <v>374022000</v>
      </c>
    </row>
    <row r="13072" spans="1:8">
      <c r="A13072" s="52" t="s">
        <v>892</v>
      </c>
      <c r="B13072" s="52" t="s">
        <v>1616</v>
      </c>
      <c r="C13072" s="52" t="s">
        <v>1153</v>
      </c>
      <c r="D13072" s="52" t="s">
        <v>1496</v>
      </c>
      <c r="E13072" s="52" t="s">
        <v>1076</v>
      </c>
      <c r="F13072" s="52" t="s">
        <v>1078</v>
      </c>
      <c r="G13072" s="56" t="s">
        <v>1079</v>
      </c>
      <c r="H13072" s="57">
        <v>3000000</v>
      </c>
    </row>
    <row r="13073" spans="1:8">
      <c r="A13073" s="52" t="s">
        <v>892</v>
      </c>
      <c r="B13073" s="52" t="s">
        <v>1616</v>
      </c>
      <c r="C13073" s="52" t="s">
        <v>1153</v>
      </c>
      <c r="D13073" s="52" t="s">
        <v>1496</v>
      </c>
      <c r="E13073" s="52" t="s">
        <v>1076</v>
      </c>
      <c r="F13073" s="52" t="s">
        <v>1082</v>
      </c>
      <c r="G13073" s="56" t="s">
        <v>971</v>
      </c>
      <c r="H13073" s="57">
        <v>59687600</v>
      </c>
    </row>
    <row r="13074" spans="1:8">
      <c r="A13074" s="52" t="s">
        <v>892</v>
      </c>
      <c r="B13074" s="52" t="s">
        <v>1616</v>
      </c>
      <c r="C13074" s="52" t="s">
        <v>1153</v>
      </c>
      <c r="D13074" s="52" t="s">
        <v>1496</v>
      </c>
      <c r="E13074" s="52" t="s">
        <v>1580</v>
      </c>
      <c r="F13074" s="52" t="s">
        <v>201</v>
      </c>
      <c r="G13074" s="56" t="s">
        <v>1581</v>
      </c>
      <c r="H13074" s="57">
        <v>1850767000</v>
      </c>
    </row>
    <row r="13075" spans="1:8">
      <c r="A13075" s="52" t="s">
        <v>892</v>
      </c>
      <c r="B13075" s="52" t="s">
        <v>1616</v>
      </c>
      <c r="C13075" s="52" t="s">
        <v>1153</v>
      </c>
      <c r="D13075" s="52" t="s">
        <v>1496</v>
      </c>
      <c r="E13075" s="52" t="s">
        <v>1580</v>
      </c>
      <c r="F13075" s="52" t="s">
        <v>1623</v>
      </c>
      <c r="G13075" s="56" t="s">
        <v>1624</v>
      </c>
      <c r="H13075" s="57">
        <v>1850767000</v>
      </c>
    </row>
    <row r="13076" spans="1:8">
      <c r="A13076" s="52" t="s">
        <v>892</v>
      </c>
      <c r="B13076" s="52" t="s">
        <v>1616</v>
      </c>
      <c r="C13076" s="52" t="s">
        <v>1153</v>
      </c>
      <c r="D13076" s="52" t="s">
        <v>1496</v>
      </c>
      <c r="E13076" s="52" t="s">
        <v>1083</v>
      </c>
      <c r="F13076" s="52" t="s">
        <v>201</v>
      </c>
      <c r="G13076" s="56" t="s">
        <v>971</v>
      </c>
      <c r="H13076" s="57">
        <v>4391745800</v>
      </c>
    </row>
    <row r="13077" spans="1:8">
      <c r="A13077" s="52" t="s">
        <v>892</v>
      </c>
      <c r="B13077" s="52" t="s">
        <v>1616</v>
      </c>
      <c r="C13077" s="52" t="s">
        <v>1153</v>
      </c>
      <c r="D13077" s="52" t="s">
        <v>1496</v>
      </c>
      <c r="E13077" s="52" t="s">
        <v>1083</v>
      </c>
      <c r="F13077" s="52" t="s">
        <v>1088</v>
      </c>
      <c r="G13077" s="56" t="s">
        <v>1089</v>
      </c>
      <c r="H13077" s="57">
        <v>1789200</v>
      </c>
    </row>
    <row r="13078" spans="1:8">
      <c r="A13078" s="52" t="s">
        <v>892</v>
      </c>
      <c r="B13078" s="52" t="s">
        <v>1616</v>
      </c>
      <c r="C13078" s="52" t="s">
        <v>1153</v>
      </c>
      <c r="D13078" s="52" t="s">
        <v>1496</v>
      </c>
      <c r="E13078" s="52" t="s">
        <v>1083</v>
      </c>
      <c r="F13078" s="52" t="s">
        <v>1090</v>
      </c>
      <c r="G13078" s="56" t="s">
        <v>1091</v>
      </c>
      <c r="H13078" s="57">
        <v>4389956600</v>
      </c>
    </row>
    <row r="13079" spans="1:8">
      <c r="A13079" s="52" t="s">
        <v>892</v>
      </c>
      <c r="B13079" s="52" t="s">
        <v>1616</v>
      </c>
      <c r="C13079" s="52" t="s">
        <v>1153</v>
      </c>
      <c r="D13079" s="52" t="s">
        <v>1496</v>
      </c>
      <c r="E13079" s="52" t="s">
        <v>1096</v>
      </c>
      <c r="F13079" s="52" t="s">
        <v>201</v>
      </c>
      <c r="G13079" s="56" t="s">
        <v>1097</v>
      </c>
      <c r="H13079" s="57">
        <v>896484100</v>
      </c>
    </row>
    <row r="13080" spans="1:8" ht="25.5">
      <c r="A13080" s="52" t="s">
        <v>892</v>
      </c>
      <c r="B13080" s="52" t="s">
        <v>1616</v>
      </c>
      <c r="C13080" s="52" t="s">
        <v>1153</v>
      </c>
      <c r="D13080" s="52" t="s">
        <v>1496</v>
      </c>
      <c r="E13080" s="52" t="s">
        <v>1096</v>
      </c>
      <c r="F13080" s="52" t="s">
        <v>1098</v>
      </c>
      <c r="G13080" s="56" t="s">
        <v>1099</v>
      </c>
      <c r="H13080" s="57">
        <v>896484100</v>
      </c>
    </row>
    <row r="13081" spans="1:8">
      <c r="A13081" s="52" t="s">
        <v>892</v>
      </c>
      <c r="B13081" s="52" t="s">
        <v>1616</v>
      </c>
      <c r="C13081" s="52" t="s">
        <v>1153</v>
      </c>
      <c r="D13081" s="52" t="s">
        <v>1496</v>
      </c>
      <c r="E13081" s="52" t="s">
        <v>1100</v>
      </c>
      <c r="F13081" s="52" t="s">
        <v>201</v>
      </c>
      <c r="G13081" s="56" t="s">
        <v>1034</v>
      </c>
      <c r="H13081" s="57">
        <v>70440000</v>
      </c>
    </row>
    <row r="13082" spans="1:8">
      <c r="A13082" s="52" t="s">
        <v>892</v>
      </c>
      <c r="B13082" s="52" t="s">
        <v>1616</v>
      </c>
      <c r="C13082" s="52" t="s">
        <v>1153</v>
      </c>
      <c r="D13082" s="52" t="s">
        <v>1496</v>
      </c>
      <c r="E13082" s="52" t="s">
        <v>1100</v>
      </c>
      <c r="F13082" s="52" t="s">
        <v>1101</v>
      </c>
      <c r="G13082" s="56" t="s">
        <v>1102</v>
      </c>
      <c r="H13082" s="57">
        <v>70440000</v>
      </c>
    </row>
    <row r="13083" spans="1:8">
      <c r="A13083" s="52" t="s">
        <v>892</v>
      </c>
      <c r="B13083" s="52" t="s">
        <v>1616</v>
      </c>
      <c r="C13083" s="52" t="s">
        <v>1153</v>
      </c>
      <c r="D13083" s="52" t="s">
        <v>1236</v>
      </c>
      <c r="E13083" s="52" t="s">
        <v>201</v>
      </c>
      <c r="F13083" s="52" t="s">
        <v>201</v>
      </c>
      <c r="G13083" s="56" t="s">
        <v>1237</v>
      </c>
      <c r="H13083" s="57">
        <v>2928365000</v>
      </c>
    </row>
    <row r="13084" spans="1:8" ht="25.5">
      <c r="A13084" s="52" t="s">
        <v>892</v>
      </c>
      <c r="B13084" s="52" t="s">
        <v>1616</v>
      </c>
      <c r="C13084" s="52" t="s">
        <v>1153</v>
      </c>
      <c r="D13084" s="52" t="s">
        <v>1236</v>
      </c>
      <c r="E13084" s="52" t="s">
        <v>1076</v>
      </c>
      <c r="F13084" s="52" t="s">
        <v>201</v>
      </c>
      <c r="G13084" s="56" t="s">
        <v>1077</v>
      </c>
      <c r="H13084" s="57">
        <v>300000</v>
      </c>
    </row>
    <row r="13085" spans="1:8">
      <c r="A13085" s="52" t="s">
        <v>892</v>
      </c>
      <c r="B13085" s="52" t="s">
        <v>1616</v>
      </c>
      <c r="C13085" s="52" t="s">
        <v>1153</v>
      </c>
      <c r="D13085" s="52" t="s">
        <v>1236</v>
      </c>
      <c r="E13085" s="52" t="s">
        <v>1076</v>
      </c>
      <c r="F13085" s="52" t="s">
        <v>1080</v>
      </c>
      <c r="G13085" s="56" t="s">
        <v>1081</v>
      </c>
      <c r="H13085" s="57">
        <v>300000</v>
      </c>
    </row>
    <row r="13086" spans="1:8">
      <c r="A13086" s="52" t="s">
        <v>892</v>
      </c>
      <c r="B13086" s="52" t="s">
        <v>1616</v>
      </c>
      <c r="C13086" s="52" t="s">
        <v>1153</v>
      </c>
      <c r="D13086" s="52" t="s">
        <v>1236</v>
      </c>
      <c r="E13086" s="52" t="s">
        <v>1083</v>
      </c>
      <c r="F13086" s="52" t="s">
        <v>201</v>
      </c>
      <c r="G13086" s="56" t="s">
        <v>971</v>
      </c>
      <c r="H13086" s="57">
        <v>2509503000</v>
      </c>
    </row>
    <row r="13087" spans="1:8">
      <c r="A13087" s="52" t="s">
        <v>892</v>
      </c>
      <c r="B13087" s="52" t="s">
        <v>1616</v>
      </c>
      <c r="C13087" s="52" t="s">
        <v>1153</v>
      </c>
      <c r="D13087" s="52" t="s">
        <v>1236</v>
      </c>
      <c r="E13087" s="52" t="s">
        <v>1083</v>
      </c>
      <c r="F13087" s="52" t="s">
        <v>1090</v>
      </c>
      <c r="G13087" s="56" t="s">
        <v>1091</v>
      </c>
      <c r="H13087" s="57">
        <v>2509503000</v>
      </c>
    </row>
    <row r="13088" spans="1:8">
      <c r="A13088" s="52" t="s">
        <v>892</v>
      </c>
      <c r="B13088" s="52" t="s">
        <v>1616</v>
      </c>
      <c r="C13088" s="52" t="s">
        <v>1153</v>
      </c>
      <c r="D13088" s="52" t="s">
        <v>1236</v>
      </c>
      <c r="E13088" s="52" t="s">
        <v>1096</v>
      </c>
      <c r="F13088" s="52" t="s">
        <v>201</v>
      </c>
      <c r="G13088" s="56" t="s">
        <v>1097</v>
      </c>
      <c r="H13088" s="57">
        <v>252441000</v>
      </c>
    </row>
    <row r="13089" spans="1:8" ht="25.5">
      <c r="A13089" s="52" t="s">
        <v>892</v>
      </c>
      <c r="B13089" s="52" t="s">
        <v>1616</v>
      </c>
      <c r="C13089" s="52" t="s">
        <v>1153</v>
      </c>
      <c r="D13089" s="52" t="s">
        <v>1236</v>
      </c>
      <c r="E13089" s="52" t="s">
        <v>1096</v>
      </c>
      <c r="F13089" s="52" t="s">
        <v>1098</v>
      </c>
      <c r="G13089" s="56" t="s">
        <v>1099</v>
      </c>
      <c r="H13089" s="57">
        <v>252441000</v>
      </c>
    </row>
    <row r="13090" spans="1:8">
      <c r="A13090" s="52" t="s">
        <v>892</v>
      </c>
      <c r="B13090" s="52" t="s">
        <v>1616</v>
      </c>
      <c r="C13090" s="52" t="s">
        <v>1153</v>
      </c>
      <c r="D13090" s="52" t="s">
        <v>1236</v>
      </c>
      <c r="E13090" s="52" t="s">
        <v>1100</v>
      </c>
      <c r="F13090" s="52" t="s">
        <v>201</v>
      </c>
      <c r="G13090" s="56" t="s">
        <v>1034</v>
      </c>
      <c r="H13090" s="57">
        <v>166121000</v>
      </c>
    </row>
    <row r="13091" spans="1:8">
      <c r="A13091" s="52" t="s">
        <v>892</v>
      </c>
      <c r="B13091" s="52" t="s">
        <v>1616</v>
      </c>
      <c r="C13091" s="52" t="s">
        <v>1153</v>
      </c>
      <c r="D13091" s="52" t="s">
        <v>1236</v>
      </c>
      <c r="E13091" s="52" t="s">
        <v>1100</v>
      </c>
      <c r="F13091" s="52" t="s">
        <v>1101</v>
      </c>
      <c r="G13091" s="56" t="s">
        <v>1102</v>
      </c>
      <c r="H13091" s="57">
        <v>15081000</v>
      </c>
    </row>
    <row r="13092" spans="1:8">
      <c r="A13092" s="52" t="s">
        <v>892</v>
      </c>
      <c r="B13092" s="52" t="s">
        <v>1616</v>
      </c>
      <c r="C13092" s="52" t="s">
        <v>1153</v>
      </c>
      <c r="D13092" s="52" t="s">
        <v>1236</v>
      </c>
      <c r="E13092" s="52" t="s">
        <v>1100</v>
      </c>
      <c r="F13092" s="52" t="s">
        <v>1103</v>
      </c>
      <c r="G13092" s="56" t="s">
        <v>1104</v>
      </c>
      <c r="H13092" s="57">
        <v>151040000</v>
      </c>
    </row>
    <row r="13093" spans="1:8">
      <c r="A13093" s="52" t="s">
        <v>892</v>
      </c>
      <c r="B13093" s="52" t="s">
        <v>1616</v>
      </c>
      <c r="C13093" s="52" t="s">
        <v>1153</v>
      </c>
      <c r="D13093" s="52" t="s">
        <v>1625</v>
      </c>
      <c r="E13093" s="52" t="s">
        <v>201</v>
      </c>
      <c r="F13093" s="52" t="s">
        <v>201</v>
      </c>
      <c r="G13093" s="56" t="s">
        <v>1626</v>
      </c>
      <c r="H13093" s="57">
        <v>134000000</v>
      </c>
    </row>
    <row r="13094" spans="1:8">
      <c r="A13094" s="52" t="s">
        <v>892</v>
      </c>
      <c r="B13094" s="52" t="s">
        <v>1616</v>
      </c>
      <c r="C13094" s="52" t="s">
        <v>1153</v>
      </c>
      <c r="D13094" s="52" t="s">
        <v>1625</v>
      </c>
      <c r="E13094" s="52" t="s">
        <v>1083</v>
      </c>
      <c r="F13094" s="52" t="s">
        <v>201</v>
      </c>
      <c r="G13094" s="56" t="s">
        <v>971</v>
      </c>
      <c r="H13094" s="57">
        <v>134000000</v>
      </c>
    </row>
    <row r="13095" spans="1:8">
      <c r="A13095" s="52" t="s">
        <v>892</v>
      </c>
      <c r="B13095" s="52" t="s">
        <v>1616</v>
      </c>
      <c r="C13095" s="52" t="s">
        <v>1153</v>
      </c>
      <c r="D13095" s="52" t="s">
        <v>1625</v>
      </c>
      <c r="E13095" s="52" t="s">
        <v>1083</v>
      </c>
      <c r="F13095" s="52" t="s">
        <v>1090</v>
      </c>
      <c r="G13095" s="56" t="s">
        <v>1091</v>
      </c>
      <c r="H13095" s="57">
        <v>134000000</v>
      </c>
    </row>
    <row r="13096" spans="1:8">
      <c r="A13096" s="52" t="s">
        <v>892</v>
      </c>
      <c r="B13096" s="52" t="s">
        <v>1616</v>
      </c>
      <c r="C13096" s="52" t="s">
        <v>1153</v>
      </c>
      <c r="D13096" s="52" t="s">
        <v>1238</v>
      </c>
      <c r="E13096" s="52" t="s">
        <v>201</v>
      </c>
      <c r="F13096" s="52" t="s">
        <v>201</v>
      </c>
      <c r="G13096" s="56" t="s">
        <v>1239</v>
      </c>
      <c r="H13096" s="57">
        <v>0</v>
      </c>
    </row>
    <row r="13097" spans="1:8">
      <c r="A13097" s="52" t="s">
        <v>892</v>
      </c>
      <c r="B13097" s="52" t="s">
        <v>1616</v>
      </c>
      <c r="C13097" s="52" t="s">
        <v>1153</v>
      </c>
      <c r="D13097" s="52" t="s">
        <v>1155</v>
      </c>
      <c r="E13097" s="52" t="s">
        <v>201</v>
      </c>
      <c r="F13097" s="52" t="s">
        <v>201</v>
      </c>
      <c r="G13097" s="56" t="s">
        <v>1156</v>
      </c>
      <c r="H13097" s="57">
        <v>0</v>
      </c>
    </row>
    <row r="13098" spans="1:8">
      <c r="A13098" s="52" t="s">
        <v>892</v>
      </c>
      <c r="B13098" s="52" t="s">
        <v>1616</v>
      </c>
      <c r="C13098" s="52" t="s">
        <v>1153</v>
      </c>
      <c r="D13098" s="52" t="s">
        <v>1410</v>
      </c>
      <c r="E13098" s="52" t="s">
        <v>201</v>
      </c>
      <c r="F13098" s="52" t="s">
        <v>201</v>
      </c>
      <c r="G13098" s="56" t="s">
        <v>1411</v>
      </c>
      <c r="H13098" s="57">
        <v>6568833068</v>
      </c>
    </row>
    <row r="13099" spans="1:8">
      <c r="A13099" s="52" t="s">
        <v>892</v>
      </c>
      <c r="B13099" s="52" t="s">
        <v>1616</v>
      </c>
      <c r="C13099" s="52" t="s">
        <v>1153</v>
      </c>
      <c r="D13099" s="52" t="s">
        <v>1410</v>
      </c>
      <c r="E13099" s="52" t="s">
        <v>982</v>
      </c>
      <c r="F13099" s="52" t="s">
        <v>201</v>
      </c>
      <c r="G13099" s="56" t="s">
        <v>983</v>
      </c>
      <c r="H13099" s="57">
        <v>13000000</v>
      </c>
    </row>
    <row r="13100" spans="1:8">
      <c r="A13100" s="52" t="s">
        <v>892</v>
      </c>
      <c r="B13100" s="52" t="s">
        <v>1616</v>
      </c>
      <c r="C13100" s="52" t="s">
        <v>1153</v>
      </c>
      <c r="D13100" s="52" t="s">
        <v>1410</v>
      </c>
      <c r="E13100" s="52" t="s">
        <v>982</v>
      </c>
      <c r="F13100" s="52" t="s">
        <v>1242</v>
      </c>
      <c r="G13100" s="56" t="s">
        <v>971</v>
      </c>
      <c r="H13100" s="57">
        <v>13000000</v>
      </c>
    </row>
    <row r="13101" spans="1:8">
      <c r="A13101" s="52" t="s">
        <v>892</v>
      </c>
      <c r="B13101" s="52" t="s">
        <v>1616</v>
      </c>
      <c r="C13101" s="52" t="s">
        <v>1153</v>
      </c>
      <c r="D13101" s="52" t="s">
        <v>1410</v>
      </c>
      <c r="E13101" s="52" t="s">
        <v>986</v>
      </c>
      <c r="F13101" s="52" t="s">
        <v>201</v>
      </c>
      <c r="G13101" s="56" t="s">
        <v>987</v>
      </c>
      <c r="H13101" s="57">
        <v>200838508</v>
      </c>
    </row>
    <row r="13102" spans="1:8">
      <c r="A13102" s="52" t="s">
        <v>892</v>
      </c>
      <c r="B13102" s="52" t="s">
        <v>1616</v>
      </c>
      <c r="C13102" s="52" t="s">
        <v>1153</v>
      </c>
      <c r="D13102" s="52" t="s">
        <v>1410</v>
      </c>
      <c r="E13102" s="52" t="s">
        <v>986</v>
      </c>
      <c r="F13102" s="52" t="s">
        <v>994</v>
      </c>
      <c r="G13102" s="56" t="s">
        <v>995</v>
      </c>
      <c r="H13102" s="57">
        <v>200838508</v>
      </c>
    </row>
    <row r="13103" spans="1:8">
      <c r="A13103" s="52" t="s">
        <v>892</v>
      </c>
      <c r="B13103" s="52" t="s">
        <v>1616</v>
      </c>
      <c r="C13103" s="52" t="s">
        <v>1153</v>
      </c>
      <c r="D13103" s="52" t="s">
        <v>1410</v>
      </c>
      <c r="E13103" s="52" t="s">
        <v>1006</v>
      </c>
      <c r="F13103" s="52" t="s">
        <v>201</v>
      </c>
      <c r="G13103" s="56" t="s">
        <v>1007</v>
      </c>
      <c r="H13103" s="57">
        <v>1000000</v>
      </c>
    </row>
    <row r="13104" spans="1:8">
      <c r="A13104" s="52" t="s">
        <v>892</v>
      </c>
      <c r="B13104" s="52" t="s">
        <v>1616</v>
      </c>
      <c r="C13104" s="52" t="s">
        <v>1153</v>
      </c>
      <c r="D13104" s="52" t="s">
        <v>1410</v>
      </c>
      <c r="E13104" s="52" t="s">
        <v>1006</v>
      </c>
      <c r="F13104" s="52" t="s">
        <v>1014</v>
      </c>
      <c r="G13104" s="56" t="s">
        <v>1015</v>
      </c>
      <c r="H13104" s="57">
        <v>1000000</v>
      </c>
    </row>
    <row r="13105" spans="1:8">
      <c r="A13105" s="52" t="s">
        <v>892</v>
      </c>
      <c r="B13105" s="52" t="s">
        <v>1616</v>
      </c>
      <c r="C13105" s="52" t="s">
        <v>1153</v>
      </c>
      <c r="D13105" s="52" t="s">
        <v>1410</v>
      </c>
      <c r="E13105" s="52" t="s">
        <v>1021</v>
      </c>
      <c r="F13105" s="52" t="s">
        <v>201</v>
      </c>
      <c r="G13105" s="56" t="s">
        <v>1022</v>
      </c>
      <c r="H13105" s="57">
        <v>78410000</v>
      </c>
    </row>
    <row r="13106" spans="1:8">
      <c r="A13106" s="52" t="s">
        <v>892</v>
      </c>
      <c r="B13106" s="52" t="s">
        <v>1616</v>
      </c>
      <c r="C13106" s="52" t="s">
        <v>1153</v>
      </c>
      <c r="D13106" s="52" t="s">
        <v>1410</v>
      </c>
      <c r="E13106" s="52" t="s">
        <v>1021</v>
      </c>
      <c r="F13106" s="52" t="s">
        <v>1023</v>
      </c>
      <c r="G13106" s="56" t="s">
        <v>1024</v>
      </c>
      <c r="H13106" s="57">
        <v>220000</v>
      </c>
    </row>
    <row r="13107" spans="1:8">
      <c r="A13107" s="52" t="s">
        <v>892</v>
      </c>
      <c r="B13107" s="52" t="s">
        <v>1616</v>
      </c>
      <c r="C13107" s="52" t="s">
        <v>1153</v>
      </c>
      <c r="D13107" s="52" t="s">
        <v>1410</v>
      </c>
      <c r="E13107" s="52" t="s">
        <v>1021</v>
      </c>
      <c r="F13107" s="52" t="s">
        <v>1025</v>
      </c>
      <c r="G13107" s="56" t="s">
        <v>1026</v>
      </c>
      <c r="H13107" s="57">
        <v>500000</v>
      </c>
    </row>
    <row r="13108" spans="1:8">
      <c r="A13108" s="52" t="s">
        <v>892</v>
      </c>
      <c r="B13108" s="52" t="s">
        <v>1616</v>
      </c>
      <c r="C13108" s="52" t="s">
        <v>1153</v>
      </c>
      <c r="D13108" s="52" t="s">
        <v>1410</v>
      </c>
      <c r="E13108" s="52" t="s">
        <v>1021</v>
      </c>
      <c r="F13108" s="52" t="s">
        <v>1031</v>
      </c>
      <c r="G13108" s="56" t="s">
        <v>1032</v>
      </c>
      <c r="H13108" s="57">
        <v>38850000</v>
      </c>
    </row>
    <row r="13109" spans="1:8">
      <c r="A13109" s="52" t="s">
        <v>892</v>
      </c>
      <c r="B13109" s="52" t="s">
        <v>1616</v>
      </c>
      <c r="C13109" s="52" t="s">
        <v>1153</v>
      </c>
      <c r="D13109" s="52" t="s">
        <v>1410</v>
      </c>
      <c r="E13109" s="52" t="s">
        <v>1021</v>
      </c>
      <c r="F13109" s="52" t="s">
        <v>1033</v>
      </c>
      <c r="G13109" s="56" t="s">
        <v>1034</v>
      </c>
      <c r="H13109" s="57">
        <v>38840000</v>
      </c>
    </row>
    <row r="13110" spans="1:8">
      <c r="A13110" s="52" t="s">
        <v>892</v>
      </c>
      <c r="B13110" s="52" t="s">
        <v>1616</v>
      </c>
      <c r="C13110" s="52" t="s">
        <v>1153</v>
      </c>
      <c r="D13110" s="52" t="s">
        <v>1410</v>
      </c>
      <c r="E13110" s="52" t="s">
        <v>1044</v>
      </c>
      <c r="F13110" s="52" t="s">
        <v>201</v>
      </c>
      <c r="G13110" s="56" t="s">
        <v>1045</v>
      </c>
      <c r="H13110" s="57">
        <v>699239068</v>
      </c>
    </row>
    <row r="13111" spans="1:8">
      <c r="A13111" s="52" t="s">
        <v>892</v>
      </c>
      <c r="B13111" s="52" t="s">
        <v>1616</v>
      </c>
      <c r="C13111" s="52" t="s">
        <v>1153</v>
      </c>
      <c r="D13111" s="52" t="s">
        <v>1410</v>
      </c>
      <c r="E13111" s="52" t="s">
        <v>1044</v>
      </c>
      <c r="F13111" s="52" t="s">
        <v>1046</v>
      </c>
      <c r="G13111" s="56" t="s">
        <v>1047</v>
      </c>
      <c r="H13111" s="57">
        <v>184019000</v>
      </c>
    </row>
    <row r="13112" spans="1:8">
      <c r="A13112" s="52" t="s">
        <v>892</v>
      </c>
      <c r="B13112" s="52" t="s">
        <v>1616</v>
      </c>
      <c r="C13112" s="52" t="s">
        <v>1153</v>
      </c>
      <c r="D13112" s="52" t="s">
        <v>1410</v>
      </c>
      <c r="E13112" s="52" t="s">
        <v>1044</v>
      </c>
      <c r="F13112" s="52" t="s">
        <v>1205</v>
      </c>
      <c r="G13112" s="56" t="s">
        <v>1206</v>
      </c>
      <c r="H13112" s="57">
        <v>9000000</v>
      </c>
    </row>
    <row r="13113" spans="1:8">
      <c r="A13113" s="52" t="s">
        <v>892</v>
      </c>
      <c r="B13113" s="52" t="s">
        <v>1616</v>
      </c>
      <c r="C13113" s="52" t="s">
        <v>1153</v>
      </c>
      <c r="D13113" s="52" t="s">
        <v>1410</v>
      </c>
      <c r="E13113" s="52" t="s">
        <v>1044</v>
      </c>
      <c r="F13113" s="52" t="s">
        <v>1048</v>
      </c>
      <c r="G13113" s="56" t="s">
        <v>1049</v>
      </c>
      <c r="H13113" s="57">
        <v>168640000</v>
      </c>
    </row>
    <row r="13114" spans="1:8">
      <c r="A13114" s="52" t="s">
        <v>892</v>
      </c>
      <c r="B13114" s="52" t="s">
        <v>1616</v>
      </c>
      <c r="C13114" s="52" t="s">
        <v>1153</v>
      </c>
      <c r="D13114" s="52" t="s">
        <v>1410</v>
      </c>
      <c r="E13114" s="52" t="s">
        <v>1044</v>
      </c>
      <c r="F13114" s="52" t="s">
        <v>1050</v>
      </c>
      <c r="G13114" s="56" t="s">
        <v>1051</v>
      </c>
      <c r="H13114" s="57">
        <v>337580068</v>
      </c>
    </row>
    <row r="13115" spans="1:8" ht="25.5">
      <c r="A13115" s="52" t="s">
        <v>892</v>
      </c>
      <c r="B13115" s="52" t="s">
        <v>1616</v>
      </c>
      <c r="C13115" s="52" t="s">
        <v>1153</v>
      </c>
      <c r="D13115" s="52" t="s">
        <v>1410</v>
      </c>
      <c r="E13115" s="52" t="s">
        <v>1058</v>
      </c>
      <c r="F13115" s="52" t="s">
        <v>201</v>
      </c>
      <c r="G13115" s="56" t="s">
        <v>1059</v>
      </c>
      <c r="H13115" s="57">
        <v>882567000</v>
      </c>
    </row>
    <row r="13116" spans="1:8">
      <c r="A13116" s="52" t="s">
        <v>892</v>
      </c>
      <c r="B13116" s="52" t="s">
        <v>1616</v>
      </c>
      <c r="C13116" s="52" t="s">
        <v>1153</v>
      </c>
      <c r="D13116" s="52" t="s">
        <v>1410</v>
      </c>
      <c r="E13116" s="52" t="s">
        <v>1058</v>
      </c>
      <c r="F13116" s="52" t="s">
        <v>1068</v>
      </c>
      <c r="G13116" s="56" t="s">
        <v>1069</v>
      </c>
      <c r="H13116" s="57">
        <v>73660000</v>
      </c>
    </row>
    <row r="13117" spans="1:8">
      <c r="A13117" s="52" t="s">
        <v>892</v>
      </c>
      <c r="B13117" s="52" t="s">
        <v>1616</v>
      </c>
      <c r="C13117" s="52" t="s">
        <v>1153</v>
      </c>
      <c r="D13117" s="52" t="s">
        <v>1410</v>
      </c>
      <c r="E13117" s="52" t="s">
        <v>1058</v>
      </c>
      <c r="F13117" s="52" t="s">
        <v>1344</v>
      </c>
      <c r="G13117" s="56" t="s">
        <v>1345</v>
      </c>
      <c r="H13117" s="57">
        <v>230165000</v>
      </c>
    </row>
    <row r="13118" spans="1:8">
      <c r="A13118" s="52" t="s">
        <v>892</v>
      </c>
      <c r="B13118" s="52" t="s">
        <v>1616</v>
      </c>
      <c r="C13118" s="52" t="s">
        <v>1153</v>
      </c>
      <c r="D13118" s="52" t="s">
        <v>1410</v>
      </c>
      <c r="E13118" s="52" t="s">
        <v>1058</v>
      </c>
      <c r="F13118" s="52" t="s">
        <v>1070</v>
      </c>
      <c r="G13118" s="56" t="s">
        <v>1071</v>
      </c>
      <c r="H13118" s="57">
        <v>578742000</v>
      </c>
    </row>
    <row r="13119" spans="1:8" ht="25.5">
      <c r="A13119" s="52" t="s">
        <v>892</v>
      </c>
      <c r="B13119" s="52" t="s">
        <v>1616</v>
      </c>
      <c r="C13119" s="52" t="s">
        <v>1153</v>
      </c>
      <c r="D13119" s="52" t="s">
        <v>1410</v>
      </c>
      <c r="E13119" s="52" t="s">
        <v>1076</v>
      </c>
      <c r="F13119" s="52" t="s">
        <v>201</v>
      </c>
      <c r="G13119" s="56" t="s">
        <v>1077</v>
      </c>
      <c r="H13119" s="57">
        <v>283523000</v>
      </c>
    </row>
    <row r="13120" spans="1:8">
      <c r="A13120" s="52" t="s">
        <v>892</v>
      </c>
      <c r="B13120" s="52" t="s">
        <v>1616</v>
      </c>
      <c r="C13120" s="52" t="s">
        <v>1153</v>
      </c>
      <c r="D13120" s="52" t="s">
        <v>1410</v>
      </c>
      <c r="E13120" s="52" t="s">
        <v>1076</v>
      </c>
      <c r="F13120" s="52" t="s">
        <v>1112</v>
      </c>
      <c r="G13120" s="56" t="s">
        <v>1113</v>
      </c>
      <c r="H13120" s="57">
        <v>209183000</v>
      </c>
    </row>
    <row r="13121" spans="1:8">
      <c r="A13121" s="52" t="s">
        <v>892</v>
      </c>
      <c r="B13121" s="52" t="s">
        <v>1616</v>
      </c>
      <c r="C13121" s="52" t="s">
        <v>1153</v>
      </c>
      <c r="D13121" s="52" t="s">
        <v>1410</v>
      </c>
      <c r="E13121" s="52" t="s">
        <v>1076</v>
      </c>
      <c r="F13121" s="52" t="s">
        <v>1082</v>
      </c>
      <c r="G13121" s="56" t="s">
        <v>971</v>
      </c>
      <c r="H13121" s="57">
        <v>74340000</v>
      </c>
    </row>
    <row r="13122" spans="1:8">
      <c r="A13122" s="52" t="s">
        <v>892</v>
      </c>
      <c r="B13122" s="52" t="s">
        <v>1616</v>
      </c>
      <c r="C13122" s="52" t="s">
        <v>1153</v>
      </c>
      <c r="D13122" s="52" t="s">
        <v>1410</v>
      </c>
      <c r="E13122" s="52" t="s">
        <v>1083</v>
      </c>
      <c r="F13122" s="52" t="s">
        <v>201</v>
      </c>
      <c r="G13122" s="56" t="s">
        <v>971</v>
      </c>
      <c r="H13122" s="57">
        <v>3840255492</v>
      </c>
    </row>
    <row r="13123" spans="1:8">
      <c r="A13123" s="52" t="s">
        <v>892</v>
      </c>
      <c r="B13123" s="52" t="s">
        <v>1616</v>
      </c>
      <c r="C13123" s="52" t="s">
        <v>1153</v>
      </c>
      <c r="D13123" s="52" t="s">
        <v>1410</v>
      </c>
      <c r="E13123" s="52" t="s">
        <v>1083</v>
      </c>
      <c r="F13123" s="52" t="s">
        <v>1088</v>
      </c>
      <c r="G13123" s="56" t="s">
        <v>1089</v>
      </c>
      <c r="H13123" s="57">
        <v>1491000</v>
      </c>
    </row>
    <row r="13124" spans="1:8">
      <c r="A13124" s="52" t="s">
        <v>892</v>
      </c>
      <c r="B13124" s="52" t="s">
        <v>1616</v>
      </c>
      <c r="C13124" s="52" t="s">
        <v>1153</v>
      </c>
      <c r="D13124" s="52" t="s">
        <v>1410</v>
      </c>
      <c r="E13124" s="52" t="s">
        <v>1083</v>
      </c>
      <c r="F13124" s="52" t="s">
        <v>1090</v>
      </c>
      <c r="G13124" s="56" t="s">
        <v>1091</v>
      </c>
      <c r="H13124" s="57">
        <v>3838764492</v>
      </c>
    </row>
    <row r="13125" spans="1:8">
      <c r="A13125" s="52" t="s">
        <v>892</v>
      </c>
      <c r="B13125" s="52" t="s">
        <v>1616</v>
      </c>
      <c r="C13125" s="52" t="s">
        <v>1153</v>
      </c>
      <c r="D13125" s="52" t="s">
        <v>1410</v>
      </c>
      <c r="E13125" s="52" t="s">
        <v>1096</v>
      </c>
      <c r="F13125" s="52" t="s">
        <v>201</v>
      </c>
      <c r="G13125" s="56" t="s">
        <v>1097</v>
      </c>
      <c r="H13125" s="57">
        <v>570000000</v>
      </c>
    </row>
    <row r="13126" spans="1:8" ht="25.5">
      <c r="A13126" s="52" t="s">
        <v>892</v>
      </c>
      <c r="B13126" s="52" t="s">
        <v>1616</v>
      </c>
      <c r="C13126" s="52" t="s">
        <v>1153</v>
      </c>
      <c r="D13126" s="52" t="s">
        <v>1410</v>
      </c>
      <c r="E13126" s="52" t="s">
        <v>1096</v>
      </c>
      <c r="F13126" s="52" t="s">
        <v>1098</v>
      </c>
      <c r="G13126" s="56" t="s">
        <v>1099</v>
      </c>
      <c r="H13126" s="57">
        <v>570000000</v>
      </c>
    </row>
    <row r="13127" spans="1:8">
      <c r="A13127" s="52" t="s">
        <v>892</v>
      </c>
      <c r="B13127" s="52" t="s">
        <v>1616</v>
      </c>
      <c r="C13127" s="52" t="s">
        <v>1158</v>
      </c>
      <c r="D13127" s="52" t="s">
        <v>201</v>
      </c>
      <c r="E13127" s="52" t="s">
        <v>201</v>
      </c>
      <c r="F13127" s="52" t="s">
        <v>201</v>
      </c>
      <c r="G13127" s="56" t="s">
        <v>1159</v>
      </c>
      <c r="H13127" s="57">
        <v>1334798766752</v>
      </c>
    </row>
    <row r="13128" spans="1:8">
      <c r="A13128" s="52" t="s">
        <v>892</v>
      </c>
      <c r="B13128" s="52" t="s">
        <v>1616</v>
      </c>
      <c r="C13128" s="52" t="s">
        <v>1158</v>
      </c>
      <c r="D13128" s="52" t="s">
        <v>1160</v>
      </c>
      <c r="E13128" s="52" t="s">
        <v>201</v>
      </c>
      <c r="F13128" s="52" t="s">
        <v>201</v>
      </c>
      <c r="G13128" s="56" t="s">
        <v>1161</v>
      </c>
      <c r="H13128" s="57">
        <v>150999340227</v>
      </c>
    </row>
    <row r="13129" spans="1:8" ht="25.5">
      <c r="A13129" s="52" t="s">
        <v>892</v>
      </c>
      <c r="B13129" s="52" t="s">
        <v>1616</v>
      </c>
      <c r="C13129" s="52" t="s">
        <v>1158</v>
      </c>
      <c r="D13129" s="52" t="s">
        <v>1160</v>
      </c>
      <c r="E13129" s="52" t="s">
        <v>940</v>
      </c>
      <c r="F13129" s="52" t="s">
        <v>201</v>
      </c>
      <c r="G13129" s="56" t="s">
        <v>941</v>
      </c>
      <c r="H13129" s="57">
        <v>41200000</v>
      </c>
    </row>
    <row r="13130" spans="1:8" ht="25.5">
      <c r="A13130" s="52" t="s">
        <v>892</v>
      </c>
      <c r="B13130" s="52" t="s">
        <v>1616</v>
      </c>
      <c r="C13130" s="52" t="s">
        <v>1158</v>
      </c>
      <c r="D13130" s="52" t="s">
        <v>1160</v>
      </c>
      <c r="E13130" s="52" t="s">
        <v>940</v>
      </c>
      <c r="F13130" s="52" t="s">
        <v>942</v>
      </c>
      <c r="G13130" s="56" t="s">
        <v>943</v>
      </c>
      <c r="H13130" s="57">
        <v>41200000</v>
      </c>
    </row>
    <row r="13131" spans="1:8">
      <c r="A13131" s="52" t="s">
        <v>892</v>
      </c>
      <c r="B13131" s="52" t="s">
        <v>1616</v>
      </c>
      <c r="C13131" s="52" t="s">
        <v>1158</v>
      </c>
      <c r="D13131" s="52" t="s">
        <v>1160</v>
      </c>
      <c r="E13131" s="52" t="s">
        <v>944</v>
      </c>
      <c r="F13131" s="52" t="s">
        <v>201</v>
      </c>
      <c r="G13131" s="56" t="s">
        <v>945</v>
      </c>
      <c r="H13131" s="57">
        <v>57595000</v>
      </c>
    </row>
    <row r="13132" spans="1:8">
      <c r="A13132" s="52" t="s">
        <v>892</v>
      </c>
      <c r="B13132" s="52" t="s">
        <v>1616</v>
      </c>
      <c r="C13132" s="52" t="s">
        <v>1158</v>
      </c>
      <c r="D13132" s="52" t="s">
        <v>1160</v>
      </c>
      <c r="E13132" s="52" t="s">
        <v>944</v>
      </c>
      <c r="F13132" s="52" t="s">
        <v>948</v>
      </c>
      <c r="G13132" s="56" t="s">
        <v>949</v>
      </c>
      <c r="H13132" s="57">
        <v>5000000</v>
      </c>
    </row>
    <row r="13133" spans="1:8">
      <c r="A13133" s="52" t="s">
        <v>892</v>
      </c>
      <c r="B13133" s="52" t="s">
        <v>1616</v>
      </c>
      <c r="C13133" s="52" t="s">
        <v>1158</v>
      </c>
      <c r="D13133" s="52" t="s">
        <v>1160</v>
      </c>
      <c r="E13133" s="52" t="s">
        <v>944</v>
      </c>
      <c r="F13133" s="52" t="s">
        <v>960</v>
      </c>
      <c r="G13133" s="56" t="s">
        <v>961</v>
      </c>
      <c r="H13133" s="57">
        <v>52595000</v>
      </c>
    </row>
    <row r="13134" spans="1:8">
      <c r="A13134" s="52" t="s">
        <v>892</v>
      </c>
      <c r="B13134" s="52" t="s">
        <v>1616</v>
      </c>
      <c r="C13134" s="52" t="s">
        <v>1158</v>
      </c>
      <c r="D13134" s="52" t="s">
        <v>1160</v>
      </c>
      <c r="E13134" s="52" t="s">
        <v>1139</v>
      </c>
      <c r="F13134" s="52" t="s">
        <v>201</v>
      </c>
      <c r="G13134" s="56" t="s">
        <v>1140</v>
      </c>
      <c r="H13134" s="57">
        <v>1724380000</v>
      </c>
    </row>
    <row r="13135" spans="1:8">
      <c r="A13135" s="52" t="s">
        <v>892</v>
      </c>
      <c r="B13135" s="52" t="s">
        <v>1616</v>
      </c>
      <c r="C13135" s="52" t="s">
        <v>1158</v>
      </c>
      <c r="D13135" s="52" t="s">
        <v>1160</v>
      </c>
      <c r="E13135" s="52" t="s">
        <v>1139</v>
      </c>
      <c r="F13135" s="52" t="s">
        <v>1203</v>
      </c>
      <c r="G13135" s="56" t="s">
        <v>1204</v>
      </c>
      <c r="H13135" s="57">
        <v>3780000</v>
      </c>
    </row>
    <row r="13136" spans="1:8">
      <c r="A13136" s="52" t="s">
        <v>892</v>
      </c>
      <c r="B13136" s="52" t="s">
        <v>1616</v>
      </c>
      <c r="C13136" s="52" t="s">
        <v>1158</v>
      </c>
      <c r="D13136" s="52" t="s">
        <v>1160</v>
      </c>
      <c r="E13136" s="52" t="s">
        <v>1139</v>
      </c>
      <c r="F13136" s="52" t="s">
        <v>1141</v>
      </c>
      <c r="G13136" s="56" t="s">
        <v>1142</v>
      </c>
      <c r="H13136" s="57">
        <v>1720600000</v>
      </c>
    </row>
    <row r="13137" spans="1:8">
      <c r="A13137" s="52" t="s">
        <v>892</v>
      </c>
      <c r="B13137" s="52" t="s">
        <v>1616</v>
      </c>
      <c r="C13137" s="52" t="s">
        <v>1158</v>
      </c>
      <c r="D13137" s="52" t="s">
        <v>1160</v>
      </c>
      <c r="E13137" s="52" t="s">
        <v>966</v>
      </c>
      <c r="F13137" s="52" t="s">
        <v>201</v>
      </c>
      <c r="G13137" s="56" t="s">
        <v>967</v>
      </c>
      <c r="H13137" s="57">
        <v>105000</v>
      </c>
    </row>
    <row r="13138" spans="1:8">
      <c r="A13138" s="52" t="s">
        <v>892</v>
      </c>
      <c r="B13138" s="52" t="s">
        <v>1616</v>
      </c>
      <c r="C13138" s="52" t="s">
        <v>1158</v>
      </c>
      <c r="D13138" s="52" t="s">
        <v>1160</v>
      </c>
      <c r="E13138" s="52" t="s">
        <v>966</v>
      </c>
      <c r="F13138" s="52" t="s">
        <v>970</v>
      </c>
      <c r="G13138" s="56" t="s">
        <v>971</v>
      </c>
      <c r="H13138" s="57">
        <v>105000</v>
      </c>
    </row>
    <row r="13139" spans="1:8">
      <c r="A13139" s="52" t="s">
        <v>892</v>
      </c>
      <c r="B13139" s="52" t="s">
        <v>1616</v>
      </c>
      <c r="C13139" s="52" t="s">
        <v>1158</v>
      </c>
      <c r="D13139" s="52" t="s">
        <v>1160</v>
      </c>
      <c r="E13139" s="52" t="s">
        <v>972</v>
      </c>
      <c r="F13139" s="52" t="s">
        <v>201</v>
      </c>
      <c r="G13139" s="56" t="s">
        <v>973</v>
      </c>
      <c r="H13139" s="57">
        <v>9116600</v>
      </c>
    </row>
    <row r="13140" spans="1:8">
      <c r="A13140" s="52" t="s">
        <v>892</v>
      </c>
      <c r="B13140" s="52" t="s">
        <v>1616</v>
      </c>
      <c r="C13140" s="52" t="s">
        <v>1158</v>
      </c>
      <c r="D13140" s="52" t="s">
        <v>1160</v>
      </c>
      <c r="E13140" s="52" t="s">
        <v>972</v>
      </c>
      <c r="F13140" s="52" t="s">
        <v>974</v>
      </c>
      <c r="G13140" s="56" t="s">
        <v>975</v>
      </c>
      <c r="H13140" s="57">
        <v>7690400</v>
      </c>
    </row>
    <row r="13141" spans="1:8">
      <c r="A13141" s="52" t="s">
        <v>892</v>
      </c>
      <c r="B13141" s="52" t="s">
        <v>1616</v>
      </c>
      <c r="C13141" s="52" t="s">
        <v>1158</v>
      </c>
      <c r="D13141" s="52" t="s">
        <v>1160</v>
      </c>
      <c r="E13141" s="52" t="s">
        <v>972</v>
      </c>
      <c r="F13141" s="52" t="s">
        <v>976</v>
      </c>
      <c r="G13141" s="56" t="s">
        <v>977</v>
      </c>
      <c r="H13141" s="57">
        <v>1426200</v>
      </c>
    </row>
    <row r="13142" spans="1:8" ht="25.5">
      <c r="A13142" s="52" t="s">
        <v>892</v>
      </c>
      <c r="B13142" s="52" t="s">
        <v>1616</v>
      </c>
      <c r="C13142" s="52" t="s">
        <v>1158</v>
      </c>
      <c r="D13142" s="52" t="s">
        <v>1160</v>
      </c>
      <c r="E13142" s="52" t="s">
        <v>1612</v>
      </c>
      <c r="F13142" s="52" t="s">
        <v>201</v>
      </c>
      <c r="G13142" s="56" t="s">
        <v>1613</v>
      </c>
      <c r="H13142" s="57">
        <v>458662450</v>
      </c>
    </row>
    <row r="13143" spans="1:8">
      <c r="A13143" s="52" t="s">
        <v>892</v>
      </c>
      <c r="B13143" s="52" t="s">
        <v>1616</v>
      </c>
      <c r="C13143" s="52" t="s">
        <v>1158</v>
      </c>
      <c r="D13143" s="52" t="s">
        <v>1160</v>
      </c>
      <c r="E13143" s="52" t="s">
        <v>1612</v>
      </c>
      <c r="F13143" s="52" t="s">
        <v>1614</v>
      </c>
      <c r="G13143" s="56" t="s">
        <v>1615</v>
      </c>
      <c r="H13143" s="57">
        <v>432062450</v>
      </c>
    </row>
    <row r="13144" spans="1:8">
      <c r="A13144" s="52" t="s">
        <v>892</v>
      </c>
      <c r="B13144" s="52" t="s">
        <v>1616</v>
      </c>
      <c r="C13144" s="52" t="s">
        <v>1158</v>
      </c>
      <c r="D13144" s="52" t="s">
        <v>1160</v>
      </c>
      <c r="E13144" s="52" t="s">
        <v>1612</v>
      </c>
      <c r="F13144" s="52" t="s">
        <v>1618</v>
      </c>
      <c r="G13144" s="56" t="s">
        <v>971</v>
      </c>
      <c r="H13144" s="57">
        <v>26600000</v>
      </c>
    </row>
    <row r="13145" spans="1:8">
      <c r="A13145" s="52" t="s">
        <v>892</v>
      </c>
      <c r="B13145" s="52" t="s">
        <v>1616</v>
      </c>
      <c r="C13145" s="52" t="s">
        <v>1158</v>
      </c>
      <c r="D13145" s="52" t="s">
        <v>1160</v>
      </c>
      <c r="E13145" s="52" t="s">
        <v>982</v>
      </c>
      <c r="F13145" s="52" t="s">
        <v>201</v>
      </c>
      <c r="G13145" s="56" t="s">
        <v>983</v>
      </c>
      <c r="H13145" s="57">
        <v>57630000</v>
      </c>
    </row>
    <row r="13146" spans="1:8">
      <c r="A13146" s="52" t="s">
        <v>892</v>
      </c>
      <c r="B13146" s="52" t="s">
        <v>1616</v>
      </c>
      <c r="C13146" s="52" t="s">
        <v>1158</v>
      </c>
      <c r="D13146" s="52" t="s">
        <v>1160</v>
      </c>
      <c r="E13146" s="52" t="s">
        <v>982</v>
      </c>
      <c r="F13146" s="52" t="s">
        <v>1242</v>
      </c>
      <c r="G13146" s="56" t="s">
        <v>971</v>
      </c>
      <c r="H13146" s="57">
        <v>57630000</v>
      </c>
    </row>
    <row r="13147" spans="1:8">
      <c r="A13147" s="52" t="s">
        <v>892</v>
      </c>
      <c r="B13147" s="52" t="s">
        <v>1616</v>
      </c>
      <c r="C13147" s="52" t="s">
        <v>1158</v>
      </c>
      <c r="D13147" s="52" t="s">
        <v>1160</v>
      </c>
      <c r="E13147" s="52" t="s">
        <v>986</v>
      </c>
      <c r="F13147" s="52" t="s">
        <v>201</v>
      </c>
      <c r="G13147" s="56" t="s">
        <v>987</v>
      </c>
      <c r="H13147" s="57">
        <v>544867318</v>
      </c>
    </row>
    <row r="13148" spans="1:8">
      <c r="A13148" s="52" t="s">
        <v>892</v>
      </c>
      <c r="B13148" s="52" t="s">
        <v>1616</v>
      </c>
      <c r="C13148" s="52" t="s">
        <v>1158</v>
      </c>
      <c r="D13148" s="52" t="s">
        <v>1160</v>
      </c>
      <c r="E13148" s="52" t="s">
        <v>986</v>
      </c>
      <c r="F13148" s="52" t="s">
        <v>988</v>
      </c>
      <c r="G13148" s="56" t="s">
        <v>989</v>
      </c>
      <c r="H13148" s="57">
        <v>541497318</v>
      </c>
    </row>
    <row r="13149" spans="1:8">
      <c r="A13149" s="52" t="s">
        <v>892</v>
      </c>
      <c r="B13149" s="52" t="s">
        <v>1616</v>
      </c>
      <c r="C13149" s="52" t="s">
        <v>1158</v>
      </c>
      <c r="D13149" s="52" t="s">
        <v>1160</v>
      </c>
      <c r="E13149" s="52" t="s">
        <v>986</v>
      </c>
      <c r="F13149" s="52" t="s">
        <v>994</v>
      </c>
      <c r="G13149" s="56" t="s">
        <v>995</v>
      </c>
      <c r="H13149" s="57">
        <v>3370000</v>
      </c>
    </row>
    <row r="13150" spans="1:8">
      <c r="A13150" s="52" t="s">
        <v>892</v>
      </c>
      <c r="B13150" s="52" t="s">
        <v>1616</v>
      </c>
      <c r="C13150" s="52" t="s">
        <v>1158</v>
      </c>
      <c r="D13150" s="52" t="s">
        <v>1160</v>
      </c>
      <c r="E13150" s="52" t="s">
        <v>996</v>
      </c>
      <c r="F13150" s="52" t="s">
        <v>201</v>
      </c>
      <c r="G13150" s="56" t="s">
        <v>997</v>
      </c>
      <c r="H13150" s="57">
        <v>56510900</v>
      </c>
    </row>
    <row r="13151" spans="1:8">
      <c r="A13151" s="52" t="s">
        <v>892</v>
      </c>
      <c r="B13151" s="52" t="s">
        <v>1616</v>
      </c>
      <c r="C13151" s="52" t="s">
        <v>1158</v>
      </c>
      <c r="D13151" s="52" t="s">
        <v>1160</v>
      </c>
      <c r="E13151" s="52" t="s">
        <v>996</v>
      </c>
      <c r="F13151" s="52" t="s">
        <v>998</v>
      </c>
      <c r="G13151" s="56" t="s">
        <v>999</v>
      </c>
      <c r="H13151" s="57">
        <v>35078900</v>
      </c>
    </row>
    <row r="13152" spans="1:8">
      <c r="A13152" s="52" t="s">
        <v>892</v>
      </c>
      <c r="B13152" s="52" t="s">
        <v>1616</v>
      </c>
      <c r="C13152" s="52" t="s">
        <v>1158</v>
      </c>
      <c r="D13152" s="52" t="s">
        <v>1160</v>
      </c>
      <c r="E13152" s="52" t="s">
        <v>996</v>
      </c>
      <c r="F13152" s="52" t="s">
        <v>1000</v>
      </c>
      <c r="G13152" s="56" t="s">
        <v>1001</v>
      </c>
      <c r="H13152" s="57">
        <v>20244000</v>
      </c>
    </row>
    <row r="13153" spans="1:8">
      <c r="A13153" s="52" t="s">
        <v>892</v>
      </c>
      <c r="B13153" s="52" t="s">
        <v>1616</v>
      </c>
      <c r="C13153" s="52" t="s">
        <v>1158</v>
      </c>
      <c r="D13153" s="52" t="s">
        <v>1160</v>
      </c>
      <c r="E13153" s="52" t="s">
        <v>996</v>
      </c>
      <c r="F13153" s="52" t="s">
        <v>1004</v>
      </c>
      <c r="G13153" s="56" t="s">
        <v>1005</v>
      </c>
      <c r="H13153" s="57">
        <v>1188000</v>
      </c>
    </row>
    <row r="13154" spans="1:8">
      <c r="A13154" s="52" t="s">
        <v>892</v>
      </c>
      <c r="B13154" s="52" t="s">
        <v>1616</v>
      </c>
      <c r="C13154" s="52" t="s">
        <v>1158</v>
      </c>
      <c r="D13154" s="52" t="s">
        <v>1160</v>
      </c>
      <c r="E13154" s="52" t="s">
        <v>1006</v>
      </c>
      <c r="F13154" s="52" t="s">
        <v>201</v>
      </c>
      <c r="G13154" s="56" t="s">
        <v>1007</v>
      </c>
      <c r="H13154" s="57">
        <v>26699000</v>
      </c>
    </row>
    <row r="13155" spans="1:8">
      <c r="A13155" s="52" t="s">
        <v>892</v>
      </c>
      <c r="B13155" s="52" t="s">
        <v>1616</v>
      </c>
      <c r="C13155" s="52" t="s">
        <v>1158</v>
      </c>
      <c r="D13155" s="52" t="s">
        <v>1160</v>
      </c>
      <c r="E13155" s="52" t="s">
        <v>1006</v>
      </c>
      <c r="F13155" s="52" t="s">
        <v>1014</v>
      </c>
      <c r="G13155" s="56" t="s">
        <v>1015</v>
      </c>
      <c r="H13155" s="57">
        <v>26699000</v>
      </c>
    </row>
    <row r="13156" spans="1:8">
      <c r="A13156" s="52" t="s">
        <v>892</v>
      </c>
      <c r="B13156" s="52" t="s">
        <v>1616</v>
      </c>
      <c r="C13156" s="52" t="s">
        <v>1158</v>
      </c>
      <c r="D13156" s="52" t="s">
        <v>1160</v>
      </c>
      <c r="E13156" s="52" t="s">
        <v>1021</v>
      </c>
      <c r="F13156" s="52" t="s">
        <v>201</v>
      </c>
      <c r="G13156" s="56" t="s">
        <v>1022</v>
      </c>
      <c r="H13156" s="57">
        <v>1220863612</v>
      </c>
    </row>
    <row r="13157" spans="1:8">
      <c r="A13157" s="52" t="s">
        <v>892</v>
      </c>
      <c r="B13157" s="52" t="s">
        <v>1616</v>
      </c>
      <c r="C13157" s="52" t="s">
        <v>1158</v>
      </c>
      <c r="D13157" s="52" t="s">
        <v>1160</v>
      </c>
      <c r="E13157" s="52" t="s">
        <v>1021</v>
      </c>
      <c r="F13157" s="52" t="s">
        <v>1023</v>
      </c>
      <c r="G13157" s="56" t="s">
        <v>1024</v>
      </c>
      <c r="H13157" s="57">
        <v>50926800</v>
      </c>
    </row>
    <row r="13158" spans="1:8">
      <c r="A13158" s="52" t="s">
        <v>892</v>
      </c>
      <c r="B13158" s="52" t="s">
        <v>1616</v>
      </c>
      <c r="C13158" s="52" t="s">
        <v>1158</v>
      </c>
      <c r="D13158" s="52" t="s">
        <v>1160</v>
      </c>
      <c r="E13158" s="52" t="s">
        <v>1021</v>
      </c>
      <c r="F13158" s="52" t="s">
        <v>1025</v>
      </c>
      <c r="G13158" s="56" t="s">
        <v>1026</v>
      </c>
      <c r="H13158" s="57">
        <v>49314300</v>
      </c>
    </row>
    <row r="13159" spans="1:8">
      <c r="A13159" s="52" t="s">
        <v>892</v>
      </c>
      <c r="B13159" s="52" t="s">
        <v>1616</v>
      </c>
      <c r="C13159" s="52" t="s">
        <v>1158</v>
      </c>
      <c r="D13159" s="52" t="s">
        <v>1160</v>
      </c>
      <c r="E13159" s="52" t="s">
        <v>1021</v>
      </c>
      <c r="F13159" s="52" t="s">
        <v>1243</v>
      </c>
      <c r="G13159" s="56" t="s">
        <v>1244</v>
      </c>
      <c r="H13159" s="57">
        <v>4405012</v>
      </c>
    </row>
    <row r="13160" spans="1:8">
      <c r="A13160" s="52" t="s">
        <v>892</v>
      </c>
      <c r="B13160" s="52" t="s">
        <v>1616</v>
      </c>
      <c r="C13160" s="52" t="s">
        <v>1158</v>
      </c>
      <c r="D13160" s="52" t="s">
        <v>1160</v>
      </c>
      <c r="E13160" s="52" t="s">
        <v>1021</v>
      </c>
      <c r="F13160" s="52" t="s">
        <v>1031</v>
      </c>
      <c r="G13160" s="56" t="s">
        <v>1032</v>
      </c>
      <c r="H13160" s="57">
        <v>547825000</v>
      </c>
    </row>
    <row r="13161" spans="1:8">
      <c r="A13161" s="52" t="s">
        <v>892</v>
      </c>
      <c r="B13161" s="52" t="s">
        <v>1616</v>
      </c>
      <c r="C13161" s="52" t="s">
        <v>1158</v>
      </c>
      <c r="D13161" s="52" t="s">
        <v>1160</v>
      </c>
      <c r="E13161" s="52" t="s">
        <v>1021</v>
      </c>
      <c r="F13161" s="52" t="s">
        <v>1033</v>
      </c>
      <c r="G13161" s="56" t="s">
        <v>1034</v>
      </c>
      <c r="H13161" s="57">
        <v>568392500</v>
      </c>
    </row>
    <row r="13162" spans="1:8">
      <c r="A13162" s="52" t="s">
        <v>892</v>
      </c>
      <c r="B13162" s="52" t="s">
        <v>1616</v>
      </c>
      <c r="C13162" s="52" t="s">
        <v>1158</v>
      </c>
      <c r="D13162" s="52" t="s">
        <v>1160</v>
      </c>
      <c r="E13162" s="52" t="s">
        <v>1035</v>
      </c>
      <c r="F13162" s="52" t="s">
        <v>201</v>
      </c>
      <c r="G13162" s="56" t="s">
        <v>1036</v>
      </c>
      <c r="H13162" s="57">
        <v>24150000</v>
      </c>
    </row>
    <row r="13163" spans="1:8">
      <c r="A13163" s="52" t="s">
        <v>892</v>
      </c>
      <c r="B13163" s="52" t="s">
        <v>1616</v>
      </c>
      <c r="C13163" s="52" t="s">
        <v>1158</v>
      </c>
      <c r="D13163" s="52" t="s">
        <v>1160</v>
      </c>
      <c r="E13163" s="52" t="s">
        <v>1035</v>
      </c>
      <c r="F13163" s="52" t="s">
        <v>1037</v>
      </c>
      <c r="G13163" s="56" t="s">
        <v>1038</v>
      </c>
      <c r="H13163" s="57">
        <v>1700000</v>
      </c>
    </row>
    <row r="13164" spans="1:8">
      <c r="A13164" s="52" t="s">
        <v>892</v>
      </c>
      <c r="B13164" s="52" t="s">
        <v>1616</v>
      </c>
      <c r="C13164" s="52" t="s">
        <v>1158</v>
      </c>
      <c r="D13164" s="52" t="s">
        <v>1160</v>
      </c>
      <c r="E13164" s="52" t="s">
        <v>1035</v>
      </c>
      <c r="F13164" s="52" t="s">
        <v>1039</v>
      </c>
      <c r="G13164" s="56" t="s">
        <v>1040</v>
      </c>
      <c r="H13164" s="57">
        <v>13650000</v>
      </c>
    </row>
    <row r="13165" spans="1:8">
      <c r="A13165" s="52" t="s">
        <v>892</v>
      </c>
      <c r="B13165" s="52" t="s">
        <v>1616</v>
      </c>
      <c r="C13165" s="52" t="s">
        <v>1158</v>
      </c>
      <c r="D13165" s="52" t="s">
        <v>1160</v>
      </c>
      <c r="E13165" s="52" t="s">
        <v>1035</v>
      </c>
      <c r="F13165" s="52" t="s">
        <v>1041</v>
      </c>
      <c r="G13165" s="56" t="s">
        <v>1028</v>
      </c>
      <c r="H13165" s="57">
        <v>5100000</v>
      </c>
    </row>
    <row r="13166" spans="1:8">
      <c r="A13166" s="52" t="s">
        <v>892</v>
      </c>
      <c r="B13166" s="52" t="s">
        <v>1616</v>
      </c>
      <c r="C13166" s="52" t="s">
        <v>1158</v>
      </c>
      <c r="D13166" s="52" t="s">
        <v>1160</v>
      </c>
      <c r="E13166" s="52" t="s">
        <v>1035</v>
      </c>
      <c r="F13166" s="52" t="s">
        <v>1221</v>
      </c>
      <c r="G13166" s="56" t="s">
        <v>971</v>
      </c>
      <c r="H13166" s="57">
        <v>3700000</v>
      </c>
    </row>
    <row r="13167" spans="1:8">
      <c r="A13167" s="52" t="s">
        <v>892</v>
      </c>
      <c r="B13167" s="52" t="s">
        <v>1616</v>
      </c>
      <c r="C13167" s="52" t="s">
        <v>1158</v>
      </c>
      <c r="D13167" s="52" t="s">
        <v>1160</v>
      </c>
      <c r="E13167" s="52" t="s">
        <v>1044</v>
      </c>
      <c r="F13167" s="52" t="s">
        <v>201</v>
      </c>
      <c r="G13167" s="56" t="s">
        <v>1045</v>
      </c>
      <c r="H13167" s="57">
        <v>11052359406</v>
      </c>
    </row>
    <row r="13168" spans="1:8">
      <c r="A13168" s="52" t="s">
        <v>892</v>
      </c>
      <c r="B13168" s="52" t="s">
        <v>1616</v>
      </c>
      <c r="C13168" s="52" t="s">
        <v>1158</v>
      </c>
      <c r="D13168" s="52" t="s">
        <v>1160</v>
      </c>
      <c r="E13168" s="52" t="s">
        <v>1044</v>
      </c>
      <c r="F13168" s="52" t="s">
        <v>1046</v>
      </c>
      <c r="G13168" s="56" t="s">
        <v>1047</v>
      </c>
      <c r="H13168" s="57">
        <v>51803000</v>
      </c>
    </row>
    <row r="13169" spans="1:8">
      <c r="A13169" s="52" t="s">
        <v>892</v>
      </c>
      <c r="B13169" s="52" t="s">
        <v>1616</v>
      </c>
      <c r="C13169" s="52" t="s">
        <v>1158</v>
      </c>
      <c r="D13169" s="52" t="s">
        <v>1160</v>
      </c>
      <c r="E13169" s="52" t="s">
        <v>1044</v>
      </c>
      <c r="F13169" s="52" t="s">
        <v>1205</v>
      </c>
      <c r="G13169" s="56" t="s">
        <v>1206</v>
      </c>
      <c r="H13169" s="57">
        <v>5175993456</v>
      </c>
    </row>
    <row r="13170" spans="1:8">
      <c r="A13170" s="52" t="s">
        <v>892</v>
      </c>
      <c r="B13170" s="52" t="s">
        <v>1616</v>
      </c>
      <c r="C13170" s="52" t="s">
        <v>1158</v>
      </c>
      <c r="D13170" s="52" t="s">
        <v>1160</v>
      </c>
      <c r="E13170" s="52" t="s">
        <v>1044</v>
      </c>
      <c r="F13170" s="52" t="s">
        <v>1310</v>
      </c>
      <c r="G13170" s="56" t="s">
        <v>1311</v>
      </c>
      <c r="H13170" s="57">
        <v>500000</v>
      </c>
    </row>
    <row r="13171" spans="1:8">
      <c r="A13171" s="52" t="s">
        <v>892</v>
      </c>
      <c r="B13171" s="52" t="s">
        <v>1616</v>
      </c>
      <c r="C13171" s="52" t="s">
        <v>1158</v>
      </c>
      <c r="D13171" s="52" t="s">
        <v>1160</v>
      </c>
      <c r="E13171" s="52" t="s">
        <v>1044</v>
      </c>
      <c r="F13171" s="52" t="s">
        <v>1048</v>
      </c>
      <c r="G13171" s="56" t="s">
        <v>1049</v>
      </c>
      <c r="H13171" s="57">
        <v>2357845000</v>
      </c>
    </row>
    <row r="13172" spans="1:8">
      <c r="A13172" s="52" t="s">
        <v>892</v>
      </c>
      <c r="B13172" s="52" t="s">
        <v>1616</v>
      </c>
      <c r="C13172" s="52" t="s">
        <v>1158</v>
      </c>
      <c r="D13172" s="52" t="s">
        <v>1160</v>
      </c>
      <c r="E13172" s="52" t="s">
        <v>1044</v>
      </c>
      <c r="F13172" s="52" t="s">
        <v>1050</v>
      </c>
      <c r="G13172" s="56" t="s">
        <v>1051</v>
      </c>
      <c r="H13172" s="57">
        <v>3466217950</v>
      </c>
    </row>
    <row r="13173" spans="1:8" ht="25.5">
      <c r="A13173" s="52" t="s">
        <v>892</v>
      </c>
      <c r="B13173" s="52" t="s">
        <v>1616</v>
      </c>
      <c r="C13173" s="52" t="s">
        <v>1158</v>
      </c>
      <c r="D13173" s="52" t="s">
        <v>1160</v>
      </c>
      <c r="E13173" s="52" t="s">
        <v>1058</v>
      </c>
      <c r="F13173" s="52" t="s">
        <v>201</v>
      </c>
      <c r="G13173" s="56" t="s">
        <v>1059</v>
      </c>
      <c r="H13173" s="57">
        <v>1759862100</v>
      </c>
    </row>
    <row r="13174" spans="1:8">
      <c r="A13174" s="52" t="s">
        <v>892</v>
      </c>
      <c r="B13174" s="52" t="s">
        <v>1616</v>
      </c>
      <c r="C13174" s="52" t="s">
        <v>1158</v>
      </c>
      <c r="D13174" s="52" t="s">
        <v>1160</v>
      </c>
      <c r="E13174" s="52" t="s">
        <v>1058</v>
      </c>
      <c r="F13174" s="52" t="s">
        <v>1247</v>
      </c>
      <c r="G13174" s="56" t="s">
        <v>1248</v>
      </c>
      <c r="H13174" s="57">
        <v>20180000</v>
      </c>
    </row>
    <row r="13175" spans="1:8">
      <c r="A13175" s="52" t="s">
        <v>892</v>
      </c>
      <c r="B13175" s="52" t="s">
        <v>1616</v>
      </c>
      <c r="C13175" s="52" t="s">
        <v>1158</v>
      </c>
      <c r="D13175" s="52" t="s">
        <v>1160</v>
      </c>
      <c r="E13175" s="52" t="s">
        <v>1058</v>
      </c>
      <c r="F13175" s="52" t="s">
        <v>1064</v>
      </c>
      <c r="G13175" s="56" t="s">
        <v>1065</v>
      </c>
      <c r="H13175" s="57">
        <v>24570000</v>
      </c>
    </row>
    <row r="13176" spans="1:8">
      <c r="A13176" s="52" t="s">
        <v>892</v>
      </c>
      <c r="B13176" s="52" t="s">
        <v>1616</v>
      </c>
      <c r="C13176" s="52" t="s">
        <v>1158</v>
      </c>
      <c r="D13176" s="52" t="s">
        <v>1160</v>
      </c>
      <c r="E13176" s="52" t="s">
        <v>1058</v>
      </c>
      <c r="F13176" s="52" t="s">
        <v>1068</v>
      </c>
      <c r="G13176" s="56" t="s">
        <v>1069</v>
      </c>
      <c r="H13176" s="57">
        <v>27195000</v>
      </c>
    </row>
    <row r="13177" spans="1:8">
      <c r="A13177" s="52" t="s">
        <v>892</v>
      </c>
      <c r="B13177" s="52" t="s">
        <v>1616</v>
      </c>
      <c r="C13177" s="52" t="s">
        <v>1158</v>
      </c>
      <c r="D13177" s="52" t="s">
        <v>1160</v>
      </c>
      <c r="E13177" s="52" t="s">
        <v>1058</v>
      </c>
      <c r="F13177" s="52" t="s">
        <v>1249</v>
      </c>
      <c r="G13177" s="56" t="s">
        <v>1250</v>
      </c>
      <c r="H13177" s="57">
        <v>727359000</v>
      </c>
    </row>
    <row r="13178" spans="1:8">
      <c r="A13178" s="52" t="s">
        <v>892</v>
      </c>
      <c r="B13178" s="52" t="s">
        <v>1616</v>
      </c>
      <c r="C13178" s="52" t="s">
        <v>1158</v>
      </c>
      <c r="D13178" s="52" t="s">
        <v>1160</v>
      </c>
      <c r="E13178" s="52" t="s">
        <v>1058</v>
      </c>
      <c r="F13178" s="52" t="s">
        <v>1344</v>
      </c>
      <c r="G13178" s="56" t="s">
        <v>1345</v>
      </c>
      <c r="H13178" s="57">
        <v>647676000</v>
      </c>
    </row>
    <row r="13179" spans="1:8">
      <c r="A13179" s="52" t="s">
        <v>892</v>
      </c>
      <c r="B13179" s="52" t="s">
        <v>1616</v>
      </c>
      <c r="C13179" s="52" t="s">
        <v>1158</v>
      </c>
      <c r="D13179" s="52" t="s">
        <v>1160</v>
      </c>
      <c r="E13179" s="52" t="s">
        <v>1058</v>
      </c>
      <c r="F13179" s="52" t="s">
        <v>1070</v>
      </c>
      <c r="G13179" s="56" t="s">
        <v>1071</v>
      </c>
      <c r="H13179" s="57">
        <v>312882100</v>
      </c>
    </row>
    <row r="13180" spans="1:8" ht="25.5">
      <c r="A13180" s="52" t="s">
        <v>892</v>
      </c>
      <c r="B13180" s="52" t="s">
        <v>1616</v>
      </c>
      <c r="C13180" s="52" t="s">
        <v>1158</v>
      </c>
      <c r="D13180" s="52" t="s">
        <v>1160</v>
      </c>
      <c r="E13180" s="52" t="s">
        <v>1072</v>
      </c>
      <c r="F13180" s="52" t="s">
        <v>201</v>
      </c>
      <c r="G13180" s="56" t="s">
        <v>1073</v>
      </c>
      <c r="H13180" s="57">
        <v>90810000</v>
      </c>
    </row>
    <row r="13181" spans="1:8">
      <c r="A13181" s="52" t="s">
        <v>892</v>
      </c>
      <c r="B13181" s="52" t="s">
        <v>1616</v>
      </c>
      <c r="C13181" s="52" t="s">
        <v>1158</v>
      </c>
      <c r="D13181" s="52" t="s">
        <v>1160</v>
      </c>
      <c r="E13181" s="52" t="s">
        <v>1072</v>
      </c>
      <c r="F13181" s="52" t="s">
        <v>1075</v>
      </c>
      <c r="G13181" s="56" t="s">
        <v>1065</v>
      </c>
      <c r="H13181" s="57">
        <v>34040000</v>
      </c>
    </row>
    <row r="13182" spans="1:8">
      <c r="A13182" s="52" t="s">
        <v>892</v>
      </c>
      <c r="B13182" s="52" t="s">
        <v>1616</v>
      </c>
      <c r="C13182" s="52" t="s">
        <v>1158</v>
      </c>
      <c r="D13182" s="52" t="s">
        <v>1160</v>
      </c>
      <c r="E13182" s="52" t="s">
        <v>1072</v>
      </c>
      <c r="F13182" s="52" t="s">
        <v>1252</v>
      </c>
      <c r="G13182" s="56" t="s">
        <v>1253</v>
      </c>
      <c r="H13182" s="57">
        <v>56770000</v>
      </c>
    </row>
    <row r="13183" spans="1:8" ht="25.5">
      <c r="A13183" s="52" t="s">
        <v>892</v>
      </c>
      <c r="B13183" s="52" t="s">
        <v>1616</v>
      </c>
      <c r="C13183" s="52" t="s">
        <v>1158</v>
      </c>
      <c r="D13183" s="52" t="s">
        <v>1160</v>
      </c>
      <c r="E13183" s="52" t="s">
        <v>1076</v>
      </c>
      <c r="F13183" s="52" t="s">
        <v>201</v>
      </c>
      <c r="G13183" s="56" t="s">
        <v>1077</v>
      </c>
      <c r="H13183" s="57">
        <v>33780211215</v>
      </c>
    </row>
    <row r="13184" spans="1:8">
      <c r="A13184" s="52" t="s">
        <v>892</v>
      </c>
      <c r="B13184" s="52" t="s">
        <v>1616</v>
      </c>
      <c r="C13184" s="52" t="s">
        <v>1158</v>
      </c>
      <c r="D13184" s="52" t="s">
        <v>1160</v>
      </c>
      <c r="E13184" s="52" t="s">
        <v>1076</v>
      </c>
      <c r="F13184" s="52" t="s">
        <v>1112</v>
      </c>
      <c r="G13184" s="56" t="s">
        <v>1113</v>
      </c>
      <c r="H13184" s="57">
        <v>30804355015</v>
      </c>
    </row>
    <row r="13185" spans="1:8">
      <c r="A13185" s="52" t="s">
        <v>892</v>
      </c>
      <c r="B13185" s="52" t="s">
        <v>1616</v>
      </c>
      <c r="C13185" s="52" t="s">
        <v>1158</v>
      </c>
      <c r="D13185" s="52" t="s">
        <v>1160</v>
      </c>
      <c r="E13185" s="52" t="s">
        <v>1076</v>
      </c>
      <c r="F13185" s="52" t="s">
        <v>1078</v>
      </c>
      <c r="G13185" s="56" t="s">
        <v>1079</v>
      </c>
      <c r="H13185" s="57">
        <v>3628000</v>
      </c>
    </row>
    <row r="13186" spans="1:8">
      <c r="A13186" s="52" t="s">
        <v>892</v>
      </c>
      <c r="B13186" s="52" t="s">
        <v>1616</v>
      </c>
      <c r="C13186" s="52" t="s">
        <v>1158</v>
      </c>
      <c r="D13186" s="52" t="s">
        <v>1160</v>
      </c>
      <c r="E13186" s="52" t="s">
        <v>1076</v>
      </c>
      <c r="F13186" s="52" t="s">
        <v>1080</v>
      </c>
      <c r="G13186" s="56" t="s">
        <v>1081</v>
      </c>
      <c r="H13186" s="57">
        <v>174028000</v>
      </c>
    </row>
    <row r="13187" spans="1:8">
      <c r="A13187" s="52" t="s">
        <v>892</v>
      </c>
      <c r="B13187" s="52" t="s">
        <v>1616</v>
      </c>
      <c r="C13187" s="52" t="s">
        <v>1158</v>
      </c>
      <c r="D13187" s="52" t="s">
        <v>1160</v>
      </c>
      <c r="E13187" s="52" t="s">
        <v>1076</v>
      </c>
      <c r="F13187" s="52" t="s">
        <v>1082</v>
      </c>
      <c r="G13187" s="56" t="s">
        <v>971</v>
      </c>
      <c r="H13187" s="57">
        <v>2798200200</v>
      </c>
    </row>
    <row r="13188" spans="1:8">
      <c r="A13188" s="52" t="s">
        <v>892</v>
      </c>
      <c r="B13188" s="52" t="s">
        <v>1616</v>
      </c>
      <c r="C13188" s="52" t="s">
        <v>1158</v>
      </c>
      <c r="D13188" s="52" t="s">
        <v>1160</v>
      </c>
      <c r="E13188" s="52" t="s">
        <v>1580</v>
      </c>
      <c r="F13188" s="52" t="s">
        <v>201</v>
      </c>
      <c r="G13188" s="56" t="s">
        <v>1581</v>
      </c>
      <c r="H13188" s="57">
        <v>6396357532</v>
      </c>
    </row>
    <row r="13189" spans="1:8">
      <c r="A13189" s="52" t="s">
        <v>892</v>
      </c>
      <c r="B13189" s="52" t="s">
        <v>1616</v>
      </c>
      <c r="C13189" s="52" t="s">
        <v>1158</v>
      </c>
      <c r="D13189" s="52" t="s">
        <v>1160</v>
      </c>
      <c r="E13189" s="52" t="s">
        <v>1580</v>
      </c>
      <c r="F13189" s="52" t="s">
        <v>1623</v>
      </c>
      <c r="G13189" s="56" t="s">
        <v>1624</v>
      </c>
      <c r="H13189" s="57">
        <v>6195331532</v>
      </c>
    </row>
    <row r="13190" spans="1:8">
      <c r="A13190" s="52" t="s">
        <v>892</v>
      </c>
      <c r="B13190" s="52" t="s">
        <v>1616</v>
      </c>
      <c r="C13190" s="52" t="s">
        <v>1158</v>
      </c>
      <c r="D13190" s="52" t="s">
        <v>1160</v>
      </c>
      <c r="E13190" s="52" t="s">
        <v>1580</v>
      </c>
      <c r="F13190" s="52" t="s">
        <v>1621</v>
      </c>
      <c r="G13190" s="56" t="s">
        <v>1622</v>
      </c>
      <c r="H13190" s="57">
        <v>22500000</v>
      </c>
    </row>
    <row r="13191" spans="1:8">
      <c r="A13191" s="52" t="s">
        <v>892</v>
      </c>
      <c r="B13191" s="52" t="s">
        <v>1616</v>
      </c>
      <c r="C13191" s="52" t="s">
        <v>1158</v>
      </c>
      <c r="D13191" s="52" t="s">
        <v>1160</v>
      </c>
      <c r="E13191" s="52" t="s">
        <v>1580</v>
      </c>
      <c r="F13191" s="52" t="s">
        <v>1582</v>
      </c>
      <c r="G13191" s="56" t="s">
        <v>971</v>
      </c>
      <c r="H13191" s="57">
        <v>178526000</v>
      </c>
    </row>
    <row r="13192" spans="1:8">
      <c r="A13192" s="52" t="s">
        <v>892</v>
      </c>
      <c r="B13192" s="52" t="s">
        <v>1616</v>
      </c>
      <c r="C13192" s="52" t="s">
        <v>1158</v>
      </c>
      <c r="D13192" s="52" t="s">
        <v>1160</v>
      </c>
      <c r="E13192" s="52" t="s">
        <v>1396</v>
      </c>
      <c r="F13192" s="52" t="s">
        <v>201</v>
      </c>
      <c r="G13192" s="56" t="s">
        <v>1397</v>
      </c>
      <c r="H13192" s="57">
        <v>155715000</v>
      </c>
    </row>
    <row r="13193" spans="1:8">
      <c r="A13193" s="52" t="s">
        <v>892</v>
      </c>
      <c r="B13193" s="52" t="s">
        <v>1616</v>
      </c>
      <c r="C13193" s="52" t="s">
        <v>1158</v>
      </c>
      <c r="D13193" s="52" t="s">
        <v>1160</v>
      </c>
      <c r="E13193" s="52" t="s">
        <v>1396</v>
      </c>
      <c r="F13193" s="52" t="s">
        <v>1406</v>
      </c>
      <c r="G13193" s="56" t="s">
        <v>971</v>
      </c>
      <c r="H13193" s="57">
        <v>155715000</v>
      </c>
    </row>
    <row r="13194" spans="1:8">
      <c r="A13194" s="52" t="s">
        <v>892</v>
      </c>
      <c r="B13194" s="52" t="s">
        <v>1616</v>
      </c>
      <c r="C13194" s="52" t="s">
        <v>1158</v>
      </c>
      <c r="D13194" s="52" t="s">
        <v>1160</v>
      </c>
      <c r="E13194" s="52" t="s">
        <v>1083</v>
      </c>
      <c r="F13194" s="52" t="s">
        <v>201</v>
      </c>
      <c r="G13194" s="56" t="s">
        <v>971</v>
      </c>
      <c r="H13194" s="57">
        <v>91318182353</v>
      </c>
    </row>
    <row r="13195" spans="1:8">
      <c r="A13195" s="52" t="s">
        <v>892</v>
      </c>
      <c r="B13195" s="52" t="s">
        <v>1616</v>
      </c>
      <c r="C13195" s="52" t="s">
        <v>1158</v>
      </c>
      <c r="D13195" s="52" t="s">
        <v>1160</v>
      </c>
      <c r="E13195" s="52" t="s">
        <v>1083</v>
      </c>
      <c r="F13195" s="52" t="s">
        <v>1084</v>
      </c>
      <c r="G13195" s="56" t="s">
        <v>1085</v>
      </c>
      <c r="H13195" s="57">
        <v>313642288</v>
      </c>
    </row>
    <row r="13196" spans="1:8">
      <c r="A13196" s="52" t="s">
        <v>892</v>
      </c>
      <c r="B13196" s="52" t="s">
        <v>1616</v>
      </c>
      <c r="C13196" s="52" t="s">
        <v>1158</v>
      </c>
      <c r="D13196" s="52" t="s">
        <v>1160</v>
      </c>
      <c r="E13196" s="52" t="s">
        <v>1083</v>
      </c>
      <c r="F13196" s="52" t="s">
        <v>1088</v>
      </c>
      <c r="G13196" s="56" t="s">
        <v>1089</v>
      </c>
      <c r="H13196" s="57">
        <v>77530000</v>
      </c>
    </row>
    <row r="13197" spans="1:8">
      <c r="A13197" s="52" t="s">
        <v>892</v>
      </c>
      <c r="B13197" s="52" t="s">
        <v>1616</v>
      </c>
      <c r="C13197" s="52" t="s">
        <v>1158</v>
      </c>
      <c r="D13197" s="52" t="s">
        <v>1160</v>
      </c>
      <c r="E13197" s="52" t="s">
        <v>1083</v>
      </c>
      <c r="F13197" s="52" t="s">
        <v>1090</v>
      </c>
      <c r="G13197" s="56" t="s">
        <v>1091</v>
      </c>
      <c r="H13197" s="57">
        <v>90927010065</v>
      </c>
    </row>
    <row r="13198" spans="1:8">
      <c r="A13198" s="52" t="s">
        <v>892</v>
      </c>
      <c r="B13198" s="52" t="s">
        <v>1616</v>
      </c>
      <c r="C13198" s="52" t="s">
        <v>1158</v>
      </c>
      <c r="D13198" s="52" t="s">
        <v>1160</v>
      </c>
      <c r="E13198" s="52" t="s">
        <v>1096</v>
      </c>
      <c r="F13198" s="52" t="s">
        <v>201</v>
      </c>
      <c r="G13198" s="56" t="s">
        <v>1097</v>
      </c>
      <c r="H13198" s="57">
        <v>1885003250</v>
      </c>
    </row>
    <row r="13199" spans="1:8" ht="25.5">
      <c r="A13199" s="52" t="s">
        <v>892</v>
      </c>
      <c r="B13199" s="52" t="s">
        <v>1616</v>
      </c>
      <c r="C13199" s="52" t="s">
        <v>1158</v>
      </c>
      <c r="D13199" s="52" t="s">
        <v>1160</v>
      </c>
      <c r="E13199" s="52" t="s">
        <v>1096</v>
      </c>
      <c r="F13199" s="52" t="s">
        <v>1098</v>
      </c>
      <c r="G13199" s="56" t="s">
        <v>1099</v>
      </c>
      <c r="H13199" s="57">
        <v>1885003250</v>
      </c>
    </row>
    <row r="13200" spans="1:8">
      <c r="A13200" s="52" t="s">
        <v>892</v>
      </c>
      <c r="B13200" s="52" t="s">
        <v>1616</v>
      </c>
      <c r="C13200" s="52" t="s">
        <v>1158</v>
      </c>
      <c r="D13200" s="52" t="s">
        <v>1160</v>
      </c>
      <c r="E13200" s="52" t="s">
        <v>1100</v>
      </c>
      <c r="F13200" s="52" t="s">
        <v>201</v>
      </c>
      <c r="G13200" s="56" t="s">
        <v>1034</v>
      </c>
      <c r="H13200" s="57">
        <v>339059491</v>
      </c>
    </row>
    <row r="13201" spans="1:8">
      <c r="A13201" s="52" t="s">
        <v>892</v>
      </c>
      <c r="B13201" s="52" t="s">
        <v>1616</v>
      </c>
      <c r="C13201" s="52" t="s">
        <v>1158</v>
      </c>
      <c r="D13201" s="52" t="s">
        <v>1160</v>
      </c>
      <c r="E13201" s="52" t="s">
        <v>1100</v>
      </c>
      <c r="F13201" s="52" t="s">
        <v>1101</v>
      </c>
      <c r="G13201" s="56" t="s">
        <v>1102</v>
      </c>
      <c r="H13201" s="57">
        <v>37900000</v>
      </c>
    </row>
    <row r="13202" spans="1:8">
      <c r="A13202" s="52" t="s">
        <v>892</v>
      </c>
      <c r="B13202" s="52" t="s">
        <v>1616</v>
      </c>
      <c r="C13202" s="52" t="s">
        <v>1158</v>
      </c>
      <c r="D13202" s="52" t="s">
        <v>1160</v>
      </c>
      <c r="E13202" s="52" t="s">
        <v>1100</v>
      </c>
      <c r="F13202" s="52" t="s">
        <v>1103</v>
      </c>
      <c r="G13202" s="56" t="s">
        <v>1104</v>
      </c>
      <c r="H13202" s="57">
        <v>301159491</v>
      </c>
    </row>
    <row r="13203" spans="1:8">
      <c r="A13203" s="52" t="s">
        <v>892</v>
      </c>
      <c r="B13203" s="52" t="s">
        <v>1616</v>
      </c>
      <c r="C13203" s="52" t="s">
        <v>1158</v>
      </c>
      <c r="D13203" s="52" t="s">
        <v>1162</v>
      </c>
      <c r="E13203" s="52" t="s">
        <v>201</v>
      </c>
      <c r="F13203" s="52" t="s">
        <v>201</v>
      </c>
      <c r="G13203" s="56" t="s">
        <v>1163</v>
      </c>
      <c r="H13203" s="57">
        <v>5661901000</v>
      </c>
    </row>
    <row r="13204" spans="1:8">
      <c r="A13204" s="52" t="s">
        <v>892</v>
      </c>
      <c r="B13204" s="52" t="s">
        <v>1616</v>
      </c>
      <c r="C13204" s="52" t="s">
        <v>1158</v>
      </c>
      <c r="D13204" s="52" t="s">
        <v>1162</v>
      </c>
      <c r="E13204" s="52" t="s">
        <v>1139</v>
      </c>
      <c r="F13204" s="52" t="s">
        <v>201</v>
      </c>
      <c r="G13204" s="56" t="s">
        <v>1140</v>
      </c>
      <c r="H13204" s="57">
        <v>3530000</v>
      </c>
    </row>
    <row r="13205" spans="1:8">
      <c r="A13205" s="52" t="s">
        <v>892</v>
      </c>
      <c r="B13205" s="52" t="s">
        <v>1616</v>
      </c>
      <c r="C13205" s="52" t="s">
        <v>1158</v>
      </c>
      <c r="D13205" s="52" t="s">
        <v>1162</v>
      </c>
      <c r="E13205" s="52" t="s">
        <v>1139</v>
      </c>
      <c r="F13205" s="52" t="s">
        <v>1203</v>
      </c>
      <c r="G13205" s="56" t="s">
        <v>1204</v>
      </c>
      <c r="H13205" s="57">
        <v>1000000</v>
      </c>
    </row>
    <row r="13206" spans="1:8">
      <c r="A13206" s="52" t="s">
        <v>892</v>
      </c>
      <c r="B13206" s="52" t="s">
        <v>1616</v>
      </c>
      <c r="C13206" s="52" t="s">
        <v>1158</v>
      </c>
      <c r="D13206" s="52" t="s">
        <v>1162</v>
      </c>
      <c r="E13206" s="52" t="s">
        <v>1139</v>
      </c>
      <c r="F13206" s="52" t="s">
        <v>1141</v>
      </c>
      <c r="G13206" s="56" t="s">
        <v>1142</v>
      </c>
      <c r="H13206" s="57">
        <v>2530000</v>
      </c>
    </row>
    <row r="13207" spans="1:8" ht="25.5">
      <c r="A13207" s="52" t="s">
        <v>892</v>
      </c>
      <c r="B13207" s="52" t="s">
        <v>1616</v>
      </c>
      <c r="C13207" s="52" t="s">
        <v>1158</v>
      </c>
      <c r="D13207" s="52" t="s">
        <v>1162</v>
      </c>
      <c r="E13207" s="52" t="s">
        <v>1612</v>
      </c>
      <c r="F13207" s="52" t="s">
        <v>201</v>
      </c>
      <c r="G13207" s="56" t="s">
        <v>1613</v>
      </c>
      <c r="H13207" s="57">
        <v>14850000</v>
      </c>
    </row>
    <row r="13208" spans="1:8">
      <c r="A13208" s="52" t="s">
        <v>892</v>
      </c>
      <c r="B13208" s="52" t="s">
        <v>1616</v>
      </c>
      <c r="C13208" s="52" t="s">
        <v>1158</v>
      </c>
      <c r="D13208" s="52" t="s">
        <v>1162</v>
      </c>
      <c r="E13208" s="52" t="s">
        <v>1612</v>
      </c>
      <c r="F13208" s="52" t="s">
        <v>1614</v>
      </c>
      <c r="G13208" s="56" t="s">
        <v>1615</v>
      </c>
      <c r="H13208" s="57">
        <v>14850000</v>
      </c>
    </row>
    <row r="13209" spans="1:8">
      <c r="A13209" s="52" t="s">
        <v>892</v>
      </c>
      <c r="B13209" s="52" t="s">
        <v>1616</v>
      </c>
      <c r="C13209" s="52" t="s">
        <v>1158</v>
      </c>
      <c r="D13209" s="52" t="s">
        <v>1162</v>
      </c>
      <c r="E13209" s="52" t="s">
        <v>1021</v>
      </c>
      <c r="F13209" s="52" t="s">
        <v>201</v>
      </c>
      <c r="G13209" s="56" t="s">
        <v>1022</v>
      </c>
      <c r="H13209" s="57">
        <v>27205000</v>
      </c>
    </row>
    <row r="13210" spans="1:8">
      <c r="A13210" s="52" t="s">
        <v>892</v>
      </c>
      <c r="B13210" s="52" t="s">
        <v>1616</v>
      </c>
      <c r="C13210" s="52" t="s">
        <v>1158</v>
      </c>
      <c r="D13210" s="52" t="s">
        <v>1162</v>
      </c>
      <c r="E13210" s="52" t="s">
        <v>1021</v>
      </c>
      <c r="F13210" s="52" t="s">
        <v>1031</v>
      </c>
      <c r="G13210" s="56" t="s">
        <v>1032</v>
      </c>
      <c r="H13210" s="57">
        <v>16350000</v>
      </c>
    </row>
    <row r="13211" spans="1:8">
      <c r="A13211" s="52" t="s">
        <v>892</v>
      </c>
      <c r="B13211" s="52" t="s">
        <v>1616</v>
      </c>
      <c r="C13211" s="52" t="s">
        <v>1158</v>
      </c>
      <c r="D13211" s="52" t="s">
        <v>1162</v>
      </c>
      <c r="E13211" s="52" t="s">
        <v>1021</v>
      </c>
      <c r="F13211" s="52" t="s">
        <v>1033</v>
      </c>
      <c r="G13211" s="56" t="s">
        <v>1034</v>
      </c>
      <c r="H13211" s="57">
        <v>10855000</v>
      </c>
    </row>
    <row r="13212" spans="1:8">
      <c r="A13212" s="52" t="s">
        <v>892</v>
      </c>
      <c r="B13212" s="52" t="s">
        <v>1616</v>
      </c>
      <c r="C13212" s="52" t="s">
        <v>1158</v>
      </c>
      <c r="D13212" s="52" t="s">
        <v>1162</v>
      </c>
      <c r="E13212" s="52" t="s">
        <v>1044</v>
      </c>
      <c r="F13212" s="52" t="s">
        <v>201</v>
      </c>
      <c r="G13212" s="56" t="s">
        <v>1045</v>
      </c>
      <c r="H13212" s="57">
        <v>39487000</v>
      </c>
    </row>
    <row r="13213" spans="1:8">
      <c r="A13213" s="52" t="s">
        <v>892</v>
      </c>
      <c r="B13213" s="52" t="s">
        <v>1616</v>
      </c>
      <c r="C13213" s="52" t="s">
        <v>1158</v>
      </c>
      <c r="D13213" s="52" t="s">
        <v>1162</v>
      </c>
      <c r="E13213" s="52" t="s">
        <v>1044</v>
      </c>
      <c r="F13213" s="52" t="s">
        <v>1050</v>
      </c>
      <c r="G13213" s="56" t="s">
        <v>1051</v>
      </c>
      <c r="H13213" s="57">
        <v>39487000</v>
      </c>
    </row>
    <row r="13214" spans="1:8" ht="25.5">
      <c r="A13214" s="52" t="s">
        <v>892</v>
      </c>
      <c r="B13214" s="52" t="s">
        <v>1616</v>
      </c>
      <c r="C13214" s="52" t="s">
        <v>1158</v>
      </c>
      <c r="D13214" s="52" t="s">
        <v>1162</v>
      </c>
      <c r="E13214" s="52" t="s">
        <v>1076</v>
      </c>
      <c r="F13214" s="52" t="s">
        <v>201</v>
      </c>
      <c r="G13214" s="56" t="s">
        <v>1077</v>
      </c>
      <c r="H13214" s="57">
        <v>115488000</v>
      </c>
    </row>
    <row r="13215" spans="1:8">
      <c r="A13215" s="52" t="s">
        <v>892</v>
      </c>
      <c r="B13215" s="52" t="s">
        <v>1616</v>
      </c>
      <c r="C13215" s="52" t="s">
        <v>1158</v>
      </c>
      <c r="D13215" s="52" t="s">
        <v>1162</v>
      </c>
      <c r="E13215" s="52" t="s">
        <v>1076</v>
      </c>
      <c r="F13215" s="52" t="s">
        <v>1112</v>
      </c>
      <c r="G13215" s="56" t="s">
        <v>1113</v>
      </c>
      <c r="H13215" s="57">
        <v>94488000</v>
      </c>
    </row>
    <row r="13216" spans="1:8">
      <c r="A13216" s="52" t="s">
        <v>892</v>
      </c>
      <c r="B13216" s="52" t="s">
        <v>1616</v>
      </c>
      <c r="C13216" s="52" t="s">
        <v>1158</v>
      </c>
      <c r="D13216" s="52" t="s">
        <v>1162</v>
      </c>
      <c r="E13216" s="52" t="s">
        <v>1076</v>
      </c>
      <c r="F13216" s="52" t="s">
        <v>1082</v>
      </c>
      <c r="G13216" s="56" t="s">
        <v>971</v>
      </c>
      <c r="H13216" s="57">
        <v>21000000</v>
      </c>
    </row>
    <row r="13217" spans="1:8">
      <c r="A13217" s="52" t="s">
        <v>892</v>
      </c>
      <c r="B13217" s="52" t="s">
        <v>1616</v>
      </c>
      <c r="C13217" s="52" t="s">
        <v>1158</v>
      </c>
      <c r="D13217" s="52" t="s">
        <v>1162</v>
      </c>
      <c r="E13217" s="52" t="s">
        <v>1083</v>
      </c>
      <c r="F13217" s="52" t="s">
        <v>201</v>
      </c>
      <c r="G13217" s="56" t="s">
        <v>971</v>
      </c>
      <c r="H13217" s="57">
        <v>5461341000</v>
      </c>
    </row>
    <row r="13218" spans="1:8">
      <c r="A13218" s="52" t="s">
        <v>892</v>
      </c>
      <c r="B13218" s="52" t="s">
        <v>1616</v>
      </c>
      <c r="C13218" s="52" t="s">
        <v>1158</v>
      </c>
      <c r="D13218" s="52" t="s">
        <v>1162</v>
      </c>
      <c r="E13218" s="52" t="s">
        <v>1083</v>
      </c>
      <c r="F13218" s="52" t="s">
        <v>1088</v>
      </c>
      <c r="G13218" s="56" t="s">
        <v>1089</v>
      </c>
      <c r="H13218" s="57">
        <v>2600000</v>
      </c>
    </row>
    <row r="13219" spans="1:8">
      <c r="A13219" s="52" t="s">
        <v>892</v>
      </c>
      <c r="B13219" s="52" t="s">
        <v>1616</v>
      </c>
      <c r="C13219" s="52" t="s">
        <v>1158</v>
      </c>
      <c r="D13219" s="52" t="s">
        <v>1162</v>
      </c>
      <c r="E13219" s="52" t="s">
        <v>1083</v>
      </c>
      <c r="F13219" s="52" t="s">
        <v>1090</v>
      </c>
      <c r="G13219" s="56" t="s">
        <v>1091</v>
      </c>
      <c r="H13219" s="57">
        <v>5458741000</v>
      </c>
    </row>
    <row r="13220" spans="1:8">
      <c r="A13220" s="52" t="s">
        <v>892</v>
      </c>
      <c r="B13220" s="52" t="s">
        <v>1616</v>
      </c>
      <c r="C13220" s="52" t="s">
        <v>1158</v>
      </c>
      <c r="D13220" s="52" t="s">
        <v>1166</v>
      </c>
      <c r="E13220" s="52" t="s">
        <v>201</v>
      </c>
      <c r="F13220" s="52" t="s">
        <v>201</v>
      </c>
      <c r="G13220" s="56" t="s">
        <v>1167</v>
      </c>
      <c r="H13220" s="57">
        <v>205519313486</v>
      </c>
    </row>
    <row r="13221" spans="1:8" ht="25.5">
      <c r="A13221" s="52" t="s">
        <v>892</v>
      </c>
      <c r="B13221" s="52" t="s">
        <v>1616</v>
      </c>
      <c r="C13221" s="52" t="s">
        <v>1158</v>
      </c>
      <c r="D13221" s="52" t="s">
        <v>1166</v>
      </c>
      <c r="E13221" s="52" t="s">
        <v>940</v>
      </c>
      <c r="F13221" s="52" t="s">
        <v>201</v>
      </c>
      <c r="G13221" s="56" t="s">
        <v>941</v>
      </c>
      <c r="H13221" s="57">
        <v>17550000</v>
      </c>
    </row>
    <row r="13222" spans="1:8" ht="25.5">
      <c r="A13222" s="52" t="s">
        <v>892</v>
      </c>
      <c r="B13222" s="52" t="s">
        <v>1616</v>
      </c>
      <c r="C13222" s="52" t="s">
        <v>1158</v>
      </c>
      <c r="D13222" s="52" t="s">
        <v>1166</v>
      </c>
      <c r="E13222" s="52" t="s">
        <v>940</v>
      </c>
      <c r="F13222" s="52" t="s">
        <v>942</v>
      </c>
      <c r="G13222" s="56" t="s">
        <v>943</v>
      </c>
      <c r="H13222" s="57">
        <v>17550000</v>
      </c>
    </row>
    <row r="13223" spans="1:8" ht="25.5">
      <c r="A13223" s="52" t="s">
        <v>892</v>
      </c>
      <c r="B13223" s="52" t="s">
        <v>1616</v>
      </c>
      <c r="C13223" s="52" t="s">
        <v>1158</v>
      </c>
      <c r="D13223" s="52" t="s">
        <v>1166</v>
      </c>
      <c r="E13223" s="52" t="s">
        <v>1612</v>
      </c>
      <c r="F13223" s="52" t="s">
        <v>201</v>
      </c>
      <c r="G13223" s="56" t="s">
        <v>1613</v>
      </c>
      <c r="H13223" s="57">
        <v>26610000</v>
      </c>
    </row>
    <row r="13224" spans="1:8">
      <c r="A13224" s="52" t="s">
        <v>892</v>
      </c>
      <c r="B13224" s="52" t="s">
        <v>1616</v>
      </c>
      <c r="C13224" s="52" t="s">
        <v>1158</v>
      </c>
      <c r="D13224" s="52" t="s">
        <v>1166</v>
      </c>
      <c r="E13224" s="52" t="s">
        <v>1612</v>
      </c>
      <c r="F13224" s="52" t="s">
        <v>1614</v>
      </c>
      <c r="G13224" s="56" t="s">
        <v>1615</v>
      </c>
      <c r="H13224" s="57">
        <v>13200000</v>
      </c>
    </row>
    <row r="13225" spans="1:8">
      <c r="A13225" s="52" t="s">
        <v>892</v>
      </c>
      <c r="B13225" s="52" t="s">
        <v>1616</v>
      </c>
      <c r="C13225" s="52" t="s">
        <v>1158</v>
      </c>
      <c r="D13225" s="52" t="s">
        <v>1166</v>
      </c>
      <c r="E13225" s="52" t="s">
        <v>1612</v>
      </c>
      <c r="F13225" s="52" t="s">
        <v>1618</v>
      </c>
      <c r="G13225" s="56" t="s">
        <v>971</v>
      </c>
      <c r="H13225" s="57">
        <v>13410000</v>
      </c>
    </row>
    <row r="13226" spans="1:8">
      <c r="A13226" s="52" t="s">
        <v>892</v>
      </c>
      <c r="B13226" s="52" t="s">
        <v>1616</v>
      </c>
      <c r="C13226" s="52" t="s">
        <v>1158</v>
      </c>
      <c r="D13226" s="52" t="s">
        <v>1166</v>
      </c>
      <c r="E13226" s="52" t="s">
        <v>986</v>
      </c>
      <c r="F13226" s="52" t="s">
        <v>201</v>
      </c>
      <c r="G13226" s="56" t="s">
        <v>987</v>
      </c>
      <c r="H13226" s="57">
        <v>6049595716</v>
      </c>
    </row>
    <row r="13227" spans="1:8">
      <c r="A13227" s="52" t="s">
        <v>892</v>
      </c>
      <c r="B13227" s="52" t="s">
        <v>1616</v>
      </c>
      <c r="C13227" s="52" t="s">
        <v>1158</v>
      </c>
      <c r="D13227" s="52" t="s">
        <v>1166</v>
      </c>
      <c r="E13227" s="52" t="s">
        <v>986</v>
      </c>
      <c r="F13227" s="52" t="s">
        <v>988</v>
      </c>
      <c r="G13227" s="56" t="s">
        <v>989</v>
      </c>
      <c r="H13227" s="57">
        <v>6029022268</v>
      </c>
    </row>
    <row r="13228" spans="1:8">
      <c r="A13228" s="52" t="s">
        <v>892</v>
      </c>
      <c r="B13228" s="52" t="s">
        <v>1616</v>
      </c>
      <c r="C13228" s="52" t="s">
        <v>1158</v>
      </c>
      <c r="D13228" s="52" t="s">
        <v>1166</v>
      </c>
      <c r="E13228" s="52" t="s">
        <v>986</v>
      </c>
      <c r="F13228" s="52" t="s">
        <v>992</v>
      </c>
      <c r="G13228" s="56" t="s">
        <v>993</v>
      </c>
      <c r="H13228" s="57">
        <v>20573448</v>
      </c>
    </row>
    <row r="13229" spans="1:8">
      <c r="A13229" s="52" t="s">
        <v>892</v>
      </c>
      <c r="B13229" s="52" t="s">
        <v>1616</v>
      </c>
      <c r="C13229" s="52" t="s">
        <v>1158</v>
      </c>
      <c r="D13229" s="52" t="s">
        <v>1166</v>
      </c>
      <c r="E13229" s="52" t="s">
        <v>996</v>
      </c>
      <c r="F13229" s="52" t="s">
        <v>201</v>
      </c>
      <c r="G13229" s="56" t="s">
        <v>997</v>
      </c>
      <c r="H13229" s="57">
        <v>20356100</v>
      </c>
    </row>
    <row r="13230" spans="1:8">
      <c r="A13230" s="52" t="s">
        <v>892</v>
      </c>
      <c r="B13230" s="52" t="s">
        <v>1616</v>
      </c>
      <c r="C13230" s="52" t="s">
        <v>1158</v>
      </c>
      <c r="D13230" s="52" t="s">
        <v>1166</v>
      </c>
      <c r="E13230" s="52" t="s">
        <v>996</v>
      </c>
      <c r="F13230" s="52" t="s">
        <v>998</v>
      </c>
      <c r="G13230" s="56" t="s">
        <v>999</v>
      </c>
      <c r="H13230" s="57">
        <v>20356100</v>
      </c>
    </row>
    <row r="13231" spans="1:8">
      <c r="A13231" s="52" t="s">
        <v>892</v>
      </c>
      <c r="B13231" s="52" t="s">
        <v>1616</v>
      </c>
      <c r="C13231" s="52" t="s">
        <v>1158</v>
      </c>
      <c r="D13231" s="52" t="s">
        <v>1166</v>
      </c>
      <c r="E13231" s="52" t="s">
        <v>1021</v>
      </c>
      <c r="F13231" s="52" t="s">
        <v>201</v>
      </c>
      <c r="G13231" s="56" t="s">
        <v>1022</v>
      </c>
      <c r="H13231" s="57">
        <v>29638000</v>
      </c>
    </row>
    <row r="13232" spans="1:8">
      <c r="A13232" s="52" t="s">
        <v>892</v>
      </c>
      <c r="B13232" s="52" t="s">
        <v>1616</v>
      </c>
      <c r="C13232" s="52" t="s">
        <v>1158</v>
      </c>
      <c r="D13232" s="52" t="s">
        <v>1166</v>
      </c>
      <c r="E13232" s="52" t="s">
        <v>1021</v>
      </c>
      <c r="F13232" s="52" t="s">
        <v>1023</v>
      </c>
      <c r="G13232" s="56" t="s">
        <v>1024</v>
      </c>
      <c r="H13232" s="57">
        <v>375000</v>
      </c>
    </row>
    <row r="13233" spans="1:8">
      <c r="A13233" s="52" t="s">
        <v>892</v>
      </c>
      <c r="B13233" s="52" t="s">
        <v>1616</v>
      </c>
      <c r="C13233" s="52" t="s">
        <v>1158</v>
      </c>
      <c r="D13233" s="52" t="s">
        <v>1166</v>
      </c>
      <c r="E13233" s="52" t="s">
        <v>1021</v>
      </c>
      <c r="F13233" s="52" t="s">
        <v>1243</v>
      </c>
      <c r="G13233" s="56" t="s">
        <v>1244</v>
      </c>
      <c r="H13233" s="57">
        <v>4000000</v>
      </c>
    </row>
    <row r="13234" spans="1:8">
      <c r="A13234" s="52" t="s">
        <v>892</v>
      </c>
      <c r="B13234" s="52" t="s">
        <v>1616</v>
      </c>
      <c r="C13234" s="52" t="s">
        <v>1158</v>
      </c>
      <c r="D13234" s="52" t="s">
        <v>1166</v>
      </c>
      <c r="E13234" s="52" t="s">
        <v>1021</v>
      </c>
      <c r="F13234" s="52" t="s">
        <v>1031</v>
      </c>
      <c r="G13234" s="56" t="s">
        <v>1032</v>
      </c>
      <c r="H13234" s="57">
        <v>21300000</v>
      </c>
    </row>
    <row r="13235" spans="1:8">
      <c r="A13235" s="52" t="s">
        <v>892</v>
      </c>
      <c r="B13235" s="52" t="s">
        <v>1616</v>
      </c>
      <c r="C13235" s="52" t="s">
        <v>1158</v>
      </c>
      <c r="D13235" s="52" t="s">
        <v>1166</v>
      </c>
      <c r="E13235" s="52" t="s">
        <v>1021</v>
      </c>
      <c r="F13235" s="52" t="s">
        <v>1033</v>
      </c>
      <c r="G13235" s="56" t="s">
        <v>1034</v>
      </c>
      <c r="H13235" s="57">
        <v>3963000</v>
      </c>
    </row>
    <row r="13236" spans="1:8">
      <c r="A13236" s="52" t="s">
        <v>892</v>
      </c>
      <c r="B13236" s="52" t="s">
        <v>1616</v>
      </c>
      <c r="C13236" s="52" t="s">
        <v>1158</v>
      </c>
      <c r="D13236" s="52" t="s">
        <v>1166</v>
      </c>
      <c r="E13236" s="52" t="s">
        <v>1044</v>
      </c>
      <c r="F13236" s="52" t="s">
        <v>201</v>
      </c>
      <c r="G13236" s="56" t="s">
        <v>1045</v>
      </c>
      <c r="H13236" s="57">
        <v>6175426600</v>
      </c>
    </row>
    <row r="13237" spans="1:8">
      <c r="A13237" s="52" t="s">
        <v>892</v>
      </c>
      <c r="B13237" s="52" t="s">
        <v>1616</v>
      </c>
      <c r="C13237" s="52" t="s">
        <v>1158</v>
      </c>
      <c r="D13237" s="52" t="s">
        <v>1166</v>
      </c>
      <c r="E13237" s="52" t="s">
        <v>1044</v>
      </c>
      <c r="F13237" s="52" t="s">
        <v>1046</v>
      </c>
      <c r="G13237" s="56" t="s">
        <v>1047</v>
      </c>
      <c r="H13237" s="57">
        <v>22500000</v>
      </c>
    </row>
    <row r="13238" spans="1:8">
      <c r="A13238" s="52" t="s">
        <v>892</v>
      </c>
      <c r="B13238" s="52" t="s">
        <v>1616</v>
      </c>
      <c r="C13238" s="52" t="s">
        <v>1158</v>
      </c>
      <c r="D13238" s="52" t="s">
        <v>1166</v>
      </c>
      <c r="E13238" s="52" t="s">
        <v>1044</v>
      </c>
      <c r="F13238" s="52" t="s">
        <v>1205</v>
      </c>
      <c r="G13238" s="56" t="s">
        <v>1206</v>
      </c>
      <c r="H13238" s="57">
        <v>1530892700</v>
      </c>
    </row>
    <row r="13239" spans="1:8">
      <c r="A13239" s="52" t="s">
        <v>892</v>
      </c>
      <c r="B13239" s="52" t="s">
        <v>1616</v>
      </c>
      <c r="C13239" s="52" t="s">
        <v>1158</v>
      </c>
      <c r="D13239" s="52" t="s">
        <v>1166</v>
      </c>
      <c r="E13239" s="52" t="s">
        <v>1044</v>
      </c>
      <c r="F13239" s="52" t="s">
        <v>1048</v>
      </c>
      <c r="G13239" s="56" t="s">
        <v>1049</v>
      </c>
      <c r="H13239" s="57">
        <v>1293261000</v>
      </c>
    </row>
    <row r="13240" spans="1:8">
      <c r="A13240" s="52" t="s">
        <v>892</v>
      </c>
      <c r="B13240" s="52" t="s">
        <v>1616</v>
      </c>
      <c r="C13240" s="52" t="s">
        <v>1158</v>
      </c>
      <c r="D13240" s="52" t="s">
        <v>1166</v>
      </c>
      <c r="E13240" s="52" t="s">
        <v>1044</v>
      </c>
      <c r="F13240" s="52" t="s">
        <v>1050</v>
      </c>
      <c r="G13240" s="56" t="s">
        <v>1051</v>
      </c>
      <c r="H13240" s="57">
        <v>3328772900</v>
      </c>
    </row>
    <row r="13241" spans="1:8" ht="25.5">
      <c r="A13241" s="52" t="s">
        <v>892</v>
      </c>
      <c r="B13241" s="52" t="s">
        <v>1616</v>
      </c>
      <c r="C13241" s="52" t="s">
        <v>1158</v>
      </c>
      <c r="D13241" s="52" t="s">
        <v>1166</v>
      </c>
      <c r="E13241" s="52" t="s">
        <v>1058</v>
      </c>
      <c r="F13241" s="52" t="s">
        <v>201</v>
      </c>
      <c r="G13241" s="56" t="s">
        <v>1059</v>
      </c>
      <c r="H13241" s="57">
        <v>18036934890</v>
      </c>
    </row>
    <row r="13242" spans="1:8">
      <c r="A13242" s="52" t="s">
        <v>892</v>
      </c>
      <c r="B13242" s="52" t="s">
        <v>1616</v>
      </c>
      <c r="C13242" s="52" t="s">
        <v>1158</v>
      </c>
      <c r="D13242" s="52" t="s">
        <v>1166</v>
      </c>
      <c r="E13242" s="52" t="s">
        <v>1058</v>
      </c>
      <c r="F13242" s="52" t="s">
        <v>1247</v>
      </c>
      <c r="G13242" s="56" t="s">
        <v>1248</v>
      </c>
      <c r="H13242" s="57">
        <v>85755000</v>
      </c>
    </row>
    <row r="13243" spans="1:8">
      <c r="A13243" s="52" t="s">
        <v>892</v>
      </c>
      <c r="B13243" s="52" t="s">
        <v>1616</v>
      </c>
      <c r="C13243" s="52" t="s">
        <v>1158</v>
      </c>
      <c r="D13243" s="52" t="s">
        <v>1166</v>
      </c>
      <c r="E13243" s="52" t="s">
        <v>1058</v>
      </c>
      <c r="F13243" s="52" t="s">
        <v>1062</v>
      </c>
      <c r="G13243" s="56" t="s">
        <v>1063</v>
      </c>
      <c r="H13243" s="57">
        <v>40446980</v>
      </c>
    </row>
    <row r="13244" spans="1:8">
      <c r="A13244" s="52" t="s">
        <v>892</v>
      </c>
      <c r="B13244" s="52" t="s">
        <v>1616</v>
      </c>
      <c r="C13244" s="52" t="s">
        <v>1158</v>
      </c>
      <c r="D13244" s="52" t="s">
        <v>1166</v>
      </c>
      <c r="E13244" s="52" t="s">
        <v>1058</v>
      </c>
      <c r="F13244" s="52" t="s">
        <v>1064</v>
      </c>
      <c r="G13244" s="56" t="s">
        <v>1065</v>
      </c>
      <c r="H13244" s="57">
        <v>6868000</v>
      </c>
    </row>
    <row r="13245" spans="1:8">
      <c r="A13245" s="52" t="s">
        <v>892</v>
      </c>
      <c r="B13245" s="52" t="s">
        <v>1616</v>
      </c>
      <c r="C13245" s="52" t="s">
        <v>1158</v>
      </c>
      <c r="D13245" s="52" t="s">
        <v>1166</v>
      </c>
      <c r="E13245" s="52" t="s">
        <v>1058</v>
      </c>
      <c r="F13245" s="52" t="s">
        <v>1068</v>
      </c>
      <c r="G13245" s="56" t="s">
        <v>1069</v>
      </c>
      <c r="H13245" s="57">
        <v>126543000</v>
      </c>
    </row>
    <row r="13246" spans="1:8">
      <c r="A13246" s="52" t="s">
        <v>892</v>
      </c>
      <c r="B13246" s="52" t="s">
        <v>1616</v>
      </c>
      <c r="C13246" s="52" t="s">
        <v>1158</v>
      </c>
      <c r="D13246" s="52" t="s">
        <v>1166</v>
      </c>
      <c r="E13246" s="52" t="s">
        <v>1058</v>
      </c>
      <c r="F13246" s="52" t="s">
        <v>1249</v>
      </c>
      <c r="G13246" s="56" t="s">
        <v>1250</v>
      </c>
      <c r="H13246" s="57">
        <v>2279875250</v>
      </c>
    </row>
    <row r="13247" spans="1:8">
      <c r="A13247" s="52" t="s">
        <v>892</v>
      </c>
      <c r="B13247" s="52" t="s">
        <v>1616</v>
      </c>
      <c r="C13247" s="52" t="s">
        <v>1158</v>
      </c>
      <c r="D13247" s="52" t="s">
        <v>1166</v>
      </c>
      <c r="E13247" s="52" t="s">
        <v>1058</v>
      </c>
      <c r="F13247" s="52" t="s">
        <v>1344</v>
      </c>
      <c r="G13247" s="56" t="s">
        <v>1345</v>
      </c>
      <c r="H13247" s="57">
        <v>14593273860</v>
      </c>
    </row>
    <row r="13248" spans="1:8">
      <c r="A13248" s="52" t="s">
        <v>892</v>
      </c>
      <c r="B13248" s="52" t="s">
        <v>1616</v>
      </c>
      <c r="C13248" s="52" t="s">
        <v>1158</v>
      </c>
      <c r="D13248" s="52" t="s">
        <v>1166</v>
      </c>
      <c r="E13248" s="52" t="s">
        <v>1058</v>
      </c>
      <c r="F13248" s="52" t="s">
        <v>1070</v>
      </c>
      <c r="G13248" s="56" t="s">
        <v>1071</v>
      </c>
      <c r="H13248" s="57">
        <v>904172800</v>
      </c>
    </row>
    <row r="13249" spans="1:8" ht="25.5">
      <c r="A13249" s="52" t="s">
        <v>892</v>
      </c>
      <c r="B13249" s="52" t="s">
        <v>1616</v>
      </c>
      <c r="C13249" s="52" t="s">
        <v>1158</v>
      </c>
      <c r="D13249" s="52" t="s">
        <v>1166</v>
      </c>
      <c r="E13249" s="52" t="s">
        <v>1076</v>
      </c>
      <c r="F13249" s="52" t="s">
        <v>201</v>
      </c>
      <c r="G13249" s="56" t="s">
        <v>1077</v>
      </c>
      <c r="H13249" s="57">
        <v>235471600</v>
      </c>
    </row>
    <row r="13250" spans="1:8">
      <c r="A13250" s="52" t="s">
        <v>892</v>
      </c>
      <c r="B13250" s="52" t="s">
        <v>1616</v>
      </c>
      <c r="C13250" s="52" t="s">
        <v>1158</v>
      </c>
      <c r="D13250" s="52" t="s">
        <v>1166</v>
      </c>
      <c r="E13250" s="52" t="s">
        <v>1076</v>
      </c>
      <c r="F13250" s="52" t="s">
        <v>1112</v>
      </c>
      <c r="G13250" s="56" t="s">
        <v>1113</v>
      </c>
      <c r="H13250" s="57">
        <v>201486600</v>
      </c>
    </row>
    <row r="13251" spans="1:8">
      <c r="A13251" s="52" t="s">
        <v>892</v>
      </c>
      <c r="B13251" s="52" t="s">
        <v>1616</v>
      </c>
      <c r="C13251" s="52" t="s">
        <v>1158</v>
      </c>
      <c r="D13251" s="52" t="s">
        <v>1166</v>
      </c>
      <c r="E13251" s="52" t="s">
        <v>1076</v>
      </c>
      <c r="F13251" s="52" t="s">
        <v>1082</v>
      </c>
      <c r="G13251" s="56" t="s">
        <v>971</v>
      </c>
      <c r="H13251" s="57">
        <v>33985000</v>
      </c>
    </row>
    <row r="13252" spans="1:8">
      <c r="A13252" s="52" t="s">
        <v>892</v>
      </c>
      <c r="B13252" s="52" t="s">
        <v>1616</v>
      </c>
      <c r="C13252" s="52" t="s">
        <v>1158</v>
      </c>
      <c r="D13252" s="52" t="s">
        <v>1166</v>
      </c>
      <c r="E13252" s="52" t="s">
        <v>1580</v>
      </c>
      <c r="F13252" s="52" t="s">
        <v>201</v>
      </c>
      <c r="G13252" s="56" t="s">
        <v>1581</v>
      </c>
      <c r="H13252" s="57">
        <v>10183000400</v>
      </c>
    </row>
    <row r="13253" spans="1:8">
      <c r="A13253" s="52" t="s">
        <v>892</v>
      </c>
      <c r="B13253" s="52" t="s">
        <v>1616</v>
      </c>
      <c r="C13253" s="52" t="s">
        <v>1158</v>
      </c>
      <c r="D13253" s="52" t="s">
        <v>1166</v>
      </c>
      <c r="E13253" s="52" t="s">
        <v>1580</v>
      </c>
      <c r="F13253" s="52" t="s">
        <v>1623</v>
      </c>
      <c r="G13253" s="56" t="s">
        <v>1624</v>
      </c>
      <c r="H13253" s="57">
        <v>10093199400</v>
      </c>
    </row>
    <row r="13254" spans="1:8">
      <c r="A13254" s="52" t="s">
        <v>892</v>
      </c>
      <c r="B13254" s="52" t="s">
        <v>1616</v>
      </c>
      <c r="C13254" s="52" t="s">
        <v>1158</v>
      </c>
      <c r="D13254" s="52" t="s">
        <v>1166</v>
      </c>
      <c r="E13254" s="52" t="s">
        <v>1580</v>
      </c>
      <c r="F13254" s="52" t="s">
        <v>1582</v>
      </c>
      <c r="G13254" s="56" t="s">
        <v>971</v>
      </c>
      <c r="H13254" s="57">
        <v>89801000</v>
      </c>
    </row>
    <row r="13255" spans="1:8">
      <c r="A13255" s="52" t="s">
        <v>892</v>
      </c>
      <c r="B13255" s="52" t="s">
        <v>1616</v>
      </c>
      <c r="C13255" s="52" t="s">
        <v>1158</v>
      </c>
      <c r="D13255" s="52" t="s">
        <v>1166</v>
      </c>
      <c r="E13255" s="52" t="s">
        <v>1083</v>
      </c>
      <c r="F13255" s="52" t="s">
        <v>201</v>
      </c>
      <c r="G13255" s="56" t="s">
        <v>971</v>
      </c>
      <c r="H13255" s="57">
        <v>14106271691</v>
      </c>
    </row>
    <row r="13256" spans="1:8">
      <c r="A13256" s="52" t="s">
        <v>892</v>
      </c>
      <c r="B13256" s="52" t="s">
        <v>1616</v>
      </c>
      <c r="C13256" s="52" t="s">
        <v>1158</v>
      </c>
      <c r="D13256" s="52" t="s">
        <v>1166</v>
      </c>
      <c r="E13256" s="52" t="s">
        <v>1083</v>
      </c>
      <c r="F13256" s="52" t="s">
        <v>1090</v>
      </c>
      <c r="G13256" s="56" t="s">
        <v>1091</v>
      </c>
      <c r="H13256" s="57">
        <v>14106271691</v>
      </c>
    </row>
    <row r="13257" spans="1:8" ht="25.5">
      <c r="A13257" s="52" t="s">
        <v>892</v>
      </c>
      <c r="B13257" s="52" t="s">
        <v>1616</v>
      </c>
      <c r="C13257" s="52" t="s">
        <v>1158</v>
      </c>
      <c r="D13257" s="52" t="s">
        <v>1166</v>
      </c>
      <c r="E13257" s="52" t="s">
        <v>1143</v>
      </c>
      <c r="F13257" s="52" t="s">
        <v>201</v>
      </c>
      <c r="G13257" s="56" t="s">
        <v>1144</v>
      </c>
      <c r="H13257" s="57">
        <v>652066030</v>
      </c>
    </row>
    <row r="13258" spans="1:8" ht="25.5">
      <c r="A13258" s="52" t="s">
        <v>892</v>
      </c>
      <c r="B13258" s="52" t="s">
        <v>1616</v>
      </c>
      <c r="C13258" s="52" t="s">
        <v>1158</v>
      </c>
      <c r="D13258" s="52" t="s">
        <v>1166</v>
      </c>
      <c r="E13258" s="52" t="s">
        <v>1143</v>
      </c>
      <c r="F13258" s="52" t="s">
        <v>1145</v>
      </c>
      <c r="G13258" s="56" t="s">
        <v>1146</v>
      </c>
      <c r="H13258" s="57">
        <v>652066030</v>
      </c>
    </row>
    <row r="13259" spans="1:8">
      <c r="A13259" s="52" t="s">
        <v>892</v>
      </c>
      <c r="B13259" s="52" t="s">
        <v>1616</v>
      </c>
      <c r="C13259" s="52" t="s">
        <v>1158</v>
      </c>
      <c r="D13259" s="52" t="s">
        <v>1166</v>
      </c>
      <c r="E13259" s="52" t="s">
        <v>1096</v>
      </c>
      <c r="F13259" s="52" t="s">
        <v>201</v>
      </c>
      <c r="G13259" s="56" t="s">
        <v>1097</v>
      </c>
      <c r="H13259" s="57">
        <v>137375634092</v>
      </c>
    </row>
    <row r="13260" spans="1:8" ht="25.5">
      <c r="A13260" s="52" t="s">
        <v>892</v>
      </c>
      <c r="B13260" s="52" t="s">
        <v>1616</v>
      </c>
      <c r="C13260" s="52" t="s">
        <v>1158</v>
      </c>
      <c r="D13260" s="52" t="s">
        <v>1166</v>
      </c>
      <c r="E13260" s="52" t="s">
        <v>1096</v>
      </c>
      <c r="F13260" s="52" t="s">
        <v>1098</v>
      </c>
      <c r="G13260" s="56" t="s">
        <v>1099</v>
      </c>
      <c r="H13260" s="57">
        <v>137375634092</v>
      </c>
    </row>
    <row r="13261" spans="1:8">
      <c r="A13261" s="52" t="s">
        <v>892</v>
      </c>
      <c r="B13261" s="52" t="s">
        <v>1616</v>
      </c>
      <c r="C13261" s="52" t="s">
        <v>1158</v>
      </c>
      <c r="D13261" s="52" t="s">
        <v>1166</v>
      </c>
      <c r="E13261" s="52" t="s">
        <v>1133</v>
      </c>
      <c r="F13261" s="52" t="s">
        <v>201</v>
      </c>
      <c r="G13261" s="56" t="s">
        <v>1134</v>
      </c>
      <c r="H13261" s="57">
        <v>207878000</v>
      </c>
    </row>
    <row r="13262" spans="1:8">
      <c r="A13262" s="52" t="s">
        <v>892</v>
      </c>
      <c r="B13262" s="52" t="s">
        <v>1616</v>
      </c>
      <c r="C13262" s="52" t="s">
        <v>1158</v>
      </c>
      <c r="D13262" s="52" t="s">
        <v>1166</v>
      </c>
      <c r="E13262" s="52" t="s">
        <v>1133</v>
      </c>
      <c r="F13262" s="52" t="s">
        <v>1135</v>
      </c>
      <c r="G13262" s="56" t="s">
        <v>1136</v>
      </c>
      <c r="H13262" s="57">
        <v>207878000</v>
      </c>
    </row>
    <row r="13263" spans="1:8">
      <c r="A13263" s="52" t="s">
        <v>892</v>
      </c>
      <c r="B13263" s="52" t="s">
        <v>1616</v>
      </c>
      <c r="C13263" s="52" t="s">
        <v>1158</v>
      </c>
      <c r="D13263" s="52" t="s">
        <v>1166</v>
      </c>
      <c r="E13263" s="52" t="s">
        <v>1100</v>
      </c>
      <c r="F13263" s="52" t="s">
        <v>201</v>
      </c>
      <c r="G13263" s="56" t="s">
        <v>1034</v>
      </c>
      <c r="H13263" s="57">
        <v>12402880367</v>
      </c>
    </row>
    <row r="13264" spans="1:8">
      <c r="A13264" s="52" t="s">
        <v>892</v>
      </c>
      <c r="B13264" s="52" t="s">
        <v>1616</v>
      </c>
      <c r="C13264" s="52" t="s">
        <v>1158</v>
      </c>
      <c r="D13264" s="52" t="s">
        <v>1166</v>
      </c>
      <c r="E13264" s="52" t="s">
        <v>1100</v>
      </c>
      <c r="F13264" s="52" t="s">
        <v>1101</v>
      </c>
      <c r="G13264" s="56" t="s">
        <v>1102</v>
      </c>
      <c r="H13264" s="57">
        <v>1687259000</v>
      </c>
    </row>
    <row r="13265" spans="1:8">
      <c r="A13265" s="52" t="s">
        <v>892</v>
      </c>
      <c r="B13265" s="52" t="s">
        <v>1616</v>
      </c>
      <c r="C13265" s="52" t="s">
        <v>1158</v>
      </c>
      <c r="D13265" s="52" t="s">
        <v>1166</v>
      </c>
      <c r="E13265" s="52" t="s">
        <v>1100</v>
      </c>
      <c r="F13265" s="52" t="s">
        <v>1103</v>
      </c>
      <c r="G13265" s="56" t="s">
        <v>1104</v>
      </c>
      <c r="H13265" s="57">
        <v>10653132367</v>
      </c>
    </row>
    <row r="13266" spans="1:8">
      <c r="A13266" s="52" t="s">
        <v>892</v>
      </c>
      <c r="B13266" s="52" t="s">
        <v>1616</v>
      </c>
      <c r="C13266" s="52" t="s">
        <v>1158</v>
      </c>
      <c r="D13266" s="52" t="s">
        <v>1166</v>
      </c>
      <c r="E13266" s="52" t="s">
        <v>1100</v>
      </c>
      <c r="F13266" s="52" t="s">
        <v>1105</v>
      </c>
      <c r="G13266" s="56" t="s">
        <v>971</v>
      </c>
      <c r="H13266" s="57">
        <v>62489000</v>
      </c>
    </row>
    <row r="13267" spans="1:8">
      <c r="A13267" s="52" t="s">
        <v>892</v>
      </c>
      <c r="B13267" s="52" t="s">
        <v>1616</v>
      </c>
      <c r="C13267" s="52" t="s">
        <v>1158</v>
      </c>
      <c r="D13267" s="52" t="s">
        <v>1173</v>
      </c>
      <c r="E13267" s="52" t="s">
        <v>201</v>
      </c>
      <c r="F13267" s="52" t="s">
        <v>201</v>
      </c>
      <c r="G13267" s="56" t="s">
        <v>1174</v>
      </c>
      <c r="H13267" s="57">
        <v>15339938200</v>
      </c>
    </row>
    <row r="13268" spans="1:8">
      <c r="A13268" s="52" t="s">
        <v>892</v>
      </c>
      <c r="B13268" s="52" t="s">
        <v>1616</v>
      </c>
      <c r="C13268" s="52" t="s">
        <v>1158</v>
      </c>
      <c r="D13268" s="52" t="s">
        <v>1173</v>
      </c>
      <c r="E13268" s="52" t="s">
        <v>1083</v>
      </c>
      <c r="F13268" s="52" t="s">
        <v>201</v>
      </c>
      <c r="G13268" s="56" t="s">
        <v>971</v>
      </c>
      <c r="H13268" s="57">
        <v>15129291200</v>
      </c>
    </row>
    <row r="13269" spans="1:8">
      <c r="A13269" s="52" t="s">
        <v>892</v>
      </c>
      <c r="B13269" s="52" t="s">
        <v>1616</v>
      </c>
      <c r="C13269" s="52" t="s">
        <v>1158</v>
      </c>
      <c r="D13269" s="52" t="s">
        <v>1173</v>
      </c>
      <c r="E13269" s="52" t="s">
        <v>1083</v>
      </c>
      <c r="F13269" s="52" t="s">
        <v>1090</v>
      </c>
      <c r="G13269" s="56" t="s">
        <v>1091</v>
      </c>
      <c r="H13269" s="57">
        <v>15129291200</v>
      </c>
    </row>
    <row r="13270" spans="1:8">
      <c r="A13270" s="52" t="s">
        <v>892</v>
      </c>
      <c r="B13270" s="52" t="s">
        <v>1616</v>
      </c>
      <c r="C13270" s="52" t="s">
        <v>1158</v>
      </c>
      <c r="D13270" s="52" t="s">
        <v>1173</v>
      </c>
      <c r="E13270" s="52" t="s">
        <v>1096</v>
      </c>
      <c r="F13270" s="52" t="s">
        <v>201</v>
      </c>
      <c r="G13270" s="56" t="s">
        <v>1097</v>
      </c>
      <c r="H13270" s="57">
        <v>132168000</v>
      </c>
    </row>
    <row r="13271" spans="1:8" ht="25.5">
      <c r="A13271" s="52" t="s">
        <v>892</v>
      </c>
      <c r="B13271" s="52" t="s">
        <v>1616</v>
      </c>
      <c r="C13271" s="52" t="s">
        <v>1158</v>
      </c>
      <c r="D13271" s="52" t="s">
        <v>1173</v>
      </c>
      <c r="E13271" s="52" t="s">
        <v>1096</v>
      </c>
      <c r="F13271" s="52" t="s">
        <v>1098</v>
      </c>
      <c r="G13271" s="56" t="s">
        <v>1099</v>
      </c>
      <c r="H13271" s="57">
        <v>132168000</v>
      </c>
    </row>
    <row r="13272" spans="1:8">
      <c r="A13272" s="52" t="s">
        <v>892</v>
      </c>
      <c r="B13272" s="52" t="s">
        <v>1616</v>
      </c>
      <c r="C13272" s="52" t="s">
        <v>1158</v>
      </c>
      <c r="D13272" s="52" t="s">
        <v>1173</v>
      </c>
      <c r="E13272" s="52" t="s">
        <v>1100</v>
      </c>
      <c r="F13272" s="52" t="s">
        <v>201</v>
      </c>
      <c r="G13272" s="56" t="s">
        <v>1034</v>
      </c>
      <c r="H13272" s="57">
        <v>78479000</v>
      </c>
    </row>
    <row r="13273" spans="1:8">
      <c r="A13273" s="52" t="s">
        <v>892</v>
      </c>
      <c r="B13273" s="52" t="s">
        <v>1616</v>
      </c>
      <c r="C13273" s="52" t="s">
        <v>1158</v>
      </c>
      <c r="D13273" s="52" t="s">
        <v>1173</v>
      </c>
      <c r="E13273" s="52" t="s">
        <v>1100</v>
      </c>
      <c r="F13273" s="52" t="s">
        <v>1103</v>
      </c>
      <c r="G13273" s="56" t="s">
        <v>1104</v>
      </c>
      <c r="H13273" s="57">
        <v>78479000</v>
      </c>
    </row>
    <row r="13274" spans="1:8">
      <c r="A13274" s="52" t="s">
        <v>892</v>
      </c>
      <c r="B13274" s="52" t="s">
        <v>1616</v>
      </c>
      <c r="C13274" s="52" t="s">
        <v>1158</v>
      </c>
      <c r="D13274" s="52" t="s">
        <v>1412</v>
      </c>
      <c r="E13274" s="52" t="s">
        <v>201</v>
      </c>
      <c r="F13274" s="52" t="s">
        <v>201</v>
      </c>
      <c r="G13274" s="56" t="s">
        <v>1413</v>
      </c>
      <c r="H13274" s="57">
        <v>0</v>
      </c>
    </row>
    <row r="13275" spans="1:8">
      <c r="A13275" s="52" t="s">
        <v>892</v>
      </c>
      <c r="B13275" s="52" t="s">
        <v>1616</v>
      </c>
      <c r="C13275" s="52" t="s">
        <v>1158</v>
      </c>
      <c r="D13275" s="52" t="s">
        <v>1175</v>
      </c>
      <c r="E13275" s="52" t="s">
        <v>201</v>
      </c>
      <c r="F13275" s="52" t="s">
        <v>201</v>
      </c>
      <c r="G13275" s="56" t="s">
        <v>1176</v>
      </c>
      <c r="H13275" s="57">
        <v>870496180808</v>
      </c>
    </row>
    <row r="13276" spans="1:8">
      <c r="A13276" s="52" t="s">
        <v>892</v>
      </c>
      <c r="B13276" s="52" t="s">
        <v>1616</v>
      </c>
      <c r="C13276" s="52" t="s">
        <v>1158</v>
      </c>
      <c r="D13276" s="52" t="s">
        <v>1175</v>
      </c>
      <c r="E13276" s="52" t="s">
        <v>996</v>
      </c>
      <c r="F13276" s="52" t="s">
        <v>201</v>
      </c>
      <c r="G13276" s="56" t="s">
        <v>997</v>
      </c>
      <c r="H13276" s="57">
        <v>71750000</v>
      </c>
    </row>
    <row r="13277" spans="1:8">
      <c r="A13277" s="52" t="s">
        <v>892</v>
      </c>
      <c r="B13277" s="52" t="s">
        <v>1616</v>
      </c>
      <c r="C13277" s="52" t="s">
        <v>1158</v>
      </c>
      <c r="D13277" s="52" t="s">
        <v>1175</v>
      </c>
      <c r="E13277" s="52" t="s">
        <v>996</v>
      </c>
      <c r="F13277" s="52" t="s">
        <v>1004</v>
      </c>
      <c r="G13277" s="56" t="s">
        <v>1005</v>
      </c>
      <c r="H13277" s="57">
        <v>71750000</v>
      </c>
    </row>
    <row r="13278" spans="1:8">
      <c r="A13278" s="52" t="s">
        <v>892</v>
      </c>
      <c r="B13278" s="52" t="s">
        <v>1616</v>
      </c>
      <c r="C13278" s="52" t="s">
        <v>1158</v>
      </c>
      <c r="D13278" s="52" t="s">
        <v>1175</v>
      </c>
      <c r="E13278" s="52" t="s">
        <v>1006</v>
      </c>
      <c r="F13278" s="52" t="s">
        <v>201</v>
      </c>
      <c r="G13278" s="56" t="s">
        <v>1007</v>
      </c>
      <c r="H13278" s="57">
        <v>135260400</v>
      </c>
    </row>
    <row r="13279" spans="1:8">
      <c r="A13279" s="52" t="s">
        <v>892</v>
      </c>
      <c r="B13279" s="52" t="s">
        <v>1616</v>
      </c>
      <c r="C13279" s="52" t="s">
        <v>1158</v>
      </c>
      <c r="D13279" s="52" t="s">
        <v>1175</v>
      </c>
      <c r="E13279" s="52" t="s">
        <v>1006</v>
      </c>
      <c r="F13279" s="52" t="s">
        <v>1014</v>
      </c>
      <c r="G13279" s="56" t="s">
        <v>1015</v>
      </c>
      <c r="H13279" s="57">
        <v>135260400</v>
      </c>
    </row>
    <row r="13280" spans="1:8">
      <c r="A13280" s="52" t="s">
        <v>892</v>
      </c>
      <c r="B13280" s="52" t="s">
        <v>1616</v>
      </c>
      <c r="C13280" s="52" t="s">
        <v>1158</v>
      </c>
      <c r="D13280" s="52" t="s">
        <v>1175</v>
      </c>
      <c r="E13280" s="52" t="s">
        <v>1044</v>
      </c>
      <c r="F13280" s="52" t="s">
        <v>201</v>
      </c>
      <c r="G13280" s="56" t="s">
        <v>1045</v>
      </c>
      <c r="H13280" s="57">
        <v>3812795340</v>
      </c>
    </row>
    <row r="13281" spans="1:8">
      <c r="A13281" s="52" t="s">
        <v>892</v>
      </c>
      <c r="B13281" s="52" t="s">
        <v>1616</v>
      </c>
      <c r="C13281" s="52" t="s">
        <v>1158</v>
      </c>
      <c r="D13281" s="52" t="s">
        <v>1175</v>
      </c>
      <c r="E13281" s="52" t="s">
        <v>1044</v>
      </c>
      <c r="F13281" s="52" t="s">
        <v>1046</v>
      </c>
      <c r="G13281" s="56" t="s">
        <v>1047</v>
      </c>
      <c r="H13281" s="57">
        <v>281404800</v>
      </c>
    </row>
    <row r="13282" spans="1:8">
      <c r="A13282" s="52" t="s">
        <v>892</v>
      </c>
      <c r="B13282" s="52" t="s">
        <v>1616</v>
      </c>
      <c r="C13282" s="52" t="s">
        <v>1158</v>
      </c>
      <c r="D13282" s="52" t="s">
        <v>1175</v>
      </c>
      <c r="E13282" s="52" t="s">
        <v>1044</v>
      </c>
      <c r="F13282" s="52" t="s">
        <v>1205</v>
      </c>
      <c r="G13282" s="56" t="s">
        <v>1206</v>
      </c>
      <c r="H13282" s="57">
        <v>647513100</v>
      </c>
    </row>
    <row r="13283" spans="1:8">
      <c r="A13283" s="52" t="s">
        <v>892</v>
      </c>
      <c r="B13283" s="52" t="s">
        <v>1616</v>
      </c>
      <c r="C13283" s="52" t="s">
        <v>1158</v>
      </c>
      <c r="D13283" s="52" t="s">
        <v>1175</v>
      </c>
      <c r="E13283" s="52" t="s">
        <v>1044</v>
      </c>
      <c r="F13283" s="52" t="s">
        <v>1048</v>
      </c>
      <c r="G13283" s="56" t="s">
        <v>1049</v>
      </c>
      <c r="H13283" s="57">
        <v>649362400</v>
      </c>
    </row>
    <row r="13284" spans="1:8">
      <c r="A13284" s="52" t="s">
        <v>892</v>
      </c>
      <c r="B13284" s="52" t="s">
        <v>1616</v>
      </c>
      <c r="C13284" s="52" t="s">
        <v>1158</v>
      </c>
      <c r="D13284" s="52" t="s">
        <v>1175</v>
      </c>
      <c r="E13284" s="52" t="s">
        <v>1044</v>
      </c>
      <c r="F13284" s="52" t="s">
        <v>1050</v>
      </c>
      <c r="G13284" s="56" t="s">
        <v>1051</v>
      </c>
      <c r="H13284" s="57">
        <v>2234515040</v>
      </c>
    </row>
    <row r="13285" spans="1:8" ht="25.5">
      <c r="A13285" s="52" t="s">
        <v>892</v>
      </c>
      <c r="B13285" s="52" t="s">
        <v>1616</v>
      </c>
      <c r="C13285" s="52" t="s">
        <v>1158</v>
      </c>
      <c r="D13285" s="52" t="s">
        <v>1175</v>
      </c>
      <c r="E13285" s="52" t="s">
        <v>1058</v>
      </c>
      <c r="F13285" s="52" t="s">
        <v>201</v>
      </c>
      <c r="G13285" s="56" t="s">
        <v>1059</v>
      </c>
      <c r="H13285" s="57">
        <v>42623290409</v>
      </c>
    </row>
    <row r="13286" spans="1:8">
      <c r="A13286" s="52" t="s">
        <v>892</v>
      </c>
      <c r="B13286" s="52" t="s">
        <v>1616</v>
      </c>
      <c r="C13286" s="52" t="s">
        <v>1158</v>
      </c>
      <c r="D13286" s="52" t="s">
        <v>1175</v>
      </c>
      <c r="E13286" s="52" t="s">
        <v>1058</v>
      </c>
      <c r="F13286" s="52" t="s">
        <v>1068</v>
      </c>
      <c r="G13286" s="56" t="s">
        <v>1069</v>
      </c>
      <c r="H13286" s="57">
        <v>547300500</v>
      </c>
    </row>
    <row r="13287" spans="1:8">
      <c r="A13287" s="52" t="s">
        <v>892</v>
      </c>
      <c r="B13287" s="52" t="s">
        <v>1616</v>
      </c>
      <c r="C13287" s="52" t="s">
        <v>1158</v>
      </c>
      <c r="D13287" s="52" t="s">
        <v>1175</v>
      </c>
      <c r="E13287" s="52" t="s">
        <v>1058</v>
      </c>
      <c r="F13287" s="52" t="s">
        <v>1249</v>
      </c>
      <c r="G13287" s="56" t="s">
        <v>1250</v>
      </c>
      <c r="H13287" s="57">
        <v>41420335281</v>
      </c>
    </row>
    <row r="13288" spans="1:8">
      <c r="A13288" s="52" t="s">
        <v>892</v>
      </c>
      <c r="B13288" s="52" t="s">
        <v>1616</v>
      </c>
      <c r="C13288" s="52" t="s">
        <v>1158</v>
      </c>
      <c r="D13288" s="52" t="s">
        <v>1175</v>
      </c>
      <c r="E13288" s="52" t="s">
        <v>1058</v>
      </c>
      <c r="F13288" s="52" t="s">
        <v>1344</v>
      </c>
      <c r="G13288" s="56" t="s">
        <v>1345</v>
      </c>
      <c r="H13288" s="57">
        <v>267006000</v>
      </c>
    </row>
    <row r="13289" spans="1:8">
      <c r="A13289" s="52" t="s">
        <v>892</v>
      </c>
      <c r="B13289" s="52" t="s">
        <v>1616</v>
      </c>
      <c r="C13289" s="52" t="s">
        <v>1158</v>
      </c>
      <c r="D13289" s="52" t="s">
        <v>1175</v>
      </c>
      <c r="E13289" s="52" t="s">
        <v>1058</v>
      </c>
      <c r="F13289" s="52" t="s">
        <v>1070</v>
      </c>
      <c r="G13289" s="56" t="s">
        <v>1071</v>
      </c>
      <c r="H13289" s="57">
        <v>388648628</v>
      </c>
    </row>
    <row r="13290" spans="1:8" ht="25.5">
      <c r="A13290" s="52" t="s">
        <v>892</v>
      </c>
      <c r="B13290" s="52" t="s">
        <v>1616</v>
      </c>
      <c r="C13290" s="52" t="s">
        <v>1158</v>
      </c>
      <c r="D13290" s="52" t="s">
        <v>1175</v>
      </c>
      <c r="E13290" s="52" t="s">
        <v>1072</v>
      </c>
      <c r="F13290" s="52" t="s">
        <v>201</v>
      </c>
      <c r="G13290" s="56" t="s">
        <v>1073</v>
      </c>
      <c r="H13290" s="57">
        <v>138109000</v>
      </c>
    </row>
    <row r="13291" spans="1:8">
      <c r="A13291" s="52" t="s">
        <v>892</v>
      </c>
      <c r="B13291" s="52" t="s">
        <v>1616</v>
      </c>
      <c r="C13291" s="52" t="s">
        <v>1158</v>
      </c>
      <c r="D13291" s="52" t="s">
        <v>1175</v>
      </c>
      <c r="E13291" s="52" t="s">
        <v>1072</v>
      </c>
      <c r="F13291" s="52" t="s">
        <v>1252</v>
      </c>
      <c r="G13291" s="56" t="s">
        <v>1253</v>
      </c>
      <c r="H13291" s="57">
        <v>138109000</v>
      </c>
    </row>
    <row r="13292" spans="1:8" ht="25.5">
      <c r="A13292" s="52" t="s">
        <v>892</v>
      </c>
      <c r="B13292" s="52" t="s">
        <v>1616</v>
      </c>
      <c r="C13292" s="52" t="s">
        <v>1158</v>
      </c>
      <c r="D13292" s="52" t="s">
        <v>1175</v>
      </c>
      <c r="E13292" s="52" t="s">
        <v>1076</v>
      </c>
      <c r="F13292" s="52" t="s">
        <v>201</v>
      </c>
      <c r="G13292" s="56" t="s">
        <v>1077</v>
      </c>
      <c r="H13292" s="57">
        <v>936113000</v>
      </c>
    </row>
    <row r="13293" spans="1:8">
      <c r="A13293" s="52" t="s">
        <v>892</v>
      </c>
      <c r="B13293" s="52" t="s">
        <v>1616</v>
      </c>
      <c r="C13293" s="52" t="s">
        <v>1158</v>
      </c>
      <c r="D13293" s="52" t="s">
        <v>1175</v>
      </c>
      <c r="E13293" s="52" t="s">
        <v>1076</v>
      </c>
      <c r="F13293" s="52" t="s">
        <v>1112</v>
      </c>
      <c r="G13293" s="56" t="s">
        <v>1113</v>
      </c>
      <c r="H13293" s="57">
        <v>655632000</v>
      </c>
    </row>
    <row r="13294" spans="1:8">
      <c r="A13294" s="52" t="s">
        <v>892</v>
      </c>
      <c r="B13294" s="52" t="s">
        <v>1616</v>
      </c>
      <c r="C13294" s="52" t="s">
        <v>1158</v>
      </c>
      <c r="D13294" s="52" t="s">
        <v>1175</v>
      </c>
      <c r="E13294" s="52" t="s">
        <v>1076</v>
      </c>
      <c r="F13294" s="52" t="s">
        <v>1082</v>
      </c>
      <c r="G13294" s="56" t="s">
        <v>971</v>
      </c>
      <c r="H13294" s="57">
        <v>280481000</v>
      </c>
    </row>
    <row r="13295" spans="1:8">
      <c r="A13295" s="52" t="s">
        <v>892</v>
      </c>
      <c r="B13295" s="52" t="s">
        <v>1616</v>
      </c>
      <c r="C13295" s="52" t="s">
        <v>1158</v>
      </c>
      <c r="D13295" s="52" t="s">
        <v>1175</v>
      </c>
      <c r="E13295" s="52" t="s">
        <v>1083</v>
      </c>
      <c r="F13295" s="52" t="s">
        <v>201</v>
      </c>
      <c r="G13295" s="56" t="s">
        <v>971</v>
      </c>
      <c r="H13295" s="57">
        <v>8665570707</v>
      </c>
    </row>
    <row r="13296" spans="1:8">
      <c r="A13296" s="52" t="s">
        <v>892</v>
      </c>
      <c r="B13296" s="52" t="s">
        <v>1616</v>
      </c>
      <c r="C13296" s="52" t="s">
        <v>1158</v>
      </c>
      <c r="D13296" s="52" t="s">
        <v>1175</v>
      </c>
      <c r="E13296" s="52" t="s">
        <v>1083</v>
      </c>
      <c r="F13296" s="52" t="s">
        <v>1088</v>
      </c>
      <c r="G13296" s="56" t="s">
        <v>1089</v>
      </c>
      <c r="H13296" s="57">
        <v>9688000</v>
      </c>
    </row>
    <row r="13297" spans="1:8">
      <c r="A13297" s="52" t="s">
        <v>892</v>
      </c>
      <c r="B13297" s="52" t="s">
        <v>1616</v>
      </c>
      <c r="C13297" s="52" t="s">
        <v>1158</v>
      </c>
      <c r="D13297" s="52" t="s">
        <v>1175</v>
      </c>
      <c r="E13297" s="52" t="s">
        <v>1083</v>
      </c>
      <c r="F13297" s="52" t="s">
        <v>1090</v>
      </c>
      <c r="G13297" s="56" t="s">
        <v>1091</v>
      </c>
      <c r="H13297" s="57">
        <v>8655882707</v>
      </c>
    </row>
    <row r="13298" spans="1:8">
      <c r="A13298" s="52" t="s">
        <v>892</v>
      </c>
      <c r="B13298" s="52" t="s">
        <v>1616</v>
      </c>
      <c r="C13298" s="52" t="s">
        <v>1158</v>
      </c>
      <c r="D13298" s="52" t="s">
        <v>1175</v>
      </c>
      <c r="E13298" s="52" t="s">
        <v>1258</v>
      </c>
      <c r="F13298" s="52" t="s">
        <v>201</v>
      </c>
      <c r="G13298" s="56" t="s">
        <v>1259</v>
      </c>
      <c r="H13298" s="57">
        <v>9300000</v>
      </c>
    </row>
    <row r="13299" spans="1:8">
      <c r="A13299" s="52" t="s">
        <v>892</v>
      </c>
      <c r="B13299" s="52" t="s">
        <v>1616</v>
      </c>
      <c r="C13299" s="52" t="s">
        <v>1158</v>
      </c>
      <c r="D13299" s="52" t="s">
        <v>1175</v>
      </c>
      <c r="E13299" s="52" t="s">
        <v>1258</v>
      </c>
      <c r="F13299" s="52" t="s">
        <v>1260</v>
      </c>
      <c r="G13299" s="56" t="s">
        <v>1261</v>
      </c>
      <c r="H13299" s="57">
        <v>9300000</v>
      </c>
    </row>
    <row r="13300" spans="1:8">
      <c r="A13300" s="52" t="s">
        <v>892</v>
      </c>
      <c r="B13300" s="52" t="s">
        <v>1616</v>
      </c>
      <c r="C13300" s="52" t="s">
        <v>1158</v>
      </c>
      <c r="D13300" s="52" t="s">
        <v>1175</v>
      </c>
      <c r="E13300" s="52" t="s">
        <v>1302</v>
      </c>
      <c r="F13300" s="52" t="s">
        <v>201</v>
      </c>
      <c r="G13300" s="56" t="s">
        <v>1303</v>
      </c>
      <c r="H13300" s="57">
        <v>49920000</v>
      </c>
    </row>
    <row r="13301" spans="1:8">
      <c r="A13301" s="52" t="s">
        <v>892</v>
      </c>
      <c r="B13301" s="52" t="s">
        <v>1616</v>
      </c>
      <c r="C13301" s="52" t="s">
        <v>1158</v>
      </c>
      <c r="D13301" s="52" t="s">
        <v>1175</v>
      </c>
      <c r="E13301" s="52" t="s">
        <v>1302</v>
      </c>
      <c r="F13301" s="52" t="s">
        <v>1432</v>
      </c>
      <c r="G13301" s="56" t="s">
        <v>971</v>
      </c>
      <c r="H13301" s="57">
        <v>49920000</v>
      </c>
    </row>
    <row r="13302" spans="1:8">
      <c r="A13302" s="52" t="s">
        <v>892</v>
      </c>
      <c r="B13302" s="52" t="s">
        <v>1616</v>
      </c>
      <c r="C13302" s="52" t="s">
        <v>1158</v>
      </c>
      <c r="D13302" s="52" t="s">
        <v>1175</v>
      </c>
      <c r="E13302" s="52" t="s">
        <v>1116</v>
      </c>
      <c r="F13302" s="52" t="s">
        <v>201</v>
      </c>
      <c r="G13302" s="56" t="s">
        <v>1117</v>
      </c>
      <c r="H13302" s="57">
        <v>57723000</v>
      </c>
    </row>
    <row r="13303" spans="1:8">
      <c r="A13303" s="52" t="s">
        <v>892</v>
      </c>
      <c r="B13303" s="52" t="s">
        <v>1616</v>
      </c>
      <c r="C13303" s="52" t="s">
        <v>1158</v>
      </c>
      <c r="D13303" s="52" t="s">
        <v>1175</v>
      </c>
      <c r="E13303" s="52" t="s">
        <v>1116</v>
      </c>
      <c r="F13303" s="52" t="s">
        <v>1118</v>
      </c>
      <c r="G13303" s="56" t="s">
        <v>1119</v>
      </c>
      <c r="H13303" s="57">
        <v>57723000</v>
      </c>
    </row>
    <row r="13304" spans="1:8" ht="25.5">
      <c r="A13304" s="52" t="s">
        <v>892</v>
      </c>
      <c r="B13304" s="52" t="s">
        <v>1616</v>
      </c>
      <c r="C13304" s="52" t="s">
        <v>1158</v>
      </c>
      <c r="D13304" s="52" t="s">
        <v>1175</v>
      </c>
      <c r="E13304" s="52" t="s">
        <v>1143</v>
      </c>
      <c r="F13304" s="52" t="s">
        <v>201</v>
      </c>
      <c r="G13304" s="56" t="s">
        <v>1144</v>
      </c>
      <c r="H13304" s="57">
        <v>3790226374</v>
      </c>
    </row>
    <row r="13305" spans="1:8" ht="25.5">
      <c r="A13305" s="52" t="s">
        <v>892</v>
      </c>
      <c r="B13305" s="52" t="s">
        <v>1616</v>
      </c>
      <c r="C13305" s="52" t="s">
        <v>1158</v>
      </c>
      <c r="D13305" s="52" t="s">
        <v>1175</v>
      </c>
      <c r="E13305" s="52" t="s">
        <v>1143</v>
      </c>
      <c r="F13305" s="52" t="s">
        <v>1145</v>
      </c>
      <c r="G13305" s="56" t="s">
        <v>1146</v>
      </c>
      <c r="H13305" s="57">
        <v>3699530374</v>
      </c>
    </row>
    <row r="13306" spans="1:8" ht="25.5">
      <c r="A13306" s="52" t="s">
        <v>892</v>
      </c>
      <c r="B13306" s="52" t="s">
        <v>1616</v>
      </c>
      <c r="C13306" s="52" t="s">
        <v>1158</v>
      </c>
      <c r="D13306" s="52" t="s">
        <v>1175</v>
      </c>
      <c r="E13306" s="52" t="s">
        <v>1143</v>
      </c>
      <c r="F13306" s="52" t="s">
        <v>1170</v>
      </c>
      <c r="G13306" s="56" t="s">
        <v>1171</v>
      </c>
      <c r="H13306" s="57">
        <v>90696000</v>
      </c>
    </row>
    <row r="13307" spans="1:8">
      <c r="A13307" s="52" t="s">
        <v>892</v>
      </c>
      <c r="B13307" s="52" t="s">
        <v>1616</v>
      </c>
      <c r="C13307" s="52" t="s">
        <v>1158</v>
      </c>
      <c r="D13307" s="52" t="s">
        <v>1175</v>
      </c>
      <c r="E13307" s="52" t="s">
        <v>1096</v>
      </c>
      <c r="F13307" s="52" t="s">
        <v>201</v>
      </c>
      <c r="G13307" s="56" t="s">
        <v>1097</v>
      </c>
      <c r="H13307" s="57">
        <v>757987774098</v>
      </c>
    </row>
    <row r="13308" spans="1:8" ht="25.5">
      <c r="A13308" s="52" t="s">
        <v>892</v>
      </c>
      <c r="B13308" s="52" t="s">
        <v>1616</v>
      </c>
      <c r="C13308" s="52" t="s">
        <v>1158</v>
      </c>
      <c r="D13308" s="52" t="s">
        <v>1175</v>
      </c>
      <c r="E13308" s="52" t="s">
        <v>1096</v>
      </c>
      <c r="F13308" s="52" t="s">
        <v>1098</v>
      </c>
      <c r="G13308" s="56" t="s">
        <v>1099</v>
      </c>
      <c r="H13308" s="57">
        <v>757987774098</v>
      </c>
    </row>
    <row r="13309" spans="1:8">
      <c r="A13309" s="52" t="s">
        <v>892</v>
      </c>
      <c r="B13309" s="52" t="s">
        <v>1616</v>
      </c>
      <c r="C13309" s="52" t="s">
        <v>1158</v>
      </c>
      <c r="D13309" s="52" t="s">
        <v>1175</v>
      </c>
      <c r="E13309" s="52" t="s">
        <v>1100</v>
      </c>
      <c r="F13309" s="52" t="s">
        <v>201</v>
      </c>
      <c r="G13309" s="56" t="s">
        <v>1034</v>
      </c>
      <c r="H13309" s="57">
        <v>52218348480</v>
      </c>
    </row>
    <row r="13310" spans="1:8">
      <c r="A13310" s="52" t="s">
        <v>892</v>
      </c>
      <c r="B13310" s="52" t="s">
        <v>1616</v>
      </c>
      <c r="C13310" s="52" t="s">
        <v>1158</v>
      </c>
      <c r="D13310" s="52" t="s">
        <v>1175</v>
      </c>
      <c r="E13310" s="52" t="s">
        <v>1100</v>
      </c>
      <c r="F13310" s="52" t="s">
        <v>1101</v>
      </c>
      <c r="G13310" s="56" t="s">
        <v>1102</v>
      </c>
      <c r="H13310" s="57">
        <v>9090783057</v>
      </c>
    </row>
    <row r="13311" spans="1:8">
      <c r="A13311" s="52" t="s">
        <v>892</v>
      </c>
      <c r="B13311" s="52" t="s">
        <v>1616</v>
      </c>
      <c r="C13311" s="52" t="s">
        <v>1158</v>
      </c>
      <c r="D13311" s="52" t="s">
        <v>1175</v>
      </c>
      <c r="E13311" s="52" t="s">
        <v>1100</v>
      </c>
      <c r="F13311" s="52" t="s">
        <v>1103</v>
      </c>
      <c r="G13311" s="56" t="s">
        <v>1104</v>
      </c>
      <c r="H13311" s="57">
        <v>42326933423</v>
      </c>
    </row>
    <row r="13312" spans="1:8">
      <c r="A13312" s="52" t="s">
        <v>892</v>
      </c>
      <c r="B13312" s="52" t="s">
        <v>1616</v>
      </c>
      <c r="C13312" s="52" t="s">
        <v>1158</v>
      </c>
      <c r="D13312" s="52" t="s">
        <v>1175</v>
      </c>
      <c r="E13312" s="52" t="s">
        <v>1100</v>
      </c>
      <c r="F13312" s="52" t="s">
        <v>1105</v>
      </c>
      <c r="G13312" s="56" t="s">
        <v>971</v>
      </c>
      <c r="H13312" s="57">
        <v>800632000</v>
      </c>
    </row>
    <row r="13313" spans="1:8">
      <c r="A13313" s="52" t="s">
        <v>892</v>
      </c>
      <c r="B13313" s="52" t="s">
        <v>1616</v>
      </c>
      <c r="C13313" s="52" t="s">
        <v>1158</v>
      </c>
      <c r="D13313" s="52" t="s">
        <v>1627</v>
      </c>
      <c r="E13313" s="52" t="s">
        <v>201</v>
      </c>
      <c r="F13313" s="52" t="s">
        <v>201</v>
      </c>
      <c r="G13313" s="56" t="s">
        <v>1628</v>
      </c>
      <c r="H13313" s="57">
        <v>0</v>
      </c>
    </row>
    <row r="13314" spans="1:8">
      <c r="A13314" s="52" t="s">
        <v>892</v>
      </c>
      <c r="B13314" s="52" t="s">
        <v>1616</v>
      </c>
      <c r="C13314" s="52" t="s">
        <v>1158</v>
      </c>
      <c r="D13314" s="52" t="s">
        <v>1430</v>
      </c>
      <c r="E13314" s="52" t="s">
        <v>201</v>
      </c>
      <c r="F13314" s="52" t="s">
        <v>201</v>
      </c>
      <c r="G13314" s="56" t="s">
        <v>1431</v>
      </c>
      <c r="H13314" s="57">
        <v>555190247</v>
      </c>
    </row>
    <row r="13315" spans="1:8">
      <c r="A13315" s="52" t="s">
        <v>892</v>
      </c>
      <c r="B13315" s="52" t="s">
        <v>1616</v>
      </c>
      <c r="C13315" s="52" t="s">
        <v>1158</v>
      </c>
      <c r="D13315" s="52" t="s">
        <v>1430</v>
      </c>
      <c r="E13315" s="52" t="s">
        <v>1096</v>
      </c>
      <c r="F13315" s="52" t="s">
        <v>201</v>
      </c>
      <c r="G13315" s="56" t="s">
        <v>1097</v>
      </c>
      <c r="H13315" s="57">
        <v>112087000</v>
      </c>
    </row>
    <row r="13316" spans="1:8" ht="25.5">
      <c r="A13316" s="52" t="s">
        <v>892</v>
      </c>
      <c r="B13316" s="52" t="s">
        <v>1616</v>
      </c>
      <c r="C13316" s="52" t="s">
        <v>1158</v>
      </c>
      <c r="D13316" s="52" t="s">
        <v>1430</v>
      </c>
      <c r="E13316" s="52" t="s">
        <v>1096</v>
      </c>
      <c r="F13316" s="52" t="s">
        <v>1098</v>
      </c>
      <c r="G13316" s="56" t="s">
        <v>1099</v>
      </c>
      <c r="H13316" s="57">
        <v>112087000</v>
      </c>
    </row>
    <row r="13317" spans="1:8">
      <c r="A13317" s="52" t="s">
        <v>892</v>
      </c>
      <c r="B13317" s="52" t="s">
        <v>1616</v>
      </c>
      <c r="C13317" s="52" t="s">
        <v>1158</v>
      </c>
      <c r="D13317" s="52" t="s">
        <v>1430</v>
      </c>
      <c r="E13317" s="52" t="s">
        <v>1133</v>
      </c>
      <c r="F13317" s="52" t="s">
        <v>201</v>
      </c>
      <c r="G13317" s="56" t="s">
        <v>1134</v>
      </c>
      <c r="H13317" s="57">
        <v>443103247</v>
      </c>
    </row>
    <row r="13318" spans="1:8">
      <c r="A13318" s="52" t="s">
        <v>892</v>
      </c>
      <c r="B13318" s="52" t="s">
        <v>1616</v>
      </c>
      <c r="C13318" s="52" t="s">
        <v>1158</v>
      </c>
      <c r="D13318" s="52" t="s">
        <v>1430</v>
      </c>
      <c r="E13318" s="52" t="s">
        <v>1133</v>
      </c>
      <c r="F13318" s="52" t="s">
        <v>1629</v>
      </c>
      <c r="G13318" s="56" t="s">
        <v>1630</v>
      </c>
      <c r="H13318" s="57">
        <v>443103247</v>
      </c>
    </row>
    <row r="13319" spans="1:8">
      <c r="A13319" s="52" t="s">
        <v>892</v>
      </c>
      <c r="B13319" s="52" t="s">
        <v>1616</v>
      </c>
      <c r="C13319" s="52" t="s">
        <v>1158</v>
      </c>
      <c r="D13319" s="52" t="s">
        <v>1181</v>
      </c>
      <c r="E13319" s="52" t="s">
        <v>201</v>
      </c>
      <c r="F13319" s="52" t="s">
        <v>201</v>
      </c>
      <c r="G13319" s="56" t="s">
        <v>1182</v>
      </c>
      <c r="H13319" s="57">
        <v>878963000</v>
      </c>
    </row>
    <row r="13320" spans="1:8">
      <c r="A13320" s="52" t="s">
        <v>892</v>
      </c>
      <c r="B13320" s="52" t="s">
        <v>1616</v>
      </c>
      <c r="C13320" s="52" t="s">
        <v>1158</v>
      </c>
      <c r="D13320" s="52" t="s">
        <v>1181</v>
      </c>
      <c r="E13320" s="52" t="s">
        <v>1083</v>
      </c>
      <c r="F13320" s="52" t="s">
        <v>201</v>
      </c>
      <c r="G13320" s="56" t="s">
        <v>971</v>
      </c>
      <c r="H13320" s="57">
        <v>156000000</v>
      </c>
    </row>
    <row r="13321" spans="1:8">
      <c r="A13321" s="52" t="s">
        <v>892</v>
      </c>
      <c r="B13321" s="52" t="s">
        <v>1616</v>
      </c>
      <c r="C13321" s="52" t="s">
        <v>1158</v>
      </c>
      <c r="D13321" s="52" t="s">
        <v>1181</v>
      </c>
      <c r="E13321" s="52" t="s">
        <v>1083</v>
      </c>
      <c r="F13321" s="52" t="s">
        <v>1090</v>
      </c>
      <c r="G13321" s="56" t="s">
        <v>1091</v>
      </c>
      <c r="H13321" s="57">
        <v>156000000</v>
      </c>
    </row>
    <row r="13322" spans="1:8">
      <c r="A13322" s="52" t="s">
        <v>892</v>
      </c>
      <c r="B13322" s="52" t="s">
        <v>1616</v>
      </c>
      <c r="C13322" s="52" t="s">
        <v>1158</v>
      </c>
      <c r="D13322" s="52" t="s">
        <v>1181</v>
      </c>
      <c r="E13322" s="52" t="s">
        <v>1096</v>
      </c>
      <c r="F13322" s="52" t="s">
        <v>201</v>
      </c>
      <c r="G13322" s="56" t="s">
        <v>1097</v>
      </c>
      <c r="H13322" s="57">
        <v>625700000</v>
      </c>
    </row>
    <row r="13323" spans="1:8" ht="25.5">
      <c r="A13323" s="52" t="s">
        <v>892</v>
      </c>
      <c r="B13323" s="52" t="s">
        <v>1616</v>
      </c>
      <c r="C13323" s="52" t="s">
        <v>1158</v>
      </c>
      <c r="D13323" s="52" t="s">
        <v>1181</v>
      </c>
      <c r="E13323" s="52" t="s">
        <v>1096</v>
      </c>
      <c r="F13323" s="52" t="s">
        <v>1098</v>
      </c>
      <c r="G13323" s="56" t="s">
        <v>1099</v>
      </c>
      <c r="H13323" s="57">
        <v>625700000</v>
      </c>
    </row>
    <row r="13324" spans="1:8">
      <c r="A13324" s="52" t="s">
        <v>892</v>
      </c>
      <c r="B13324" s="52" t="s">
        <v>1616</v>
      </c>
      <c r="C13324" s="52" t="s">
        <v>1158</v>
      </c>
      <c r="D13324" s="52" t="s">
        <v>1181</v>
      </c>
      <c r="E13324" s="52" t="s">
        <v>1100</v>
      </c>
      <c r="F13324" s="52" t="s">
        <v>201</v>
      </c>
      <c r="G13324" s="56" t="s">
        <v>1034</v>
      </c>
      <c r="H13324" s="57">
        <v>97263000</v>
      </c>
    </row>
    <row r="13325" spans="1:8">
      <c r="A13325" s="52" t="s">
        <v>892</v>
      </c>
      <c r="B13325" s="52" t="s">
        <v>1616</v>
      </c>
      <c r="C13325" s="52" t="s">
        <v>1158</v>
      </c>
      <c r="D13325" s="52" t="s">
        <v>1181</v>
      </c>
      <c r="E13325" s="52" t="s">
        <v>1100</v>
      </c>
      <c r="F13325" s="52" t="s">
        <v>1101</v>
      </c>
      <c r="G13325" s="56" t="s">
        <v>1102</v>
      </c>
      <c r="H13325" s="57">
        <v>6472000</v>
      </c>
    </row>
    <row r="13326" spans="1:8">
      <c r="A13326" s="52" t="s">
        <v>892</v>
      </c>
      <c r="B13326" s="52" t="s">
        <v>1616</v>
      </c>
      <c r="C13326" s="52" t="s">
        <v>1158</v>
      </c>
      <c r="D13326" s="52" t="s">
        <v>1181</v>
      </c>
      <c r="E13326" s="52" t="s">
        <v>1100</v>
      </c>
      <c r="F13326" s="52" t="s">
        <v>1103</v>
      </c>
      <c r="G13326" s="56" t="s">
        <v>1104</v>
      </c>
      <c r="H13326" s="57">
        <v>90791000</v>
      </c>
    </row>
    <row r="13327" spans="1:8">
      <c r="A13327" s="52" t="s">
        <v>892</v>
      </c>
      <c r="B13327" s="52" t="s">
        <v>1616</v>
      </c>
      <c r="C13327" s="52" t="s">
        <v>1158</v>
      </c>
      <c r="D13327" s="52" t="s">
        <v>1183</v>
      </c>
      <c r="E13327" s="52" t="s">
        <v>201</v>
      </c>
      <c r="F13327" s="52" t="s">
        <v>201</v>
      </c>
      <c r="G13327" s="56" t="s">
        <v>1184</v>
      </c>
      <c r="H13327" s="57">
        <v>9897469000</v>
      </c>
    </row>
    <row r="13328" spans="1:8">
      <c r="A13328" s="52" t="s">
        <v>892</v>
      </c>
      <c r="B13328" s="52" t="s">
        <v>1616</v>
      </c>
      <c r="C13328" s="52" t="s">
        <v>1158</v>
      </c>
      <c r="D13328" s="52" t="s">
        <v>1183</v>
      </c>
      <c r="E13328" s="52" t="s">
        <v>1096</v>
      </c>
      <c r="F13328" s="52" t="s">
        <v>201</v>
      </c>
      <c r="G13328" s="56" t="s">
        <v>1097</v>
      </c>
      <c r="H13328" s="57">
        <v>8991874000</v>
      </c>
    </row>
    <row r="13329" spans="1:8" ht="25.5">
      <c r="A13329" s="52" t="s">
        <v>892</v>
      </c>
      <c r="B13329" s="52" t="s">
        <v>1616</v>
      </c>
      <c r="C13329" s="52" t="s">
        <v>1158</v>
      </c>
      <c r="D13329" s="52" t="s">
        <v>1183</v>
      </c>
      <c r="E13329" s="52" t="s">
        <v>1096</v>
      </c>
      <c r="F13329" s="52" t="s">
        <v>1098</v>
      </c>
      <c r="G13329" s="56" t="s">
        <v>1099</v>
      </c>
      <c r="H13329" s="57">
        <v>8991874000</v>
      </c>
    </row>
    <row r="13330" spans="1:8">
      <c r="A13330" s="52" t="s">
        <v>892</v>
      </c>
      <c r="B13330" s="52" t="s">
        <v>1616</v>
      </c>
      <c r="C13330" s="52" t="s">
        <v>1158</v>
      </c>
      <c r="D13330" s="52" t="s">
        <v>1183</v>
      </c>
      <c r="E13330" s="52" t="s">
        <v>1100</v>
      </c>
      <c r="F13330" s="52" t="s">
        <v>201</v>
      </c>
      <c r="G13330" s="56" t="s">
        <v>1034</v>
      </c>
      <c r="H13330" s="57">
        <v>905595000</v>
      </c>
    </row>
    <row r="13331" spans="1:8">
      <c r="A13331" s="52" t="s">
        <v>892</v>
      </c>
      <c r="B13331" s="52" t="s">
        <v>1616</v>
      </c>
      <c r="C13331" s="52" t="s">
        <v>1158</v>
      </c>
      <c r="D13331" s="52" t="s">
        <v>1183</v>
      </c>
      <c r="E13331" s="52" t="s">
        <v>1100</v>
      </c>
      <c r="F13331" s="52" t="s">
        <v>1101</v>
      </c>
      <c r="G13331" s="56" t="s">
        <v>1102</v>
      </c>
      <c r="H13331" s="57">
        <v>80000000</v>
      </c>
    </row>
    <row r="13332" spans="1:8">
      <c r="A13332" s="52" t="s">
        <v>892</v>
      </c>
      <c r="B13332" s="52" t="s">
        <v>1616</v>
      </c>
      <c r="C13332" s="52" t="s">
        <v>1158</v>
      </c>
      <c r="D13332" s="52" t="s">
        <v>1183</v>
      </c>
      <c r="E13332" s="52" t="s">
        <v>1100</v>
      </c>
      <c r="F13332" s="52" t="s">
        <v>1103</v>
      </c>
      <c r="G13332" s="56" t="s">
        <v>1104</v>
      </c>
      <c r="H13332" s="57">
        <v>821045000</v>
      </c>
    </row>
    <row r="13333" spans="1:8">
      <c r="A13333" s="52" t="s">
        <v>892</v>
      </c>
      <c r="B13333" s="52" t="s">
        <v>1616</v>
      </c>
      <c r="C13333" s="52" t="s">
        <v>1158</v>
      </c>
      <c r="D13333" s="52" t="s">
        <v>1183</v>
      </c>
      <c r="E13333" s="52" t="s">
        <v>1100</v>
      </c>
      <c r="F13333" s="52" t="s">
        <v>1105</v>
      </c>
      <c r="G13333" s="56" t="s">
        <v>971</v>
      </c>
      <c r="H13333" s="57">
        <v>4550000</v>
      </c>
    </row>
    <row r="13334" spans="1:8">
      <c r="A13334" s="52" t="s">
        <v>892</v>
      </c>
      <c r="B13334" s="52" t="s">
        <v>1616</v>
      </c>
      <c r="C13334" s="52" t="s">
        <v>1158</v>
      </c>
      <c r="D13334" s="52" t="s">
        <v>1185</v>
      </c>
      <c r="E13334" s="52" t="s">
        <v>201</v>
      </c>
      <c r="F13334" s="52" t="s">
        <v>201</v>
      </c>
      <c r="G13334" s="56" t="s">
        <v>1186</v>
      </c>
      <c r="H13334" s="57">
        <v>64398489636</v>
      </c>
    </row>
    <row r="13335" spans="1:8">
      <c r="A13335" s="52" t="s">
        <v>892</v>
      </c>
      <c r="B13335" s="52" t="s">
        <v>1616</v>
      </c>
      <c r="C13335" s="52" t="s">
        <v>1158</v>
      </c>
      <c r="D13335" s="52" t="s">
        <v>1185</v>
      </c>
      <c r="E13335" s="52" t="s">
        <v>986</v>
      </c>
      <c r="F13335" s="52" t="s">
        <v>201</v>
      </c>
      <c r="G13335" s="56" t="s">
        <v>987</v>
      </c>
      <c r="H13335" s="57">
        <v>5150082792</v>
      </c>
    </row>
    <row r="13336" spans="1:8">
      <c r="A13336" s="52" t="s">
        <v>892</v>
      </c>
      <c r="B13336" s="52" t="s">
        <v>1616</v>
      </c>
      <c r="C13336" s="52" t="s">
        <v>1158</v>
      </c>
      <c r="D13336" s="52" t="s">
        <v>1185</v>
      </c>
      <c r="E13336" s="52" t="s">
        <v>986</v>
      </c>
      <c r="F13336" s="52" t="s">
        <v>988</v>
      </c>
      <c r="G13336" s="56" t="s">
        <v>989</v>
      </c>
      <c r="H13336" s="57">
        <v>2683349278</v>
      </c>
    </row>
    <row r="13337" spans="1:8">
      <c r="A13337" s="52" t="s">
        <v>892</v>
      </c>
      <c r="B13337" s="52" t="s">
        <v>1616</v>
      </c>
      <c r="C13337" s="52" t="s">
        <v>1158</v>
      </c>
      <c r="D13337" s="52" t="s">
        <v>1185</v>
      </c>
      <c r="E13337" s="52" t="s">
        <v>986</v>
      </c>
      <c r="F13337" s="52" t="s">
        <v>992</v>
      </c>
      <c r="G13337" s="56" t="s">
        <v>993</v>
      </c>
      <c r="H13337" s="57">
        <v>19135546</v>
      </c>
    </row>
    <row r="13338" spans="1:8">
      <c r="A13338" s="52" t="s">
        <v>892</v>
      </c>
      <c r="B13338" s="52" t="s">
        <v>1616</v>
      </c>
      <c r="C13338" s="52" t="s">
        <v>1158</v>
      </c>
      <c r="D13338" s="52" t="s">
        <v>1185</v>
      </c>
      <c r="E13338" s="52" t="s">
        <v>986</v>
      </c>
      <c r="F13338" s="52" t="s">
        <v>994</v>
      </c>
      <c r="G13338" s="56" t="s">
        <v>995</v>
      </c>
      <c r="H13338" s="57">
        <v>2447597968</v>
      </c>
    </row>
    <row r="13339" spans="1:8">
      <c r="A13339" s="52" t="s">
        <v>892</v>
      </c>
      <c r="B13339" s="52" t="s">
        <v>1616</v>
      </c>
      <c r="C13339" s="52" t="s">
        <v>1158</v>
      </c>
      <c r="D13339" s="52" t="s">
        <v>1185</v>
      </c>
      <c r="E13339" s="52" t="s">
        <v>996</v>
      </c>
      <c r="F13339" s="52" t="s">
        <v>201</v>
      </c>
      <c r="G13339" s="56" t="s">
        <v>997</v>
      </c>
      <c r="H13339" s="57">
        <v>37120000</v>
      </c>
    </row>
    <row r="13340" spans="1:8">
      <c r="A13340" s="52" t="s">
        <v>892</v>
      </c>
      <c r="B13340" s="52" t="s">
        <v>1616</v>
      </c>
      <c r="C13340" s="52" t="s">
        <v>1158</v>
      </c>
      <c r="D13340" s="52" t="s">
        <v>1185</v>
      </c>
      <c r="E13340" s="52" t="s">
        <v>996</v>
      </c>
      <c r="F13340" s="52" t="s">
        <v>1000</v>
      </c>
      <c r="G13340" s="56" t="s">
        <v>1001</v>
      </c>
      <c r="H13340" s="57">
        <v>21390200</v>
      </c>
    </row>
    <row r="13341" spans="1:8">
      <c r="A13341" s="52" t="s">
        <v>892</v>
      </c>
      <c r="B13341" s="52" t="s">
        <v>1616</v>
      </c>
      <c r="C13341" s="52" t="s">
        <v>1158</v>
      </c>
      <c r="D13341" s="52" t="s">
        <v>1185</v>
      </c>
      <c r="E13341" s="52" t="s">
        <v>996</v>
      </c>
      <c r="F13341" s="52" t="s">
        <v>1004</v>
      </c>
      <c r="G13341" s="56" t="s">
        <v>1005</v>
      </c>
      <c r="H13341" s="57">
        <v>15729800</v>
      </c>
    </row>
    <row r="13342" spans="1:8">
      <c r="A13342" s="52" t="s">
        <v>892</v>
      </c>
      <c r="B13342" s="52" t="s">
        <v>1616</v>
      </c>
      <c r="C13342" s="52" t="s">
        <v>1158</v>
      </c>
      <c r="D13342" s="52" t="s">
        <v>1185</v>
      </c>
      <c r="E13342" s="52" t="s">
        <v>1006</v>
      </c>
      <c r="F13342" s="52" t="s">
        <v>201</v>
      </c>
      <c r="G13342" s="56" t="s">
        <v>1007</v>
      </c>
      <c r="H13342" s="57">
        <v>114765760</v>
      </c>
    </row>
    <row r="13343" spans="1:8" ht="38.25">
      <c r="A13343" s="52" t="s">
        <v>892</v>
      </c>
      <c r="B13343" s="52" t="s">
        <v>1616</v>
      </c>
      <c r="C13343" s="52" t="s">
        <v>1158</v>
      </c>
      <c r="D13343" s="52" t="s">
        <v>1185</v>
      </c>
      <c r="E13343" s="52" t="s">
        <v>1006</v>
      </c>
      <c r="F13343" s="52" t="s">
        <v>1012</v>
      </c>
      <c r="G13343" s="56" t="s">
        <v>1013</v>
      </c>
      <c r="H13343" s="57">
        <v>2520000</v>
      </c>
    </row>
    <row r="13344" spans="1:8">
      <c r="A13344" s="52" t="s">
        <v>892</v>
      </c>
      <c r="B13344" s="52" t="s">
        <v>1616</v>
      </c>
      <c r="C13344" s="52" t="s">
        <v>1158</v>
      </c>
      <c r="D13344" s="52" t="s">
        <v>1185</v>
      </c>
      <c r="E13344" s="52" t="s">
        <v>1006</v>
      </c>
      <c r="F13344" s="52" t="s">
        <v>1014</v>
      </c>
      <c r="G13344" s="56" t="s">
        <v>1015</v>
      </c>
      <c r="H13344" s="57">
        <v>112245760</v>
      </c>
    </row>
    <row r="13345" spans="1:8">
      <c r="A13345" s="52" t="s">
        <v>892</v>
      </c>
      <c r="B13345" s="52" t="s">
        <v>1616</v>
      </c>
      <c r="C13345" s="52" t="s">
        <v>1158</v>
      </c>
      <c r="D13345" s="52" t="s">
        <v>1185</v>
      </c>
      <c r="E13345" s="52" t="s">
        <v>1021</v>
      </c>
      <c r="F13345" s="52" t="s">
        <v>201</v>
      </c>
      <c r="G13345" s="56" t="s">
        <v>1022</v>
      </c>
      <c r="H13345" s="57">
        <v>82000000</v>
      </c>
    </row>
    <row r="13346" spans="1:8">
      <c r="A13346" s="52" t="s">
        <v>892</v>
      </c>
      <c r="B13346" s="52" t="s">
        <v>1616</v>
      </c>
      <c r="C13346" s="52" t="s">
        <v>1158</v>
      </c>
      <c r="D13346" s="52" t="s">
        <v>1185</v>
      </c>
      <c r="E13346" s="52" t="s">
        <v>1021</v>
      </c>
      <c r="F13346" s="52" t="s">
        <v>1023</v>
      </c>
      <c r="G13346" s="56" t="s">
        <v>1024</v>
      </c>
      <c r="H13346" s="57">
        <v>1000000</v>
      </c>
    </row>
    <row r="13347" spans="1:8">
      <c r="A13347" s="52" t="s">
        <v>892</v>
      </c>
      <c r="B13347" s="52" t="s">
        <v>1616</v>
      </c>
      <c r="C13347" s="52" t="s">
        <v>1158</v>
      </c>
      <c r="D13347" s="52" t="s">
        <v>1185</v>
      </c>
      <c r="E13347" s="52" t="s">
        <v>1021</v>
      </c>
      <c r="F13347" s="52" t="s">
        <v>1025</v>
      </c>
      <c r="G13347" s="56" t="s">
        <v>1026</v>
      </c>
      <c r="H13347" s="57">
        <v>1500000</v>
      </c>
    </row>
    <row r="13348" spans="1:8">
      <c r="A13348" s="52" t="s">
        <v>892</v>
      </c>
      <c r="B13348" s="52" t="s">
        <v>1616</v>
      </c>
      <c r="C13348" s="52" t="s">
        <v>1158</v>
      </c>
      <c r="D13348" s="52" t="s">
        <v>1185</v>
      </c>
      <c r="E13348" s="52" t="s">
        <v>1021</v>
      </c>
      <c r="F13348" s="52" t="s">
        <v>1243</v>
      </c>
      <c r="G13348" s="56" t="s">
        <v>1244</v>
      </c>
      <c r="H13348" s="57">
        <v>2520000</v>
      </c>
    </row>
    <row r="13349" spans="1:8">
      <c r="A13349" s="52" t="s">
        <v>892</v>
      </c>
      <c r="B13349" s="52" t="s">
        <v>1616</v>
      </c>
      <c r="C13349" s="52" t="s">
        <v>1158</v>
      </c>
      <c r="D13349" s="52" t="s">
        <v>1185</v>
      </c>
      <c r="E13349" s="52" t="s">
        <v>1021</v>
      </c>
      <c r="F13349" s="52" t="s">
        <v>1031</v>
      </c>
      <c r="G13349" s="56" t="s">
        <v>1032</v>
      </c>
      <c r="H13349" s="57">
        <v>70900000</v>
      </c>
    </row>
    <row r="13350" spans="1:8">
      <c r="A13350" s="52" t="s">
        <v>892</v>
      </c>
      <c r="B13350" s="52" t="s">
        <v>1616</v>
      </c>
      <c r="C13350" s="52" t="s">
        <v>1158</v>
      </c>
      <c r="D13350" s="52" t="s">
        <v>1185</v>
      </c>
      <c r="E13350" s="52" t="s">
        <v>1021</v>
      </c>
      <c r="F13350" s="52" t="s">
        <v>1033</v>
      </c>
      <c r="G13350" s="56" t="s">
        <v>1034</v>
      </c>
      <c r="H13350" s="57">
        <v>6080000</v>
      </c>
    </row>
    <row r="13351" spans="1:8">
      <c r="A13351" s="52" t="s">
        <v>892</v>
      </c>
      <c r="B13351" s="52" t="s">
        <v>1616</v>
      </c>
      <c r="C13351" s="52" t="s">
        <v>1158</v>
      </c>
      <c r="D13351" s="52" t="s">
        <v>1185</v>
      </c>
      <c r="E13351" s="52" t="s">
        <v>1044</v>
      </c>
      <c r="F13351" s="52" t="s">
        <v>201</v>
      </c>
      <c r="G13351" s="56" t="s">
        <v>1045</v>
      </c>
      <c r="H13351" s="57">
        <v>2707290100</v>
      </c>
    </row>
    <row r="13352" spans="1:8">
      <c r="A13352" s="52" t="s">
        <v>892</v>
      </c>
      <c r="B13352" s="52" t="s">
        <v>1616</v>
      </c>
      <c r="C13352" s="52" t="s">
        <v>1158</v>
      </c>
      <c r="D13352" s="52" t="s">
        <v>1185</v>
      </c>
      <c r="E13352" s="52" t="s">
        <v>1044</v>
      </c>
      <c r="F13352" s="52" t="s">
        <v>1046</v>
      </c>
      <c r="G13352" s="56" t="s">
        <v>1047</v>
      </c>
      <c r="H13352" s="57">
        <v>186558000</v>
      </c>
    </row>
    <row r="13353" spans="1:8">
      <c r="A13353" s="52" t="s">
        <v>892</v>
      </c>
      <c r="B13353" s="52" t="s">
        <v>1616</v>
      </c>
      <c r="C13353" s="52" t="s">
        <v>1158</v>
      </c>
      <c r="D13353" s="52" t="s">
        <v>1185</v>
      </c>
      <c r="E13353" s="52" t="s">
        <v>1044</v>
      </c>
      <c r="F13353" s="52" t="s">
        <v>1205</v>
      </c>
      <c r="G13353" s="56" t="s">
        <v>1206</v>
      </c>
      <c r="H13353" s="57">
        <v>686045200</v>
      </c>
    </row>
    <row r="13354" spans="1:8">
      <c r="A13354" s="52" t="s">
        <v>892</v>
      </c>
      <c r="B13354" s="52" t="s">
        <v>1616</v>
      </c>
      <c r="C13354" s="52" t="s">
        <v>1158</v>
      </c>
      <c r="D13354" s="52" t="s">
        <v>1185</v>
      </c>
      <c r="E13354" s="52" t="s">
        <v>1044</v>
      </c>
      <c r="F13354" s="52" t="s">
        <v>1048</v>
      </c>
      <c r="G13354" s="56" t="s">
        <v>1049</v>
      </c>
      <c r="H13354" s="57">
        <v>326582000</v>
      </c>
    </row>
    <row r="13355" spans="1:8">
      <c r="A13355" s="52" t="s">
        <v>892</v>
      </c>
      <c r="B13355" s="52" t="s">
        <v>1616</v>
      </c>
      <c r="C13355" s="52" t="s">
        <v>1158</v>
      </c>
      <c r="D13355" s="52" t="s">
        <v>1185</v>
      </c>
      <c r="E13355" s="52" t="s">
        <v>1044</v>
      </c>
      <c r="F13355" s="52" t="s">
        <v>1050</v>
      </c>
      <c r="G13355" s="56" t="s">
        <v>1051</v>
      </c>
      <c r="H13355" s="57">
        <v>1508104900</v>
      </c>
    </row>
    <row r="13356" spans="1:8" ht="25.5">
      <c r="A13356" s="52" t="s">
        <v>892</v>
      </c>
      <c r="B13356" s="52" t="s">
        <v>1616</v>
      </c>
      <c r="C13356" s="52" t="s">
        <v>1158</v>
      </c>
      <c r="D13356" s="52" t="s">
        <v>1185</v>
      </c>
      <c r="E13356" s="52" t="s">
        <v>1058</v>
      </c>
      <c r="F13356" s="52" t="s">
        <v>201</v>
      </c>
      <c r="G13356" s="56" t="s">
        <v>1059</v>
      </c>
      <c r="H13356" s="57">
        <v>1590364545</v>
      </c>
    </row>
    <row r="13357" spans="1:8">
      <c r="A13357" s="52" t="s">
        <v>892</v>
      </c>
      <c r="B13357" s="52" t="s">
        <v>1616</v>
      </c>
      <c r="C13357" s="52" t="s">
        <v>1158</v>
      </c>
      <c r="D13357" s="52" t="s">
        <v>1185</v>
      </c>
      <c r="E13357" s="52" t="s">
        <v>1058</v>
      </c>
      <c r="F13357" s="52" t="s">
        <v>1060</v>
      </c>
      <c r="G13357" s="56" t="s">
        <v>1061</v>
      </c>
      <c r="H13357" s="57">
        <v>5765200</v>
      </c>
    </row>
    <row r="13358" spans="1:8">
      <c r="A13358" s="52" t="s">
        <v>892</v>
      </c>
      <c r="B13358" s="52" t="s">
        <v>1616</v>
      </c>
      <c r="C13358" s="52" t="s">
        <v>1158</v>
      </c>
      <c r="D13358" s="52" t="s">
        <v>1185</v>
      </c>
      <c r="E13358" s="52" t="s">
        <v>1058</v>
      </c>
      <c r="F13358" s="52" t="s">
        <v>1062</v>
      </c>
      <c r="G13358" s="56" t="s">
        <v>1063</v>
      </c>
      <c r="H13358" s="57">
        <v>42380000</v>
      </c>
    </row>
    <row r="13359" spans="1:8">
      <c r="A13359" s="52" t="s">
        <v>892</v>
      </c>
      <c r="B13359" s="52" t="s">
        <v>1616</v>
      </c>
      <c r="C13359" s="52" t="s">
        <v>1158</v>
      </c>
      <c r="D13359" s="52" t="s">
        <v>1185</v>
      </c>
      <c r="E13359" s="52" t="s">
        <v>1058</v>
      </c>
      <c r="F13359" s="52" t="s">
        <v>1342</v>
      </c>
      <c r="G13359" s="56" t="s">
        <v>1343</v>
      </c>
      <c r="H13359" s="57">
        <v>216650800</v>
      </c>
    </row>
    <row r="13360" spans="1:8">
      <c r="A13360" s="52" t="s">
        <v>892</v>
      </c>
      <c r="B13360" s="52" t="s">
        <v>1616</v>
      </c>
      <c r="C13360" s="52" t="s">
        <v>1158</v>
      </c>
      <c r="D13360" s="52" t="s">
        <v>1185</v>
      </c>
      <c r="E13360" s="52" t="s">
        <v>1058</v>
      </c>
      <c r="F13360" s="52" t="s">
        <v>1068</v>
      </c>
      <c r="G13360" s="56" t="s">
        <v>1069</v>
      </c>
      <c r="H13360" s="57">
        <v>502338000</v>
      </c>
    </row>
    <row r="13361" spans="1:8">
      <c r="A13361" s="52" t="s">
        <v>892</v>
      </c>
      <c r="B13361" s="52" t="s">
        <v>1616</v>
      </c>
      <c r="C13361" s="52" t="s">
        <v>1158</v>
      </c>
      <c r="D13361" s="52" t="s">
        <v>1185</v>
      </c>
      <c r="E13361" s="52" t="s">
        <v>1058</v>
      </c>
      <c r="F13361" s="52" t="s">
        <v>1249</v>
      </c>
      <c r="G13361" s="56" t="s">
        <v>1250</v>
      </c>
      <c r="H13361" s="57">
        <v>306659000</v>
      </c>
    </row>
    <row r="13362" spans="1:8">
      <c r="A13362" s="52" t="s">
        <v>892</v>
      </c>
      <c r="B13362" s="52" t="s">
        <v>1616</v>
      </c>
      <c r="C13362" s="52" t="s">
        <v>1158</v>
      </c>
      <c r="D13362" s="52" t="s">
        <v>1185</v>
      </c>
      <c r="E13362" s="52" t="s">
        <v>1058</v>
      </c>
      <c r="F13362" s="52" t="s">
        <v>1344</v>
      </c>
      <c r="G13362" s="56" t="s">
        <v>1345</v>
      </c>
      <c r="H13362" s="57">
        <v>1600000</v>
      </c>
    </row>
    <row r="13363" spans="1:8">
      <c r="A13363" s="52" t="s">
        <v>892</v>
      </c>
      <c r="B13363" s="52" t="s">
        <v>1616</v>
      </c>
      <c r="C13363" s="52" t="s">
        <v>1158</v>
      </c>
      <c r="D13363" s="52" t="s">
        <v>1185</v>
      </c>
      <c r="E13363" s="52" t="s">
        <v>1058</v>
      </c>
      <c r="F13363" s="52" t="s">
        <v>1070</v>
      </c>
      <c r="G13363" s="56" t="s">
        <v>1071</v>
      </c>
      <c r="H13363" s="57">
        <v>514971545</v>
      </c>
    </row>
    <row r="13364" spans="1:8" ht="25.5">
      <c r="A13364" s="52" t="s">
        <v>892</v>
      </c>
      <c r="B13364" s="52" t="s">
        <v>1616</v>
      </c>
      <c r="C13364" s="52" t="s">
        <v>1158</v>
      </c>
      <c r="D13364" s="52" t="s">
        <v>1185</v>
      </c>
      <c r="E13364" s="52" t="s">
        <v>1072</v>
      </c>
      <c r="F13364" s="52" t="s">
        <v>201</v>
      </c>
      <c r="G13364" s="56" t="s">
        <v>1073</v>
      </c>
      <c r="H13364" s="57">
        <v>343504000</v>
      </c>
    </row>
    <row r="13365" spans="1:8">
      <c r="A13365" s="52" t="s">
        <v>892</v>
      </c>
      <c r="B13365" s="52" t="s">
        <v>1616</v>
      </c>
      <c r="C13365" s="52" t="s">
        <v>1158</v>
      </c>
      <c r="D13365" s="52" t="s">
        <v>1185</v>
      </c>
      <c r="E13365" s="52" t="s">
        <v>1072</v>
      </c>
      <c r="F13365" s="52" t="s">
        <v>1075</v>
      </c>
      <c r="G13365" s="56" t="s">
        <v>1065</v>
      </c>
      <c r="H13365" s="57">
        <v>15000000</v>
      </c>
    </row>
    <row r="13366" spans="1:8">
      <c r="A13366" s="52" t="s">
        <v>892</v>
      </c>
      <c r="B13366" s="52" t="s">
        <v>1616</v>
      </c>
      <c r="C13366" s="52" t="s">
        <v>1158</v>
      </c>
      <c r="D13366" s="52" t="s">
        <v>1185</v>
      </c>
      <c r="E13366" s="52" t="s">
        <v>1072</v>
      </c>
      <c r="F13366" s="52" t="s">
        <v>1252</v>
      </c>
      <c r="G13366" s="56" t="s">
        <v>1253</v>
      </c>
      <c r="H13366" s="57">
        <v>328504000</v>
      </c>
    </row>
    <row r="13367" spans="1:8" ht="25.5">
      <c r="A13367" s="52" t="s">
        <v>892</v>
      </c>
      <c r="B13367" s="52" t="s">
        <v>1616</v>
      </c>
      <c r="C13367" s="52" t="s">
        <v>1158</v>
      </c>
      <c r="D13367" s="52" t="s">
        <v>1185</v>
      </c>
      <c r="E13367" s="52" t="s">
        <v>1076</v>
      </c>
      <c r="F13367" s="52" t="s">
        <v>201</v>
      </c>
      <c r="G13367" s="56" t="s">
        <v>1077</v>
      </c>
      <c r="H13367" s="57">
        <v>1335030656</v>
      </c>
    </row>
    <row r="13368" spans="1:8">
      <c r="A13368" s="52" t="s">
        <v>892</v>
      </c>
      <c r="B13368" s="52" t="s">
        <v>1616</v>
      </c>
      <c r="C13368" s="52" t="s">
        <v>1158</v>
      </c>
      <c r="D13368" s="52" t="s">
        <v>1185</v>
      </c>
      <c r="E13368" s="52" t="s">
        <v>1076</v>
      </c>
      <c r="F13368" s="52" t="s">
        <v>1112</v>
      </c>
      <c r="G13368" s="56" t="s">
        <v>1113</v>
      </c>
      <c r="H13368" s="57">
        <v>857435676</v>
      </c>
    </row>
    <row r="13369" spans="1:8">
      <c r="A13369" s="52" t="s">
        <v>892</v>
      </c>
      <c r="B13369" s="52" t="s">
        <v>1616</v>
      </c>
      <c r="C13369" s="52" t="s">
        <v>1158</v>
      </c>
      <c r="D13369" s="52" t="s">
        <v>1185</v>
      </c>
      <c r="E13369" s="52" t="s">
        <v>1076</v>
      </c>
      <c r="F13369" s="52" t="s">
        <v>1078</v>
      </c>
      <c r="G13369" s="56" t="s">
        <v>1079</v>
      </c>
      <c r="H13369" s="57">
        <v>6344000</v>
      </c>
    </row>
    <row r="13370" spans="1:8">
      <c r="A13370" s="52" t="s">
        <v>892</v>
      </c>
      <c r="B13370" s="52" t="s">
        <v>1616</v>
      </c>
      <c r="C13370" s="52" t="s">
        <v>1158</v>
      </c>
      <c r="D13370" s="52" t="s">
        <v>1185</v>
      </c>
      <c r="E13370" s="52" t="s">
        <v>1076</v>
      </c>
      <c r="F13370" s="52" t="s">
        <v>1080</v>
      </c>
      <c r="G13370" s="56" t="s">
        <v>1081</v>
      </c>
      <c r="H13370" s="57">
        <v>4797000</v>
      </c>
    </row>
    <row r="13371" spans="1:8">
      <c r="A13371" s="52" t="s">
        <v>892</v>
      </c>
      <c r="B13371" s="52" t="s">
        <v>1616</v>
      </c>
      <c r="C13371" s="52" t="s">
        <v>1158</v>
      </c>
      <c r="D13371" s="52" t="s">
        <v>1185</v>
      </c>
      <c r="E13371" s="52" t="s">
        <v>1076</v>
      </c>
      <c r="F13371" s="52" t="s">
        <v>1082</v>
      </c>
      <c r="G13371" s="56" t="s">
        <v>971</v>
      </c>
      <c r="H13371" s="57">
        <v>466453980</v>
      </c>
    </row>
    <row r="13372" spans="1:8">
      <c r="A13372" s="52" t="s">
        <v>892</v>
      </c>
      <c r="B13372" s="52" t="s">
        <v>1616</v>
      </c>
      <c r="C13372" s="52" t="s">
        <v>1158</v>
      </c>
      <c r="D13372" s="52" t="s">
        <v>1185</v>
      </c>
      <c r="E13372" s="52" t="s">
        <v>1083</v>
      </c>
      <c r="F13372" s="52" t="s">
        <v>201</v>
      </c>
      <c r="G13372" s="56" t="s">
        <v>971</v>
      </c>
      <c r="H13372" s="57">
        <v>2262581076</v>
      </c>
    </row>
    <row r="13373" spans="1:8">
      <c r="A13373" s="52" t="s">
        <v>892</v>
      </c>
      <c r="B13373" s="52" t="s">
        <v>1616</v>
      </c>
      <c r="C13373" s="52" t="s">
        <v>1158</v>
      </c>
      <c r="D13373" s="52" t="s">
        <v>1185</v>
      </c>
      <c r="E13373" s="52" t="s">
        <v>1083</v>
      </c>
      <c r="F13373" s="52" t="s">
        <v>1084</v>
      </c>
      <c r="G13373" s="56" t="s">
        <v>1085</v>
      </c>
      <c r="H13373" s="57">
        <v>1800000</v>
      </c>
    </row>
    <row r="13374" spans="1:8">
      <c r="A13374" s="52" t="s">
        <v>892</v>
      </c>
      <c r="B13374" s="52" t="s">
        <v>1616</v>
      </c>
      <c r="C13374" s="52" t="s">
        <v>1158</v>
      </c>
      <c r="D13374" s="52" t="s">
        <v>1185</v>
      </c>
      <c r="E13374" s="52" t="s">
        <v>1083</v>
      </c>
      <c r="F13374" s="52" t="s">
        <v>1090</v>
      </c>
      <c r="G13374" s="56" t="s">
        <v>1091</v>
      </c>
      <c r="H13374" s="57">
        <v>2260781076</v>
      </c>
    </row>
    <row r="13375" spans="1:8">
      <c r="A13375" s="52" t="s">
        <v>892</v>
      </c>
      <c r="B13375" s="52" t="s">
        <v>1616</v>
      </c>
      <c r="C13375" s="52" t="s">
        <v>1158</v>
      </c>
      <c r="D13375" s="52" t="s">
        <v>1185</v>
      </c>
      <c r="E13375" s="52" t="s">
        <v>1197</v>
      </c>
      <c r="F13375" s="52" t="s">
        <v>201</v>
      </c>
      <c r="G13375" s="56" t="s">
        <v>1198</v>
      </c>
      <c r="H13375" s="57">
        <v>947526400</v>
      </c>
    </row>
    <row r="13376" spans="1:8" ht="25.5">
      <c r="A13376" s="52" t="s">
        <v>892</v>
      </c>
      <c r="B13376" s="52" t="s">
        <v>1616</v>
      </c>
      <c r="C13376" s="52" t="s">
        <v>1158</v>
      </c>
      <c r="D13376" s="52" t="s">
        <v>1185</v>
      </c>
      <c r="E13376" s="52" t="s">
        <v>1197</v>
      </c>
      <c r="F13376" s="52" t="s">
        <v>1558</v>
      </c>
      <c r="G13376" s="56" t="s">
        <v>1559</v>
      </c>
      <c r="H13376" s="57">
        <v>450925400</v>
      </c>
    </row>
    <row r="13377" spans="1:8">
      <c r="A13377" s="52" t="s">
        <v>892</v>
      </c>
      <c r="B13377" s="52" t="s">
        <v>1616</v>
      </c>
      <c r="C13377" s="52" t="s">
        <v>1158</v>
      </c>
      <c r="D13377" s="52" t="s">
        <v>1185</v>
      </c>
      <c r="E13377" s="52" t="s">
        <v>1197</v>
      </c>
      <c r="F13377" s="52" t="s">
        <v>1560</v>
      </c>
      <c r="G13377" s="56" t="s">
        <v>1378</v>
      </c>
      <c r="H13377" s="57">
        <v>396601000</v>
      </c>
    </row>
    <row r="13378" spans="1:8">
      <c r="A13378" s="52" t="s">
        <v>892</v>
      </c>
      <c r="B13378" s="52" t="s">
        <v>1616</v>
      </c>
      <c r="C13378" s="52" t="s">
        <v>1158</v>
      </c>
      <c r="D13378" s="52" t="s">
        <v>1185</v>
      </c>
      <c r="E13378" s="52" t="s">
        <v>1197</v>
      </c>
      <c r="F13378" s="52" t="s">
        <v>1199</v>
      </c>
      <c r="G13378" s="56" t="s">
        <v>1200</v>
      </c>
      <c r="H13378" s="57">
        <v>100000000</v>
      </c>
    </row>
    <row r="13379" spans="1:8" ht="25.5">
      <c r="A13379" s="52" t="s">
        <v>892</v>
      </c>
      <c r="B13379" s="52" t="s">
        <v>1616</v>
      </c>
      <c r="C13379" s="52" t="s">
        <v>1158</v>
      </c>
      <c r="D13379" s="52" t="s">
        <v>1185</v>
      </c>
      <c r="E13379" s="52" t="s">
        <v>1143</v>
      </c>
      <c r="F13379" s="52" t="s">
        <v>201</v>
      </c>
      <c r="G13379" s="56" t="s">
        <v>1144</v>
      </c>
      <c r="H13379" s="57">
        <v>4847166484</v>
      </c>
    </row>
    <row r="13380" spans="1:8" ht="25.5">
      <c r="A13380" s="52" t="s">
        <v>892</v>
      </c>
      <c r="B13380" s="52" t="s">
        <v>1616</v>
      </c>
      <c r="C13380" s="52" t="s">
        <v>1158</v>
      </c>
      <c r="D13380" s="52" t="s">
        <v>1185</v>
      </c>
      <c r="E13380" s="52" t="s">
        <v>1143</v>
      </c>
      <c r="F13380" s="52" t="s">
        <v>1145</v>
      </c>
      <c r="G13380" s="56" t="s">
        <v>1146</v>
      </c>
      <c r="H13380" s="57">
        <v>4847166484</v>
      </c>
    </row>
    <row r="13381" spans="1:8">
      <c r="A13381" s="52" t="s">
        <v>892</v>
      </c>
      <c r="B13381" s="52" t="s">
        <v>1616</v>
      </c>
      <c r="C13381" s="52" t="s">
        <v>1158</v>
      </c>
      <c r="D13381" s="52" t="s">
        <v>1185</v>
      </c>
      <c r="E13381" s="52" t="s">
        <v>1096</v>
      </c>
      <c r="F13381" s="52" t="s">
        <v>201</v>
      </c>
      <c r="G13381" s="56" t="s">
        <v>1097</v>
      </c>
      <c r="H13381" s="57">
        <v>40271968923</v>
      </c>
    </row>
    <row r="13382" spans="1:8" ht="25.5">
      <c r="A13382" s="52" t="s">
        <v>892</v>
      </c>
      <c r="B13382" s="52" t="s">
        <v>1616</v>
      </c>
      <c r="C13382" s="52" t="s">
        <v>1158</v>
      </c>
      <c r="D13382" s="52" t="s">
        <v>1185</v>
      </c>
      <c r="E13382" s="52" t="s">
        <v>1096</v>
      </c>
      <c r="F13382" s="52" t="s">
        <v>1098</v>
      </c>
      <c r="G13382" s="56" t="s">
        <v>1099</v>
      </c>
      <c r="H13382" s="57">
        <v>40271968923</v>
      </c>
    </row>
    <row r="13383" spans="1:8">
      <c r="A13383" s="52" t="s">
        <v>892</v>
      </c>
      <c r="B13383" s="52" t="s">
        <v>1616</v>
      </c>
      <c r="C13383" s="52" t="s">
        <v>1158</v>
      </c>
      <c r="D13383" s="52" t="s">
        <v>1185</v>
      </c>
      <c r="E13383" s="52" t="s">
        <v>1100</v>
      </c>
      <c r="F13383" s="52" t="s">
        <v>201</v>
      </c>
      <c r="G13383" s="56" t="s">
        <v>1034</v>
      </c>
      <c r="H13383" s="57">
        <v>4709088900</v>
      </c>
    </row>
    <row r="13384" spans="1:8">
      <c r="A13384" s="52" t="s">
        <v>892</v>
      </c>
      <c r="B13384" s="52" t="s">
        <v>1616</v>
      </c>
      <c r="C13384" s="52" t="s">
        <v>1158</v>
      </c>
      <c r="D13384" s="52" t="s">
        <v>1185</v>
      </c>
      <c r="E13384" s="52" t="s">
        <v>1100</v>
      </c>
      <c r="F13384" s="52" t="s">
        <v>1101</v>
      </c>
      <c r="G13384" s="56" t="s">
        <v>1102</v>
      </c>
      <c r="H13384" s="57">
        <v>552093000</v>
      </c>
    </row>
    <row r="13385" spans="1:8">
      <c r="A13385" s="52" t="s">
        <v>892</v>
      </c>
      <c r="B13385" s="52" t="s">
        <v>1616</v>
      </c>
      <c r="C13385" s="52" t="s">
        <v>1158</v>
      </c>
      <c r="D13385" s="52" t="s">
        <v>1185</v>
      </c>
      <c r="E13385" s="52" t="s">
        <v>1100</v>
      </c>
      <c r="F13385" s="52" t="s">
        <v>1103</v>
      </c>
      <c r="G13385" s="56" t="s">
        <v>1104</v>
      </c>
      <c r="H13385" s="57">
        <v>4136185900</v>
      </c>
    </row>
    <row r="13386" spans="1:8">
      <c r="A13386" s="52" t="s">
        <v>892</v>
      </c>
      <c r="B13386" s="52" t="s">
        <v>1616</v>
      </c>
      <c r="C13386" s="52" t="s">
        <v>1158</v>
      </c>
      <c r="D13386" s="52" t="s">
        <v>1185</v>
      </c>
      <c r="E13386" s="52" t="s">
        <v>1100</v>
      </c>
      <c r="F13386" s="52" t="s">
        <v>1105</v>
      </c>
      <c r="G13386" s="56" t="s">
        <v>971</v>
      </c>
      <c r="H13386" s="57">
        <v>20810000</v>
      </c>
    </row>
    <row r="13387" spans="1:8">
      <c r="A13387" s="52" t="s">
        <v>892</v>
      </c>
      <c r="B13387" s="52" t="s">
        <v>1616</v>
      </c>
      <c r="C13387" s="52" t="s">
        <v>1158</v>
      </c>
      <c r="D13387" s="52" t="s">
        <v>1187</v>
      </c>
      <c r="E13387" s="52" t="s">
        <v>201</v>
      </c>
      <c r="F13387" s="52" t="s">
        <v>201</v>
      </c>
      <c r="G13387" s="56" t="s">
        <v>1188</v>
      </c>
      <c r="H13387" s="57">
        <v>0</v>
      </c>
    </row>
    <row r="13388" spans="1:8">
      <c r="A13388" s="52" t="s">
        <v>892</v>
      </c>
      <c r="B13388" s="52" t="s">
        <v>1616</v>
      </c>
      <c r="C13388" s="52" t="s">
        <v>1158</v>
      </c>
      <c r="D13388" s="52" t="s">
        <v>1312</v>
      </c>
      <c r="E13388" s="52" t="s">
        <v>201</v>
      </c>
      <c r="F13388" s="52" t="s">
        <v>201</v>
      </c>
      <c r="G13388" s="56" t="s">
        <v>1313</v>
      </c>
      <c r="H13388" s="57">
        <v>5009786530</v>
      </c>
    </row>
    <row r="13389" spans="1:8">
      <c r="A13389" s="52" t="s">
        <v>892</v>
      </c>
      <c r="B13389" s="52" t="s">
        <v>1616</v>
      </c>
      <c r="C13389" s="52" t="s">
        <v>1158</v>
      </c>
      <c r="D13389" s="52" t="s">
        <v>1312</v>
      </c>
      <c r="E13389" s="52" t="s">
        <v>1021</v>
      </c>
      <c r="F13389" s="52" t="s">
        <v>201</v>
      </c>
      <c r="G13389" s="56" t="s">
        <v>1022</v>
      </c>
      <c r="H13389" s="57">
        <v>15018000</v>
      </c>
    </row>
    <row r="13390" spans="1:8">
      <c r="A13390" s="52" t="s">
        <v>892</v>
      </c>
      <c r="B13390" s="52" t="s">
        <v>1616</v>
      </c>
      <c r="C13390" s="52" t="s">
        <v>1158</v>
      </c>
      <c r="D13390" s="52" t="s">
        <v>1312</v>
      </c>
      <c r="E13390" s="52" t="s">
        <v>1021</v>
      </c>
      <c r="F13390" s="52" t="s">
        <v>1023</v>
      </c>
      <c r="G13390" s="56" t="s">
        <v>1024</v>
      </c>
      <c r="H13390" s="57">
        <v>3118000</v>
      </c>
    </row>
    <row r="13391" spans="1:8">
      <c r="A13391" s="52" t="s">
        <v>892</v>
      </c>
      <c r="B13391" s="52" t="s">
        <v>1616</v>
      </c>
      <c r="C13391" s="52" t="s">
        <v>1158</v>
      </c>
      <c r="D13391" s="52" t="s">
        <v>1312</v>
      </c>
      <c r="E13391" s="52" t="s">
        <v>1021</v>
      </c>
      <c r="F13391" s="52" t="s">
        <v>1025</v>
      </c>
      <c r="G13391" s="56" t="s">
        <v>1026</v>
      </c>
      <c r="H13391" s="57">
        <v>600000</v>
      </c>
    </row>
    <row r="13392" spans="1:8">
      <c r="A13392" s="52" t="s">
        <v>892</v>
      </c>
      <c r="B13392" s="52" t="s">
        <v>1616</v>
      </c>
      <c r="C13392" s="52" t="s">
        <v>1158</v>
      </c>
      <c r="D13392" s="52" t="s">
        <v>1312</v>
      </c>
      <c r="E13392" s="52" t="s">
        <v>1021</v>
      </c>
      <c r="F13392" s="52" t="s">
        <v>1031</v>
      </c>
      <c r="G13392" s="56" t="s">
        <v>1032</v>
      </c>
      <c r="H13392" s="57">
        <v>8800000</v>
      </c>
    </row>
    <row r="13393" spans="1:8">
      <c r="A13393" s="52" t="s">
        <v>892</v>
      </c>
      <c r="B13393" s="52" t="s">
        <v>1616</v>
      </c>
      <c r="C13393" s="52" t="s">
        <v>1158</v>
      </c>
      <c r="D13393" s="52" t="s">
        <v>1312</v>
      </c>
      <c r="E13393" s="52" t="s">
        <v>1021</v>
      </c>
      <c r="F13393" s="52" t="s">
        <v>1033</v>
      </c>
      <c r="G13393" s="56" t="s">
        <v>1034</v>
      </c>
      <c r="H13393" s="57">
        <v>2500000</v>
      </c>
    </row>
    <row r="13394" spans="1:8" ht="25.5">
      <c r="A13394" s="52" t="s">
        <v>892</v>
      </c>
      <c r="B13394" s="52" t="s">
        <v>1616</v>
      </c>
      <c r="C13394" s="52" t="s">
        <v>1158</v>
      </c>
      <c r="D13394" s="52" t="s">
        <v>1312</v>
      </c>
      <c r="E13394" s="52" t="s">
        <v>1058</v>
      </c>
      <c r="F13394" s="52" t="s">
        <v>201</v>
      </c>
      <c r="G13394" s="56" t="s">
        <v>1059</v>
      </c>
      <c r="H13394" s="57">
        <v>46630200</v>
      </c>
    </row>
    <row r="13395" spans="1:8">
      <c r="A13395" s="52" t="s">
        <v>892</v>
      </c>
      <c r="B13395" s="52" t="s">
        <v>1616</v>
      </c>
      <c r="C13395" s="52" t="s">
        <v>1158</v>
      </c>
      <c r="D13395" s="52" t="s">
        <v>1312</v>
      </c>
      <c r="E13395" s="52" t="s">
        <v>1058</v>
      </c>
      <c r="F13395" s="52" t="s">
        <v>1070</v>
      </c>
      <c r="G13395" s="56" t="s">
        <v>1071</v>
      </c>
      <c r="H13395" s="57">
        <v>46630200</v>
      </c>
    </row>
    <row r="13396" spans="1:8">
      <c r="A13396" s="52" t="s">
        <v>892</v>
      </c>
      <c r="B13396" s="52" t="s">
        <v>1616</v>
      </c>
      <c r="C13396" s="52" t="s">
        <v>1158</v>
      </c>
      <c r="D13396" s="52" t="s">
        <v>1312</v>
      </c>
      <c r="E13396" s="52" t="s">
        <v>1083</v>
      </c>
      <c r="F13396" s="52" t="s">
        <v>201</v>
      </c>
      <c r="G13396" s="56" t="s">
        <v>971</v>
      </c>
      <c r="H13396" s="57">
        <v>1293604000</v>
      </c>
    </row>
    <row r="13397" spans="1:8">
      <c r="A13397" s="52" t="s">
        <v>892</v>
      </c>
      <c r="B13397" s="52" t="s">
        <v>1616</v>
      </c>
      <c r="C13397" s="52" t="s">
        <v>1158</v>
      </c>
      <c r="D13397" s="52" t="s">
        <v>1312</v>
      </c>
      <c r="E13397" s="52" t="s">
        <v>1083</v>
      </c>
      <c r="F13397" s="52" t="s">
        <v>1090</v>
      </c>
      <c r="G13397" s="56" t="s">
        <v>1091</v>
      </c>
      <c r="H13397" s="57">
        <v>1293604000</v>
      </c>
    </row>
    <row r="13398" spans="1:8">
      <c r="A13398" s="52" t="s">
        <v>892</v>
      </c>
      <c r="B13398" s="52" t="s">
        <v>1616</v>
      </c>
      <c r="C13398" s="52" t="s">
        <v>1158</v>
      </c>
      <c r="D13398" s="52" t="s">
        <v>1312</v>
      </c>
      <c r="E13398" s="52" t="s">
        <v>1096</v>
      </c>
      <c r="F13398" s="52" t="s">
        <v>201</v>
      </c>
      <c r="G13398" s="56" t="s">
        <v>1097</v>
      </c>
      <c r="H13398" s="57">
        <v>3422134330</v>
      </c>
    </row>
    <row r="13399" spans="1:8" ht="25.5">
      <c r="A13399" s="52" t="s">
        <v>892</v>
      </c>
      <c r="B13399" s="52" t="s">
        <v>1616</v>
      </c>
      <c r="C13399" s="52" t="s">
        <v>1158</v>
      </c>
      <c r="D13399" s="52" t="s">
        <v>1312</v>
      </c>
      <c r="E13399" s="52" t="s">
        <v>1096</v>
      </c>
      <c r="F13399" s="52" t="s">
        <v>1098</v>
      </c>
      <c r="G13399" s="56" t="s">
        <v>1099</v>
      </c>
      <c r="H13399" s="57">
        <v>3422134330</v>
      </c>
    </row>
    <row r="13400" spans="1:8">
      <c r="A13400" s="52" t="s">
        <v>892</v>
      </c>
      <c r="B13400" s="52" t="s">
        <v>1616</v>
      </c>
      <c r="C13400" s="52" t="s">
        <v>1158</v>
      </c>
      <c r="D13400" s="52" t="s">
        <v>1312</v>
      </c>
      <c r="E13400" s="52" t="s">
        <v>1100</v>
      </c>
      <c r="F13400" s="52" t="s">
        <v>201</v>
      </c>
      <c r="G13400" s="56" t="s">
        <v>1034</v>
      </c>
      <c r="H13400" s="57">
        <v>232400000</v>
      </c>
    </row>
    <row r="13401" spans="1:8">
      <c r="A13401" s="52" t="s">
        <v>892</v>
      </c>
      <c r="B13401" s="52" t="s">
        <v>1616</v>
      </c>
      <c r="C13401" s="52" t="s">
        <v>1158</v>
      </c>
      <c r="D13401" s="52" t="s">
        <v>1312</v>
      </c>
      <c r="E13401" s="52" t="s">
        <v>1100</v>
      </c>
      <c r="F13401" s="52" t="s">
        <v>1101</v>
      </c>
      <c r="G13401" s="56" t="s">
        <v>1102</v>
      </c>
      <c r="H13401" s="57">
        <v>75789000</v>
      </c>
    </row>
    <row r="13402" spans="1:8">
      <c r="A13402" s="52" t="s">
        <v>892</v>
      </c>
      <c r="B13402" s="52" t="s">
        <v>1616</v>
      </c>
      <c r="C13402" s="52" t="s">
        <v>1158</v>
      </c>
      <c r="D13402" s="52" t="s">
        <v>1312</v>
      </c>
      <c r="E13402" s="52" t="s">
        <v>1100</v>
      </c>
      <c r="F13402" s="52" t="s">
        <v>1103</v>
      </c>
      <c r="G13402" s="56" t="s">
        <v>1104</v>
      </c>
      <c r="H13402" s="57">
        <v>156611000</v>
      </c>
    </row>
    <row r="13403" spans="1:8">
      <c r="A13403" s="52" t="s">
        <v>892</v>
      </c>
      <c r="B13403" s="52" t="s">
        <v>1616</v>
      </c>
      <c r="C13403" s="52" t="s">
        <v>1158</v>
      </c>
      <c r="D13403" s="52" t="s">
        <v>1193</v>
      </c>
      <c r="E13403" s="52" t="s">
        <v>201</v>
      </c>
      <c r="F13403" s="52" t="s">
        <v>201</v>
      </c>
      <c r="G13403" s="56" t="s">
        <v>1194</v>
      </c>
      <c r="H13403" s="57">
        <v>195059000</v>
      </c>
    </row>
    <row r="13404" spans="1:8">
      <c r="A13404" s="52" t="s">
        <v>892</v>
      </c>
      <c r="B13404" s="52" t="s">
        <v>1616</v>
      </c>
      <c r="C13404" s="52" t="s">
        <v>1158</v>
      </c>
      <c r="D13404" s="52" t="s">
        <v>1193</v>
      </c>
      <c r="E13404" s="52" t="s">
        <v>1021</v>
      </c>
      <c r="F13404" s="52" t="s">
        <v>201</v>
      </c>
      <c r="G13404" s="56" t="s">
        <v>1022</v>
      </c>
      <c r="H13404" s="57">
        <v>86400000</v>
      </c>
    </row>
    <row r="13405" spans="1:8">
      <c r="A13405" s="52" t="s">
        <v>892</v>
      </c>
      <c r="B13405" s="52" t="s">
        <v>1616</v>
      </c>
      <c r="C13405" s="52" t="s">
        <v>1158</v>
      </c>
      <c r="D13405" s="52" t="s">
        <v>1193</v>
      </c>
      <c r="E13405" s="52" t="s">
        <v>1021</v>
      </c>
      <c r="F13405" s="52" t="s">
        <v>1023</v>
      </c>
      <c r="G13405" s="56" t="s">
        <v>1024</v>
      </c>
      <c r="H13405" s="57">
        <v>7220000</v>
      </c>
    </row>
    <row r="13406" spans="1:8">
      <c r="A13406" s="52" t="s">
        <v>892</v>
      </c>
      <c r="B13406" s="52" t="s">
        <v>1616</v>
      </c>
      <c r="C13406" s="52" t="s">
        <v>1158</v>
      </c>
      <c r="D13406" s="52" t="s">
        <v>1193</v>
      </c>
      <c r="E13406" s="52" t="s">
        <v>1021</v>
      </c>
      <c r="F13406" s="52" t="s">
        <v>1025</v>
      </c>
      <c r="G13406" s="56" t="s">
        <v>1026</v>
      </c>
      <c r="H13406" s="57">
        <v>1500000</v>
      </c>
    </row>
    <row r="13407" spans="1:8">
      <c r="A13407" s="52" t="s">
        <v>892</v>
      </c>
      <c r="B13407" s="52" t="s">
        <v>1616</v>
      </c>
      <c r="C13407" s="52" t="s">
        <v>1158</v>
      </c>
      <c r="D13407" s="52" t="s">
        <v>1193</v>
      </c>
      <c r="E13407" s="52" t="s">
        <v>1021</v>
      </c>
      <c r="F13407" s="52" t="s">
        <v>1031</v>
      </c>
      <c r="G13407" s="56" t="s">
        <v>1032</v>
      </c>
      <c r="H13407" s="57">
        <v>71500000</v>
      </c>
    </row>
    <row r="13408" spans="1:8">
      <c r="A13408" s="52" t="s">
        <v>892</v>
      </c>
      <c r="B13408" s="52" t="s">
        <v>1616</v>
      </c>
      <c r="C13408" s="52" t="s">
        <v>1158</v>
      </c>
      <c r="D13408" s="52" t="s">
        <v>1193</v>
      </c>
      <c r="E13408" s="52" t="s">
        <v>1021</v>
      </c>
      <c r="F13408" s="52" t="s">
        <v>1033</v>
      </c>
      <c r="G13408" s="56" t="s">
        <v>1034</v>
      </c>
      <c r="H13408" s="57">
        <v>6180000</v>
      </c>
    </row>
    <row r="13409" spans="1:8">
      <c r="A13409" s="52" t="s">
        <v>892</v>
      </c>
      <c r="B13409" s="52" t="s">
        <v>1616</v>
      </c>
      <c r="C13409" s="52" t="s">
        <v>1158</v>
      </c>
      <c r="D13409" s="52" t="s">
        <v>1193</v>
      </c>
      <c r="E13409" s="52" t="s">
        <v>1035</v>
      </c>
      <c r="F13409" s="52" t="s">
        <v>201</v>
      </c>
      <c r="G13409" s="56" t="s">
        <v>1036</v>
      </c>
      <c r="H13409" s="57">
        <v>22700000</v>
      </c>
    </row>
    <row r="13410" spans="1:8">
      <c r="A13410" s="52" t="s">
        <v>892</v>
      </c>
      <c r="B13410" s="52" t="s">
        <v>1616</v>
      </c>
      <c r="C13410" s="52" t="s">
        <v>1158</v>
      </c>
      <c r="D13410" s="52" t="s">
        <v>1193</v>
      </c>
      <c r="E13410" s="52" t="s">
        <v>1035</v>
      </c>
      <c r="F13410" s="52" t="s">
        <v>1037</v>
      </c>
      <c r="G13410" s="56" t="s">
        <v>1038</v>
      </c>
      <c r="H13410" s="57">
        <v>17100000</v>
      </c>
    </row>
    <row r="13411" spans="1:8">
      <c r="A13411" s="52" t="s">
        <v>892</v>
      </c>
      <c r="B13411" s="52" t="s">
        <v>1616</v>
      </c>
      <c r="C13411" s="52" t="s">
        <v>1158</v>
      </c>
      <c r="D13411" s="52" t="s">
        <v>1193</v>
      </c>
      <c r="E13411" s="52" t="s">
        <v>1035</v>
      </c>
      <c r="F13411" s="52" t="s">
        <v>1041</v>
      </c>
      <c r="G13411" s="56" t="s">
        <v>1028</v>
      </c>
      <c r="H13411" s="57">
        <v>5600000</v>
      </c>
    </row>
    <row r="13412" spans="1:8">
      <c r="A13412" s="52" t="s">
        <v>892</v>
      </c>
      <c r="B13412" s="52" t="s">
        <v>1616</v>
      </c>
      <c r="C13412" s="52" t="s">
        <v>1158</v>
      </c>
      <c r="D13412" s="52" t="s">
        <v>1193</v>
      </c>
      <c r="E13412" s="52" t="s">
        <v>1044</v>
      </c>
      <c r="F13412" s="52" t="s">
        <v>201</v>
      </c>
      <c r="G13412" s="56" t="s">
        <v>1045</v>
      </c>
      <c r="H13412" s="57">
        <v>40900000</v>
      </c>
    </row>
    <row r="13413" spans="1:8">
      <c r="A13413" s="52" t="s">
        <v>892</v>
      </c>
      <c r="B13413" s="52" t="s">
        <v>1616</v>
      </c>
      <c r="C13413" s="52" t="s">
        <v>1158</v>
      </c>
      <c r="D13413" s="52" t="s">
        <v>1193</v>
      </c>
      <c r="E13413" s="52" t="s">
        <v>1044</v>
      </c>
      <c r="F13413" s="52" t="s">
        <v>1310</v>
      </c>
      <c r="G13413" s="56" t="s">
        <v>1311</v>
      </c>
      <c r="H13413" s="57">
        <v>40900000</v>
      </c>
    </row>
    <row r="13414" spans="1:8" ht="25.5">
      <c r="A13414" s="52" t="s">
        <v>892</v>
      </c>
      <c r="B13414" s="52" t="s">
        <v>1616</v>
      </c>
      <c r="C13414" s="52" t="s">
        <v>1158</v>
      </c>
      <c r="D13414" s="52" t="s">
        <v>1193</v>
      </c>
      <c r="E13414" s="52" t="s">
        <v>1143</v>
      </c>
      <c r="F13414" s="52" t="s">
        <v>201</v>
      </c>
      <c r="G13414" s="56" t="s">
        <v>1144</v>
      </c>
      <c r="H13414" s="57">
        <v>45059000</v>
      </c>
    </row>
    <row r="13415" spans="1:8" ht="25.5">
      <c r="A13415" s="52" t="s">
        <v>892</v>
      </c>
      <c r="B13415" s="52" t="s">
        <v>1616</v>
      </c>
      <c r="C13415" s="52" t="s">
        <v>1158</v>
      </c>
      <c r="D13415" s="52" t="s">
        <v>1193</v>
      </c>
      <c r="E13415" s="52" t="s">
        <v>1143</v>
      </c>
      <c r="F13415" s="52" t="s">
        <v>1145</v>
      </c>
      <c r="G13415" s="56" t="s">
        <v>1146</v>
      </c>
      <c r="H13415" s="57">
        <v>45059000</v>
      </c>
    </row>
    <row r="13416" spans="1:8" ht="38.25">
      <c r="A13416" s="52" t="s">
        <v>892</v>
      </c>
      <c r="B13416" s="52" t="s">
        <v>1616</v>
      </c>
      <c r="C13416" s="52" t="s">
        <v>1158</v>
      </c>
      <c r="D13416" s="52" t="s">
        <v>1195</v>
      </c>
      <c r="E13416" s="52" t="s">
        <v>201</v>
      </c>
      <c r="F13416" s="52" t="s">
        <v>201</v>
      </c>
      <c r="G13416" s="56" t="s">
        <v>1196</v>
      </c>
      <c r="H13416" s="57">
        <v>3198070500</v>
      </c>
    </row>
    <row r="13417" spans="1:8">
      <c r="A13417" s="52" t="s">
        <v>892</v>
      </c>
      <c r="B13417" s="52" t="s">
        <v>1616</v>
      </c>
      <c r="C13417" s="52" t="s">
        <v>1158</v>
      </c>
      <c r="D13417" s="52" t="s">
        <v>1195</v>
      </c>
      <c r="E13417" s="52" t="s">
        <v>1139</v>
      </c>
      <c r="F13417" s="52" t="s">
        <v>201</v>
      </c>
      <c r="G13417" s="56" t="s">
        <v>1140</v>
      </c>
      <c r="H13417" s="57">
        <v>4500000</v>
      </c>
    </row>
    <row r="13418" spans="1:8">
      <c r="A13418" s="52" t="s">
        <v>892</v>
      </c>
      <c r="B13418" s="52" t="s">
        <v>1616</v>
      </c>
      <c r="C13418" s="52" t="s">
        <v>1158</v>
      </c>
      <c r="D13418" s="52" t="s">
        <v>1195</v>
      </c>
      <c r="E13418" s="52" t="s">
        <v>1139</v>
      </c>
      <c r="F13418" s="52" t="s">
        <v>1203</v>
      </c>
      <c r="G13418" s="56" t="s">
        <v>1204</v>
      </c>
      <c r="H13418" s="57">
        <v>4500000</v>
      </c>
    </row>
    <row r="13419" spans="1:8">
      <c r="A13419" s="52" t="s">
        <v>892</v>
      </c>
      <c r="B13419" s="52" t="s">
        <v>1616</v>
      </c>
      <c r="C13419" s="52" t="s">
        <v>1158</v>
      </c>
      <c r="D13419" s="52" t="s">
        <v>1195</v>
      </c>
      <c r="E13419" s="52" t="s">
        <v>996</v>
      </c>
      <c r="F13419" s="52" t="s">
        <v>201</v>
      </c>
      <c r="G13419" s="56" t="s">
        <v>997</v>
      </c>
      <c r="H13419" s="57">
        <v>4589000</v>
      </c>
    </row>
    <row r="13420" spans="1:8">
      <c r="A13420" s="52" t="s">
        <v>892</v>
      </c>
      <c r="B13420" s="52" t="s">
        <v>1616</v>
      </c>
      <c r="C13420" s="52" t="s">
        <v>1158</v>
      </c>
      <c r="D13420" s="52" t="s">
        <v>1195</v>
      </c>
      <c r="E13420" s="52" t="s">
        <v>996</v>
      </c>
      <c r="F13420" s="52" t="s">
        <v>998</v>
      </c>
      <c r="G13420" s="56" t="s">
        <v>999</v>
      </c>
      <c r="H13420" s="57">
        <v>4589000</v>
      </c>
    </row>
    <row r="13421" spans="1:8">
      <c r="A13421" s="52" t="s">
        <v>892</v>
      </c>
      <c r="B13421" s="52" t="s">
        <v>1616</v>
      </c>
      <c r="C13421" s="52" t="s">
        <v>1158</v>
      </c>
      <c r="D13421" s="52" t="s">
        <v>1195</v>
      </c>
      <c r="E13421" s="52" t="s">
        <v>1021</v>
      </c>
      <c r="F13421" s="52" t="s">
        <v>201</v>
      </c>
      <c r="G13421" s="56" t="s">
        <v>1022</v>
      </c>
      <c r="H13421" s="57">
        <v>2290000</v>
      </c>
    </row>
    <row r="13422" spans="1:8">
      <c r="A13422" s="52" t="s">
        <v>892</v>
      </c>
      <c r="B13422" s="52" t="s">
        <v>1616</v>
      </c>
      <c r="C13422" s="52" t="s">
        <v>1158</v>
      </c>
      <c r="D13422" s="52" t="s">
        <v>1195</v>
      </c>
      <c r="E13422" s="52" t="s">
        <v>1021</v>
      </c>
      <c r="F13422" s="52" t="s">
        <v>1243</v>
      </c>
      <c r="G13422" s="56" t="s">
        <v>1244</v>
      </c>
      <c r="H13422" s="57">
        <v>200000</v>
      </c>
    </row>
    <row r="13423" spans="1:8">
      <c r="A13423" s="52" t="s">
        <v>892</v>
      </c>
      <c r="B13423" s="52" t="s">
        <v>1616</v>
      </c>
      <c r="C13423" s="52" t="s">
        <v>1158</v>
      </c>
      <c r="D13423" s="52" t="s">
        <v>1195</v>
      </c>
      <c r="E13423" s="52" t="s">
        <v>1021</v>
      </c>
      <c r="F13423" s="52" t="s">
        <v>1033</v>
      </c>
      <c r="G13423" s="56" t="s">
        <v>1034</v>
      </c>
      <c r="H13423" s="57">
        <v>2090000</v>
      </c>
    </row>
    <row r="13424" spans="1:8" ht="25.5">
      <c r="A13424" s="52" t="s">
        <v>892</v>
      </c>
      <c r="B13424" s="52" t="s">
        <v>1616</v>
      </c>
      <c r="C13424" s="52" t="s">
        <v>1158</v>
      </c>
      <c r="D13424" s="52" t="s">
        <v>1195</v>
      </c>
      <c r="E13424" s="52" t="s">
        <v>1076</v>
      </c>
      <c r="F13424" s="52" t="s">
        <v>201</v>
      </c>
      <c r="G13424" s="56" t="s">
        <v>1077</v>
      </c>
      <c r="H13424" s="57">
        <v>626711500</v>
      </c>
    </row>
    <row r="13425" spans="1:8">
      <c r="A13425" s="52" t="s">
        <v>892</v>
      </c>
      <c r="B13425" s="52" t="s">
        <v>1616</v>
      </c>
      <c r="C13425" s="52" t="s">
        <v>1158</v>
      </c>
      <c r="D13425" s="52" t="s">
        <v>1195</v>
      </c>
      <c r="E13425" s="52" t="s">
        <v>1076</v>
      </c>
      <c r="F13425" s="52" t="s">
        <v>1112</v>
      </c>
      <c r="G13425" s="56" t="s">
        <v>1113</v>
      </c>
      <c r="H13425" s="57">
        <v>5608000</v>
      </c>
    </row>
    <row r="13426" spans="1:8">
      <c r="A13426" s="52" t="s">
        <v>892</v>
      </c>
      <c r="B13426" s="52" t="s">
        <v>1616</v>
      </c>
      <c r="C13426" s="52" t="s">
        <v>1158</v>
      </c>
      <c r="D13426" s="52" t="s">
        <v>1195</v>
      </c>
      <c r="E13426" s="52" t="s">
        <v>1076</v>
      </c>
      <c r="F13426" s="52" t="s">
        <v>1082</v>
      </c>
      <c r="G13426" s="56" t="s">
        <v>971</v>
      </c>
      <c r="H13426" s="57">
        <v>621103500</v>
      </c>
    </row>
    <row r="13427" spans="1:8">
      <c r="A13427" s="52" t="s">
        <v>892</v>
      </c>
      <c r="B13427" s="52" t="s">
        <v>1616</v>
      </c>
      <c r="C13427" s="52" t="s">
        <v>1158</v>
      </c>
      <c r="D13427" s="52" t="s">
        <v>1195</v>
      </c>
      <c r="E13427" s="52" t="s">
        <v>1083</v>
      </c>
      <c r="F13427" s="52" t="s">
        <v>201</v>
      </c>
      <c r="G13427" s="56" t="s">
        <v>971</v>
      </c>
      <c r="H13427" s="57">
        <v>52139000</v>
      </c>
    </row>
    <row r="13428" spans="1:8">
      <c r="A13428" s="52" t="s">
        <v>892</v>
      </c>
      <c r="B13428" s="52" t="s">
        <v>1616</v>
      </c>
      <c r="C13428" s="52" t="s">
        <v>1158</v>
      </c>
      <c r="D13428" s="52" t="s">
        <v>1195</v>
      </c>
      <c r="E13428" s="52" t="s">
        <v>1083</v>
      </c>
      <c r="F13428" s="52" t="s">
        <v>1084</v>
      </c>
      <c r="G13428" s="56" t="s">
        <v>1085</v>
      </c>
      <c r="H13428" s="57">
        <v>580000</v>
      </c>
    </row>
    <row r="13429" spans="1:8">
      <c r="A13429" s="52" t="s">
        <v>892</v>
      </c>
      <c r="B13429" s="52" t="s">
        <v>1616</v>
      </c>
      <c r="C13429" s="52" t="s">
        <v>1158</v>
      </c>
      <c r="D13429" s="52" t="s">
        <v>1195</v>
      </c>
      <c r="E13429" s="52" t="s">
        <v>1083</v>
      </c>
      <c r="F13429" s="52" t="s">
        <v>1090</v>
      </c>
      <c r="G13429" s="56" t="s">
        <v>1091</v>
      </c>
      <c r="H13429" s="57">
        <v>51559000</v>
      </c>
    </row>
    <row r="13430" spans="1:8">
      <c r="A13430" s="52" t="s">
        <v>892</v>
      </c>
      <c r="B13430" s="52" t="s">
        <v>1616</v>
      </c>
      <c r="C13430" s="52" t="s">
        <v>1158</v>
      </c>
      <c r="D13430" s="52" t="s">
        <v>1195</v>
      </c>
      <c r="E13430" s="52" t="s">
        <v>1302</v>
      </c>
      <c r="F13430" s="52" t="s">
        <v>201</v>
      </c>
      <c r="G13430" s="56" t="s">
        <v>1303</v>
      </c>
      <c r="H13430" s="57">
        <v>75580000</v>
      </c>
    </row>
    <row r="13431" spans="1:8">
      <c r="A13431" s="52" t="s">
        <v>892</v>
      </c>
      <c r="B13431" s="52" t="s">
        <v>1616</v>
      </c>
      <c r="C13431" s="52" t="s">
        <v>1158</v>
      </c>
      <c r="D13431" s="52" t="s">
        <v>1195</v>
      </c>
      <c r="E13431" s="52" t="s">
        <v>1302</v>
      </c>
      <c r="F13431" s="52" t="s">
        <v>1377</v>
      </c>
      <c r="G13431" s="56" t="s">
        <v>1378</v>
      </c>
      <c r="H13431" s="57">
        <v>47515000</v>
      </c>
    </row>
    <row r="13432" spans="1:8">
      <c r="A13432" s="52" t="s">
        <v>892</v>
      </c>
      <c r="B13432" s="52" t="s">
        <v>1616</v>
      </c>
      <c r="C13432" s="52" t="s">
        <v>1158</v>
      </c>
      <c r="D13432" s="52" t="s">
        <v>1195</v>
      </c>
      <c r="E13432" s="52" t="s">
        <v>1302</v>
      </c>
      <c r="F13432" s="52" t="s">
        <v>1432</v>
      </c>
      <c r="G13432" s="56" t="s">
        <v>971</v>
      </c>
      <c r="H13432" s="57">
        <v>28065000</v>
      </c>
    </row>
    <row r="13433" spans="1:8">
      <c r="A13433" s="52" t="s">
        <v>892</v>
      </c>
      <c r="B13433" s="52" t="s">
        <v>1616</v>
      </c>
      <c r="C13433" s="52" t="s">
        <v>1158</v>
      </c>
      <c r="D13433" s="52" t="s">
        <v>1195</v>
      </c>
      <c r="E13433" s="52" t="s">
        <v>1197</v>
      </c>
      <c r="F13433" s="52" t="s">
        <v>201</v>
      </c>
      <c r="G13433" s="56" t="s">
        <v>1198</v>
      </c>
      <c r="H13433" s="57">
        <v>2104107000</v>
      </c>
    </row>
    <row r="13434" spans="1:8" ht="25.5">
      <c r="A13434" s="52" t="s">
        <v>892</v>
      </c>
      <c r="B13434" s="52" t="s">
        <v>1616</v>
      </c>
      <c r="C13434" s="52" t="s">
        <v>1158</v>
      </c>
      <c r="D13434" s="52" t="s">
        <v>1195</v>
      </c>
      <c r="E13434" s="52" t="s">
        <v>1197</v>
      </c>
      <c r="F13434" s="52" t="s">
        <v>1558</v>
      </c>
      <c r="G13434" s="56" t="s">
        <v>1559</v>
      </c>
      <c r="H13434" s="57">
        <v>1008981000</v>
      </c>
    </row>
    <row r="13435" spans="1:8">
      <c r="A13435" s="52" t="s">
        <v>892</v>
      </c>
      <c r="B13435" s="52" t="s">
        <v>1616</v>
      </c>
      <c r="C13435" s="52" t="s">
        <v>1158</v>
      </c>
      <c r="D13435" s="52" t="s">
        <v>1195</v>
      </c>
      <c r="E13435" s="52" t="s">
        <v>1197</v>
      </c>
      <c r="F13435" s="52" t="s">
        <v>1560</v>
      </c>
      <c r="G13435" s="56" t="s">
        <v>1378</v>
      </c>
      <c r="H13435" s="57">
        <v>1095126000</v>
      </c>
    </row>
    <row r="13436" spans="1:8">
      <c r="A13436" s="52" t="s">
        <v>892</v>
      </c>
      <c r="B13436" s="52" t="s">
        <v>1616</v>
      </c>
      <c r="C13436" s="52" t="s">
        <v>1158</v>
      </c>
      <c r="D13436" s="52" t="s">
        <v>1195</v>
      </c>
      <c r="E13436" s="52" t="s">
        <v>1096</v>
      </c>
      <c r="F13436" s="52" t="s">
        <v>201</v>
      </c>
      <c r="G13436" s="56" t="s">
        <v>1097</v>
      </c>
      <c r="H13436" s="57">
        <v>163657000</v>
      </c>
    </row>
    <row r="13437" spans="1:8" ht="25.5">
      <c r="A13437" s="52" t="s">
        <v>892</v>
      </c>
      <c r="B13437" s="52" t="s">
        <v>1616</v>
      </c>
      <c r="C13437" s="52" t="s">
        <v>1158</v>
      </c>
      <c r="D13437" s="52" t="s">
        <v>1195</v>
      </c>
      <c r="E13437" s="52" t="s">
        <v>1096</v>
      </c>
      <c r="F13437" s="52" t="s">
        <v>1098</v>
      </c>
      <c r="G13437" s="56" t="s">
        <v>1099</v>
      </c>
      <c r="H13437" s="57">
        <v>163657000</v>
      </c>
    </row>
    <row r="13438" spans="1:8">
      <c r="A13438" s="52" t="s">
        <v>892</v>
      </c>
      <c r="B13438" s="52" t="s">
        <v>1616</v>
      </c>
      <c r="C13438" s="52" t="s">
        <v>1158</v>
      </c>
      <c r="D13438" s="52" t="s">
        <v>1195</v>
      </c>
      <c r="E13438" s="52" t="s">
        <v>1100</v>
      </c>
      <c r="F13438" s="52" t="s">
        <v>201</v>
      </c>
      <c r="G13438" s="56" t="s">
        <v>1034</v>
      </c>
      <c r="H13438" s="57">
        <v>164497000</v>
      </c>
    </row>
    <row r="13439" spans="1:8">
      <c r="A13439" s="52" t="s">
        <v>892</v>
      </c>
      <c r="B13439" s="52" t="s">
        <v>1616</v>
      </c>
      <c r="C13439" s="52" t="s">
        <v>1158</v>
      </c>
      <c r="D13439" s="52" t="s">
        <v>1195</v>
      </c>
      <c r="E13439" s="52" t="s">
        <v>1100</v>
      </c>
      <c r="F13439" s="52" t="s">
        <v>1103</v>
      </c>
      <c r="G13439" s="56" t="s">
        <v>1104</v>
      </c>
      <c r="H13439" s="57">
        <v>45090000</v>
      </c>
    </row>
    <row r="13440" spans="1:8">
      <c r="A13440" s="52" t="s">
        <v>892</v>
      </c>
      <c r="B13440" s="52" t="s">
        <v>1616</v>
      </c>
      <c r="C13440" s="52" t="s">
        <v>1158</v>
      </c>
      <c r="D13440" s="52" t="s">
        <v>1195</v>
      </c>
      <c r="E13440" s="52" t="s">
        <v>1100</v>
      </c>
      <c r="F13440" s="52" t="s">
        <v>1105</v>
      </c>
      <c r="G13440" s="56" t="s">
        <v>971</v>
      </c>
      <c r="H13440" s="57">
        <v>119407000</v>
      </c>
    </row>
    <row r="13441" spans="1:8">
      <c r="A13441" s="52" t="s">
        <v>892</v>
      </c>
      <c r="B13441" s="52" t="s">
        <v>1616</v>
      </c>
      <c r="C13441" s="52" t="s">
        <v>1158</v>
      </c>
      <c r="D13441" s="52" t="s">
        <v>1201</v>
      </c>
      <c r="E13441" s="52" t="s">
        <v>201</v>
      </c>
      <c r="F13441" s="52" t="s">
        <v>201</v>
      </c>
      <c r="G13441" s="56" t="s">
        <v>1202</v>
      </c>
      <c r="H13441" s="57">
        <v>2649065118</v>
      </c>
    </row>
    <row r="13442" spans="1:8">
      <c r="A13442" s="52" t="s">
        <v>892</v>
      </c>
      <c r="B13442" s="52" t="s">
        <v>1616</v>
      </c>
      <c r="C13442" s="52" t="s">
        <v>1158</v>
      </c>
      <c r="D13442" s="52" t="s">
        <v>1201</v>
      </c>
      <c r="E13442" s="52" t="s">
        <v>996</v>
      </c>
      <c r="F13442" s="52" t="s">
        <v>201</v>
      </c>
      <c r="G13442" s="56" t="s">
        <v>997</v>
      </c>
      <c r="H13442" s="57">
        <v>90000</v>
      </c>
    </row>
    <row r="13443" spans="1:8">
      <c r="A13443" s="52" t="s">
        <v>892</v>
      </c>
      <c r="B13443" s="52" t="s">
        <v>1616</v>
      </c>
      <c r="C13443" s="52" t="s">
        <v>1158</v>
      </c>
      <c r="D13443" s="52" t="s">
        <v>1201</v>
      </c>
      <c r="E13443" s="52" t="s">
        <v>996</v>
      </c>
      <c r="F13443" s="52" t="s">
        <v>998</v>
      </c>
      <c r="G13443" s="56" t="s">
        <v>999</v>
      </c>
      <c r="H13443" s="57">
        <v>90000</v>
      </c>
    </row>
    <row r="13444" spans="1:8">
      <c r="A13444" s="52" t="s">
        <v>892</v>
      </c>
      <c r="B13444" s="52" t="s">
        <v>1616</v>
      </c>
      <c r="C13444" s="52" t="s">
        <v>1158</v>
      </c>
      <c r="D13444" s="52" t="s">
        <v>1201</v>
      </c>
      <c r="E13444" s="52" t="s">
        <v>1021</v>
      </c>
      <c r="F13444" s="52" t="s">
        <v>201</v>
      </c>
      <c r="G13444" s="56" t="s">
        <v>1022</v>
      </c>
      <c r="H13444" s="57">
        <v>11773000</v>
      </c>
    </row>
    <row r="13445" spans="1:8">
      <c r="A13445" s="52" t="s">
        <v>892</v>
      </c>
      <c r="B13445" s="52" t="s">
        <v>1616</v>
      </c>
      <c r="C13445" s="52" t="s">
        <v>1158</v>
      </c>
      <c r="D13445" s="52" t="s">
        <v>1201</v>
      </c>
      <c r="E13445" s="52" t="s">
        <v>1021</v>
      </c>
      <c r="F13445" s="52" t="s">
        <v>1023</v>
      </c>
      <c r="G13445" s="56" t="s">
        <v>1024</v>
      </c>
      <c r="H13445" s="57">
        <v>180000</v>
      </c>
    </row>
    <row r="13446" spans="1:8">
      <c r="A13446" s="52" t="s">
        <v>892</v>
      </c>
      <c r="B13446" s="52" t="s">
        <v>1616</v>
      </c>
      <c r="C13446" s="52" t="s">
        <v>1158</v>
      </c>
      <c r="D13446" s="52" t="s">
        <v>1201</v>
      </c>
      <c r="E13446" s="52" t="s">
        <v>1021</v>
      </c>
      <c r="F13446" s="52" t="s">
        <v>1025</v>
      </c>
      <c r="G13446" s="56" t="s">
        <v>1026</v>
      </c>
      <c r="H13446" s="57">
        <v>1500000</v>
      </c>
    </row>
    <row r="13447" spans="1:8">
      <c r="A13447" s="52" t="s">
        <v>892</v>
      </c>
      <c r="B13447" s="52" t="s">
        <v>1616</v>
      </c>
      <c r="C13447" s="52" t="s">
        <v>1158</v>
      </c>
      <c r="D13447" s="52" t="s">
        <v>1201</v>
      </c>
      <c r="E13447" s="52" t="s">
        <v>1021</v>
      </c>
      <c r="F13447" s="52" t="s">
        <v>1031</v>
      </c>
      <c r="G13447" s="56" t="s">
        <v>1032</v>
      </c>
      <c r="H13447" s="57">
        <v>9450000</v>
      </c>
    </row>
    <row r="13448" spans="1:8">
      <c r="A13448" s="52" t="s">
        <v>892</v>
      </c>
      <c r="B13448" s="52" t="s">
        <v>1616</v>
      </c>
      <c r="C13448" s="52" t="s">
        <v>1158</v>
      </c>
      <c r="D13448" s="52" t="s">
        <v>1201</v>
      </c>
      <c r="E13448" s="52" t="s">
        <v>1021</v>
      </c>
      <c r="F13448" s="52" t="s">
        <v>1033</v>
      </c>
      <c r="G13448" s="56" t="s">
        <v>1034</v>
      </c>
      <c r="H13448" s="57">
        <v>643000</v>
      </c>
    </row>
    <row r="13449" spans="1:8">
      <c r="A13449" s="52" t="s">
        <v>892</v>
      </c>
      <c r="B13449" s="52" t="s">
        <v>1616</v>
      </c>
      <c r="C13449" s="52" t="s">
        <v>1158</v>
      </c>
      <c r="D13449" s="52" t="s">
        <v>1201</v>
      </c>
      <c r="E13449" s="52" t="s">
        <v>1044</v>
      </c>
      <c r="F13449" s="52" t="s">
        <v>201</v>
      </c>
      <c r="G13449" s="56" t="s">
        <v>1045</v>
      </c>
      <c r="H13449" s="57">
        <v>337088000</v>
      </c>
    </row>
    <row r="13450" spans="1:8">
      <c r="A13450" s="52" t="s">
        <v>892</v>
      </c>
      <c r="B13450" s="52" t="s">
        <v>1616</v>
      </c>
      <c r="C13450" s="52" t="s">
        <v>1158</v>
      </c>
      <c r="D13450" s="52" t="s">
        <v>1201</v>
      </c>
      <c r="E13450" s="52" t="s">
        <v>1044</v>
      </c>
      <c r="F13450" s="52" t="s">
        <v>1046</v>
      </c>
      <c r="G13450" s="56" t="s">
        <v>1047</v>
      </c>
      <c r="H13450" s="57">
        <v>48000000</v>
      </c>
    </row>
    <row r="13451" spans="1:8">
      <c r="A13451" s="52" t="s">
        <v>892</v>
      </c>
      <c r="B13451" s="52" t="s">
        <v>1616</v>
      </c>
      <c r="C13451" s="52" t="s">
        <v>1158</v>
      </c>
      <c r="D13451" s="52" t="s">
        <v>1201</v>
      </c>
      <c r="E13451" s="52" t="s">
        <v>1044</v>
      </c>
      <c r="F13451" s="52" t="s">
        <v>1310</v>
      </c>
      <c r="G13451" s="56" t="s">
        <v>1311</v>
      </c>
      <c r="H13451" s="57">
        <v>34696000</v>
      </c>
    </row>
    <row r="13452" spans="1:8">
      <c r="A13452" s="52" t="s">
        <v>892</v>
      </c>
      <c r="B13452" s="52" t="s">
        <v>1616</v>
      </c>
      <c r="C13452" s="52" t="s">
        <v>1158</v>
      </c>
      <c r="D13452" s="52" t="s">
        <v>1201</v>
      </c>
      <c r="E13452" s="52" t="s">
        <v>1044</v>
      </c>
      <c r="F13452" s="52" t="s">
        <v>1050</v>
      </c>
      <c r="G13452" s="56" t="s">
        <v>1051</v>
      </c>
      <c r="H13452" s="57">
        <v>254392000</v>
      </c>
    </row>
    <row r="13453" spans="1:8" ht="25.5">
      <c r="A13453" s="52" t="s">
        <v>892</v>
      </c>
      <c r="B13453" s="52" t="s">
        <v>1616</v>
      </c>
      <c r="C13453" s="52" t="s">
        <v>1158</v>
      </c>
      <c r="D13453" s="52" t="s">
        <v>1201</v>
      </c>
      <c r="E13453" s="52" t="s">
        <v>1058</v>
      </c>
      <c r="F13453" s="52" t="s">
        <v>201</v>
      </c>
      <c r="G13453" s="56" t="s">
        <v>1059</v>
      </c>
      <c r="H13453" s="57">
        <v>101360000</v>
      </c>
    </row>
    <row r="13454" spans="1:8">
      <c r="A13454" s="52" t="s">
        <v>892</v>
      </c>
      <c r="B13454" s="52" t="s">
        <v>1616</v>
      </c>
      <c r="C13454" s="52" t="s">
        <v>1158</v>
      </c>
      <c r="D13454" s="52" t="s">
        <v>1201</v>
      </c>
      <c r="E13454" s="52" t="s">
        <v>1058</v>
      </c>
      <c r="F13454" s="52" t="s">
        <v>1070</v>
      </c>
      <c r="G13454" s="56" t="s">
        <v>1071</v>
      </c>
      <c r="H13454" s="57">
        <v>101360000</v>
      </c>
    </row>
    <row r="13455" spans="1:8" ht="25.5">
      <c r="A13455" s="52" t="s">
        <v>892</v>
      </c>
      <c r="B13455" s="52" t="s">
        <v>1616</v>
      </c>
      <c r="C13455" s="52" t="s">
        <v>1158</v>
      </c>
      <c r="D13455" s="52" t="s">
        <v>1201</v>
      </c>
      <c r="E13455" s="52" t="s">
        <v>1076</v>
      </c>
      <c r="F13455" s="52" t="s">
        <v>201</v>
      </c>
      <c r="G13455" s="56" t="s">
        <v>1077</v>
      </c>
      <c r="H13455" s="57">
        <v>189906500</v>
      </c>
    </row>
    <row r="13456" spans="1:8">
      <c r="A13456" s="52" t="s">
        <v>892</v>
      </c>
      <c r="B13456" s="52" t="s">
        <v>1616</v>
      </c>
      <c r="C13456" s="52" t="s">
        <v>1158</v>
      </c>
      <c r="D13456" s="52" t="s">
        <v>1201</v>
      </c>
      <c r="E13456" s="52" t="s">
        <v>1076</v>
      </c>
      <c r="F13456" s="52" t="s">
        <v>1112</v>
      </c>
      <c r="G13456" s="56" t="s">
        <v>1113</v>
      </c>
      <c r="H13456" s="57">
        <v>179788500</v>
      </c>
    </row>
    <row r="13457" spans="1:8">
      <c r="A13457" s="52" t="s">
        <v>892</v>
      </c>
      <c r="B13457" s="52" t="s">
        <v>1616</v>
      </c>
      <c r="C13457" s="52" t="s">
        <v>1158</v>
      </c>
      <c r="D13457" s="52" t="s">
        <v>1201</v>
      </c>
      <c r="E13457" s="52" t="s">
        <v>1076</v>
      </c>
      <c r="F13457" s="52" t="s">
        <v>1080</v>
      </c>
      <c r="G13457" s="56" t="s">
        <v>1081</v>
      </c>
      <c r="H13457" s="57">
        <v>10118000</v>
      </c>
    </row>
    <row r="13458" spans="1:8">
      <c r="A13458" s="52" t="s">
        <v>892</v>
      </c>
      <c r="B13458" s="52" t="s">
        <v>1616</v>
      </c>
      <c r="C13458" s="52" t="s">
        <v>1158</v>
      </c>
      <c r="D13458" s="52" t="s">
        <v>1201</v>
      </c>
      <c r="E13458" s="52" t="s">
        <v>1083</v>
      </c>
      <c r="F13458" s="52" t="s">
        <v>201</v>
      </c>
      <c r="G13458" s="56" t="s">
        <v>971</v>
      </c>
      <c r="H13458" s="57">
        <v>1649125000</v>
      </c>
    </row>
    <row r="13459" spans="1:8">
      <c r="A13459" s="52" t="s">
        <v>892</v>
      </c>
      <c r="B13459" s="52" t="s">
        <v>1616</v>
      </c>
      <c r="C13459" s="52" t="s">
        <v>1158</v>
      </c>
      <c r="D13459" s="52" t="s">
        <v>1201</v>
      </c>
      <c r="E13459" s="52" t="s">
        <v>1083</v>
      </c>
      <c r="F13459" s="52" t="s">
        <v>1090</v>
      </c>
      <c r="G13459" s="56" t="s">
        <v>1091</v>
      </c>
      <c r="H13459" s="57">
        <v>1649125000</v>
      </c>
    </row>
    <row r="13460" spans="1:8" ht="25.5">
      <c r="A13460" s="52" t="s">
        <v>892</v>
      </c>
      <c r="B13460" s="52" t="s">
        <v>1616</v>
      </c>
      <c r="C13460" s="52" t="s">
        <v>1158</v>
      </c>
      <c r="D13460" s="52" t="s">
        <v>1201</v>
      </c>
      <c r="E13460" s="52" t="s">
        <v>1143</v>
      </c>
      <c r="F13460" s="52" t="s">
        <v>201</v>
      </c>
      <c r="G13460" s="56" t="s">
        <v>1144</v>
      </c>
      <c r="H13460" s="57">
        <v>307532618</v>
      </c>
    </row>
    <row r="13461" spans="1:8" ht="25.5">
      <c r="A13461" s="52" t="s">
        <v>892</v>
      </c>
      <c r="B13461" s="52" t="s">
        <v>1616</v>
      </c>
      <c r="C13461" s="52" t="s">
        <v>1158</v>
      </c>
      <c r="D13461" s="52" t="s">
        <v>1201</v>
      </c>
      <c r="E13461" s="52" t="s">
        <v>1143</v>
      </c>
      <c r="F13461" s="52" t="s">
        <v>1145</v>
      </c>
      <c r="G13461" s="56" t="s">
        <v>1146</v>
      </c>
      <c r="H13461" s="57">
        <v>307532618</v>
      </c>
    </row>
    <row r="13462" spans="1:8">
      <c r="A13462" s="52" t="s">
        <v>892</v>
      </c>
      <c r="B13462" s="52" t="s">
        <v>1616</v>
      </c>
      <c r="C13462" s="52" t="s">
        <v>1158</v>
      </c>
      <c r="D13462" s="52" t="s">
        <v>1201</v>
      </c>
      <c r="E13462" s="52" t="s">
        <v>1100</v>
      </c>
      <c r="F13462" s="52" t="s">
        <v>201</v>
      </c>
      <c r="G13462" s="56" t="s">
        <v>1034</v>
      </c>
      <c r="H13462" s="57">
        <v>52190000</v>
      </c>
    </row>
    <row r="13463" spans="1:8">
      <c r="A13463" s="52" t="s">
        <v>892</v>
      </c>
      <c r="B13463" s="52" t="s">
        <v>1616</v>
      </c>
      <c r="C13463" s="52" t="s">
        <v>1158</v>
      </c>
      <c r="D13463" s="52" t="s">
        <v>1201</v>
      </c>
      <c r="E13463" s="52" t="s">
        <v>1100</v>
      </c>
      <c r="F13463" s="52" t="s">
        <v>1105</v>
      </c>
      <c r="G13463" s="56" t="s">
        <v>971</v>
      </c>
      <c r="H13463" s="57">
        <v>52190000</v>
      </c>
    </row>
    <row r="13464" spans="1:8" ht="25.5">
      <c r="A13464" s="52" t="s">
        <v>892</v>
      </c>
      <c r="B13464" s="52" t="s">
        <v>1616</v>
      </c>
      <c r="C13464" s="52" t="s">
        <v>930</v>
      </c>
      <c r="D13464" s="52" t="s">
        <v>201</v>
      </c>
      <c r="E13464" s="52" t="s">
        <v>201</v>
      </c>
      <c r="F13464" s="52" t="s">
        <v>201</v>
      </c>
      <c r="G13464" s="56" t="s">
        <v>931</v>
      </c>
      <c r="H13464" s="57">
        <v>1513226905624</v>
      </c>
    </row>
    <row r="13465" spans="1:8">
      <c r="A13465" s="52" t="s">
        <v>892</v>
      </c>
      <c r="B13465" s="52" t="s">
        <v>1616</v>
      </c>
      <c r="C13465" s="52" t="s">
        <v>930</v>
      </c>
      <c r="D13465" s="52" t="s">
        <v>932</v>
      </c>
      <c r="E13465" s="52" t="s">
        <v>201</v>
      </c>
      <c r="F13465" s="52" t="s">
        <v>201</v>
      </c>
      <c r="G13465" s="56" t="s">
        <v>933</v>
      </c>
      <c r="H13465" s="57">
        <v>1126305531813</v>
      </c>
    </row>
    <row r="13466" spans="1:8">
      <c r="A13466" s="52" t="s">
        <v>892</v>
      </c>
      <c r="B13466" s="52" t="s">
        <v>1616</v>
      </c>
      <c r="C13466" s="52" t="s">
        <v>930</v>
      </c>
      <c r="D13466" s="52" t="s">
        <v>932</v>
      </c>
      <c r="E13466" s="52" t="s">
        <v>934</v>
      </c>
      <c r="F13466" s="52" t="s">
        <v>201</v>
      </c>
      <c r="G13466" s="56" t="s">
        <v>935</v>
      </c>
      <c r="H13466" s="57">
        <v>175648459011</v>
      </c>
    </row>
    <row r="13467" spans="1:8">
      <c r="A13467" s="52" t="s">
        <v>892</v>
      </c>
      <c r="B13467" s="52" t="s">
        <v>1616</v>
      </c>
      <c r="C13467" s="52" t="s">
        <v>930</v>
      </c>
      <c r="D13467" s="52" t="s">
        <v>932</v>
      </c>
      <c r="E13467" s="52" t="s">
        <v>934</v>
      </c>
      <c r="F13467" s="52" t="s">
        <v>936</v>
      </c>
      <c r="G13467" s="56" t="s">
        <v>937</v>
      </c>
      <c r="H13467" s="57">
        <v>175241175405</v>
      </c>
    </row>
    <row r="13468" spans="1:8">
      <c r="A13468" s="52" t="s">
        <v>892</v>
      </c>
      <c r="B13468" s="52" t="s">
        <v>1616</v>
      </c>
      <c r="C13468" s="52" t="s">
        <v>930</v>
      </c>
      <c r="D13468" s="52" t="s">
        <v>932</v>
      </c>
      <c r="E13468" s="52" t="s">
        <v>934</v>
      </c>
      <c r="F13468" s="52" t="s">
        <v>938</v>
      </c>
      <c r="G13468" s="56" t="s">
        <v>939</v>
      </c>
      <c r="H13468" s="57">
        <v>407283606</v>
      </c>
    </row>
    <row r="13469" spans="1:8" ht="25.5">
      <c r="A13469" s="52" t="s">
        <v>892</v>
      </c>
      <c r="B13469" s="52" t="s">
        <v>1616</v>
      </c>
      <c r="C13469" s="52" t="s">
        <v>930</v>
      </c>
      <c r="D13469" s="52" t="s">
        <v>932</v>
      </c>
      <c r="E13469" s="52" t="s">
        <v>940</v>
      </c>
      <c r="F13469" s="52" t="s">
        <v>201</v>
      </c>
      <c r="G13469" s="56" t="s">
        <v>941</v>
      </c>
      <c r="H13469" s="57">
        <v>2779399280</v>
      </c>
    </row>
    <row r="13470" spans="1:8" ht="25.5">
      <c r="A13470" s="52" t="s">
        <v>892</v>
      </c>
      <c r="B13470" s="52" t="s">
        <v>1616</v>
      </c>
      <c r="C13470" s="52" t="s">
        <v>930</v>
      </c>
      <c r="D13470" s="52" t="s">
        <v>932</v>
      </c>
      <c r="E13470" s="52" t="s">
        <v>940</v>
      </c>
      <c r="F13470" s="52" t="s">
        <v>942</v>
      </c>
      <c r="G13470" s="56" t="s">
        <v>943</v>
      </c>
      <c r="H13470" s="57">
        <v>2665910708</v>
      </c>
    </row>
    <row r="13471" spans="1:8">
      <c r="A13471" s="52" t="s">
        <v>892</v>
      </c>
      <c r="B13471" s="52" t="s">
        <v>1616</v>
      </c>
      <c r="C13471" s="52" t="s">
        <v>930</v>
      </c>
      <c r="D13471" s="52" t="s">
        <v>932</v>
      </c>
      <c r="E13471" s="52" t="s">
        <v>940</v>
      </c>
      <c r="F13471" s="52" t="s">
        <v>1308</v>
      </c>
      <c r="G13471" s="56" t="s">
        <v>1309</v>
      </c>
      <c r="H13471" s="57">
        <v>113488572</v>
      </c>
    </row>
    <row r="13472" spans="1:8">
      <c r="A13472" s="52" t="s">
        <v>892</v>
      </c>
      <c r="B13472" s="52" t="s">
        <v>1616</v>
      </c>
      <c r="C13472" s="52" t="s">
        <v>930</v>
      </c>
      <c r="D13472" s="52" t="s">
        <v>932</v>
      </c>
      <c r="E13472" s="52" t="s">
        <v>944</v>
      </c>
      <c r="F13472" s="52" t="s">
        <v>201</v>
      </c>
      <c r="G13472" s="56" t="s">
        <v>945</v>
      </c>
      <c r="H13472" s="57">
        <v>95934984423</v>
      </c>
    </row>
    <row r="13473" spans="1:8">
      <c r="A13473" s="52" t="s">
        <v>892</v>
      </c>
      <c r="B13473" s="52" t="s">
        <v>1616</v>
      </c>
      <c r="C13473" s="52" t="s">
        <v>930</v>
      </c>
      <c r="D13473" s="52" t="s">
        <v>932</v>
      </c>
      <c r="E13473" s="52" t="s">
        <v>944</v>
      </c>
      <c r="F13473" s="52" t="s">
        <v>946</v>
      </c>
      <c r="G13473" s="56" t="s">
        <v>947</v>
      </c>
      <c r="H13473" s="57">
        <v>3906000369</v>
      </c>
    </row>
    <row r="13474" spans="1:8">
      <c r="A13474" s="52" t="s">
        <v>892</v>
      </c>
      <c r="B13474" s="52" t="s">
        <v>1616</v>
      </c>
      <c r="C13474" s="52" t="s">
        <v>930</v>
      </c>
      <c r="D13474" s="52" t="s">
        <v>932</v>
      </c>
      <c r="E13474" s="52" t="s">
        <v>944</v>
      </c>
      <c r="F13474" s="52" t="s">
        <v>1240</v>
      </c>
      <c r="G13474" s="56" t="s">
        <v>1241</v>
      </c>
      <c r="H13474" s="57">
        <v>5143673260</v>
      </c>
    </row>
    <row r="13475" spans="1:8">
      <c r="A13475" s="52" t="s">
        <v>892</v>
      </c>
      <c r="B13475" s="52" t="s">
        <v>1616</v>
      </c>
      <c r="C13475" s="52" t="s">
        <v>930</v>
      </c>
      <c r="D13475" s="52" t="s">
        <v>932</v>
      </c>
      <c r="E13475" s="52" t="s">
        <v>944</v>
      </c>
      <c r="F13475" s="52" t="s">
        <v>948</v>
      </c>
      <c r="G13475" s="56" t="s">
        <v>949</v>
      </c>
      <c r="H13475" s="57">
        <v>3154784984</v>
      </c>
    </row>
    <row r="13476" spans="1:8" ht="25.5">
      <c r="A13476" s="52" t="s">
        <v>892</v>
      </c>
      <c r="B13476" s="52" t="s">
        <v>1616</v>
      </c>
      <c r="C13476" s="52" t="s">
        <v>930</v>
      </c>
      <c r="D13476" s="52" t="s">
        <v>932</v>
      </c>
      <c r="E13476" s="52" t="s">
        <v>944</v>
      </c>
      <c r="F13476" s="52" t="s">
        <v>952</v>
      </c>
      <c r="G13476" s="56" t="s">
        <v>953</v>
      </c>
      <c r="H13476" s="57">
        <v>28567516050</v>
      </c>
    </row>
    <row r="13477" spans="1:8" ht="25.5">
      <c r="A13477" s="52" t="s">
        <v>892</v>
      </c>
      <c r="B13477" s="52" t="s">
        <v>1616</v>
      </c>
      <c r="C13477" s="52" t="s">
        <v>930</v>
      </c>
      <c r="D13477" s="52" t="s">
        <v>932</v>
      </c>
      <c r="E13477" s="52" t="s">
        <v>944</v>
      </c>
      <c r="F13477" s="52" t="s">
        <v>954</v>
      </c>
      <c r="G13477" s="56" t="s">
        <v>955</v>
      </c>
      <c r="H13477" s="57">
        <v>1914121800</v>
      </c>
    </row>
    <row r="13478" spans="1:8">
      <c r="A13478" s="52" t="s">
        <v>892</v>
      </c>
      <c r="B13478" s="52" t="s">
        <v>1616</v>
      </c>
      <c r="C13478" s="52" t="s">
        <v>930</v>
      </c>
      <c r="D13478" s="52" t="s">
        <v>932</v>
      </c>
      <c r="E13478" s="52" t="s">
        <v>944</v>
      </c>
      <c r="F13478" s="52" t="s">
        <v>1289</v>
      </c>
      <c r="G13478" s="56" t="s">
        <v>1290</v>
      </c>
      <c r="H13478" s="57">
        <v>25773000</v>
      </c>
    </row>
    <row r="13479" spans="1:8" ht="25.5">
      <c r="A13479" s="52" t="s">
        <v>892</v>
      </c>
      <c r="B13479" s="52" t="s">
        <v>1616</v>
      </c>
      <c r="C13479" s="52" t="s">
        <v>930</v>
      </c>
      <c r="D13479" s="52" t="s">
        <v>932</v>
      </c>
      <c r="E13479" s="52" t="s">
        <v>944</v>
      </c>
      <c r="F13479" s="52" t="s">
        <v>956</v>
      </c>
      <c r="G13479" s="56" t="s">
        <v>957</v>
      </c>
      <c r="H13479" s="57">
        <v>150943413</v>
      </c>
    </row>
    <row r="13480" spans="1:8">
      <c r="A13480" s="52" t="s">
        <v>892</v>
      </c>
      <c r="B13480" s="52" t="s">
        <v>1616</v>
      </c>
      <c r="C13480" s="52" t="s">
        <v>930</v>
      </c>
      <c r="D13480" s="52" t="s">
        <v>932</v>
      </c>
      <c r="E13480" s="52" t="s">
        <v>944</v>
      </c>
      <c r="F13480" s="52" t="s">
        <v>1287</v>
      </c>
      <c r="G13480" s="56" t="s">
        <v>1288</v>
      </c>
      <c r="H13480" s="57">
        <v>369261860</v>
      </c>
    </row>
    <row r="13481" spans="1:8" ht="25.5">
      <c r="A13481" s="52" t="s">
        <v>892</v>
      </c>
      <c r="B13481" s="52" t="s">
        <v>1616</v>
      </c>
      <c r="C13481" s="52" t="s">
        <v>930</v>
      </c>
      <c r="D13481" s="52" t="s">
        <v>932</v>
      </c>
      <c r="E13481" s="52" t="s">
        <v>944</v>
      </c>
      <c r="F13481" s="52" t="s">
        <v>1291</v>
      </c>
      <c r="G13481" s="56" t="s">
        <v>1292</v>
      </c>
      <c r="H13481" s="57">
        <v>13564000</v>
      </c>
    </row>
    <row r="13482" spans="1:8">
      <c r="A13482" s="52" t="s">
        <v>892</v>
      </c>
      <c r="B13482" s="52" t="s">
        <v>1616</v>
      </c>
      <c r="C13482" s="52" t="s">
        <v>930</v>
      </c>
      <c r="D13482" s="52" t="s">
        <v>932</v>
      </c>
      <c r="E13482" s="52" t="s">
        <v>944</v>
      </c>
      <c r="F13482" s="52" t="s">
        <v>958</v>
      </c>
      <c r="G13482" s="56" t="s">
        <v>959</v>
      </c>
      <c r="H13482" s="57">
        <v>43973464432</v>
      </c>
    </row>
    <row r="13483" spans="1:8">
      <c r="A13483" s="52" t="s">
        <v>892</v>
      </c>
      <c r="B13483" s="52" t="s">
        <v>1616</v>
      </c>
      <c r="C13483" s="52" t="s">
        <v>930</v>
      </c>
      <c r="D13483" s="52" t="s">
        <v>932</v>
      </c>
      <c r="E13483" s="52" t="s">
        <v>944</v>
      </c>
      <c r="F13483" s="52" t="s">
        <v>960</v>
      </c>
      <c r="G13483" s="56" t="s">
        <v>961</v>
      </c>
      <c r="H13483" s="57">
        <v>8715881255</v>
      </c>
    </row>
    <row r="13484" spans="1:8" ht="25.5">
      <c r="A13484" s="52" t="s">
        <v>892</v>
      </c>
      <c r="B13484" s="52" t="s">
        <v>1616</v>
      </c>
      <c r="C13484" s="52" t="s">
        <v>930</v>
      </c>
      <c r="D13484" s="52" t="s">
        <v>932</v>
      </c>
      <c r="E13484" s="52" t="s">
        <v>962</v>
      </c>
      <c r="F13484" s="52" t="s">
        <v>201</v>
      </c>
      <c r="G13484" s="56" t="s">
        <v>963</v>
      </c>
      <c r="H13484" s="57">
        <v>247021000</v>
      </c>
    </row>
    <row r="13485" spans="1:8">
      <c r="A13485" s="52" t="s">
        <v>892</v>
      </c>
      <c r="B13485" s="52" t="s">
        <v>1616</v>
      </c>
      <c r="C13485" s="52" t="s">
        <v>930</v>
      </c>
      <c r="D13485" s="52" t="s">
        <v>932</v>
      </c>
      <c r="E13485" s="52" t="s">
        <v>962</v>
      </c>
      <c r="F13485" s="52" t="s">
        <v>964</v>
      </c>
      <c r="G13485" s="56" t="s">
        <v>965</v>
      </c>
      <c r="H13485" s="57">
        <v>247021000</v>
      </c>
    </row>
    <row r="13486" spans="1:8">
      <c r="A13486" s="52" t="s">
        <v>892</v>
      </c>
      <c r="B13486" s="52" t="s">
        <v>1616</v>
      </c>
      <c r="C13486" s="52" t="s">
        <v>930</v>
      </c>
      <c r="D13486" s="52" t="s">
        <v>932</v>
      </c>
      <c r="E13486" s="52" t="s">
        <v>1139</v>
      </c>
      <c r="F13486" s="52" t="s">
        <v>201</v>
      </c>
      <c r="G13486" s="56" t="s">
        <v>1140</v>
      </c>
      <c r="H13486" s="57">
        <v>18910724000</v>
      </c>
    </row>
    <row r="13487" spans="1:8">
      <c r="A13487" s="52" t="s">
        <v>892</v>
      </c>
      <c r="B13487" s="52" t="s">
        <v>1616</v>
      </c>
      <c r="C13487" s="52" t="s">
        <v>930</v>
      </c>
      <c r="D13487" s="52" t="s">
        <v>932</v>
      </c>
      <c r="E13487" s="52" t="s">
        <v>1139</v>
      </c>
      <c r="F13487" s="52" t="s">
        <v>1203</v>
      </c>
      <c r="G13487" s="56" t="s">
        <v>1204</v>
      </c>
      <c r="H13487" s="57">
        <v>2335398000</v>
      </c>
    </row>
    <row r="13488" spans="1:8">
      <c r="A13488" s="52" t="s">
        <v>892</v>
      </c>
      <c r="B13488" s="52" t="s">
        <v>1616</v>
      </c>
      <c r="C13488" s="52" t="s">
        <v>930</v>
      </c>
      <c r="D13488" s="52" t="s">
        <v>932</v>
      </c>
      <c r="E13488" s="52" t="s">
        <v>1139</v>
      </c>
      <c r="F13488" s="52" t="s">
        <v>1141</v>
      </c>
      <c r="G13488" s="56" t="s">
        <v>1142</v>
      </c>
      <c r="H13488" s="57">
        <v>15842220000</v>
      </c>
    </row>
    <row r="13489" spans="1:8">
      <c r="A13489" s="52" t="s">
        <v>892</v>
      </c>
      <c r="B13489" s="52" t="s">
        <v>1616</v>
      </c>
      <c r="C13489" s="52" t="s">
        <v>930</v>
      </c>
      <c r="D13489" s="52" t="s">
        <v>932</v>
      </c>
      <c r="E13489" s="52" t="s">
        <v>1139</v>
      </c>
      <c r="F13489" s="52" t="s">
        <v>1266</v>
      </c>
      <c r="G13489" s="56" t="s">
        <v>1267</v>
      </c>
      <c r="H13489" s="57">
        <v>733106000</v>
      </c>
    </row>
    <row r="13490" spans="1:8">
      <c r="A13490" s="52" t="s">
        <v>892</v>
      </c>
      <c r="B13490" s="52" t="s">
        <v>1616</v>
      </c>
      <c r="C13490" s="52" t="s">
        <v>930</v>
      </c>
      <c r="D13490" s="52" t="s">
        <v>932</v>
      </c>
      <c r="E13490" s="52" t="s">
        <v>966</v>
      </c>
      <c r="F13490" s="52" t="s">
        <v>201</v>
      </c>
      <c r="G13490" s="56" t="s">
        <v>967</v>
      </c>
      <c r="H13490" s="57">
        <v>14088482910</v>
      </c>
    </row>
    <row r="13491" spans="1:8">
      <c r="A13491" s="52" t="s">
        <v>892</v>
      </c>
      <c r="B13491" s="52" t="s">
        <v>1616</v>
      </c>
      <c r="C13491" s="52" t="s">
        <v>930</v>
      </c>
      <c r="D13491" s="52" t="s">
        <v>932</v>
      </c>
      <c r="E13491" s="52" t="s">
        <v>966</v>
      </c>
      <c r="F13491" s="52" t="s">
        <v>1561</v>
      </c>
      <c r="G13491" s="56" t="s">
        <v>1562</v>
      </c>
      <c r="H13491" s="57">
        <v>1200000</v>
      </c>
    </row>
    <row r="13492" spans="1:8">
      <c r="A13492" s="52" t="s">
        <v>892</v>
      </c>
      <c r="B13492" s="52" t="s">
        <v>1616</v>
      </c>
      <c r="C13492" s="52" t="s">
        <v>930</v>
      </c>
      <c r="D13492" s="52" t="s">
        <v>932</v>
      </c>
      <c r="E13492" s="52" t="s">
        <v>966</v>
      </c>
      <c r="F13492" s="52" t="s">
        <v>970</v>
      </c>
      <c r="G13492" s="56" t="s">
        <v>971</v>
      </c>
      <c r="H13492" s="57">
        <v>14087282910</v>
      </c>
    </row>
    <row r="13493" spans="1:8">
      <c r="A13493" s="52" t="s">
        <v>892</v>
      </c>
      <c r="B13493" s="52" t="s">
        <v>1616</v>
      </c>
      <c r="C13493" s="52" t="s">
        <v>930</v>
      </c>
      <c r="D13493" s="52" t="s">
        <v>932</v>
      </c>
      <c r="E13493" s="52" t="s">
        <v>972</v>
      </c>
      <c r="F13493" s="52" t="s">
        <v>201</v>
      </c>
      <c r="G13493" s="56" t="s">
        <v>973</v>
      </c>
      <c r="H13493" s="57">
        <v>42945831070</v>
      </c>
    </row>
    <row r="13494" spans="1:8">
      <c r="A13494" s="52" t="s">
        <v>892</v>
      </c>
      <c r="B13494" s="52" t="s">
        <v>1616</v>
      </c>
      <c r="C13494" s="52" t="s">
        <v>930</v>
      </c>
      <c r="D13494" s="52" t="s">
        <v>932</v>
      </c>
      <c r="E13494" s="52" t="s">
        <v>972</v>
      </c>
      <c r="F13494" s="52" t="s">
        <v>974</v>
      </c>
      <c r="G13494" s="56" t="s">
        <v>975</v>
      </c>
      <c r="H13494" s="57">
        <v>32159081854</v>
      </c>
    </row>
    <row r="13495" spans="1:8">
      <c r="A13495" s="52" t="s">
        <v>892</v>
      </c>
      <c r="B13495" s="52" t="s">
        <v>1616</v>
      </c>
      <c r="C13495" s="52" t="s">
        <v>930</v>
      </c>
      <c r="D13495" s="52" t="s">
        <v>932</v>
      </c>
      <c r="E13495" s="52" t="s">
        <v>972</v>
      </c>
      <c r="F13495" s="52" t="s">
        <v>976</v>
      </c>
      <c r="G13495" s="56" t="s">
        <v>977</v>
      </c>
      <c r="H13495" s="57">
        <v>7112384531</v>
      </c>
    </row>
    <row r="13496" spans="1:8">
      <c r="A13496" s="52" t="s">
        <v>892</v>
      </c>
      <c r="B13496" s="52" t="s">
        <v>1616</v>
      </c>
      <c r="C13496" s="52" t="s">
        <v>930</v>
      </c>
      <c r="D13496" s="52" t="s">
        <v>932</v>
      </c>
      <c r="E13496" s="52" t="s">
        <v>972</v>
      </c>
      <c r="F13496" s="52" t="s">
        <v>978</v>
      </c>
      <c r="G13496" s="56" t="s">
        <v>979</v>
      </c>
      <c r="H13496" s="57">
        <v>3576866026</v>
      </c>
    </row>
    <row r="13497" spans="1:8">
      <c r="A13497" s="52" t="s">
        <v>892</v>
      </c>
      <c r="B13497" s="52" t="s">
        <v>1616</v>
      </c>
      <c r="C13497" s="52" t="s">
        <v>930</v>
      </c>
      <c r="D13497" s="52" t="s">
        <v>932</v>
      </c>
      <c r="E13497" s="52" t="s">
        <v>972</v>
      </c>
      <c r="F13497" s="52" t="s">
        <v>980</v>
      </c>
      <c r="G13497" s="56" t="s">
        <v>981</v>
      </c>
      <c r="H13497" s="57">
        <v>6539530</v>
      </c>
    </row>
    <row r="13498" spans="1:8">
      <c r="A13498" s="52" t="s">
        <v>892</v>
      </c>
      <c r="B13498" s="52" t="s">
        <v>1616</v>
      </c>
      <c r="C13498" s="52" t="s">
        <v>930</v>
      </c>
      <c r="D13498" s="52" t="s">
        <v>932</v>
      </c>
      <c r="E13498" s="52" t="s">
        <v>972</v>
      </c>
      <c r="F13498" s="52" t="s">
        <v>1295</v>
      </c>
      <c r="G13498" s="56" t="s">
        <v>1296</v>
      </c>
      <c r="H13498" s="57">
        <v>90959129</v>
      </c>
    </row>
    <row r="13499" spans="1:8" ht="25.5">
      <c r="A13499" s="52" t="s">
        <v>892</v>
      </c>
      <c r="B13499" s="52" t="s">
        <v>1616</v>
      </c>
      <c r="C13499" s="52" t="s">
        <v>930</v>
      </c>
      <c r="D13499" s="52" t="s">
        <v>932</v>
      </c>
      <c r="E13499" s="52" t="s">
        <v>1612</v>
      </c>
      <c r="F13499" s="52" t="s">
        <v>201</v>
      </c>
      <c r="G13499" s="56" t="s">
        <v>1613</v>
      </c>
      <c r="H13499" s="57">
        <v>99977966030</v>
      </c>
    </row>
    <row r="13500" spans="1:8">
      <c r="A13500" s="52" t="s">
        <v>892</v>
      </c>
      <c r="B13500" s="52" t="s">
        <v>1616</v>
      </c>
      <c r="C13500" s="52" t="s">
        <v>930</v>
      </c>
      <c r="D13500" s="52" t="s">
        <v>932</v>
      </c>
      <c r="E13500" s="52" t="s">
        <v>1612</v>
      </c>
      <c r="F13500" s="52" t="s">
        <v>1614</v>
      </c>
      <c r="G13500" s="56" t="s">
        <v>1615</v>
      </c>
      <c r="H13500" s="57">
        <v>54346515177</v>
      </c>
    </row>
    <row r="13501" spans="1:8">
      <c r="A13501" s="52" t="s">
        <v>892</v>
      </c>
      <c r="B13501" s="52" t="s">
        <v>1616</v>
      </c>
      <c r="C13501" s="52" t="s">
        <v>930</v>
      </c>
      <c r="D13501" s="52" t="s">
        <v>932</v>
      </c>
      <c r="E13501" s="52" t="s">
        <v>1612</v>
      </c>
      <c r="F13501" s="52" t="s">
        <v>1618</v>
      </c>
      <c r="G13501" s="56" t="s">
        <v>971</v>
      </c>
      <c r="H13501" s="57">
        <v>45631450853</v>
      </c>
    </row>
    <row r="13502" spans="1:8">
      <c r="A13502" s="52" t="s">
        <v>892</v>
      </c>
      <c r="B13502" s="52" t="s">
        <v>1616</v>
      </c>
      <c r="C13502" s="52" t="s">
        <v>930</v>
      </c>
      <c r="D13502" s="52" t="s">
        <v>932</v>
      </c>
      <c r="E13502" s="52" t="s">
        <v>982</v>
      </c>
      <c r="F13502" s="52" t="s">
        <v>201</v>
      </c>
      <c r="G13502" s="56" t="s">
        <v>983</v>
      </c>
      <c r="H13502" s="57">
        <v>13628363109</v>
      </c>
    </row>
    <row r="13503" spans="1:8" ht="25.5">
      <c r="A13503" s="52" t="s">
        <v>892</v>
      </c>
      <c r="B13503" s="52" t="s">
        <v>1616</v>
      </c>
      <c r="C13503" s="52" t="s">
        <v>930</v>
      </c>
      <c r="D13503" s="52" t="s">
        <v>932</v>
      </c>
      <c r="E13503" s="52" t="s">
        <v>982</v>
      </c>
      <c r="F13503" s="52" t="s">
        <v>984</v>
      </c>
      <c r="G13503" s="56" t="s">
        <v>985</v>
      </c>
      <c r="H13503" s="57">
        <v>943021200</v>
      </c>
    </row>
    <row r="13504" spans="1:8">
      <c r="A13504" s="52" t="s">
        <v>892</v>
      </c>
      <c r="B13504" s="52" t="s">
        <v>1616</v>
      </c>
      <c r="C13504" s="52" t="s">
        <v>930</v>
      </c>
      <c r="D13504" s="52" t="s">
        <v>932</v>
      </c>
      <c r="E13504" s="52" t="s">
        <v>982</v>
      </c>
      <c r="F13504" s="52" t="s">
        <v>1242</v>
      </c>
      <c r="G13504" s="56" t="s">
        <v>971</v>
      </c>
      <c r="H13504" s="57">
        <v>12685341909</v>
      </c>
    </row>
    <row r="13505" spans="1:8">
      <c r="A13505" s="52" t="s">
        <v>892</v>
      </c>
      <c r="B13505" s="52" t="s">
        <v>1616</v>
      </c>
      <c r="C13505" s="52" t="s">
        <v>930</v>
      </c>
      <c r="D13505" s="52" t="s">
        <v>932</v>
      </c>
      <c r="E13505" s="52" t="s">
        <v>986</v>
      </c>
      <c r="F13505" s="52" t="s">
        <v>201</v>
      </c>
      <c r="G13505" s="56" t="s">
        <v>987</v>
      </c>
      <c r="H13505" s="57">
        <v>16346107878</v>
      </c>
    </row>
    <row r="13506" spans="1:8">
      <c r="A13506" s="52" t="s">
        <v>892</v>
      </c>
      <c r="B13506" s="52" t="s">
        <v>1616</v>
      </c>
      <c r="C13506" s="52" t="s">
        <v>930</v>
      </c>
      <c r="D13506" s="52" t="s">
        <v>932</v>
      </c>
      <c r="E13506" s="52" t="s">
        <v>986</v>
      </c>
      <c r="F13506" s="52" t="s">
        <v>988</v>
      </c>
      <c r="G13506" s="56" t="s">
        <v>989</v>
      </c>
      <c r="H13506" s="57">
        <v>11034704173</v>
      </c>
    </row>
    <row r="13507" spans="1:8">
      <c r="A13507" s="52" t="s">
        <v>892</v>
      </c>
      <c r="B13507" s="52" t="s">
        <v>1616</v>
      </c>
      <c r="C13507" s="52" t="s">
        <v>930</v>
      </c>
      <c r="D13507" s="52" t="s">
        <v>932</v>
      </c>
      <c r="E13507" s="52" t="s">
        <v>986</v>
      </c>
      <c r="F13507" s="52" t="s">
        <v>990</v>
      </c>
      <c r="G13507" s="56" t="s">
        <v>991</v>
      </c>
      <c r="H13507" s="57">
        <v>505002960</v>
      </c>
    </row>
    <row r="13508" spans="1:8">
      <c r="A13508" s="52" t="s">
        <v>892</v>
      </c>
      <c r="B13508" s="52" t="s">
        <v>1616</v>
      </c>
      <c r="C13508" s="52" t="s">
        <v>930</v>
      </c>
      <c r="D13508" s="52" t="s">
        <v>932</v>
      </c>
      <c r="E13508" s="52" t="s">
        <v>986</v>
      </c>
      <c r="F13508" s="52" t="s">
        <v>992</v>
      </c>
      <c r="G13508" s="56" t="s">
        <v>993</v>
      </c>
      <c r="H13508" s="57">
        <v>157105440</v>
      </c>
    </row>
    <row r="13509" spans="1:8">
      <c r="A13509" s="52" t="s">
        <v>892</v>
      </c>
      <c r="B13509" s="52" t="s">
        <v>1616</v>
      </c>
      <c r="C13509" s="52" t="s">
        <v>930</v>
      </c>
      <c r="D13509" s="52" t="s">
        <v>932</v>
      </c>
      <c r="E13509" s="52" t="s">
        <v>986</v>
      </c>
      <c r="F13509" s="52" t="s">
        <v>994</v>
      </c>
      <c r="G13509" s="56" t="s">
        <v>995</v>
      </c>
      <c r="H13509" s="57">
        <v>4645171785</v>
      </c>
    </row>
    <row r="13510" spans="1:8">
      <c r="A13510" s="52" t="s">
        <v>892</v>
      </c>
      <c r="B13510" s="52" t="s">
        <v>1616</v>
      </c>
      <c r="C13510" s="52" t="s">
        <v>930</v>
      </c>
      <c r="D13510" s="52" t="s">
        <v>932</v>
      </c>
      <c r="E13510" s="52" t="s">
        <v>986</v>
      </c>
      <c r="F13510" s="52" t="s">
        <v>1110</v>
      </c>
      <c r="G13510" s="56" t="s">
        <v>1111</v>
      </c>
      <c r="H13510" s="57">
        <v>4123520</v>
      </c>
    </row>
    <row r="13511" spans="1:8">
      <c r="A13511" s="52" t="s">
        <v>892</v>
      </c>
      <c r="B13511" s="52" t="s">
        <v>1616</v>
      </c>
      <c r="C13511" s="52" t="s">
        <v>930</v>
      </c>
      <c r="D13511" s="52" t="s">
        <v>932</v>
      </c>
      <c r="E13511" s="52" t="s">
        <v>996</v>
      </c>
      <c r="F13511" s="52" t="s">
        <v>201</v>
      </c>
      <c r="G13511" s="56" t="s">
        <v>997</v>
      </c>
      <c r="H13511" s="57">
        <v>27704584066</v>
      </c>
    </row>
    <row r="13512" spans="1:8">
      <c r="A13512" s="52" t="s">
        <v>892</v>
      </c>
      <c r="B13512" s="52" t="s">
        <v>1616</v>
      </c>
      <c r="C13512" s="52" t="s">
        <v>930</v>
      </c>
      <c r="D13512" s="52" t="s">
        <v>932</v>
      </c>
      <c r="E13512" s="52" t="s">
        <v>996</v>
      </c>
      <c r="F13512" s="52" t="s">
        <v>998</v>
      </c>
      <c r="G13512" s="56" t="s">
        <v>999</v>
      </c>
      <c r="H13512" s="57">
        <v>12815293282</v>
      </c>
    </row>
    <row r="13513" spans="1:8">
      <c r="A13513" s="52" t="s">
        <v>892</v>
      </c>
      <c r="B13513" s="52" t="s">
        <v>1616</v>
      </c>
      <c r="C13513" s="52" t="s">
        <v>930</v>
      </c>
      <c r="D13513" s="52" t="s">
        <v>932</v>
      </c>
      <c r="E13513" s="52" t="s">
        <v>996</v>
      </c>
      <c r="F13513" s="52" t="s">
        <v>1000</v>
      </c>
      <c r="G13513" s="56" t="s">
        <v>1001</v>
      </c>
      <c r="H13513" s="57">
        <v>9245488989</v>
      </c>
    </row>
    <row r="13514" spans="1:8">
      <c r="A13514" s="52" t="s">
        <v>892</v>
      </c>
      <c r="B13514" s="52" t="s">
        <v>1616</v>
      </c>
      <c r="C13514" s="52" t="s">
        <v>930</v>
      </c>
      <c r="D13514" s="52" t="s">
        <v>932</v>
      </c>
      <c r="E13514" s="52" t="s">
        <v>996</v>
      </c>
      <c r="F13514" s="52" t="s">
        <v>1002</v>
      </c>
      <c r="G13514" s="56" t="s">
        <v>1003</v>
      </c>
      <c r="H13514" s="57">
        <v>751025000</v>
      </c>
    </row>
    <row r="13515" spans="1:8">
      <c r="A13515" s="52" t="s">
        <v>892</v>
      </c>
      <c r="B13515" s="52" t="s">
        <v>1616</v>
      </c>
      <c r="C13515" s="52" t="s">
        <v>930</v>
      </c>
      <c r="D13515" s="52" t="s">
        <v>932</v>
      </c>
      <c r="E13515" s="52" t="s">
        <v>996</v>
      </c>
      <c r="F13515" s="52" t="s">
        <v>1004</v>
      </c>
      <c r="G13515" s="56" t="s">
        <v>1005</v>
      </c>
      <c r="H13515" s="57">
        <v>4892776795</v>
      </c>
    </row>
    <row r="13516" spans="1:8">
      <c r="A13516" s="52" t="s">
        <v>892</v>
      </c>
      <c r="B13516" s="52" t="s">
        <v>1616</v>
      </c>
      <c r="C13516" s="52" t="s">
        <v>930</v>
      </c>
      <c r="D13516" s="52" t="s">
        <v>932</v>
      </c>
      <c r="E13516" s="52" t="s">
        <v>1006</v>
      </c>
      <c r="F13516" s="52" t="s">
        <v>201</v>
      </c>
      <c r="G13516" s="56" t="s">
        <v>1007</v>
      </c>
      <c r="H13516" s="57">
        <v>18176383059</v>
      </c>
    </row>
    <row r="13517" spans="1:8" ht="38.25">
      <c r="A13517" s="52" t="s">
        <v>892</v>
      </c>
      <c r="B13517" s="52" t="s">
        <v>1616</v>
      </c>
      <c r="C13517" s="52" t="s">
        <v>930</v>
      </c>
      <c r="D13517" s="52" t="s">
        <v>932</v>
      </c>
      <c r="E13517" s="52" t="s">
        <v>1006</v>
      </c>
      <c r="F13517" s="52" t="s">
        <v>1008</v>
      </c>
      <c r="G13517" s="56" t="s">
        <v>1009</v>
      </c>
      <c r="H13517" s="57">
        <v>232179415</v>
      </c>
    </row>
    <row r="13518" spans="1:8">
      <c r="A13518" s="52" t="s">
        <v>892</v>
      </c>
      <c r="B13518" s="52" t="s">
        <v>1616</v>
      </c>
      <c r="C13518" s="52" t="s">
        <v>930</v>
      </c>
      <c r="D13518" s="52" t="s">
        <v>932</v>
      </c>
      <c r="E13518" s="52" t="s">
        <v>1006</v>
      </c>
      <c r="F13518" s="52" t="s">
        <v>1010</v>
      </c>
      <c r="G13518" s="56" t="s">
        <v>1011</v>
      </c>
      <c r="H13518" s="57">
        <v>545602902</v>
      </c>
    </row>
    <row r="13519" spans="1:8" ht="38.25">
      <c r="A13519" s="52" t="s">
        <v>892</v>
      </c>
      <c r="B13519" s="52" t="s">
        <v>1616</v>
      </c>
      <c r="C13519" s="52" t="s">
        <v>930</v>
      </c>
      <c r="D13519" s="52" t="s">
        <v>932</v>
      </c>
      <c r="E13519" s="52" t="s">
        <v>1006</v>
      </c>
      <c r="F13519" s="52" t="s">
        <v>1012</v>
      </c>
      <c r="G13519" s="56" t="s">
        <v>1013</v>
      </c>
      <c r="H13519" s="57">
        <v>3098647322</v>
      </c>
    </row>
    <row r="13520" spans="1:8">
      <c r="A13520" s="52" t="s">
        <v>892</v>
      </c>
      <c r="B13520" s="52" t="s">
        <v>1616</v>
      </c>
      <c r="C13520" s="52" t="s">
        <v>930</v>
      </c>
      <c r="D13520" s="52" t="s">
        <v>932</v>
      </c>
      <c r="E13520" s="52" t="s">
        <v>1006</v>
      </c>
      <c r="F13520" s="52" t="s">
        <v>1014</v>
      </c>
      <c r="G13520" s="56" t="s">
        <v>1015</v>
      </c>
      <c r="H13520" s="57">
        <v>12019883149</v>
      </c>
    </row>
    <row r="13521" spans="1:8" ht="25.5">
      <c r="A13521" s="52" t="s">
        <v>892</v>
      </c>
      <c r="B13521" s="52" t="s">
        <v>1616</v>
      </c>
      <c r="C13521" s="52" t="s">
        <v>930</v>
      </c>
      <c r="D13521" s="52" t="s">
        <v>932</v>
      </c>
      <c r="E13521" s="52" t="s">
        <v>1006</v>
      </c>
      <c r="F13521" s="52" t="s">
        <v>1016</v>
      </c>
      <c r="G13521" s="56" t="s">
        <v>1017</v>
      </c>
      <c r="H13521" s="57">
        <v>1489127900</v>
      </c>
    </row>
    <row r="13522" spans="1:8">
      <c r="A13522" s="52" t="s">
        <v>892</v>
      </c>
      <c r="B13522" s="52" t="s">
        <v>1616</v>
      </c>
      <c r="C13522" s="52" t="s">
        <v>930</v>
      </c>
      <c r="D13522" s="52" t="s">
        <v>932</v>
      </c>
      <c r="E13522" s="52" t="s">
        <v>1006</v>
      </c>
      <c r="F13522" s="52" t="s">
        <v>1020</v>
      </c>
      <c r="G13522" s="56" t="s">
        <v>511</v>
      </c>
      <c r="H13522" s="57">
        <v>790942371</v>
      </c>
    </row>
    <row r="13523" spans="1:8">
      <c r="A13523" s="52" t="s">
        <v>892</v>
      </c>
      <c r="B13523" s="52" t="s">
        <v>1616</v>
      </c>
      <c r="C13523" s="52" t="s">
        <v>930</v>
      </c>
      <c r="D13523" s="52" t="s">
        <v>932</v>
      </c>
      <c r="E13523" s="52" t="s">
        <v>1021</v>
      </c>
      <c r="F13523" s="52" t="s">
        <v>201</v>
      </c>
      <c r="G13523" s="56" t="s">
        <v>1022</v>
      </c>
      <c r="H13523" s="57">
        <v>19488574008</v>
      </c>
    </row>
    <row r="13524" spans="1:8">
      <c r="A13524" s="52" t="s">
        <v>892</v>
      </c>
      <c r="B13524" s="52" t="s">
        <v>1616</v>
      </c>
      <c r="C13524" s="52" t="s">
        <v>930</v>
      </c>
      <c r="D13524" s="52" t="s">
        <v>932</v>
      </c>
      <c r="E13524" s="52" t="s">
        <v>1021</v>
      </c>
      <c r="F13524" s="52" t="s">
        <v>1023</v>
      </c>
      <c r="G13524" s="56" t="s">
        <v>1024</v>
      </c>
      <c r="H13524" s="57">
        <v>480886011</v>
      </c>
    </row>
    <row r="13525" spans="1:8">
      <c r="A13525" s="52" t="s">
        <v>892</v>
      </c>
      <c r="B13525" s="52" t="s">
        <v>1616</v>
      </c>
      <c r="C13525" s="52" t="s">
        <v>930</v>
      </c>
      <c r="D13525" s="52" t="s">
        <v>932</v>
      </c>
      <c r="E13525" s="52" t="s">
        <v>1021</v>
      </c>
      <c r="F13525" s="52" t="s">
        <v>1025</v>
      </c>
      <c r="G13525" s="56" t="s">
        <v>1026</v>
      </c>
      <c r="H13525" s="57">
        <v>104037000</v>
      </c>
    </row>
    <row r="13526" spans="1:8">
      <c r="A13526" s="52" t="s">
        <v>892</v>
      </c>
      <c r="B13526" s="52" t="s">
        <v>1616</v>
      </c>
      <c r="C13526" s="52" t="s">
        <v>930</v>
      </c>
      <c r="D13526" s="52" t="s">
        <v>932</v>
      </c>
      <c r="E13526" s="52" t="s">
        <v>1021</v>
      </c>
      <c r="F13526" s="52" t="s">
        <v>1029</v>
      </c>
      <c r="G13526" s="56" t="s">
        <v>1030</v>
      </c>
      <c r="H13526" s="57">
        <v>12870000</v>
      </c>
    </row>
    <row r="13527" spans="1:8">
      <c r="A13527" s="52" t="s">
        <v>892</v>
      </c>
      <c r="B13527" s="52" t="s">
        <v>1616</v>
      </c>
      <c r="C13527" s="52" t="s">
        <v>930</v>
      </c>
      <c r="D13527" s="52" t="s">
        <v>932</v>
      </c>
      <c r="E13527" s="52" t="s">
        <v>1021</v>
      </c>
      <c r="F13527" s="52" t="s">
        <v>1243</v>
      </c>
      <c r="G13527" s="56" t="s">
        <v>1244</v>
      </c>
      <c r="H13527" s="57">
        <v>270331000</v>
      </c>
    </row>
    <row r="13528" spans="1:8">
      <c r="A13528" s="52" t="s">
        <v>892</v>
      </c>
      <c r="B13528" s="52" t="s">
        <v>1616</v>
      </c>
      <c r="C13528" s="52" t="s">
        <v>930</v>
      </c>
      <c r="D13528" s="52" t="s">
        <v>932</v>
      </c>
      <c r="E13528" s="52" t="s">
        <v>1021</v>
      </c>
      <c r="F13528" s="52" t="s">
        <v>1031</v>
      </c>
      <c r="G13528" s="56" t="s">
        <v>1032</v>
      </c>
      <c r="H13528" s="57">
        <v>7908310332</v>
      </c>
    </row>
    <row r="13529" spans="1:8">
      <c r="A13529" s="52" t="s">
        <v>892</v>
      </c>
      <c r="B13529" s="52" t="s">
        <v>1616</v>
      </c>
      <c r="C13529" s="52" t="s">
        <v>930</v>
      </c>
      <c r="D13529" s="52" t="s">
        <v>932</v>
      </c>
      <c r="E13529" s="52" t="s">
        <v>1021</v>
      </c>
      <c r="F13529" s="52" t="s">
        <v>1033</v>
      </c>
      <c r="G13529" s="56" t="s">
        <v>1034</v>
      </c>
      <c r="H13529" s="57">
        <v>10712139665</v>
      </c>
    </row>
    <row r="13530" spans="1:8">
      <c r="A13530" s="52" t="s">
        <v>892</v>
      </c>
      <c r="B13530" s="52" t="s">
        <v>1616</v>
      </c>
      <c r="C13530" s="52" t="s">
        <v>930</v>
      </c>
      <c r="D13530" s="52" t="s">
        <v>932</v>
      </c>
      <c r="E13530" s="52" t="s">
        <v>1035</v>
      </c>
      <c r="F13530" s="52" t="s">
        <v>201</v>
      </c>
      <c r="G13530" s="56" t="s">
        <v>1036</v>
      </c>
      <c r="H13530" s="57">
        <v>7424367051</v>
      </c>
    </row>
    <row r="13531" spans="1:8">
      <c r="A13531" s="52" t="s">
        <v>892</v>
      </c>
      <c r="B13531" s="52" t="s">
        <v>1616</v>
      </c>
      <c r="C13531" s="52" t="s">
        <v>930</v>
      </c>
      <c r="D13531" s="52" t="s">
        <v>932</v>
      </c>
      <c r="E13531" s="52" t="s">
        <v>1035</v>
      </c>
      <c r="F13531" s="52" t="s">
        <v>1037</v>
      </c>
      <c r="G13531" s="56" t="s">
        <v>1038</v>
      </c>
      <c r="H13531" s="57">
        <v>300375200</v>
      </c>
    </row>
    <row r="13532" spans="1:8">
      <c r="A13532" s="52" t="s">
        <v>892</v>
      </c>
      <c r="B13532" s="52" t="s">
        <v>1616</v>
      </c>
      <c r="C13532" s="52" t="s">
        <v>930</v>
      </c>
      <c r="D13532" s="52" t="s">
        <v>932</v>
      </c>
      <c r="E13532" s="52" t="s">
        <v>1035</v>
      </c>
      <c r="F13532" s="52" t="s">
        <v>1039</v>
      </c>
      <c r="G13532" s="56" t="s">
        <v>1040</v>
      </c>
      <c r="H13532" s="57">
        <v>686132000</v>
      </c>
    </row>
    <row r="13533" spans="1:8">
      <c r="A13533" s="52" t="s">
        <v>892</v>
      </c>
      <c r="B13533" s="52" t="s">
        <v>1616</v>
      </c>
      <c r="C13533" s="52" t="s">
        <v>930</v>
      </c>
      <c r="D13533" s="52" t="s">
        <v>932</v>
      </c>
      <c r="E13533" s="52" t="s">
        <v>1035</v>
      </c>
      <c r="F13533" s="52" t="s">
        <v>1041</v>
      </c>
      <c r="G13533" s="56" t="s">
        <v>1028</v>
      </c>
      <c r="H13533" s="57">
        <v>587449651</v>
      </c>
    </row>
    <row r="13534" spans="1:8">
      <c r="A13534" s="52" t="s">
        <v>892</v>
      </c>
      <c r="B13534" s="52" t="s">
        <v>1616</v>
      </c>
      <c r="C13534" s="52" t="s">
        <v>930</v>
      </c>
      <c r="D13534" s="52" t="s">
        <v>932</v>
      </c>
      <c r="E13534" s="52" t="s">
        <v>1035</v>
      </c>
      <c r="F13534" s="52" t="s">
        <v>1042</v>
      </c>
      <c r="G13534" s="56" t="s">
        <v>1043</v>
      </c>
      <c r="H13534" s="57">
        <v>5432910200</v>
      </c>
    </row>
    <row r="13535" spans="1:8">
      <c r="A13535" s="52" t="s">
        <v>892</v>
      </c>
      <c r="B13535" s="52" t="s">
        <v>1616</v>
      </c>
      <c r="C13535" s="52" t="s">
        <v>930</v>
      </c>
      <c r="D13535" s="52" t="s">
        <v>932</v>
      </c>
      <c r="E13535" s="52" t="s">
        <v>1035</v>
      </c>
      <c r="F13535" s="52" t="s">
        <v>1221</v>
      </c>
      <c r="G13535" s="56" t="s">
        <v>971</v>
      </c>
      <c r="H13535" s="57">
        <v>417500000</v>
      </c>
    </row>
    <row r="13536" spans="1:8">
      <c r="A13536" s="52" t="s">
        <v>892</v>
      </c>
      <c r="B13536" s="52" t="s">
        <v>1616</v>
      </c>
      <c r="C13536" s="52" t="s">
        <v>930</v>
      </c>
      <c r="D13536" s="52" t="s">
        <v>932</v>
      </c>
      <c r="E13536" s="52" t="s">
        <v>1044</v>
      </c>
      <c r="F13536" s="52" t="s">
        <v>201</v>
      </c>
      <c r="G13536" s="56" t="s">
        <v>1045</v>
      </c>
      <c r="H13536" s="57">
        <v>26840307430</v>
      </c>
    </row>
    <row r="13537" spans="1:8">
      <c r="A13537" s="52" t="s">
        <v>892</v>
      </c>
      <c r="B13537" s="52" t="s">
        <v>1616</v>
      </c>
      <c r="C13537" s="52" t="s">
        <v>930</v>
      </c>
      <c r="D13537" s="52" t="s">
        <v>932</v>
      </c>
      <c r="E13537" s="52" t="s">
        <v>1044</v>
      </c>
      <c r="F13537" s="52" t="s">
        <v>1046</v>
      </c>
      <c r="G13537" s="56" t="s">
        <v>1047</v>
      </c>
      <c r="H13537" s="57">
        <v>1508870405</v>
      </c>
    </row>
    <row r="13538" spans="1:8">
      <c r="A13538" s="52" t="s">
        <v>892</v>
      </c>
      <c r="B13538" s="52" t="s">
        <v>1616</v>
      </c>
      <c r="C13538" s="52" t="s">
        <v>930</v>
      </c>
      <c r="D13538" s="52" t="s">
        <v>932</v>
      </c>
      <c r="E13538" s="52" t="s">
        <v>1044</v>
      </c>
      <c r="F13538" s="52" t="s">
        <v>1222</v>
      </c>
      <c r="G13538" s="56" t="s">
        <v>1223</v>
      </c>
      <c r="H13538" s="57">
        <v>2400000</v>
      </c>
    </row>
    <row r="13539" spans="1:8">
      <c r="A13539" s="52" t="s">
        <v>892</v>
      </c>
      <c r="B13539" s="52" t="s">
        <v>1616</v>
      </c>
      <c r="C13539" s="52" t="s">
        <v>930</v>
      </c>
      <c r="D13539" s="52" t="s">
        <v>932</v>
      </c>
      <c r="E13539" s="52" t="s">
        <v>1044</v>
      </c>
      <c r="F13539" s="52" t="s">
        <v>1205</v>
      </c>
      <c r="G13539" s="56" t="s">
        <v>1206</v>
      </c>
      <c r="H13539" s="57">
        <v>1229448700</v>
      </c>
    </row>
    <row r="13540" spans="1:8">
      <c r="A13540" s="52" t="s">
        <v>892</v>
      </c>
      <c r="B13540" s="52" t="s">
        <v>1616</v>
      </c>
      <c r="C13540" s="52" t="s">
        <v>930</v>
      </c>
      <c r="D13540" s="52" t="s">
        <v>932</v>
      </c>
      <c r="E13540" s="52" t="s">
        <v>1044</v>
      </c>
      <c r="F13540" s="52" t="s">
        <v>1310</v>
      </c>
      <c r="G13540" s="56" t="s">
        <v>1311</v>
      </c>
      <c r="H13540" s="57">
        <v>2000000</v>
      </c>
    </row>
    <row r="13541" spans="1:8">
      <c r="A13541" s="52" t="s">
        <v>892</v>
      </c>
      <c r="B13541" s="52" t="s">
        <v>1616</v>
      </c>
      <c r="C13541" s="52" t="s">
        <v>930</v>
      </c>
      <c r="D13541" s="52" t="s">
        <v>932</v>
      </c>
      <c r="E13541" s="52" t="s">
        <v>1044</v>
      </c>
      <c r="F13541" s="52" t="s">
        <v>1048</v>
      </c>
      <c r="G13541" s="56" t="s">
        <v>1049</v>
      </c>
      <c r="H13541" s="57">
        <v>13181920720</v>
      </c>
    </row>
    <row r="13542" spans="1:8">
      <c r="A13542" s="52" t="s">
        <v>892</v>
      </c>
      <c r="B13542" s="52" t="s">
        <v>1616</v>
      </c>
      <c r="C13542" s="52" t="s">
        <v>930</v>
      </c>
      <c r="D13542" s="52" t="s">
        <v>932</v>
      </c>
      <c r="E13542" s="52" t="s">
        <v>1044</v>
      </c>
      <c r="F13542" s="52" t="s">
        <v>1270</v>
      </c>
      <c r="G13542" s="56" t="s">
        <v>1271</v>
      </c>
      <c r="H13542" s="57">
        <v>54350000</v>
      </c>
    </row>
    <row r="13543" spans="1:8">
      <c r="A13543" s="52" t="s">
        <v>892</v>
      </c>
      <c r="B13543" s="52" t="s">
        <v>1616</v>
      </c>
      <c r="C13543" s="52" t="s">
        <v>930</v>
      </c>
      <c r="D13543" s="52" t="s">
        <v>932</v>
      </c>
      <c r="E13543" s="52" t="s">
        <v>1044</v>
      </c>
      <c r="F13543" s="52" t="s">
        <v>1050</v>
      </c>
      <c r="G13543" s="56" t="s">
        <v>1051</v>
      </c>
      <c r="H13543" s="57">
        <v>10861317605</v>
      </c>
    </row>
    <row r="13544" spans="1:8" ht="25.5">
      <c r="A13544" s="52" t="s">
        <v>892</v>
      </c>
      <c r="B13544" s="52" t="s">
        <v>1616</v>
      </c>
      <c r="C13544" s="52" t="s">
        <v>930</v>
      </c>
      <c r="D13544" s="52" t="s">
        <v>932</v>
      </c>
      <c r="E13544" s="52" t="s">
        <v>1058</v>
      </c>
      <c r="F13544" s="52" t="s">
        <v>201</v>
      </c>
      <c r="G13544" s="56" t="s">
        <v>1059</v>
      </c>
      <c r="H13544" s="57">
        <v>40116040905</v>
      </c>
    </row>
    <row r="13545" spans="1:8">
      <c r="A13545" s="52" t="s">
        <v>892</v>
      </c>
      <c r="B13545" s="52" t="s">
        <v>1616</v>
      </c>
      <c r="C13545" s="52" t="s">
        <v>930</v>
      </c>
      <c r="D13545" s="52" t="s">
        <v>932</v>
      </c>
      <c r="E13545" s="52" t="s">
        <v>1058</v>
      </c>
      <c r="F13545" s="52" t="s">
        <v>1060</v>
      </c>
      <c r="G13545" s="56" t="s">
        <v>1061</v>
      </c>
      <c r="H13545" s="57">
        <v>54816000</v>
      </c>
    </row>
    <row r="13546" spans="1:8">
      <c r="A13546" s="52" t="s">
        <v>892</v>
      </c>
      <c r="B13546" s="52" t="s">
        <v>1616</v>
      </c>
      <c r="C13546" s="52" t="s">
        <v>930</v>
      </c>
      <c r="D13546" s="52" t="s">
        <v>932</v>
      </c>
      <c r="E13546" s="52" t="s">
        <v>1058</v>
      </c>
      <c r="F13546" s="52" t="s">
        <v>1245</v>
      </c>
      <c r="G13546" s="56" t="s">
        <v>1246</v>
      </c>
      <c r="H13546" s="57">
        <v>23117000</v>
      </c>
    </row>
    <row r="13547" spans="1:8">
      <c r="A13547" s="52" t="s">
        <v>892</v>
      </c>
      <c r="B13547" s="52" t="s">
        <v>1616</v>
      </c>
      <c r="C13547" s="52" t="s">
        <v>930</v>
      </c>
      <c r="D13547" s="52" t="s">
        <v>932</v>
      </c>
      <c r="E13547" s="52" t="s">
        <v>1058</v>
      </c>
      <c r="F13547" s="52" t="s">
        <v>1247</v>
      </c>
      <c r="G13547" s="56" t="s">
        <v>1248</v>
      </c>
      <c r="H13547" s="57">
        <v>118094000</v>
      </c>
    </row>
    <row r="13548" spans="1:8">
      <c r="A13548" s="52" t="s">
        <v>892</v>
      </c>
      <c r="B13548" s="52" t="s">
        <v>1616</v>
      </c>
      <c r="C13548" s="52" t="s">
        <v>930</v>
      </c>
      <c r="D13548" s="52" t="s">
        <v>932</v>
      </c>
      <c r="E13548" s="52" t="s">
        <v>1058</v>
      </c>
      <c r="F13548" s="52" t="s">
        <v>1062</v>
      </c>
      <c r="G13548" s="56" t="s">
        <v>1063</v>
      </c>
      <c r="H13548" s="57">
        <v>4940587017</v>
      </c>
    </row>
    <row r="13549" spans="1:8">
      <c r="A13549" s="52" t="s">
        <v>892</v>
      </c>
      <c r="B13549" s="52" t="s">
        <v>1616</v>
      </c>
      <c r="C13549" s="52" t="s">
        <v>930</v>
      </c>
      <c r="D13549" s="52" t="s">
        <v>932</v>
      </c>
      <c r="E13549" s="52" t="s">
        <v>1058</v>
      </c>
      <c r="F13549" s="52" t="s">
        <v>1064</v>
      </c>
      <c r="G13549" s="56" t="s">
        <v>1065</v>
      </c>
      <c r="H13549" s="57">
        <v>8285042547</v>
      </c>
    </row>
    <row r="13550" spans="1:8">
      <c r="A13550" s="52" t="s">
        <v>892</v>
      </c>
      <c r="B13550" s="52" t="s">
        <v>1616</v>
      </c>
      <c r="C13550" s="52" t="s">
        <v>930</v>
      </c>
      <c r="D13550" s="52" t="s">
        <v>932</v>
      </c>
      <c r="E13550" s="52" t="s">
        <v>1058</v>
      </c>
      <c r="F13550" s="52" t="s">
        <v>1066</v>
      </c>
      <c r="G13550" s="56" t="s">
        <v>1067</v>
      </c>
      <c r="H13550" s="57">
        <v>1014107630</v>
      </c>
    </row>
    <row r="13551" spans="1:8">
      <c r="A13551" s="52" t="s">
        <v>892</v>
      </c>
      <c r="B13551" s="52" t="s">
        <v>1616</v>
      </c>
      <c r="C13551" s="52" t="s">
        <v>930</v>
      </c>
      <c r="D13551" s="52" t="s">
        <v>932</v>
      </c>
      <c r="E13551" s="52" t="s">
        <v>1058</v>
      </c>
      <c r="F13551" s="52" t="s">
        <v>1342</v>
      </c>
      <c r="G13551" s="56" t="s">
        <v>1343</v>
      </c>
      <c r="H13551" s="57">
        <v>2397874000</v>
      </c>
    </row>
    <row r="13552" spans="1:8">
      <c r="A13552" s="52" t="s">
        <v>892</v>
      </c>
      <c r="B13552" s="52" t="s">
        <v>1616</v>
      </c>
      <c r="C13552" s="52" t="s">
        <v>930</v>
      </c>
      <c r="D13552" s="52" t="s">
        <v>932</v>
      </c>
      <c r="E13552" s="52" t="s">
        <v>1058</v>
      </c>
      <c r="F13552" s="52" t="s">
        <v>1068</v>
      </c>
      <c r="G13552" s="56" t="s">
        <v>1069</v>
      </c>
      <c r="H13552" s="57">
        <v>6880397250</v>
      </c>
    </row>
    <row r="13553" spans="1:8">
      <c r="A13553" s="52" t="s">
        <v>892</v>
      </c>
      <c r="B13553" s="52" t="s">
        <v>1616</v>
      </c>
      <c r="C13553" s="52" t="s">
        <v>930</v>
      </c>
      <c r="D13553" s="52" t="s">
        <v>932</v>
      </c>
      <c r="E13553" s="52" t="s">
        <v>1058</v>
      </c>
      <c r="F13553" s="52" t="s">
        <v>1249</v>
      </c>
      <c r="G13553" s="56" t="s">
        <v>1250</v>
      </c>
      <c r="H13553" s="57">
        <v>1708582000</v>
      </c>
    </row>
    <row r="13554" spans="1:8">
      <c r="A13554" s="52" t="s">
        <v>892</v>
      </c>
      <c r="B13554" s="52" t="s">
        <v>1616</v>
      </c>
      <c r="C13554" s="52" t="s">
        <v>930</v>
      </c>
      <c r="D13554" s="52" t="s">
        <v>932</v>
      </c>
      <c r="E13554" s="52" t="s">
        <v>1058</v>
      </c>
      <c r="F13554" s="52" t="s">
        <v>1344</v>
      </c>
      <c r="G13554" s="56" t="s">
        <v>1345</v>
      </c>
      <c r="H13554" s="57">
        <v>912334200</v>
      </c>
    </row>
    <row r="13555" spans="1:8">
      <c r="A13555" s="52" t="s">
        <v>892</v>
      </c>
      <c r="B13555" s="52" t="s">
        <v>1616</v>
      </c>
      <c r="C13555" s="52" t="s">
        <v>930</v>
      </c>
      <c r="D13555" s="52" t="s">
        <v>932</v>
      </c>
      <c r="E13555" s="52" t="s">
        <v>1058</v>
      </c>
      <c r="F13555" s="52" t="s">
        <v>1070</v>
      </c>
      <c r="G13555" s="56" t="s">
        <v>1071</v>
      </c>
      <c r="H13555" s="57">
        <v>13781089261</v>
      </c>
    </row>
    <row r="13556" spans="1:8" ht="25.5">
      <c r="A13556" s="52" t="s">
        <v>892</v>
      </c>
      <c r="B13556" s="52" t="s">
        <v>1616</v>
      </c>
      <c r="C13556" s="52" t="s">
        <v>930</v>
      </c>
      <c r="D13556" s="52" t="s">
        <v>932</v>
      </c>
      <c r="E13556" s="52" t="s">
        <v>1072</v>
      </c>
      <c r="F13556" s="52" t="s">
        <v>201</v>
      </c>
      <c r="G13556" s="56" t="s">
        <v>1073</v>
      </c>
      <c r="H13556" s="57">
        <v>18493706563</v>
      </c>
    </row>
    <row r="13557" spans="1:8">
      <c r="A13557" s="52" t="s">
        <v>892</v>
      </c>
      <c r="B13557" s="52" t="s">
        <v>1616</v>
      </c>
      <c r="C13557" s="52" t="s">
        <v>930</v>
      </c>
      <c r="D13557" s="52" t="s">
        <v>932</v>
      </c>
      <c r="E13557" s="52" t="s">
        <v>1072</v>
      </c>
      <c r="F13557" s="52" t="s">
        <v>1251</v>
      </c>
      <c r="G13557" s="56" t="s">
        <v>1248</v>
      </c>
      <c r="H13557" s="57">
        <v>521366000</v>
      </c>
    </row>
    <row r="13558" spans="1:8">
      <c r="A13558" s="52" t="s">
        <v>892</v>
      </c>
      <c r="B13558" s="52" t="s">
        <v>1616</v>
      </c>
      <c r="C13558" s="52" t="s">
        <v>930</v>
      </c>
      <c r="D13558" s="52" t="s">
        <v>932</v>
      </c>
      <c r="E13558" s="52" t="s">
        <v>1072</v>
      </c>
      <c r="F13558" s="52" t="s">
        <v>1074</v>
      </c>
      <c r="G13558" s="56" t="s">
        <v>1067</v>
      </c>
      <c r="H13558" s="57">
        <v>4897980020</v>
      </c>
    </row>
    <row r="13559" spans="1:8">
      <c r="A13559" s="52" t="s">
        <v>892</v>
      </c>
      <c r="B13559" s="52" t="s">
        <v>1616</v>
      </c>
      <c r="C13559" s="52" t="s">
        <v>930</v>
      </c>
      <c r="D13559" s="52" t="s">
        <v>932</v>
      </c>
      <c r="E13559" s="52" t="s">
        <v>1072</v>
      </c>
      <c r="F13559" s="52" t="s">
        <v>1075</v>
      </c>
      <c r="G13559" s="56" t="s">
        <v>1065</v>
      </c>
      <c r="H13559" s="57">
        <v>5595922998</v>
      </c>
    </row>
    <row r="13560" spans="1:8">
      <c r="A13560" s="52" t="s">
        <v>892</v>
      </c>
      <c r="B13560" s="52" t="s">
        <v>1616</v>
      </c>
      <c r="C13560" s="52" t="s">
        <v>930</v>
      </c>
      <c r="D13560" s="52" t="s">
        <v>932</v>
      </c>
      <c r="E13560" s="52" t="s">
        <v>1072</v>
      </c>
      <c r="F13560" s="52" t="s">
        <v>1252</v>
      </c>
      <c r="G13560" s="56" t="s">
        <v>1253</v>
      </c>
      <c r="H13560" s="57">
        <v>7478437545</v>
      </c>
    </row>
    <row r="13561" spans="1:8" ht="25.5">
      <c r="A13561" s="52" t="s">
        <v>892</v>
      </c>
      <c r="B13561" s="52" t="s">
        <v>1616</v>
      </c>
      <c r="C13561" s="52" t="s">
        <v>930</v>
      </c>
      <c r="D13561" s="52" t="s">
        <v>932</v>
      </c>
      <c r="E13561" s="52" t="s">
        <v>1076</v>
      </c>
      <c r="F13561" s="52" t="s">
        <v>201</v>
      </c>
      <c r="G13561" s="56" t="s">
        <v>1077</v>
      </c>
      <c r="H13561" s="57">
        <v>36640821395</v>
      </c>
    </row>
    <row r="13562" spans="1:8">
      <c r="A13562" s="52" t="s">
        <v>892</v>
      </c>
      <c r="B13562" s="52" t="s">
        <v>1616</v>
      </c>
      <c r="C13562" s="52" t="s">
        <v>930</v>
      </c>
      <c r="D13562" s="52" t="s">
        <v>932</v>
      </c>
      <c r="E13562" s="52" t="s">
        <v>1076</v>
      </c>
      <c r="F13562" s="52" t="s">
        <v>1112</v>
      </c>
      <c r="G13562" s="56" t="s">
        <v>1113</v>
      </c>
      <c r="H13562" s="57">
        <v>17986042979</v>
      </c>
    </row>
    <row r="13563" spans="1:8">
      <c r="A13563" s="52" t="s">
        <v>892</v>
      </c>
      <c r="B13563" s="52" t="s">
        <v>1616</v>
      </c>
      <c r="C13563" s="52" t="s">
        <v>930</v>
      </c>
      <c r="D13563" s="52" t="s">
        <v>932</v>
      </c>
      <c r="E13563" s="52" t="s">
        <v>1076</v>
      </c>
      <c r="F13563" s="52" t="s">
        <v>1078</v>
      </c>
      <c r="G13563" s="56" t="s">
        <v>1079</v>
      </c>
      <c r="H13563" s="57">
        <v>1320667348</v>
      </c>
    </row>
    <row r="13564" spans="1:8">
      <c r="A13564" s="52" t="s">
        <v>892</v>
      </c>
      <c r="B13564" s="52" t="s">
        <v>1616</v>
      </c>
      <c r="C13564" s="52" t="s">
        <v>930</v>
      </c>
      <c r="D13564" s="52" t="s">
        <v>932</v>
      </c>
      <c r="E13564" s="52" t="s">
        <v>1076</v>
      </c>
      <c r="F13564" s="52" t="s">
        <v>1080</v>
      </c>
      <c r="G13564" s="56" t="s">
        <v>1081</v>
      </c>
      <c r="H13564" s="57">
        <v>1807589308</v>
      </c>
    </row>
    <row r="13565" spans="1:8">
      <c r="A13565" s="52" t="s">
        <v>892</v>
      </c>
      <c r="B13565" s="52" t="s">
        <v>1616</v>
      </c>
      <c r="C13565" s="52" t="s">
        <v>930</v>
      </c>
      <c r="D13565" s="52" t="s">
        <v>932</v>
      </c>
      <c r="E13565" s="52" t="s">
        <v>1076</v>
      </c>
      <c r="F13565" s="52" t="s">
        <v>1082</v>
      </c>
      <c r="G13565" s="56" t="s">
        <v>971</v>
      </c>
      <c r="H13565" s="57">
        <v>15526521760</v>
      </c>
    </row>
    <row r="13566" spans="1:8">
      <c r="A13566" s="52" t="s">
        <v>892</v>
      </c>
      <c r="B13566" s="52" t="s">
        <v>1616</v>
      </c>
      <c r="C13566" s="52" t="s">
        <v>930</v>
      </c>
      <c r="D13566" s="52" t="s">
        <v>932</v>
      </c>
      <c r="E13566" s="52" t="s">
        <v>1189</v>
      </c>
      <c r="F13566" s="52" t="s">
        <v>201</v>
      </c>
      <c r="G13566" s="56" t="s">
        <v>1190</v>
      </c>
      <c r="H13566" s="57">
        <v>2576207654</v>
      </c>
    </row>
    <row r="13567" spans="1:8">
      <c r="A13567" s="52" t="s">
        <v>892</v>
      </c>
      <c r="B13567" s="52" t="s">
        <v>1616</v>
      </c>
      <c r="C13567" s="52" t="s">
        <v>930</v>
      </c>
      <c r="D13567" s="52" t="s">
        <v>932</v>
      </c>
      <c r="E13567" s="52" t="s">
        <v>1189</v>
      </c>
      <c r="F13567" s="52" t="s">
        <v>1191</v>
      </c>
      <c r="G13567" s="56" t="s">
        <v>1192</v>
      </c>
      <c r="H13567" s="57">
        <v>2217838654</v>
      </c>
    </row>
    <row r="13568" spans="1:8">
      <c r="A13568" s="52" t="s">
        <v>892</v>
      </c>
      <c r="B13568" s="52" t="s">
        <v>1616</v>
      </c>
      <c r="C13568" s="52" t="s">
        <v>930</v>
      </c>
      <c r="D13568" s="52" t="s">
        <v>932</v>
      </c>
      <c r="E13568" s="52" t="s">
        <v>1189</v>
      </c>
      <c r="F13568" s="52" t="s">
        <v>1321</v>
      </c>
      <c r="G13568" s="56" t="s">
        <v>1322</v>
      </c>
      <c r="H13568" s="57">
        <v>358369000</v>
      </c>
    </row>
    <row r="13569" spans="1:8">
      <c r="A13569" s="52" t="s">
        <v>892</v>
      </c>
      <c r="B13569" s="52" t="s">
        <v>1616</v>
      </c>
      <c r="C13569" s="52" t="s">
        <v>930</v>
      </c>
      <c r="D13569" s="52" t="s">
        <v>932</v>
      </c>
      <c r="E13569" s="52" t="s">
        <v>1580</v>
      </c>
      <c r="F13569" s="52" t="s">
        <v>201</v>
      </c>
      <c r="G13569" s="56" t="s">
        <v>1581</v>
      </c>
      <c r="H13569" s="57">
        <v>3784253000</v>
      </c>
    </row>
    <row r="13570" spans="1:8">
      <c r="A13570" s="52" t="s">
        <v>892</v>
      </c>
      <c r="B13570" s="52" t="s">
        <v>1616</v>
      </c>
      <c r="C13570" s="52" t="s">
        <v>930</v>
      </c>
      <c r="D13570" s="52" t="s">
        <v>932</v>
      </c>
      <c r="E13570" s="52" t="s">
        <v>1580</v>
      </c>
      <c r="F13570" s="52" t="s">
        <v>1623</v>
      </c>
      <c r="G13570" s="56" t="s">
        <v>1624</v>
      </c>
      <c r="H13570" s="57">
        <v>2024093000</v>
      </c>
    </row>
    <row r="13571" spans="1:8">
      <c r="A13571" s="52" t="s">
        <v>892</v>
      </c>
      <c r="B13571" s="52" t="s">
        <v>1616</v>
      </c>
      <c r="C13571" s="52" t="s">
        <v>930</v>
      </c>
      <c r="D13571" s="52" t="s">
        <v>932</v>
      </c>
      <c r="E13571" s="52" t="s">
        <v>1580</v>
      </c>
      <c r="F13571" s="52" t="s">
        <v>1621</v>
      </c>
      <c r="G13571" s="56" t="s">
        <v>1622</v>
      </c>
      <c r="H13571" s="57">
        <v>255000000</v>
      </c>
    </row>
    <row r="13572" spans="1:8">
      <c r="A13572" s="52" t="s">
        <v>892</v>
      </c>
      <c r="B13572" s="52" t="s">
        <v>1616</v>
      </c>
      <c r="C13572" s="52" t="s">
        <v>930</v>
      </c>
      <c r="D13572" s="52" t="s">
        <v>932</v>
      </c>
      <c r="E13572" s="52" t="s">
        <v>1580</v>
      </c>
      <c r="F13572" s="52" t="s">
        <v>1582</v>
      </c>
      <c r="G13572" s="56" t="s">
        <v>971</v>
      </c>
      <c r="H13572" s="57">
        <v>1505160000</v>
      </c>
    </row>
    <row r="13573" spans="1:8" ht="25.5">
      <c r="A13573" s="52" t="s">
        <v>892</v>
      </c>
      <c r="B13573" s="52" t="s">
        <v>1616</v>
      </c>
      <c r="C13573" s="52" t="s">
        <v>930</v>
      </c>
      <c r="D13573" s="52" t="s">
        <v>932</v>
      </c>
      <c r="E13573" s="52" t="s">
        <v>1346</v>
      </c>
      <c r="F13573" s="52" t="s">
        <v>201</v>
      </c>
      <c r="G13573" s="56" t="s">
        <v>1347</v>
      </c>
      <c r="H13573" s="57">
        <v>306121200</v>
      </c>
    </row>
    <row r="13574" spans="1:8">
      <c r="A13574" s="52" t="s">
        <v>892</v>
      </c>
      <c r="B13574" s="52" t="s">
        <v>1616</v>
      </c>
      <c r="C13574" s="52" t="s">
        <v>930</v>
      </c>
      <c r="D13574" s="52" t="s">
        <v>932</v>
      </c>
      <c r="E13574" s="52" t="s">
        <v>1346</v>
      </c>
      <c r="F13574" s="52" t="s">
        <v>1583</v>
      </c>
      <c r="G13574" s="56" t="s">
        <v>1584</v>
      </c>
      <c r="H13574" s="57">
        <v>12020200</v>
      </c>
    </row>
    <row r="13575" spans="1:8">
      <c r="A13575" s="52" t="s">
        <v>892</v>
      </c>
      <c r="B13575" s="52" t="s">
        <v>1616</v>
      </c>
      <c r="C13575" s="52" t="s">
        <v>930</v>
      </c>
      <c r="D13575" s="52" t="s">
        <v>932</v>
      </c>
      <c r="E13575" s="52" t="s">
        <v>1346</v>
      </c>
      <c r="F13575" s="52" t="s">
        <v>1381</v>
      </c>
      <c r="G13575" s="56" t="s">
        <v>1382</v>
      </c>
      <c r="H13575" s="57">
        <v>30231000</v>
      </c>
    </row>
    <row r="13576" spans="1:8">
      <c r="A13576" s="52" t="s">
        <v>892</v>
      </c>
      <c r="B13576" s="52" t="s">
        <v>1616</v>
      </c>
      <c r="C13576" s="52" t="s">
        <v>930</v>
      </c>
      <c r="D13576" s="52" t="s">
        <v>932</v>
      </c>
      <c r="E13576" s="52" t="s">
        <v>1346</v>
      </c>
      <c r="F13576" s="52" t="s">
        <v>1383</v>
      </c>
      <c r="G13576" s="56" t="s">
        <v>1384</v>
      </c>
      <c r="H13576" s="57">
        <v>169450000</v>
      </c>
    </row>
    <row r="13577" spans="1:8">
      <c r="A13577" s="52" t="s">
        <v>892</v>
      </c>
      <c r="B13577" s="52" t="s">
        <v>1616</v>
      </c>
      <c r="C13577" s="52" t="s">
        <v>930</v>
      </c>
      <c r="D13577" s="52" t="s">
        <v>932</v>
      </c>
      <c r="E13577" s="52" t="s">
        <v>1346</v>
      </c>
      <c r="F13577" s="52" t="s">
        <v>1348</v>
      </c>
      <c r="G13577" s="56" t="s">
        <v>1349</v>
      </c>
      <c r="H13577" s="57">
        <v>31200000</v>
      </c>
    </row>
    <row r="13578" spans="1:8">
      <c r="A13578" s="52" t="s">
        <v>892</v>
      </c>
      <c r="B13578" s="52" t="s">
        <v>1616</v>
      </c>
      <c r="C13578" s="52" t="s">
        <v>930</v>
      </c>
      <c r="D13578" s="52" t="s">
        <v>932</v>
      </c>
      <c r="E13578" s="52" t="s">
        <v>1346</v>
      </c>
      <c r="F13578" s="52" t="s">
        <v>1380</v>
      </c>
      <c r="G13578" s="56" t="s">
        <v>971</v>
      </c>
      <c r="H13578" s="57">
        <v>63220000</v>
      </c>
    </row>
    <row r="13579" spans="1:8">
      <c r="A13579" s="52" t="s">
        <v>892</v>
      </c>
      <c r="B13579" s="52" t="s">
        <v>1616</v>
      </c>
      <c r="C13579" s="52" t="s">
        <v>930</v>
      </c>
      <c r="D13579" s="52" t="s">
        <v>932</v>
      </c>
      <c r="E13579" s="52" t="s">
        <v>1585</v>
      </c>
      <c r="F13579" s="52" t="s">
        <v>201</v>
      </c>
      <c r="G13579" s="56" t="s">
        <v>1586</v>
      </c>
      <c r="H13579" s="57">
        <v>288670100</v>
      </c>
    </row>
    <row r="13580" spans="1:8">
      <c r="A13580" s="52" t="s">
        <v>892</v>
      </c>
      <c r="B13580" s="52" t="s">
        <v>1616</v>
      </c>
      <c r="C13580" s="52" t="s">
        <v>930</v>
      </c>
      <c r="D13580" s="52" t="s">
        <v>932</v>
      </c>
      <c r="E13580" s="52" t="s">
        <v>1585</v>
      </c>
      <c r="F13580" s="52" t="s">
        <v>1608</v>
      </c>
      <c r="G13580" s="56" t="s">
        <v>977</v>
      </c>
      <c r="H13580" s="57">
        <v>6218100</v>
      </c>
    </row>
    <row r="13581" spans="1:8">
      <c r="A13581" s="52" t="s">
        <v>892</v>
      </c>
      <c r="B13581" s="52" t="s">
        <v>1616</v>
      </c>
      <c r="C13581" s="52" t="s">
        <v>930</v>
      </c>
      <c r="D13581" s="52" t="s">
        <v>932</v>
      </c>
      <c r="E13581" s="52" t="s">
        <v>1585</v>
      </c>
      <c r="F13581" s="52" t="s">
        <v>1619</v>
      </c>
      <c r="G13581" s="56" t="s">
        <v>1620</v>
      </c>
      <c r="H13581" s="57">
        <v>72720000</v>
      </c>
    </row>
    <row r="13582" spans="1:8">
      <c r="A13582" s="52" t="s">
        <v>892</v>
      </c>
      <c r="B13582" s="52" t="s">
        <v>1616</v>
      </c>
      <c r="C13582" s="52" t="s">
        <v>930</v>
      </c>
      <c r="D13582" s="52" t="s">
        <v>932</v>
      </c>
      <c r="E13582" s="52" t="s">
        <v>1585</v>
      </c>
      <c r="F13582" s="52" t="s">
        <v>1587</v>
      </c>
      <c r="G13582" s="56" t="s">
        <v>1588</v>
      </c>
      <c r="H13582" s="57">
        <v>195300000</v>
      </c>
    </row>
    <row r="13583" spans="1:8" ht="25.5">
      <c r="A13583" s="52" t="s">
        <v>892</v>
      </c>
      <c r="B13583" s="52" t="s">
        <v>1616</v>
      </c>
      <c r="C13583" s="52" t="s">
        <v>930</v>
      </c>
      <c r="D13583" s="52" t="s">
        <v>932</v>
      </c>
      <c r="E13583" s="52" t="s">
        <v>1585</v>
      </c>
      <c r="F13583" s="52" t="s">
        <v>1631</v>
      </c>
      <c r="G13583" s="56" t="s">
        <v>1632</v>
      </c>
      <c r="H13583" s="57">
        <v>14432000</v>
      </c>
    </row>
    <row r="13584" spans="1:8">
      <c r="A13584" s="52" t="s">
        <v>892</v>
      </c>
      <c r="B13584" s="52" t="s">
        <v>1616</v>
      </c>
      <c r="C13584" s="52" t="s">
        <v>930</v>
      </c>
      <c r="D13584" s="52" t="s">
        <v>932</v>
      </c>
      <c r="E13584" s="52" t="s">
        <v>1396</v>
      </c>
      <c r="F13584" s="52" t="s">
        <v>201</v>
      </c>
      <c r="G13584" s="56" t="s">
        <v>1397</v>
      </c>
      <c r="H13584" s="57">
        <v>356600000</v>
      </c>
    </row>
    <row r="13585" spans="1:8">
      <c r="A13585" s="52" t="s">
        <v>892</v>
      </c>
      <c r="B13585" s="52" t="s">
        <v>1616</v>
      </c>
      <c r="C13585" s="52" t="s">
        <v>930</v>
      </c>
      <c r="D13585" s="52" t="s">
        <v>932</v>
      </c>
      <c r="E13585" s="52" t="s">
        <v>1396</v>
      </c>
      <c r="F13585" s="52" t="s">
        <v>1406</v>
      </c>
      <c r="G13585" s="56" t="s">
        <v>971</v>
      </c>
      <c r="H13585" s="57">
        <v>356600000</v>
      </c>
    </row>
    <row r="13586" spans="1:8">
      <c r="A13586" s="52" t="s">
        <v>892</v>
      </c>
      <c r="B13586" s="52" t="s">
        <v>1616</v>
      </c>
      <c r="C13586" s="52" t="s">
        <v>930</v>
      </c>
      <c r="D13586" s="52" t="s">
        <v>932</v>
      </c>
      <c r="E13586" s="52" t="s">
        <v>1083</v>
      </c>
      <c r="F13586" s="52" t="s">
        <v>201</v>
      </c>
      <c r="G13586" s="56" t="s">
        <v>971</v>
      </c>
      <c r="H13586" s="57">
        <v>214980330279</v>
      </c>
    </row>
    <row r="13587" spans="1:8">
      <c r="A13587" s="52" t="s">
        <v>892</v>
      </c>
      <c r="B13587" s="52" t="s">
        <v>1616</v>
      </c>
      <c r="C13587" s="52" t="s">
        <v>930</v>
      </c>
      <c r="D13587" s="52" t="s">
        <v>932</v>
      </c>
      <c r="E13587" s="52" t="s">
        <v>1083</v>
      </c>
      <c r="F13587" s="52" t="s">
        <v>1084</v>
      </c>
      <c r="G13587" s="56" t="s">
        <v>1085</v>
      </c>
      <c r="H13587" s="57">
        <v>236271627</v>
      </c>
    </row>
    <row r="13588" spans="1:8">
      <c r="A13588" s="52" t="s">
        <v>892</v>
      </c>
      <c r="B13588" s="52" t="s">
        <v>1616</v>
      </c>
      <c r="C13588" s="52" t="s">
        <v>930</v>
      </c>
      <c r="D13588" s="52" t="s">
        <v>932</v>
      </c>
      <c r="E13588" s="52" t="s">
        <v>1083</v>
      </c>
      <c r="F13588" s="52" t="s">
        <v>1088</v>
      </c>
      <c r="G13588" s="56" t="s">
        <v>1089</v>
      </c>
      <c r="H13588" s="57">
        <v>5117023198</v>
      </c>
    </row>
    <row r="13589" spans="1:8" ht="25.5">
      <c r="A13589" s="52" t="s">
        <v>892</v>
      </c>
      <c r="B13589" s="52" t="s">
        <v>1616</v>
      </c>
      <c r="C13589" s="52" t="s">
        <v>930</v>
      </c>
      <c r="D13589" s="52" t="s">
        <v>932</v>
      </c>
      <c r="E13589" s="52" t="s">
        <v>1083</v>
      </c>
      <c r="F13589" s="52" t="s">
        <v>1567</v>
      </c>
      <c r="G13589" s="56" t="s">
        <v>1568</v>
      </c>
      <c r="H13589" s="57">
        <v>311490000</v>
      </c>
    </row>
    <row r="13590" spans="1:8">
      <c r="A13590" s="52" t="s">
        <v>892</v>
      </c>
      <c r="B13590" s="52" t="s">
        <v>1616</v>
      </c>
      <c r="C13590" s="52" t="s">
        <v>930</v>
      </c>
      <c r="D13590" s="52" t="s">
        <v>932</v>
      </c>
      <c r="E13590" s="52" t="s">
        <v>1083</v>
      </c>
      <c r="F13590" s="52" t="s">
        <v>1090</v>
      </c>
      <c r="G13590" s="56" t="s">
        <v>1091</v>
      </c>
      <c r="H13590" s="57">
        <v>209315545454</v>
      </c>
    </row>
    <row r="13591" spans="1:8" ht="38.25">
      <c r="A13591" s="52" t="s">
        <v>892</v>
      </c>
      <c r="B13591" s="52" t="s">
        <v>1616</v>
      </c>
      <c r="C13591" s="52" t="s">
        <v>930</v>
      </c>
      <c r="D13591" s="52" t="s">
        <v>932</v>
      </c>
      <c r="E13591" s="52" t="s">
        <v>1254</v>
      </c>
      <c r="F13591" s="52" t="s">
        <v>201</v>
      </c>
      <c r="G13591" s="56" t="s">
        <v>1255</v>
      </c>
      <c r="H13591" s="57">
        <v>38842000</v>
      </c>
    </row>
    <row r="13592" spans="1:8" ht="51">
      <c r="A13592" s="52" t="s">
        <v>892</v>
      </c>
      <c r="B13592" s="52" t="s">
        <v>1616</v>
      </c>
      <c r="C13592" s="52" t="s">
        <v>930</v>
      </c>
      <c r="D13592" s="52" t="s">
        <v>932</v>
      </c>
      <c r="E13592" s="52" t="s">
        <v>1254</v>
      </c>
      <c r="F13592" s="52" t="s">
        <v>1256</v>
      </c>
      <c r="G13592" s="56" t="s">
        <v>1257</v>
      </c>
      <c r="H13592" s="57">
        <v>27942000</v>
      </c>
    </row>
    <row r="13593" spans="1:8">
      <c r="A13593" s="52" t="s">
        <v>892</v>
      </c>
      <c r="B13593" s="52" t="s">
        <v>1616</v>
      </c>
      <c r="C13593" s="52" t="s">
        <v>930</v>
      </c>
      <c r="D13593" s="52" t="s">
        <v>932</v>
      </c>
      <c r="E13593" s="52" t="s">
        <v>1254</v>
      </c>
      <c r="F13593" s="52" t="s">
        <v>1352</v>
      </c>
      <c r="G13593" s="56" t="s">
        <v>971</v>
      </c>
      <c r="H13593" s="57">
        <v>10900000</v>
      </c>
    </row>
    <row r="13594" spans="1:8">
      <c r="A13594" s="52" t="s">
        <v>892</v>
      </c>
      <c r="B13594" s="52" t="s">
        <v>1616</v>
      </c>
      <c r="C13594" s="52" t="s">
        <v>930</v>
      </c>
      <c r="D13594" s="52" t="s">
        <v>932</v>
      </c>
      <c r="E13594" s="52" t="s">
        <v>1258</v>
      </c>
      <c r="F13594" s="52" t="s">
        <v>201</v>
      </c>
      <c r="G13594" s="56" t="s">
        <v>1259</v>
      </c>
      <c r="H13594" s="57">
        <v>24510000</v>
      </c>
    </row>
    <row r="13595" spans="1:8">
      <c r="A13595" s="52" t="s">
        <v>892</v>
      </c>
      <c r="B13595" s="52" t="s">
        <v>1616</v>
      </c>
      <c r="C13595" s="52" t="s">
        <v>930</v>
      </c>
      <c r="D13595" s="52" t="s">
        <v>932</v>
      </c>
      <c r="E13595" s="52" t="s">
        <v>1258</v>
      </c>
      <c r="F13595" s="52" t="s">
        <v>1260</v>
      </c>
      <c r="G13595" s="56" t="s">
        <v>1261</v>
      </c>
      <c r="H13595" s="57">
        <v>24510000</v>
      </c>
    </row>
    <row r="13596" spans="1:8">
      <c r="A13596" s="52" t="s">
        <v>892</v>
      </c>
      <c r="B13596" s="52" t="s">
        <v>1616</v>
      </c>
      <c r="C13596" s="52" t="s">
        <v>930</v>
      </c>
      <c r="D13596" s="52" t="s">
        <v>932</v>
      </c>
      <c r="E13596" s="52" t="s">
        <v>1262</v>
      </c>
      <c r="F13596" s="52" t="s">
        <v>201</v>
      </c>
      <c r="G13596" s="56" t="s">
        <v>1263</v>
      </c>
      <c r="H13596" s="57">
        <v>2256540000</v>
      </c>
    </row>
    <row r="13597" spans="1:8">
      <c r="A13597" s="52" t="s">
        <v>892</v>
      </c>
      <c r="B13597" s="52" t="s">
        <v>1616</v>
      </c>
      <c r="C13597" s="52" t="s">
        <v>930</v>
      </c>
      <c r="D13597" s="52" t="s">
        <v>932</v>
      </c>
      <c r="E13597" s="52" t="s">
        <v>1262</v>
      </c>
      <c r="F13597" s="52" t="s">
        <v>1264</v>
      </c>
      <c r="G13597" s="56" t="s">
        <v>1265</v>
      </c>
      <c r="H13597" s="57">
        <v>2250953000</v>
      </c>
    </row>
    <row r="13598" spans="1:8">
      <c r="A13598" s="52" t="s">
        <v>892</v>
      </c>
      <c r="B13598" s="52" t="s">
        <v>1616</v>
      </c>
      <c r="C13598" s="52" t="s">
        <v>930</v>
      </c>
      <c r="D13598" s="52" t="s">
        <v>932</v>
      </c>
      <c r="E13598" s="52" t="s">
        <v>1262</v>
      </c>
      <c r="F13598" s="52" t="s">
        <v>1373</v>
      </c>
      <c r="G13598" s="56" t="s">
        <v>1374</v>
      </c>
      <c r="H13598" s="57">
        <v>5587000</v>
      </c>
    </row>
    <row r="13599" spans="1:8">
      <c r="A13599" s="52" t="s">
        <v>892</v>
      </c>
      <c r="B13599" s="52" t="s">
        <v>1616</v>
      </c>
      <c r="C13599" s="52" t="s">
        <v>930</v>
      </c>
      <c r="D13599" s="52" t="s">
        <v>932</v>
      </c>
      <c r="E13599" s="52" t="s">
        <v>1302</v>
      </c>
      <c r="F13599" s="52" t="s">
        <v>201</v>
      </c>
      <c r="G13599" s="56" t="s">
        <v>1303</v>
      </c>
      <c r="H13599" s="57">
        <v>48009760</v>
      </c>
    </row>
    <row r="13600" spans="1:8" ht="25.5">
      <c r="A13600" s="52" t="s">
        <v>892</v>
      </c>
      <c r="B13600" s="52" t="s">
        <v>1616</v>
      </c>
      <c r="C13600" s="52" t="s">
        <v>930</v>
      </c>
      <c r="D13600" s="52" t="s">
        <v>932</v>
      </c>
      <c r="E13600" s="52" t="s">
        <v>1302</v>
      </c>
      <c r="F13600" s="52" t="s">
        <v>1633</v>
      </c>
      <c r="G13600" s="56" t="s">
        <v>1634</v>
      </c>
      <c r="H13600" s="57">
        <v>5009760</v>
      </c>
    </row>
    <row r="13601" spans="1:8">
      <c r="A13601" s="52" t="s">
        <v>892</v>
      </c>
      <c r="B13601" s="52" t="s">
        <v>1616</v>
      </c>
      <c r="C13601" s="52" t="s">
        <v>930</v>
      </c>
      <c r="D13601" s="52" t="s">
        <v>932</v>
      </c>
      <c r="E13601" s="52" t="s">
        <v>1302</v>
      </c>
      <c r="F13601" s="52" t="s">
        <v>1432</v>
      </c>
      <c r="G13601" s="56" t="s">
        <v>971</v>
      </c>
      <c r="H13601" s="57">
        <v>43000000</v>
      </c>
    </row>
    <row r="13602" spans="1:8">
      <c r="A13602" s="52" t="s">
        <v>892</v>
      </c>
      <c r="B13602" s="52" t="s">
        <v>1616</v>
      </c>
      <c r="C13602" s="52" t="s">
        <v>930</v>
      </c>
      <c r="D13602" s="52" t="s">
        <v>932</v>
      </c>
      <c r="E13602" s="52" t="s">
        <v>1197</v>
      </c>
      <c r="F13602" s="52" t="s">
        <v>201</v>
      </c>
      <c r="G13602" s="56" t="s">
        <v>1198</v>
      </c>
      <c r="H13602" s="57">
        <v>5411609000</v>
      </c>
    </row>
    <row r="13603" spans="1:8" ht="38.25">
      <c r="A13603" s="52" t="s">
        <v>892</v>
      </c>
      <c r="B13603" s="52" t="s">
        <v>1616</v>
      </c>
      <c r="C13603" s="52" t="s">
        <v>930</v>
      </c>
      <c r="D13603" s="52" t="s">
        <v>932</v>
      </c>
      <c r="E13603" s="52" t="s">
        <v>1197</v>
      </c>
      <c r="F13603" s="52" t="s">
        <v>1306</v>
      </c>
      <c r="G13603" s="56" t="s">
        <v>1307</v>
      </c>
      <c r="H13603" s="57">
        <v>304057000</v>
      </c>
    </row>
    <row r="13604" spans="1:8" ht="25.5">
      <c r="A13604" s="52" t="s">
        <v>892</v>
      </c>
      <c r="B13604" s="52" t="s">
        <v>1616</v>
      </c>
      <c r="C13604" s="52" t="s">
        <v>930</v>
      </c>
      <c r="D13604" s="52" t="s">
        <v>932</v>
      </c>
      <c r="E13604" s="52" t="s">
        <v>1197</v>
      </c>
      <c r="F13604" s="52" t="s">
        <v>1558</v>
      </c>
      <c r="G13604" s="56" t="s">
        <v>1559</v>
      </c>
      <c r="H13604" s="57">
        <v>1688593000</v>
      </c>
    </row>
    <row r="13605" spans="1:8">
      <c r="A13605" s="52" t="s">
        <v>892</v>
      </c>
      <c r="B13605" s="52" t="s">
        <v>1616</v>
      </c>
      <c r="C13605" s="52" t="s">
        <v>930</v>
      </c>
      <c r="D13605" s="52" t="s">
        <v>932</v>
      </c>
      <c r="E13605" s="52" t="s">
        <v>1197</v>
      </c>
      <c r="F13605" s="52" t="s">
        <v>1560</v>
      </c>
      <c r="G13605" s="56" t="s">
        <v>1378</v>
      </c>
      <c r="H13605" s="57">
        <v>2167139000</v>
      </c>
    </row>
    <row r="13606" spans="1:8">
      <c r="A13606" s="52" t="s">
        <v>892</v>
      </c>
      <c r="B13606" s="52" t="s">
        <v>1616</v>
      </c>
      <c r="C13606" s="52" t="s">
        <v>930</v>
      </c>
      <c r="D13606" s="52" t="s">
        <v>932</v>
      </c>
      <c r="E13606" s="52" t="s">
        <v>1197</v>
      </c>
      <c r="F13606" s="52" t="s">
        <v>1199</v>
      </c>
      <c r="G13606" s="56" t="s">
        <v>1200</v>
      </c>
      <c r="H13606" s="57">
        <v>1251820000</v>
      </c>
    </row>
    <row r="13607" spans="1:8">
      <c r="A13607" s="52" t="s">
        <v>892</v>
      </c>
      <c r="B13607" s="52" t="s">
        <v>1616</v>
      </c>
      <c r="C13607" s="52" t="s">
        <v>930</v>
      </c>
      <c r="D13607" s="52" t="s">
        <v>932</v>
      </c>
      <c r="E13607" s="52" t="s">
        <v>1116</v>
      </c>
      <c r="F13607" s="52" t="s">
        <v>201</v>
      </c>
      <c r="G13607" s="56" t="s">
        <v>1117</v>
      </c>
      <c r="H13607" s="57">
        <v>116698000</v>
      </c>
    </row>
    <row r="13608" spans="1:8">
      <c r="A13608" s="52" t="s">
        <v>892</v>
      </c>
      <c r="B13608" s="52" t="s">
        <v>1616</v>
      </c>
      <c r="C13608" s="52" t="s">
        <v>930</v>
      </c>
      <c r="D13608" s="52" t="s">
        <v>932</v>
      </c>
      <c r="E13608" s="52" t="s">
        <v>1116</v>
      </c>
      <c r="F13608" s="52" t="s">
        <v>1118</v>
      </c>
      <c r="G13608" s="56" t="s">
        <v>1119</v>
      </c>
      <c r="H13608" s="57">
        <v>116698000</v>
      </c>
    </row>
    <row r="13609" spans="1:8" ht="25.5">
      <c r="A13609" s="52" t="s">
        <v>892</v>
      </c>
      <c r="B13609" s="52" t="s">
        <v>1616</v>
      </c>
      <c r="C13609" s="52" t="s">
        <v>930</v>
      </c>
      <c r="D13609" s="52" t="s">
        <v>932</v>
      </c>
      <c r="E13609" s="52" t="s">
        <v>1143</v>
      </c>
      <c r="F13609" s="52" t="s">
        <v>201</v>
      </c>
      <c r="G13609" s="56" t="s">
        <v>1144</v>
      </c>
      <c r="H13609" s="57">
        <v>43719374604</v>
      </c>
    </row>
    <row r="13610" spans="1:8" ht="25.5">
      <c r="A13610" s="52" t="s">
        <v>892</v>
      </c>
      <c r="B13610" s="52" t="s">
        <v>1616</v>
      </c>
      <c r="C13610" s="52" t="s">
        <v>930</v>
      </c>
      <c r="D13610" s="52" t="s">
        <v>932</v>
      </c>
      <c r="E13610" s="52" t="s">
        <v>1143</v>
      </c>
      <c r="F13610" s="52" t="s">
        <v>1145</v>
      </c>
      <c r="G13610" s="56" t="s">
        <v>1146</v>
      </c>
      <c r="H13610" s="57">
        <v>42557856604</v>
      </c>
    </row>
    <row r="13611" spans="1:8" ht="25.5">
      <c r="A13611" s="52" t="s">
        <v>892</v>
      </c>
      <c r="B13611" s="52" t="s">
        <v>1616</v>
      </c>
      <c r="C13611" s="52" t="s">
        <v>930</v>
      </c>
      <c r="D13611" s="52" t="s">
        <v>932</v>
      </c>
      <c r="E13611" s="52" t="s">
        <v>1143</v>
      </c>
      <c r="F13611" s="52" t="s">
        <v>1170</v>
      </c>
      <c r="G13611" s="56" t="s">
        <v>1171</v>
      </c>
      <c r="H13611" s="57">
        <v>125656000</v>
      </c>
    </row>
    <row r="13612" spans="1:8">
      <c r="A13612" s="52" t="s">
        <v>892</v>
      </c>
      <c r="B13612" s="52" t="s">
        <v>1616</v>
      </c>
      <c r="C13612" s="52" t="s">
        <v>930</v>
      </c>
      <c r="D13612" s="52" t="s">
        <v>932</v>
      </c>
      <c r="E13612" s="52" t="s">
        <v>1143</v>
      </c>
      <c r="F13612" s="52" t="s">
        <v>1164</v>
      </c>
      <c r="G13612" s="56" t="s">
        <v>1165</v>
      </c>
      <c r="H13612" s="57">
        <v>1028872000</v>
      </c>
    </row>
    <row r="13613" spans="1:8">
      <c r="A13613" s="52" t="s">
        <v>892</v>
      </c>
      <c r="B13613" s="52" t="s">
        <v>1616</v>
      </c>
      <c r="C13613" s="52" t="s">
        <v>930</v>
      </c>
      <c r="D13613" s="52" t="s">
        <v>932</v>
      </c>
      <c r="E13613" s="52" t="s">
        <v>1143</v>
      </c>
      <c r="F13613" s="52" t="s">
        <v>1172</v>
      </c>
      <c r="G13613" s="56" t="s">
        <v>971</v>
      </c>
      <c r="H13613" s="57">
        <v>6990000</v>
      </c>
    </row>
    <row r="13614" spans="1:8">
      <c r="A13614" s="52" t="s">
        <v>892</v>
      </c>
      <c r="B13614" s="52" t="s">
        <v>1616</v>
      </c>
      <c r="C13614" s="52" t="s">
        <v>930</v>
      </c>
      <c r="D13614" s="52" t="s">
        <v>932</v>
      </c>
      <c r="E13614" s="52" t="s">
        <v>1096</v>
      </c>
      <c r="F13614" s="52" t="s">
        <v>201</v>
      </c>
      <c r="G13614" s="56" t="s">
        <v>1097</v>
      </c>
      <c r="H13614" s="57">
        <v>156651929797</v>
      </c>
    </row>
    <row r="13615" spans="1:8" ht="25.5">
      <c r="A13615" s="52" t="s">
        <v>892</v>
      </c>
      <c r="B13615" s="52" t="s">
        <v>1616</v>
      </c>
      <c r="C13615" s="52" t="s">
        <v>930</v>
      </c>
      <c r="D13615" s="52" t="s">
        <v>932</v>
      </c>
      <c r="E13615" s="52" t="s">
        <v>1096</v>
      </c>
      <c r="F13615" s="52" t="s">
        <v>1098</v>
      </c>
      <c r="G13615" s="56" t="s">
        <v>1099</v>
      </c>
      <c r="H13615" s="57">
        <v>156651929797</v>
      </c>
    </row>
    <row r="13616" spans="1:8">
      <c r="A13616" s="52" t="s">
        <v>892</v>
      </c>
      <c r="B13616" s="52" t="s">
        <v>1616</v>
      </c>
      <c r="C13616" s="52" t="s">
        <v>930</v>
      </c>
      <c r="D13616" s="52" t="s">
        <v>932</v>
      </c>
      <c r="E13616" s="52" t="s">
        <v>1133</v>
      </c>
      <c r="F13616" s="52" t="s">
        <v>201</v>
      </c>
      <c r="G13616" s="56" t="s">
        <v>1134</v>
      </c>
      <c r="H13616" s="57">
        <v>3639198770</v>
      </c>
    </row>
    <row r="13617" spans="1:8">
      <c r="A13617" s="52" t="s">
        <v>892</v>
      </c>
      <c r="B13617" s="52" t="s">
        <v>1616</v>
      </c>
      <c r="C13617" s="52" t="s">
        <v>930</v>
      </c>
      <c r="D13617" s="52" t="s">
        <v>932</v>
      </c>
      <c r="E13617" s="52" t="s">
        <v>1133</v>
      </c>
      <c r="F13617" s="52" t="s">
        <v>1135</v>
      </c>
      <c r="G13617" s="56" t="s">
        <v>1136</v>
      </c>
      <c r="H13617" s="57">
        <v>3599198770</v>
      </c>
    </row>
    <row r="13618" spans="1:8" ht="51">
      <c r="A13618" s="52" t="s">
        <v>892</v>
      </c>
      <c r="B13618" s="52" t="s">
        <v>1616</v>
      </c>
      <c r="C13618" s="52" t="s">
        <v>930</v>
      </c>
      <c r="D13618" s="52" t="s">
        <v>932</v>
      </c>
      <c r="E13618" s="52" t="s">
        <v>1133</v>
      </c>
      <c r="F13618" s="52" t="s">
        <v>1556</v>
      </c>
      <c r="G13618" s="56" t="s">
        <v>1557</v>
      </c>
      <c r="H13618" s="57">
        <v>40000000</v>
      </c>
    </row>
    <row r="13619" spans="1:8">
      <c r="A13619" s="52" t="s">
        <v>892</v>
      </c>
      <c r="B13619" s="52" t="s">
        <v>1616</v>
      </c>
      <c r="C13619" s="52" t="s">
        <v>930</v>
      </c>
      <c r="D13619" s="52" t="s">
        <v>932</v>
      </c>
      <c r="E13619" s="52" t="s">
        <v>1100</v>
      </c>
      <c r="F13619" s="52" t="s">
        <v>201</v>
      </c>
      <c r="G13619" s="56" t="s">
        <v>1034</v>
      </c>
      <c r="H13619" s="57">
        <v>16714514461</v>
      </c>
    </row>
    <row r="13620" spans="1:8">
      <c r="A13620" s="52" t="s">
        <v>892</v>
      </c>
      <c r="B13620" s="52" t="s">
        <v>1616</v>
      </c>
      <c r="C13620" s="52" t="s">
        <v>930</v>
      </c>
      <c r="D13620" s="52" t="s">
        <v>932</v>
      </c>
      <c r="E13620" s="52" t="s">
        <v>1100</v>
      </c>
      <c r="F13620" s="52" t="s">
        <v>1101</v>
      </c>
      <c r="G13620" s="56" t="s">
        <v>1102</v>
      </c>
      <c r="H13620" s="57">
        <v>2223620000</v>
      </c>
    </row>
    <row r="13621" spans="1:8">
      <c r="A13621" s="52" t="s">
        <v>892</v>
      </c>
      <c r="B13621" s="52" t="s">
        <v>1616</v>
      </c>
      <c r="C13621" s="52" t="s">
        <v>930</v>
      </c>
      <c r="D13621" s="52" t="s">
        <v>932</v>
      </c>
      <c r="E13621" s="52" t="s">
        <v>1100</v>
      </c>
      <c r="F13621" s="52" t="s">
        <v>1103</v>
      </c>
      <c r="G13621" s="56" t="s">
        <v>1104</v>
      </c>
      <c r="H13621" s="57">
        <v>13767152013</v>
      </c>
    </row>
    <row r="13622" spans="1:8">
      <c r="A13622" s="52" t="s">
        <v>892</v>
      </c>
      <c r="B13622" s="52" t="s">
        <v>1616</v>
      </c>
      <c r="C13622" s="52" t="s">
        <v>930</v>
      </c>
      <c r="D13622" s="52" t="s">
        <v>932</v>
      </c>
      <c r="E13622" s="52" t="s">
        <v>1100</v>
      </c>
      <c r="F13622" s="52" t="s">
        <v>1105</v>
      </c>
      <c r="G13622" s="56" t="s">
        <v>971</v>
      </c>
      <c r="H13622" s="57">
        <v>723742448</v>
      </c>
    </row>
    <row r="13623" spans="1:8">
      <c r="A13623" s="52" t="s">
        <v>892</v>
      </c>
      <c r="B13623" s="52" t="s">
        <v>1616</v>
      </c>
      <c r="C13623" s="52" t="s">
        <v>930</v>
      </c>
      <c r="D13623" s="52" t="s">
        <v>1435</v>
      </c>
      <c r="E13623" s="52" t="s">
        <v>201</v>
      </c>
      <c r="F13623" s="52" t="s">
        <v>201</v>
      </c>
      <c r="G13623" s="56" t="s">
        <v>1436</v>
      </c>
      <c r="H13623" s="57">
        <v>174513902128</v>
      </c>
    </row>
    <row r="13624" spans="1:8">
      <c r="A13624" s="52" t="s">
        <v>892</v>
      </c>
      <c r="B13624" s="52" t="s">
        <v>1616</v>
      </c>
      <c r="C13624" s="52" t="s">
        <v>930</v>
      </c>
      <c r="D13624" s="52" t="s">
        <v>1435</v>
      </c>
      <c r="E13624" s="52" t="s">
        <v>934</v>
      </c>
      <c r="F13624" s="52" t="s">
        <v>201</v>
      </c>
      <c r="G13624" s="56" t="s">
        <v>935</v>
      </c>
      <c r="H13624" s="57">
        <v>31573839630</v>
      </c>
    </row>
    <row r="13625" spans="1:8">
      <c r="A13625" s="52" t="s">
        <v>892</v>
      </c>
      <c r="B13625" s="52" t="s">
        <v>1616</v>
      </c>
      <c r="C13625" s="52" t="s">
        <v>930</v>
      </c>
      <c r="D13625" s="52" t="s">
        <v>1435</v>
      </c>
      <c r="E13625" s="52" t="s">
        <v>934</v>
      </c>
      <c r="F13625" s="52" t="s">
        <v>936</v>
      </c>
      <c r="G13625" s="56" t="s">
        <v>937</v>
      </c>
      <c r="H13625" s="57">
        <v>31573839630</v>
      </c>
    </row>
    <row r="13626" spans="1:8" ht="25.5">
      <c r="A13626" s="52" t="s">
        <v>892</v>
      </c>
      <c r="B13626" s="52" t="s">
        <v>1616</v>
      </c>
      <c r="C13626" s="52" t="s">
        <v>930</v>
      </c>
      <c r="D13626" s="52" t="s">
        <v>1435</v>
      </c>
      <c r="E13626" s="52" t="s">
        <v>940</v>
      </c>
      <c r="F13626" s="52" t="s">
        <v>201</v>
      </c>
      <c r="G13626" s="56" t="s">
        <v>941</v>
      </c>
      <c r="H13626" s="57">
        <v>7400000</v>
      </c>
    </row>
    <row r="13627" spans="1:8" ht="25.5">
      <c r="A13627" s="52" t="s">
        <v>892</v>
      </c>
      <c r="B13627" s="52" t="s">
        <v>1616</v>
      </c>
      <c r="C13627" s="52" t="s">
        <v>930</v>
      </c>
      <c r="D13627" s="52" t="s">
        <v>1435</v>
      </c>
      <c r="E13627" s="52" t="s">
        <v>940</v>
      </c>
      <c r="F13627" s="52" t="s">
        <v>942</v>
      </c>
      <c r="G13627" s="56" t="s">
        <v>943</v>
      </c>
      <c r="H13627" s="57">
        <v>7400000</v>
      </c>
    </row>
    <row r="13628" spans="1:8">
      <c r="A13628" s="52" t="s">
        <v>892</v>
      </c>
      <c r="B13628" s="52" t="s">
        <v>1616</v>
      </c>
      <c r="C13628" s="52" t="s">
        <v>930</v>
      </c>
      <c r="D13628" s="52" t="s">
        <v>1435</v>
      </c>
      <c r="E13628" s="52" t="s">
        <v>944</v>
      </c>
      <c r="F13628" s="52" t="s">
        <v>201</v>
      </c>
      <c r="G13628" s="56" t="s">
        <v>945</v>
      </c>
      <c r="H13628" s="57">
        <v>21623715888</v>
      </c>
    </row>
    <row r="13629" spans="1:8">
      <c r="A13629" s="52" t="s">
        <v>892</v>
      </c>
      <c r="B13629" s="52" t="s">
        <v>1616</v>
      </c>
      <c r="C13629" s="52" t="s">
        <v>930</v>
      </c>
      <c r="D13629" s="52" t="s">
        <v>1435</v>
      </c>
      <c r="E13629" s="52" t="s">
        <v>944</v>
      </c>
      <c r="F13629" s="52" t="s">
        <v>946</v>
      </c>
      <c r="G13629" s="56" t="s">
        <v>947</v>
      </c>
      <c r="H13629" s="57">
        <v>2354826291</v>
      </c>
    </row>
    <row r="13630" spans="1:8">
      <c r="A13630" s="52" t="s">
        <v>892</v>
      </c>
      <c r="B13630" s="52" t="s">
        <v>1616</v>
      </c>
      <c r="C13630" s="52" t="s">
        <v>930</v>
      </c>
      <c r="D13630" s="52" t="s">
        <v>1435</v>
      </c>
      <c r="E13630" s="52" t="s">
        <v>944</v>
      </c>
      <c r="F13630" s="52" t="s">
        <v>1240</v>
      </c>
      <c r="G13630" s="56" t="s">
        <v>1241</v>
      </c>
      <c r="H13630" s="57">
        <v>842846606</v>
      </c>
    </row>
    <row r="13631" spans="1:8">
      <c r="A13631" s="52" t="s">
        <v>892</v>
      </c>
      <c r="B13631" s="52" t="s">
        <v>1616</v>
      </c>
      <c r="C13631" s="52" t="s">
        <v>930</v>
      </c>
      <c r="D13631" s="52" t="s">
        <v>1435</v>
      </c>
      <c r="E13631" s="52" t="s">
        <v>944</v>
      </c>
      <c r="F13631" s="52" t="s">
        <v>948</v>
      </c>
      <c r="G13631" s="56" t="s">
        <v>949</v>
      </c>
      <c r="H13631" s="57">
        <v>117475726</v>
      </c>
    </row>
    <row r="13632" spans="1:8" ht="25.5">
      <c r="A13632" s="52" t="s">
        <v>892</v>
      </c>
      <c r="B13632" s="52" t="s">
        <v>1616</v>
      </c>
      <c r="C13632" s="52" t="s">
        <v>930</v>
      </c>
      <c r="D13632" s="52" t="s">
        <v>1435</v>
      </c>
      <c r="E13632" s="52" t="s">
        <v>944</v>
      </c>
      <c r="F13632" s="52" t="s">
        <v>952</v>
      </c>
      <c r="G13632" s="56" t="s">
        <v>953</v>
      </c>
      <c r="H13632" s="57">
        <v>447000</v>
      </c>
    </row>
    <row r="13633" spans="1:8" ht="25.5">
      <c r="A13633" s="52" t="s">
        <v>892</v>
      </c>
      <c r="B13633" s="52" t="s">
        <v>1616</v>
      </c>
      <c r="C13633" s="52" t="s">
        <v>930</v>
      </c>
      <c r="D13633" s="52" t="s">
        <v>1435</v>
      </c>
      <c r="E13633" s="52" t="s">
        <v>944</v>
      </c>
      <c r="F13633" s="52" t="s">
        <v>954</v>
      </c>
      <c r="G13633" s="56" t="s">
        <v>955</v>
      </c>
      <c r="H13633" s="57">
        <v>759318000</v>
      </c>
    </row>
    <row r="13634" spans="1:8" ht="25.5">
      <c r="A13634" s="52" t="s">
        <v>892</v>
      </c>
      <c r="B13634" s="52" t="s">
        <v>1616</v>
      </c>
      <c r="C13634" s="52" t="s">
        <v>930</v>
      </c>
      <c r="D13634" s="52" t="s">
        <v>1435</v>
      </c>
      <c r="E13634" s="52" t="s">
        <v>944</v>
      </c>
      <c r="F13634" s="52" t="s">
        <v>956</v>
      </c>
      <c r="G13634" s="56" t="s">
        <v>957</v>
      </c>
      <c r="H13634" s="57">
        <v>45312585</v>
      </c>
    </row>
    <row r="13635" spans="1:8">
      <c r="A13635" s="52" t="s">
        <v>892</v>
      </c>
      <c r="B13635" s="52" t="s">
        <v>1616</v>
      </c>
      <c r="C13635" s="52" t="s">
        <v>930</v>
      </c>
      <c r="D13635" s="52" t="s">
        <v>1435</v>
      </c>
      <c r="E13635" s="52" t="s">
        <v>944</v>
      </c>
      <c r="F13635" s="52" t="s">
        <v>1287</v>
      </c>
      <c r="G13635" s="56" t="s">
        <v>1288</v>
      </c>
      <c r="H13635" s="57">
        <v>1645000</v>
      </c>
    </row>
    <row r="13636" spans="1:8" ht="25.5">
      <c r="A13636" s="52" t="s">
        <v>892</v>
      </c>
      <c r="B13636" s="52" t="s">
        <v>1616</v>
      </c>
      <c r="C13636" s="52" t="s">
        <v>930</v>
      </c>
      <c r="D13636" s="52" t="s">
        <v>1435</v>
      </c>
      <c r="E13636" s="52" t="s">
        <v>944</v>
      </c>
      <c r="F13636" s="52" t="s">
        <v>1291</v>
      </c>
      <c r="G13636" s="56" t="s">
        <v>1292</v>
      </c>
      <c r="H13636" s="57">
        <v>6028335000</v>
      </c>
    </row>
    <row r="13637" spans="1:8">
      <c r="A13637" s="52" t="s">
        <v>892</v>
      </c>
      <c r="B13637" s="52" t="s">
        <v>1616</v>
      </c>
      <c r="C13637" s="52" t="s">
        <v>930</v>
      </c>
      <c r="D13637" s="52" t="s">
        <v>1435</v>
      </c>
      <c r="E13637" s="52" t="s">
        <v>944</v>
      </c>
      <c r="F13637" s="52" t="s">
        <v>958</v>
      </c>
      <c r="G13637" s="56" t="s">
        <v>959</v>
      </c>
      <c r="H13637" s="57">
        <v>8488348399</v>
      </c>
    </row>
    <row r="13638" spans="1:8">
      <c r="A13638" s="52" t="s">
        <v>892</v>
      </c>
      <c r="B13638" s="52" t="s">
        <v>1616</v>
      </c>
      <c r="C13638" s="52" t="s">
        <v>930</v>
      </c>
      <c r="D13638" s="52" t="s">
        <v>1435</v>
      </c>
      <c r="E13638" s="52" t="s">
        <v>944</v>
      </c>
      <c r="F13638" s="52" t="s">
        <v>960</v>
      </c>
      <c r="G13638" s="56" t="s">
        <v>961</v>
      </c>
      <c r="H13638" s="57">
        <v>2985161281</v>
      </c>
    </row>
    <row r="13639" spans="1:8" ht="25.5">
      <c r="A13639" s="52" t="s">
        <v>892</v>
      </c>
      <c r="B13639" s="52" t="s">
        <v>1616</v>
      </c>
      <c r="C13639" s="52" t="s">
        <v>930</v>
      </c>
      <c r="D13639" s="52" t="s">
        <v>1435</v>
      </c>
      <c r="E13639" s="52" t="s">
        <v>962</v>
      </c>
      <c r="F13639" s="52" t="s">
        <v>201</v>
      </c>
      <c r="G13639" s="56" t="s">
        <v>963</v>
      </c>
      <c r="H13639" s="57">
        <v>1490000</v>
      </c>
    </row>
    <row r="13640" spans="1:8">
      <c r="A13640" s="52" t="s">
        <v>892</v>
      </c>
      <c r="B13640" s="52" t="s">
        <v>1616</v>
      </c>
      <c r="C13640" s="52" t="s">
        <v>930</v>
      </c>
      <c r="D13640" s="52" t="s">
        <v>1435</v>
      </c>
      <c r="E13640" s="52" t="s">
        <v>962</v>
      </c>
      <c r="F13640" s="52" t="s">
        <v>964</v>
      </c>
      <c r="G13640" s="56" t="s">
        <v>965</v>
      </c>
      <c r="H13640" s="57">
        <v>1490000</v>
      </c>
    </row>
    <row r="13641" spans="1:8">
      <c r="A13641" s="52" t="s">
        <v>892</v>
      </c>
      <c r="B13641" s="52" t="s">
        <v>1616</v>
      </c>
      <c r="C13641" s="52" t="s">
        <v>930</v>
      </c>
      <c r="D13641" s="52" t="s">
        <v>1435</v>
      </c>
      <c r="E13641" s="52" t="s">
        <v>1139</v>
      </c>
      <c r="F13641" s="52" t="s">
        <v>201</v>
      </c>
      <c r="G13641" s="56" t="s">
        <v>1140</v>
      </c>
      <c r="H13641" s="57">
        <v>1675538000</v>
      </c>
    </row>
    <row r="13642" spans="1:8">
      <c r="A13642" s="52" t="s">
        <v>892</v>
      </c>
      <c r="B13642" s="52" t="s">
        <v>1616</v>
      </c>
      <c r="C13642" s="52" t="s">
        <v>930</v>
      </c>
      <c r="D13642" s="52" t="s">
        <v>1435</v>
      </c>
      <c r="E13642" s="52" t="s">
        <v>1139</v>
      </c>
      <c r="F13642" s="52" t="s">
        <v>1203</v>
      </c>
      <c r="G13642" s="56" t="s">
        <v>1204</v>
      </c>
      <c r="H13642" s="57">
        <v>975195000</v>
      </c>
    </row>
    <row r="13643" spans="1:8">
      <c r="A13643" s="52" t="s">
        <v>892</v>
      </c>
      <c r="B13643" s="52" t="s">
        <v>1616</v>
      </c>
      <c r="C13643" s="52" t="s">
        <v>930</v>
      </c>
      <c r="D13643" s="52" t="s">
        <v>1435</v>
      </c>
      <c r="E13643" s="52" t="s">
        <v>1139</v>
      </c>
      <c r="F13643" s="52" t="s">
        <v>1141</v>
      </c>
      <c r="G13643" s="56" t="s">
        <v>1142</v>
      </c>
      <c r="H13643" s="57">
        <v>660810000</v>
      </c>
    </row>
    <row r="13644" spans="1:8">
      <c r="A13644" s="52" t="s">
        <v>892</v>
      </c>
      <c r="B13644" s="52" t="s">
        <v>1616</v>
      </c>
      <c r="C13644" s="52" t="s">
        <v>930</v>
      </c>
      <c r="D13644" s="52" t="s">
        <v>1435</v>
      </c>
      <c r="E13644" s="52" t="s">
        <v>1139</v>
      </c>
      <c r="F13644" s="52" t="s">
        <v>1266</v>
      </c>
      <c r="G13644" s="56" t="s">
        <v>1267</v>
      </c>
      <c r="H13644" s="57">
        <v>39533000</v>
      </c>
    </row>
    <row r="13645" spans="1:8">
      <c r="A13645" s="52" t="s">
        <v>892</v>
      </c>
      <c r="B13645" s="52" t="s">
        <v>1616</v>
      </c>
      <c r="C13645" s="52" t="s">
        <v>930</v>
      </c>
      <c r="D13645" s="52" t="s">
        <v>1435</v>
      </c>
      <c r="E13645" s="52" t="s">
        <v>966</v>
      </c>
      <c r="F13645" s="52" t="s">
        <v>201</v>
      </c>
      <c r="G13645" s="56" t="s">
        <v>967</v>
      </c>
      <c r="H13645" s="57">
        <v>777785090</v>
      </c>
    </row>
    <row r="13646" spans="1:8">
      <c r="A13646" s="52" t="s">
        <v>892</v>
      </c>
      <c r="B13646" s="52" t="s">
        <v>1616</v>
      </c>
      <c r="C13646" s="52" t="s">
        <v>930</v>
      </c>
      <c r="D13646" s="52" t="s">
        <v>1435</v>
      </c>
      <c r="E13646" s="52" t="s">
        <v>966</v>
      </c>
      <c r="F13646" s="52" t="s">
        <v>1293</v>
      </c>
      <c r="G13646" s="56" t="s">
        <v>1294</v>
      </c>
      <c r="H13646" s="57">
        <v>1237090</v>
      </c>
    </row>
    <row r="13647" spans="1:8">
      <c r="A13647" s="52" t="s">
        <v>892</v>
      </c>
      <c r="B13647" s="52" t="s">
        <v>1616</v>
      </c>
      <c r="C13647" s="52" t="s">
        <v>930</v>
      </c>
      <c r="D13647" s="52" t="s">
        <v>1435</v>
      </c>
      <c r="E13647" s="52" t="s">
        <v>966</v>
      </c>
      <c r="F13647" s="52" t="s">
        <v>970</v>
      </c>
      <c r="G13647" s="56" t="s">
        <v>971</v>
      </c>
      <c r="H13647" s="57">
        <v>776548000</v>
      </c>
    </row>
    <row r="13648" spans="1:8">
      <c r="A13648" s="52" t="s">
        <v>892</v>
      </c>
      <c r="B13648" s="52" t="s">
        <v>1616</v>
      </c>
      <c r="C13648" s="52" t="s">
        <v>930</v>
      </c>
      <c r="D13648" s="52" t="s">
        <v>1435</v>
      </c>
      <c r="E13648" s="52" t="s">
        <v>972</v>
      </c>
      <c r="F13648" s="52" t="s">
        <v>201</v>
      </c>
      <c r="G13648" s="56" t="s">
        <v>973</v>
      </c>
      <c r="H13648" s="57">
        <v>7769502518</v>
      </c>
    </row>
    <row r="13649" spans="1:8">
      <c r="A13649" s="52" t="s">
        <v>892</v>
      </c>
      <c r="B13649" s="52" t="s">
        <v>1616</v>
      </c>
      <c r="C13649" s="52" t="s">
        <v>930</v>
      </c>
      <c r="D13649" s="52" t="s">
        <v>1435</v>
      </c>
      <c r="E13649" s="52" t="s">
        <v>972</v>
      </c>
      <c r="F13649" s="52" t="s">
        <v>974</v>
      </c>
      <c r="G13649" s="56" t="s">
        <v>975</v>
      </c>
      <c r="H13649" s="57">
        <v>5972214910</v>
      </c>
    </row>
    <row r="13650" spans="1:8">
      <c r="A13650" s="52" t="s">
        <v>892</v>
      </c>
      <c r="B13650" s="52" t="s">
        <v>1616</v>
      </c>
      <c r="C13650" s="52" t="s">
        <v>930</v>
      </c>
      <c r="D13650" s="52" t="s">
        <v>1435</v>
      </c>
      <c r="E13650" s="52" t="s">
        <v>972</v>
      </c>
      <c r="F13650" s="52" t="s">
        <v>976</v>
      </c>
      <c r="G13650" s="56" t="s">
        <v>977</v>
      </c>
      <c r="H13650" s="57">
        <v>1151965098</v>
      </c>
    </row>
    <row r="13651" spans="1:8">
      <c r="A13651" s="52" t="s">
        <v>892</v>
      </c>
      <c r="B13651" s="52" t="s">
        <v>1616</v>
      </c>
      <c r="C13651" s="52" t="s">
        <v>930</v>
      </c>
      <c r="D13651" s="52" t="s">
        <v>1435</v>
      </c>
      <c r="E13651" s="52" t="s">
        <v>972</v>
      </c>
      <c r="F13651" s="52" t="s">
        <v>978</v>
      </c>
      <c r="G13651" s="56" t="s">
        <v>979</v>
      </c>
      <c r="H13651" s="57">
        <v>630200714</v>
      </c>
    </row>
    <row r="13652" spans="1:8">
      <c r="A13652" s="52" t="s">
        <v>892</v>
      </c>
      <c r="B13652" s="52" t="s">
        <v>1616</v>
      </c>
      <c r="C13652" s="52" t="s">
        <v>930</v>
      </c>
      <c r="D13652" s="52" t="s">
        <v>1435</v>
      </c>
      <c r="E13652" s="52" t="s">
        <v>972</v>
      </c>
      <c r="F13652" s="52" t="s">
        <v>980</v>
      </c>
      <c r="G13652" s="56" t="s">
        <v>981</v>
      </c>
      <c r="H13652" s="57">
        <v>686600</v>
      </c>
    </row>
    <row r="13653" spans="1:8">
      <c r="A13653" s="52" t="s">
        <v>892</v>
      </c>
      <c r="B13653" s="52" t="s">
        <v>1616</v>
      </c>
      <c r="C13653" s="52" t="s">
        <v>930</v>
      </c>
      <c r="D13653" s="52" t="s">
        <v>1435</v>
      </c>
      <c r="E13653" s="52" t="s">
        <v>972</v>
      </c>
      <c r="F13653" s="52" t="s">
        <v>1295</v>
      </c>
      <c r="G13653" s="56" t="s">
        <v>1296</v>
      </c>
      <c r="H13653" s="57">
        <v>14435196</v>
      </c>
    </row>
    <row r="13654" spans="1:8" ht="25.5">
      <c r="A13654" s="52" t="s">
        <v>892</v>
      </c>
      <c r="B13654" s="52" t="s">
        <v>1616</v>
      </c>
      <c r="C13654" s="52" t="s">
        <v>930</v>
      </c>
      <c r="D13654" s="52" t="s">
        <v>1435</v>
      </c>
      <c r="E13654" s="52" t="s">
        <v>1612</v>
      </c>
      <c r="F13654" s="52" t="s">
        <v>201</v>
      </c>
      <c r="G13654" s="56" t="s">
        <v>1613</v>
      </c>
      <c r="H13654" s="57">
        <v>63820018800</v>
      </c>
    </row>
    <row r="13655" spans="1:8">
      <c r="A13655" s="52" t="s">
        <v>892</v>
      </c>
      <c r="B13655" s="52" t="s">
        <v>1616</v>
      </c>
      <c r="C13655" s="52" t="s">
        <v>930</v>
      </c>
      <c r="D13655" s="52" t="s">
        <v>1435</v>
      </c>
      <c r="E13655" s="52" t="s">
        <v>1612</v>
      </c>
      <c r="F13655" s="52" t="s">
        <v>1614</v>
      </c>
      <c r="G13655" s="56" t="s">
        <v>1615</v>
      </c>
      <c r="H13655" s="57">
        <v>41236653100</v>
      </c>
    </row>
    <row r="13656" spans="1:8">
      <c r="A13656" s="52" t="s">
        <v>892</v>
      </c>
      <c r="B13656" s="52" t="s">
        <v>1616</v>
      </c>
      <c r="C13656" s="52" t="s">
        <v>930</v>
      </c>
      <c r="D13656" s="52" t="s">
        <v>1435</v>
      </c>
      <c r="E13656" s="52" t="s">
        <v>1612</v>
      </c>
      <c r="F13656" s="52" t="s">
        <v>1618</v>
      </c>
      <c r="G13656" s="56" t="s">
        <v>971</v>
      </c>
      <c r="H13656" s="57">
        <v>22583365700</v>
      </c>
    </row>
    <row r="13657" spans="1:8">
      <c r="A13657" s="52" t="s">
        <v>892</v>
      </c>
      <c r="B13657" s="52" t="s">
        <v>1616</v>
      </c>
      <c r="C13657" s="52" t="s">
        <v>930</v>
      </c>
      <c r="D13657" s="52" t="s">
        <v>1435</v>
      </c>
      <c r="E13657" s="52" t="s">
        <v>982</v>
      </c>
      <c r="F13657" s="52" t="s">
        <v>201</v>
      </c>
      <c r="G13657" s="56" t="s">
        <v>983</v>
      </c>
      <c r="H13657" s="57">
        <v>1071288800</v>
      </c>
    </row>
    <row r="13658" spans="1:8" ht="25.5">
      <c r="A13658" s="52" t="s">
        <v>892</v>
      </c>
      <c r="B13658" s="52" t="s">
        <v>1616</v>
      </c>
      <c r="C13658" s="52" t="s">
        <v>930</v>
      </c>
      <c r="D13658" s="52" t="s">
        <v>1435</v>
      </c>
      <c r="E13658" s="52" t="s">
        <v>982</v>
      </c>
      <c r="F13658" s="52" t="s">
        <v>984</v>
      </c>
      <c r="G13658" s="56" t="s">
        <v>985</v>
      </c>
      <c r="H13658" s="57">
        <v>114271000</v>
      </c>
    </row>
    <row r="13659" spans="1:8">
      <c r="A13659" s="52" t="s">
        <v>892</v>
      </c>
      <c r="B13659" s="52" t="s">
        <v>1616</v>
      </c>
      <c r="C13659" s="52" t="s">
        <v>930</v>
      </c>
      <c r="D13659" s="52" t="s">
        <v>1435</v>
      </c>
      <c r="E13659" s="52" t="s">
        <v>982</v>
      </c>
      <c r="F13659" s="52" t="s">
        <v>1242</v>
      </c>
      <c r="G13659" s="56" t="s">
        <v>971</v>
      </c>
      <c r="H13659" s="57">
        <v>957017800</v>
      </c>
    </row>
    <row r="13660" spans="1:8">
      <c r="A13660" s="52" t="s">
        <v>892</v>
      </c>
      <c r="B13660" s="52" t="s">
        <v>1616</v>
      </c>
      <c r="C13660" s="52" t="s">
        <v>930</v>
      </c>
      <c r="D13660" s="52" t="s">
        <v>1435</v>
      </c>
      <c r="E13660" s="52" t="s">
        <v>996</v>
      </c>
      <c r="F13660" s="52" t="s">
        <v>201</v>
      </c>
      <c r="G13660" s="56" t="s">
        <v>997</v>
      </c>
      <c r="H13660" s="57">
        <v>945718862</v>
      </c>
    </row>
    <row r="13661" spans="1:8">
      <c r="A13661" s="52" t="s">
        <v>892</v>
      </c>
      <c r="B13661" s="52" t="s">
        <v>1616</v>
      </c>
      <c r="C13661" s="52" t="s">
        <v>930</v>
      </c>
      <c r="D13661" s="52" t="s">
        <v>1435</v>
      </c>
      <c r="E13661" s="52" t="s">
        <v>996</v>
      </c>
      <c r="F13661" s="52" t="s">
        <v>998</v>
      </c>
      <c r="G13661" s="56" t="s">
        <v>999</v>
      </c>
      <c r="H13661" s="57">
        <v>695123841</v>
      </c>
    </row>
    <row r="13662" spans="1:8">
      <c r="A13662" s="52" t="s">
        <v>892</v>
      </c>
      <c r="B13662" s="52" t="s">
        <v>1616</v>
      </c>
      <c r="C13662" s="52" t="s">
        <v>930</v>
      </c>
      <c r="D13662" s="52" t="s">
        <v>1435</v>
      </c>
      <c r="E13662" s="52" t="s">
        <v>996</v>
      </c>
      <c r="F13662" s="52" t="s">
        <v>1000</v>
      </c>
      <c r="G13662" s="56" t="s">
        <v>1001</v>
      </c>
      <c r="H13662" s="57">
        <v>169304201</v>
      </c>
    </row>
    <row r="13663" spans="1:8">
      <c r="A13663" s="52" t="s">
        <v>892</v>
      </c>
      <c r="B13663" s="52" t="s">
        <v>1616</v>
      </c>
      <c r="C13663" s="52" t="s">
        <v>930</v>
      </c>
      <c r="D13663" s="52" t="s">
        <v>1435</v>
      </c>
      <c r="E13663" s="52" t="s">
        <v>996</v>
      </c>
      <c r="F13663" s="52" t="s">
        <v>1002</v>
      </c>
      <c r="G13663" s="56" t="s">
        <v>1003</v>
      </c>
      <c r="H13663" s="57">
        <v>18900000</v>
      </c>
    </row>
    <row r="13664" spans="1:8">
      <c r="A13664" s="52" t="s">
        <v>892</v>
      </c>
      <c r="B13664" s="52" t="s">
        <v>1616</v>
      </c>
      <c r="C13664" s="52" t="s">
        <v>930</v>
      </c>
      <c r="D13664" s="52" t="s">
        <v>1435</v>
      </c>
      <c r="E13664" s="52" t="s">
        <v>996</v>
      </c>
      <c r="F13664" s="52" t="s">
        <v>1004</v>
      </c>
      <c r="G13664" s="56" t="s">
        <v>1005</v>
      </c>
      <c r="H13664" s="57">
        <v>62390820</v>
      </c>
    </row>
    <row r="13665" spans="1:8">
      <c r="A13665" s="52" t="s">
        <v>892</v>
      </c>
      <c r="B13665" s="52" t="s">
        <v>1616</v>
      </c>
      <c r="C13665" s="52" t="s">
        <v>930</v>
      </c>
      <c r="D13665" s="52" t="s">
        <v>1435</v>
      </c>
      <c r="E13665" s="52" t="s">
        <v>1006</v>
      </c>
      <c r="F13665" s="52" t="s">
        <v>201</v>
      </c>
      <c r="G13665" s="56" t="s">
        <v>1007</v>
      </c>
      <c r="H13665" s="57">
        <v>602457638</v>
      </c>
    </row>
    <row r="13666" spans="1:8" ht="38.25">
      <c r="A13666" s="52" t="s">
        <v>892</v>
      </c>
      <c r="B13666" s="52" t="s">
        <v>1616</v>
      </c>
      <c r="C13666" s="52" t="s">
        <v>930</v>
      </c>
      <c r="D13666" s="52" t="s">
        <v>1435</v>
      </c>
      <c r="E13666" s="52" t="s">
        <v>1006</v>
      </c>
      <c r="F13666" s="52" t="s">
        <v>1008</v>
      </c>
      <c r="G13666" s="56" t="s">
        <v>1009</v>
      </c>
      <c r="H13666" s="57">
        <v>20834685</v>
      </c>
    </row>
    <row r="13667" spans="1:8" ht="38.25">
      <c r="A13667" s="52" t="s">
        <v>892</v>
      </c>
      <c r="B13667" s="52" t="s">
        <v>1616</v>
      </c>
      <c r="C13667" s="52" t="s">
        <v>930</v>
      </c>
      <c r="D13667" s="52" t="s">
        <v>1435</v>
      </c>
      <c r="E13667" s="52" t="s">
        <v>1006</v>
      </c>
      <c r="F13667" s="52" t="s">
        <v>1012</v>
      </c>
      <c r="G13667" s="56" t="s">
        <v>1013</v>
      </c>
      <c r="H13667" s="57">
        <v>46242143</v>
      </c>
    </row>
    <row r="13668" spans="1:8">
      <c r="A13668" s="52" t="s">
        <v>892</v>
      </c>
      <c r="B13668" s="52" t="s">
        <v>1616</v>
      </c>
      <c r="C13668" s="52" t="s">
        <v>930</v>
      </c>
      <c r="D13668" s="52" t="s">
        <v>1435</v>
      </c>
      <c r="E13668" s="52" t="s">
        <v>1006</v>
      </c>
      <c r="F13668" s="52" t="s">
        <v>1014</v>
      </c>
      <c r="G13668" s="56" t="s">
        <v>1015</v>
      </c>
      <c r="H13668" s="57">
        <v>173264810</v>
      </c>
    </row>
    <row r="13669" spans="1:8" ht="25.5">
      <c r="A13669" s="52" t="s">
        <v>892</v>
      </c>
      <c r="B13669" s="52" t="s">
        <v>1616</v>
      </c>
      <c r="C13669" s="52" t="s">
        <v>930</v>
      </c>
      <c r="D13669" s="52" t="s">
        <v>1435</v>
      </c>
      <c r="E13669" s="52" t="s">
        <v>1006</v>
      </c>
      <c r="F13669" s="52" t="s">
        <v>1016</v>
      </c>
      <c r="G13669" s="56" t="s">
        <v>1017</v>
      </c>
      <c r="H13669" s="57">
        <v>362116000</v>
      </c>
    </row>
    <row r="13670" spans="1:8">
      <c r="A13670" s="52" t="s">
        <v>892</v>
      </c>
      <c r="B13670" s="52" t="s">
        <v>1616</v>
      </c>
      <c r="C13670" s="52" t="s">
        <v>930</v>
      </c>
      <c r="D13670" s="52" t="s">
        <v>1435</v>
      </c>
      <c r="E13670" s="52" t="s">
        <v>1021</v>
      </c>
      <c r="F13670" s="52" t="s">
        <v>201</v>
      </c>
      <c r="G13670" s="56" t="s">
        <v>1022</v>
      </c>
      <c r="H13670" s="57">
        <v>6794472309</v>
      </c>
    </row>
    <row r="13671" spans="1:8">
      <c r="A13671" s="52" t="s">
        <v>892</v>
      </c>
      <c r="B13671" s="52" t="s">
        <v>1616</v>
      </c>
      <c r="C13671" s="52" t="s">
        <v>930</v>
      </c>
      <c r="D13671" s="52" t="s">
        <v>1435</v>
      </c>
      <c r="E13671" s="52" t="s">
        <v>1021</v>
      </c>
      <c r="F13671" s="52" t="s">
        <v>1023</v>
      </c>
      <c r="G13671" s="56" t="s">
        <v>1024</v>
      </c>
      <c r="H13671" s="57">
        <v>59405000</v>
      </c>
    </row>
    <row r="13672" spans="1:8">
      <c r="A13672" s="52" t="s">
        <v>892</v>
      </c>
      <c r="B13672" s="52" t="s">
        <v>1616</v>
      </c>
      <c r="C13672" s="52" t="s">
        <v>930</v>
      </c>
      <c r="D13672" s="52" t="s">
        <v>1435</v>
      </c>
      <c r="E13672" s="52" t="s">
        <v>1021</v>
      </c>
      <c r="F13672" s="52" t="s">
        <v>1025</v>
      </c>
      <c r="G13672" s="56" t="s">
        <v>1026</v>
      </c>
      <c r="H13672" s="57">
        <v>35200000</v>
      </c>
    </row>
    <row r="13673" spans="1:8">
      <c r="A13673" s="52" t="s">
        <v>892</v>
      </c>
      <c r="B13673" s="52" t="s">
        <v>1616</v>
      </c>
      <c r="C13673" s="52" t="s">
        <v>930</v>
      </c>
      <c r="D13673" s="52" t="s">
        <v>1435</v>
      </c>
      <c r="E13673" s="52" t="s">
        <v>1021</v>
      </c>
      <c r="F13673" s="52" t="s">
        <v>1243</v>
      </c>
      <c r="G13673" s="56" t="s">
        <v>1244</v>
      </c>
      <c r="H13673" s="57">
        <v>38340000</v>
      </c>
    </row>
    <row r="13674" spans="1:8">
      <c r="A13674" s="52" t="s">
        <v>892</v>
      </c>
      <c r="B13674" s="52" t="s">
        <v>1616</v>
      </c>
      <c r="C13674" s="52" t="s">
        <v>930</v>
      </c>
      <c r="D13674" s="52" t="s">
        <v>1435</v>
      </c>
      <c r="E13674" s="52" t="s">
        <v>1021</v>
      </c>
      <c r="F13674" s="52" t="s">
        <v>1031</v>
      </c>
      <c r="G13674" s="56" t="s">
        <v>1032</v>
      </c>
      <c r="H13674" s="57">
        <v>3243073999</v>
      </c>
    </row>
    <row r="13675" spans="1:8">
      <c r="A13675" s="52" t="s">
        <v>892</v>
      </c>
      <c r="B13675" s="52" t="s">
        <v>1616</v>
      </c>
      <c r="C13675" s="52" t="s">
        <v>930</v>
      </c>
      <c r="D13675" s="52" t="s">
        <v>1435</v>
      </c>
      <c r="E13675" s="52" t="s">
        <v>1021</v>
      </c>
      <c r="F13675" s="52" t="s">
        <v>1033</v>
      </c>
      <c r="G13675" s="56" t="s">
        <v>1034</v>
      </c>
      <c r="H13675" s="57">
        <v>3418453310</v>
      </c>
    </row>
    <row r="13676" spans="1:8">
      <c r="A13676" s="52" t="s">
        <v>892</v>
      </c>
      <c r="B13676" s="52" t="s">
        <v>1616</v>
      </c>
      <c r="C13676" s="52" t="s">
        <v>930</v>
      </c>
      <c r="D13676" s="52" t="s">
        <v>1435</v>
      </c>
      <c r="E13676" s="52" t="s">
        <v>1035</v>
      </c>
      <c r="F13676" s="52" t="s">
        <v>201</v>
      </c>
      <c r="G13676" s="56" t="s">
        <v>1036</v>
      </c>
      <c r="H13676" s="57">
        <v>777602000</v>
      </c>
    </row>
    <row r="13677" spans="1:8">
      <c r="A13677" s="52" t="s">
        <v>892</v>
      </c>
      <c r="B13677" s="52" t="s">
        <v>1616</v>
      </c>
      <c r="C13677" s="52" t="s">
        <v>930</v>
      </c>
      <c r="D13677" s="52" t="s">
        <v>1435</v>
      </c>
      <c r="E13677" s="52" t="s">
        <v>1035</v>
      </c>
      <c r="F13677" s="52" t="s">
        <v>1037</v>
      </c>
      <c r="G13677" s="56" t="s">
        <v>1038</v>
      </c>
      <c r="H13677" s="57">
        <v>36315000</v>
      </c>
    </row>
    <row r="13678" spans="1:8">
      <c r="A13678" s="52" t="s">
        <v>892</v>
      </c>
      <c r="B13678" s="52" t="s">
        <v>1616</v>
      </c>
      <c r="C13678" s="52" t="s">
        <v>930</v>
      </c>
      <c r="D13678" s="52" t="s">
        <v>1435</v>
      </c>
      <c r="E13678" s="52" t="s">
        <v>1035</v>
      </c>
      <c r="F13678" s="52" t="s">
        <v>1039</v>
      </c>
      <c r="G13678" s="56" t="s">
        <v>1040</v>
      </c>
      <c r="H13678" s="57">
        <v>107301000</v>
      </c>
    </row>
    <row r="13679" spans="1:8">
      <c r="A13679" s="52" t="s">
        <v>892</v>
      </c>
      <c r="B13679" s="52" t="s">
        <v>1616</v>
      </c>
      <c r="C13679" s="52" t="s">
        <v>930</v>
      </c>
      <c r="D13679" s="52" t="s">
        <v>1435</v>
      </c>
      <c r="E13679" s="52" t="s">
        <v>1035</v>
      </c>
      <c r="F13679" s="52" t="s">
        <v>1041</v>
      </c>
      <c r="G13679" s="56" t="s">
        <v>1028</v>
      </c>
      <c r="H13679" s="57">
        <v>137365000</v>
      </c>
    </row>
    <row r="13680" spans="1:8">
      <c r="A13680" s="52" t="s">
        <v>892</v>
      </c>
      <c r="B13680" s="52" t="s">
        <v>1616</v>
      </c>
      <c r="C13680" s="52" t="s">
        <v>930</v>
      </c>
      <c r="D13680" s="52" t="s">
        <v>1435</v>
      </c>
      <c r="E13680" s="52" t="s">
        <v>1035</v>
      </c>
      <c r="F13680" s="52" t="s">
        <v>1042</v>
      </c>
      <c r="G13680" s="56" t="s">
        <v>1043</v>
      </c>
      <c r="H13680" s="57">
        <v>496456000</v>
      </c>
    </row>
    <row r="13681" spans="1:8">
      <c r="A13681" s="52" t="s">
        <v>892</v>
      </c>
      <c r="B13681" s="52" t="s">
        <v>1616</v>
      </c>
      <c r="C13681" s="52" t="s">
        <v>930</v>
      </c>
      <c r="D13681" s="52" t="s">
        <v>1435</v>
      </c>
      <c r="E13681" s="52" t="s">
        <v>1035</v>
      </c>
      <c r="F13681" s="52" t="s">
        <v>1221</v>
      </c>
      <c r="G13681" s="56" t="s">
        <v>971</v>
      </c>
      <c r="H13681" s="57">
        <v>165000</v>
      </c>
    </row>
    <row r="13682" spans="1:8">
      <c r="A13682" s="52" t="s">
        <v>892</v>
      </c>
      <c r="B13682" s="52" t="s">
        <v>1616</v>
      </c>
      <c r="C13682" s="52" t="s">
        <v>930</v>
      </c>
      <c r="D13682" s="52" t="s">
        <v>1435</v>
      </c>
      <c r="E13682" s="52" t="s">
        <v>1044</v>
      </c>
      <c r="F13682" s="52" t="s">
        <v>201</v>
      </c>
      <c r="G13682" s="56" t="s">
        <v>1045</v>
      </c>
      <c r="H13682" s="57">
        <v>181375350</v>
      </c>
    </row>
    <row r="13683" spans="1:8">
      <c r="A13683" s="52" t="s">
        <v>892</v>
      </c>
      <c r="B13683" s="52" t="s">
        <v>1616</v>
      </c>
      <c r="C13683" s="52" t="s">
        <v>930</v>
      </c>
      <c r="D13683" s="52" t="s">
        <v>1435</v>
      </c>
      <c r="E13683" s="52" t="s">
        <v>1044</v>
      </c>
      <c r="F13683" s="52" t="s">
        <v>1046</v>
      </c>
      <c r="G13683" s="56" t="s">
        <v>1047</v>
      </c>
      <c r="H13683" s="57">
        <v>29800000</v>
      </c>
    </row>
    <row r="13684" spans="1:8">
      <c r="A13684" s="52" t="s">
        <v>892</v>
      </c>
      <c r="B13684" s="52" t="s">
        <v>1616</v>
      </c>
      <c r="C13684" s="52" t="s">
        <v>930</v>
      </c>
      <c r="D13684" s="52" t="s">
        <v>1435</v>
      </c>
      <c r="E13684" s="52" t="s">
        <v>1044</v>
      </c>
      <c r="F13684" s="52" t="s">
        <v>1310</v>
      </c>
      <c r="G13684" s="56" t="s">
        <v>1311</v>
      </c>
      <c r="H13684" s="57">
        <v>5350000</v>
      </c>
    </row>
    <row r="13685" spans="1:8">
      <c r="A13685" s="52" t="s">
        <v>892</v>
      </c>
      <c r="B13685" s="52" t="s">
        <v>1616</v>
      </c>
      <c r="C13685" s="52" t="s">
        <v>930</v>
      </c>
      <c r="D13685" s="52" t="s">
        <v>1435</v>
      </c>
      <c r="E13685" s="52" t="s">
        <v>1044</v>
      </c>
      <c r="F13685" s="52" t="s">
        <v>1048</v>
      </c>
      <c r="G13685" s="56" t="s">
        <v>1049</v>
      </c>
      <c r="H13685" s="57">
        <v>16465350</v>
      </c>
    </row>
    <row r="13686" spans="1:8">
      <c r="A13686" s="52" t="s">
        <v>892</v>
      </c>
      <c r="B13686" s="52" t="s">
        <v>1616</v>
      </c>
      <c r="C13686" s="52" t="s">
        <v>930</v>
      </c>
      <c r="D13686" s="52" t="s">
        <v>1435</v>
      </c>
      <c r="E13686" s="52" t="s">
        <v>1044</v>
      </c>
      <c r="F13686" s="52" t="s">
        <v>1050</v>
      </c>
      <c r="G13686" s="56" t="s">
        <v>1051</v>
      </c>
      <c r="H13686" s="57">
        <v>129760000</v>
      </c>
    </row>
    <row r="13687" spans="1:8" ht="25.5">
      <c r="A13687" s="52" t="s">
        <v>892</v>
      </c>
      <c r="B13687" s="52" t="s">
        <v>1616</v>
      </c>
      <c r="C13687" s="52" t="s">
        <v>930</v>
      </c>
      <c r="D13687" s="52" t="s">
        <v>1435</v>
      </c>
      <c r="E13687" s="52" t="s">
        <v>1058</v>
      </c>
      <c r="F13687" s="52" t="s">
        <v>201</v>
      </c>
      <c r="G13687" s="56" t="s">
        <v>1059</v>
      </c>
      <c r="H13687" s="57">
        <v>202350100</v>
      </c>
    </row>
    <row r="13688" spans="1:8">
      <c r="A13688" s="52" t="s">
        <v>892</v>
      </c>
      <c r="B13688" s="52" t="s">
        <v>1616</v>
      </c>
      <c r="C13688" s="52" t="s">
        <v>930</v>
      </c>
      <c r="D13688" s="52" t="s">
        <v>1435</v>
      </c>
      <c r="E13688" s="52" t="s">
        <v>1058</v>
      </c>
      <c r="F13688" s="52" t="s">
        <v>1062</v>
      </c>
      <c r="G13688" s="56" t="s">
        <v>1063</v>
      </c>
      <c r="H13688" s="57">
        <v>2114000</v>
      </c>
    </row>
    <row r="13689" spans="1:8">
      <c r="A13689" s="52" t="s">
        <v>892</v>
      </c>
      <c r="B13689" s="52" t="s">
        <v>1616</v>
      </c>
      <c r="C13689" s="52" t="s">
        <v>930</v>
      </c>
      <c r="D13689" s="52" t="s">
        <v>1435</v>
      </c>
      <c r="E13689" s="52" t="s">
        <v>1058</v>
      </c>
      <c r="F13689" s="52" t="s">
        <v>1064</v>
      </c>
      <c r="G13689" s="56" t="s">
        <v>1065</v>
      </c>
      <c r="H13689" s="57">
        <v>182951100</v>
      </c>
    </row>
    <row r="13690" spans="1:8">
      <c r="A13690" s="52" t="s">
        <v>892</v>
      </c>
      <c r="B13690" s="52" t="s">
        <v>1616</v>
      </c>
      <c r="C13690" s="52" t="s">
        <v>930</v>
      </c>
      <c r="D13690" s="52" t="s">
        <v>1435</v>
      </c>
      <c r="E13690" s="52" t="s">
        <v>1058</v>
      </c>
      <c r="F13690" s="52" t="s">
        <v>1066</v>
      </c>
      <c r="G13690" s="56" t="s">
        <v>1067</v>
      </c>
      <c r="H13690" s="57">
        <v>13785000</v>
      </c>
    </row>
    <row r="13691" spans="1:8">
      <c r="A13691" s="52" t="s">
        <v>892</v>
      </c>
      <c r="B13691" s="52" t="s">
        <v>1616</v>
      </c>
      <c r="C13691" s="52" t="s">
        <v>930</v>
      </c>
      <c r="D13691" s="52" t="s">
        <v>1435</v>
      </c>
      <c r="E13691" s="52" t="s">
        <v>1058</v>
      </c>
      <c r="F13691" s="52" t="s">
        <v>1070</v>
      </c>
      <c r="G13691" s="56" t="s">
        <v>1071</v>
      </c>
      <c r="H13691" s="57">
        <v>3500000</v>
      </c>
    </row>
    <row r="13692" spans="1:8" ht="25.5">
      <c r="A13692" s="52" t="s">
        <v>892</v>
      </c>
      <c r="B13692" s="52" t="s">
        <v>1616</v>
      </c>
      <c r="C13692" s="52" t="s">
        <v>930</v>
      </c>
      <c r="D13692" s="52" t="s">
        <v>1435</v>
      </c>
      <c r="E13692" s="52" t="s">
        <v>1072</v>
      </c>
      <c r="F13692" s="52" t="s">
        <v>201</v>
      </c>
      <c r="G13692" s="56" t="s">
        <v>1073</v>
      </c>
      <c r="H13692" s="57">
        <v>333335980</v>
      </c>
    </row>
    <row r="13693" spans="1:8">
      <c r="A13693" s="52" t="s">
        <v>892</v>
      </c>
      <c r="B13693" s="52" t="s">
        <v>1616</v>
      </c>
      <c r="C13693" s="52" t="s">
        <v>930</v>
      </c>
      <c r="D13693" s="52" t="s">
        <v>1435</v>
      </c>
      <c r="E13693" s="52" t="s">
        <v>1072</v>
      </c>
      <c r="F13693" s="52" t="s">
        <v>1074</v>
      </c>
      <c r="G13693" s="56" t="s">
        <v>1067</v>
      </c>
      <c r="H13693" s="57">
        <v>43890000</v>
      </c>
    </row>
    <row r="13694" spans="1:8">
      <c r="A13694" s="52" t="s">
        <v>892</v>
      </c>
      <c r="B13694" s="52" t="s">
        <v>1616</v>
      </c>
      <c r="C13694" s="52" t="s">
        <v>930</v>
      </c>
      <c r="D13694" s="52" t="s">
        <v>1435</v>
      </c>
      <c r="E13694" s="52" t="s">
        <v>1072</v>
      </c>
      <c r="F13694" s="52" t="s">
        <v>1075</v>
      </c>
      <c r="G13694" s="56" t="s">
        <v>1065</v>
      </c>
      <c r="H13694" s="57">
        <v>267275000</v>
      </c>
    </row>
    <row r="13695" spans="1:8">
      <c r="A13695" s="52" t="s">
        <v>892</v>
      </c>
      <c r="B13695" s="52" t="s">
        <v>1616</v>
      </c>
      <c r="C13695" s="52" t="s">
        <v>930</v>
      </c>
      <c r="D13695" s="52" t="s">
        <v>1435</v>
      </c>
      <c r="E13695" s="52" t="s">
        <v>1072</v>
      </c>
      <c r="F13695" s="52" t="s">
        <v>1252</v>
      </c>
      <c r="G13695" s="56" t="s">
        <v>1253</v>
      </c>
      <c r="H13695" s="57">
        <v>22170980</v>
      </c>
    </row>
    <row r="13696" spans="1:8" ht="25.5">
      <c r="A13696" s="52" t="s">
        <v>892</v>
      </c>
      <c r="B13696" s="52" t="s">
        <v>1616</v>
      </c>
      <c r="C13696" s="52" t="s">
        <v>930</v>
      </c>
      <c r="D13696" s="52" t="s">
        <v>1435</v>
      </c>
      <c r="E13696" s="52" t="s">
        <v>1076</v>
      </c>
      <c r="F13696" s="52" t="s">
        <v>201</v>
      </c>
      <c r="G13696" s="56" t="s">
        <v>1077</v>
      </c>
      <c r="H13696" s="57">
        <v>1043941743</v>
      </c>
    </row>
    <row r="13697" spans="1:8">
      <c r="A13697" s="52" t="s">
        <v>892</v>
      </c>
      <c r="B13697" s="52" t="s">
        <v>1616</v>
      </c>
      <c r="C13697" s="52" t="s">
        <v>930</v>
      </c>
      <c r="D13697" s="52" t="s">
        <v>1435</v>
      </c>
      <c r="E13697" s="52" t="s">
        <v>1076</v>
      </c>
      <c r="F13697" s="52" t="s">
        <v>1112</v>
      </c>
      <c r="G13697" s="56" t="s">
        <v>1113</v>
      </c>
      <c r="H13697" s="57">
        <v>480647143</v>
      </c>
    </row>
    <row r="13698" spans="1:8">
      <c r="A13698" s="52" t="s">
        <v>892</v>
      </c>
      <c r="B13698" s="52" t="s">
        <v>1616</v>
      </c>
      <c r="C13698" s="52" t="s">
        <v>930</v>
      </c>
      <c r="D13698" s="52" t="s">
        <v>1435</v>
      </c>
      <c r="E13698" s="52" t="s">
        <v>1076</v>
      </c>
      <c r="F13698" s="52" t="s">
        <v>1080</v>
      </c>
      <c r="G13698" s="56" t="s">
        <v>1081</v>
      </c>
      <c r="H13698" s="57">
        <v>42480000</v>
      </c>
    </row>
    <row r="13699" spans="1:8">
      <c r="A13699" s="52" t="s">
        <v>892</v>
      </c>
      <c r="B13699" s="52" t="s">
        <v>1616</v>
      </c>
      <c r="C13699" s="52" t="s">
        <v>930</v>
      </c>
      <c r="D13699" s="52" t="s">
        <v>1435</v>
      </c>
      <c r="E13699" s="52" t="s">
        <v>1076</v>
      </c>
      <c r="F13699" s="52" t="s">
        <v>1082</v>
      </c>
      <c r="G13699" s="56" t="s">
        <v>971</v>
      </c>
      <c r="H13699" s="57">
        <v>520814600</v>
      </c>
    </row>
    <row r="13700" spans="1:8">
      <c r="A13700" s="52" t="s">
        <v>892</v>
      </c>
      <c r="B13700" s="52" t="s">
        <v>1616</v>
      </c>
      <c r="C13700" s="52" t="s">
        <v>930</v>
      </c>
      <c r="D13700" s="52" t="s">
        <v>1435</v>
      </c>
      <c r="E13700" s="52" t="s">
        <v>1189</v>
      </c>
      <c r="F13700" s="52" t="s">
        <v>201</v>
      </c>
      <c r="G13700" s="56" t="s">
        <v>1190</v>
      </c>
      <c r="H13700" s="57">
        <v>2293000</v>
      </c>
    </row>
    <row r="13701" spans="1:8">
      <c r="A13701" s="52" t="s">
        <v>892</v>
      </c>
      <c r="B13701" s="52" t="s">
        <v>1616</v>
      </c>
      <c r="C13701" s="52" t="s">
        <v>930</v>
      </c>
      <c r="D13701" s="52" t="s">
        <v>1435</v>
      </c>
      <c r="E13701" s="52" t="s">
        <v>1189</v>
      </c>
      <c r="F13701" s="52" t="s">
        <v>1191</v>
      </c>
      <c r="G13701" s="56" t="s">
        <v>1192</v>
      </c>
      <c r="H13701" s="57">
        <v>2293000</v>
      </c>
    </row>
    <row r="13702" spans="1:8">
      <c r="A13702" s="52" t="s">
        <v>892</v>
      </c>
      <c r="B13702" s="52" t="s">
        <v>1616</v>
      </c>
      <c r="C13702" s="52" t="s">
        <v>930</v>
      </c>
      <c r="D13702" s="52" t="s">
        <v>1435</v>
      </c>
      <c r="E13702" s="52" t="s">
        <v>1580</v>
      </c>
      <c r="F13702" s="52" t="s">
        <v>201</v>
      </c>
      <c r="G13702" s="56" t="s">
        <v>1581</v>
      </c>
      <c r="H13702" s="57">
        <v>720000</v>
      </c>
    </row>
    <row r="13703" spans="1:8">
      <c r="A13703" s="52" t="s">
        <v>892</v>
      </c>
      <c r="B13703" s="52" t="s">
        <v>1616</v>
      </c>
      <c r="C13703" s="52" t="s">
        <v>930</v>
      </c>
      <c r="D13703" s="52" t="s">
        <v>1435</v>
      </c>
      <c r="E13703" s="52" t="s">
        <v>1580</v>
      </c>
      <c r="F13703" s="52" t="s">
        <v>1582</v>
      </c>
      <c r="G13703" s="56" t="s">
        <v>971</v>
      </c>
      <c r="H13703" s="57">
        <v>720000</v>
      </c>
    </row>
    <row r="13704" spans="1:8" ht="25.5">
      <c r="A13704" s="52" t="s">
        <v>892</v>
      </c>
      <c r="B13704" s="52" t="s">
        <v>1616</v>
      </c>
      <c r="C13704" s="52" t="s">
        <v>930</v>
      </c>
      <c r="D13704" s="52" t="s">
        <v>1435</v>
      </c>
      <c r="E13704" s="52" t="s">
        <v>1346</v>
      </c>
      <c r="F13704" s="52" t="s">
        <v>201</v>
      </c>
      <c r="G13704" s="56" t="s">
        <v>1347</v>
      </c>
      <c r="H13704" s="57">
        <v>21953000</v>
      </c>
    </row>
    <row r="13705" spans="1:8">
      <c r="A13705" s="52" t="s">
        <v>892</v>
      </c>
      <c r="B13705" s="52" t="s">
        <v>1616</v>
      </c>
      <c r="C13705" s="52" t="s">
        <v>930</v>
      </c>
      <c r="D13705" s="52" t="s">
        <v>1435</v>
      </c>
      <c r="E13705" s="52" t="s">
        <v>1346</v>
      </c>
      <c r="F13705" s="52" t="s">
        <v>1381</v>
      </c>
      <c r="G13705" s="56" t="s">
        <v>1382</v>
      </c>
      <c r="H13705" s="57">
        <v>2000000</v>
      </c>
    </row>
    <row r="13706" spans="1:8">
      <c r="A13706" s="52" t="s">
        <v>892</v>
      </c>
      <c r="B13706" s="52" t="s">
        <v>1616</v>
      </c>
      <c r="C13706" s="52" t="s">
        <v>930</v>
      </c>
      <c r="D13706" s="52" t="s">
        <v>1435</v>
      </c>
      <c r="E13706" s="52" t="s">
        <v>1346</v>
      </c>
      <c r="F13706" s="52" t="s">
        <v>1383</v>
      </c>
      <c r="G13706" s="56" t="s">
        <v>1384</v>
      </c>
      <c r="H13706" s="57">
        <v>19953000</v>
      </c>
    </row>
    <row r="13707" spans="1:8">
      <c r="A13707" s="52" t="s">
        <v>892</v>
      </c>
      <c r="B13707" s="52" t="s">
        <v>1616</v>
      </c>
      <c r="C13707" s="52" t="s">
        <v>930</v>
      </c>
      <c r="D13707" s="52" t="s">
        <v>1435</v>
      </c>
      <c r="E13707" s="52" t="s">
        <v>1083</v>
      </c>
      <c r="F13707" s="52" t="s">
        <v>201</v>
      </c>
      <c r="G13707" s="56" t="s">
        <v>971</v>
      </c>
      <c r="H13707" s="57">
        <v>8563658092</v>
      </c>
    </row>
    <row r="13708" spans="1:8">
      <c r="A13708" s="52" t="s">
        <v>892</v>
      </c>
      <c r="B13708" s="52" t="s">
        <v>1616</v>
      </c>
      <c r="C13708" s="52" t="s">
        <v>930</v>
      </c>
      <c r="D13708" s="52" t="s">
        <v>1435</v>
      </c>
      <c r="E13708" s="52" t="s">
        <v>1083</v>
      </c>
      <c r="F13708" s="52" t="s">
        <v>1088</v>
      </c>
      <c r="G13708" s="56" t="s">
        <v>1089</v>
      </c>
      <c r="H13708" s="57">
        <v>406203736</v>
      </c>
    </row>
    <row r="13709" spans="1:8" ht="25.5">
      <c r="A13709" s="52" t="s">
        <v>892</v>
      </c>
      <c r="B13709" s="52" t="s">
        <v>1616</v>
      </c>
      <c r="C13709" s="52" t="s">
        <v>930</v>
      </c>
      <c r="D13709" s="52" t="s">
        <v>1435</v>
      </c>
      <c r="E13709" s="52" t="s">
        <v>1083</v>
      </c>
      <c r="F13709" s="52" t="s">
        <v>1567</v>
      </c>
      <c r="G13709" s="56" t="s">
        <v>1568</v>
      </c>
      <c r="H13709" s="57">
        <v>11000000</v>
      </c>
    </row>
    <row r="13710" spans="1:8">
      <c r="A13710" s="52" t="s">
        <v>892</v>
      </c>
      <c r="B13710" s="52" t="s">
        <v>1616</v>
      </c>
      <c r="C13710" s="52" t="s">
        <v>930</v>
      </c>
      <c r="D13710" s="52" t="s">
        <v>1435</v>
      </c>
      <c r="E13710" s="52" t="s">
        <v>1083</v>
      </c>
      <c r="F13710" s="52" t="s">
        <v>1090</v>
      </c>
      <c r="G13710" s="56" t="s">
        <v>1091</v>
      </c>
      <c r="H13710" s="57">
        <v>8146454356</v>
      </c>
    </row>
    <row r="13711" spans="1:8" ht="38.25">
      <c r="A13711" s="52" t="s">
        <v>892</v>
      </c>
      <c r="B13711" s="52" t="s">
        <v>1616</v>
      </c>
      <c r="C13711" s="52" t="s">
        <v>930</v>
      </c>
      <c r="D13711" s="52" t="s">
        <v>1435</v>
      </c>
      <c r="E13711" s="52" t="s">
        <v>1254</v>
      </c>
      <c r="F13711" s="52" t="s">
        <v>201</v>
      </c>
      <c r="G13711" s="56" t="s">
        <v>1255</v>
      </c>
      <c r="H13711" s="57">
        <v>26563484328</v>
      </c>
    </row>
    <row r="13712" spans="1:8">
      <c r="A13712" s="52" t="s">
        <v>892</v>
      </c>
      <c r="B13712" s="52" t="s">
        <v>1616</v>
      </c>
      <c r="C13712" s="52" t="s">
        <v>930</v>
      </c>
      <c r="D13712" s="52" t="s">
        <v>1435</v>
      </c>
      <c r="E13712" s="52" t="s">
        <v>1254</v>
      </c>
      <c r="F13712" s="52" t="s">
        <v>1433</v>
      </c>
      <c r="G13712" s="56" t="s">
        <v>1434</v>
      </c>
      <c r="H13712" s="57">
        <v>941250300</v>
      </c>
    </row>
    <row r="13713" spans="1:8">
      <c r="A13713" s="52" t="s">
        <v>892</v>
      </c>
      <c r="B13713" s="52" t="s">
        <v>1616</v>
      </c>
      <c r="C13713" s="52" t="s">
        <v>930</v>
      </c>
      <c r="D13713" s="52" t="s">
        <v>1435</v>
      </c>
      <c r="E13713" s="52" t="s">
        <v>1254</v>
      </c>
      <c r="F13713" s="52" t="s">
        <v>1635</v>
      </c>
      <c r="G13713" s="56" t="s">
        <v>1636</v>
      </c>
      <c r="H13713" s="57">
        <v>1190000</v>
      </c>
    </row>
    <row r="13714" spans="1:8">
      <c r="A13714" s="52" t="s">
        <v>892</v>
      </c>
      <c r="B13714" s="52" t="s">
        <v>1616</v>
      </c>
      <c r="C13714" s="52" t="s">
        <v>930</v>
      </c>
      <c r="D13714" s="52" t="s">
        <v>1435</v>
      </c>
      <c r="E13714" s="52" t="s">
        <v>1254</v>
      </c>
      <c r="F13714" s="52" t="s">
        <v>1350</v>
      </c>
      <c r="G13714" s="56" t="s">
        <v>1351</v>
      </c>
      <c r="H13714" s="57">
        <v>648636000</v>
      </c>
    </row>
    <row r="13715" spans="1:8" ht="51">
      <c r="A13715" s="52" t="s">
        <v>892</v>
      </c>
      <c r="B13715" s="52" t="s">
        <v>1616</v>
      </c>
      <c r="C13715" s="52" t="s">
        <v>930</v>
      </c>
      <c r="D13715" s="52" t="s">
        <v>1435</v>
      </c>
      <c r="E13715" s="52" t="s">
        <v>1254</v>
      </c>
      <c r="F13715" s="52" t="s">
        <v>1256</v>
      </c>
      <c r="G13715" s="56" t="s">
        <v>1257</v>
      </c>
      <c r="H13715" s="57">
        <v>20852092928</v>
      </c>
    </row>
    <row r="13716" spans="1:8">
      <c r="A13716" s="52" t="s">
        <v>892</v>
      </c>
      <c r="B13716" s="52" t="s">
        <v>1616</v>
      </c>
      <c r="C13716" s="52" t="s">
        <v>930</v>
      </c>
      <c r="D13716" s="52" t="s">
        <v>1435</v>
      </c>
      <c r="E13716" s="52" t="s">
        <v>1254</v>
      </c>
      <c r="F13716" s="52" t="s">
        <v>1352</v>
      </c>
      <c r="G13716" s="56" t="s">
        <v>971</v>
      </c>
      <c r="H13716" s="57">
        <v>4120315100</v>
      </c>
    </row>
    <row r="13717" spans="1:8">
      <c r="A13717" s="52" t="s">
        <v>892</v>
      </c>
      <c r="B13717" s="52" t="s">
        <v>1616</v>
      </c>
      <c r="C13717" s="52" t="s">
        <v>930</v>
      </c>
      <c r="D13717" s="52" t="s">
        <v>1435</v>
      </c>
      <c r="E13717" s="52" t="s">
        <v>1262</v>
      </c>
      <c r="F13717" s="52" t="s">
        <v>201</v>
      </c>
      <c r="G13717" s="56" t="s">
        <v>1263</v>
      </c>
      <c r="H13717" s="57">
        <v>159961000</v>
      </c>
    </row>
    <row r="13718" spans="1:8">
      <c r="A13718" s="52" t="s">
        <v>892</v>
      </c>
      <c r="B13718" s="52" t="s">
        <v>1616</v>
      </c>
      <c r="C13718" s="52" t="s">
        <v>930</v>
      </c>
      <c r="D13718" s="52" t="s">
        <v>1435</v>
      </c>
      <c r="E13718" s="52" t="s">
        <v>1262</v>
      </c>
      <c r="F13718" s="52" t="s">
        <v>1264</v>
      </c>
      <c r="G13718" s="56" t="s">
        <v>1265</v>
      </c>
      <c r="H13718" s="57">
        <v>159961000</v>
      </c>
    </row>
    <row r="13719" spans="1:8">
      <c r="A13719" s="52" t="s">
        <v>892</v>
      </c>
      <c r="B13719" s="52" t="s">
        <v>1616</v>
      </c>
      <c r="C13719" s="52" t="s">
        <v>930</v>
      </c>
      <c r="D13719" s="52" t="s">
        <v>1323</v>
      </c>
      <c r="E13719" s="52" t="s">
        <v>201</v>
      </c>
      <c r="F13719" s="52" t="s">
        <v>201</v>
      </c>
      <c r="G13719" s="56" t="s">
        <v>1324</v>
      </c>
      <c r="H13719" s="57">
        <v>194597385705</v>
      </c>
    </row>
    <row r="13720" spans="1:8">
      <c r="A13720" s="52" t="s">
        <v>892</v>
      </c>
      <c r="B13720" s="52" t="s">
        <v>1616</v>
      </c>
      <c r="C13720" s="52" t="s">
        <v>930</v>
      </c>
      <c r="D13720" s="52" t="s">
        <v>1323</v>
      </c>
      <c r="E13720" s="52" t="s">
        <v>934</v>
      </c>
      <c r="F13720" s="52" t="s">
        <v>201</v>
      </c>
      <c r="G13720" s="56" t="s">
        <v>935</v>
      </c>
      <c r="H13720" s="57">
        <v>59695913155</v>
      </c>
    </row>
    <row r="13721" spans="1:8">
      <c r="A13721" s="52" t="s">
        <v>892</v>
      </c>
      <c r="B13721" s="52" t="s">
        <v>1616</v>
      </c>
      <c r="C13721" s="52" t="s">
        <v>930</v>
      </c>
      <c r="D13721" s="52" t="s">
        <v>1323</v>
      </c>
      <c r="E13721" s="52" t="s">
        <v>934</v>
      </c>
      <c r="F13721" s="52" t="s">
        <v>936</v>
      </c>
      <c r="G13721" s="56" t="s">
        <v>937</v>
      </c>
      <c r="H13721" s="57">
        <v>59695913155</v>
      </c>
    </row>
    <row r="13722" spans="1:8">
      <c r="A13722" s="52" t="s">
        <v>892</v>
      </c>
      <c r="B13722" s="52" t="s">
        <v>1616</v>
      </c>
      <c r="C13722" s="52" t="s">
        <v>930</v>
      </c>
      <c r="D13722" s="52" t="s">
        <v>1323</v>
      </c>
      <c r="E13722" s="52" t="s">
        <v>944</v>
      </c>
      <c r="F13722" s="52" t="s">
        <v>201</v>
      </c>
      <c r="G13722" s="56" t="s">
        <v>945</v>
      </c>
      <c r="H13722" s="57">
        <v>22297658690</v>
      </c>
    </row>
    <row r="13723" spans="1:8">
      <c r="A13723" s="52" t="s">
        <v>892</v>
      </c>
      <c r="B13723" s="52" t="s">
        <v>1616</v>
      </c>
      <c r="C13723" s="52" t="s">
        <v>930</v>
      </c>
      <c r="D13723" s="52" t="s">
        <v>1323</v>
      </c>
      <c r="E13723" s="52" t="s">
        <v>944</v>
      </c>
      <c r="F13723" s="52" t="s">
        <v>946</v>
      </c>
      <c r="G13723" s="56" t="s">
        <v>947</v>
      </c>
      <c r="H13723" s="57">
        <v>3311209765</v>
      </c>
    </row>
    <row r="13724" spans="1:8">
      <c r="A13724" s="52" t="s">
        <v>892</v>
      </c>
      <c r="B13724" s="52" t="s">
        <v>1616</v>
      </c>
      <c r="C13724" s="52" t="s">
        <v>930</v>
      </c>
      <c r="D13724" s="52" t="s">
        <v>1323</v>
      </c>
      <c r="E13724" s="52" t="s">
        <v>944</v>
      </c>
      <c r="F13724" s="52" t="s">
        <v>1240</v>
      </c>
      <c r="G13724" s="56" t="s">
        <v>1241</v>
      </c>
      <c r="H13724" s="57">
        <v>2102803413</v>
      </c>
    </row>
    <row r="13725" spans="1:8">
      <c r="A13725" s="52" t="s">
        <v>892</v>
      </c>
      <c r="B13725" s="52" t="s">
        <v>1616</v>
      </c>
      <c r="C13725" s="52" t="s">
        <v>930</v>
      </c>
      <c r="D13725" s="52" t="s">
        <v>1323</v>
      </c>
      <c r="E13725" s="52" t="s">
        <v>944</v>
      </c>
      <c r="F13725" s="52" t="s">
        <v>948</v>
      </c>
      <c r="G13725" s="56" t="s">
        <v>949</v>
      </c>
      <c r="H13725" s="57">
        <v>123574529</v>
      </c>
    </row>
    <row r="13726" spans="1:8" ht="25.5">
      <c r="A13726" s="52" t="s">
        <v>892</v>
      </c>
      <c r="B13726" s="52" t="s">
        <v>1616</v>
      </c>
      <c r="C13726" s="52" t="s">
        <v>930</v>
      </c>
      <c r="D13726" s="52" t="s">
        <v>1323</v>
      </c>
      <c r="E13726" s="52" t="s">
        <v>944</v>
      </c>
      <c r="F13726" s="52" t="s">
        <v>952</v>
      </c>
      <c r="G13726" s="56" t="s">
        <v>953</v>
      </c>
      <c r="H13726" s="57">
        <v>49092000</v>
      </c>
    </row>
    <row r="13727" spans="1:8" ht="25.5">
      <c r="A13727" s="52" t="s">
        <v>892</v>
      </c>
      <c r="B13727" s="52" t="s">
        <v>1616</v>
      </c>
      <c r="C13727" s="52" t="s">
        <v>930</v>
      </c>
      <c r="D13727" s="52" t="s">
        <v>1323</v>
      </c>
      <c r="E13727" s="52" t="s">
        <v>944</v>
      </c>
      <c r="F13727" s="52" t="s">
        <v>954</v>
      </c>
      <c r="G13727" s="56" t="s">
        <v>955</v>
      </c>
      <c r="H13727" s="57">
        <v>50482500</v>
      </c>
    </row>
    <row r="13728" spans="1:8" ht="25.5">
      <c r="A13728" s="52" t="s">
        <v>892</v>
      </c>
      <c r="B13728" s="52" t="s">
        <v>1616</v>
      </c>
      <c r="C13728" s="52" t="s">
        <v>930</v>
      </c>
      <c r="D13728" s="52" t="s">
        <v>1323</v>
      </c>
      <c r="E13728" s="52" t="s">
        <v>944</v>
      </c>
      <c r="F13728" s="52" t="s">
        <v>956</v>
      </c>
      <c r="G13728" s="56" t="s">
        <v>957</v>
      </c>
      <c r="H13728" s="57">
        <v>22340888</v>
      </c>
    </row>
    <row r="13729" spans="1:8">
      <c r="A13729" s="52" t="s">
        <v>892</v>
      </c>
      <c r="B13729" s="52" t="s">
        <v>1616</v>
      </c>
      <c r="C13729" s="52" t="s">
        <v>930</v>
      </c>
      <c r="D13729" s="52" t="s">
        <v>1323</v>
      </c>
      <c r="E13729" s="52" t="s">
        <v>944</v>
      </c>
      <c r="F13729" s="52" t="s">
        <v>1287</v>
      </c>
      <c r="G13729" s="56" t="s">
        <v>1288</v>
      </c>
      <c r="H13729" s="57">
        <v>332339000</v>
      </c>
    </row>
    <row r="13730" spans="1:8" ht="25.5">
      <c r="A13730" s="52" t="s">
        <v>892</v>
      </c>
      <c r="B13730" s="52" t="s">
        <v>1616</v>
      </c>
      <c r="C13730" s="52" t="s">
        <v>930</v>
      </c>
      <c r="D13730" s="52" t="s">
        <v>1323</v>
      </c>
      <c r="E13730" s="52" t="s">
        <v>944</v>
      </c>
      <c r="F13730" s="52" t="s">
        <v>1291</v>
      </c>
      <c r="G13730" s="56" t="s">
        <v>1292</v>
      </c>
      <c r="H13730" s="57">
        <v>4227000</v>
      </c>
    </row>
    <row r="13731" spans="1:8">
      <c r="A13731" s="52" t="s">
        <v>892</v>
      </c>
      <c r="B13731" s="52" t="s">
        <v>1616</v>
      </c>
      <c r="C13731" s="52" t="s">
        <v>930</v>
      </c>
      <c r="D13731" s="52" t="s">
        <v>1323</v>
      </c>
      <c r="E13731" s="52" t="s">
        <v>944</v>
      </c>
      <c r="F13731" s="52" t="s">
        <v>958</v>
      </c>
      <c r="G13731" s="56" t="s">
        <v>959</v>
      </c>
      <c r="H13731" s="57">
        <v>15308154345</v>
      </c>
    </row>
    <row r="13732" spans="1:8">
      <c r="A13732" s="52" t="s">
        <v>892</v>
      </c>
      <c r="B13732" s="52" t="s">
        <v>1616</v>
      </c>
      <c r="C13732" s="52" t="s">
        <v>930</v>
      </c>
      <c r="D13732" s="52" t="s">
        <v>1323</v>
      </c>
      <c r="E13732" s="52" t="s">
        <v>944</v>
      </c>
      <c r="F13732" s="52" t="s">
        <v>960</v>
      </c>
      <c r="G13732" s="56" t="s">
        <v>961</v>
      </c>
      <c r="H13732" s="57">
        <v>993435250</v>
      </c>
    </row>
    <row r="13733" spans="1:8" ht="25.5">
      <c r="A13733" s="52" t="s">
        <v>892</v>
      </c>
      <c r="B13733" s="52" t="s">
        <v>1616</v>
      </c>
      <c r="C13733" s="52" t="s">
        <v>930</v>
      </c>
      <c r="D13733" s="52" t="s">
        <v>1323</v>
      </c>
      <c r="E13733" s="52" t="s">
        <v>962</v>
      </c>
      <c r="F13733" s="52" t="s">
        <v>201</v>
      </c>
      <c r="G13733" s="56" t="s">
        <v>963</v>
      </c>
      <c r="H13733" s="57">
        <v>8600000</v>
      </c>
    </row>
    <row r="13734" spans="1:8">
      <c r="A13734" s="52" t="s">
        <v>892</v>
      </c>
      <c r="B13734" s="52" t="s">
        <v>1616</v>
      </c>
      <c r="C13734" s="52" t="s">
        <v>930</v>
      </c>
      <c r="D13734" s="52" t="s">
        <v>1323</v>
      </c>
      <c r="E13734" s="52" t="s">
        <v>962</v>
      </c>
      <c r="F13734" s="52" t="s">
        <v>964</v>
      </c>
      <c r="G13734" s="56" t="s">
        <v>965</v>
      </c>
      <c r="H13734" s="57">
        <v>8600000</v>
      </c>
    </row>
    <row r="13735" spans="1:8">
      <c r="A13735" s="52" t="s">
        <v>892</v>
      </c>
      <c r="B13735" s="52" t="s">
        <v>1616</v>
      </c>
      <c r="C13735" s="52" t="s">
        <v>930</v>
      </c>
      <c r="D13735" s="52" t="s">
        <v>1323</v>
      </c>
      <c r="E13735" s="52" t="s">
        <v>1139</v>
      </c>
      <c r="F13735" s="52" t="s">
        <v>201</v>
      </c>
      <c r="G13735" s="56" t="s">
        <v>1140</v>
      </c>
      <c r="H13735" s="57">
        <v>1434834253</v>
      </c>
    </row>
    <row r="13736" spans="1:8">
      <c r="A13736" s="52" t="s">
        <v>892</v>
      </c>
      <c r="B13736" s="52" t="s">
        <v>1616</v>
      </c>
      <c r="C13736" s="52" t="s">
        <v>930</v>
      </c>
      <c r="D13736" s="52" t="s">
        <v>1323</v>
      </c>
      <c r="E13736" s="52" t="s">
        <v>1139</v>
      </c>
      <c r="F13736" s="52" t="s">
        <v>1203</v>
      </c>
      <c r="G13736" s="56" t="s">
        <v>1204</v>
      </c>
      <c r="H13736" s="57">
        <v>679692500</v>
      </c>
    </row>
    <row r="13737" spans="1:8">
      <c r="A13737" s="52" t="s">
        <v>892</v>
      </c>
      <c r="B13737" s="52" t="s">
        <v>1616</v>
      </c>
      <c r="C13737" s="52" t="s">
        <v>930</v>
      </c>
      <c r="D13737" s="52" t="s">
        <v>1323</v>
      </c>
      <c r="E13737" s="52" t="s">
        <v>1139</v>
      </c>
      <c r="F13737" s="52" t="s">
        <v>1141</v>
      </c>
      <c r="G13737" s="56" t="s">
        <v>1142</v>
      </c>
      <c r="H13737" s="57">
        <v>660937000</v>
      </c>
    </row>
    <row r="13738" spans="1:8">
      <c r="A13738" s="52" t="s">
        <v>892</v>
      </c>
      <c r="B13738" s="52" t="s">
        <v>1616</v>
      </c>
      <c r="C13738" s="52" t="s">
        <v>930</v>
      </c>
      <c r="D13738" s="52" t="s">
        <v>1323</v>
      </c>
      <c r="E13738" s="52" t="s">
        <v>1139</v>
      </c>
      <c r="F13738" s="52" t="s">
        <v>1266</v>
      </c>
      <c r="G13738" s="56" t="s">
        <v>1267</v>
      </c>
      <c r="H13738" s="57">
        <v>94204753</v>
      </c>
    </row>
    <row r="13739" spans="1:8">
      <c r="A13739" s="52" t="s">
        <v>892</v>
      </c>
      <c r="B13739" s="52" t="s">
        <v>1616</v>
      </c>
      <c r="C13739" s="52" t="s">
        <v>930</v>
      </c>
      <c r="D13739" s="52" t="s">
        <v>1323</v>
      </c>
      <c r="E13739" s="52" t="s">
        <v>966</v>
      </c>
      <c r="F13739" s="52" t="s">
        <v>201</v>
      </c>
      <c r="G13739" s="56" t="s">
        <v>967</v>
      </c>
      <c r="H13739" s="57">
        <v>2036170000</v>
      </c>
    </row>
    <row r="13740" spans="1:8">
      <c r="A13740" s="52" t="s">
        <v>892</v>
      </c>
      <c r="B13740" s="52" t="s">
        <v>1616</v>
      </c>
      <c r="C13740" s="52" t="s">
        <v>930</v>
      </c>
      <c r="D13740" s="52" t="s">
        <v>1323</v>
      </c>
      <c r="E13740" s="52" t="s">
        <v>966</v>
      </c>
      <c r="F13740" s="52" t="s">
        <v>970</v>
      </c>
      <c r="G13740" s="56" t="s">
        <v>971</v>
      </c>
      <c r="H13740" s="57">
        <v>2036170000</v>
      </c>
    </row>
    <row r="13741" spans="1:8">
      <c r="A13741" s="52" t="s">
        <v>892</v>
      </c>
      <c r="B13741" s="52" t="s">
        <v>1616</v>
      </c>
      <c r="C13741" s="52" t="s">
        <v>930</v>
      </c>
      <c r="D13741" s="52" t="s">
        <v>1323</v>
      </c>
      <c r="E13741" s="52" t="s">
        <v>972</v>
      </c>
      <c r="F13741" s="52" t="s">
        <v>201</v>
      </c>
      <c r="G13741" s="56" t="s">
        <v>973</v>
      </c>
      <c r="H13741" s="57">
        <v>14871576405</v>
      </c>
    </row>
    <row r="13742" spans="1:8">
      <c r="A13742" s="52" t="s">
        <v>892</v>
      </c>
      <c r="B13742" s="52" t="s">
        <v>1616</v>
      </c>
      <c r="C13742" s="52" t="s">
        <v>930</v>
      </c>
      <c r="D13742" s="52" t="s">
        <v>1323</v>
      </c>
      <c r="E13742" s="52" t="s">
        <v>972</v>
      </c>
      <c r="F13742" s="52" t="s">
        <v>974</v>
      </c>
      <c r="G13742" s="56" t="s">
        <v>975</v>
      </c>
      <c r="H13742" s="57">
        <v>11526029613</v>
      </c>
    </row>
    <row r="13743" spans="1:8">
      <c r="A13743" s="52" t="s">
        <v>892</v>
      </c>
      <c r="B13743" s="52" t="s">
        <v>1616</v>
      </c>
      <c r="C13743" s="52" t="s">
        <v>930</v>
      </c>
      <c r="D13743" s="52" t="s">
        <v>1323</v>
      </c>
      <c r="E13743" s="52" t="s">
        <v>972</v>
      </c>
      <c r="F13743" s="52" t="s">
        <v>976</v>
      </c>
      <c r="G13743" s="56" t="s">
        <v>977</v>
      </c>
      <c r="H13743" s="57">
        <v>2154338856</v>
      </c>
    </row>
    <row r="13744" spans="1:8">
      <c r="A13744" s="52" t="s">
        <v>892</v>
      </c>
      <c r="B13744" s="52" t="s">
        <v>1616</v>
      </c>
      <c r="C13744" s="52" t="s">
        <v>930</v>
      </c>
      <c r="D13744" s="52" t="s">
        <v>1323</v>
      </c>
      <c r="E13744" s="52" t="s">
        <v>972</v>
      </c>
      <c r="F13744" s="52" t="s">
        <v>978</v>
      </c>
      <c r="G13744" s="56" t="s">
        <v>979</v>
      </c>
      <c r="H13744" s="57">
        <v>1164846075</v>
      </c>
    </row>
    <row r="13745" spans="1:8">
      <c r="A13745" s="52" t="s">
        <v>892</v>
      </c>
      <c r="B13745" s="52" t="s">
        <v>1616</v>
      </c>
      <c r="C13745" s="52" t="s">
        <v>930</v>
      </c>
      <c r="D13745" s="52" t="s">
        <v>1323</v>
      </c>
      <c r="E13745" s="52" t="s">
        <v>972</v>
      </c>
      <c r="F13745" s="52" t="s">
        <v>1295</v>
      </c>
      <c r="G13745" s="56" t="s">
        <v>1296</v>
      </c>
      <c r="H13745" s="57">
        <v>26361861</v>
      </c>
    </row>
    <row r="13746" spans="1:8" ht="25.5">
      <c r="A13746" s="52" t="s">
        <v>892</v>
      </c>
      <c r="B13746" s="52" t="s">
        <v>1616</v>
      </c>
      <c r="C13746" s="52" t="s">
        <v>930</v>
      </c>
      <c r="D13746" s="52" t="s">
        <v>1323</v>
      </c>
      <c r="E13746" s="52" t="s">
        <v>1612</v>
      </c>
      <c r="F13746" s="52" t="s">
        <v>201</v>
      </c>
      <c r="G13746" s="56" t="s">
        <v>1613</v>
      </c>
      <c r="H13746" s="57">
        <v>45386663973</v>
      </c>
    </row>
    <row r="13747" spans="1:8">
      <c r="A13747" s="52" t="s">
        <v>892</v>
      </c>
      <c r="B13747" s="52" t="s">
        <v>1616</v>
      </c>
      <c r="C13747" s="52" t="s">
        <v>930</v>
      </c>
      <c r="D13747" s="52" t="s">
        <v>1323</v>
      </c>
      <c r="E13747" s="52" t="s">
        <v>1612</v>
      </c>
      <c r="F13747" s="52" t="s">
        <v>1614</v>
      </c>
      <c r="G13747" s="56" t="s">
        <v>1615</v>
      </c>
      <c r="H13747" s="57">
        <v>34745736431</v>
      </c>
    </row>
    <row r="13748" spans="1:8">
      <c r="A13748" s="52" t="s">
        <v>892</v>
      </c>
      <c r="B13748" s="52" t="s">
        <v>1616</v>
      </c>
      <c r="C13748" s="52" t="s">
        <v>930</v>
      </c>
      <c r="D13748" s="52" t="s">
        <v>1323</v>
      </c>
      <c r="E13748" s="52" t="s">
        <v>1612</v>
      </c>
      <c r="F13748" s="52" t="s">
        <v>1618</v>
      </c>
      <c r="G13748" s="56" t="s">
        <v>971</v>
      </c>
      <c r="H13748" s="57">
        <v>10640927542</v>
      </c>
    </row>
    <row r="13749" spans="1:8">
      <c r="A13749" s="52" t="s">
        <v>892</v>
      </c>
      <c r="B13749" s="52" t="s">
        <v>1616</v>
      </c>
      <c r="C13749" s="52" t="s">
        <v>930</v>
      </c>
      <c r="D13749" s="52" t="s">
        <v>1323</v>
      </c>
      <c r="E13749" s="52" t="s">
        <v>982</v>
      </c>
      <c r="F13749" s="52" t="s">
        <v>201</v>
      </c>
      <c r="G13749" s="56" t="s">
        <v>983</v>
      </c>
      <c r="H13749" s="57">
        <v>894183506</v>
      </c>
    </row>
    <row r="13750" spans="1:8" ht="25.5">
      <c r="A13750" s="52" t="s">
        <v>892</v>
      </c>
      <c r="B13750" s="52" t="s">
        <v>1616</v>
      </c>
      <c r="C13750" s="52" t="s">
        <v>930</v>
      </c>
      <c r="D13750" s="52" t="s">
        <v>1323</v>
      </c>
      <c r="E13750" s="52" t="s">
        <v>982</v>
      </c>
      <c r="F13750" s="52" t="s">
        <v>984</v>
      </c>
      <c r="G13750" s="56" t="s">
        <v>985</v>
      </c>
      <c r="H13750" s="57">
        <v>264756000</v>
      </c>
    </row>
    <row r="13751" spans="1:8">
      <c r="A13751" s="52" t="s">
        <v>892</v>
      </c>
      <c r="B13751" s="52" t="s">
        <v>1616</v>
      </c>
      <c r="C13751" s="52" t="s">
        <v>930</v>
      </c>
      <c r="D13751" s="52" t="s">
        <v>1323</v>
      </c>
      <c r="E13751" s="52" t="s">
        <v>982</v>
      </c>
      <c r="F13751" s="52" t="s">
        <v>1242</v>
      </c>
      <c r="G13751" s="56" t="s">
        <v>971</v>
      </c>
      <c r="H13751" s="57">
        <v>629427506</v>
      </c>
    </row>
    <row r="13752" spans="1:8">
      <c r="A13752" s="52" t="s">
        <v>892</v>
      </c>
      <c r="B13752" s="52" t="s">
        <v>1616</v>
      </c>
      <c r="C13752" s="52" t="s">
        <v>930</v>
      </c>
      <c r="D13752" s="52" t="s">
        <v>1323</v>
      </c>
      <c r="E13752" s="52" t="s">
        <v>996</v>
      </c>
      <c r="F13752" s="52" t="s">
        <v>201</v>
      </c>
      <c r="G13752" s="56" t="s">
        <v>997</v>
      </c>
      <c r="H13752" s="57">
        <v>786789217</v>
      </c>
    </row>
    <row r="13753" spans="1:8">
      <c r="A13753" s="52" t="s">
        <v>892</v>
      </c>
      <c r="B13753" s="52" t="s">
        <v>1616</v>
      </c>
      <c r="C13753" s="52" t="s">
        <v>930</v>
      </c>
      <c r="D13753" s="52" t="s">
        <v>1323</v>
      </c>
      <c r="E13753" s="52" t="s">
        <v>996</v>
      </c>
      <c r="F13753" s="52" t="s">
        <v>998</v>
      </c>
      <c r="G13753" s="56" t="s">
        <v>999</v>
      </c>
      <c r="H13753" s="57">
        <v>548103564</v>
      </c>
    </row>
    <row r="13754" spans="1:8">
      <c r="A13754" s="52" t="s">
        <v>892</v>
      </c>
      <c r="B13754" s="52" t="s">
        <v>1616</v>
      </c>
      <c r="C13754" s="52" t="s">
        <v>930</v>
      </c>
      <c r="D13754" s="52" t="s">
        <v>1323</v>
      </c>
      <c r="E13754" s="52" t="s">
        <v>996</v>
      </c>
      <c r="F13754" s="52" t="s">
        <v>1000</v>
      </c>
      <c r="G13754" s="56" t="s">
        <v>1001</v>
      </c>
      <c r="H13754" s="57">
        <v>106768533</v>
      </c>
    </row>
    <row r="13755" spans="1:8">
      <c r="A13755" s="52" t="s">
        <v>892</v>
      </c>
      <c r="B13755" s="52" t="s">
        <v>1616</v>
      </c>
      <c r="C13755" s="52" t="s">
        <v>930</v>
      </c>
      <c r="D13755" s="52" t="s">
        <v>1323</v>
      </c>
      <c r="E13755" s="52" t="s">
        <v>996</v>
      </c>
      <c r="F13755" s="52" t="s">
        <v>1002</v>
      </c>
      <c r="G13755" s="56" t="s">
        <v>1003</v>
      </c>
      <c r="H13755" s="57">
        <v>36500000</v>
      </c>
    </row>
    <row r="13756" spans="1:8">
      <c r="A13756" s="52" t="s">
        <v>892</v>
      </c>
      <c r="B13756" s="52" t="s">
        <v>1616</v>
      </c>
      <c r="C13756" s="52" t="s">
        <v>930</v>
      </c>
      <c r="D13756" s="52" t="s">
        <v>1323</v>
      </c>
      <c r="E13756" s="52" t="s">
        <v>996</v>
      </c>
      <c r="F13756" s="52" t="s">
        <v>1004</v>
      </c>
      <c r="G13756" s="56" t="s">
        <v>1005</v>
      </c>
      <c r="H13756" s="57">
        <v>95417120</v>
      </c>
    </row>
    <row r="13757" spans="1:8">
      <c r="A13757" s="52" t="s">
        <v>892</v>
      </c>
      <c r="B13757" s="52" t="s">
        <v>1616</v>
      </c>
      <c r="C13757" s="52" t="s">
        <v>930</v>
      </c>
      <c r="D13757" s="52" t="s">
        <v>1323</v>
      </c>
      <c r="E13757" s="52" t="s">
        <v>1006</v>
      </c>
      <c r="F13757" s="52" t="s">
        <v>201</v>
      </c>
      <c r="G13757" s="56" t="s">
        <v>1007</v>
      </c>
      <c r="H13757" s="57">
        <v>773529997</v>
      </c>
    </row>
    <row r="13758" spans="1:8" ht="38.25">
      <c r="A13758" s="52" t="s">
        <v>892</v>
      </c>
      <c r="B13758" s="52" t="s">
        <v>1616</v>
      </c>
      <c r="C13758" s="52" t="s">
        <v>930</v>
      </c>
      <c r="D13758" s="52" t="s">
        <v>1323</v>
      </c>
      <c r="E13758" s="52" t="s">
        <v>1006</v>
      </c>
      <c r="F13758" s="52" t="s">
        <v>1012</v>
      </c>
      <c r="G13758" s="56" t="s">
        <v>1013</v>
      </c>
      <c r="H13758" s="57">
        <v>16488214</v>
      </c>
    </row>
    <row r="13759" spans="1:8">
      <c r="A13759" s="52" t="s">
        <v>892</v>
      </c>
      <c r="B13759" s="52" t="s">
        <v>1616</v>
      </c>
      <c r="C13759" s="52" t="s">
        <v>930</v>
      </c>
      <c r="D13759" s="52" t="s">
        <v>1323</v>
      </c>
      <c r="E13759" s="52" t="s">
        <v>1006</v>
      </c>
      <c r="F13759" s="52" t="s">
        <v>1014</v>
      </c>
      <c r="G13759" s="56" t="s">
        <v>1015</v>
      </c>
      <c r="H13759" s="57">
        <v>712050883</v>
      </c>
    </row>
    <row r="13760" spans="1:8" ht="25.5">
      <c r="A13760" s="52" t="s">
        <v>892</v>
      </c>
      <c r="B13760" s="52" t="s">
        <v>1616</v>
      </c>
      <c r="C13760" s="52" t="s">
        <v>930</v>
      </c>
      <c r="D13760" s="52" t="s">
        <v>1323</v>
      </c>
      <c r="E13760" s="52" t="s">
        <v>1006</v>
      </c>
      <c r="F13760" s="52" t="s">
        <v>1016</v>
      </c>
      <c r="G13760" s="56" t="s">
        <v>1017</v>
      </c>
      <c r="H13760" s="57">
        <v>16179900</v>
      </c>
    </row>
    <row r="13761" spans="1:8">
      <c r="A13761" s="52" t="s">
        <v>892</v>
      </c>
      <c r="B13761" s="52" t="s">
        <v>1616</v>
      </c>
      <c r="C13761" s="52" t="s">
        <v>930</v>
      </c>
      <c r="D13761" s="52" t="s">
        <v>1323</v>
      </c>
      <c r="E13761" s="52" t="s">
        <v>1006</v>
      </c>
      <c r="F13761" s="52" t="s">
        <v>1020</v>
      </c>
      <c r="G13761" s="56" t="s">
        <v>511</v>
      </c>
      <c r="H13761" s="57">
        <v>28811000</v>
      </c>
    </row>
    <row r="13762" spans="1:8">
      <c r="A13762" s="52" t="s">
        <v>892</v>
      </c>
      <c r="B13762" s="52" t="s">
        <v>1616</v>
      </c>
      <c r="C13762" s="52" t="s">
        <v>930</v>
      </c>
      <c r="D13762" s="52" t="s">
        <v>1323</v>
      </c>
      <c r="E13762" s="52" t="s">
        <v>1021</v>
      </c>
      <c r="F13762" s="52" t="s">
        <v>201</v>
      </c>
      <c r="G13762" s="56" t="s">
        <v>1022</v>
      </c>
      <c r="H13762" s="57">
        <v>16480125417</v>
      </c>
    </row>
    <row r="13763" spans="1:8">
      <c r="A13763" s="52" t="s">
        <v>892</v>
      </c>
      <c r="B13763" s="52" t="s">
        <v>1616</v>
      </c>
      <c r="C13763" s="52" t="s">
        <v>930</v>
      </c>
      <c r="D13763" s="52" t="s">
        <v>1323</v>
      </c>
      <c r="E13763" s="52" t="s">
        <v>1021</v>
      </c>
      <c r="F13763" s="52" t="s">
        <v>1023</v>
      </c>
      <c r="G13763" s="56" t="s">
        <v>1024</v>
      </c>
      <c r="H13763" s="57">
        <v>460834362</v>
      </c>
    </row>
    <row r="13764" spans="1:8">
      <c r="A13764" s="52" t="s">
        <v>892</v>
      </c>
      <c r="B13764" s="52" t="s">
        <v>1616</v>
      </c>
      <c r="C13764" s="52" t="s">
        <v>930</v>
      </c>
      <c r="D13764" s="52" t="s">
        <v>1323</v>
      </c>
      <c r="E13764" s="52" t="s">
        <v>1021</v>
      </c>
      <c r="F13764" s="52" t="s">
        <v>1025</v>
      </c>
      <c r="G13764" s="56" t="s">
        <v>1026</v>
      </c>
      <c r="H13764" s="57">
        <v>17490000</v>
      </c>
    </row>
    <row r="13765" spans="1:8">
      <c r="A13765" s="52" t="s">
        <v>892</v>
      </c>
      <c r="B13765" s="52" t="s">
        <v>1616</v>
      </c>
      <c r="C13765" s="52" t="s">
        <v>930</v>
      </c>
      <c r="D13765" s="52" t="s">
        <v>1323</v>
      </c>
      <c r="E13765" s="52" t="s">
        <v>1021</v>
      </c>
      <c r="F13765" s="52" t="s">
        <v>1243</v>
      </c>
      <c r="G13765" s="56" t="s">
        <v>1244</v>
      </c>
      <c r="H13765" s="57">
        <v>179820000</v>
      </c>
    </row>
    <row r="13766" spans="1:8">
      <c r="A13766" s="52" t="s">
        <v>892</v>
      </c>
      <c r="B13766" s="52" t="s">
        <v>1616</v>
      </c>
      <c r="C13766" s="52" t="s">
        <v>930</v>
      </c>
      <c r="D13766" s="52" t="s">
        <v>1323</v>
      </c>
      <c r="E13766" s="52" t="s">
        <v>1021</v>
      </c>
      <c r="F13766" s="52" t="s">
        <v>1031</v>
      </c>
      <c r="G13766" s="56" t="s">
        <v>1032</v>
      </c>
      <c r="H13766" s="57">
        <v>7060444990</v>
      </c>
    </row>
    <row r="13767" spans="1:8">
      <c r="A13767" s="52" t="s">
        <v>892</v>
      </c>
      <c r="B13767" s="52" t="s">
        <v>1616</v>
      </c>
      <c r="C13767" s="52" t="s">
        <v>930</v>
      </c>
      <c r="D13767" s="52" t="s">
        <v>1323</v>
      </c>
      <c r="E13767" s="52" t="s">
        <v>1021</v>
      </c>
      <c r="F13767" s="52" t="s">
        <v>1033</v>
      </c>
      <c r="G13767" s="56" t="s">
        <v>1034</v>
      </c>
      <c r="H13767" s="57">
        <v>8761536065</v>
      </c>
    </row>
    <row r="13768" spans="1:8">
      <c r="A13768" s="52" t="s">
        <v>892</v>
      </c>
      <c r="B13768" s="52" t="s">
        <v>1616</v>
      </c>
      <c r="C13768" s="52" t="s">
        <v>930</v>
      </c>
      <c r="D13768" s="52" t="s">
        <v>1323</v>
      </c>
      <c r="E13768" s="52" t="s">
        <v>1035</v>
      </c>
      <c r="F13768" s="52" t="s">
        <v>201</v>
      </c>
      <c r="G13768" s="56" t="s">
        <v>1036</v>
      </c>
      <c r="H13768" s="57">
        <v>1384367000</v>
      </c>
    </row>
    <row r="13769" spans="1:8">
      <c r="A13769" s="52" t="s">
        <v>892</v>
      </c>
      <c r="B13769" s="52" t="s">
        <v>1616</v>
      </c>
      <c r="C13769" s="52" t="s">
        <v>930</v>
      </c>
      <c r="D13769" s="52" t="s">
        <v>1323</v>
      </c>
      <c r="E13769" s="52" t="s">
        <v>1035</v>
      </c>
      <c r="F13769" s="52" t="s">
        <v>1037</v>
      </c>
      <c r="G13769" s="56" t="s">
        <v>1038</v>
      </c>
      <c r="H13769" s="57">
        <v>29767000</v>
      </c>
    </row>
    <row r="13770" spans="1:8">
      <c r="A13770" s="52" t="s">
        <v>892</v>
      </c>
      <c r="B13770" s="52" t="s">
        <v>1616</v>
      </c>
      <c r="C13770" s="52" t="s">
        <v>930</v>
      </c>
      <c r="D13770" s="52" t="s">
        <v>1323</v>
      </c>
      <c r="E13770" s="52" t="s">
        <v>1035</v>
      </c>
      <c r="F13770" s="52" t="s">
        <v>1039</v>
      </c>
      <c r="G13770" s="56" t="s">
        <v>1040</v>
      </c>
      <c r="H13770" s="57">
        <v>112530000</v>
      </c>
    </row>
    <row r="13771" spans="1:8">
      <c r="A13771" s="52" t="s">
        <v>892</v>
      </c>
      <c r="B13771" s="52" t="s">
        <v>1616</v>
      </c>
      <c r="C13771" s="52" t="s">
        <v>930</v>
      </c>
      <c r="D13771" s="52" t="s">
        <v>1323</v>
      </c>
      <c r="E13771" s="52" t="s">
        <v>1035</v>
      </c>
      <c r="F13771" s="52" t="s">
        <v>1041</v>
      </c>
      <c r="G13771" s="56" t="s">
        <v>1028</v>
      </c>
      <c r="H13771" s="57">
        <v>63410000</v>
      </c>
    </row>
    <row r="13772" spans="1:8">
      <c r="A13772" s="52" t="s">
        <v>892</v>
      </c>
      <c r="B13772" s="52" t="s">
        <v>1616</v>
      </c>
      <c r="C13772" s="52" t="s">
        <v>930</v>
      </c>
      <c r="D13772" s="52" t="s">
        <v>1323</v>
      </c>
      <c r="E13772" s="52" t="s">
        <v>1035</v>
      </c>
      <c r="F13772" s="52" t="s">
        <v>1042</v>
      </c>
      <c r="G13772" s="56" t="s">
        <v>1043</v>
      </c>
      <c r="H13772" s="57">
        <v>1178660000</v>
      </c>
    </row>
    <row r="13773" spans="1:8">
      <c r="A13773" s="52" t="s">
        <v>892</v>
      </c>
      <c r="B13773" s="52" t="s">
        <v>1616</v>
      </c>
      <c r="C13773" s="52" t="s">
        <v>930</v>
      </c>
      <c r="D13773" s="52" t="s">
        <v>1323</v>
      </c>
      <c r="E13773" s="52" t="s">
        <v>1044</v>
      </c>
      <c r="F13773" s="52" t="s">
        <v>201</v>
      </c>
      <c r="G13773" s="56" t="s">
        <v>1045</v>
      </c>
      <c r="H13773" s="57">
        <v>318829000</v>
      </c>
    </row>
    <row r="13774" spans="1:8">
      <c r="A13774" s="52" t="s">
        <v>892</v>
      </c>
      <c r="B13774" s="52" t="s">
        <v>1616</v>
      </c>
      <c r="C13774" s="52" t="s">
        <v>930</v>
      </c>
      <c r="D13774" s="52" t="s">
        <v>1323</v>
      </c>
      <c r="E13774" s="52" t="s">
        <v>1044</v>
      </c>
      <c r="F13774" s="52" t="s">
        <v>1046</v>
      </c>
      <c r="G13774" s="56" t="s">
        <v>1047</v>
      </c>
      <c r="H13774" s="57">
        <v>44540000</v>
      </c>
    </row>
    <row r="13775" spans="1:8">
      <c r="A13775" s="52" t="s">
        <v>892</v>
      </c>
      <c r="B13775" s="52" t="s">
        <v>1616</v>
      </c>
      <c r="C13775" s="52" t="s">
        <v>930</v>
      </c>
      <c r="D13775" s="52" t="s">
        <v>1323</v>
      </c>
      <c r="E13775" s="52" t="s">
        <v>1044</v>
      </c>
      <c r="F13775" s="52" t="s">
        <v>1205</v>
      </c>
      <c r="G13775" s="56" t="s">
        <v>1206</v>
      </c>
      <c r="H13775" s="57">
        <v>1500000</v>
      </c>
    </row>
    <row r="13776" spans="1:8">
      <c r="A13776" s="52" t="s">
        <v>892</v>
      </c>
      <c r="B13776" s="52" t="s">
        <v>1616</v>
      </c>
      <c r="C13776" s="52" t="s">
        <v>930</v>
      </c>
      <c r="D13776" s="52" t="s">
        <v>1323</v>
      </c>
      <c r="E13776" s="52" t="s">
        <v>1044</v>
      </c>
      <c r="F13776" s="52" t="s">
        <v>1048</v>
      </c>
      <c r="G13776" s="56" t="s">
        <v>1049</v>
      </c>
      <c r="H13776" s="57">
        <v>48900000</v>
      </c>
    </row>
    <row r="13777" spans="1:8">
      <c r="A13777" s="52" t="s">
        <v>892</v>
      </c>
      <c r="B13777" s="52" t="s">
        <v>1616</v>
      </c>
      <c r="C13777" s="52" t="s">
        <v>930</v>
      </c>
      <c r="D13777" s="52" t="s">
        <v>1323</v>
      </c>
      <c r="E13777" s="52" t="s">
        <v>1044</v>
      </c>
      <c r="F13777" s="52" t="s">
        <v>1050</v>
      </c>
      <c r="G13777" s="56" t="s">
        <v>1051</v>
      </c>
      <c r="H13777" s="57">
        <v>223889000</v>
      </c>
    </row>
    <row r="13778" spans="1:8" ht="25.5">
      <c r="A13778" s="52" t="s">
        <v>892</v>
      </c>
      <c r="B13778" s="52" t="s">
        <v>1616</v>
      </c>
      <c r="C13778" s="52" t="s">
        <v>930</v>
      </c>
      <c r="D13778" s="52" t="s">
        <v>1323</v>
      </c>
      <c r="E13778" s="52" t="s">
        <v>1058</v>
      </c>
      <c r="F13778" s="52" t="s">
        <v>201</v>
      </c>
      <c r="G13778" s="56" t="s">
        <v>1059</v>
      </c>
      <c r="H13778" s="57">
        <v>247439200</v>
      </c>
    </row>
    <row r="13779" spans="1:8">
      <c r="A13779" s="52" t="s">
        <v>892</v>
      </c>
      <c r="B13779" s="52" t="s">
        <v>1616</v>
      </c>
      <c r="C13779" s="52" t="s">
        <v>930</v>
      </c>
      <c r="D13779" s="52" t="s">
        <v>1323</v>
      </c>
      <c r="E13779" s="52" t="s">
        <v>1058</v>
      </c>
      <c r="F13779" s="52" t="s">
        <v>1247</v>
      </c>
      <c r="G13779" s="56" t="s">
        <v>1248</v>
      </c>
      <c r="H13779" s="57">
        <v>16000000</v>
      </c>
    </row>
    <row r="13780" spans="1:8">
      <c r="A13780" s="52" t="s">
        <v>892</v>
      </c>
      <c r="B13780" s="52" t="s">
        <v>1616</v>
      </c>
      <c r="C13780" s="52" t="s">
        <v>930</v>
      </c>
      <c r="D13780" s="52" t="s">
        <v>1323</v>
      </c>
      <c r="E13780" s="52" t="s">
        <v>1058</v>
      </c>
      <c r="F13780" s="52" t="s">
        <v>1064</v>
      </c>
      <c r="G13780" s="56" t="s">
        <v>1065</v>
      </c>
      <c r="H13780" s="57">
        <v>209704200</v>
      </c>
    </row>
    <row r="13781" spans="1:8">
      <c r="A13781" s="52" t="s">
        <v>892</v>
      </c>
      <c r="B13781" s="52" t="s">
        <v>1616</v>
      </c>
      <c r="C13781" s="52" t="s">
        <v>930</v>
      </c>
      <c r="D13781" s="52" t="s">
        <v>1323</v>
      </c>
      <c r="E13781" s="52" t="s">
        <v>1058</v>
      </c>
      <c r="F13781" s="52" t="s">
        <v>1066</v>
      </c>
      <c r="G13781" s="56" t="s">
        <v>1067</v>
      </c>
      <c r="H13781" s="57">
        <v>3450000</v>
      </c>
    </row>
    <row r="13782" spans="1:8">
      <c r="A13782" s="52" t="s">
        <v>892</v>
      </c>
      <c r="B13782" s="52" t="s">
        <v>1616</v>
      </c>
      <c r="C13782" s="52" t="s">
        <v>930</v>
      </c>
      <c r="D13782" s="52" t="s">
        <v>1323</v>
      </c>
      <c r="E13782" s="52" t="s">
        <v>1058</v>
      </c>
      <c r="F13782" s="52" t="s">
        <v>1342</v>
      </c>
      <c r="G13782" s="56" t="s">
        <v>1343</v>
      </c>
      <c r="H13782" s="57">
        <v>5000000</v>
      </c>
    </row>
    <row r="13783" spans="1:8">
      <c r="A13783" s="52" t="s">
        <v>892</v>
      </c>
      <c r="B13783" s="52" t="s">
        <v>1616</v>
      </c>
      <c r="C13783" s="52" t="s">
        <v>930</v>
      </c>
      <c r="D13783" s="52" t="s">
        <v>1323</v>
      </c>
      <c r="E13783" s="52" t="s">
        <v>1058</v>
      </c>
      <c r="F13783" s="52" t="s">
        <v>1068</v>
      </c>
      <c r="G13783" s="56" t="s">
        <v>1069</v>
      </c>
      <c r="H13783" s="57">
        <v>1285000</v>
      </c>
    </row>
    <row r="13784" spans="1:8">
      <c r="A13784" s="52" t="s">
        <v>892</v>
      </c>
      <c r="B13784" s="52" t="s">
        <v>1616</v>
      </c>
      <c r="C13784" s="52" t="s">
        <v>930</v>
      </c>
      <c r="D13784" s="52" t="s">
        <v>1323</v>
      </c>
      <c r="E13784" s="52" t="s">
        <v>1058</v>
      </c>
      <c r="F13784" s="52" t="s">
        <v>1249</v>
      </c>
      <c r="G13784" s="56" t="s">
        <v>1250</v>
      </c>
      <c r="H13784" s="57">
        <v>6300000</v>
      </c>
    </row>
    <row r="13785" spans="1:8">
      <c r="A13785" s="52" t="s">
        <v>892</v>
      </c>
      <c r="B13785" s="52" t="s">
        <v>1616</v>
      </c>
      <c r="C13785" s="52" t="s">
        <v>930</v>
      </c>
      <c r="D13785" s="52" t="s">
        <v>1323</v>
      </c>
      <c r="E13785" s="52" t="s">
        <v>1058</v>
      </c>
      <c r="F13785" s="52" t="s">
        <v>1070</v>
      </c>
      <c r="G13785" s="56" t="s">
        <v>1071</v>
      </c>
      <c r="H13785" s="57">
        <v>5700000</v>
      </c>
    </row>
    <row r="13786" spans="1:8" ht="25.5">
      <c r="A13786" s="52" t="s">
        <v>892</v>
      </c>
      <c r="B13786" s="52" t="s">
        <v>1616</v>
      </c>
      <c r="C13786" s="52" t="s">
        <v>930</v>
      </c>
      <c r="D13786" s="52" t="s">
        <v>1323</v>
      </c>
      <c r="E13786" s="52" t="s">
        <v>1072</v>
      </c>
      <c r="F13786" s="52" t="s">
        <v>201</v>
      </c>
      <c r="G13786" s="56" t="s">
        <v>1073</v>
      </c>
      <c r="H13786" s="57">
        <v>415673000</v>
      </c>
    </row>
    <row r="13787" spans="1:8">
      <c r="A13787" s="52" t="s">
        <v>892</v>
      </c>
      <c r="B13787" s="52" t="s">
        <v>1616</v>
      </c>
      <c r="C13787" s="52" t="s">
        <v>930</v>
      </c>
      <c r="D13787" s="52" t="s">
        <v>1323</v>
      </c>
      <c r="E13787" s="52" t="s">
        <v>1072</v>
      </c>
      <c r="F13787" s="52" t="s">
        <v>1074</v>
      </c>
      <c r="G13787" s="56" t="s">
        <v>1067</v>
      </c>
      <c r="H13787" s="57">
        <v>27354000</v>
      </c>
    </row>
    <row r="13788" spans="1:8">
      <c r="A13788" s="52" t="s">
        <v>892</v>
      </c>
      <c r="B13788" s="52" t="s">
        <v>1616</v>
      </c>
      <c r="C13788" s="52" t="s">
        <v>930</v>
      </c>
      <c r="D13788" s="52" t="s">
        <v>1323</v>
      </c>
      <c r="E13788" s="52" t="s">
        <v>1072</v>
      </c>
      <c r="F13788" s="52" t="s">
        <v>1075</v>
      </c>
      <c r="G13788" s="56" t="s">
        <v>1065</v>
      </c>
      <c r="H13788" s="57">
        <v>378690000</v>
      </c>
    </row>
    <row r="13789" spans="1:8">
      <c r="A13789" s="52" t="s">
        <v>892</v>
      </c>
      <c r="B13789" s="52" t="s">
        <v>1616</v>
      </c>
      <c r="C13789" s="52" t="s">
        <v>930</v>
      </c>
      <c r="D13789" s="52" t="s">
        <v>1323</v>
      </c>
      <c r="E13789" s="52" t="s">
        <v>1072</v>
      </c>
      <c r="F13789" s="52" t="s">
        <v>1252</v>
      </c>
      <c r="G13789" s="56" t="s">
        <v>1253</v>
      </c>
      <c r="H13789" s="57">
        <v>9629000</v>
      </c>
    </row>
    <row r="13790" spans="1:8" ht="25.5">
      <c r="A13790" s="52" t="s">
        <v>892</v>
      </c>
      <c r="B13790" s="52" t="s">
        <v>1616</v>
      </c>
      <c r="C13790" s="52" t="s">
        <v>930</v>
      </c>
      <c r="D13790" s="52" t="s">
        <v>1323</v>
      </c>
      <c r="E13790" s="52" t="s">
        <v>1076</v>
      </c>
      <c r="F13790" s="52" t="s">
        <v>201</v>
      </c>
      <c r="G13790" s="56" t="s">
        <v>1077</v>
      </c>
      <c r="H13790" s="57">
        <v>3084791217</v>
      </c>
    </row>
    <row r="13791" spans="1:8">
      <c r="A13791" s="52" t="s">
        <v>892</v>
      </c>
      <c r="B13791" s="52" t="s">
        <v>1616</v>
      </c>
      <c r="C13791" s="52" t="s">
        <v>930</v>
      </c>
      <c r="D13791" s="52" t="s">
        <v>1323</v>
      </c>
      <c r="E13791" s="52" t="s">
        <v>1076</v>
      </c>
      <c r="F13791" s="52" t="s">
        <v>1112</v>
      </c>
      <c r="G13791" s="56" t="s">
        <v>1113</v>
      </c>
      <c r="H13791" s="57">
        <v>456199197</v>
      </c>
    </row>
    <row r="13792" spans="1:8">
      <c r="A13792" s="52" t="s">
        <v>892</v>
      </c>
      <c r="B13792" s="52" t="s">
        <v>1616</v>
      </c>
      <c r="C13792" s="52" t="s">
        <v>930</v>
      </c>
      <c r="D13792" s="52" t="s">
        <v>1323</v>
      </c>
      <c r="E13792" s="52" t="s">
        <v>1076</v>
      </c>
      <c r="F13792" s="52" t="s">
        <v>1078</v>
      </c>
      <c r="G13792" s="56" t="s">
        <v>1079</v>
      </c>
      <c r="H13792" s="57">
        <v>31530000</v>
      </c>
    </row>
    <row r="13793" spans="1:8">
      <c r="A13793" s="52" t="s">
        <v>892</v>
      </c>
      <c r="B13793" s="52" t="s">
        <v>1616</v>
      </c>
      <c r="C13793" s="52" t="s">
        <v>930</v>
      </c>
      <c r="D13793" s="52" t="s">
        <v>1323</v>
      </c>
      <c r="E13793" s="52" t="s">
        <v>1076</v>
      </c>
      <c r="F13793" s="52" t="s">
        <v>1080</v>
      </c>
      <c r="G13793" s="56" t="s">
        <v>1081</v>
      </c>
      <c r="H13793" s="57">
        <v>164874000</v>
      </c>
    </row>
    <row r="13794" spans="1:8">
      <c r="A13794" s="52" t="s">
        <v>892</v>
      </c>
      <c r="B13794" s="52" t="s">
        <v>1616</v>
      </c>
      <c r="C13794" s="52" t="s">
        <v>930</v>
      </c>
      <c r="D13794" s="52" t="s">
        <v>1323</v>
      </c>
      <c r="E13794" s="52" t="s">
        <v>1076</v>
      </c>
      <c r="F13794" s="52" t="s">
        <v>1082</v>
      </c>
      <c r="G13794" s="56" t="s">
        <v>971</v>
      </c>
      <c r="H13794" s="57">
        <v>2432188020</v>
      </c>
    </row>
    <row r="13795" spans="1:8">
      <c r="A13795" s="52" t="s">
        <v>892</v>
      </c>
      <c r="B13795" s="52" t="s">
        <v>1616</v>
      </c>
      <c r="C13795" s="52" t="s">
        <v>930</v>
      </c>
      <c r="D13795" s="52" t="s">
        <v>1323</v>
      </c>
      <c r="E13795" s="52" t="s">
        <v>1189</v>
      </c>
      <c r="F13795" s="52" t="s">
        <v>201</v>
      </c>
      <c r="G13795" s="56" t="s">
        <v>1190</v>
      </c>
      <c r="H13795" s="57">
        <v>29427000</v>
      </c>
    </row>
    <row r="13796" spans="1:8">
      <c r="A13796" s="52" t="s">
        <v>892</v>
      </c>
      <c r="B13796" s="52" t="s">
        <v>1616</v>
      </c>
      <c r="C13796" s="52" t="s">
        <v>930</v>
      </c>
      <c r="D13796" s="52" t="s">
        <v>1323</v>
      </c>
      <c r="E13796" s="52" t="s">
        <v>1189</v>
      </c>
      <c r="F13796" s="52" t="s">
        <v>1191</v>
      </c>
      <c r="G13796" s="56" t="s">
        <v>1192</v>
      </c>
      <c r="H13796" s="57">
        <v>29427000</v>
      </c>
    </row>
    <row r="13797" spans="1:8">
      <c r="A13797" s="52" t="s">
        <v>892</v>
      </c>
      <c r="B13797" s="52" t="s">
        <v>1616</v>
      </c>
      <c r="C13797" s="52" t="s">
        <v>930</v>
      </c>
      <c r="D13797" s="52" t="s">
        <v>1323</v>
      </c>
      <c r="E13797" s="52" t="s">
        <v>1580</v>
      </c>
      <c r="F13797" s="52" t="s">
        <v>201</v>
      </c>
      <c r="G13797" s="56" t="s">
        <v>1581</v>
      </c>
      <c r="H13797" s="57">
        <v>3955790000</v>
      </c>
    </row>
    <row r="13798" spans="1:8">
      <c r="A13798" s="52" t="s">
        <v>892</v>
      </c>
      <c r="B13798" s="52" t="s">
        <v>1616</v>
      </c>
      <c r="C13798" s="52" t="s">
        <v>930</v>
      </c>
      <c r="D13798" s="52" t="s">
        <v>1323</v>
      </c>
      <c r="E13798" s="52" t="s">
        <v>1580</v>
      </c>
      <c r="F13798" s="52" t="s">
        <v>1623</v>
      </c>
      <c r="G13798" s="56" t="s">
        <v>1624</v>
      </c>
      <c r="H13798" s="57">
        <v>20000000</v>
      </c>
    </row>
    <row r="13799" spans="1:8">
      <c r="A13799" s="52" t="s">
        <v>892</v>
      </c>
      <c r="B13799" s="52" t="s">
        <v>1616</v>
      </c>
      <c r="C13799" s="52" t="s">
        <v>930</v>
      </c>
      <c r="D13799" s="52" t="s">
        <v>1323</v>
      </c>
      <c r="E13799" s="52" t="s">
        <v>1580</v>
      </c>
      <c r="F13799" s="52" t="s">
        <v>1621</v>
      </c>
      <c r="G13799" s="56" t="s">
        <v>1622</v>
      </c>
      <c r="H13799" s="57">
        <v>822200000</v>
      </c>
    </row>
    <row r="13800" spans="1:8">
      <c r="A13800" s="52" t="s">
        <v>892</v>
      </c>
      <c r="B13800" s="52" t="s">
        <v>1616</v>
      </c>
      <c r="C13800" s="52" t="s">
        <v>930</v>
      </c>
      <c r="D13800" s="52" t="s">
        <v>1323</v>
      </c>
      <c r="E13800" s="52" t="s">
        <v>1580</v>
      </c>
      <c r="F13800" s="52" t="s">
        <v>1582</v>
      </c>
      <c r="G13800" s="56" t="s">
        <v>971</v>
      </c>
      <c r="H13800" s="57">
        <v>3113590000</v>
      </c>
    </row>
    <row r="13801" spans="1:8" ht="25.5">
      <c r="A13801" s="52" t="s">
        <v>892</v>
      </c>
      <c r="B13801" s="52" t="s">
        <v>1616</v>
      </c>
      <c r="C13801" s="52" t="s">
        <v>930</v>
      </c>
      <c r="D13801" s="52" t="s">
        <v>1323</v>
      </c>
      <c r="E13801" s="52" t="s">
        <v>1346</v>
      </c>
      <c r="F13801" s="52" t="s">
        <v>201</v>
      </c>
      <c r="G13801" s="56" t="s">
        <v>1347</v>
      </c>
      <c r="H13801" s="57">
        <v>66212000</v>
      </c>
    </row>
    <row r="13802" spans="1:8">
      <c r="A13802" s="52" t="s">
        <v>892</v>
      </c>
      <c r="B13802" s="52" t="s">
        <v>1616</v>
      </c>
      <c r="C13802" s="52" t="s">
        <v>930</v>
      </c>
      <c r="D13802" s="52" t="s">
        <v>1323</v>
      </c>
      <c r="E13802" s="52" t="s">
        <v>1346</v>
      </c>
      <c r="F13802" s="52" t="s">
        <v>1569</v>
      </c>
      <c r="G13802" s="56" t="s">
        <v>1570</v>
      </c>
      <c r="H13802" s="57">
        <v>38442000</v>
      </c>
    </row>
    <row r="13803" spans="1:8">
      <c r="A13803" s="52" t="s">
        <v>892</v>
      </c>
      <c r="B13803" s="52" t="s">
        <v>1616</v>
      </c>
      <c r="C13803" s="52" t="s">
        <v>930</v>
      </c>
      <c r="D13803" s="52" t="s">
        <v>1323</v>
      </c>
      <c r="E13803" s="52" t="s">
        <v>1346</v>
      </c>
      <c r="F13803" s="52" t="s">
        <v>1583</v>
      </c>
      <c r="G13803" s="56" t="s">
        <v>1584</v>
      </c>
      <c r="H13803" s="57">
        <v>23270000</v>
      </c>
    </row>
    <row r="13804" spans="1:8">
      <c r="A13804" s="52" t="s">
        <v>892</v>
      </c>
      <c r="B13804" s="52" t="s">
        <v>1616</v>
      </c>
      <c r="C13804" s="52" t="s">
        <v>930</v>
      </c>
      <c r="D13804" s="52" t="s">
        <v>1323</v>
      </c>
      <c r="E13804" s="52" t="s">
        <v>1346</v>
      </c>
      <c r="F13804" s="52" t="s">
        <v>1383</v>
      </c>
      <c r="G13804" s="56" t="s">
        <v>1384</v>
      </c>
      <c r="H13804" s="57">
        <v>3000000</v>
      </c>
    </row>
    <row r="13805" spans="1:8">
      <c r="A13805" s="52" t="s">
        <v>892</v>
      </c>
      <c r="B13805" s="52" t="s">
        <v>1616</v>
      </c>
      <c r="C13805" s="52" t="s">
        <v>930</v>
      </c>
      <c r="D13805" s="52" t="s">
        <v>1323</v>
      </c>
      <c r="E13805" s="52" t="s">
        <v>1346</v>
      </c>
      <c r="F13805" s="52" t="s">
        <v>1380</v>
      </c>
      <c r="G13805" s="56" t="s">
        <v>971</v>
      </c>
      <c r="H13805" s="57">
        <v>1500000</v>
      </c>
    </row>
    <row r="13806" spans="1:8">
      <c r="A13806" s="52" t="s">
        <v>892</v>
      </c>
      <c r="B13806" s="52" t="s">
        <v>1616</v>
      </c>
      <c r="C13806" s="52" t="s">
        <v>930</v>
      </c>
      <c r="D13806" s="52" t="s">
        <v>1323</v>
      </c>
      <c r="E13806" s="52" t="s">
        <v>1585</v>
      </c>
      <c r="F13806" s="52" t="s">
        <v>201</v>
      </c>
      <c r="G13806" s="56" t="s">
        <v>1586</v>
      </c>
      <c r="H13806" s="57">
        <v>605900000</v>
      </c>
    </row>
    <row r="13807" spans="1:8">
      <c r="A13807" s="52" t="s">
        <v>892</v>
      </c>
      <c r="B13807" s="52" t="s">
        <v>1616</v>
      </c>
      <c r="C13807" s="52" t="s">
        <v>930</v>
      </c>
      <c r="D13807" s="52" t="s">
        <v>1323</v>
      </c>
      <c r="E13807" s="52" t="s">
        <v>1585</v>
      </c>
      <c r="F13807" s="52" t="s">
        <v>1587</v>
      </c>
      <c r="G13807" s="56" t="s">
        <v>1588</v>
      </c>
      <c r="H13807" s="57">
        <v>605900000</v>
      </c>
    </row>
    <row r="13808" spans="1:8">
      <c r="A13808" s="52" t="s">
        <v>892</v>
      </c>
      <c r="B13808" s="52" t="s">
        <v>1616</v>
      </c>
      <c r="C13808" s="52" t="s">
        <v>930</v>
      </c>
      <c r="D13808" s="52" t="s">
        <v>1323</v>
      </c>
      <c r="E13808" s="52" t="s">
        <v>1083</v>
      </c>
      <c r="F13808" s="52" t="s">
        <v>201</v>
      </c>
      <c r="G13808" s="56" t="s">
        <v>971</v>
      </c>
      <c r="H13808" s="57">
        <v>19478384301</v>
      </c>
    </row>
    <row r="13809" spans="1:8">
      <c r="A13809" s="52" t="s">
        <v>892</v>
      </c>
      <c r="B13809" s="52" t="s">
        <v>1616</v>
      </c>
      <c r="C13809" s="52" t="s">
        <v>930</v>
      </c>
      <c r="D13809" s="52" t="s">
        <v>1323</v>
      </c>
      <c r="E13809" s="52" t="s">
        <v>1083</v>
      </c>
      <c r="F13809" s="52" t="s">
        <v>1088</v>
      </c>
      <c r="G13809" s="56" t="s">
        <v>1089</v>
      </c>
      <c r="H13809" s="57">
        <v>209711000</v>
      </c>
    </row>
    <row r="13810" spans="1:8" ht="25.5">
      <c r="A13810" s="52" t="s">
        <v>892</v>
      </c>
      <c r="B13810" s="52" t="s">
        <v>1616</v>
      </c>
      <c r="C13810" s="52" t="s">
        <v>930</v>
      </c>
      <c r="D13810" s="52" t="s">
        <v>1323</v>
      </c>
      <c r="E13810" s="52" t="s">
        <v>1083</v>
      </c>
      <c r="F13810" s="52" t="s">
        <v>1567</v>
      </c>
      <c r="G13810" s="56" t="s">
        <v>1568</v>
      </c>
      <c r="H13810" s="57">
        <v>5000000</v>
      </c>
    </row>
    <row r="13811" spans="1:8">
      <c r="A13811" s="52" t="s">
        <v>892</v>
      </c>
      <c r="B13811" s="52" t="s">
        <v>1616</v>
      </c>
      <c r="C13811" s="52" t="s">
        <v>930</v>
      </c>
      <c r="D13811" s="52" t="s">
        <v>1323</v>
      </c>
      <c r="E13811" s="52" t="s">
        <v>1083</v>
      </c>
      <c r="F13811" s="52" t="s">
        <v>1090</v>
      </c>
      <c r="G13811" s="56" t="s">
        <v>1091</v>
      </c>
      <c r="H13811" s="57">
        <v>19263673301</v>
      </c>
    </row>
    <row r="13812" spans="1:8">
      <c r="A13812" s="52" t="s">
        <v>892</v>
      </c>
      <c r="B13812" s="52" t="s">
        <v>1616</v>
      </c>
      <c r="C13812" s="52" t="s">
        <v>930</v>
      </c>
      <c r="D13812" s="52" t="s">
        <v>1323</v>
      </c>
      <c r="E13812" s="52" t="s">
        <v>1262</v>
      </c>
      <c r="F13812" s="52" t="s">
        <v>201</v>
      </c>
      <c r="G13812" s="56" t="s">
        <v>1263</v>
      </c>
      <c r="H13812" s="57">
        <v>344528374</v>
      </c>
    </row>
    <row r="13813" spans="1:8">
      <c r="A13813" s="52" t="s">
        <v>892</v>
      </c>
      <c r="B13813" s="52" t="s">
        <v>1616</v>
      </c>
      <c r="C13813" s="52" t="s">
        <v>930</v>
      </c>
      <c r="D13813" s="52" t="s">
        <v>1323</v>
      </c>
      <c r="E13813" s="52" t="s">
        <v>1262</v>
      </c>
      <c r="F13813" s="52" t="s">
        <v>1264</v>
      </c>
      <c r="G13813" s="56" t="s">
        <v>1265</v>
      </c>
      <c r="H13813" s="57">
        <v>300109000</v>
      </c>
    </row>
    <row r="13814" spans="1:8">
      <c r="A13814" s="52" t="s">
        <v>892</v>
      </c>
      <c r="B13814" s="52" t="s">
        <v>1616</v>
      </c>
      <c r="C13814" s="52" t="s">
        <v>930</v>
      </c>
      <c r="D13814" s="52" t="s">
        <v>1323</v>
      </c>
      <c r="E13814" s="52" t="s">
        <v>1262</v>
      </c>
      <c r="F13814" s="52" t="s">
        <v>1373</v>
      </c>
      <c r="G13814" s="56" t="s">
        <v>1374</v>
      </c>
      <c r="H13814" s="57">
        <v>44419374</v>
      </c>
    </row>
    <row r="13815" spans="1:8" ht="38.25">
      <c r="A13815" s="52" t="s">
        <v>892</v>
      </c>
      <c r="B13815" s="52" t="s">
        <v>1616</v>
      </c>
      <c r="C13815" s="52" t="s">
        <v>930</v>
      </c>
      <c r="D13815" s="52" t="s">
        <v>1428</v>
      </c>
      <c r="E13815" s="52" t="s">
        <v>201</v>
      </c>
      <c r="F13815" s="52" t="s">
        <v>201</v>
      </c>
      <c r="G13815" s="56" t="s">
        <v>1429</v>
      </c>
      <c r="H13815" s="57">
        <v>17810085978</v>
      </c>
    </row>
    <row r="13816" spans="1:8">
      <c r="A13816" s="52" t="s">
        <v>892</v>
      </c>
      <c r="B13816" s="52" t="s">
        <v>1616</v>
      </c>
      <c r="C13816" s="52" t="s">
        <v>930</v>
      </c>
      <c r="D13816" s="52" t="s">
        <v>1428</v>
      </c>
      <c r="E13816" s="52" t="s">
        <v>944</v>
      </c>
      <c r="F13816" s="52" t="s">
        <v>201</v>
      </c>
      <c r="G13816" s="56" t="s">
        <v>945</v>
      </c>
      <c r="H13816" s="57">
        <v>241212800</v>
      </c>
    </row>
    <row r="13817" spans="1:8">
      <c r="A13817" s="52" t="s">
        <v>892</v>
      </c>
      <c r="B13817" s="52" t="s">
        <v>1616</v>
      </c>
      <c r="C13817" s="52" t="s">
        <v>930</v>
      </c>
      <c r="D13817" s="52" t="s">
        <v>1428</v>
      </c>
      <c r="E13817" s="52" t="s">
        <v>944</v>
      </c>
      <c r="F13817" s="52" t="s">
        <v>958</v>
      </c>
      <c r="G13817" s="56" t="s">
        <v>959</v>
      </c>
      <c r="H13817" s="57">
        <v>1120000</v>
      </c>
    </row>
    <row r="13818" spans="1:8">
      <c r="A13818" s="52" t="s">
        <v>892</v>
      </c>
      <c r="B13818" s="52" t="s">
        <v>1616</v>
      </c>
      <c r="C13818" s="52" t="s">
        <v>930</v>
      </c>
      <c r="D13818" s="52" t="s">
        <v>1428</v>
      </c>
      <c r="E13818" s="52" t="s">
        <v>944</v>
      </c>
      <c r="F13818" s="52" t="s">
        <v>960</v>
      </c>
      <c r="G13818" s="56" t="s">
        <v>961</v>
      </c>
      <c r="H13818" s="57">
        <v>240092800</v>
      </c>
    </row>
    <row r="13819" spans="1:8">
      <c r="A13819" s="52" t="s">
        <v>892</v>
      </c>
      <c r="B13819" s="52" t="s">
        <v>1616</v>
      </c>
      <c r="C13819" s="52" t="s">
        <v>930</v>
      </c>
      <c r="D13819" s="52" t="s">
        <v>1428</v>
      </c>
      <c r="E13819" s="52" t="s">
        <v>1139</v>
      </c>
      <c r="F13819" s="52" t="s">
        <v>201</v>
      </c>
      <c r="G13819" s="56" t="s">
        <v>1140</v>
      </c>
      <c r="H13819" s="57">
        <v>186246000</v>
      </c>
    </row>
    <row r="13820" spans="1:8">
      <c r="A13820" s="52" t="s">
        <v>892</v>
      </c>
      <c r="B13820" s="52" t="s">
        <v>1616</v>
      </c>
      <c r="C13820" s="52" t="s">
        <v>930</v>
      </c>
      <c r="D13820" s="52" t="s">
        <v>1428</v>
      </c>
      <c r="E13820" s="52" t="s">
        <v>1139</v>
      </c>
      <c r="F13820" s="52" t="s">
        <v>1203</v>
      </c>
      <c r="G13820" s="56" t="s">
        <v>1204</v>
      </c>
      <c r="H13820" s="57">
        <v>73003000</v>
      </c>
    </row>
    <row r="13821" spans="1:8">
      <c r="A13821" s="52" t="s">
        <v>892</v>
      </c>
      <c r="B13821" s="52" t="s">
        <v>1616</v>
      </c>
      <c r="C13821" s="52" t="s">
        <v>930</v>
      </c>
      <c r="D13821" s="52" t="s">
        <v>1428</v>
      </c>
      <c r="E13821" s="52" t="s">
        <v>1139</v>
      </c>
      <c r="F13821" s="52" t="s">
        <v>1141</v>
      </c>
      <c r="G13821" s="56" t="s">
        <v>1142</v>
      </c>
      <c r="H13821" s="57">
        <v>79862000</v>
      </c>
    </row>
    <row r="13822" spans="1:8">
      <c r="A13822" s="52" t="s">
        <v>892</v>
      </c>
      <c r="B13822" s="52" t="s">
        <v>1616</v>
      </c>
      <c r="C13822" s="52" t="s">
        <v>930</v>
      </c>
      <c r="D13822" s="52" t="s">
        <v>1428</v>
      </c>
      <c r="E13822" s="52" t="s">
        <v>1139</v>
      </c>
      <c r="F13822" s="52" t="s">
        <v>1266</v>
      </c>
      <c r="G13822" s="56" t="s">
        <v>1267</v>
      </c>
      <c r="H13822" s="57">
        <v>33381000</v>
      </c>
    </row>
    <row r="13823" spans="1:8">
      <c r="A13823" s="52" t="s">
        <v>892</v>
      </c>
      <c r="B13823" s="52" t="s">
        <v>1616</v>
      </c>
      <c r="C13823" s="52" t="s">
        <v>930</v>
      </c>
      <c r="D13823" s="52" t="s">
        <v>1428</v>
      </c>
      <c r="E13823" s="52" t="s">
        <v>966</v>
      </c>
      <c r="F13823" s="52" t="s">
        <v>201</v>
      </c>
      <c r="G13823" s="56" t="s">
        <v>967</v>
      </c>
      <c r="H13823" s="57">
        <v>53820000</v>
      </c>
    </row>
    <row r="13824" spans="1:8">
      <c r="A13824" s="52" t="s">
        <v>892</v>
      </c>
      <c r="B13824" s="52" t="s">
        <v>1616</v>
      </c>
      <c r="C13824" s="52" t="s">
        <v>930</v>
      </c>
      <c r="D13824" s="52" t="s">
        <v>1428</v>
      </c>
      <c r="E13824" s="52" t="s">
        <v>966</v>
      </c>
      <c r="F13824" s="52" t="s">
        <v>970</v>
      </c>
      <c r="G13824" s="56" t="s">
        <v>971</v>
      </c>
      <c r="H13824" s="57">
        <v>53820000</v>
      </c>
    </row>
    <row r="13825" spans="1:8">
      <c r="A13825" s="52" t="s">
        <v>892</v>
      </c>
      <c r="B13825" s="52" t="s">
        <v>1616</v>
      </c>
      <c r="C13825" s="52" t="s">
        <v>930</v>
      </c>
      <c r="D13825" s="52" t="s">
        <v>1428</v>
      </c>
      <c r="E13825" s="52" t="s">
        <v>972</v>
      </c>
      <c r="F13825" s="52" t="s">
        <v>201</v>
      </c>
      <c r="G13825" s="56" t="s">
        <v>973</v>
      </c>
      <c r="H13825" s="57">
        <v>65846750</v>
      </c>
    </row>
    <row r="13826" spans="1:8">
      <c r="A13826" s="52" t="s">
        <v>892</v>
      </c>
      <c r="B13826" s="52" t="s">
        <v>1616</v>
      </c>
      <c r="C13826" s="52" t="s">
        <v>930</v>
      </c>
      <c r="D13826" s="52" t="s">
        <v>1428</v>
      </c>
      <c r="E13826" s="52" t="s">
        <v>972</v>
      </c>
      <c r="F13826" s="52" t="s">
        <v>974</v>
      </c>
      <c r="G13826" s="56" t="s">
        <v>975</v>
      </c>
      <c r="H13826" s="57">
        <v>51663618</v>
      </c>
    </row>
    <row r="13827" spans="1:8">
      <c r="A13827" s="52" t="s">
        <v>892</v>
      </c>
      <c r="B13827" s="52" t="s">
        <v>1616</v>
      </c>
      <c r="C13827" s="52" t="s">
        <v>930</v>
      </c>
      <c r="D13827" s="52" t="s">
        <v>1428</v>
      </c>
      <c r="E13827" s="52" t="s">
        <v>972</v>
      </c>
      <c r="F13827" s="52" t="s">
        <v>976</v>
      </c>
      <c r="G13827" s="56" t="s">
        <v>977</v>
      </c>
      <c r="H13827" s="57">
        <v>12998532</v>
      </c>
    </row>
    <row r="13828" spans="1:8">
      <c r="A13828" s="52" t="s">
        <v>892</v>
      </c>
      <c r="B13828" s="52" t="s">
        <v>1616</v>
      </c>
      <c r="C13828" s="52" t="s">
        <v>930</v>
      </c>
      <c r="D13828" s="52" t="s">
        <v>1428</v>
      </c>
      <c r="E13828" s="52" t="s">
        <v>972</v>
      </c>
      <c r="F13828" s="52" t="s">
        <v>978</v>
      </c>
      <c r="G13828" s="56" t="s">
        <v>979</v>
      </c>
      <c r="H13828" s="57">
        <v>1184600</v>
      </c>
    </row>
    <row r="13829" spans="1:8" ht="25.5">
      <c r="A13829" s="52" t="s">
        <v>892</v>
      </c>
      <c r="B13829" s="52" t="s">
        <v>1616</v>
      </c>
      <c r="C13829" s="52" t="s">
        <v>930</v>
      </c>
      <c r="D13829" s="52" t="s">
        <v>1428</v>
      </c>
      <c r="E13829" s="52" t="s">
        <v>1612</v>
      </c>
      <c r="F13829" s="52" t="s">
        <v>201</v>
      </c>
      <c r="G13829" s="56" t="s">
        <v>1613</v>
      </c>
      <c r="H13829" s="57">
        <v>7176780476</v>
      </c>
    </row>
    <row r="13830" spans="1:8">
      <c r="A13830" s="52" t="s">
        <v>892</v>
      </c>
      <c r="B13830" s="52" t="s">
        <v>1616</v>
      </c>
      <c r="C13830" s="52" t="s">
        <v>930</v>
      </c>
      <c r="D13830" s="52" t="s">
        <v>1428</v>
      </c>
      <c r="E13830" s="52" t="s">
        <v>1612</v>
      </c>
      <c r="F13830" s="52" t="s">
        <v>1614</v>
      </c>
      <c r="G13830" s="56" t="s">
        <v>1615</v>
      </c>
      <c r="H13830" s="57">
        <v>4630703668</v>
      </c>
    </row>
    <row r="13831" spans="1:8">
      <c r="A13831" s="52" t="s">
        <v>892</v>
      </c>
      <c r="B13831" s="52" t="s">
        <v>1616</v>
      </c>
      <c r="C13831" s="52" t="s">
        <v>930</v>
      </c>
      <c r="D13831" s="52" t="s">
        <v>1428</v>
      </c>
      <c r="E13831" s="52" t="s">
        <v>1612</v>
      </c>
      <c r="F13831" s="52" t="s">
        <v>1618</v>
      </c>
      <c r="G13831" s="56" t="s">
        <v>971</v>
      </c>
      <c r="H13831" s="57">
        <v>2546076808</v>
      </c>
    </row>
    <row r="13832" spans="1:8">
      <c r="A13832" s="52" t="s">
        <v>892</v>
      </c>
      <c r="B13832" s="52" t="s">
        <v>1616</v>
      </c>
      <c r="C13832" s="52" t="s">
        <v>930</v>
      </c>
      <c r="D13832" s="52" t="s">
        <v>1428</v>
      </c>
      <c r="E13832" s="52" t="s">
        <v>982</v>
      </c>
      <c r="F13832" s="52" t="s">
        <v>201</v>
      </c>
      <c r="G13832" s="56" t="s">
        <v>983</v>
      </c>
      <c r="H13832" s="57">
        <v>310745500</v>
      </c>
    </row>
    <row r="13833" spans="1:8">
      <c r="A13833" s="52" t="s">
        <v>892</v>
      </c>
      <c r="B13833" s="52" t="s">
        <v>1616</v>
      </c>
      <c r="C13833" s="52" t="s">
        <v>930</v>
      </c>
      <c r="D13833" s="52" t="s">
        <v>1428</v>
      </c>
      <c r="E13833" s="52" t="s">
        <v>982</v>
      </c>
      <c r="F13833" s="52" t="s">
        <v>1242</v>
      </c>
      <c r="G13833" s="56" t="s">
        <v>971</v>
      </c>
      <c r="H13833" s="57">
        <v>310745500</v>
      </c>
    </row>
    <row r="13834" spans="1:8">
      <c r="A13834" s="52" t="s">
        <v>892</v>
      </c>
      <c r="B13834" s="52" t="s">
        <v>1616</v>
      </c>
      <c r="C13834" s="52" t="s">
        <v>930</v>
      </c>
      <c r="D13834" s="52" t="s">
        <v>1428</v>
      </c>
      <c r="E13834" s="52" t="s">
        <v>996</v>
      </c>
      <c r="F13834" s="52" t="s">
        <v>201</v>
      </c>
      <c r="G13834" s="56" t="s">
        <v>997</v>
      </c>
      <c r="H13834" s="57">
        <v>42234100</v>
      </c>
    </row>
    <row r="13835" spans="1:8">
      <c r="A13835" s="52" t="s">
        <v>892</v>
      </c>
      <c r="B13835" s="52" t="s">
        <v>1616</v>
      </c>
      <c r="C13835" s="52" t="s">
        <v>930</v>
      </c>
      <c r="D13835" s="52" t="s">
        <v>1428</v>
      </c>
      <c r="E13835" s="52" t="s">
        <v>996</v>
      </c>
      <c r="F13835" s="52" t="s">
        <v>998</v>
      </c>
      <c r="G13835" s="56" t="s">
        <v>999</v>
      </c>
      <c r="H13835" s="57">
        <v>22224100</v>
      </c>
    </row>
    <row r="13836" spans="1:8">
      <c r="A13836" s="52" t="s">
        <v>892</v>
      </c>
      <c r="B13836" s="52" t="s">
        <v>1616</v>
      </c>
      <c r="C13836" s="52" t="s">
        <v>930</v>
      </c>
      <c r="D13836" s="52" t="s">
        <v>1428</v>
      </c>
      <c r="E13836" s="52" t="s">
        <v>996</v>
      </c>
      <c r="F13836" s="52" t="s">
        <v>1000</v>
      </c>
      <c r="G13836" s="56" t="s">
        <v>1001</v>
      </c>
      <c r="H13836" s="57">
        <v>2605000</v>
      </c>
    </row>
    <row r="13837" spans="1:8">
      <c r="A13837" s="52" t="s">
        <v>892</v>
      </c>
      <c r="B13837" s="52" t="s">
        <v>1616</v>
      </c>
      <c r="C13837" s="52" t="s">
        <v>930</v>
      </c>
      <c r="D13837" s="52" t="s">
        <v>1428</v>
      </c>
      <c r="E13837" s="52" t="s">
        <v>996</v>
      </c>
      <c r="F13837" s="52" t="s">
        <v>1004</v>
      </c>
      <c r="G13837" s="56" t="s">
        <v>1005</v>
      </c>
      <c r="H13837" s="57">
        <v>17405000</v>
      </c>
    </row>
    <row r="13838" spans="1:8">
      <c r="A13838" s="52" t="s">
        <v>892</v>
      </c>
      <c r="B13838" s="52" t="s">
        <v>1616</v>
      </c>
      <c r="C13838" s="52" t="s">
        <v>930</v>
      </c>
      <c r="D13838" s="52" t="s">
        <v>1428</v>
      </c>
      <c r="E13838" s="52" t="s">
        <v>1006</v>
      </c>
      <c r="F13838" s="52" t="s">
        <v>201</v>
      </c>
      <c r="G13838" s="56" t="s">
        <v>1007</v>
      </c>
      <c r="H13838" s="57">
        <v>9848805</v>
      </c>
    </row>
    <row r="13839" spans="1:8">
      <c r="A13839" s="52" t="s">
        <v>892</v>
      </c>
      <c r="B13839" s="52" t="s">
        <v>1616</v>
      </c>
      <c r="C13839" s="52" t="s">
        <v>930</v>
      </c>
      <c r="D13839" s="52" t="s">
        <v>1428</v>
      </c>
      <c r="E13839" s="52" t="s">
        <v>1006</v>
      </c>
      <c r="F13839" s="52" t="s">
        <v>1014</v>
      </c>
      <c r="G13839" s="56" t="s">
        <v>1015</v>
      </c>
      <c r="H13839" s="57">
        <v>5764905</v>
      </c>
    </row>
    <row r="13840" spans="1:8" ht="25.5">
      <c r="A13840" s="52" t="s">
        <v>892</v>
      </c>
      <c r="B13840" s="52" t="s">
        <v>1616</v>
      </c>
      <c r="C13840" s="52" t="s">
        <v>930</v>
      </c>
      <c r="D13840" s="52" t="s">
        <v>1428</v>
      </c>
      <c r="E13840" s="52" t="s">
        <v>1006</v>
      </c>
      <c r="F13840" s="52" t="s">
        <v>1016</v>
      </c>
      <c r="G13840" s="56" t="s">
        <v>1017</v>
      </c>
      <c r="H13840" s="57">
        <v>4083900</v>
      </c>
    </row>
    <row r="13841" spans="1:8">
      <c r="A13841" s="52" t="s">
        <v>892</v>
      </c>
      <c r="B13841" s="52" t="s">
        <v>1616</v>
      </c>
      <c r="C13841" s="52" t="s">
        <v>930</v>
      </c>
      <c r="D13841" s="52" t="s">
        <v>1428</v>
      </c>
      <c r="E13841" s="52" t="s">
        <v>1021</v>
      </c>
      <c r="F13841" s="52" t="s">
        <v>201</v>
      </c>
      <c r="G13841" s="56" t="s">
        <v>1022</v>
      </c>
      <c r="H13841" s="57">
        <v>1704649890</v>
      </c>
    </row>
    <row r="13842" spans="1:8">
      <c r="A13842" s="52" t="s">
        <v>892</v>
      </c>
      <c r="B13842" s="52" t="s">
        <v>1616</v>
      </c>
      <c r="C13842" s="52" t="s">
        <v>930</v>
      </c>
      <c r="D13842" s="52" t="s">
        <v>1428</v>
      </c>
      <c r="E13842" s="52" t="s">
        <v>1021</v>
      </c>
      <c r="F13842" s="52" t="s">
        <v>1023</v>
      </c>
      <c r="G13842" s="56" t="s">
        <v>1024</v>
      </c>
      <c r="H13842" s="57">
        <v>8065000</v>
      </c>
    </row>
    <row r="13843" spans="1:8">
      <c r="A13843" s="52" t="s">
        <v>892</v>
      </c>
      <c r="B13843" s="52" t="s">
        <v>1616</v>
      </c>
      <c r="C13843" s="52" t="s">
        <v>930</v>
      </c>
      <c r="D13843" s="52" t="s">
        <v>1428</v>
      </c>
      <c r="E13843" s="52" t="s">
        <v>1021</v>
      </c>
      <c r="F13843" s="52" t="s">
        <v>1025</v>
      </c>
      <c r="G13843" s="56" t="s">
        <v>1026</v>
      </c>
      <c r="H13843" s="57">
        <v>2500000</v>
      </c>
    </row>
    <row r="13844" spans="1:8">
      <c r="A13844" s="52" t="s">
        <v>892</v>
      </c>
      <c r="B13844" s="52" t="s">
        <v>1616</v>
      </c>
      <c r="C13844" s="52" t="s">
        <v>930</v>
      </c>
      <c r="D13844" s="52" t="s">
        <v>1428</v>
      </c>
      <c r="E13844" s="52" t="s">
        <v>1021</v>
      </c>
      <c r="F13844" s="52" t="s">
        <v>1243</v>
      </c>
      <c r="G13844" s="56" t="s">
        <v>1244</v>
      </c>
      <c r="H13844" s="57">
        <v>6363000</v>
      </c>
    </row>
    <row r="13845" spans="1:8">
      <c r="A13845" s="52" t="s">
        <v>892</v>
      </c>
      <c r="B13845" s="52" t="s">
        <v>1616</v>
      </c>
      <c r="C13845" s="52" t="s">
        <v>930</v>
      </c>
      <c r="D13845" s="52" t="s">
        <v>1428</v>
      </c>
      <c r="E13845" s="52" t="s">
        <v>1021</v>
      </c>
      <c r="F13845" s="52" t="s">
        <v>1031</v>
      </c>
      <c r="G13845" s="56" t="s">
        <v>1032</v>
      </c>
      <c r="H13845" s="57">
        <v>842040000</v>
      </c>
    </row>
    <row r="13846" spans="1:8">
      <c r="A13846" s="52" t="s">
        <v>892</v>
      </c>
      <c r="B13846" s="52" t="s">
        <v>1616</v>
      </c>
      <c r="C13846" s="52" t="s">
        <v>930</v>
      </c>
      <c r="D13846" s="52" t="s">
        <v>1428</v>
      </c>
      <c r="E13846" s="52" t="s">
        <v>1021</v>
      </c>
      <c r="F13846" s="52" t="s">
        <v>1033</v>
      </c>
      <c r="G13846" s="56" t="s">
        <v>1034</v>
      </c>
      <c r="H13846" s="57">
        <v>845681890</v>
      </c>
    </row>
    <row r="13847" spans="1:8">
      <c r="A13847" s="52" t="s">
        <v>892</v>
      </c>
      <c r="B13847" s="52" t="s">
        <v>1616</v>
      </c>
      <c r="C13847" s="52" t="s">
        <v>930</v>
      </c>
      <c r="D13847" s="52" t="s">
        <v>1428</v>
      </c>
      <c r="E13847" s="52" t="s">
        <v>1035</v>
      </c>
      <c r="F13847" s="52" t="s">
        <v>201</v>
      </c>
      <c r="G13847" s="56" t="s">
        <v>1036</v>
      </c>
      <c r="H13847" s="57">
        <v>1750000</v>
      </c>
    </row>
    <row r="13848" spans="1:8">
      <c r="A13848" s="52" t="s">
        <v>892</v>
      </c>
      <c r="B13848" s="52" t="s">
        <v>1616</v>
      </c>
      <c r="C13848" s="52" t="s">
        <v>930</v>
      </c>
      <c r="D13848" s="52" t="s">
        <v>1428</v>
      </c>
      <c r="E13848" s="52" t="s">
        <v>1035</v>
      </c>
      <c r="F13848" s="52" t="s">
        <v>1037</v>
      </c>
      <c r="G13848" s="56" t="s">
        <v>1038</v>
      </c>
      <c r="H13848" s="57">
        <v>500000</v>
      </c>
    </row>
    <row r="13849" spans="1:8">
      <c r="A13849" s="52" t="s">
        <v>892</v>
      </c>
      <c r="B13849" s="52" t="s">
        <v>1616</v>
      </c>
      <c r="C13849" s="52" t="s">
        <v>930</v>
      </c>
      <c r="D13849" s="52" t="s">
        <v>1428</v>
      </c>
      <c r="E13849" s="52" t="s">
        <v>1035</v>
      </c>
      <c r="F13849" s="52" t="s">
        <v>1039</v>
      </c>
      <c r="G13849" s="56" t="s">
        <v>1040</v>
      </c>
      <c r="H13849" s="57">
        <v>1250000</v>
      </c>
    </row>
    <row r="13850" spans="1:8">
      <c r="A13850" s="52" t="s">
        <v>892</v>
      </c>
      <c r="B13850" s="52" t="s">
        <v>1616</v>
      </c>
      <c r="C13850" s="52" t="s">
        <v>930</v>
      </c>
      <c r="D13850" s="52" t="s">
        <v>1428</v>
      </c>
      <c r="E13850" s="52" t="s">
        <v>1044</v>
      </c>
      <c r="F13850" s="52" t="s">
        <v>201</v>
      </c>
      <c r="G13850" s="56" t="s">
        <v>1045</v>
      </c>
      <c r="H13850" s="57">
        <v>51176000</v>
      </c>
    </row>
    <row r="13851" spans="1:8">
      <c r="A13851" s="52" t="s">
        <v>892</v>
      </c>
      <c r="B13851" s="52" t="s">
        <v>1616</v>
      </c>
      <c r="C13851" s="52" t="s">
        <v>930</v>
      </c>
      <c r="D13851" s="52" t="s">
        <v>1428</v>
      </c>
      <c r="E13851" s="52" t="s">
        <v>1044</v>
      </c>
      <c r="F13851" s="52" t="s">
        <v>1046</v>
      </c>
      <c r="G13851" s="56" t="s">
        <v>1047</v>
      </c>
      <c r="H13851" s="57">
        <v>7000000</v>
      </c>
    </row>
    <row r="13852" spans="1:8">
      <c r="A13852" s="52" t="s">
        <v>892</v>
      </c>
      <c r="B13852" s="52" t="s">
        <v>1616</v>
      </c>
      <c r="C13852" s="52" t="s">
        <v>930</v>
      </c>
      <c r="D13852" s="52" t="s">
        <v>1428</v>
      </c>
      <c r="E13852" s="52" t="s">
        <v>1044</v>
      </c>
      <c r="F13852" s="52" t="s">
        <v>1048</v>
      </c>
      <c r="G13852" s="56" t="s">
        <v>1049</v>
      </c>
      <c r="H13852" s="57">
        <v>300000</v>
      </c>
    </row>
    <row r="13853" spans="1:8">
      <c r="A13853" s="52" t="s">
        <v>892</v>
      </c>
      <c r="B13853" s="52" t="s">
        <v>1616</v>
      </c>
      <c r="C13853" s="52" t="s">
        <v>930</v>
      </c>
      <c r="D13853" s="52" t="s">
        <v>1428</v>
      </c>
      <c r="E13853" s="52" t="s">
        <v>1044</v>
      </c>
      <c r="F13853" s="52" t="s">
        <v>1050</v>
      </c>
      <c r="G13853" s="56" t="s">
        <v>1051</v>
      </c>
      <c r="H13853" s="57">
        <v>43876000</v>
      </c>
    </row>
    <row r="13854" spans="1:8" ht="25.5">
      <c r="A13854" s="52" t="s">
        <v>892</v>
      </c>
      <c r="B13854" s="52" t="s">
        <v>1616</v>
      </c>
      <c r="C13854" s="52" t="s">
        <v>930</v>
      </c>
      <c r="D13854" s="52" t="s">
        <v>1428</v>
      </c>
      <c r="E13854" s="52" t="s">
        <v>1058</v>
      </c>
      <c r="F13854" s="52" t="s">
        <v>201</v>
      </c>
      <c r="G13854" s="56" t="s">
        <v>1059</v>
      </c>
      <c r="H13854" s="57">
        <v>390000</v>
      </c>
    </row>
    <row r="13855" spans="1:8">
      <c r="A13855" s="52" t="s">
        <v>892</v>
      </c>
      <c r="B13855" s="52" t="s">
        <v>1616</v>
      </c>
      <c r="C13855" s="52" t="s">
        <v>930</v>
      </c>
      <c r="D13855" s="52" t="s">
        <v>1428</v>
      </c>
      <c r="E13855" s="52" t="s">
        <v>1058</v>
      </c>
      <c r="F13855" s="52" t="s">
        <v>1064</v>
      </c>
      <c r="G13855" s="56" t="s">
        <v>1065</v>
      </c>
      <c r="H13855" s="57">
        <v>390000</v>
      </c>
    </row>
    <row r="13856" spans="1:8" ht="25.5">
      <c r="A13856" s="52" t="s">
        <v>892</v>
      </c>
      <c r="B13856" s="52" t="s">
        <v>1616</v>
      </c>
      <c r="C13856" s="52" t="s">
        <v>930</v>
      </c>
      <c r="D13856" s="52" t="s">
        <v>1428</v>
      </c>
      <c r="E13856" s="52" t="s">
        <v>1072</v>
      </c>
      <c r="F13856" s="52" t="s">
        <v>201</v>
      </c>
      <c r="G13856" s="56" t="s">
        <v>1073</v>
      </c>
      <c r="H13856" s="57">
        <v>35350000</v>
      </c>
    </row>
    <row r="13857" spans="1:8">
      <c r="A13857" s="52" t="s">
        <v>892</v>
      </c>
      <c r="B13857" s="52" t="s">
        <v>1616</v>
      </c>
      <c r="C13857" s="52" t="s">
        <v>930</v>
      </c>
      <c r="D13857" s="52" t="s">
        <v>1428</v>
      </c>
      <c r="E13857" s="52" t="s">
        <v>1072</v>
      </c>
      <c r="F13857" s="52" t="s">
        <v>1074</v>
      </c>
      <c r="G13857" s="56" t="s">
        <v>1067</v>
      </c>
      <c r="H13857" s="57">
        <v>26250000</v>
      </c>
    </row>
    <row r="13858" spans="1:8">
      <c r="A13858" s="52" t="s">
        <v>892</v>
      </c>
      <c r="B13858" s="52" t="s">
        <v>1616</v>
      </c>
      <c r="C13858" s="52" t="s">
        <v>930</v>
      </c>
      <c r="D13858" s="52" t="s">
        <v>1428</v>
      </c>
      <c r="E13858" s="52" t="s">
        <v>1072</v>
      </c>
      <c r="F13858" s="52" t="s">
        <v>1075</v>
      </c>
      <c r="G13858" s="56" t="s">
        <v>1065</v>
      </c>
      <c r="H13858" s="57">
        <v>9100000</v>
      </c>
    </row>
    <row r="13859" spans="1:8" ht="25.5">
      <c r="A13859" s="52" t="s">
        <v>892</v>
      </c>
      <c r="B13859" s="52" t="s">
        <v>1616</v>
      </c>
      <c r="C13859" s="52" t="s">
        <v>930</v>
      </c>
      <c r="D13859" s="52" t="s">
        <v>1428</v>
      </c>
      <c r="E13859" s="52" t="s">
        <v>1076</v>
      </c>
      <c r="F13859" s="52" t="s">
        <v>201</v>
      </c>
      <c r="G13859" s="56" t="s">
        <v>1077</v>
      </c>
      <c r="H13859" s="57">
        <v>1512819750</v>
      </c>
    </row>
    <row r="13860" spans="1:8">
      <c r="A13860" s="52" t="s">
        <v>892</v>
      </c>
      <c r="B13860" s="52" t="s">
        <v>1616</v>
      </c>
      <c r="C13860" s="52" t="s">
        <v>930</v>
      </c>
      <c r="D13860" s="52" t="s">
        <v>1428</v>
      </c>
      <c r="E13860" s="52" t="s">
        <v>1076</v>
      </c>
      <c r="F13860" s="52" t="s">
        <v>1112</v>
      </c>
      <c r="G13860" s="56" t="s">
        <v>1113</v>
      </c>
      <c r="H13860" s="57">
        <v>296262500</v>
      </c>
    </row>
    <row r="13861" spans="1:8">
      <c r="A13861" s="52" t="s">
        <v>892</v>
      </c>
      <c r="B13861" s="52" t="s">
        <v>1616</v>
      </c>
      <c r="C13861" s="52" t="s">
        <v>930</v>
      </c>
      <c r="D13861" s="52" t="s">
        <v>1428</v>
      </c>
      <c r="E13861" s="52" t="s">
        <v>1076</v>
      </c>
      <c r="F13861" s="52" t="s">
        <v>1080</v>
      </c>
      <c r="G13861" s="56" t="s">
        <v>1081</v>
      </c>
      <c r="H13861" s="57">
        <v>47400050</v>
      </c>
    </row>
    <row r="13862" spans="1:8">
      <c r="A13862" s="52" t="s">
        <v>892</v>
      </c>
      <c r="B13862" s="52" t="s">
        <v>1616</v>
      </c>
      <c r="C13862" s="52" t="s">
        <v>930</v>
      </c>
      <c r="D13862" s="52" t="s">
        <v>1428</v>
      </c>
      <c r="E13862" s="52" t="s">
        <v>1076</v>
      </c>
      <c r="F13862" s="52" t="s">
        <v>1082</v>
      </c>
      <c r="G13862" s="56" t="s">
        <v>971</v>
      </c>
      <c r="H13862" s="57">
        <v>1169157200</v>
      </c>
    </row>
    <row r="13863" spans="1:8" ht="25.5">
      <c r="A13863" s="52" t="s">
        <v>892</v>
      </c>
      <c r="B13863" s="52" t="s">
        <v>1616</v>
      </c>
      <c r="C13863" s="52" t="s">
        <v>930</v>
      </c>
      <c r="D13863" s="52" t="s">
        <v>1428</v>
      </c>
      <c r="E13863" s="52" t="s">
        <v>1346</v>
      </c>
      <c r="F13863" s="52" t="s">
        <v>201</v>
      </c>
      <c r="G13863" s="56" t="s">
        <v>1347</v>
      </c>
      <c r="H13863" s="57">
        <v>447185000</v>
      </c>
    </row>
    <row r="13864" spans="1:8">
      <c r="A13864" s="52" t="s">
        <v>892</v>
      </c>
      <c r="B13864" s="52" t="s">
        <v>1616</v>
      </c>
      <c r="C13864" s="52" t="s">
        <v>930</v>
      </c>
      <c r="D13864" s="52" t="s">
        <v>1428</v>
      </c>
      <c r="E13864" s="52" t="s">
        <v>1346</v>
      </c>
      <c r="F13864" s="52" t="s">
        <v>1569</v>
      </c>
      <c r="G13864" s="56" t="s">
        <v>1570</v>
      </c>
      <c r="H13864" s="57">
        <v>4500000</v>
      </c>
    </row>
    <row r="13865" spans="1:8">
      <c r="A13865" s="52" t="s">
        <v>892</v>
      </c>
      <c r="B13865" s="52" t="s">
        <v>1616</v>
      </c>
      <c r="C13865" s="52" t="s">
        <v>930</v>
      </c>
      <c r="D13865" s="52" t="s">
        <v>1428</v>
      </c>
      <c r="E13865" s="52" t="s">
        <v>1346</v>
      </c>
      <c r="F13865" s="52" t="s">
        <v>1383</v>
      </c>
      <c r="G13865" s="56" t="s">
        <v>1384</v>
      </c>
      <c r="H13865" s="57">
        <v>442685000</v>
      </c>
    </row>
    <row r="13866" spans="1:8">
      <c r="A13866" s="52" t="s">
        <v>892</v>
      </c>
      <c r="B13866" s="52" t="s">
        <v>1616</v>
      </c>
      <c r="C13866" s="52" t="s">
        <v>930</v>
      </c>
      <c r="D13866" s="52" t="s">
        <v>1428</v>
      </c>
      <c r="E13866" s="52" t="s">
        <v>1396</v>
      </c>
      <c r="F13866" s="52" t="s">
        <v>201</v>
      </c>
      <c r="G13866" s="56" t="s">
        <v>1397</v>
      </c>
      <c r="H13866" s="57">
        <v>391300000</v>
      </c>
    </row>
    <row r="13867" spans="1:8">
      <c r="A13867" s="52" t="s">
        <v>892</v>
      </c>
      <c r="B13867" s="52" t="s">
        <v>1616</v>
      </c>
      <c r="C13867" s="52" t="s">
        <v>930</v>
      </c>
      <c r="D13867" s="52" t="s">
        <v>1428</v>
      </c>
      <c r="E13867" s="52" t="s">
        <v>1396</v>
      </c>
      <c r="F13867" s="52" t="s">
        <v>1406</v>
      </c>
      <c r="G13867" s="56" t="s">
        <v>971</v>
      </c>
      <c r="H13867" s="57">
        <v>391300000</v>
      </c>
    </row>
    <row r="13868" spans="1:8">
      <c r="A13868" s="52" t="s">
        <v>892</v>
      </c>
      <c r="B13868" s="52" t="s">
        <v>1616</v>
      </c>
      <c r="C13868" s="52" t="s">
        <v>930</v>
      </c>
      <c r="D13868" s="52" t="s">
        <v>1428</v>
      </c>
      <c r="E13868" s="52" t="s">
        <v>1083</v>
      </c>
      <c r="F13868" s="52" t="s">
        <v>201</v>
      </c>
      <c r="G13868" s="56" t="s">
        <v>971</v>
      </c>
      <c r="H13868" s="57">
        <v>5578730907</v>
      </c>
    </row>
    <row r="13869" spans="1:8">
      <c r="A13869" s="52" t="s">
        <v>892</v>
      </c>
      <c r="B13869" s="52" t="s">
        <v>1616</v>
      </c>
      <c r="C13869" s="52" t="s">
        <v>930</v>
      </c>
      <c r="D13869" s="52" t="s">
        <v>1428</v>
      </c>
      <c r="E13869" s="52" t="s">
        <v>1083</v>
      </c>
      <c r="F13869" s="52" t="s">
        <v>1088</v>
      </c>
      <c r="G13869" s="56" t="s">
        <v>1089</v>
      </c>
      <c r="H13869" s="57">
        <v>9540000</v>
      </c>
    </row>
    <row r="13870" spans="1:8">
      <c r="A13870" s="52" t="s">
        <v>892</v>
      </c>
      <c r="B13870" s="52" t="s">
        <v>1616</v>
      </c>
      <c r="C13870" s="52" t="s">
        <v>930</v>
      </c>
      <c r="D13870" s="52" t="s">
        <v>1428</v>
      </c>
      <c r="E13870" s="52" t="s">
        <v>1083</v>
      </c>
      <c r="F13870" s="52" t="s">
        <v>1090</v>
      </c>
      <c r="G13870" s="56" t="s">
        <v>1091</v>
      </c>
      <c r="H13870" s="57">
        <v>5569190907</v>
      </c>
    </row>
    <row r="13871" spans="1:8">
      <c r="A13871" s="52" t="s">
        <v>892</v>
      </c>
      <c r="B13871" s="52" t="s">
        <v>1616</v>
      </c>
      <c r="C13871" s="52" t="s">
        <v>1209</v>
      </c>
      <c r="D13871" s="52" t="s">
        <v>201</v>
      </c>
      <c r="E13871" s="52" t="s">
        <v>201</v>
      </c>
      <c r="F13871" s="52" t="s">
        <v>201</v>
      </c>
      <c r="G13871" s="56" t="s">
        <v>1210</v>
      </c>
      <c r="H13871" s="57">
        <v>100742112645</v>
      </c>
    </row>
    <row r="13872" spans="1:8" ht="25.5">
      <c r="A13872" s="52" t="s">
        <v>892</v>
      </c>
      <c r="B13872" s="52" t="s">
        <v>1616</v>
      </c>
      <c r="C13872" s="52" t="s">
        <v>1209</v>
      </c>
      <c r="D13872" s="52" t="s">
        <v>1211</v>
      </c>
      <c r="E13872" s="52" t="s">
        <v>201</v>
      </c>
      <c r="F13872" s="52" t="s">
        <v>201</v>
      </c>
      <c r="G13872" s="56" t="s">
        <v>1212</v>
      </c>
      <c r="H13872" s="57">
        <v>29363177474</v>
      </c>
    </row>
    <row r="13873" spans="1:8" ht="25.5">
      <c r="A13873" s="52" t="s">
        <v>892</v>
      </c>
      <c r="B13873" s="52" t="s">
        <v>1616</v>
      </c>
      <c r="C13873" s="52" t="s">
        <v>1209</v>
      </c>
      <c r="D13873" s="52" t="s">
        <v>1211</v>
      </c>
      <c r="E13873" s="52" t="s">
        <v>962</v>
      </c>
      <c r="F13873" s="52" t="s">
        <v>201</v>
      </c>
      <c r="G13873" s="56" t="s">
        <v>963</v>
      </c>
      <c r="H13873" s="57">
        <v>5425000</v>
      </c>
    </row>
    <row r="13874" spans="1:8">
      <c r="A13874" s="52" t="s">
        <v>892</v>
      </c>
      <c r="B13874" s="52" t="s">
        <v>1616</v>
      </c>
      <c r="C13874" s="52" t="s">
        <v>1209</v>
      </c>
      <c r="D13874" s="52" t="s">
        <v>1211</v>
      </c>
      <c r="E13874" s="52" t="s">
        <v>962</v>
      </c>
      <c r="F13874" s="52" t="s">
        <v>1338</v>
      </c>
      <c r="G13874" s="56" t="s">
        <v>1339</v>
      </c>
      <c r="H13874" s="57">
        <v>5425000</v>
      </c>
    </row>
    <row r="13875" spans="1:8">
      <c r="A13875" s="52" t="s">
        <v>892</v>
      </c>
      <c r="B13875" s="52" t="s">
        <v>1616</v>
      </c>
      <c r="C13875" s="52" t="s">
        <v>1209</v>
      </c>
      <c r="D13875" s="52" t="s">
        <v>1211</v>
      </c>
      <c r="E13875" s="52" t="s">
        <v>972</v>
      </c>
      <c r="F13875" s="52" t="s">
        <v>201</v>
      </c>
      <c r="G13875" s="56" t="s">
        <v>973</v>
      </c>
      <c r="H13875" s="57">
        <v>14708850</v>
      </c>
    </row>
    <row r="13876" spans="1:8">
      <c r="A13876" s="52" t="s">
        <v>892</v>
      </c>
      <c r="B13876" s="52" t="s">
        <v>1616</v>
      </c>
      <c r="C13876" s="52" t="s">
        <v>1209</v>
      </c>
      <c r="D13876" s="52" t="s">
        <v>1211</v>
      </c>
      <c r="E13876" s="52" t="s">
        <v>972</v>
      </c>
      <c r="F13876" s="52" t="s">
        <v>976</v>
      </c>
      <c r="G13876" s="56" t="s">
        <v>977</v>
      </c>
      <c r="H13876" s="57">
        <v>14708850</v>
      </c>
    </row>
    <row r="13877" spans="1:8" ht="25.5">
      <c r="A13877" s="52" t="s">
        <v>892</v>
      </c>
      <c r="B13877" s="52" t="s">
        <v>1616</v>
      </c>
      <c r="C13877" s="52" t="s">
        <v>1209</v>
      </c>
      <c r="D13877" s="52" t="s">
        <v>1211</v>
      </c>
      <c r="E13877" s="52" t="s">
        <v>1612</v>
      </c>
      <c r="F13877" s="52" t="s">
        <v>201</v>
      </c>
      <c r="G13877" s="56" t="s">
        <v>1613</v>
      </c>
      <c r="H13877" s="57">
        <v>3378000</v>
      </c>
    </row>
    <row r="13878" spans="1:8">
      <c r="A13878" s="52" t="s">
        <v>892</v>
      </c>
      <c r="B13878" s="52" t="s">
        <v>1616</v>
      </c>
      <c r="C13878" s="52" t="s">
        <v>1209</v>
      </c>
      <c r="D13878" s="52" t="s">
        <v>1211</v>
      </c>
      <c r="E13878" s="52" t="s">
        <v>1612</v>
      </c>
      <c r="F13878" s="52" t="s">
        <v>1614</v>
      </c>
      <c r="G13878" s="56" t="s">
        <v>1615</v>
      </c>
      <c r="H13878" s="57">
        <v>3378000</v>
      </c>
    </row>
    <row r="13879" spans="1:8">
      <c r="A13879" s="52" t="s">
        <v>892</v>
      </c>
      <c r="B13879" s="52" t="s">
        <v>1616</v>
      </c>
      <c r="C13879" s="52" t="s">
        <v>1209</v>
      </c>
      <c r="D13879" s="52" t="s">
        <v>1211</v>
      </c>
      <c r="E13879" s="52" t="s">
        <v>986</v>
      </c>
      <c r="F13879" s="52" t="s">
        <v>201</v>
      </c>
      <c r="G13879" s="56" t="s">
        <v>987</v>
      </c>
      <c r="H13879" s="57">
        <v>1669529</v>
      </c>
    </row>
    <row r="13880" spans="1:8">
      <c r="A13880" s="52" t="s">
        <v>892</v>
      </c>
      <c r="B13880" s="52" t="s">
        <v>1616</v>
      </c>
      <c r="C13880" s="52" t="s">
        <v>1209</v>
      </c>
      <c r="D13880" s="52" t="s">
        <v>1211</v>
      </c>
      <c r="E13880" s="52" t="s">
        <v>986</v>
      </c>
      <c r="F13880" s="52" t="s">
        <v>988</v>
      </c>
      <c r="G13880" s="56" t="s">
        <v>989</v>
      </c>
      <c r="H13880" s="57">
        <v>1584101</v>
      </c>
    </row>
    <row r="13881" spans="1:8">
      <c r="A13881" s="52" t="s">
        <v>892</v>
      </c>
      <c r="B13881" s="52" t="s">
        <v>1616</v>
      </c>
      <c r="C13881" s="52" t="s">
        <v>1209</v>
      </c>
      <c r="D13881" s="52" t="s">
        <v>1211</v>
      </c>
      <c r="E13881" s="52" t="s">
        <v>986</v>
      </c>
      <c r="F13881" s="52" t="s">
        <v>990</v>
      </c>
      <c r="G13881" s="56" t="s">
        <v>991</v>
      </c>
      <c r="H13881" s="57">
        <v>85428</v>
      </c>
    </row>
    <row r="13882" spans="1:8">
      <c r="A13882" s="52" t="s">
        <v>892</v>
      </c>
      <c r="B13882" s="52" t="s">
        <v>1616</v>
      </c>
      <c r="C13882" s="52" t="s">
        <v>1209</v>
      </c>
      <c r="D13882" s="52" t="s">
        <v>1211</v>
      </c>
      <c r="E13882" s="52" t="s">
        <v>996</v>
      </c>
      <c r="F13882" s="52" t="s">
        <v>201</v>
      </c>
      <c r="G13882" s="56" t="s">
        <v>997</v>
      </c>
      <c r="H13882" s="57">
        <v>20013128</v>
      </c>
    </row>
    <row r="13883" spans="1:8">
      <c r="A13883" s="52" t="s">
        <v>892</v>
      </c>
      <c r="B13883" s="52" t="s">
        <v>1616</v>
      </c>
      <c r="C13883" s="52" t="s">
        <v>1209</v>
      </c>
      <c r="D13883" s="52" t="s">
        <v>1211</v>
      </c>
      <c r="E13883" s="52" t="s">
        <v>996</v>
      </c>
      <c r="F13883" s="52" t="s">
        <v>998</v>
      </c>
      <c r="G13883" s="56" t="s">
        <v>999</v>
      </c>
      <c r="H13883" s="57">
        <v>15353128</v>
      </c>
    </row>
    <row r="13884" spans="1:8">
      <c r="A13884" s="52" t="s">
        <v>892</v>
      </c>
      <c r="B13884" s="52" t="s">
        <v>1616</v>
      </c>
      <c r="C13884" s="52" t="s">
        <v>1209</v>
      </c>
      <c r="D13884" s="52" t="s">
        <v>1211</v>
      </c>
      <c r="E13884" s="52" t="s">
        <v>996</v>
      </c>
      <c r="F13884" s="52" t="s">
        <v>1000</v>
      </c>
      <c r="G13884" s="56" t="s">
        <v>1001</v>
      </c>
      <c r="H13884" s="57">
        <v>2420000</v>
      </c>
    </row>
    <row r="13885" spans="1:8">
      <c r="A13885" s="52" t="s">
        <v>892</v>
      </c>
      <c r="B13885" s="52" t="s">
        <v>1616</v>
      </c>
      <c r="C13885" s="52" t="s">
        <v>1209</v>
      </c>
      <c r="D13885" s="52" t="s">
        <v>1211</v>
      </c>
      <c r="E13885" s="52" t="s">
        <v>996</v>
      </c>
      <c r="F13885" s="52" t="s">
        <v>1004</v>
      </c>
      <c r="G13885" s="56" t="s">
        <v>1005</v>
      </c>
      <c r="H13885" s="57">
        <v>2240000</v>
      </c>
    </row>
    <row r="13886" spans="1:8">
      <c r="A13886" s="52" t="s">
        <v>892</v>
      </c>
      <c r="B13886" s="52" t="s">
        <v>1616</v>
      </c>
      <c r="C13886" s="52" t="s">
        <v>1209</v>
      </c>
      <c r="D13886" s="52" t="s">
        <v>1211</v>
      </c>
      <c r="E13886" s="52" t="s">
        <v>1006</v>
      </c>
      <c r="F13886" s="52" t="s">
        <v>201</v>
      </c>
      <c r="G13886" s="56" t="s">
        <v>1007</v>
      </c>
      <c r="H13886" s="57">
        <v>12509208</v>
      </c>
    </row>
    <row r="13887" spans="1:8">
      <c r="A13887" s="52" t="s">
        <v>892</v>
      </c>
      <c r="B13887" s="52" t="s">
        <v>1616</v>
      </c>
      <c r="C13887" s="52" t="s">
        <v>1209</v>
      </c>
      <c r="D13887" s="52" t="s">
        <v>1211</v>
      </c>
      <c r="E13887" s="52" t="s">
        <v>1006</v>
      </c>
      <c r="F13887" s="52" t="s">
        <v>1014</v>
      </c>
      <c r="G13887" s="56" t="s">
        <v>1015</v>
      </c>
      <c r="H13887" s="57">
        <v>12509208</v>
      </c>
    </row>
    <row r="13888" spans="1:8">
      <c r="A13888" s="52" t="s">
        <v>892</v>
      </c>
      <c r="B13888" s="52" t="s">
        <v>1616</v>
      </c>
      <c r="C13888" s="52" t="s">
        <v>1209</v>
      </c>
      <c r="D13888" s="52" t="s">
        <v>1211</v>
      </c>
      <c r="E13888" s="52" t="s">
        <v>1021</v>
      </c>
      <c r="F13888" s="52" t="s">
        <v>201</v>
      </c>
      <c r="G13888" s="56" t="s">
        <v>1022</v>
      </c>
      <c r="H13888" s="57">
        <v>72530000</v>
      </c>
    </row>
    <row r="13889" spans="1:8">
      <c r="A13889" s="52" t="s">
        <v>892</v>
      </c>
      <c r="B13889" s="52" t="s">
        <v>1616</v>
      </c>
      <c r="C13889" s="52" t="s">
        <v>1209</v>
      </c>
      <c r="D13889" s="52" t="s">
        <v>1211</v>
      </c>
      <c r="E13889" s="52" t="s">
        <v>1021</v>
      </c>
      <c r="F13889" s="52" t="s">
        <v>1243</v>
      </c>
      <c r="G13889" s="56" t="s">
        <v>1244</v>
      </c>
      <c r="H13889" s="57">
        <v>700000</v>
      </c>
    </row>
    <row r="13890" spans="1:8">
      <c r="A13890" s="52" t="s">
        <v>892</v>
      </c>
      <c r="B13890" s="52" t="s">
        <v>1616</v>
      </c>
      <c r="C13890" s="52" t="s">
        <v>1209</v>
      </c>
      <c r="D13890" s="52" t="s">
        <v>1211</v>
      </c>
      <c r="E13890" s="52" t="s">
        <v>1021</v>
      </c>
      <c r="F13890" s="52" t="s">
        <v>1033</v>
      </c>
      <c r="G13890" s="56" t="s">
        <v>1034</v>
      </c>
      <c r="H13890" s="57">
        <v>71830000</v>
      </c>
    </row>
    <row r="13891" spans="1:8">
      <c r="A13891" s="52" t="s">
        <v>892</v>
      </c>
      <c r="B13891" s="52" t="s">
        <v>1616</v>
      </c>
      <c r="C13891" s="52" t="s">
        <v>1209</v>
      </c>
      <c r="D13891" s="52" t="s">
        <v>1211</v>
      </c>
      <c r="E13891" s="52" t="s">
        <v>1044</v>
      </c>
      <c r="F13891" s="52" t="s">
        <v>201</v>
      </c>
      <c r="G13891" s="56" t="s">
        <v>1045</v>
      </c>
      <c r="H13891" s="57">
        <v>59210000</v>
      </c>
    </row>
    <row r="13892" spans="1:8">
      <c r="A13892" s="52" t="s">
        <v>892</v>
      </c>
      <c r="B13892" s="52" t="s">
        <v>1616</v>
      </c>
      <c r="C13892" s="52" t="s">
        <v>1209</v>
      </c>
      <c r="D13892" s="52" t="s">
        <v>1211</v>
      </c>
      <c r="E13892" s="52" t="s">
        <v>1044</v>
      </c>
      <c r="F13892" s="52" t="s">
        <v>1046</v>
      </c>
      <c r="G13892" s="56" t="s">
        <v>1047</v>
      </c>
      <c r="H13892" s="57">
        <v>14900000</v>
      </c>
    </row>
    <row r="13893" spans="1:8">
      <c r="A13893" s="52" t="s">
        <v>892</v>
      </c>
      <c r="B13893" s="52" t="s">
        <v>1616</v>
      </c>
      <c r="C13893" s="52" t="s">
        <v>1209</v>
      </c>
      <c r="D13893" s="52" t="s">
        <v>1211</v>
      </c>
      <c r="E13893" s="52" t="s">
        <v>1044</v>
      </c>
      <c r="F13893" s="52" t="s">
        <v>1048</v>
      </c>
      <c r="G13893" s="56" t="s">
        <v>1049</v>
      </c>
      <c r="H13893" s="57">
        <v>3000000</v>
      </c>
    </row>
    <row r="13894" spans="1:8">
      <c r="A13894" s="52" t="s">
        <v>892</v>
      </c>
      <c r="B13894" s="52" t="s">
        <v>1616</v>
      </c>
      <c r="C13894" s="52" t="s">
        <v>1209</v>
      </c>
      <c r="D13894" s="52" t="s">
        <v>1211</v>
      </c>
      <c r="E13894" s="52" t="s">
        <v>1044</v>
      </c>
      <c r="F13894" s="52" t="s">
        <v>1050</v>
      </c>
      <c r="G13894" s="56" t="s">
        <v>1051</v>
      </c>
      <c r="H13894" s="57">
        <v>41310000</v>
      </c>
    </row>
    <row r="13895" spans="1:8" ht="25.5">
      <c r="A13895" s="52" t="s">
        <v>892</v>
      </c>
      <c r="B13895" s="52" t="s">
        <v>1616</v>
      </c>
      <c r="C13895" s="52" t="s">
        <v>1209</v>
      </c>
      <c r="D13895" s="52" t="s">
        <v>1211</v>
      </c>
      <c r="E13895" s="52" t="s">
        <v>1058</v>
      </c>
      <c r="F13895" s="52" t="s">
        <v>201</v>
      </c>
      <c r="G13895" s="56" t="s">
        <v>1059</v>
      </c>
      <c r="H13895" s="57">
        <v>117921000</v>
      </c>
    </row>
    <row r="13896" spans="1:8">
      <c r="A13896" s="52" t="s">
        <v>892</v>
      </c>
      <c r="B13896" s="52" t="s">
        <v>1616</v>
      </c>
      <c r="C13896" s="52" t="s">
        <v>1209</v>
      </c>
      <c r="D13896" s="52" t="s">
        <v>1211</v>
      </c>
      <c r="E13896" s="52" t="s">
        <v>1058</v>
      </c>
      <c r="F13896" s="52" t="s">
        <v>1064</v>
      </c>
      <c r="G13896" s="56" t="s">
        <v>1065</v>
      </c>
      <c r="H13896" s="57">
        <v>1250000</v>
      </c>
    </row>
    <row r="13897" spans="1:8">
      <c r="A13897" s="52" t="s">
        <v>892</v>
      </c>
      <c r="B13897" s="52" t="s">
        <v>1616</v>
      </c>
      <c r="C13897" s="52" t="s">
        <v>1209</v>
      </c>
      <c r="D13897" s="52" t="s">
        <v>1211</v>
      </c>
      <c r="E13897" s="52" t="s">
        <v>1058</v>
      </c>
      <c r="F13897" s="52" t="s">
        <v>1342</v>
      </c>
      <c r="G13897" s="56" t="s">
        <v>1343</v>
      </c>
      <c r="H13897" s="57">
        <v>88405000</v>
      </c>
    </row>
    <row r="13898" spans="1:8">
      <c r="A13898" s="52" t="s">
        <v>892</v>
      </c>
      <c r="B13898" s="52" t="s">
        <v>1616</v>
      </c>
      <c r="C13898" s="52" t="s">
        <v>1209</v>
      </c>
      <c r="D13898" s="52" t="s">
        <v>1211</v>
      </c>
      <c r="E13898" s="52" t="s">
        <v>1058</v>
      </c>
      <c r="F13898" s="52" t="s">
        <v>1070</v>
      </c>
      <c r="G13898" s="56" t="s">
        <v>1071</v>
      </c>
      <c r="H13898" s="57">
        <v>28266000</v>
      </c>
    </row>
    <row r="13899" spans="1:8" ht="25.5">
      <c r="A13899" s="52" t="s">
        <v>892</v>
      </c>
      <c r="B13899" s="52" t="s">
        <v>1616</v>
      </c>
      <c r="C13899" s="52" t="s">
        <v>1209</v>
      </c>
      <c r="D13899" s="52" t="s">
        <v>1211</v>
      </c>
      <c r="E13899" s="52" t="s">
        <v>1076</v>
      </c>
      <c r="F13899" s="52" t="s">
        <v>201</v>
      </c>
      <c r="G13899" s="56" t="s">
        <v>1077</v>
      </c>
      <c r="H13899" s="57">
        <v>108396956</v>
      </c>
    </row>
    <row r="13900" spans="1:8">
      <c r="A13900" s="52" t="s">
        <v>892</v>
      </c>
      <c r="B13900" s="52" t="s">
        <v>1616</v>
      </c>
      <c r="C13900" s="52" t="s">
        <v>1209</v>
      </c>
      <c r="D13900" s="52" t="s">
        <v>1211</v>
      </c>
      <c r="E13900" s="52" t="s">
        <v>1076</v>
      </c>
      <c r="F13900" s="52" t="s">
        <v>1112</v>
      </c>
      <c r="G13900" s="56" t="s">
        <v>1113</v>
      </c>
      <c r="H13900" s="57">
        <v>16557956</v>
      </c>
    </row>
    <row r="13901" spans="1:8">
      <c r="A13901" s="52" t="s">
        <v>892</v>
      </c>
      <c r="B13901" s="52" t="s">
        <v>1616</v>
      </c>
      <c r="C13901" s="52" t="s">
        <v>1209</v>
      </c>
      <c r="D13901" s="52" t="s">
        <v>1211</v>
      </c>
      <c r="E13901" s="52" t="s">
        <v>1076</v>
      </c>
      <c r="F13901" s="52" t="s">
        <v>1082</v>
      </c>
      <c r="G13901" s="56" t="s">
        <v>971</v>
      </c>
      <c r="H13901" s="57">
        <v>91839000</v>
      </c>
    </row>
    <row r="13902" spans="1:8">
      <c r="A13902" s="52" t="s">
        <v>892</v>
      </c>
      <c r="B13902" s="52" t="s">
        <v>1616</v>
      </c>
      <c r="C13902" s="52" t="s">
        <v>1209</v>
      </c>
      <c r="D13902" s="52" t="s">
        <v>1211</v>
      </c>
      <c r="E13902" s="52" t="s">
        <v>1580</v>
      </c>
      <c r="F13902" s="52" t="s">
        <v>201</v>
      </c>
      <c r="G13902" s="56" t="s">
        <v>1581</v>
      </c>
      <c r="H13902" s="57">
        <v>42050000</v>
      </c>
    </row>
    <row r="13903" spans="1:8">
      <c r="A13903" s="52" t="s">
        <v>892</v>
      </c>
      <c r="B13903" s="52" t="s">
        <v>1616</v>
      </c>
      <c r="C13903" s="52" t="s">
        <v>1209</v>
      </c>
      <c r="D13903" s="52" t="s">
        <v>1211</v>
      </c>
      <c r="E13903" s="52" t="s">
        <v>1580</v>
      </c>
      <c r="F13903" s="52" t="s">
        <v>1582</v>
      </c>
      <c r="G13903" s="56" t="s">
        <v>971</v>
      </c>
      <c r="H13903" s="57">
        <v>42050000</v>
      </c>
    </row>
    <row r="13904" spans="1:8" ht="25.5">
      <c r="A13904" s="52" t="s">
        <v>892</v>
      </c>
      <c r="B13904" s="52" t="s">
        <v>1616</v>
      </c>
      <c r="C13904" s="52" t="s">
        <v>1209</v>
      </c>
      <c r="D13904" s="52" t="s">
        <v>1211</v>
      </c>
      <c r="E13904" s="52" t="s">
        <v>1346</v>
      </c>
      <c r="F13904" s="52" t="s">
        <v>201</v>
      </c>
      <c r="G13904" s="56" t="s">
        <v>1347</v>
      </c>
      <c r="H13904" s="57">
        <v>11702521511</v>
      </c>
    </row>
    <row r="13905" spans="1:8">
      <c r="A13905" s="52" t="s">
        <v>892</v>
      </c>
      <c r="B13905" s="52" t="s">
        <v>1616</v>
      </c>
      <c r="C13905" s="52" t="s">
        <v>1209</v>
      </c>
      <c r="D13905" s="52" t="s">
        <v>1211</v>
      </c>
      <c r="E13905" s="52" t="s">
        <v>1346</v>
      </c>
      <c r="F13905" s="52" t="s">
        <v>1569</v>
      </c>
      <c r="G13905" s="56" t="s">
        <v>1570</v>
      </c>
      <c r="H13905" s="57">
        <v>1066912000</v>
      </c>
    </row>
    <row r="13906" spans="1:8">
      <c r="A13906" s="52" t="s">
        <v>892</v>
      </c>
      <c r="B13906" s="52" t="s">
        <v>1616</v>
      </c>
      <c r="C13906" s="52" t="s">
        <v>1209</v>
      </c>
      <c r="D13906" s="52" t="s">
        <v>1211</v>
      </c>
      <c r="E13906" s="52" t="s">
        <v>1346</v>
      </c>
      <c r="F13906" s="52" t="s">
        <v>1583</v>
      </c>
      <c r="G13906" s="56" t="s">
        <v>1584</v>
      </c>
      <c r="H13906" s="57">
        <v>874095000</v>
      </c>
    </row>
    <row r="13907" spans="1:8">
      <c r="A13907" s="52" t="s">
        <v>892</v>
      </c>
      <c r="B13907" s="52" t="s">
        <v>1616</v>
      </c>
      <c r="C13907" s="52" t="s">
        <v>1209</v>
      </c>
      <c r="D13907" s="52" t="s">
        <v>1211</v>
      </c>
      <c r="E13907" s="52" t="s">
        <v>1346</v>
      </c>
      <c r="F13907" s="52" t="s">
        <v>1393</v>
      </c>
      <c r="G13907" s="56" t="s">
        <v>977</v>
      </c>
      <c r="H13907" s="57">
        <v>24693390</v>
      </c>
    </row>
    <row r="13908" spans="1:8">
      <c r="A13908" s="52" t="s">
        <v>892</v>
      </c>
      <c r="B13908" s="52" t="s">
        <v>1616</v>
      </c>
      <c r="C13908" s="52" t="s">
        <v>1209</v>
      </c>
      <c r="D13908" s="52" t="s">
        <v>1211</v>
      </c>
      <c r="E13908" s="52" t="s">
        <v>1346</v>
      </c>
      <c r="F13908" s="52" t="s">
        <v>1381</v>
      </c>
      <c r="G13908" s="56" t="s">
        <v>1382</v>
      </c>
      <c r="H13908" s="57">
        <v>318729278</v>
      </c>
    </row>
    <row r="13909" spans="1:8">
      <c r="A13909" s="52" t="s">
        <v>892</v>
      </c>
      <c r="B13909" s="52" t="s">
        <v>1616</v>
      </c>
      <c r="C13909" s="52" t="s">
        <v>1209</v>
      </c>
      <c r="D13909" s="52" t="s">
        <v>1211</v>
      </c>
      <c r="E13909" s="52" t="s">
        <v>1346</v>
      </c>
      <c r="F13909" s="52" t="s">
        <v>1383</v>
      </c>
      <c r="G13909" s="56" t="s">
        <v>1384</v>
      </c>
      <c r="H13909" s="57">
        <v>3422125720</v>
      </c>
    </row>
    <row r="13910" spans="1:8">
      <c r="A13910" s="52" t="s">
        <v>892</v>
      </c>
      <c r="B13910" s="52" t="s">
        <v>1616</v>
      </c>
      <c r="C13910" s="52" t="s">
        <v>1209</v>
      </c>
      <c r="D13910" s="52" t="s">
        <v>1211</v>
      </c>
      <c r="E13910" s="52" t="s">
        <v>1346</v>
      </c>
      <c r="F13910" s="52" t="s">
        <v>1571</v>
      </c>
      <c r="G13910" s="56" t="s">
        <v>1572</v>
      </c>
      <c r="H13910" s="57">
        <v>48100000</v>
      </c>
    </row>
    <row r="13911" spans="1:8">
      <c r="A13911" s="52" t="s">
        <v>892</v>
      </c>
      <c r="B13911" s="52" t="s">
        <v>1616</v>
      </c>
      <c r="C13911" s="52" t="s">
        <v>1209</v>
      </c>
      <c r="D13911" s="52" t="s">
        <v>1211</v>
      </c>
      <c r="E13911" s="52" t="s">
        <v>1346</v>
      </c>
      <c r="F13911" s="52" t="s">
        <v>1348</v>
      </c>
      <c r="G13911" s="56" t="s">
        <v>1349</v>
      </c>
      <c r="H13911" s="57">
        <v>28085000</v>
      </c>
    </row>
    <row r="13912" spans="1:8">
      <c r="A13912" s="52" t="s">
        <v>892</v>
      </c>
      <c r="B13912" s="52" t="s">
        <v>1616</v>
      </c>
      <c r="C13912" s="52" t="s">
        <v>1209</v>
      </c>
      <c r="D13912" s="52" t="s">
        <v>1211</v>
      </c>
      <c r="E13912" s="52" t="s">
        <v>1346</v>
      </c>
      <c r="F13912" s="52" t="s">
        <v>1380</v>
      </c>
      <c r="G13912" s="56" t="s">
        <v>971</v>
      </c>
      <c r="H13912" s="57">
        <v>5919781123</v>
      </c>
    </row>
    <row r="13913" spans="1:8">
      <c r="A13913" s="52" t="s">
        <v>892</v>
      </c>
      <c r="B13913" s="52" t="s">
        <v>1616</v>
      </c>
      <c r="C13913" s="52" t="s">
        <v>1209</v>
      </c>
      <c r="D13913" s="52" t="s">
        <v>1211</v>
      </c>
      <c r="E13913" s="52" t="s">
        <v>1585</v>
      </c>
      <c r="F13913" s="52" t="s">
        <v>201</v>
      </c>
      <c r="G13913" s="56" t="s">
        <v>1586</v>
      </c>
      <c r="H13913" s="57">
        <v>14180067000</v>
      </c>
    </row>
    <row r="13914" spans="1:8">
      <c r="A13914" s="52" t="s">
        <v>892</v>
      </c>
      <c r="B13914" s="52" t="s">
        <v>1616</v>
      </c>
      <c r="C13914" s="52" t="s">
        <v>1209</v>
      </c>
      <c r="D13914" s="52" t="s">
        <v>1211</v>
      </c>
      <c r="E13914" s="52" t="s">
        <v>1585</v>
      </c>
      <c r="F13914" s="52" t="s">
        <v>1619</v>
      </c>
      <c r="G13914" s="56" t="s">
        <v>1620</v>
      </c>
      <c r="H13914" s="57">
        <v>67252000</v>
      </c>
    </row>
    <row r="13915" spans="1:8">
      <c r="A13915" s="52" t="s">
        <v>892</v>
      </c>
      <c r="B13915" s="52" t="s">
        <v>1616</v>
      </c>
      <c r="C13915" s="52" t="s">
        <v>1209</v>
      </c>
      <c r="D13915" s="52" t="s">
        <v>1211</v>
      </c>
      <c r="E13915" s="52" t="s">
        <v>1585</v>
      </c>
      <c r="F13915" s="52" t="s">
        <v>1587</v>
      </c>
      <c r="G13915" s="56" t="s">
        <v>1588</v>
      </c>
      <c r="H13915" s="57">
        <v>14075550000</v>
      </c>
    </row>
    <row r="13916" spans="1:8" ht="25.5">
      <c r="A13916" s="52" t="s">
        <v>892</v>
      </c>
      <c r="B13916" s="52" t="s">
        <v>1616</v>
      </c>
      <c r="C13916" s="52" t="s">
        <v>1209</v>
      </c>
      <c r="D13916" s="52" t="s">
        <v>1211</v>
      </c>
      <c r="E13916" s="52" t="s">
        <v>1585</v>
      </c>
      <c r="F13916" s="52" t="s">
        <v>1631</v>
      </c>
      <c r="G13916" s="56" t="s">
        <v>1632</v>
      </c>
      <c r="H13916" s="57">
        <v>22145000</v>
      </c>
    </row>
    <row r="13917" spans="1:8">
      <c r="A13917" s="52" t="s">
        <v>892</v>
      </c>
      <c r="B13917" s="52" t="s">
        <v>1616</v>
      </c>
      <c r="C13917" s="52" t="s">
        <v>1209</v>
      </c>
      <c r="D13917" s="52" t="s">
        <v>1211</v>
      </c>
      <c r="E13917" s="52" t="s">
        <v>1585</v>
      </c>
      <c r="F13917" s="52" t="s">
        <v>1637</v>
      </c>
      <c r="G13917" s="56" t="s">
        <v>511</v>
      </c>
      <c r="H13917" s="57">
        <v>15120000</v>
      </c>
    </row>
    <row r="13918" spans="1:8">
      <c r="A13918" s="52" t="s">
        <v>892</v>
      </c>
      <c r="B13918" s="52" t="s">
        <v>1616</v>
      </c>
      <c r="C13918" s="52" t="s">
        <v>1209</v>
      </c>
      <c r="D13918" s="52" t="s">
        <v>1211</v>
      </c>
      <c r="E13918" s="52" t="s">
        <v>1563</v>
      </c>
      <c r="F13918" s="52" t="s">
        <v>201</v>
      </c>
      <c r="G13918" s="56" t="s">
        <v>1564</v>
      </c>
      <c r="H13918" s="57">
        <v>2000000</v>
      </c>
    </row>
    <row r="13919" spans="1:8">
      <c r="A13919" s="52" t="s">
        <v>892</v>
      </c>
      <c r="B13919" s="52" t="s">
        <v>1616</v>
      </c>
      <c r="C13919" s="52" t="s">
        <v>1209</v>
      </c>
      <c r="D13919" s="52" t="s">
        <v>1211</v>
      </c>
      <c r="E13919" s="52" t="s">
        <v>1563</v>
      </c>
      <c r="F13919" s="52" t="s">
        <v>1638</v>
      </c>
      <c r="G13919" s="56" t="s">
        <v>1639</v>
      </c>
      <c r="H13919" s="57">
        <v>2000000</v>
      </c>
    </row>
    <row r="13920" spans="1:8">
      <c r="A13920" s="52" t="s">
        <v>892</v>
      </c>
      <c r="B13920" s="52" t="s">
        <v>1616</v>
      </c>
      <c r="C13920" s="52" t="s">
        <v>1209</v>
      </c>
      <c r="D13920" s="52" t="s">
        <v>1211</v>
      </c>
      <c r="E13920" s="52" t="s">
        <v>1396</v>
      </c>
      <c r="F13920" s="52" t="s">
        <v>201</v>
      </c>
      <c r="G13920" s="56" t="s">
        <v>1397</v>
      </c>
      <c r="H13920" s="57">
        <v>74050000</v>
      </c>
    </row>
    <row r="13921" spans="1:8">
      <c r="A13921" s="52" t="s">
        <v>892</v>
      </c>
      <c r="B13921" s="52" t="s">
        <v>1616</v>
      </c>
      <c r="C13921" s="52" t="s">
        <v>1209</v>
      </c>
      <c r="D13921" s="52" t="s">
        <v>1211</v>
      </c>
      <c r="E13921" s="52" t="s">
        <v>1396</v>
      </c>
      <c r="F13921" s="52" t="s">
        <v>1400</v>
      </c>
      <c r="G13921" s="56" t="s">
        <v>1401</v>
      </c>
      <c r="H13921" s="57">
        <v>29800000</v>
      </c>
    </row>
    <row r="13922" spans="1:8">
      <c r="A13922" s="52" t="s">
        <v>892</v>
      </c>
      <c r="B13922" s="52" t="s">
        <v>1616</v>
      </c>
      <c r="C13922" s="52" t="s">
        <v>1209</v>
      </c>
      <c r="D13922" s="52" t="s">
        <v>1211</v>
      </c>
      <c r="E13922" s="52" t="s">
        <v>1396</v>
      </c>
      <c r="F13922" s="52" t="s">
        <v>1406</v>
      </c>
      <c r="G13922" s="56" t="s">
        <v>971</v>
      </c>
      <c r="H13922" s="57">
        <v>44250000</v>
      </c>
    </row>
    <row r="13923" spans="1:8">
      <c r="A13923" s="52" t="s">
        <v>892</v>
      </c>
      <c r="B13923" s="52" t="s">
        <v>1616</v>
      </c>
      <c r="C13923" s="52" t="s">
        <v>1209</v>
      </c>
      <c r="D13923" s="52" t="s">
        <v>1211</v>
      </c>
      <c r="E13923" s="52" t="s">
        <v>1083</v>
      </c>
      <c r="F13923" s="52" t="s">
        <v>201</v>
      </c>
      <c r="G13923" s="56" t="s">
        <v>971</v>
      </c>
      <c r="H13923" s="57">
        <v>813183292</v>
      </c>
    </row>
    <row r="13924" spans="1:8">
      <c r="A13924" s="52" t="s">
        <v>892</v>
      </c>
      <c r="B13924" s="52" t="s">
        <v>1616</v>
      </c>
      <c r="C13924" s="52" t="s">
        <v>1209</v>
      </c>
      <c r="D13924" s="52" t="s">
        <v>1211</v>
      </c>
      <c r="E13924" s="52" t="s">
        <v>1083</v>
      </c>
      <c r="F13924" s="52" t="s">
        <v>1088</v>
      </c>
      <c r="G13924" s="56" t="s">
        <v>1089</v>
      </c>
      <c r="H13924" s="57">
        <v>5766000</v>
      </c>
    </row>
    <row r="13925" spans="1:8">
      <c r="A13925" s="52" t="s">
        <v>892</v>
      </c>
      <c r="B13925" s="52" t="s">
        <v>1616</v>
      </c>
      <c r="C13925" s="52" t="s">
        <v>1209</v>
      </c>
      <c r="D13925" s="52" t="s">
        <v>1211</v>
      </c>
      <c r="E13925" s="52" t="s">
        <v>1083</v>
      </c>
      <c r="F13925" s="52" t="s">
        <v>1090</v>
      </c>
      <c r="G13925" s="56" t="s">
        <v>1091</v>
      </c>
      <c r="H13925" s="57">
        <v>807417292</v>
      </c>
    </row>
    <row r="13926" spans="1:8">
      <c r="A13926" s="52" t="s">
        <v>892</v>
      </c>
      <c r="B13926" s="52" t="s">
        <v>1616</v>
      </c>
      <c r="C13926" s="52" t="s">
        <v>1209</v>
      </c>
      <c r="D13926" s="52" t="s">
        <v>1211</v>
      </c>
      <c r="E13926" s="52" t="s">
        <v>1096</v>
      </c>
      <c r="F13926" s="52" t="s">
        <v>201</v>
      </c>
      <c r="G13926" s="56" t="s">
        <v>1097</v>
      </c>
      <c r="H13926" s="57">
        <v>1772951000</v>
      </c>
    </row>
    <row r="13927" spans="1:8" ht="25.5">
      <c r="A13927" s="52" t="s">
        <v>892</v>
      </c>
      <c r="B13927" s="52" t="s">
        <v>1616</v>
      </c>
      <c r="C13927" s="52" t="s">
        <v>1209</v>
      </c>
      <c r="D13927" s="52" t="s">
        <v>1211</v>
      </c>
      <c r="E13927" s="52" t="s">
        <v>1096</v>
      </c>
      <c r="F13927" s="52" t="s">
        <v>1098</v>
      </c>
      <c r="G13927" s="56" t="s">
        <v>1099</v>
      </c>
      <c r="H13927" s="57">
        <v>1772951000</v>
      </c>
    </row>
    <row r="13928" spans="1:8">
      <c r="A13928" s="52" t="s">
        <v>892</v>
      </c>
      <c r="B13928" s="52" t="s">
        <v>1616</v>
      </c>
      <c r="C13928" s="52" t="s">
        <v>1209</v>
      </c>
      <c r="D13928" s="52" t="s">
        <v>1211</v>
      </c>
      <c r="E13928" s="52" t="s">
        <v>1100</v>
      </c>
      <c r="F13928" s="52" t="s">
        <v>201</v>
      </c>
      <c r="G13928" s="56" t="s">
        <v>1034</v>
      </c>
      <c r="H13928" s="57">
        <v>360593000</v>
      </c>
    </row>
    <row r="13929" spans="1:8">
      <c r="A13929" s="52" t="s">
        <v>892</v>
      </c>
      <c r="B13929" s="52" t="s">
        <v>1616</v>
      </c>
      <c r="C13929" s="52" t="s">
        <v>1209</v>
      </c>
      <c r="D13929" s="52" t="s">
        <v>1211</v>
      </c>
      <c r="E13929" s="52" t="s">
        <v>1100</v>
      </c>
      <c r="F13929" s="52" t="s">
        <v>1101</v>
      </c>
      <c r="G13929" s="56" t="s">
        <v>1102</v>
      </c>
      <c r="H13929" s="57">
        <v>23983000</v>
      </c>
    </row>
    <row r="13930" spans="1:8">
      <c r="A13930" s="52" t="s">
        <v>892</v>
      </c>
      <c r="B13930" s="52" t="s">
        <v>1616</v>
      </c>
      <c r="C13930" s="52" t="s">
        <v>1209</v>
      </c>
      <c r="D13930" s="52" t="s">
        <v>1211</v>
      </c>
      <c r="E13930" s="52" t="s">
        <v>1100</v>
      </c>
      <c r="F13930" s="52" t="s">
        <v>1103</v>
      </c>
      <c r="G13930" s="56" t="s">
        <v>1104</v>
      </c>
      <c r="H13930" s="57">
        <v>336610000</v>
      </c>
    </row>
    <row r="13931" spans="1:8">
      <c r="A13931" s="52" t="s">
        <v>892</v>
      </c>
      <c r="B13931" s="52" t="s">
        <v>1616</v>
      </c>
      <c r="C13931" s="52" t="s">
        <v>1209</v>
      </c>
      <c r="D13931" s="52" t="s">
        <v>1387</v>
      </c>
      <c r="E13931" s="52" t="s">
        <v>201</v>
      </c>
      <c r="F13931" s="52" t="s">
        <v>201</v>
      </c>
      <c r="G13931" s="56" t="s">
        <v>1388</v>
      </c>
      <c r="H13931" s="57">
        <v>19000000</v>
      </c>
    </row>
    <row r="13932" spans="1:8" ht="25.5">
      <c r="A13932" s="52" t="s">
        <v>892</v>
      </c>
      <c r="B13932" s="52" t="s">
        <v>1616</v>
      </c>
      <c r="C13932" s="52" t="s">
        <v>1209</v>
      </c>
      <c r="D13932" s="52" t="s">
        <v>1387</v>
      </c>
      <c r="E13932" s="52" t="s">
        <v>1346</v>
      </c>
      <c r="F13932" s="52" t="s">
        <v>201</v>
      </c>
      <c r="G13932" s="56" t="s">
        <v>1347</v>
      </c>
      <c r="H13932" s="57">
        <v>8300000</v>
      </c>
    </row>
    <row r="13933" spans="1:8">
      <c r="A13933" s="52" t="s">
        <v>892</v>
      </c>
      <c r="B13933" s="52" t="s">
        <v>1616</v>
      </c>
      <c r="C13933" s="52" t="s">
        <v>1209</v>
      </c>
      <c r="D13933" s="52" t="s">
        <v>1387</v>
      </c>
      <c r="E13933" s="52" t="s">
        <v>1346</v>
      </c>
      <c r="F13933" s="52" t="s">
        <v>1383</v>
      </c>
      <c r="G13933" s="56" t="s">
        <v>1384</v>
      </c>
      <c r="H13933" s="57">
        <v>8300000</v>
      </c>
    </row>
    <row r="13934" spans="1:8">
      <c r="A13934" s="52" t="s">
        <v>892</v>
      </c>
      <c r="B13934" s="52" t="s">
        <v>1616</v>
      </c>
      <c r="C13934" s="52" t="s">
        <v>1209</v>
      </c>
      <c r="D13934" s="52" t="s">
        <v>1387</v>
      </c>
      <c r="E13934" s="52" t="s">
        <v>1083</v>
      </c>
      <c r="F13934" s="52" t="s">
        <v>201</v>
      </c>
      <c r="G13934" s="56" t="s">
        <v>971</v>
      </c>
      <c r="H13934" s="57">
        <v>10700000</v>
      </c>
    </row>
    <row r="13935" spans="1:8">
      <c r="A13935" s="52" t="s">
        <v>892</v>
      </c>
      <c r="B13935" s="52" t="s">
        <v>1616</v>
      </c>
      <c r="C13935" s="52" t="s">
        <v>1209</v>
      </c>
      <c r="D13935" s="52" t="s">
        <v>1387</v>
      </c>
      <c r="E13935" s="52" t="s">
        <v>1083</v>
      </c>
      <c r="F13935" s="52" t="s">
        <v>1090</v>
      </c>
      <c r="G13935" s="56" t="s">
        <v>1091</v>
      </c>
      <c r="H13935" s="57">
        <v>10700000</v>
      </c>
    </row>
    <row r="13936" spans="1:8">
      <c r="A13936" s="52" t="s">
        <v>892</v>
      </c>
      <c r="B13936" s="52" t="s">
        <v>1616</v>
      </c>
      <c r="C13936" s="52" t="s">
        <v>1209</v>
      </c>
      <c r="D13936" s="52" t="s">
        <v>1640</v>
      </c>
      <c r="E13936" s="52" t="s">
        <v>201</v>
      </c>
      <c r="F13936" s="52" t="s">
        <v>201</v>
      </c>
      <c r="G13936" s="56" t="s">
        <v>1641</v>
      </c>
      <c r="H13936" s="57">
        <v>58264305754</v>
      </c>
    </row>
    <row r="13937" spans="1:8">
      <c r="A13937" s="52" t="s">
        <v>892</v>
      </c>
      <c r="B13937" s="52" t="s">
        <v>1616</v>
      </c>
      <c r="C13937" s="52" t="s">
        <v>1209</v>
      </c>
      <c r="D13937" s="52" t="s">
        <v>1640</v>
      </c>
      <c r="E13937" s="52" t="s">
        <v>944</v>
      </c>
      <c r="F13937" s="52" t="s">
        <v>201</v>
      </c>
      <c r="G13937" s="56" t="s">
        <v>945</v>
      </c>
      <c r="H13937" s="57">
        <v>157109000</v>
      </c>
    </row>
    <row r="13938" spans="1:8">
      <c r="A13938" s="52" t="s">
        <v>892</v>
      </c>
      <c r="B13938" s="52" t="s">
        <v>1616</v>
      </c>
      <c r="C13938" s="52" t="s">
        <v>1209</v>
      </c>
      <c r="D13938" s="52" t="s">
        <v>1640</v>
      </c>
      <c r="E13938" s="52" t="s">
        <v>944</v>
      </c>
      <c r="F13938" s="52" t="s">
        <v>1240</v>
      </c>
      <c r="G13938" s="56" t="s">
        <v>1241</v>
      </c>
      <c r="H13938" s="57">
        <v>157109000</v>
      </c>
    </row>
    <row r="13939" spans="1:8">
      <c r="A13939" s="52" t="s">
        <v>892</v>
      </c>
      <c r="B13939" s="52" t="s">
        <v>1616</v>
      </c>
      <c r="C13939" s="52" t="s">
        <v>1209</v>
      </c>
      <c r="D13939" s="52" t="s">
        <v>1640</v>
      </c>
      <c r="E13939" s="52" t="s">
        <v>972</v>
      </c>
      <c r="F13939" s="52" t="s">
        <v>201</v>
      </c>
      <c r="G13939" s="56" t="s">
        <v>973</v>
      </c>
      <c r="H13939" s="57">
        <v>440572108</v>
      </c>
    </row>
    <row r="13940" spans="1:8">
      <c r="A13940" s="52" t="s">
        <v>892</v>
      </c>
      <c r="B13940" s="52" t="s">
        <v>1616</v>
      </c>
      <c r="C13940" s="52" t="s">
        <v>1209</v>
      </c>
      <c r="D13940" s="52" t="s">
        <v>1640</v>
      </c>
      <c r="E13940" s="52" t="s">
        <v>972</v>
      </c>
      <c r="F13940" s="52" t="s">
        <v>974</v>
      </c>
      <c r="G13940" s="56" t="s">
        <v>975</v>
      </c>
      <c r="H13940" s="57">
        <v>1000</v>
      </c>
    </row>
    <row r="13941" spans="1:8">
      <c r="A13941" s="52" t="s">
        <v>892</v>
      </c>
      <c r="B13941" s="52" t="s">
        <v>1616</v>
      </c>
      <c r="C13941" s="52" t="s">
        <v>1209</v>
      </c>
      <c r="D13941" s="52" t="s">
        <v>1640</v>
      </c>
      <c r="E13941" s="52" t="s">
        <v>972</v>
      </c>
      <c r="F13941" s="52" t="s">
        <v>976</v>
      </c>
      <c r="G13941" s="56" t="s">
        <v>977</v>
      </c>
      <c r="H13941" s="57">
        <v>440571108</v>
      </c>
    </row>
    <row r="13942" spans="1:8" ht="25.5">
      <c r="A13942" s="52" t="s">
        <v>892</v>
      </c>
      <c r="B13942" s="52" t="s">
        <v>1616</v>
      </c>
      <c r="C13942" s="52" t="s">
        <v>1209</v>
      </c>
      <c r="D13942" s="52" t="s">
        <v>1640</v>
      </c>
      <c r="E13942" s="52" t="s">
        <v>1612</v>
      </c>
      <c r="F13942" s="52" t="s">
        <v>201</v>
      </c>
      <c r="G13942" s="56" t="s">
        <v>1613</v>
      </c>
      <c r="H13942" s="57">
        <v>1974250</v>
      </c>
    </row>
    <row r="13943" spans="1:8">
      <c r="A13943" s="52" t="s">
        <v>892</v>
      </c>
      <c r="B13943" s="52" t="s">
        <v>1616</v>
      </c>
      <c r="C13943" s="52" t="s">
        <v>1209</v>
      </c>
      <c r="D13943" s="52" t="s">
        <v>1640</v>
      </c>
      <c r="E13943" s="52" t="s">
        <v>1612</v>
      </c>
      <c r="F13943" s="52" t="s">
        <v>1614</v>
      </c>
      <c r="G13943" s="56" t="s">
        <v>1615</v>
      </c>
      <c r="H13943" s="57">
        <v>1974250</v>
      </c>
    </row>
    <row r="13944" spans="1:8">
      <c r="A13944" s="52" t="s">
        <v>892</v>
      </c>
      <c r="B13944" s="52" t="s">
        <v>1616</v>
      </c>
      <c r="C13944" s="52" t="s">
        <v>1209</v>
      </c>
      <c r="D13944" s="52" t="s">
        <v>1640</v>
      </c>
      <c r="E13944" s="52" t="s">
        <v>982</v>
      </c>
      <c r="F13944" s="52" t="s">
        <v>201</v>
      </c>
      <c r="G13944" s="56" t="s">
        <v>983</v>
      </c>
      <c r="H13944" s="57">
        <v>4302000</v>
      </c>
    </row>
    <row r="13945" spans="1:8">
      <c r="A13945" s="52" t="s">
        <v>892</v>
      </c>
      <c r="B13945" s="52" t="s">
        <v>1616</v>
      </c>
      <c r="C13945" s="52" t="s">
        <v>1209</v>
      </c>
      <c r="D13945" s="52" t="s">
        <v>1640</v>
      </c>
      <c r="E13945" s="52" t="s">
        <v>982</v>
      </c>
      <c r="F13945" s="52" t="s">
        <v>1242</v>
      </c>
      <c r="G13945" s="56" t="s">
        <v>971</v>
      </c>
      <c r="H13945" s="57">
        <v>4302000</v>
      </c>
    </row>
    <row r="13946" spans="1:8" ht="25.5">
      <c r="A13946" s="52" t="s">
        <v>892</v>
      </c>
      <c r="B13946" s="52" t="s">
        <v>1616</v>
      </c>
      <c r="C13946" s="52" t="s">
        <v>1209</v>
      </c>
      <c r="D13946" s="52" t="s">
        <v>1640</v>
      </c>
      <c r="E13946" s="52" t="s">
        <v>1076</v>
      </c>
      <c r="F13946" s="52" t="s">
        <v>201</v>
      </c>
      <c r="G13946" s="56" t="s">
        <v>1077</v>
      </c>
      <c r="H13946" s="57">
        <v>2691500</v>
      </c>
    </row>
    <row r="13947" spans="1:8">
      <c r="A13947" s="52" t="s">
        <v>892</v>
      </c>
      <c r="B13947" s="52" t="s">
        <v>1616</v>
      </c>
      <c r="C13947" s="52" t="s">
        <v>1209</v>
      </c>
      <c r="D13947" s="52" t="s">
        <v>1640</v>
      </c>
      <c r="E13947" s="52" t="s">
        <v>1076</v>
      </c>
      <c r="F13947" s="52" t="s">
        <v>1080</v>
      </c>
      <c r="G13947" s="56" t="s">
        <v>1081</v>
      </c>
      <c r="H13947" s="57">
        <v>891500</v>
      </c>
    </row>
    <row r="13948" spans="1:8">
      <c r="A13948" s="52" t="s">
        <v>892</v>
      </c>
      <c r="B13948" s="52" t="s">
        <v>1616</v>
      </c>
      <c r="C13948" s="52" t="s">
        <v>1209</v>
      </c>
      <c r="D13948" s="52" t="s">
        <v>1640</v>
      </c>
      <c r="E13948" s="52" t="s">
        <v>1076</v>
      </c>
      <c r="F13948" s="52" t="s">
        <v>1082</v>
      </c>
      <c r="G13948" s="56" t="s">
        <v>971</v>
      </c>
      <c r="H13948" s="57">
        <v>1800000</v>
      </c>
    </row>
    <row r="13949" spans="1:8" ht="25.5">
      <c r="A13949" s="52" t="s">
        <v>892</v>
      </c>
      <c r="B13949" s="52" t="s">
        <v>1616</v>
      </c>
      <c r="C13949" s="52" t="s">
        <v>1209</v>
      </c>
      <c r="D13949" s="52" t="s">
        <v>1640</v>
      </c>
      <c r="E13949" s="52" t="s">
        <v>1346</v>
      </c>
      <c r="F13949" s="52" t="s">
        <v>201</v>
      </c>
      <c r="G13949" s="56" t="s">
        <v>1347</v>
      </c>
      <c r="H13949" s="57">
        <v>1126392900</v>
      </c>
    </row>
    <row r="13950" spans="1:8">
      <c r="A13950" s="52" t="s">
        <v>892</v>
      </c>
      <c r="B13950" s="52" t="s">
        <v>1616</v>
      </c>
      <c r="C13950" s="52" t="s">
        <v>1209</v>
      </c>
      <c r="D13950" s="52" t="s">
        <v>1640</v>
      </c>
      <c r="E13950" s="52" t="s">
        <v>1346</v>
      </c>
      <c r="F13950" s="52" t="s">
        <v>1569</v>
      </c>
      <c r="G13950" s="56" t="s">
        <v>1570</v>
      </c>
      <c r="H13950" s="57">
        <v>48418000</v>
      </c>
    </row>
    <row r="13951" spans="1:8">
      <c r="A13951" s="52" t="s">
        <v>892</v>
      </c>
      <c r="B13951" s="52" t="s">
        <v>1616</v>
      </c>
      <c r="C13951" s="52" t="s">
        <v>1209</v>
      </c>
      <c r="D13951" s="52" t="s">
        <v>1640</v>
      </c>
      <c r="E13951" s="52" t="s">
        <v>1346</v>
      </c>
      <c r="F13951" s="52" t="s">
        <v>1583</v>
      </c>
      <c r="G13951" s="56" t="s">
        <v>1584</v>
      </c>
      <c r="H13951" s="57">
        <v>858371000</v>
      </c>
    </row>
    <row r="13952" spans="1:8">
      <c r="A13952" s="52" t="s">
        <v>892</v>
      </c>
      <c r="B13952" s="52" t="s">
        <v>1616</v>
      </c>
      <c r="C13952" s="52" t="s">
        <v>1209</v>
      </c>
      <c r="D13952" s="52" t="s">
        <v>1640</v>
      </c>
      <c r="E13952" s="52" t="s">
        <v>1346</v>
      </c>
      <c r="F13952" s="52" t="s">
        <v>1393</v>
      </c>
      <c r="G13952" s="56" t="s">
        <v>977</v>
      </c>
      <c r="H13952" s="57">
        <v>21463900</v>
      </c>
    </row>
    <row r="13953" spans="1:8">
      <c r="A13953" s="52" t="s">
        <v>892</v>
      </c>
      <c r="B13953" s="52" t="s">
        <v>1616</v>
      </c>
      <c r="C13953" s="52" t="s">
        <v>1209</v>
      </c>
      <c r="D13953" s="52" t="s">
        <v>1640</v>
      </c>
      <c r="E13953" s="52" t="s">
        <v>1346</v>
      </c>
      <c r="F13953" s="52" t="s">
        <v>1383</v>
      </c>
      <c r="G13953" s="56" t="s">
        <v>1384</v>
      </c>
      <c r="H13953" s="57">
        <v>110400000</v>
      </c>
    </row>
    <row r="13954" spans="1:8">
      <c r="A13954" s="52" t="s">
        <v>892</v>
      </c>
      <c r="B13954" s="52" t="s">
        <v>1616</v>
      </c>
      <c r="C13954" s="52" t="s">
        <v>1209</v>
      </c>
      <c r="D13954" s="52" t="s">
        <v>1640</v>
      </c>
      <c r="E13954" s="52" t="s">
        <v>1346</v>
      </c>
      <c r="F13954" s="52" t="s">
        <v>1380</v>
      </c>
      <c r="G13954" s="56" t="s">
        <v>971</v>
      </c>
      <c r="H13954" s="57">
        <v>87740000</v>
      </c>
    </row>
    <row r="13955" spans="1:8">
      <c r="A13955" s="52" t="s">
        <v>892</v>
      </c>
      <c r="B13955" s="52" t="s">
        <v>1616</v>
      </c>
      <c r="C13955" s="52" t="s">
        <v>1209</v>
      </c>
      <c r="D13955" s="52" t="s">
        <v>1640</v>
      </c>
      <c r="E13955" s="52" t="s">
        <v>1585</v>
      </c>
      <c r="F13955" s="52" t="s">
        <v>201</v>
      </c>
      <c r="G13955" s="56" t="s">
        <v>1586</v>
      </c>
      <c r="H13955" s="57">
        <v>56285653996</v>
      </c>
    </row>
    <row r="13956" spans="1:8">
      <c r="A13956" s="52" t="s">
        <v>892</v>
      </c>
      <c r="B13956" s="52" t="s">
        <v>1616</v>
      </c>
      <c r="C13956" s="52" t="s">
        <v>1209</v>
      </c>
      <c r="D13956" s="52" t="s">
        <v>1640</v>
      </c>
      <c r="E13956" s="52" t="s">
        <v>1585</v>
      </c>
      <c r="F13956" s="52" t="s">
        <v>1608</v>
      </c>
      <c r="G13956" s="56" t="s">
        <v>977</v>
      </c>
      <c r="H13956" s="57">
        <v>494484546</v>
      </c>
    </row>
    <row r="13957" spans="1:8">
      <c r="A13957" s="52" t="s">
        <v>892</v>
      </c>
      <c r="B13957" s="52" t="s">
        <v>1616</v>
      </c>
      <c r="C13957" s="52" t="s">
        <v>1209</v>
      </c>
      <c r="D13957" s="52" t="s">
        <v>1640</v>
      </c>
      <c r="E13957" s="52" t="s">
        <v>1585</v>
      </c>
      <c r="F13957" s="52" t="s">
        <v>1619</v>
      </c>
      <c r="G13957" s="56" t="s">
        <v>1620</v>
      </c>
      <c r="H13957" s="57">
        <v>19476099750</v>
      </c>
    </row>
    <row r="13958" spans="1:8">
      <c r="A13958" s="52" t="s">
        <v>892</v>
      </c>
      <c r="B13958" s="52" t="s">
        <v>1616</v>
      </c>
      <c r="C13958" s="52" t="s">
        <v>1209</v>
      </c>
      <c r="D13958" s="52" t="s">
        <v>1640</v>
      </c>
      <c r="E13958" s="52" t="s">
        <v>1585</v>
      </c>
      <c r="F13958" s="52" t="s">
        <v>1587</v>
      </c>
      <c r="G13958" s="56" t="s">
        <v>1588</v>
      </c>
      <c r="H13958" s="57">
        <v>2483500000</v>
      </c>
    </row>
    <row r="13959" spans="1:8" ht="25.5">
      <c r="A13959" s="52" t="s">
        <v>892</v>
      </c>
      <c r="B13959" s="52" t="s">
        <v>1616</v>
      </c>
      <c r="C13959" s="52" t="s">
        <v>1209</v>
      </c>
      <c r="D13959" s="52" t="s">
        <v>1640</v>
      </c>
      <c r="E13959" s="52" t="s">
        <v>1585</v>
      </c>
      <c r="F13959" s="52" t="s">
        <v>1631</v>
      </c>
      <c r="G13959" s="56" t="s">
        <v>1632</v>
      </c>
      <c r="H13959" s="57">
        <v>33791029700</v>
      </c>
    </row>
    <row r="13960" spans="1:8">
      <c r="A13960" s="52" t="s">
        <v>892</v>
      </c>
      <c r="B13960" s="52" t="s">
        <v>1616</v>
      </c>
      <c r="C13960" s="52" t="s">
        <v>1209</v>
      </c>
      <c r="D13960" s="52" t="s">
        <v>1640</v>
      </c>
      <c r="E13960" s="52" t="s">
        <v>1585</v>
      </c>
      <c r="F13960" s="52" t="s">
        <v>1637</v>
      </c>
      <c r="G13960" s="56" t="s">
        <v>511</v>
      </c>
      <c r="H13960" s="57">
        <v>40540000</v>
      </c>
    </row>
    <row r="13961" spans="1:8">
      <c r="A13961" s="52" t="s">
        <v>892</v>
      </c>
      <c r="B13961" s="52" t="s">
        <v>1616</v>
      </c>
      <c r="C13961" s="52" t="s">
        <v>1209</v>
      </c>
      <c r="D13961" s="52" t="s">
        <v>1640</v>
      </c>
      <c r="E13961" s="52" t="s">
        <v>1396</v>
      </c>
      <c r="F13961" s="52" t="s">
        <v>201</v>
      </c>
      <c r="G13961" s="56" t="s">
        <v>1397</v>
      </c>
      <c r="H13961" s="57">
        <v>102600000</v>
      </c>
    </row>
    <row r="13962" spans="1:8">
      <c r="A13962" s="52" t="s">
        <v>892</v>
      </c>
      <c r="B13962" s="52" t="s">
        <v>1616</v>
      </c>
      <c r="C13962" s="52" t="s">
        <v>1209</v>
      </c>
      <c r="D13962" s="52" t="s">
        <v>1640</v>
      </c>
      <c r="E13962" s="52" t="s">
        <v>1396</v>
      </c>
      <c r="F13962" s="52" t="s">
        <v>1406</v>
      </c>
      <c r="G13962" s="56" t="s">
        <v>971</v>
      </c>
      <c r="H13962" s="57">
        <v>102600000</v>
      </c>
    </row>
    <row r="13963" spans="1:8">
      <c r="A13963" s="52" t="s">
        <v>892</v>
      </c>
      <c r="B13963" s="52" t="s">
        <v>1616</v>
      </c>
      <c r="C13963" s="52" t="s">
        <v>1209</v>
      </c>
      <c r="D13963" s="52" t="s">
        <v>1640</v>
      </c>
      <c r="E13963" s="52" t="s">
        <v>1083</v>
      </c>
      <c r="F13963" s="52" t="s">
        <v>201</v>
      </c>
      <c r="G13963" s="56" t="s">
        <v>971</v>
      </c>
      <c r="H13963" s="57">
        <v>143010000</v>
      </c>
    </row>
    <row r="13964" spans="1:8" ht="38.25">
      <c r="A13964" s="52" t="s">
        <v>892</v>
      </c>
      <c r="B13964" s="52" t="s">
        <v>1616</v>
      </c>
      <c r="C13964" s="52" t="s">
        <v>1209</v>
      </c>
      <c r="D13964" s="52" t="s">
        <v>1640</v>
      </c>
      <c r="E13964" s="52" t="s">
        <v>1083</v>
      </c>
      <c r="F13964" s="52" t="s">
        <v>1642</v>
      </c>
      <c r="G13964" s="56" t="s">
        <v>1643</v>
      </c>
      <c r="H13964" s="57">
        <v>59442000</v>
      </c>
    </row>
    <row r="13965" spans="1:8">
      <c r="A13965" s="52" t="s">
        <v>892</v>
      </c>
      <c r="B13965" s="52" t="s">
        <v>1616</v>
      </c>
      <c r="C13965" s="52" t="s">
        <v>1209</v>
      </c>
      <c r="D13965" s="52" t="s">
        <v>1640</v>
      </c>
      <c r="E13965" s="52" t="s">
        <v>1083</v>
      </c>
      <c r="F13965" s="52" t="s">
        <v>1090</v>
      </c>
      <c r="G13965" s="56" t="s">
        <v>1091</v>
      </c>
      <c r="H13965" s="57">
        <v>83568000</v>
      </c>
    </row>
    <row r="13966" spans="1:8" ht="25.5">
      <c r="A13966" s="52" t="s">
        <v>892</v>
      </c>
      <c r="B13966" s="52" t="s">
        <v>1616</v>
      </c>
      <c r="C13966" s="52" t="s">
        <v>1209</v>
      </c>
      <c r="D13966" s="52" t="s">
        <v>1389</v>
      </c>
      <c r="E13966" s="52" t="s">
        <v>201</v>
      </c>
      <c r="F13966" s="52" t="s">
        <v>201</v>
      </c>
      <c r="G13966" s="56" t="s">
        <v>1390</v>
      </c>
      <c r="H13966" s="57">
        <v>13095629417</v>
      </c>
    </row>
    <row r="13967" spans="1:8">
      <c r="A13967" s="52" t="s">
        <v>892</v>
      </c>
      <c r="B13967" s="52" t="s">
        <v>1616</v>
      </c>
      <c r="C13967" s="52" t="s">
        <v>1209</v>
      </c>
      <c r="D13967" s="52" t="s">
        <v>1389</v>
      </c>
      <c r="E13967" s="52" t="s">
        <v>944</v>
      </c>
      <c r="F13967" s="52" t="s">
        <v>201</v>
      </c>
      <c r="G13967" s="56" t="s">
        <v>945</v>
      </c>
      <c r="H13967" s="57">
        <v>8368000</v>
      </c>
    </row>
    <row r="13968" spans="1:8">
      <c r="A13968" s="52" t="s">
        <v>892</v>
      </c>
      <c r="B13968" s="52" t="s">
        <v>1616</v>
      </c>
      <c r="C13968" s="52" t="s">
        <v>1209</v>
      </c>
      <c r="D13968" s="52" t="s">
        <v>1389</v>
      </c>
      <c r="E13968" s="52" t="s">
        <v>944</v>
      </c>
      <c r="F13968" s="52" t="s">
        <v>948</v>
      </c>
      <c r="G13968" s="56" t="s">
        <v>949</v>
      </c>
      <c r="H13968" s="57">
        <v>8368000</v>
      </c>
    </row>
    <row r="13969" spans="1:8" ht="25.5">
      <c r="A13969" s="52" t="s">
        <v>892</v>
      </c>
      <c r="B13969" s="52" t="s">
        <v>1616</v>
      </c>
      <c r="C13969" s="52" t="s">
        <v>1209</v>
      </c>
      <c r="D13969" s="52" t="s">
        <v>1389</v>
      </c>
      <c r="E13969" s="52" t="s">
        <v>962</v>
      </c>
      <c r="F13969" s="52" t="s">
        <v>201</v>
      </c>
      <c r="G13969" s="56" t="s">
        <v>963</v>
      </c>
      <c r="H13969" s="57">
        <v>36500000</v>
      </c>
    </row>
    <row r="13970" spans="1:8">
      <c r="A13970" s="52" t="s">
        <v>892</v>
      </c>
      <c r="B13970" s="52" t="s">
        <v>1616</v>
      </c>
      <c r="C13970" s="52" t="s">
        <v>1209</v>
      </c>
      <c r="D13970" s="52" t="s">
        <v>1389</v>
      </c>
      <c r="E13970" s="52" t="s">
        <v>962</v>
      </c>
      <c r="F13970" s="52" t="s">
        <v>1338</v>
      </c>
      <c r="G13970" s="56" t="s">
        <v>1339</v>
      </c>
      <c r="H13970" s="57">
        <v>36500000</v>
      </c>
    </row>
    <row r="13971" spans="1:8">
      <c r="A13971" s="52" t="s">
        <v>892</v>
      </c>
      <c r="B13971" s="52" t="s">
        <v>1616</v>
      </c>
      <c r="C13971" s="52" t="s">
        <v>1209</v>
      </c>
      <c r="D13971" s="52" t="s">
        <v>1389</v>
      </c>
      <c r="E13971" s="52" t="s">
        <v>1139</v>
      </c>
      <c r="F13971" s="52" t="s">
        <v>201</v>
      </c>
      <c r="G13971" s="56" t="s">
        <v>1140</v>
      </c>
      <c r="H13971" s="57">
        <v>26050000</v>
      </c>
    </row>
    <row r="13972" spans="1:8">
      <c r="A13972" s="52" t="s">
        <v>892</v>
      </c>
      <c r="B13972" s="52" t="s">
        <v>1616</v>
      </c>
      <c r="C13972" s="52" t="s">
        <v>1209</v>
      </c>
      <c r="D13972" s="52" t="s">
        <v>1389</v>
      </c>
      <c r="E13972" s="52" t="s">
        <v>1139</v>
      </c>
      <c r="F13972" s="52" t="s">
        <v>1203</v>
      </c>
      <c r="G13972" s="56" t="s">
        <v>1204</v>
      </c>
      <c r="H13972" s="57">
        <v>24450000</v>
      </c>
    </row>
    <row r="13973" spans="1:8">
      <c r="A13973" s="52" t="s">
        <v>892</v>
      </c>
      <c r="B13973" s="52" t="s">
        <v>1616</v>
      </c>
      <c r="C13973" s="52" t="s">
        <v>1209</v>
      </c>
      <c r="D13973" s="52" t="s">
        <v>1389</v>
      </c>
      <c r="E13973" s="52" t="s">
        <v>1139</v>
      </c>
      <c r="F13973" s="52" t="s">
        <v>1141</v>
      </c>
      <c r="G13973" s="56" t="s">
        <v>1142</v>
      </c>
      <c r="H13973" s="57">
        <v>1600000</v>
      </c>
    </row>
    <row r="13974" spans="1:8">
      <c r="A13974" s="52" t="s">
        <v>892</v>
      </c>
      <c r="B13974" s="52" t="s">
        <v>1616</v>
      </c>
      <c r="C13974" s="52" t="s">
        <v>1209</v>
      </c>
      <c r="D13974" s="52" t="s">
        <v>1389</v>
      </c>
      <c r="E13974" s="52" t="s">
        <v>972</v>
      </c>
      <c r="F13974" s="52" t="s">
        <v>201</v>
      </c>
      <c r="G13974" s="56" t="s">
        <v>973</v>
      </c>
      <c r="H13974" s="57">
        <v>65573100</v>
      </c>
    </row>
    <row r="13975" spans="1:8">
      <c r="A13975" s="52" t="s">
        <v>892</v>
      </c>
      <c r="B13975" s="52" t="s">
        <v>1616</v>
      </c>
      <c r="C13975" s="52" t="s">
        <v>1209</v>
      </c>
      <c r="D13975" s="52" t="s">
        <v>1389</v>
      </c>
      <c r="E13975" s="52" t="s">
        <v>972</v>
      </c>
      <c r="F13975" s="52" t="s">
        <v>974</v>
      </c>
      <c r="G13975" s="56" t="s">
        <v>975</v>
      </c>
      <c r="H13975" s="57">
        <v>6352200</v>
      </c>
    </row>
    <row r="13976" spans="1:8">
      <c r="A13976" s="52" t="s">
        <v>892</v>
      </c>
      <c r="B13976" s="52" t="s">
        <v>1616</v>
      </c>
      <c r="C13976" s="52" t="s">
        <v>1209</v>
      </c>
      <c r="D13976" s="52" t="s">
        <v>1389</v>
      </c>
      <c r="E13976" s="52" t="s">
        <v>972</v>
      </c>
      <c r="F13976" s="52" t="s">
        <v>976</v>
      </c>
      <c r="G13976" s="56" t="s">
        <v>977</v>
      </c>
      <c r="H13976" s="57">
        <v>59220900</v>
      </c>
    </row>
    <row r="13977" spans="1:8" ht="25.5">
      <c r="A13977" s="52" t="s">
        <v>892</v>
      </c>
      <c r="B13977" s="52" t="s">
        <v>1616</v>
      </c>
      <c r="C13977" s="52" t="s">
        <v>1209</v>
      </c>
      <c r="D13977" s="52" t="s">
        <v>1389</v>
      </c>
      <c r="E13977" s="52" t="s">
        <v>1612</v>
      </c>
      <c r="F13977" s="52" t="s">
        <v>201</v>
      </c>
      <c r="G13977" s="56" t="s">
        <v>1613</v>
      </c>
      <c r="H13977" s="57">
        <v>19200000</v>
      </c>
    </row>
    <row r="13978" spans="1:8">
      <c r="A13978" s="52" t="s">
        <v>892</v>
      </c>
      <c r="B13978" s="52" t="s">
        <v>1616</v>
      </c>
      <c r="C13978" s="52" t="s">
        <v>1209</v>
      </c>
      <c r="D13978" s="52" t="s">
        <v>1389</v>
      </c>
      <c r="E13978" s="52" t="s">
        <v>1612</v>
      </c>
      <c r="F13978" s="52" t="s">
        <v>1618</v>
      </c>
      <c r="G13978" s="56" t="s">
        <v>971</v>
      </c>
      <c r="H13978" s="57">
        <v>19200000</v>
      </c>
    </row>
    <row r="13979" spans="1:8">
      <c r="A13979" s="52" t="s">
        <v>892</v>
      </c>
      <c r="B13979" s="52" t="s">
        <v>1616</v>
      </c>
      <c r="C13979" s="52" t="s">
        <v>1209</v>
      </c>
      <c r="D13979" s="52" t="s">
        <v>1389</v>
      </c>
      <c r="E13979" s="52" t="s">
        <v>986</v>
      </c>
      <c r="F13979" s="52" t="s">
        <v>201</v>
      </c>
      <c r="G13979" s="56" t="s">
        <v>987</v>
      </c>
      <c r="H13979" s="57">
        <v>439992</v>
      </c>
    </row>
    <row r="13980" spans="1:8">
      <c r="A13980" s="52" t="s">
        <v>892</v>
      </c>
      <c r="B13980" s="52" t="s">
        <v>1616</v>
      </c>
      <c r="C13980" s="52" t="s">
        <v>1209</v>
      </c>
      <c r="D13980" s="52" t="s">
        <v>1389</v>
      </c>
      <c r="E13980" s="52" t="s">
        <v>986</v>
      </c>
      <c r="F13980" s="52" t="s">
        <v>988</v>
      </c>
      <c r="G13980" s="56" t="s">
        <v>989</v>
      </c>
      <c r="H13980" s="57">
        <v>439992</v>
      </c>
    </row>
    <row r="13981" spans="1:8">
      <c r="A13981" s="52" t="s">
        <v>892</v>
      </c>
      <c r="B13981" s="52" t="s">
        <v>1616</v>
      </c>
      <c r="C13981" s="52" t="s">
        <v>1209</v>
      </c>
      <c r="D13981" s="52" t="s">
        <v>1389</v>
      </c>
      <c r="E13981" s="52" t="s">
        <v>996</v>
      </c>
      <c r="F13981" s="52" t="s">
        <v>201</v>
      </c>
      <c r="G13981" s="56" t="s">
        <v>997</v>
      </c>
      <c r="H13981" s="57">
        <v>16373675</v>
      </c>
    </row>
    <row r="13982" spans="1:8">
      <c r="A13982" s="52" t="s">
        <v>892</v>
      </c>
      <c r="B13982" s="52" t="s">
        <v>1616</v>
      </c>
      <c r="C13982" s="52" t="s">
        <v>1209</v>
      </c>
      <c r="D13982" s="52" t="s">
        <v>1389</v>
      </c>
      <c r="E13982" s="52" t="s">
        <v>996</v>
      </c>
      <c r="F13982" s="52" t="s">
        <v>998</v>
      </c>
      <c r="G13982" s="56" t="s">
        <v>999</v>
      </c>
      <c r="H13982" s="57">
        <v>16373675</v>
      </c>
    </row>
    <row r="13983" spans="1:8">
      <c r="A13983" s="52" t="s">
        <v>892</v>
      </c>
      <c r="B13983" s="52" t="s">
        <v>1616</v>
      </c>
      <c r="C13983" s="52" t="s">
        <v>1209</v>
      </c>
      <c r="D13983" s="52" t="s">
        <v>1389</v>
      </c>
      <c r="E13983" s="52" t="s">
        <v>1006</v>
      </c>
      <c r="F13983" s="52" t="s">
        <v>201</v>
      </c>
      <c r="G13983" s="56" t="s">
        <v>1007</v>
      </c>
      <c r="H13983" s="57">
        <v>4746800</v>
      </c>
    </row>
    <row r="13984" spans="1:8">
      <c r="A13984" s="52" t="s">
        <v>892</v>
      </c>
      <c r="B13984" s="52" t="s">
        <v>1616</v>
      </c>
      <c r="C13984" s="52" t="s">
        <v>1209</v>
      </c>
      <c r="D13984" s="52" t="s">
        <v>1389</v>
      </c>
      <c r="E13984" s="52" t="s">
        <v>1006</v>
      </c>
      <c r="F13984" s="52" t="s">
        <v>1014</v>
      </c>
      <c r="G13984" s="56" t="s">
        <v>1015</v>
      </c>
      <c r="H13984" s="57">
        <v>3536800</v>
      </c>
    </row>
    <row r="13985" spans="1:8">
      <c r="A13985" s="52" t="s">
        <v>892</v>
      </c>
      <c r="B13985" s="52" t="s">
        <v>1616</v>
      </c>
      <c r="C13985" s="52" t="s">
        <v>1209</v>
      </c>
      <c r="D13985" s="52" t="s">
        <v>1389</v>
      </c>
      <c r="E13985" s="52" t="s">
        <v>1006</v>
      </c>
      <c r="F13985" s="52" t="s">
        <v>1020</v>
      </c>
      <c r="G13985" s="56" t="s">
        <v>511</v>
      </c>
      <c r="H13985" s="57">
        <v>1210000</v>
      </c>
    </row>
    <row r="13986" spans="1:8">
      <c r="A13986" s="52" t="s">
        <v>892</v>
      </c>
      <c r="B13986" s="52" t="s">
        <v>1616</v>
      </c>
      <c r="C13986" s="52" t="s">
        <v>1209</v>
      </c>
      <c r="D13986" s="52" t="s">
        <v>1389</v>
      </c>
      <c r="E13986" s="52" t="s">
        <v>1021</v>
      </c>
      <c r="F13986" s="52" t="s">
        <v>201</v>
      </c>
      <c r="G13986" s="56" t="s">
        <v>1022</v>
      </c>
      <c r="H13986" s="57">
        <v>71308860</v>
      </c>
    </row>
    <row r="13987" spans="1:8">
      <c r="A13987" s="52" t="s">
        <v>892</v>
      </c>
      <c r="B13987" s="52" t="s">
        <v>1616</v>
      </c>
      <c r="C13987" s="52" t="s">
        <v>1209</v>
      </c>
      <c r="D13987" s="52" t="s">
        <v>1389</v>
      </c>
      <c r="E13987" s="52" t="s">
        <v>1021</v>
      </c>
      <c r="F13987" s="52" t="s">
        <v>1023</v>
      </c>
      <c r="G13987" s="56" t="s">
        <v>1024</v>
      </c>
      <c r="H13987" s="57">
        <v>2795860</v>
      </c>
    </row>
    <row r="13988" spans="1:8">
      <c r="A13988" s="52" t="s">
        <v>892</v>
      </c>
      <c r="B13988" s="52" t="s">
        <v>1616</v>
      </c>
      <c r="C13988" s="52" t="s">
        <v>1209</v>
      </c>
      <c r="D13988" s="52" t="s">
        <v>1389</v>
      </c>
      <c r="E13988" s="52" t="s">
        <v>1021</v>
      </c>
      <c r="F13988" s="52" t="s">
        <v>1025</v>
      </c>
      <c r="G13988" s="56" t="s">
        <v>1026</v>
      </c>
      <c r="H13988" s="57">
        <v>3700000</v>
      </c>
    </row>
    <row r="13989" spans="1:8">
      <c r="A13989" s="52" t="s">
        <v>892</v>
      </c>
      <c r="B13989" s="52" t="s">
        <v>1616</v>
      </c>
      <c r="C13989" s="52" t="s">
        <v>1209</v>
      </c>
      <c r="D13989" s="52" t="s">
        <v>1389</v>
      </c>
      <c r="E13989" s="52" t="s">
        <v>1021</v>
      </c>
      <c r="F13989" s="52" t="s">
        <v>1031</v>
      </c>
      <c r="G13989" s="56" t="s">
        <v>1032</v>
      </c>
      <c r="H13989" s="57">
        <v>23450000</v>
      </c>
    </row>
    <row r="13990" spans="1:8">
      <c r="A13990" s="52" t="s">
        <v>892</v>
      </c>
      <c r="B13990" s="52" t="s">
        <v>1616</v>
      </c>
      <c r="C13990" s="52" t="s">
        <v>1209</v>
      </c>
      <c r="D13990" s="52" t="s">
        <v>1389</v>
      </c>
      <c r="E13990" s="52" t="s">
        <v>1021</v>
      </c>
      <c r="F13990" s="52" t="s">
        <v>1033</v>
      </c>
      <c r="G13990" s="56" t="s">
        <v>1034</v>
      </c>
      <c r="H13990" s="57">
        <v>41363000</v>
      </c>
    </row>
    <row r="13991" spans="1:8">
      <c r="A13991" s="52" t="s">
        <v>892</v>
      </c>
      <c r="B13991" s="52" t="s">
        <v>1616</v>
      </c>
      <c r="C13991" s="52" t="s">
        <v>1209</v>
      </c>
      <c r="D13991" s="52" t="s">
        <v>1389</v>
      </c>
      <c r="E13991" s="52" t="s">
        <v>1035</v>
      </c>
      <c r="F13991" s="52" t="s">
        <v>201</v>
      </c>
      <c r="G13991" s="56" t="s">
        <v>1036</v>
      </c>
      <c r="H13991" s="57">
        <v>4715000</v>
      </c>
    </row>
    <row r="13992" spans="1:8">
      <c r="A13992" s="52" t="s">
        <v>892</v>
      </c>
      <c r="B13992" s="52" t="s">
        <v>1616</v>
      </c>
      <c r="C13992" s="52" t="s">
        <v>1209</v>
      </c>
      <c r="D13992" s="52" t="s">
        <v>1389</v>
      </c>
      <c r="E13992" s="52" t="s">
        <v>1035</v>
      </c>
      <c r="F13992" s="52" t="s">
        <v>1037</v>
      </c>
      <c r="G13992" s="56" t="s">
        <v>1038</v>
      </c>
      <c r="H13992" s="57">
        <v>665000</v>
      </c>
    </row>
    <row r="13993" spans="1:8">
      <c r="A13993" s="52" t="s">
        <v>892</v>
      </c>
      <c r="B13993" s="52" t="s">
        <v>1616</v>
      </c>
      <c r="C13993" s="52" t="s">
        <v>1209</v>
      </c>
      <c r="D13993" s="52" t="s">
        <v>1389</v>
      </c>
      <c r="E13993" s="52" t="s">
        <v>1035</v>
      </c>
      <c r="F13993" s="52" t="s">
        <v>1039</v>
      </c>
      <c r="G13993" s="56" t="s">
        <v>1040</v>
      </c>
      <c r="H13993" s="57">
        <v>1500000</v>
      </c>
    </row>
    <row r="13994" spans="1:8">
      <c r="A13994" s="52" t="s">
        <v>892</v>
      </c>
      <c r="B13994" s="52" t="s">
        <v>1616</v>
      </c>
      <c r="C13994" s="52" t="s">
        <v>1209</v>
      </c>
      <c r="D13994" s="52" t="s">
        <v>1389</v>
      </c>
      <c r="E13994" s="52" t="s">
        <v>1035</v>
      </c>
      <c r="F13994" s="52" t="s">
        <v>1041</v>
      </c>
      <c r="G13994" s="56" t="s">
        <v>1028</v>
      </c>
      <c r="H13994" s="57">
        <v>2550000</v>
      </c>
    </row>
    <row r="13995" spans="1:8">
      <c r="A13995" s="52" t="s">
        <v>892</v>
      </c>
      <c r="B13995" s="52" t="s">
        <v>1616</v>
      </c>
      <c r="C13995" s="52" t="s">
        <v>1209</v>
      </c>
      <c r="D13995" s="52" t="s">
        <v>1389</v>
      </c>
      <c r="E13995" s="52" t="s">
        <v>1044</v>
      </c>
      <c r="F13995" s="52" t="s">
        <v>201</v>
      </c>
      <c r="G13995" s="56" t="s">
        <v>1045</v>
      </c>
      <c r="H13995" s="57">
        <v>33960000</v>
      </c>
    </row>
    <row r="13996" spans="1:8">
      <c r="A13996" s="52" t="s">
        <v>892</v>
      </c>
      <c r="B13996" s="52" t="s">
        <v>1616</v>
      </c>
      <c r="C13996" s="52" t="s">
        <v>1209</v>
      </c>
      <c r="D13996" s="52" t="s">
        <v>1389</v>
      </c>
      <c r="E13996" s="52" t="s">
        <v>1044</v>
      </c>
      <c r="F13996" s="52" t="s">
        <v>1046</v>
      </c>
      <c r="G13996" s="56" t="s">
        <v>1047</v>
      </c>
      <c r="H13996" s="57">
        <v>5200000</v>
      </c>
    </row>
    <row r="13997" spans="1:8">
      <c r="A13997" s="52" t="s">
        <v>892</v>
      </c>
      <c r="B13997" s="52" t="s">
        <v>1616</v>
      </c>
      <c r="C13997" s="52" t="s">
        <v>1209</v>
      </c>
      <c r="D13997" s="52" t="s">
        <v>1389</v>
      </c>
      <c r="E13997" s="52" t="s">
        <v>1044</v>
      </c>
      <c r="F13997" s="52" t="s">
        <v>1048</v>
      </c>
      <c r="G13997" s="56" t="s">
        <v>1049</v>
      </c>
      <c r="H13997" s="57">
        <v>2400000</v>
      </c>
    </row>
    <row r="13998" spans="1:8">
      <c r="A13998" s="52" t="s">
        <v>892</v>
      </c>
      <c r="B13998" s="52" t="s">
        <v>1616</v>
      </c>
      <c r="C13998" s="52" t="s">
        <v>1209</v>
      </c>
      <c r="D13998" s="52" t="s">
        <v>1389</v>
      </c>
      <c r="E13998" s="52" t="s">
        <v>1044</v>
      </c>
      <c r="F13998" s="52" t="s">
        <v>1050</v>
      </c>
      <c r="G13998" s="56" t="s">
        <v>1051</v>
      </c>
      <c r="H13998" s="57">
        <v>26360000</v>
      </c>
    </row>
    <row r="13999" spans="1:8" ht="25.5">
      <c r="A13999" s="52" t="s">
        <v>892</v>
      </c>
      <c r="B13999" s="52" t="s">
        <v>1616</v>
      </c>
      <c r="C13999" s="52" t="s">
        <v>1209</v>
      </c>
      <c r="D13999" s="52" t="s">
        <v>1389</v>
      </c>
      <c r="E13999" s="52" t="s">
        <v>1076</v>
      </c>
      <c r="F13999" s="52" t="s">
        <v>201</v>
      </c>
      <c r="G13999" s="56" t="s">
        <v>1077</v>
      </c>
      <c r="H13999" s="57">
        <v>980469684</v>
      </c>
    </row>
    <row r="14000" spans="1:8">
      <c r="A14000" s="52" t="s">
        <v>892</v>
      </c>
      <c r="B14000" s="52" t="s">
        <v>1616</v>
      </c>
      <c r="C14000" s="52" t="s">
        <v>1209</v>
      </c>
      <c r="D14000" s="52" t="s">
        <v>1389</v>
      </c>
      <c r="E14000" s="52" t="s">
        <v>1076</v>
      </c>
      <c r="F14000" s="52" t="s">
        <v>1112</v>
      </c>
      <c r="G14000" s="56" t="s">
        <v>1113</v>
      </c>
      <c r="H14000" s="57">
        <v>732426284</v>
      </c>
    </row>
    <row r="14001" spans="1:8">
      <c r="A14001" s="52" t="s">
        <v>892</v>
      </c>
      <c r="B14001" s="52" t="s">
        <v>1616</v>
      </c>
      <c r="C14001" s="52" t="s">
        <v>1209</v>
      </c>
      <c r="D14001" s="52" t="s">
        <v>1389</v>
      </c>
      <c r="E14001" s="52" t="s">
        <v>1076</v>
      </c>
      <c r="F14001" s="52" t="s">
        <v>1082</v>
      </c>
      <c r="G14001" s="56" t="s">
        <v>971</v>
      </c>
      <c r="H14001" s="57">
        <v>248043400</v>
      </c>
    </row>
    <row r="14002" spans="1:8">
      <c r="A14002" s="52" t="s">
        <v>892</v>
      </c>
      <c r="B14002" s="52" t="s">
        <v>1616</v>
      </c>
      <c r="C14002" s="52" t="s">
        <v>1209</v>
      </c>
      <c r="D14002" s="52" t="s">
        <v>1389</v>
      </c>
      <c r="E14002" s="52" t="s">
        <v>1189</v>
      </c>
      <c r="F14002" s="52" t="s">
        <v>201</v>
      </c>
      <c r="G14002" s="56" t="s">
        <v>1190</v>
      </c>
      <c r="H14002" s="57">
        <v>1826000</v>
      </c>
    </row>
    <row r="14003" spans="1:8">
      <c r="A14003" s="52" t="s">
        <v>892</v>
      </c>
      <c r="B14003" s="52" t="s">
        <v>1616</v>
      </c>
      <c r="C14003" s="52" t="s">
        <v>1209</v>
      </c>
      <c r="D14003" s="52" t="s">
        <v>1389</v>
      </c>
      <c r="E14003" s="52" t="s">
        <v>1189</v>
      </c>
      <c r="F14003" s="52" t="s">
        <v>1191</v>
      </c>
      <c r="G14003" s="56" t="s">
        <v>1192</v>
      </c>
      <c r="H14003" s="57">
        <v>1826000</v>
      </c>
    </row>
    <row r="14004" spans="1:8">
      <c r="A14004" s="52" t="s">
        <v>892</v>
      </c>
      <c r="B14004" s="52" t="s">
        <v>1616</v>
      </c>
      <c r="C14004" s="52" t="s">
        <v>1209</v>
      </c>
      <c r="D14004" s="52" t="s">
        <v>1389</v>
      </c>
      <c r="E14004" s="52" t="s">
        <v>1580</v>
      </c>
      <c r="F14004" s="52" t="s">
        <v>201</v>
      </c>
      <c r="G14004" s="56" t="s">
        <v>1581</v>
      </c>
      <c r="H14004" s="57">
        <v>123777000</v>
      </c>
    </row>
    <row r="14005" spans="1:8">
      <c r="A14005" s="52" t="s">
        <v>892</v>
      </c>
      <c r="B14005" s="52" t="s">
        <v>1616</v>
      </c>
      <c r="C14005" s="52" t="s">
        <v>1209</v>
      </c>
      <c r="D14005" s="52" t="s">
        <v>1389</v>
      </c>
      <c r="E14005" s="52" t="s">
        <v>1580</v>
      </c>
      <c r="F14005" s="52" t="s">
        <v>1582</v>
      </c>
      <c r="G14005" s="56" t="s">
        <v>971</v>
      </c>
      <c r="H14005" s="57">
        <v>123777000</v>
      </c>
    </row>
    <row r="14006" spans="1:8" ht="25.5">
      <c r="A14006" s="52" t="s">
        <v>892</v>
      </c>
      <c r="B14006" s="52" t="s">
        <v>1616</v>
      </c>
      <c r="C14006" s="52" t="s">
        <v>1209</v>
      </c>
      <c r="D14006" s="52" t="s">
        <v>1389</v>
      </c>
      <c r="E14006" s="52" t="s">
        <v>1346</v>
      </c>
      <c r="F14006" s="52" t="s">
        <v>201</v>
      </c>
      <c r="G14006" s="56" t="s">
        <v>1347</v>
      </c>
      <c r="H14006" s="57">
        <v>1081631000</v>
      </c>
    </row>
    <row r="14007" spans="1:8">
      <c r="A14007" s="52" t="s">
        <v>892</v>
      </c>
      <c r="B14007" s="52" t="s">
        <v>1616</v>
      </c>
      <c r="C14007" s="52" t="s">
        <v>1209</v>
      </c>
      <c r="D14007" s="52" t="s">
        <v>1389</v>
      </c>
      <c r="E14007" s="52" t="s">
        <v>1346</v>
      </c>
      <c r="F14007" s="52" t="s">
        <v>1569</v>
      </c>
      <c r="G14007" s="56" t="s">
        <v>1570</v>
      </c>
      <c r="H14007" s="57">
        <v>135250000</v>
      </c>
    </row>
    <row r="14008" spans="1:8">
      <c r="A14008" s="52" t="s">
        <v>892</v>
      </c>
      <c r="B14008" s="52" t="s">
        <v>1616</v>
      </c>
      <c r="C14008" s="52" t="s">
        <v>1209</v>
      </c>
      <c r="D14008" s="52" t="s">
        <v>1389</v>
      </c>
      <c r="E14008" s="52" t="s">
        <v>1346</v>
      </c>
      <c r="F14008" s="52" t="s">
        <v>1393</v>
      </c>
      <c r="G14008" s="56" t="s">
        <v>977</v>
      </c>
      <c r="H14008" s="57">
        <v>1341000</v>
      </c>
    </row>
    <row r="14009" spans="1:8">
      <c r="A14009" s="52" t="s">
        <v>892</v>
      </c>
      <c r="B14009" s="52" t="s">
        <v>1616</v>
      </c>
      <c r="C14009" s="52" t="s">
        <v>1209</v>
      </c>
      <c r="D14009" s="52" t="s">
        <v>1389</v>
      </c>
      <c r="E14009" s="52" t="s">
        <v>1346</v>
      </c>
      <c r="F14009" s="52" t="s">
        <v>1644</v>
      </c>
      <c r="G14009" s="56" t="s">
        <v>1645</v>
      </c>
      <c r="H14009" s="57">
        <v>45600000</v>
      </c>
    </row>
    <row r="14010" spans="1:8">
      <c r="A14010" s="52" t="s">
        <v>892</v>
      </c>
      <c r="B14010" s="52" t="s">
        <v>1616</v>
      </c>
      <c r="C14010" s="52" t="s">
        <v>1209</v>
      </c>
      <c r="D14010" s="52" t="s">
        <v>1389</v>
      </c>
      <c r="E14010" s="52" t="s">
        <v>1346</v>
      </c>
      <c r="F14010" s="52" t="s">
        <v>1383</v>
      </c>
      <c r="G14010" s="56" t="s">
        <v>1384</v>
      </c>
      <c r="H14010" s="57">
        <v>745200000</v>
      </c>
    </row>
    <row r="14011" spans="1:8">
      <c r="A14011" s="52" t="s">
        <v>892</v>
      </c>
      <c r="B14011" s="52" t="s">
        <v>1616</v>
      </c>
      <c r="C14011" s="52" t="s">
        <v>1209</v>
      </c>
      <c r="D14011" s="52" t="s">
        <v>1389</v>
      </c>
      <c r="E14011" s="52" t="s">
        <v>1346</v>
      </c>
      <c r="F14011" s="52" t="s">
        <v>1348</v>
      </c>
      <c r="G14011" s="56" t="s">
        <v>1349</v>
      </c>
      <c r="H14011" s="57">
        <v>79225000</v>
      </c>
    </row>
    <row r="14012" spans="1:8">
      <c r="A14012" s="52" t="s">
        <v>892</v>
      </c>
      <c r="B14012" s="52" t="s">
        <v>1616</v>
      </c>
      <c r="C14012" s="52" t="s">
        <v>1209</v>
      </c>
      <c r="D14012" s="52" t="s">
        <v>1389</v>
      </c>
      <c r="E14012" s="52" t="s">
        <v>1346</v>
      </c>
      <c r="F14012" s="52" t="s">
        <v>1380</v>
      </c>
      <c r="G14012" s="56" t="s">
        <v>971</v>
      </c>
      <c r="H14012" s="57">
        <v>75015000</v>
      </c>
    </row>
    <row r="14013" spans="1:8">
      <c r="A14013" s="52" t="s">
        <v>892</v>
      </c>
      <c r="B14013" s="52" t="s">
        <v>1616</v>
      </c>
      <c r="C14013" s="52" t="s">
        <v>1209</v>
      </c>
      <c r="D14013" s="52" t="s">
        <v>1389</v>
      </c>
      <c r="E14013" s="52" t="s">
        <v>1585</v>
      </c>
      <c r="F14013" s="52" t="s">
        <v>201</v>
      </c>
      <c r="G14013" s="56" t="s">
        <v>1586</v>
      </c>
      <c r="H14013" s="57">
        <v>4198925038</v>
      </c>
    </row>
    <row r="14014" spans="1:8">
      <c r="A14014" s="52" t="s">
        <v>892</v>
      </c>
      <c r="B14014" s="52" t="s">
        <v>1616</v>
      </c>
      <c r="C14014" s="52" t="s">
        <v>1209</v>
      </c>
      <c r="D14014" s="52" t="s">
        <v>1389</v>
      </c>
      <c r="E14014" s="52" t="s">
        <v>1585</v>
      </c>
      <c r="F14014" s="52" t="s">
        <v>1608</v>
      </c>
      <c r="G14014" s="56" t="s">
        <v>977</v>
      </c>
      <c r="H14014" s="57">
        <v>14674038</v>
      </c>
    </row>
    <row r="14015" spans="1:8">
      <c r="A14015" s="52" t="s">
        <v>892</v>
      </c>
      <c r="B14015" s="52" t="s">
        <v>1616</v>
      </c>
      <c r="C14015" s="52" t="s">
        <v>1209</v>
      </c>
      <c r="D14015" s="52" t="s">
        <v>1389</v>
      </c>
      <c r="E14015" s="52" t="s">
        <v>1585</v>
      </c>
      <c r="F14015" s="52" t="s">
        <v>1619</v>
      </c>
      <c r="G14015" s="56" t="s">
        <v>1620</v>
      </c>
      <c r="H14015" s="57">
        <v>2593744000</v>
      </c>
    </row>
    <row r="14016" spans="1:8">
      <c r="A14016" s="52" t="s">
        <v>892</v>
      </c>
      <c r="B14016" s="52" t="s">
        <v>1616</v>
      </c>
      <c r="C14016" s="52" t="s">
        <v>1209</v>
      </c>
      <c r="D14016" s="52" t="s">
        <v>1389</v>
      </c>
      <c r="E14016" s="52" t="s">
        <v>1585</v>
      </c>
      <c r="F14016" s="52" t="s">
        <v>1587</v>
      </c>
      <c r="G14016" s="56" t="s">
        <v>1588</v>
      </c>
      <c r="H14016" s="57">
        <v>1522983000</v>
      </c>
    </row>
    <row r="14017" spans="1:8" ht="25.5">
      <c r="A14017" s="52" t="s">
        <v>892</v>
      </c>
      <c r="B14017" s="52" t="s">
        <v>1616</v>
      </c>
      <c r="C14017" s="52" t="s">
        <v>1209</v>
      </c>
      <c r="D14017" s="52" t="s">
        <v>1389</v>
      </c>
      <c r="E14017" s="52" t="s">
        <v>1585</v>
      </c>
      <c r="F14017" s="52" t="s">
        <v>1631</v>
      </c>
      <c r="G14017" s="56" t="s">
        <v>1632</v>
      </c>
      <c r="H14017" s="57">
        <v>62724000</v>
      </c>
    </row>
    <row r="14018" spans="1:8">
      <c r="A14018" s="52" t="s">
        <v>892</v>
      </c>
      <c r="B14018" s="52" t="s">
        <v>1616</v>
      </c>
      <c r="C14018" s="52" t="s">
        <v>1209</v>
      </c>
      <c r="D14018" s="52" t="s">
        <v>1389</v>
      </c>
      <c r="E14018" s="52" t="s">
        <v>1585</v>
      </c>
      <c r="F14018" s="52" t="s">
        <v>1637</v>
      </c>
      <c r="G14018" s="56" t="s">
        <v>511</v>
      </c>
      <c r="H14018" s="57">
        <v>4800000</v>
      </c>
    </row>
    <row r="14019" spans="1:8">
      <c r="A14019" s="52" t="s">
        <v>892</v>
      </c>
      <c r="B14019" s="52" t="s">
        <v>1616</v>
      </c>
      <c r="C14019" s="52" t="s">
        <v>1209</v>
      </c>
      <c r="D14019" s="52" t="s">
        <v>1389</v>
      </c>
      <c r="E14019" s="52" t="s">
        <v>1563</v>
      </c>
      <c r="F14019" s="52" t="s">
        <v>201</v>
      </c>
      <c r="G14019" s="56" t="s">
        <v>1564</v>
      </c>
      <c r="H14019" s="57">
        <v>24300000</v>
      </c>
    </row>
    <row r="14020" spans="1:8">
      <c r="A14020" s="52" t="s">
        <v>892</v>
      </c>
      <c r="B14020" s="52" t="s">
        <v>1616</v>
      </c>
      <c r="C14020" s="52" t="s">
        <v>1209</v>
      </c>
      <c r="D14020" s="52" t="s">
        <v>1389</v>
      </c>
      <c r="E14020" s="52" t="s">
        <v>1563</v>
      </c>
      <c r="F14020" s="52" t="s">
        <v>1638</v>
      </c>
      <c r="G14020" s="56" t="s">
        <v>1639</v>
      </c>
      <c r="H14020" s="57">
        <v>24300000</v>
      </c>
    </row>
    <row r="14021" spans="1:8">
      <c r="A14021" s="52" t="s">
        <v>892</v>
      </c>
      <c r="B14021" s="52" t="s">
        <v>1616</v>
      </c>
      <c r="C14021" s="52" t="s">
        <v>1209</v>
      </c>
      <c r="D14021" s="52" t="s">
        <v>1389</v>
      </c>
      <c r="E14021" s="52" t="s">
        <v>1396</v>
      </c>
      <c r="F14021" s="52" t="s">
        <v>201</v>
      </c>
      <c r="G14021" s="56" t="s">
        <v>1397</v>
      </c>
      <c r="H14021" s="57">
        <v>4305990813</v>
      </c>
    </row>
    <row r="14022" spans="1:8">
      <c r="A14022" s="52" t="s">
        <v>892</v>
      </c>
      <c r="B14022" s="52" t="s">
        <v>1616</v>
      </c>
      <c r="C14022" s="52" t="s">
        <v>1209</v>
      </c>
      <c r="D14022" s="52" t="s">
        <v>1389</v>
      </c>
      <c r="E14022" s="52" t="s">
        <v>1396</v>
      </c>
      <c r="F14022" s="52" t="s">
        <v>1398</v>
      </c>
      <c r="G14022" s="56" t="s">
        <v>1399</v>
      </c>
      <c r="H14022" s="57">
        <v>24824813</v>
      </c>
    </row>
    <row r="14023" spans="1:8" ht="25.5">
      <c r="A14023" s="52" t="s">
        <v>892</v>
      </c>
      <c r="B14023" s="52" t="s">
        <v>1616</v>
      </c>
      <c r="C14023" s="52" t="s">
        <v>1209</v>
      </c>
      <c r="D14023" s="52" t="s">
        <v>1389</v>
      </c>
      <c r="E14023" s="52" t="s">
        <v>1396</v>
      </c>
      <c r="F14023" s="52" t="s">
        <v>1589</v>
      </c>
      <c r="G14023" s="56" t="s">
        <v>1590</v>
      </c>
      <c r="H14023" s="57">
        <v>14400000</v>
      </c>
    </row>
    <row r="14024" spans="1:8" ht="25.5">
      <c r="A14024" s="52" t="s">
        <v>892</v>
      </c>
      <c r="B14024" s="52" t="s">
        <v>1616</v>
      </c>
      <c r="C14024" s="52" t="s">
        <v>1209</v>
      </c>
      <c r="D14024" s="52" t="s">
        <v>1389</v>
      </c>
      <c r="E14024" s="52" t="s">
        <v>1396</v>
      </c>
      <c r="F14024" s="52" t="s">
        <v>1404</v>
      </c>
      <c r="G14024" s="56" t="s">
        <v>1405</v>
      </c>
      <c r="H14024" s="57">
        <v>17350000</v>
      </c>
    </row>
    <row r="14025" spans="1:8">
      <c r="A14025" s="52" t="s">
        <v>892</v>
      </c>
      <c r="B14025" s="52" t="s">
        <v>1616</v>
      </c>
      <c r="C14025" s="52" t="s">
        <v>1209</v>
      </c>
      <c r="D14025" s="52" t="s">
        <v>1389</v>
      </c>
      <c r="E14025" s="52" t="s">
        <v>1396</v>
      </c>
      <c r="F14025" s="52" t="s">
        <v>1406</v>
      </c>
      <c r="G14025" s="56" t="s">
        <v>971</v>
      </c>
      <c r="H14025" s="57">
        <v>4249416000</v>
      </c>
    </row>
    <row r="14026" spans="1:8">
      <c r="A14026" s="52" t="s">
        <v>892</v>
      </c>
      <c r="B14026" s="52" t="s">
        <v>1616</v>
      </c>
      <c r="C14026" s="52" t="s">
        <v>1209</v>
      </c>
      <c r="D14026" s="52" t="s">
        <v>1389</v>
      </c>
      <c r="E14026" s="52" t="s">
        <v>1083</v>
      </c>
      <c r="F14026" s="52" t="s">
        <v>201</v>
      </c>
      <c r="G14026" s="56" t="s">
        <v>971</v>
      </c>
      <c r="H14026" s="57">
        <v>2091474455</v>
      </c>
    </row>
    <row r="14027" spans="1:8">
      <c r="A14027" s="52" t="s">
        <v>892</v>
      </c>
      <c r="B14027" s="52" t="s">
        <v>1616</v>
      </c>
      <c r="C14027" s="52" t="s">
        <v>1209</v>
      </c>
      <c r="D14027" s="52" t="s">
        <v>1389</v>
      </c>
      <c r="E14027" s="52" t="s">
        <v>1083</v>
      </c>
      <c r="F14027" s="52" t="s">
        <v>1084</v>
      </c>
      <c r="G14027" s="56" t="s">
        <v>1085</v>
      </c>
      <c r="H14027" s="57">
        <v>6600000</v>
      </c>
    </row>
    <row r="14028" spans="1:8">
      <c r="A14028" s="52" t="s">
        <v>892</v>
      </c>
      <c r="B14028" s="52" t="s">
        <v>1616</v>
      </c>
      <c r="C14028" s="52" t="s">
        <v>1209</v>
      </c>
      <c r="D14028" s="52" t="s">
        <v>1389</v>
      </c>
      <c r="E14028" s="52" t="s">
        <v>1083</v>
      </c>
      <c r="F14028" s="52" t="s">
        <v>1088</v>
      </c>
      <c r="G14028" s="56" t="s">
        <v>1089</v>
      </c>
      <c r="H14028" s="57">
        <v>2700000</v>
      </c>
    </row>
    <row r="14029" spans="1:8">
      <c r="A14029" s="52" t="s">
        <v>892</v>
      </c>
      <c r="B14029" s="52" t="s">
        <v>1616</v>
      </c>
      <c r="C14029" s="52" t="s">
        <v>1209</v>
      </c>
      <c r="D14029" s="52" t="s">
        <v>1389</v>
      </c>
      <c r="E14029" s="52" t="s">
        <v>1083</v>
      </c>
      <c r="F14029" s="52" t="s">
        <v>1090</v>
      </c>
      <c r="G14029" s="56" t="s">
        <v>1091</v>
      </c>
      <c r="H14029" s="57">
        <v>2082174455</v>
      </c>
    </row>
    <row r="14030" spans="1:8">
      <c r="A14030" s="52" t="s">
        <v>892</v>
      </c>
      <c r="B14030" s="52" t="s">
        <v>1616</v>
      </c>
      <c r="C14030" s="52" t="s">
        <v>1213</v>
      </c>
      <c r="D14030" s="52" t="s">
        <v>201</v>
      </c>
      <c r="E14030" s="52" t="s">
        <v>201</v>
      </c>
      <c r="F14030" s="52" t="s">
        <v>201</v>
      </c>
      <c r="G14030" s="56" t="s">
        <v>1214</v>
      </c>
      <c r="H14030" s="57">
        <v>10584718000</v>
      </c>
    </row>
    <row r="14031" spans="1:8">
      <c r="A14031" s="52" t="s">
        <v>892</v>
      </c>
      <c r="B14031" s="52" t="s">
        <v>1616</v>
      </c>
      <c r="C14031" s="52" t="s">
        <v>1213</v>
      </c>
      <c r="D14031" s="52" t="s">
        <v>1215</v>
      </c>
      <c r="E14031" s="52" t="s">
        <v>201</v>
      </c>
      <c r="F14031" s="52" t="s">
        <v>201</v>
      </c>
      <c r="G14031" s="56" t="s">
        <v>1216</v>
      </c>
      <c r="H14031" s="57">
        <v>10584718000</v>
      </c>
    </row>
    <row r="14032" spans="1:8">
      <c r="A14032" s="52" t="s">
        <v>892</v>
      </c>
      <c r="B14032" s="52" t="s">
        <v>1616</v>
      </c>
      <c r="C14032" s="52" t="s">
        <v>1213</v>
      </c>
      <c r="D14032" s="52" t="s">
        <v>1215</v>
      </c>
      <c r="E14032" s="52" t="s">
        <v>1044</v>
      </c>
      <c r="F14032" s="52" t="s">
        <v>201</v>
      </c>
      <c r="G14032" s="56" t="s">
        <v>1045</v>
      </c>
      <c r="H14032" s="57">
        <v>3200000</v>
      </c>
    </row>
    <row r="14033" spans="1:8">
      <c r="A14033" s="52" t="s">
        <v>892</v>
      </c>
      <c r="B14033" s="52" t="s">
        <v>1616</v>
      </c>
      <c r="C14033" s="52" t="s">
        <v>1213</v>
      </c>
      <c r="D14033" s="52" t="s">
        <v>1215</v>
      </c>
      <c r="E14033" s="52" t="s">
        <v>1044</v>
      </c>
      <c r="F14033" s="52" t="s">
        <v>1050</v>
      </c>
      <c r="G14033" s="56" t="s">
        <v>1051</v>
      </c>
      <c r="H14033" s="57">
        <v>3200000</v>
      </c>
    </row>
    <row r="14034" spans="1:8" ht="25.5">
      <c r="A14034" s="52" t="s">
        <v>892</v>
      </c>
      <c r="B14034" s="52" t="s">
        <v>1616</v>
      </c>
      <c r="C14034" s="52" t="s">
        <v>1213</v>
      </c>
      <c r="D14034" s="52" t="s">
        <v>1215</v>
      </c>
      <c r="E14034" s="52" t="s">
        <v>1058</v>
      </c>
      <c r="F14034" s="52" t="s">
        <v>201</v>
      </c>
      <c r="G14034" s="56" t="s">
        <v>1059</v>
      </c>
      <c r="H14034" s="57">
        <v>36260000</v>
      </c>
    </row>
    <row r="14035" spans="1:8">
      <c r="A14035" s="52" t="s">
        <v>892</v>
      </c>
      <c r="B14035" s="52" t="s">
        <v>1616</v>
      </c>
      <c r="C14035" s="52" t="s">
        <v>1213</v>
      </c>
      <c r="D14035" s="52" t="s">
        <v>1215</v>
      </c>
      <c r="E14035" s="52" t="s">
        <v>1058</v>
      </c>
      <c r="F14035" s="52" t="s">
        <v>1070</v>
      </c>
      <c r="G14035" s="56" t="s">
        <v>1071</v>
      </c>
      <c r="H14035" s="57">
        <v>36260000</v>
      </c>
    </row>
    <row r="14036" spans="1:8" ht="25.5">
      <c r="A14036" s="52" t="s">
        <v>892</v>
      </c>
      <c r="B14036" s="52" t="s">
        <v>1616</v>
      </c>
      <c r="C14036" s="52" t="s">
        <v>1213</v>
      </c>
      <c r="D14036" s="52" t="s">
        <v>1215</v>
      </c>
      <c r="E14036" s="52" t="s">
        <v>1076</v>
      </c>
      <c r="F14036" s="52" t="s">
        <v>201</v>
      </c>
      <c r="G14036" s="56" t="s">
        <v>1077</v>
      </c>
      <c r="H14036" s="57">
        <v>5220000</v>
      </c>
    </row>
    <row r="14037" spans="1:8">
      <c r="A14037" s="52" t="s">
        <v>892</v>
      </c>
      <c r="B14037" s="52" t="s">
        <v>1616</v>
      </c>
      <c r="C14037" s="52" t="s">
        <v>1213</v>
      </c>
      <c r="D14037" s="52" t="s">
        <v>1215</v>
      </c>
      <c r="E14037" s="52" t="s">
        <v>1076</v>
      </c>
      <c r="F14037" s="52" t="s">
        <v>1112</v>
      </c>
      <c r="G14037" s="56" t="s">
        <v>1113</v>
      </c>
      <c r="H14037" s="57">
        <v>5220000</v>
      </c>
    </row>
    <row r="14038" spans="1:8">
      <c r="A14038" s="52" t="s">
        <v>892</v>
      </c>
      <c r="B14038" s="52" t="s">
        <v>1616</v>
      </c>
      <c r="C14038" s="52" t="s">
        <v>1213</v>
      </c>
      <c r="D14038" s="52" t="s">
        <v>1215</v>
      </c>
      <c r="E14038" s="52" t="s">
        <v>1083</v>
      </c>
      <c r="F14038" s="52" t="s">
        <v>201</v>
      </c>
      <c r="G14038" s="56" t="s">
        <v>971</v>
      </c>
      <c r="H14038" s="57">
        <v>894310000</v>
      </c>
    </row>
    <row r="14039" spans="1:8">
      <c r="A14039" s="52" t="s">
        <v>892</v>
      </c>
      <c r="B14039" s="52" t="s">
        <v>1616</v>
      </c>
      <c r="C14039" s="52" t="s">
        <v>1213</v>
      </c>
      <c r="D14039" s="52" t="s">
        <v>1215</v>
      </c>
      <c r="E14039" s="52" t="s">
        <v>1083</v>
      </c>
      <c r="F14039" s="52" t="s">
        <v>1090</v>
      </c>
      <c r="G14039" s="56" t="s">
        <v>1091</v>
      </c>
      <c r="H14039" s="57">
        <v>894310000</v>
      </c>
    </row>
    <row r="14040" spans="1:8" ht="25.5">
      <c r="A14040" s="52" t="s">
        <v>892</v>
      </c>
      <c r="B14040" s="52" t="s">
        <v>1616</v>
      </c>
      <c r="C14040" s="52" t="s">
        <v>1213</v>
      </c>
      <c r="D14040" s="52" t="s">
        <v>1215</v>
      </c>
      <c r="E14040" s="52" t="s">
        <v>1143</v>
      </c>
      <c r="F14040" s="52" t="s">
        <v>201</v>
      </c>
      <c r="G14040" s="56" t="s">
        <v>1144</v>
      </c>
      <c r="H14040" s="57">
        <v>9645728000</v>
      </c>
    </row>
    <row r="14041" spans="1:8" ht="25.5">
      <c r="A14041" s="52" t="s">
        <v>892</v>
      </c>
      <c r="B14041" s="52" t="s">
        <v>1616</v>
      </c>
      <c r="C14041" s="52" t="s">
        <v>1213</v>
      </c>
      <c r="D14041" s="52" t="s">
        <v>1215</v>
      </c>
      <c r="E14041" s="52" t="s">
        <v>1143</v>
      </c>
      <c r="F14041" s="52" t="s">
        <v>1145</v>
      </c>
      <c r="G14041" s="56" t="s">
        <v>1146</v>
      </c>
      <c r="H14041" s="57">
        <v>9645728000</v>
      </c>
    </row>
    <row r="14042" spans="1:8">
      <c r="A14042" s="52" t="s">
        <v>892</v>
      </c>
      <c r="B14042" s="52" t="s">
        <v>1616</v>
      </c>
      <c r="C14042" s="52" t="s">
        <v>1213</v>
      </c>
      <c r="D14042" s="52" t="s">
        <v>1416</v>
      </c>
      <c r="E14042" s="52" t="s">
        <v>201</v>
      </c>
      <c r="F14042" s="52" t="s">
        <v>201</v>
      </c>
      <c r="G14042" s="56" t="s">
        <v>1611</v>
      </c>
      <c r="H14042" s="57">
        <v>0</v>
      </c>
    </row>
    <row r="14043" spans="1:8">
      <c r="A14043" s="52" t="s">
        <v>892</v>
      </c>
      <c r="B14043" s="52" t="s">
        <v>1616</v>
      </c>
      <c r="C14043" s="52" t="s">
        <v>1418</v>
      </c>
      <c r="D14043" s="52" t="s">
        <v>201</v>
      </c>
      <c r="E14043" s="52" t="s">
        <v>201</v>
      </c>
      <c r="F14043" s="52" t="s">
        <v>201</v>
      </c>
      <c r="G14043" s="56" t="s">
        <v>1419</v>
      </c>
      <c r="H14043" s="57">
        <v>297670433234</v>
      </c>
    </row>
    <row r="14044" spans="1:8">
      <c r="A14044" s="52" t="s">
        <v>892</v>
      </c>
      <c r="B14044" s="52" t="s">
        <v>1616</v>
      </c>
      <c r="C14044" s="52" t="s">
        <v>1418</v>
      </c>
      <c r="D14044" s="52" t="s">
        <v>1420</v>
      </c>
      <c r="E14044" s="52" t="s">
        <v>201</v>
      </c>
      <c r="F14044" s="52" t="s">
        <v>201</v>
      </c>
      <c r="G14044" s="56" t="s">
        <v>1421</v>
      </c>
      <c r="H14044" s="57">
        <v>0</v>
      </c>
    </row>
    <row r="14045" spans="1:8">
      <c r="A14045" s="52" t="s">
        <v>892</v>
      </c>
      <c r="B14045" s="52" t="s">
        <v>1616</v>
      </c>
      <c r="C14045" s="52" t="s">
        <v>1418</v>
      </c>
      <c r="D14045" s="52" t="s">
        <v>1531</v>
      </c>
      <c r="E14045" s="52" t="s">
        <v>201</v>
      </c>
      <c r="F14045" s="52" t="s">
        <v>201</v>
      </c>
      <c r="G14045" s="56" t="s">
        <v>1532</v>
      </c>
      <c r="H14045" s="57">
        <v>9104425940</v>
      </c>
    </row>
    <row r="14046" spans="1:8">
      <c r="A14046" s="52" t="s">
        <v>892</v>
      </c>
      <c r="B14046" s="52" t="s">
        <v>1616</v>
      </c>
      <c r="C14046" s="52" t="s">
        <v>1418</v>
      </c>
      <c r="D14046" s="52" t="s">
        <v>1531</v>
      </c>
      <c r="E14046" s="52" t="s">
        <v>1533</v>
      </c>
      <c r="F14046" s="52" t="s">
        <v>201</v>
      </c>
      <c r="G14046" s="56" t="s">
        <v>1534</v>
      </c>
      <c r="H14046" s="57">
        <v>9104425940</v>
      </c>
    </row>
    <row r="14047" spans="1:8" ht="25.5">
      <c r="A14047" s="52" t="s">
        <v>892</v>
      </c>
      <c r="B14047" s="52" t="s">
        <v>1616</v>
      </c>
      <c r="C14047" s="52" t="s">
        <v>1418</v>
      </c>
      <c r="D14047" s="52" t="s">
        <v>1531</v>
      </c>
      <c r="E14047" s="52" t="s">
        <v>1533</v>
      </c>
      <c r="F14047" s="52" t="s">
        <v>1535</v>
      </c>
      <c r="G14047" s="56" t="s">
        <v>1536</v>
      </c>
      <c r="H14047" s="57">
        <v>9104425940</v>
      </c>
    </row>
    <row r="14048" spans="1:8">
      <c r="A14048" s="52" t="s">
        <v>892</v>
      </c>
      <c r="B14048" s="52" t="s">
        <v>1616</v>
      </c>
      <c r="C14048" s="52" t="s">
        <v>1418</v>
      </c>
      <c r="D14048" s="52" t="s">
        <v>1537</v>
      </c>
      <c r="E14048" s="52" t="s">
        <v>201</v>
      </c>
      <c r="F14048" s="52" t="s">
        <v>201</v>
      </c>
      <c r="G14048" s="56" t="s">
        <v>1538</v>
      </c>
      <c r="H14048" s="57">
        <v>288566007294</v>
      </c>
    </row>
    <row r="14049" spans="1:8" ht="25.5">
      <c r="A14049" s="52" t="s">
        <v>892</v>
      </c>
      <c r="B14049" s="52" t="s">
        <v>1616</v>
      </c>
      <c r="C14049" s="52" t="s">
        <v>1418</v>
      </c>
      <c r="D14049" s="52" t="s">
        <v>1537</v>
      </c>
      <c r="E14049" s="52" t="s">
        <v>1539</v>
      </c>
      <c r="F14049" s="52" t="s">
        <v>201</v>
      </c>
      <c r="G14049" s="56" t="s">
        <v>1540</v>
      </c>
      <c r="H14049" s="57">
        <v>288566007294</v>
      </c>
    </row>
    <row r="14050" spans="1:8" ht="38.25">
      <c r="A14050" s="52" t="s">
        <v>892</v>
      </c>
      <c r="B14050" s="52" t="s">
        <v>1616</v>
      </c>
      <c r="C14050" s="52" t="s">
        <v>1418</v>
      </c>
      <c r="D14050" s="52" t="s">
        <v>1537</v>
      </c>
      <c r="E14050" s="52" t="s">
        <v>1539</v>
      </c>
      <c r="F14050" s="52" t="s">
        <v>1541</v>
      </c>
      <c r="G14050" s="56" t="s">
        <v>1542</v>
      </c>
      <c r="H14050" s="57">
        <v>115248654668</v>
      </c>
    </row>
    <row r="14051" spans="1:8" ht="38.25">
      <c r="A14051" s="52" t="s">
        <v>892</v>
      </c>
      <c r="B14051" s="52" t="s">
        <v>1616</v>
      </c>
      <c r="C14051" s="52" t="s">
        <v>1418</v>
      </c>
      <c r="D14051" s="52" t="s">
        <v>1537</v>
      </c>
      <c r="E14051" s="52" t="s">
        <v>1539</v>
      </c>
      <c r="F14051" s="52" t="s">
        <v>1545</v>
      </c>
      <c r="G14051" s="56" t="s">
        <v>1546</v>
      </c>
      <c r="H14051" s="57">
        <v>36353699026</v>
      </c>
    </row>
    <row r="14052" spans="1:8" ht="51">
      <c r="A14052" s="52" t="s">
        <v>892</v>
      </c>
      <c r="B14052" s="52" t="s">
        <v>1616</v>
      </c>
      <c r="C14052" s="52" t="s">
        <v>1418</v>
      </c>
      <c r="D14052" s="52" t="s">
        <v>1537</v>
      </c>
      <c r="E14052" s="52" t="s">
        <v>1539</v>
      </c>
      <c r="F14052" s="52" t="s">
        <v>1547</v>
      </c>
      <c r="G14052" s="56" t="s">
        <v>1548</v>
      </c>
      <c r="H14052" s="57">
        <v>6865959055</v>
      </c>
    </row>
    <row r="14053" spans="1:8" ht="51">
      <c r="A14053" s="52" t="s">
        <v>892</v>
      </c>
      <c r="B14053" s="52" t="s">
        <v>1616</v>
      </c>
      <c r="C14053" s="52" t="s">
        <v>1418</v>
      </c>
      <c r="D14053" s="52" t="s">
        <v>1537</v>
      </c>
      <c r="E14053" s="52" t="s">
        <v>1539</v>
      </c>
      <c r="F14053" s="52" t="s">
        <v>1549</v>
      </c>
      <c r="G14053" s="56" t="s">
        <v>766</v>
      </c>
      <c r="H14053" s="57">
        <v>64147400891</v>
      </c>
    </row>
    <row r="14054" spans="1:8" ht="38.25">
      <c r="A14054" s="52" t="s">
        <v>892</v>
      </c>
      <c r="B14054" s="52" t="s">
        <v>1616</v>
      </c>
      <c r="C14054" s="52" t="s">
        <v>1418</v>
      </c>
      <c r="D14054" s="52" t="s">
        <v>1537</v>
      </c>
      <c r="E14054" s="52" t="s">
        <v>1539</v>
      </c>
      <c r="F14054" s="52" t="s">
        <v>1551</v>
      </c>
      <c r="G14054" s="56" t="s">
        <v>1552</v>
      </c>
      <c r="H14054" s="57">
        <v>40940973000</v>
      </c>
    </row>
    <row r="14055" spans="1:8">
      <c r="A14055" s="52" t="s">
        <v>892</v>
      </c>
      <c r="B14055" s="52" t="s">
        <v>1616</v>
      </c>
      <c r="C14055" s="52" t="s">
        <v>1418</v>
      </c>
      <c r="D14055" s="52" t="s">
        <v>1537</v>
      </c>
      <c r="E14055" s="52" t="s">
        <v>1539</v>
      </c>
      <c r="F14055" s="52" t="s">
        <v>1553</v>
      </c>
      <c r="G14055" s="56" t="s">
        <v>772</v>
      </c>
      <c r="H14055" s="57">
        <v>25009320654</v>
      </c>
    </row>
    <row r="14056" spans="1:8" ht="11.25" customHeight="1"/>
    <row r="14057" spans="1:8">
      <c r="A14057" s="556" t="s">
        <v>915</v>
      </c>
      <c r="B14057" s="556"/>
      <c r="C14057" s="556"/>
      <c r="D14057" s="556"/>
      <c r="E14057" s="556"/>
      <c r="F14057" s="58"/>
      <c r="G14057" s="556" t="s">
        <v>916</v>
      </c>
      <c r="H14057" s="556"/>
    </row>
    <row r="14058" spans="1:8">
      <c r="A14058" s="551" t="s">
        <v>913</v>
      </c>
      <c r="B14058" s="551"/>
      <c r="C14058" s="551"/>
      <c r="D14058" s="551"/>
      <c r="E14058" s="551"/>
      <c r="F14058" s="59"/>
      <c r="G14058" s="551" t="s">
        <v>914</v>
      </c>
      <c r="H14058" s="551"/>
    </row>
  </sheetData>
  <autoFilter ref="A8:H14055" xr:uid="{00000000-0009-0000-0000-000004000000}"/>
  <mergeCells count="8">
    <mergeCell ref="A14058:E14058"/>
    <mergeCell ref="G14058:H14058"/>
    <mergeCell ref="A1:C1"/>
    <mergeCell ref="A3:H3"/>
    <mergeCell ref="A4:H4"/>
    <mergeCell ref="A5:H5"/>
    <mergeCell ref="A14057:E14057"/>
    <mergeCell ref="G14057:H1405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78"/>
  <sheetViews>
    <sheetView zoomScale="85" zoomScaleNormal="85" workbookViewId="0">
      <selection activeCell="A4" sqref="A4:J4"/>
    </sheetView>
  </sheetViews>
  <sheetFormatPr defaultColWidth="9.140625" defaultRowHeight="16.5"/>
  <cols>
    <col min="1" max="1" width="7.140625" style="28" customWidth="1"/>
    <col min="2" max="2" width="54.7109375" style="28" customWidth="1"/>
    <col min="3" max="3" width="15" style="28" customWidth="1"/>
    <col min="4" max="4" width="14.28515625" style="28" customWidth="1"/>
    <col min="5" max="5" width="14.42578125" style="28" customWidth="1"/>
    <col min="6" max="6" width="14.7109375" style="28" customWidth="1"/>
    <col min="7" max="7" width="14.85546875" style="28" customWidth="1"/>
    <col min="8" max="8" width="14" style="28" customWidth="1"/>
    <col min="9" max="10" width="12" style="28" customWidth="1"/>
    <col min="11" max="11" width="25.7109375" style="66" hidden="1" customWidth="1"/>
    <col min="12" max="14" width="23.140625" style="28" hidden="1" customWidth="1"/>
    <col min="15" max="16" width="26" style="28" hidden="1" customWidth="1"/>
    <col min="17" max="20" width="21.140625" style="28" hidden="1" customWidth="1"/>
    <col min="21" max="21" width="21.5703125" style="28" hidden="1" customWidth="1"/>
    <col min="22" max="22" width="24.140625" style="28" hidden="1" customWidth="1"/>
    <col min="23" max="23" width="26" style="28" hidden="1" customWidth="1"/>
    <col min="24" max="24" width="25.5703125" style="28" hidden="1" customWidth="1"/>
    <col min="25" max="25" width="10.7109375" style="28" bestFit="1" customWidth="1"/>
    <col min="26" max="16384" width="9.140625" style="28"/>
  </cols>
  <sheetData>
    <row r="1" spans="1:24" ht="16.5" customHeight="1">
      <c r="A1" s="485" t="s">
        <v>3021</v>
      </c>
      <c r="B1" s="485"/>
      <c r="C1" s="485"/>
      <c r="D1" s="485"/>
      <c r="E1" s="485"/>
      <c r="F1" s="485"/>
      <c r="G1" s="485"/>
      <c r="H1" s="485"/>
      <c r="I1" s="485"/>
      <c r="J1" s="485"/>
    </row>
    <row r="2" spans="1:24">
      <c r="A2" s="495" t="s">
        <v>1892</v>
      </c>
      <c r="B2" s="495"/>
      <c r="C2" s="495"/>
      <c r="D2" s="495"/>
      <c r="E2" s="495"/>
      <c r="F2" s="495"/>
      <c r="G2" s="495"/>
      <c r="H2" s="495"/>
      <c r="I2" s="495"/>
      <c r="J2" s="495"/>
    </row>
    <row r="3" spans="1:24">
      <c r="A3" s="495" t="s">
        <v>0</v>
      </c>
      <c r="B3" s="495"/>
      <c r="C3" s="495"/>
      <c r="D3" s="495"/>
      <c r="E3" s="495"/>
      <c r="F3" s="495"/>
      <c r="G3" s="495"/>
      <c r="H3" s="495"/>
      <c r="I3" s="495"/>
      <c r="J3" s="495"/>
    </row>
    <row r="4" spans="1:24">
      <c r="A4" s="497" t="str">
        <f>+'61 thu TT 342'!A4:K4</f>
        <v>(Kèm theo Nghị quyết số             /NQ-HĐND ngày 27/6/2025 của HĐND tỉnh Hà Tĩnh)</v>
      </c>
      <c r="B4" s="497"/>
      <c r="C4" s="497"/>
      <c r="D4" s="497"/>
      <c r="E4" s="497"/>
      <c r="F4" s="497"/>
      <c r="G4" s="497"/>
      <c r="H4" s="497"/>
      <c r="I4" s="497"/>
      <c r="J4" s="497"/>
    </row>
    <row r="5" spans="1:24">
      <c r="A5" s="27"/>
      <c r="B5" s="27"/>
      <c r="C5" s="27"/>
      <c r="D5" s="123"/>
      <c r="E5" s="27"/>
      <c r="F5" s="27"/>
      <c r="G5" s="27"/>
      <c r="H5" s="27"/>
      <c r="I5" s="27"/>
      <c r="J5" s="29" t="s">
        <v>1</v>
      </c>
    </row>
    <row r="6" spans="1:24" ht="24.75" customHeight="1">
      <c r="A6" s="496"/>
      <c r="B6" s="496" t="s">
        <v>133</v>
      </c>
      <c r="C6" s="496" t="s">
        <v>37</v>
      </c>
      <c r="D6" s="496"/>
      <c r="E6" s="496" t="s">
        <v>38</v>
      </c>
      <c r="F6" s="496"/>
      <c r="G6" s="496"/>
      <c r="H6" s="496"/>
      <c r="I6" s="496" t="s">
        <v>134</v>
      </c>
      <c r="J6" s="496"/>
      <c r="K6" s="111"/>
    </row>
    <row r="7" spans="1:24" ht="49.5">
      <c r="A7" s="496"/>
      <c r="B7" s="496"/>
      <c r="C7" s="30" t="s">
        <v>41</v>
      </c>
      <c r="D7" s="30" t="s">
        <v>42</v>
      </c>
      <c r="E7" s="30" t="s">
        <v>135</v>
      </c>
      <c r="F7" s="30" t="s">
        <v>8</v>
      </c>
      <c r="G7" s="30" t="s">
        <v>9</v>
      </c>
      <c r="H7" s="30" t="s">
        <v>10</v>
      </c>
      <c r="I7" s="30" t="s">
        <v>41</v>
      </c>
      <c r="J7" s="30" t="s">
        <v>42</v>
      </c>
    </row>
    <row r="8" spans="1:24" s="48" customFormat="1" ht="11.25">
      <c r="A8" s="46" t="s">
        <v>44</v>
      </c>
      <c r="B8" s="46" t="s">
        <v>45</v>
      </c>
      <c r="C8" s="47">
        <v>1</v>
      </c>
      <c r="D8" s="47">
        <v>2</v>
      </c>
      <c r="E8" s="47" t="s">
        <v>136</v>
      </c>
      <c r="F8" s="47">
        <v>4</v>
      </c>
      <c r="G8" s="47">
        <v>5</v>
      </c>
      <c r="H8" s="47">
        <v>6</v>
      </c>
      <c r="I8" s="47" t="s">
        <v>137</v>
      </c>
      <c r="J8" s="47" t="s">
        <v>138</v>
      </c>
      <c r="K8" s="67"/>
    </row>
    <row r="9" spans="1:24" s="35" customFormat="1" ht="24.75" customHeight="1">
      <c r="A9" s="30" t="s">
        <v>44</v>
      </c>
      <c r="B9" s="32" t="s">
        <v>139</v>
      </c>
      <c r="C9" s="33">
        <f t="shared" ref="C9:H9" si="0">+C10+C42+C43+C57+C58+C59</f>
        <v>17680744</v>
      </c>
      <c r="D9" s="33">
        <f t="shared" si="0"/>
        <v>20261244.229026001</v>
      </c>
      <c r="E9" s="33">
        <f t="shared" si="0"/>
        <v>32820635</v>
      </c>
      <c r="F9" s="33">
        <f t="shared" si="0"/>
        <v>15973170</v>
      </c>
      <c r="G9" s="33">
        <f t="shared" si="0"/>
        <v>12323953</v>
      </c>
      <c r="H9" s="33">
        <f t="shared" si="0"/>
        <v>4523512</v>
      </c>
      <c r="I9" s="34">
        <f>+E9/C9</f>
        <v>1.8562926424363138</v>
      </c>
      <c r="J9" s="34">
        <f>+E9/D9</f>
        <v>1.6198726311675162</v>
      </c>
      <c r="K9" s="68"/>
    </row>
    <row r="10" spans="1:24" s="35" customFormat="1" ht="22.5" customHeight="1">
      <c r="A10" s="30" t="s">
        <v>51</v>
      </c>
      <c r="B10" s="32" t="s">
        <v>140</v>
      </c>
      <c r="C10" s="33">
        <f>2536391+1611490+263838</f>
        <v>4411719</v>
      </c>
      <c r="D10" s="33">
        <f>+D11+D25+D26</f>
        <v>5522969</v>
      </c>
      <c r="E10" s="33">
        <f t="shared" ref="E10:H10" si="1">+E11+E25+E26</f>
        <v>9114400</v>
      </c>
      <c r="F10" s="33">
        <f t="shared" si="1"/>
        <v>4197765</v>
      </c>
      <c r="G10" s="33">
        <f t="shared" si="1"/>
        <v>3143196</v>
      </c>
      <c r="H10" s="33">
        <f t="shared" si="1"/>
        <v>1773439</v>
      </c>
      <c r="I10" s="34">
        <f t="shared" ref="I10:I57" si="2">+E10/C10</f>
        <v>2.0659520699301113</v>
      </c>
      <c r="J10" s="34">
        <f t="shared" ref="J10:J57" si="3">+E10/D10</f>
        <v>1.6502718012721056</v>
      </c>
      <c r="K10" s="68">
        <f>+K11+K25+K26</f>
        <v>9114400176167</v>
      </c>
      <c r="L10" s="68">
        <f t="shared" ref="L10:N10" si="4">+L11+L25+L26</f>
        <v>4197765680337</v>
      </c>
      <c r="M10" s="68">
        <f t="shared" si="4"/>
        <v>3143196265633</v>
      </c>
      <c r="N10" s="68">
        <f t="shared" si="4"/>
        <v>1773438230197</v>
      </c>
      <c r="P10" s="125">
        <v>9114400176167</v>
      </c>
      <c r="Q10" s="125">
        <v>4197765680337</v>
      </c>
      <c r="R10" s="125">
        <v>3143196265633</v>
      </c>
      <c r="S10" s="125">
        <v>1773438230197</v>
      </c>
      <c r="U10" s="441">
        <f>+K10-P10</f>
        <v>0</v>
      </c>
      <c r="V10" s="441">
        <f t="shared" ref="V10:X10" si="5">+L10-Q10</f>
        <v>0</v>
      </c>
      <c r="W10" s="441">
        <f t="shared" si="5"/>
        <v>0</v>
      </c>
      <c r="X10" s="441">
        <f t="shared" si="5"/>
        <v>0</v>
      </c>
    </row>
    <row r="11" spans="1:24" s="35" customFormat="1" ht="33">
      <c r="A11" s="30">
        <v>1</v>
      </c>
      <c r="B11" s="32" t="s">
        <v>141</v>
      </c>
      <c r="C11" s="33"/>
      <c r="D11" s="36">
        <f>4615719+236500+550000</f>
        <v>5402219</v>
      </c>
      <c r="E11" s="33">
        <f>SUM(E12:E24)</f>
        <v>8985954</v>
      </c>
      <c r="F11" s="33">
        <f t="shared" ref="F11:H11" si="6">SUM(F12:F24)</f>
        <v>4070319</v>
      </c>
      <c r="G11" s="33">
        <f t="shared" si="6"/>
        <v>3142196</v>
      </c>
      <c r="H11" s="33">
        <f t="shared" si="6"/>
        <v>1773439</v>
      </c>
      <c r="I11" s="34"/>
      <c r="J11" s="34">
        <f t="shared" si="3"/>
        <v>1.6633820287552208</v>
      </c>
      <c r="K11" s="33">
        <f t="shared" ref="K11:N11" si="7">SUM(K12:K24)</f>
        <v>8985954176167</v>
      </c>
      <c r="L11" s="33">
        <f t="shared" si="7"/>
        <v>4070319680337</v>
      </c>
      <c r="M11" s="33">
        <f t="shared" si="7"/>
        <v>3142196265633</v>
      </c>
      <c r="N11" s="33">
        <f t="shared" si="7"/>
        <v>1773438230197</v>
      </c>
      <c r="O11" s="125"/>
      <c r="P11" s="125"/>
      <c r="Q11" s="125"/>
      <c r="R11" s="125"/>
      <c r="S11" s="125"/>
    </row>
    <row r="12" spans="1:24" ht="25.5" customHeight="1">
      <c r="A12" s="31" t="s">
        <v>142</v>
      </c>
      <c r="B12" s="37" t="s">
        <v>143</v>
      </c>
      <c r="C12" s="38"/>
      <c r="D12" s="38"/>
      <c r="E12" s="38">
        <v>1848</v>
      </c>
      <c r="F12" s="38">
        <v>0</v>
      </c>
      <c r="G12" s="38">
        <v>1064</v>
      </c>
      <c r="H12" s="38">
        <f>+E12-F12-G12</f>
        <v>784</v>
      </c>
      <c r="I12" s="39"/>
      <c r="J12" s="39"/>
      <c r="K12" s="38">
        <f t="shared" ref="K12:K26" si="8">+L12+M12+N12</f>
        <v>1848264000</v>
      </c>
      <c r="M12" s="124">
        <v>1064264000</v>
      </c>
      <c r="N12" s="124">
        <v>784000000</v>
      </c>
      <c r="Q12" s="65"/>
      <c r="R12" s="65"/>
      <c r="S12" s="65"/>
    </row>
    <row r="13" spans="1:24" ht="25.5" customHeight="1">
      <c r="A13" s="31" t="s">
        <v>144</v>
      </c>
      <c r="B13" s="37" t="s">
        <v>145</v>
      </c>
      <c r="C13" s="38"/>
      <c r="D13" s="38"/>
      <c r="E13" s="38">
        <v>60577</v>
      </c>
      <c r="F13" s="38">
        <v>30055</v>
      </c>
      <c r="G13" s="38">
        <v>19928</v>
      </c>
      <c r="H13" s="38">
        <f t="shared" ref="H13:H26" si="9">+E13-F13-G13</f>
        <v>10594</v>
      </c>
      <c r="I13" s="39"/>
      <c r="J13" s="39"/>
      <c r="K13" s="38">
        <f t="shared" si="8"/>
        <v>60576990614</v>
      </c>
      <c r="L13" s="124">
        <v>30054852314</v>
      </c>
      <c r="M13" s="124">
        <v>19927559300</v>
      </c>
      <c r="N13" s="124">
        <v>10594579000</v>
      </c>
      <c r="Q13" s="124"/>
      <c r="R13" s="124"/>
    </row>
    <row r="14" spans="1:24" ht="25.5" customHeight="1">
      <c r="A14" s="31" t="s">
        <v>146</v>
      </c>
      <c r="B14" s="37" t="s">
        <v>147</v>
      </c>
      <c r="C14" s="38"/>
      <c r="D14" s="38"/>
      <c r="E14" s="38">
        <v>1087529</v>
      </c>
      <c r="F14" s="38">
        <v>118756</v>
      </c>
      <c r="G14" s="38">
        <v>617544</v>
      </c>
      <c r="H14" s="38">
        <f t="shared" si="9"/>
        <v>351229</v>
      </c>
      <c r="I14" s="39"/>
      <c r="J14" s="39"/>
      <c r="K14" s="38">
        <f t="shared" si="8"/>
        <v>1087528756964</v>
      </c>
      <c r="L14" s="124">
        <v>118755867323</v>
      </c>
      <c r="M14" s="124">
        <v>617544156925</v>
      </c>
      <c r="N14" s="124">
        <v>351228732716</v>
      </c>
      <c r="Q14" s="124"/>
      <c r="R14" s="124"/>
    </row>
    <row r="15" spans="1:24" ht="25.5" customHeight="1">
      <c r="A15" s="31" t="s">
        <v>148</v>
      </c>
      <c r="B15" s="37" t="s">
        <v>149</v>
      </c>
      <c r="C15" s="38"/>
      <c r="D15" s="38"/>
      <c r="E15" s="38">
        <v>0</v>
      </c>
      <c r="F15" s="38">
        <v>0</v>
      </c>
      <c r="G15" s="38">
        <v>0</v>
      </c>
      <c r="H15" s="38">
        <f t="shared" si="9"/>
        <v>0</v>
      </c>
      <c r="I15" s="39"/>
      <c r="J15" s="39"/>
      <c r="K15" s="38">
        <f t="shared" si="8"/>
        <v>0</v>
      </c>
      <c r="R15" s="124"/>
    </row>
    <row r="16" spans="1:24" ht="25.5" customHeight="1">
      <c r="A16" s="31" t="s">
        <v>150</v>
      </c>
      <c r="B16" s="37" t="s">
        <v>151</v>
      </c>
      <c r="C16" s="38"/>
      <c r="D16" s="38"/>
      <c r="E16" s="38">
        <v>428428</v>
      </c>
      <c r="F16" s="38">
        <v>367784</v>
      </c>
      <c r="G16" s="38">
        <v>47270</v>
      </c>
      <c r="H16" s="38">
        <f t="shared" si="9"/>
        <v>13374</v>
      </c>
      <c r="I16" s="39"/>
      <c r="J16" s="39"/>
      <c r="K16" s="38">
        <f t="shared" si="8"/>
        <v>428427515769</v>
      </c>
      <c r="L16" s="124">
        <v>367783845769</v>
      </c>
      <c r="M16" s="124">
        <v>47270449000</v>
      </c>
      <c r="N16" s="124">
        <v>13373221000</v>
      </c>
      <c r="Q16" s="124"/>
      <c r="R16" s="124"/>
    </row>
    <row r="17" spans="1:18" ht="25.5" customHeight="1">
      <c r="A17" s="31" t="s">
        <v>152</v>
      </c>
      <c r="B17" s="37" t="s">
        <v>153</v>
      </c>
      <c r="C17" s="38"/>
      <c r="D17" s="38"/>
      <c r="E17" s="38">
        <v>285594</v>
      </c>
      <c r="F17" s="38">
        <v>85306</v>
      </c>
      <c r="G17" s="38">
        <v>164088</v>
      </c>
      <c r="H17" s="38">
        <f t="shared" si="9"/>
        <v>36200</v>
      </c>
      <c r="I17" s="39"/>
      <c r="J17" s="39"/>
      <c r="K17" s="38">
        <f t="shared" si="8"/>
        <v>285593885162</v>
      </c>
      <c r="L17" s="124">
        <v>85306323133</v>
      </c>
      <c r="M17" s="124">
        <v>164088396780</v>
      </c>
      <c r="N17" s="124">
        <v>36199165249</v>
      </c>
      <c r="Q17" s="124"/>
      <c r="R17" s="124"/>
    </row>
    <row r="18" spans="1:18" ht="25.5" customHeight="1">
      <c r="A18" s="31" t="s">
        <v>154</v>
      </c>
      <c r="B18" s="37" t="s">
        <v>155</v>
      </c>
      <c r="C18" s="38"/>
      <c r="D18" s="38"/>
      <c r="E18" s="38">
        <v>4620</v>
      </c>
      <c r="F18" s="38">
        <v>0</v>
      </c>
      <c r="G18" s="38">
        <v>2379</v>
      </c>
      <c r="H18" s="38">
        <f t="shared" si="9"/>
        <v>2241</v>
      </c>
      <c r="I18" s="39"/>
      <c r="J18" s="39"/>
      <c r="K18" s="38">
        <f t="shared" si="8"/>
        <v>4620424000</v>
      </c>
      <c r="M18" s="124">
        <v>2378714000</v>
      </c>
      <c r="N18" s="124">
        <v>2241710000</v>
      </c>
      <c r="R18" s="124"/>
    </row>
    <row r="19" spans="1:18" ht="25.5" customHeight="1">
      <c r="A19" s="31" t="s">
        <v>156</v>
      </c>
      <c r="B19" s="37" t="s">
        <v>157</v>
      </c>
      <c r="C19" s="38"/>
      <c r="D19" s="38"/>
      <c r="E19" s="38">
        <v>45050</v>
      </c>
      <c r="F19" s="38">
        <v>0</v>
      </c>
      <c r="G19" s="38">
        <v>26329</v>
      </c>
      <c r="H19" s="38">
        <f t="shared" si="9"/>
        <v>18721</v>
      </c>
      <c r="I19" s="39"/>
      <c r="J19" s="39"/>
      <c r="K19" s="38">
        <f t="shared" si="8"/>
        <v>45050415207</v>
      </c>
      <c r="L19" s="124"/>
      <c r="M19" s="124">
        <v>26328891850</v>
      </c>
      <c r="N19" s="124">
        <v>18721523357</v>
      </c>
      <c r="R19" s="124"/>
    </row>
    <row r="20" spans="1:18" ht="25.5" customHeight="1">
      <c r="A20" s="31" t="s">
        <v>158</v>
      </c>
      <c r="B20" s="37" t="s">
        <v>159</v>
      </c>
      <c r="C20" s="38"/>
      <c r="D20" s="38"/>
      <c r="E20" s="38">
        <v>621994</v>
      </c>
      <c r="F20" s="38">
        <v>595260</v>
      </c>
      <c r="G20" s="38">
        <v>21479</v>
      </c>
      <c r="H20" s="38">
        <f t="shared" si="9"/>
        <v>5255</v>
      </c>
      <c r="I20" s="39"/>
      <c r="J20" s="39"/>
      <c r="K20" s="38">
        <f t="shared" si="8"/>
        <v>621993867214</v>
      </c>
      <c r="L20" s="124">
        <v>595259882294</v>
      </c>
      <c r="M20" s="124">
        <v>21478583920</v>
      </c>
      <c r="N20" s="124">
        <v>5255401000</v>
      </c>
      <c r="Q20" s="124"/>
      <c r="R20" s="124"/>
    </row>
    <row r="21" spans="1:18" ht="25.5" customHeight="1">
      <c r="A21" s="31" t="s">
        <v>160</v>
      </c>
      <c r="B21" s="37" t="s">
        <v>161</v>
      </c>
      <c r="C21" s="38"/>
      <c r="D21" s="38"/>
      <c r="E21" s="38">
        <v>5986036</v>
      </c>
      <c r="F21" s="40">
        <v>2824810</v>
      </c>
      <c r="G21" s="38">
        <v>2096007</v>
      </c>
      <c r="H21" s="38">
        <f t="shared" si="9"/>
        <v>1065219</v>
      </c>
      <c r="I21" s="39"/>
      <c r="J21" s="39"/>
      <c r="K21" s="38">
        <f t="shared" si="8"/>
        <v>5986035726415</v>
      </c>
      <c r="L21" s="124">
        <v>2824810239667</v>
      </c>
      <c r="M21" s="124">
        <v>2096006879292</v>
      </c>
      <c r="N21" s="124">
        <v>1065218607456</v>
      </c>
      <c r="Q21" s="124"/>
      <c r="R21" s="124"/>
    </row>
    <row r="22" spans="1:18" ht="34.5" customHeight="1">
      <c r="A22" s="31" t="s">
        <v>162</v>
      </c>
      <c r="B22" s="37" t="s">
        <v>163</v>
      </c>
      <c r="C22" s="38"/>
      <c r="D22" s="38"/>
      <c r="E22" s="38">
        <v>433014</v>
      </c>
      <c r="F22" s="38">
        <v>39493</v>
      </c>
      <c r="G22" s="38">
        <v>137165</v>
      </c>
      <c r="H22" s="38">
        <f t="shared" si="9"/>
        <v>256356</v>
      </c>
      <c r="I22" s="39"/>
      <c r="J22" s="39"/>
      <c r="K22" s="38">
        <f t="shared" si="8"/>
        <v>433014245039</v>
      </c>
      <c r="L22" s="124">
        <v>39493358965</v>
      </c>
      <c r="M22" s="124">
        <v>137165258566</v>
      </c>
      <c r="N22" s="124">
        <v>256355627508</v>
      </c>
      <c r="Q22" s="124"/>
      <c r="R22" s="124"/>
    </row>
    <row r="23" spans="1:18" ht="21" customHeight="1">
      <c r="A23" s="31" t="s">
        <v>164</v>
      </c>
      <c r="B23" s="37" t="s">
        <v>165</v>
      </c>
      <c r="C23" s="38"/>
      <c r="D23" s="38"/>
      <c r="E23" s="38">
        <v>24661</v>
      </c>
      <c r="F23" s="38">
        <v>8792</v>
      </c>
      <c r="G23" s="38">
        <v>2762</v>
      </c>
      <c r="H23" s="38">
        <f t="shared" si="9"/>
        <v>13107</v>
      </c>
      <c r="I23" s="39"/>
      <c r="J23" s="39"/>
      <c r="K23" s="38">
        <f t="shared" si="8"/>
        <v>24661152783</v>
      </c>
      <c r="L23" s="124">
        <v>8792310872</v>
      </c>
      <c r="M23" s="124">
        <v>2762002000</v>
      </c>
      <c r="N23" s="124">
        <v>13106839911</v>
      </c>
      <c r="Q23" s="124"/>
      <c r="R23" s="124"/>
    </row>
    <row r="24" spans="1:18" ht="21" customHeight="1">
      <c r="A24" s="31" t="s">
        <v>166</v>
      </c>
      <c r="B24" s="37" t="s">
        <v>167</v>
      </c>
      <c r="C24" s="38"/>
      <c r="D24" s="38"/>
      <c r="E24" s="38">
        <v>6603</v>
      </c>
      <c r="F24" s="38">
        <v>63</v>
      </c>
      <c r="G24" s="38">
        <v>6181</v>
      </c>
      <c r="H24" s="38">
        <f t="shared" si="9"/>
        <v>359</v>
      </c>
      <c r="I24" s="39"/>
      <c r="J24" s="39"/>
      <c r="K24" s="38">
        <f t="shared" si="8"/>
        <v>6602933000</v>
      </c>
      <c r="L24" s="124">
        <v>63000000</v>
      </c>
      <c r="M24" s="124">
        <v>6181110000</v>
      </c>
      <c r="N24" s="124">
        <v>358823000</v>
      </c>
      <c r="Q24" s="124"/>
      <c r="R24" s="124"/>
    </row>
    <row r="25" spans="1:18" s="35" customFormat="1" ht="37.5" customHeight="1">
      <c r="A25" s="30">
        <v>2</v>
      </c>
      <c r="B25" s="32" t="s">
        <v>168</v>
      </c>
      <c r="C25" s="33"/>
      <c r="D25" s="33"/>
      <c r="E25" s="33">
        <v>0</v>
      </c>
      <c r="F25" s="33">
        <v>0</v>
      </c>
      <c r="G25" s="33">
        <v>0</v>
      </c>
      <c r="H25" s="33">
        <f t="shared" si="9"/>
        <v>0</v>
      </c>
      <c r="I25" s="34"/>
      <c r="J25" s="34"/>
      <c r="K25" s="33">
        <f>+L25+M25+N25</f>
        <v>0</v>
      </c>
    </row>
    <row r="26" spans="1:18" s="35" customFormat="1" ht="26.25" customHeight="1">
      <c r="A26" s="30">
        <v>3</v>
      </c>
      <c r="B26" s="32" t="s">
        <v>169</v>
      </c>
      <c r="C26" s="33"/>
      <c r="D26" s="33">
        <f>SUM(D27:D41)-236500</f>
        <v>120750</v>
      </c>
      <c r="E26" s="33">
        <v>128446</v>
      </c>
      <c r="F26" s="33">
        <v>127446</v>
      </c>
      <c r="G26" s="33">
        <v>1000</v>
      </c>
      <c r="H26" s="33">
        <f t="shared" si="9"/>
        <v>0</v>
      </c>
      <c r="I26" s="34"/>
      <c r="J26" s="34">
        <f t="shared" si="3"/>
        <v>1.063734989648033</v>
      </c>
      <c r="K26" s="33">
        <f t="shared" si="8"/>
        <v>128446000000</v>
      </c>
      <c r="L26" s="125">
        <v>127446000000</v>
      </c>
      <c r="M26" s="125">
        <v>1000000000</v>
      </c>
      <c r="O26" s="441"/>
      <c r="P26" s="441"/>
    </row>
    <row r="27" spans="1:18" s="137" customFormat="1" ht="33" hidden="1">
      <c r="A27" s="132" t="s">
        <v>920</v>
      </c>
      <c r="B27" s="133" t="s">
        <v>1693</v>
      </c>
      <c r="C27" s="134"/>
      <c r="D27" s="134">
        <v>30500</v>
      </c>
      <c r="E27" s="134"/>
      <c r="F27" s="134"/>
      <c r="G27" s="134"/>
      <c r="H27" s="134"/>
      <c r="I27" s="135"/>
      <c r="J27" s="135"/>
      <c r="K27" s="136"/>
    </row>
    <row r="28" spans="1:18" s="137" customFormat="1" ht="26.25" hidden="1" customHeight="1">
      <c r="A28" s="132" t="s">
        <v>920</v>
      </c>
      <c r="B28" s="133" t="s">
        <v>1707</v>
      </c>
      <c r="C28" s="134"/>
      <c r="D28" s="134">
        <v>2000</v>
      </c>
      <c r="E28" s="134"/>
      <c r="F28" s="134"/>
      <c r="G28" s="134"/>
      <c r="H28" s="134"/>
      <c r="I28" s="135"/>
      <c r="J28" s="135"/>
      <c r="K28" s="136"/>
    </row>
    <row r="29" spans="1:18" s="137" customFormat="1" ht="82.5" hidden="1">
      <c r="A29" s="132" t="s">
        <v>920</v>
      </c>
      <c r="B29" s="133" t="s">
        <v>1712</v>
      </c>
      <c r="C29" s="134"/>
      <c r="D29" s="134">
        <v>45000</v>
      </c>
      <c r="E29" s="134"/>
      <c r="F29" s="134"/>
      <c r="G29" s="134"/>
      <c r="H29" s="134"/>
      <c r="I29" s="135"/>
      <c r="J29" s="135"/>
      <c r="K29" s="136"/>
    </row>
    <row r="30" spans="1:18" s="130" customFormat="1" ht="27" hidden="1" customHeight="1">
      <c r="A30" s="126" t="s">
        <v>920</v>
      </c>
      <c r="B30" s="127" t="s">
        <v>1778</v>
      </c>
      <c r="C30" s="128"/>
      <c r="D30" s="134">
        <v>4000</v>
      </c>
      <c r="E30" s="128"/>
      <c r="F30" s="128"/>
      <c r="G30" s="128"/>
      <c r="H30" s="128"/>
      <c r="I30" s="129"/>
      <c r="J30" s="129"/>
      <c r="K30" s="131"/>
    </row>
    <row r="31" spans="1:18" s="130" customFormat="1" ht="49.5" hidden="1">
      <c r="A31" s="126" t="s">
        <v>920</v>
      </c>
      <c r="B31" s="127" t="s">
        <v>1789</v>
      </c>
      <c r="C31" s="128"/>
      <c r="D31" s="134">
        <v>12000</v>
      </c>
      <c r="E31" s="128"/>
      <c r="F31" s="128"/>
      <c r="G31" s="128"/>
      <c r="H31" s="128"/>
      <c r="I31" s="129"/>
      <c r="J31" s="129"/>
      <c r="K31" s="131"/>
    </row>
    <row r="32" spans="1:18" s="130" customFormat="1" ht="33" hidden="1">
      <c r="A32" s="126" t="s">
        <v>920</v>
      </c>
      <c r="B32" s="127" t="s">
        <v>1818</v>
      </c>
      <c r="C32" s="128"/>
      <c r="D32" s="134">
        <v>80000</v>
      </c>
      <c r="E32" s="128"/>
      <c r="F32" s="128"/>
      <c r="G32" s="128"/>
      <c r="H32" s="128"/>
      <c r="I32" s="129"/>
      <c r="J32" s="129"/>
      <c r="K32" s="131"/>
    </row>
    <row r="33" spans="1:25" s="130" customFormat="1" ht="24.75" hidden="1" customHeight="1">
      <c r="A33" s="126" t="s">
        <v>920</v>
      </c>
      <c r="B33" s="127" t="s">
        <v>1819</v>
      </c>
      <c r="C33" s="128"/>
      <c r="D33" s="134">
        <v>10000</v>
      </c>
      <c r="E33" s="128"/>
      <c r="F33" s="128"/>
      <c r="G33" s="128"/>
      <c r="H33" s="128"/>
      <c r="I33" s="129"/>
      <c r="J33" s="129"/>
      <c r="K33" s="131"/>
    </row>
    <row r="34" spans="1:25" s="130" customFormat="1" ht="24.75" hidden="1" customHeight="1">
      <c r="A34" s="126" t="s">
        <v>920</v>
      </c>
      <c r="B34" s="127" t="s">
        <v>1822</v>
      </c>
      <c r="C34" s="128"/>
      <c r="D34" s="134">
        <v>5000</v>
      </c>
      <c r="E34" s="128"/>
      <c r="F34" s="128"/>
      <c r="G34" s="128"/>
      <c r="H34" s="128"/>
      <c r="I34" s="129"/>
      <c r="J34" s="129"/>
      <c r="K34" s="131"/>
    </row>
    <row r="35" spans="1:25" s="130" customFormat="1" ht="24.75" hidden="1" customHeight="1">
      <c r="A35" s="126" t="s">
        <v>920</v>
      </c>
      <c r="B35" s="127" t="s">
        <v>1883</v>
      </c>
      <c r="C35" s="128"/>
      <c r="D35" s="134">
        <v>3000</v>
      </c>
      <c r="E35" s="128"/>
      <c r="F35" s="128"/>
      <c r="G35" s="128"/>
      <c r="H35" s="128"/>
      <c r="I35" s="129"/>
      <c r="J35" s="129"/>
      <c r="K35" s="131"/>
    </row>
    <row r="36" spans="1:25" s="130" customFormat="1" ht="24.75" hidden="1" customHeight="1">
      <c r="A36" s="126" t="s">
        <v>920</v>
      </c>
      <c r="B36" s="127" t="s">
        <v>1884</v>
      </c>
      <c r="C36" s="128"/>
      <c r="D36" s="134">
        <v>3000</v>
      </c>
      <c r="E36" s="128"/>
      <c r="F36" s="128"/>
      <c r="G36" s="128"/>
      <c r="H36" s="128"/>
      <c r="I36" s="129"/>
      <c r="J36" s="129"/>
      <c r="K36" s="131"/>
    </row>
    <row r="37" spans="1:25" s="130" customFormat="1" ht="24.75" hidden="1" customHeight="1">
      <c r="A37" s="126" t="s">
        <v>920</v>
      </c>
      <c r="B37" s="127" t="s">
        <v>1885</v>
      </c>
      <c r="C37" s="128"/>
      <c r="D37" s="134">
        <v>12750</v>
      </c>
      <c r="E37" s="128"/>
      <c r="F37" s="128"/>
      <c r="G37" s="128"/>
      <c r="H37" s="128"/>
      <c r="I37" s="129"/>
      <c r="J37" s="129"/>
      <c r="K37" s="131"/>
    </row>
    <row r="38" spans="1:25" s="130" customFormat="1" ht="49.5" hidden="1">
      <c r="A38" s="126" t="s">
        <v>920</v>
      </c>
      <c r="B38" s="127" t="s">
        <v>1867</v>
      </c>
      <c r="C38" s="128"/>
      <c r="D38" s="134">
        <v>50000</v>
      </c>
      <c r="E38" s="128"/>
      <c r="F38" s="128"/>
      <c r="G38" s="128"/>
      <c r="H38" s="128"/>
      <c r="I38" s="129"/>
      <c r="J38" s="129"/>
      <c r="K38" s="131"/>
    </row>
    <row r="39" spans="1:25" s="130" customFormat="1" ht="49.5" hidden="1">
      <c r="A39" s="126"/>
      <c r="B39" s="127" t="s">
        <v>1859</v>
      </c>
      <c r="C39" s="128"/>
      <c r="D39" s="134">
        <v>30000</v>
      </c>
      <c r="E39" s="128"/>
      <c r="F39" s="128"/>
      <c r="G39" s="128"/>
      <c r="H39" s="128"/>
      <c r="I39" s="129"/>
      <c r="J39" s="129"/>
      <c r="K39" s="131"/>
    </row>
    <row r="40" spans="1:25" s="130" customFormat="1" ht="35.25" hidden="1" customHeight="1">
      <c r="A40" s="126"/>
      <c r="B40" s="63" t="s">
        <v>1853</v>
      </c>
      <c r="C40" s="128"/>
      <c r="D40" s="134">
        <v>65000</v>
      </c>
      <c r="E40" s="128"/>
      <c r="F40" s="128"/>
      <c r="G40" s="128"/>
      <c r="H40" s="128"/>
      <c r="I40" s="129"/>
      <c r="J40" s="129"/>
      <c r="K40" s="131"/>
    </row>
    <row r="41" spans="1:25" s="130" customFormat="1" ht="38.25" hidden="1" customHeight="1">
      <c r="A41" s="126" t="s">
        <v>920</v>
      </c>
      <c r="B41" s="127" t="s">
        <v>1875</v>
      </c>
      <c r="C41" s="128"/>
      <c r="D41" s="134">
        <v>5000</v>
      </c>
      <c r="E41" s="128"/>
      <c r="F41" s="128"/>
      <c r="G41" s="128"/>
      <c r="H41" s="128"/>
      <c r="I41" s="129"/>
      <c r="J41" s="129"/>
      <c r="K41" s="131"/>
    </row>
    <row r="42" spans="1:25" s="35" customFormat="1" ht="21.75" customHeight="1">
      <c r="A42" s="30" t="s">
        <v>88</v>
      </c>
      <c r="B42" s="32" t="s">
        <v>194</v>
      </c>
      <c r="C42" s="33">
        <v>14500</v>
      </c>
      <c r="D42" s="36">
        <v>14500</v>
      </c>
      <c r="E42" s="33">
        <v>20085</v>
      </c>
      <c r="F42" s="33">
        <v>20085</v>
      </c>
      <c r="G42" s="33">
        <v>0</v>
      </c>
      <c r="H42" s="33">
        <f t="shared" ref="H42" si="10">+E42-F42-G42</f>
        <v>0</v>
      </c>
      <c r="I42" s="34"/>
      <c r="J42" s="34">
        <f t="shared" si="3"/>
        <v>1.3851724137931034</v>
      </c>
      <c r="K42" s="68">
        <f>SUM(L42:N42)</f>
        <v>20085328901</v>
      </c>
      <c r="L42" s="125">
        <v>20085328901</v>
      </c>
      <c r="O42" s="125"/>
      <c r="P42" s="125"/>
    </row>
    <row r="43" spans="1:25" s="35" customFormat="1" ht="21.75" customHeight="1">
      <c r="A43" s="30" t="s">
        <v>90</v>
      </c>
      <c r="B43" s="32" t="s">
        <v>170</v>
      </c>
      <c r="C43" s="33">
        <f>12074018+742613+406109-263838</f>
        <v>12958902</v>
      </c>
      <c r="D43" s="33">
        <f>+D44+D45+D46+D47+D48+D49+D50+D51+D52+D53+D54+D55+D56</f>
        <v>14367693.229026001</v>
      </c>
      <c r="E43" s="33">
        <f>+E44+E45+E46+E47+E48+E49+E50+E51+E52+E53+E54+E55+E56</f>
        <v>12532408</v>
      </c>
      <c r="F43" s="33">
        <f>+F44+F45+F46+F47+F48+F49+F50+F51+F52+F53+F54+F55+F56</f>
        <v>3360418</v>
      </c>
      <c r="G43" s="33">
        <f>+G44+G45+G46+G47+G48+G49+G50+G51+G52+G53+G54+G55+G56</f>
        <v>6835228</v>
      </c>
      <c r="H43" s="33">
        <f>+H44+H45+H46+H47+H48+H49+H50+H51+H52+H53+H54+H55+H56</f>
        <v>2336762</v>
      </c>
      <c r="I43" s="34">
        <f t="shared" si="2"/>
        <v>0.96708872402924262</v>
      </c>
      <c r="J43" s="34">
        <f t="shared" si="3"/>
        <v>0.87226305574799523</v>
      </c>
      <c r="K43" s="33">
        <f>+K44+K45+K46+K47+K48+K49+K50+K51+K52+K53+K54+K55+K56</f>
        <v>12532407733935</v>
      </c>
      <c r="L43" s="33">
        <f>+L44+L45+L46+L47+L48+L49+L50+L51+L52+L53+L54+L55+L56</f>
        <v>3360417907719</v>
      </c>
      <c r="M43" s="33">
        <f>+M44+M45+M46+M47+M48+M49+M50+M51+M52+M53+M54+M55+M56</f>
        <v>6835227726178</v>
      </c>
      <c r="N43" s="33">
        <f>+N44+N45+N46+N47+N48+N49+N50+N51+N52+N53+N54+N55+N56</f>
        <v>2336762100038</v>
      </c>
      <c r="O43" s="125"/>
      <c r="P43" s="440">
        <f>12524068334935+8339399000</f>
        <v>12532407733935</v>
      </c>
      <c r="Q43" s="125">
        <v>3360417907719</v>
      </c>
      <c r="R43" s="125">
        <f>6826888327178+8339399000</f>
        <v>6835227726178</v>
      </c>
      <c r="S43" s="125">
        <v>2336762100038</v>
      </c>
      <c r="U43" s="441">
        <f>+K43-P43</f>
        <v>0</v>
      </c>
      <c r="V43" s="441">
        <f t="shared" ref="V43" si="11">+L43-Q43</f>
        <v>0</v>
      </c>
      <c r="W43" s="441">
        <f t="shared" ref="W43" si="12">+M43-R43</f>
        <v>0</v>
      </c>
      <c r="X43" s="441">
        <f t="shared" ref="X43" si="13">+N43-S43</f>
        <v>0</v>
      </c>
    </row>
    <row r="44" spans="1:25" ht="26.25" customHeight="1">
      <c r="A44" s="31" t="s">
        <v>109</v>
      </c>
      <c r="B44" s="37" t="s">
        <v>143</v>
      </c>
      <c r="C44" s="38"/>
      <c r="D44" s="38">
        <f>235281-D30+74400+25000</f>
        <v>330681</v>
      </c>
      <c r="E44" s="38">
        <v>439082</v>
      </c>
      <c r="F44" s="38">
        <v>230121</v>
      </c>
      <c r="G44" s="38">
        <v>110325</v>
      </c>
      <c r="H44" s="38">
        <f t="shared" ref="H44" si="14">+E44-F44-G44</f>
        <v>98636</v>
      </c>
      <c r="I44" s="39"/>
      <c r="J44" s="39">
        <f t="shared" si="3"/>
        <v>1.3278113952721808</v>
      </c>
      <c r="K44" s="68">
        <f>SUM(L44:N44)</f>
        <v>439082118944</v>
      </c>
      <c r="L44" s="124">
        <v>230120850155</v>
      </c>
      <c r="M44" s="124">
        <v>110325092800</v>
      </c>
      <c r="N44" s="124">
        <v>98636175989</v>
      </c>
      <c r="P44" s="124">
        <v>439082118944</v>
      </c>
      <c r="Q44" s="65"/>
      <c r="R44" s="65"/>
      <c r="S44" s="65"/>
      <c r="U44" s="441">
        <f t="shared" ref="U44:U56" si="15">+K44-P44</f>
        <v>0</v>
      </c>
      <c r="V44" s="441"/>
      <c r="W44" s="441"/>
      <c r="X44" s="441"/>
      <c r="Y44" s="65"/>
    </row>
    <row r="45" spans="1:25" ht="26.25" customHeight="1">
      <c r="A45" s="31" t="s">
        <v>111</v>
      </c>
      <c r="B45" s="37" t="s">
        <v>145</v>
      </c>
      <c r="C45" s="38"/>
      <c r="D45" s="38">
        <f>139970-D31</f>
        <v>127970</v>
      </c>
      <c r="E45" s="38">
        <v>156248</v>
      </c>
      <c r="F45" s="38">
        <v>73735</v>
      </c>
      <c r="G45" s="38">
        <v>47296</v>
      </c>
      <c r="H45" s="38">
        <f t="shared" ref="H45:H56" si="16">+E45-F45-G45</f>
        <v>35217</v>
      </c>
      <c r="I45" s="39"/>
      <c r="J45" s="39">
        <f>+E45/D45</f>
        <v>1.2209736657028991</v>
      </c>
      <c r="K45" s="68">
        <f t="shared" ref="K45:K55" si="17">SUM(L45:N45)</f>
        <v>156247748661</v>
      </c>
      <c r="L45" s="124">
        <v>73735117507</v>
      </c>
      <c r="M45" s="124">
        <v>47296370000</v>
      </c>
      <c r="N45" s="124">
        <v>35216261154</v>
      </c>
      <c r="P45" s="124">
        <v>156247748661</v>
      </c>
      <c r="U45" s="441">
        <f t="shared" si="15"/>
        <v>0</v>
      </c>
      <c r="V45" s="441"/>
      <c r="W45" s="441"/>
      <c r="X45" s="441"/>
      <c r="Y45" s="65"/>
    </row>
    <row r="46" spans="1:25" ht="26.25" customHeight="1">
      <c r="A46" s="31" t="s">
        <v>171</v>
      </c>
      <c r="B46" s="37" t="s">
        <v>147</v>
      </c>
      <c r="C46" s="38">
        <v>4959130</v>
      </c>
      <c r="D46" s="38">
        <f>4962007+5000</f>
        <v>4967007</v>
      </c>
      <c r="E46" s="38">
        <v>5079491</v>
      </c>
      <c r="F46" s="38">
        <v>1001045</v>
      </c>
      <c r="G46" s="38">
        <v>4067768</v>
      </c>
      <c r="H46" s="38">
        <f t="shared" si="16"/>
        <v>10678</v>
      </c>
      <c r="I46" s="39">
        <f t="shared" si="2"/>
        <v>1.0242705877845508</v>
      </c>
      <c r="J46" s="39">
        <f t="shared" si="3"/>
        <v>1.0226462334359505</v>
      </c>
      <c r="K46" s="68">
        <f t="shared" si="17"/>
        <v>5079490939464</v>
      </c>
      <c r="L46" s="124">
        <v>1001044617514</v>
      </c>
      <c r="M46" s="124">
        <v>4067767776599</v>
      </c>
      <c r="N46" s="124">
        <v>10678545351</v>
      </c>
      <c r="P46" s="124">
        <v>5079490939464</v>
      </c>
      <c r="U46" s="441">
        <f t="shared" si="15"/>
        <v>0</v>
      </c>
      <c r="V46" s="441"/>
      <c r="W46" s="441"/>
      <c r="X46" s="441"/>
    </row>
    <row r="47" spans="1:25" ht="26.25" customHeight="1">
      <c r="A47" s="31" t="s">
        <v>172</v>
      </c>
      <c r="B47" s="37" t="s">
        <v>149</v>
      </c>
      <c r="C47" s="38">
        <v>38110</v>
      </c>
      <c r="D47" s="38">
        <f>53620-3000</f>
        <v>50620</v>
      </c>
      <c r="E47" s="38">
        <v>33117</v>
      </c>
      <c r="F47" s="38">
        <v>33117</v>
      </c>
      <c r="G47" s="38">
        <v>0</v>
      </c>
      <c r="H47" s="38">
        <f t="shared" si="16"/>
        <v>0</v>
      </c>
      <c r="I47" s="39">
        <f t="shared" si="2"/>
        <v>0.86898451849908165</v>
      </c>
      <c r="J47" s="39">
        <f t="shared" si="3"/>
        <v>0.65422757803239828</v>
      </c>
      <c r="K47" s="68">
        <f t="shared" si="17"/>
        <v>33116696473</v>
      </c>
      <c r="L47" s="124">
        <v>33116696473</v>
      </c>
      <c r="P47" s="124">
        <v>33116696473</v>
      </c>
      <c r="U47" s="441">
        <f t="shared" si="15"/>
        <v>0</v>
      </c>
      <c r="V47" s="441"/>
      <c r="W47" s="441"/>
      <c r="X47" s="441"/>
    </row>
    <row r="48" spans="1:25" ht="26.25" customHeight="1">
      <c r="A48" s="31" t="s">
        <v>173</v>
      </c>
      <c r="B48" s="37" t="s">
        <v>151</v>
      </c>
      <c r="C48" s="38"/>
      <c r="D48" s="38">
        <v>1314926</v>
      </c>
      <c r="E48" s="38">
        <v>1229203</v>
      </c>
      <c r="F48" s="38">
        <v>690144</v>
      </c>
      <c r="G48" s="38">
        <v>532941</v>
      </c>
      <c r="H48" s="38">
        <f t="shared" si="16"/>
        <v>6118</v>
      </c>
      <c r="I48" s="39"/>
      <c r="J48" s="39">
        <f t="shared" si="3"/>
        <v>0.93480773823013619</v>
      </c>
      <c r="K48" s="68">
        <f t="shared" si="17"/>
        <v>1229203271128</v>
      </c>
      <c r="L48" s="124">
        <v>690143726187</v>
      </c>
      <c r="M48" s="124">
        <v>532940798457</v>
      </c>
      <c r="N48" s="124">
        <v>6118746484</v>
      </c>
      <c r="P48" s="124">
        <v>1229203271128</v>
      </c>
      <c r="U48" s="441">
        <f t="shared" si="15"/>
        <v>0</v>
      </c>
      <c r="V48" s="441"/>
      <c r="W48" s="441"/>
      <c r="X48" s="441"/>
    </row>
    <row r="49" spans="1:24" ht="26.25" customHeight="1">
      <c r="A49" s="31" t="s">
        <v>174</v>
      </c>
      <c r="B49" s="37" t="s">
        <v>153</v>
      </c>
      <c r="C49" s="38"/>
      <c r="D49" s="40">
        <f>46760+100000+35000</f>
        <v>181760</v>
      </c>
      <c r="E49" s="38">
        <v>172452</v>
      </c>
      <c r="F49" s="38">
        <v>76122</v>
      </c>
      <c r="G49" s="38">
        <v>65771</v>
      </c>
      <c r="H49" s="38">
        <f t="shared" si="16"/>
        <v>30559</v>
      </c>
      <c r="I49" s="39"/>
      <c r="J49" s="39">
        <f t="shared" si="3"/>
        <v>0.94878961267605633</v>
      </c>
      <c r="K49" s="68">
        <f t="shared" si="17"/>
        <v>172451863597</v>
      </c>
      <c r="L49" s="124">
        <v>76122216977</v>
      </c>
      <c r="M49" s="124">
        <v>65770512438</v>
      </c>
      <c r="N49" s="124">
        <v>30559134182</v>
      </c>
      <c r="P49" s="124">
        <v>172451863597</v>
      </c>
      <c r="U49" s="441">
        <f t="shared" si="15"/>
        <v>0</v>
      </c>
      <c r="V49" s="441"/>
      <c r="W49" s="441"/>
      <c r="X49" s="441"/>
    </row>
    <row r="50" spans="1:24" ht="26.25" customHeight="1">
      <c r="A50" s="31" t="s">
        <v>175</v>
      </c>
      <c r="B50" s="37" t="s">
        <v>155</v>
      </c>
      <c r="C50" s="38"/>
      <c r="D50" s="40">
        <v>40852</v>
      </c>
      <c r="E50" s="38">
        <v>59210</v>
      </c>
      <c r="F50" s="38">
        <v>48115</v>
      </c>
      <c r="G50" s="38">
        <v>6159</v>
      </c>
      <c r="H50" s="38">
        <f t="shared" si="16"/>
        <v>4936</v>
      </c>
      <c r="I50" s="39"/>
      <c r="J50" s="39">
        <f t="shared" si="3"/>
        <v>1.4493782434152551</v>
      </c>
      <c r="K50" s="68">
        <f t="shared" si="17"/>
        <v>59209649455</v>
      </c>
      <c r="L50" s="124">
        <v>48114640791</v>
      </c>
      <c r="M50" s="124">
        <v>6159182000</v>
      </c>
      <c r="N50" s="124">
        <v>4935826664</v>
      </c>
      <c r="P50" s="124">
        <v>59209649455</v>
      </c>
      <c r="U50" s="441">
        <f t="shared" si="15"/>
        <v>0</v>
      </c>
      <c r="V50" s="441"/>
      <c r="W50" s="441"/>
      <c r="X50" s="441"/>
    </row>
    <row r="51" spans="1:24" ht="26.25" customHeight="1">
      <c r="A51" s="31" t="s">
        <v>176</v>
      </c>
      <c r="B51" s="37" t="s">
        <v>157</v>
      </c>
      <c r="C51" s="38"/>
      <c r="D51" s="40">
        <f>230239-100000</f>
        <v>130239</v>
      </c>
      <c r="E51" s="38">
        <v>88356</v>
      </c>
      <c r="F51" s="38">
        <v>75805</v>
      </c>
      <c r="G51" s="38">
        <v>3405</v>
      </c>
      <c r="H51" s="38">
        <f t="shared" si="16"/>
        <v>9146</v>
      </c>
      <c r="I51" s="39"/>
      <c r="J51" s="39">
        <f t="shared" si="3"/>
        <v>0.67841429986409596</v>
      </c>
      <c r="K51" s="68">
        <f t="shared" si="17"/>
        <v>88356532439</v>
      </c>
      <c r="L51" s="124">
        <v>75806359000</v>
      </c>
      <c r="M51" s="124">
        <v>3405061200</v>
      </c>
      <c r="N51" s="124">
        <v>9145112239</v>
      </c>
      <c r="P51" s="124">
        <v>88356532439</v>
      </c>
      <c r="U51" s="441">
        <f t="shared" si="15"/>
        <v>0</v>
      </c>
      <c r="V51" s="441"/>
      <c r="W51" s="441"/>
      <c r="X51" s="441"/>
    </row>
    <row r="52" spans="1:24" ht="26.25" customHeight="1">
      <c r="A52" s="31" t="s">
        <v>177</v>
      </c>
      <c r="B52" s="37" t="s">
        <v>159</v>
      </c>
      <c r="C52" s="38"/>
      <c r="D52" s="38">
        <f>190518-D34</f>
        <v>185518</v>
      </c>
      <c r="E52" s="38">
        <v>173283</v>
      </c>
      <c r="F52" s="38">
        <v>48839</v>
      </c>
      <c r="G52" s="38">
        <v>98076</v>
      </c>
      <c r="H52" s="38">
        <f t="shared" si="16"/>
        <v>26368</v>
      </c>
      <c r="I52" s="39"/>
      <c r="J52" s="39">
        <f t="shared" si="3"/>
        <v>0.93404952619152859</v>
      </c>
      <c r="K52" s="68">
        <f t="shared" si="17"/>
        <v>173282910408</v>
      </c>
      <c r="L52" s="124">
        <v>48838891919</v>
      </c>
      <c r="M52" s="124">
        <v>98075903593</v>
      </c>
      <c r="N52" s="124">
        <v>26368114896</v>
      </c>
      <c r="P52" s="124">
        <v>173282910408</v>
      </c>
      <c r="U52" s="441">
        <f t="shared" si="15"/>
        <v>0</v>
      </c>
      <c r="V52" s="441"/>
      <c r="W52" s="441"/>
      <c r="X52" s="441"/>
    </row>
    <row r="53" spans="1:24" ht="26.25" customHeight="1">
      <c r="A53" s="31" t="s">
        <v>178</v>
      </c>
      <c r="B53" s="37" t="s">
        <v>161</v>
      </c>
      <c r="C53" s="38"/>
      <c r="D53" s="38">
        <f>2242380-D34-D33-D32+60000-D37+244460+450000-D36</f>
        <v>2886090</v>
      </c>
      <c r="E53" s="38">
        <v>1058065</v>
      </c>
      <c r="F53" s="38">
        <v>311828</v>
      </c>
      <c r="G53" s="38">
        <v>434330</v>
      </c>
      <c r="H53" s="38">
        <f t="shared" si="16"/>
        <v>311907</v>
      </c>
      <c r="I53" s="39"/>
      <c r="J53" s="39">
        <f t="shared" si="3"/>
        <v>0.36660845642374285</v>
      </c>
      <c r="K53" s="68">
        <f t="shared" si="17"/>
        <v>1058065152459</v>
      </c>
      <c r="L53" s="124">
        <v>311828039371</v>
      </c>
      <c r="M53" s="124">
        <v>434329391487</v>
      </c>
      <c r="N53" s="124">
        <v>311907721601</v>
      </c>
      <c r="P53" s="124">
        <v>1058065152459</v>
      </c>
      <c r="U53" s="441">
        <f t="shared" si="15"/>
        <v>0</v>
      </c>
      <c r="V53" s="441"/>
      <c r="W53" s="441"/>
      <c r="X53" s="441"/>
    </row>
    <row r="54" spans="1:24" ht="36.75" customHeight="1">
      <c r="A54" s="31" t="s">
        <v>179</v>
      </c>
      <c r="B54" s="37" t="s">
        <v>163</v>
      </c>
      <c r="C54" s="38"/>
      <c r="D54" s="38">
        <f>2496255.229026-77500+90000+360000+347385+50000</f>
        <v>3266140.229026</v>
      </c>
      <c r="E54" s="38">
        <v>3208906</v>
      </c>
      <c r="F54" s="38">
        <v>693468</v>
      </c>
      <c r="G54" s="38">
        <v>820984</v>
      </c>
      <c r="H54" s="38">
        <f t="shared" si="16"/>
        <v>1694454</v>
      </c>
      <c r="I54" s="39"/>
      <c r="J54" s="39">
        <f t="shared" si="3"/>
        <v>0.98247649365530521</v>
      </c>
      <c r="K54" s="68">
        <f t="shared" si="17"/>
        <v>3208905867539</v>
      </c>
      <c r="L54" s="124">
        <v>693467674169</v>
      </c>
      <c r="M54" s="124">
        <v>820984141435</v>
      </c>
      <c r="N54" s="124">
        <v>1694454051935</v>
      </c>
      <c r="P54" s="124">
        <v>3208905867539</v>
      </c>
      <c r="U54" s="441">
        <f t="shared" si="15"/>
        <v>0</v>
      </c>
      <c r="V54" s="441"/>
      <c r="W54" s="441"/>
      <c r="X54" s="441"/>
    </row>
    <row r="55" spans="1:24" ht="33" customHeight="1">
      <c r="A55" s="31" t="s">
        <v>180</v>
      </c>
      <c r="B55" s="37" t="s">
        <v>165</v>
      </c>
      <c r="C55" s="38"/>
      <c r="D55" s="38">
        <f>715071+5000</f>
        <v>720071</v>
      </c>
      <c r="E55" s="38">
        <v>789610</v>
      </c>
      <c r="F55" s="38">
        <v>66230</v>
      </c>
      <c r="G55" s="38">
        <v>616099</v>
      </c>
      <c r="H55" s="38">
        <f t="shared" si="16"/>
        <v>107281</v>
      </c>
      <c r="I55" s="39"/>
      <c r="J55" s="39">
        <f t="shared" si="3"/>
        <v>1.0965724213306742</v>
      </c>
      <c r="K55" s="68">
        <f t="shared" si="17"/>
        <v>789609734234</v>
      </c>
      <c r="L55" s="124">
        <v>66230044085</v>
      </c>
      <c r="M55" s="124">
        <v>616099380506</v>
      </c>
      <c r="N55" s="124">
        <v>107280309643</v>
      </c>
      <c r="P55" s="124">
        <v>789609734234</v>
      </c>
      <c r="U55" s="441">
        <f t="shared" si="15"/>
        <v>0</v>
      </c>
      <c r="V55" s="441"/>
      <c r="W55" s="441"/>
      <c r="X55" s="441"/>
    </row>
    <row r="56" spans="1:24" ht="33">
      <c r="A56" s="31" t="s">
        <v>181</v>
      </c>
      <c r="B56" s="37" t="s">
        <v>193</v>
      </c>
      <c r="C56" s="38"/>
      <c r="D56" s="38">
        <v>165819</v>
      </c>
      <c r="E56" s="38">
        <f>44095+1290</f>
        <v>45385</v>
      </c>
      <c r="F56" s="38">
        <v>11849</v>
      </c>
      <c r="G56" s="38">
        <v>32074</v>
      </c>
      <c r="H56" s="38">
        <f t="shared" si="16"/>
        <v>1462</v>
      </c>
      <c r="I56" s="39"/>
      <c r="J56" s="39">
        <f t="shared" si="3"/>
        <v>0.27370204861927766</v>
      </c>
      <c r="K56" s="68">
        <v>45385249134</v>
      </c>
      <c r="L56" s="124">
        <v>11849033571</v>
      </c>
      <c r="M56" s="124">
        <v>32074115663</v>
      </c>
      <c r="N56" s="124">
        <v>1462099900</v>
      </c>
      <c r="P56" s="124">
        <f>37045850134+8339399000</f>
        <v>45385249134</v>
      </c>
      <c r="Q56" s="124">
        <v>11849033571</v>
      </c>
      <c r="R56" s="124">
        <f>23734716663+8339399000</f>
        <v>32074115663</v>
      </c>
      <c r="S56" s="124">
        <v>1462099900</v>
      </c>
      <c r="U56" s="441">
        <f t="shared" si="15"/>
        <v>0</v>
      </c>
      <c r="V56" s="441">
        <f t="shared" ref="V56" si="18">+L56-Q56</f>
        <v>0</v>
      </c>
      <c r="W56" s="441">
        <f t="shared" ref="W56" si="19">+M56-R56</f>
        <v>0</v>
      </c>
      <c r="X56" s="441">
        <f t="shared" ref="X56" si="20">+N56-S56</f>
        <v>0</v>
      </c>
    </row>
    <row r="57" spans="1:24" s="35" customFormat="1" ht="21.75" customHeight="1">
      <c r="A57" s="30" t="s">
        <v>99</v>
      </c>
      <c r="B57" s="32" t="s">
        <v>182</v>
      </c>
      <c r="C57" s="33">
        <v>1340</v>
      </c>
      <c r="D57" s="33">
        <v>1340</v>
      </c>
      <c r="E57" s="33">
        <v>1340</v>
      </c>
      <c r="F57" s="33">
        <v>1340</v>
      </c>
      <c r="G57" s="33"/>
      <c r="H57" s="33"/>
      <c r="I57" s="34">
        <f t="shared" si="2"/>
        <v>1</v>
      </c>
      <c r="J57" s="34">
        <f t="shared" si="3"/>
        <v>1</v>
      </c>
      <c r="K57" s="68">
        <f t="shared" ref="K57:K68" si="21">SUM(L57:N57)</f>
        <v>0</v>
      </c>
    </row>
    <row r="58" spans="1:24" s="35" customFormat="1" ht="21.75" customHeight="1">
      <c r="A58" s="30" t="s">
        <v>101</v>
      </c>
      <c r="B58" s="32" t="s">
        <v>183</v>
      </c>
      <c r="C58" s="33"/>
      <c r="D58" s="33"/>
      <c r="E58" s="33">
        <v>11152402</v>
      </c>
      <c r="F58" s="36">
        <v>8393562</v>
      </c>
      <c r="G58" s="36">
        <v>2345529</v>
      </c>
      <c r="H58" s="36">
        <f t="shared" ref="H58" si="22">ROUND(N58/1000000,0)</f>
        <v>413311</v>
      </c>
      <c r="I58" s="34"/>
      <c r="J58" s="34"/>
      <c r="K58" s="68">
        <f t="shared" si="21"/>
        <v>11152401696820</v>
      </c>
      <c r="L58" s="125">
        <v>8393561525376</v>
      </c>
      <c r="M58" s="125">
        <v>2345528742731</v>
      </c>
      <c r="N58" s="125">
        <v>413311428713</v>
      </c>
    </row>
    <row r="59" spans="1:24" s="35" customFormat="1" ht="20.25" customHeight="1">
      <c r="A59" s="30" t="s">
        <v>105</v>
      </c>
      <c r="B59" s="32" t="s">
        <v>184</v>
      </c>
      <c r="C59" s="33">
        <v>294283</v>
      </c>
      <c r="D59" s="33">
        <v>354742</v>
      </c>
      <c r="E59" s="38"/>
      <c r="F59" s="36"/>
      <c r="G59" s="36"/>
      <c r="H59" s="33">
        <f t="shared" ref="H59" si="23">ROUND(N59/1000000,0)</f>
        <v>0</v>
      </c>
      <c r="I59" s="34"/>
      <c r="J59" s="34"/>
      <c r="K59" s="68">
        <f t="shared" si="21"/>
        <v>0</v>
      </c>
    </row>
    <row r="60" spans="1:24" s="35" customFormat="1" ht="21" customHeight="1">
      <c r="A60" s="30" t="s">
        <v>45</v>
      </c>
      <c r="B60" s="32" t="s">
        <v>185</v>
      </c>
      <c r="C60" s="33">
        <f>+C61+C62</f>
        <v>0</v>
      </c>
      <c r="D60" s="33">
        <f t="shared" ref="D60:H60" si="24">+D61+D62</f>
        <v>0</v>
      </c>
      <c r="E60" s="33">
        <f>+E61+E62</f>
        <v>12666857</v>
      </c>
      <c r="F60" s="36">
        <f>+F61+F62</f>
        <v>9656313</v>
      </c>
      <c r="G60" s="36">
        <f t="shared" si="24"/>
        <v>3010545</v>
      </c>
      <c r="H60" s="33">
        <f t="shared" si="24"/>
        <v>0</v>
      </c>
      <c r="I60" s="34"/>
      <c r="J60" s="34"/>
      <c r="K60" s="68">
        <f t="shared" si="21"/>
        <v>12666857515353</v>
      </c>
      <c r="L60" s="125">
        <f>+L61+L63</f>
        <v>9656312537670</v>
      </c>
      <c r="M60" s="125">
        <f>+M61+M63</f>
        <v>3010544977683</v>
      </c>
      <c r="O60" s="125"/>
      <c r="P60" s="125"/>
    </row>
    <row r="61" spans="1:24" ht="21" customHeight="1">
      <c r="A61" s="31">
        <v>1</v>
      </c>
      <c r="B61" s="37" t="s">
        <v>186</v>
      </c>
      <c r="C61" s="38"/>
      <c r="D61" s="38"/>
      <c r="E61" s="38">
        <v>8771013</v>
      </c>
      <c r="F61" s="40">
        <v>7403843</v>
      </c>
      <c r="G61" s="40">
        <v>1367170</v>
      </c>
      <c r="H61" s="38">
        <v>0</v>
      </c>
      <c r="I61" s="39"/>
      <c r="J61" s="39"/>
      <c r="K61" s="68">
        <f t="shared" si="21"/>
        <v>8771013139726</v>
      </c>
      <c r="L61" s="124">
        <v>7403843000000</v>
      </c>
      <c r="M61" s="124">
        <v>1367170139726</v>
      </c>
      <c r="O61" s="442"/>
      <c r="P61" s="442"/>
    </row>
    <row r="62" spans="1:24" ht="21" customHeight="1">
      <c r="A62" s="31">
        <v>2</v>
      </c>
      <c r="B62" s="37" t="s">
        <v>125</v>
      </c>
      <c r="C62" s="38">
        <f>+C63+C64</f>
        <v>0</v>
      </c>
      <c r="D62" s="38">
        <f t="shared" ref="D62" si="25">+D63+D64</f>
        <v>0</v>
      </c>
      <c r="E62" s="38">
        <f>+E63+E64</f>
        <v>3895844</v>
      </c>
      <c r="F62" s="38">
        <f t="shared" ref="F62:H62" si="26">+F63+F64</f>
        <v>2252470</v>
      </c>
      <c r="G62" s="38">
        <f t="shared" si="26"/>
        <v>1643375</v>
      </c>
      <c r="H62" s="38">
        <f t="shared" si="26"/>
        <v>0</v>
      </c>
      <c r="I62" s="39"/>
      <c r="J62" s="39"/>
      <c r="K62" s="68">
        <f t="shared" si="21"/>
        <v>0</v>
      </c>
    </row>
    <row r="63" spans="1:24" ht="21" customHeight="1">
      <c r="A63" s="494"/>
      <c r="B63" s="41" t="s">
        <v>187</v>
      </c>
      <c r="C63" s="42"/>
      <c r="D63" s="42"/>
      <c r="E63" s="38">
        <v>3895844</v>
      </c>
      <c r="F63" s="72">
        <v>2252470</v>
      </c>
      <c r="G63" s="72">
        <v>1643375</v>
      </c>
      <c r="H63" s="42">
        <v>0</v>
      </c>
      <c r="I63" s="43"/>
      <c r="J63" s="43"/>
      <c r="K63" s="68">
        <f t="shared" si="21"/>
        <v>3895844375627</v>
      </c>
      <c r="L63" s="124">
        <v>2252469537670</v>
      </c>
      <c r="M63" s="124">
        <v>1643374837957</v>
      </c>
    </row>
    <row r="64" spans="1:24" ht="21" customHeight="1">
      <c r="A64" s="494"/>
      <c r="B64" s="41" t="s">
        <v>188</v>
      </c>
      <c r="C64" s="42"/>
      <c r="D64" s="42"/>
      <c r="E64" s="38"/>
      <c r="F64" s="72"/>
      <c r="G64" s="72"/>
      <c r="H64" s="42">
        <v>0</v>
      </c>
      <c r="I64" s="43"/>
      <c r="J64" s="43"/>
      <c r="K64" s="68">
        <f t="shared" si="21"/>
        <v>0</v>
      </c>
      <c r="M64" s="124"/>
    </row>
    <row r="65" spans="1:24" s="35" customFormat="1" ht="21" customHeight="1">
      <c r="A65" s="30" t="s">
        <v>119</v>
      </c>
      <c r="B65" s="32" t="s">
        <v>189</v>
      </c>
      <c r="C65" s="33"/>
      <c r="D65" s="33"/>
      <c r="E65" s="33">
        <f>108411-1290</f>
        <v>107121</v>
      </c>
      <c r="F65" s="36">
        <v>7127</v>
      </c>
      <c r="G65" s="36">
        <v>77512</v>
      </c>
      <c r="H65" s="36">
        <f>23772-1290</f>
        <v>22482</v>
      </c>
      <c r="I65" s="34"/>
      <c r="J65" s="34"/>
      <c r="K65" s="68">
        <v>107121273338</v>
      </c>
      <c r="L65" s="125">
        <v>7126528000</v>
      </c>
      <c r="M65" s="125">
        <v>77512491797</v>
      </c>
      <c r="N65" s="125">
        <v>22482253541</v>
      </c>
      <c r="P65" s="125">
        <v>107121273338</v>
      </c>
      <c r="Q65" s="125">
        <v>7126528000</v>
      </c>
      <c r="R65" s="125">
        <v>77512491797</v>
      </c>
      <c r="S65" s="125">
        <v>22482253541</v>
      </c>
      <c r="U65" s="441">
        <f t="shared" ref="U65" si="27">+K65-P65</f>
        <v>0</v>
      </c>
      <c r="V65" s="441">
        <f t="shared" ref="V65" si="28">+L65-Q65</f>
        <v>0</v>
      </c>
      <c r="W65" s="441">
        <f t="shared" ref="W65" si="29">+M65-R65</f>
        <v>0</v>
      </c>
      <c r="X65" s="441">
        <f t="shared" ref="X65" si="30">+N65-S65</f>
        <v>0</v>
      </c>
    </row>
    <row r="66" spans="1:24" s="35" customFormat="1" ht="21" customHeight="1">
      <c r="A66" s="30" t="s">
        <v>129</v>
      </c>
      <c r="B66" s="32" t="s">
        <v>1886</v>
      </c>
      <c r="C66" s="33"/>
      <c r="D66" s="33"/>
      <c r="E66" s="33">
        <v>2600</v>
      </c>
      <c r="F66" s="36">
        <v>2600</v>
      </c>
      <c r="G66" s="36"/>
      <c r="H66" s="33">
        <v>0</v>
      </c>
      <c r="I66" s="34"/>
      <c r="J66" s="34"/>
      <c r="K66" s="68">
        <f t="shared" si="21"/>
        <v>2600000000</v>
      </c>
      <c r="L66" s="125">
        <v>2600000000</v>
      </c>
      <c r="M66" s="125"/>
      <c r="N66" s="125"/>
    </row>
    <row r="67" spans="1:24" s="35" customFormat="1" ht="21" customHeight="1">
      <c r="A67" s="30" t="s">
        <v>131</v>
      </c>
      <c r="B67" s="32" t="s">
        <v>192</v>
      </c>
      <c r="C67" s="33"/>
      <c r="D67" s="33">
        <f>30400-D42</f>
        <v>15900</v>
      </c>
      <c r="E67" s="33">
        <v>81264</v>
      </c>
      <c r="F67" s="33">
        <v>81264</v>
      </c>
      <c r="G67" s="33"/>
      <c r="H67" s="33">
        <v>0</v>
      </c>
      <c r="I67" s="34"/>
      <c r="J67" s="34">
        <f t="shared" ref="J67" si="31">+E67/D67</f>
        <v>5.110943396226415</v>
      </c>
      <c r="K67" s="68">
        <f t="shared" si="21"/>
        <v>81263659222</v>
      </c>
      <c r="L67" s="125">
        <v>81263659222</v>
      </c>
    </row>
    <row r="68" spans="1:24" s="35" customFormat="1" ht="21" customHeight="1">
      <c r="A68" s="30"/>
      <c r="B68" s="30" t="s">
        <v>190</v>
      </c>
      <c r="C68" s="33">
        <f t="shared" ref="C68:H68" si="32">+C9+C60+C65+C66+C67</f>
        <v>17680744</v>
      </c>
      <c r="D68" s="33">
        <f t="shared" si="32"/>
        <v>20277144.229026001</v>
      </c>
      <c r="E68" s="33">
        <f t="shared" si="32"/>
        <v>45678477</v>
      </c>
      <c r="F68" s="33">
        <f t="shared" si="32"/>
        <v>25720474</v>
      </c>
      <c r="G68" s="33">
        <f t="shared" si="32"/>
        <v>15412010</v>
      </c>
      <c r="H68" s="33">
        <f t="shared" si="32"/>
        <v>4545994</v>
      </c>
      <c r="I68" s="34">
        <f t="shared" ref="I68" si="33">+E68/C68</f>
        <v>2.583515546630843</v>
      </c>
      <c r="J68" s="34">
        <f>+E68/D68</f>
        <v>2.2527076043880432</v>
      </c>
      <c r="K68" s="68">
        <f t="shared" si="21"/>
        <v>0</v>
      </c>
    </row>
    <row r="70" spans="1:24">
      <c r="H70" s="558" t="s">
        <v>3019</v>
      </c>
    </row>
    <row r="71" spans="1:24">
      <c r="K71" s="66">
        <v>45678477383736</v>
      </c>
      <c r="L71" s="124">
        <v>25720473167225</v>
      </c>
      <c r="M71" s="124">
        <v>15412010204022</v>
      </c>
      <c r="N71" s="124">
        <v>4545994012489</v>
      </c>
    </row>
    <row r="73" spans="1:24">
      <c r="K73" s="66" t="e">
        <f>+K71-#REF!</f>
        <v>#REF!</v>
      </c>
      <c r="L73" s="66" t="e">
        <f>+L71-#REF!</f>
        <v>#REF!</v>
      </c>
      <c r="M73" s="66" t="e">
        <f>+M71-#REF!</f>
        <v>#REF!</v>
      </c>
      <c r="N73" s="66" t="e">
        <f>+N71-#REF!</f>
        <v>#REF!</v>
      </c>
    </row>
    <row r="76" spans="1:24">
      <c r="K76" s="66">
        <v>45678477383736</v>
      </c>
      <c r="L76" s="124">
        <v>25720473167225</v>
      </c>
      <c r="M76" s="124">
        <v>15412010204022</v>
      </c>
      <c r="N76" s="124">
        <v>4545994012489</v>
      </c>
    </row>
    <row r="77" spans="1:24">
      <c r="K77" s="66" t="e">
        <f>+K76-#REF!</f>
        <v>#REF!</v>
      </c>
      <c r="L77" s="66" t="e">
        <f>+L76-#REF!</f>
        <v>#REF!</v>
      </c>
      <c r="M77" s="66" t="e">
        <f>+M76-#REF!</f>
        <v>#REF!</v>
      </c>
      <c r="N77" s="66" t="e">
        <f>+N76-#REF!</f>
        <v>#REF!</v>
      </c>
    </row>
    <row r="78" spans="1:24">
      <c r="K78" s="66">
        <f>+K76-K71</f>
        <v>0</v>
      </c>
      <c r="L78" s="66">
        <f t="shared" ref="L78:N78" si="34">+L76-L71</f>
        <v>0</v>
      </c>
      <c r="M78" s="66">
        <f t="shared" si="34"/>
        <v>0</v>
      </c>
      <c r="N78" s="66">
        <f t="shared" si="34"/>
        <v>0</v>
      </c>
    </row>
  </sheetData>
  <mergeCells count="10">
    <mergeCell ref="A63:A64"/>
    <mergeCell ref="A2:J2"/>
    <mergeCell ref="A3:J3"/>
    <mergeCell ref="A6:A7"/>
    <mergeCell ref="B6:B7"/>
    <mergeCell ref="C6:D6"/>
    <mergeCell ref="E6:H6"/>
    <mergeCell ref="I6:J6"/>
    <mergeCell ref="A4:J4"/>
    <mergeCell ref="A1:J1"/>
  </mergeCells>
  <pageMargins left="0.33" right="0.2" top="0.28000000000000003" bottom="0.48" header="0.22" footer="0.3"/>
  <pageSetup paperSize="9" scale="82" fitToHeight="0" orientation="landscape" r:id="rId1"/>
  <headerFooter>
    <oddFooter>&amp;C&amp;P</oddFooter>
  </headerFooter>
  <ignoredErrors>
    <ignoredError sqref="E11:F11 G11:H11 D26" formulaRange="1"/>
    <ignoredError sqref="E60 E43 E62 H51:H57 F62:G62" formula="1"/>
    <ignoredError sqref="J42"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BA06C-329B-4515-B48D-477FDD619F2E}">
  <sheetPr>
    <tabColor rgb="FFFF0000"/>
  </sheetPr>
  <dimension ref="A1:G41"/>
  <sheetViews>
    <sheetView tabSelected="1" topLeftCell="A21" zoomScaleNormal="100" workbookViewId="0">
      <selection activeCell="G39" sqref="G39"/>
    </sheetView>
  </sheetViews>
  <sheetFormatPr defaultColWidth="9.140625" defaultRowHeight="15"/>
  <cols>
    <col min="1" max="1" width="6.140625" style="152" customWidth="1"/>
    <col min="2" max="2" width="47.5703125" style="152" customWidth="1"/>
    <col min="3" max="3" width="12.85546875" style="152" customWidth="1"/>
    <col min="4" max="4" width="12.7109375" style="152" customWidth="1"/>
    <col min="5" max="5" width="12.28515625" style="152" customWidth="1"/>
    <col min="6" max="6" width="12.7109375" style="152" customWidth="1"/>
    <col min="7" max="7" width="9.85546875" style="152" bestFit="1" customWidth="1"/>
    <col min="8" max="16384" width="9.140625" style="152"/>
  </cols>
  <sheetData>
    <row r="1" spans="1:7">
      <c r="A1" s="499" t="s">
        <v>1930</v>
      </c>
      <c r="B1" s="499"/>
      <c r="C1" s="499"/>
      <c r="D1" s="499"/>
      <c r="E1" s="499"/>
      <c r="F1" s="499"/>
    </row>
    <row r="2" spans="1:7">
      <c r="A2" s="499" t="s">
        <v>1929</v>
      </c>
      <c r="B2" s="499"/>
      <c r="C2" s="499"/>
      <c r="D2" s="499"/>
      <c r="E2" s="499"/>
      <c r="F2" s="499"/>
    </row>
    <row r="3" spans="1:7">
      <c r="A3" s="500" t="str">
        <f>+'62 chi TT 342'!A4:J4</f>
        <v>(Kèm theo Nghị quyết số             /NQ-HĐND ngày 27/6/2025 của HĐND tỉnh Hà Tĩnh)</v>
      </c>
      <c r="B3" s="500"/>
      <c r="C3" s="500"/>
      <c r="D3" s="500"/>
      <c r="E3" s="500"/>
      <c r="F3" s="500"/>
    </row>
    <row r="4" spans="1:7">
      <c r="A4" s="501" t="s">
        <v>917</v>
      </c>
      <c r="B4" s="501"/>
      <c r="C4" s="501"/>
      <c r="D4" s="501"/>
      <c r="E4" s="501"/>
      <c r="F4" s="501"/>
    </row>
    <row r="5" spans="1:7">
      <c r="A5" s="502" t="s">
        <v>35</v>
      </c>
      <c r="B5" s="502" t="s">
        <v>1893</v>
      </c>
      <c r="C5" s="502" t="s">
        <v>1894</v>
      </c>
      <c r="D5" s="502" t="s">
        <v>1895</v>
      </c>
      <c r="E5" s="502" t="s">
        <v>1896</v>
      </c>
      <c r="F5" s="502"/>
    </row>
    <row r="6" spans="1:7" ht="28.5">
      <c r="A6" s="502"/>
      <c r="B6" s="502"/>
      <c r="C6" s="502"/>
      <c r="D6" s="502"/>
      <c r="E6" s="153" t="s">
        <v>1897</v>
      </c>
      <c r="F6" s="153" t="s">
        <v>1898</v>
      </c>
    </row>
    <row r="7" spans="1:7">
      <c r="A7" s="153" t="s">
        <v>44</v>
      </c>
      <c r="B7" s="153" t="s">
        <v>45</v>
      </c>
      <c r="C7" s="153">
        <v>1</v>
      </c>
      <c r="D7" s="153">
        <v>2</v>
      </c>
      <c r="E7" s="153" t="s">
        <v>1899</v>
      </c>
      <c r="F7" s="153" t="s">
        <v>1900</v>
      </c>
    </row>
    <row r="8" spans="1:7" s="158" customFormat="1" ht="14.25">
      <c r="A8" s="153" t="s">
        <v>44</v>
      </c>
      <c r="B8" s="154" t="s">
        <v>1901</v>
      </c>
      <c r="C8" s="155">
        <v>20277144.229026001</v>
      </c>
      <c r="D8" s="155">
        <v>33355100</v>
      </c>
      <c r="E8" s="155">
        <f>+D8-C8</f>
        <v>13077955.770973999</v>
      </c>
      <c r="F8" s="156">
        <f>+D8/C8</f>
        <v>1.6449604354173986</v>
      </c>
      <c r="G8" s="157"/>
    </row>
    <row r="9" spans="1:7" s="158" customFormat="1" ht="14.25">
      <c r="A9" s="153" t="s">
        <v>51</v>
      </c>
      <c r="B9" s="154" t="s">
        <v>1902</v>
      </c>
      <c r="C9" s="155">
        <f>+C8-C12-C15-C16-C17-C18</f>
        <v>8240600.2290260009</v>
      </c>
      <c r="D9" s="155">
        <f>+D8-D12-D15-D16-D17-D18</f>
        <v>9532348</v>
      </c>
      <c r="E9" s="155">
        <f t="shared" ref="E9:E39" si="0">+D9-C9</f>
        <v>1291747.7709739991</v>
      </c>
      <c r="F9" s="156">
        <f t="shared" ref="F9:F39" si="1">+D9/C9</f>
        <v>1.1567540876966771</v>
      </c>
    </row>
    <row r="10" spans="1:7" s="158" customFormat="1" ht="14.25" hidden="1">
      <c r="A10" s="153" t="s">
        <v>920</v>
      </c>
      <c r="B10" s="154" t="s">
        <v>1903</v>
      </c>
      <c r="C10" s="155"/>
      <c r="D10" s="155"/>
      <c r="E10" s="155">
        <f t="shared" si="0"/>
        <v>0</v>
      </c>
      <c r="F10" s="156" t="e">
        <f t="shared" si="1"/>
        <v>#DIV/0!</v>
      </c>
    </row>
    <row r="11" spans="1:7" s="158" customFormat="1" ht="14.25" hidden="1">
      <c r="A11" s="153" t="s">
        <v>920</v>
      </c>
      <c r="B11" s="154" t="s">
        <v>1904</v>
      </c>
      <c r="C11" s="155"/>
      <c r="D11" s="155"/>
      <c r="E11" s="155">
        <f t="shared" si="0"/>
        <v>0</v>
      </c>
      <c r="F11" s="156" t="e">
        <f t="shared" si="1"/>
        <v>#DIV/0!</v>
      </c>
    </row>
    <row r="12" spans="1:7" s="158" customFormat="1" ht="14.25">
      <c r="A12" s="153" t="s">
        <v>88</v>
      </c>
      <c r="B12" s="154" t="s">
        <v>1905</v>
      </c>
      <c r="C12" s="155">
        <f>+C13+C14</f>
        <v>10802072</v>
      </c>
      <c r="D12" s="155">
        <f>+D13+D14</f>
        <v>11091512</v>
      </c>
      <c r="E12" s="155">
        <f t="shared" si="0"/>
        <v>289440</v>
      </c>
      <c r="F12" s="156">
        <f t="shared" si="1"/>
        <v>1.0267948593566123</v>
      </c>
    </row>
    <row r="13" spans="1:7">
      <c r="A13" s="159">
        <v>1</v>
      </c>
      <c r="B13" s="160" t="s">
        <v>1906</v>
      </c>
      <c r="C13" s="161">
        <f>+'61 thu TT 342'!D98</f>
        <v>8041860</v>
      </c>
      <c r="D13" s="161">
        <f>+'61 thu TT 342'!G98</f>
        <v>8041860</v>
      </c>
      <c r="E13" s="161">
        <f t="shared" si="0"/>
        <v>0</v>
      </c>
      <c r="F13" s="162">
        <f t="shared" si="1"/>
        <v>1</v>
      </c>
    </row>
    <row r="14" spans="1:7">
      <c r="A14" s="159">
        <v>2</v>
      </c>
      <c r="B14" s="160" t="s">
        <v>1907</v>
      </c>
      <c r="C14" s="161">
        <f>+'61 thu TT 342'!D99</f>
        <v>2760212</v>
      </c>
      <c r="D14" s="161">
        <f>+'61 thu TT 342'!G99</f>
        <v>3049652</v>
      </c>
      <c r="E14" s="161">
        <f t="shared" si="0"/>
        <v>289440</v>
      </c>
      <c r="F14" s="162">
        <f t="shared" si="1"/>
        <v>1.1048615106375888</v>
      </c>
    </row>
    <row r="15" spans="1:7" s="158" customFormat="1" ht="14.25">
      <c r="A15" s="153" t="s">
        <v>90</v>
      </c>
      <c r="B15" s="154" t="s">
        <v>113</v>
      </c>
      <c r="C15" s="155"/>
      <c r="D15" s="155"/>
      <c r="E15" s="155">
        <f t="shared" si="0"/>
        <v>0</v>
      </c>
      <c r="F15" s="156"/>
    </row>
    <row r="16" spans="1:7" s="158" customFormat="1" ht="14.25">
      <c r="A16" s="153" t="s">
        <v>99</v>
      </c>
      <c r="B16" s="154" t="s">
        <v>1908</v>
      </c>
      <c r="C16" s="155"/>
      <c r="D16" s="155">
        <f>+'61 thu TT 342'!E104</f>
        <v>335070</v>
      </c>
      <c r="E16" s="155">
        <f t="shared" si="0"/>
        <v>335070</v>
      </c>
      <c r="F16" s="156"/>
    </row>
    <row r="17" spans="1:7" s="158" customFormat="1" ht="14.25">
      <c r="A17" s="153" t="s">
        <v>101</v>
      </c>
      <c r="B17" s="154" t="s">
        <v>1909</v>
      </c>
      <c r="C17" s="155">
        <f>+'61 thu TT 342'!D103</f>
        <v>997672</v>
      </c>
      <c r="D17" s="155">
        <f>+'61 thu TT 342'!E103</f>
        <v>12202783</v>
      </c>
      <c r="E17" s="155">
        <f t="shared" si="0"/>
        <v>11205111</v>
      </c>
      <c r="F17" s="156"/>
    </row>
    <row r="18" spans="1:7" s="158" customFormat="1" ht="14.25">
      <c r="A18" s="153" t="s">
        <v>105</v>
      </c>
      <c r="B18" s="154" t="s">
        <v>1910</v>
      </c>
      <c r="C18" s="155">
        <f>+'61 thu TT 342'!D89</f>
        <v>236800</v>
      </c>
      <c r="D18" s="155">
        <f>+'61 thu TT 342'!E89</f>
        <v>193387</v>
      </c>
      <c r="E18" s="155">
        <f t="shared" si="0"/>
        <v>-43413</v>
      </c>
      <c r="F18" s="156">
        <f t="shared" si="1"/>
        <v>0.81666807432432431</v>
      </c>
    </row>
    <row r="19" spans="1:7" s="158" customFormat="1" ht="14.25">
      <c r="A19" s="153" t="s">
        <v>45</v>
      </c>
      <c r="B19" s="154" t="s">
        <v>1911</v>
      </c>
      <c r="C19" s="155">
        <f>+C20+C27+C30+C31+C33</f>
        <v>20277144.229026001</v>
      </c>
      <c r="D19" s="155">
        <f>+D20+D27+D30+D31+D33</f>
        <v>32909026</v>
      </c>
      <c r="E19" s="155">
        <f t="shared" si="0"/>
        <v>12631881.770973999</v>
      </c>
      <c r="F19" s="156">
        <f t="shared" si="1"/>
        <v>1.6229615782330884</v>
      </c>
      <c r="G19" s="157"/>
    </row>
    <row r="20" spans="1:7" s="158" customFormat="1" ht="14.25">
      <c r="A20" s="153" t="s">
        <v>51</v>
      </c>
      <c r="B20" s="154" t="s">
        <v>1912</v>
      </c>
      <c r="C20" s="155">
        <f>+C21+C22+C23+C24+C25+C26</f>
        <v>20261244.229026001</v>
      </c>
      <c r="D20" s="155">
        <f>+D21+D22+D23+D24+D25+D26</f>
        <v>21668233</v>
      </c>
      <c r="E20" s="155">
        <f t="shared" si="0"/>
        <v>1406988.7709739991</v>
      </c>
      <c r="F20" s="156">
        <f t="shared" si="1"/>
        <v>1.0694423676586635</v>
      </c>
    </row>
    <row r="21" spans="1:7" ht="24.75" customHeight="1">
      <c r="A21" s="159">
        <v>1</v>
      </c>
      <c r="B21" s="160" t="s">
        <v>140</v>
      </c>
      <c r="C21" s="161">
        <f>+'62 chi TT 342'!D10</f>
        <v>5522969</v>
      </c>
      <c r="D21" s="161">
        <f>+'62 chi TT 342'!E10</f>
        <v>9114400</v>
      </c>
      <c r="E21" s="161">
        <f t="shared" si="0"/>
        <v>3591431</v>
      </c>
      <c r="F21" s="162">
        <f t="shared" si="1"/>
        <v>1.6502718012721056</v>
      </c>
    </row>
    <row r="22" spans="1:7" ht="24.75" customHeight="1">
      <c r="A22" s="159">
        <v>2</v>
      </c>
      <c r="B22" s="160" t="s">
        <v>170</v>
      </c>
      <c r="C22" s="161">
        <f>+'62 chi TT 342'!D43</f>
        <v>14367693.229026001</v>
      </c>
      <c r="D22" s="161">
        <f>+'62 chi TT 342'!E43</f>
        <v>12532408</v>
      </c>
      <c r="E22" s="161">
        <f t="shared" si="0"/>
        <v>-1835285.2290260009</v>
      </c>
      <c r="F22" s="162">
        <f t="shared" si="1"/>
        <v>0.87226305574799523</v>
      </c>
    </row>
    <row r="23" spans="1:7" ht="30">
      <c r="A23" s="159">
        <v>3</v>
      </c>
      <c r="B23" s="160" t="s">
        <v>1913</v>
      </c>
      <c r="C23" s="161">
        <f>+'62 chi TT 342'!D42</f>
        <v>14500</v>
      </c>
      <c r="D23" s="161">
        <f>+'62 chi TT 342'!E42</f>
        <v>20085</v>
      </c>
      <c r="E23" s="161">
        <f t="shared" si="0"/>
        <v>5585</v>
      </c>
      <c r="F23" s="162">
        <f t="shared" si="1"/>
        <v>1.3851724137931034</v>
      </c>
    </row>
    <row r="24" spans="1:7" ht="21.75" customHeight="1">
      <c r="A24" s="159">
        <v>4</v>
      </c>
      <c r="B24" s="160" t="s">
        <v>182</v>
      </c>
      <c r="C24" s="161">
        <f>+'62 chi TT 342'!D57</f>
        <v>1340</v>
      </c>
      <c r="D24" s="161">
        <f>+'62 chi TT 342'!E57</f>
        <v>1340</v>
      </c>
      <c r="E24" s="161">
        <f t="shared" si="0"/>
        <v>0</v>
      </c>
      <c r="F24" s="162">
        <f t="shared" si="1"/>
        <v>1</v>
      </c>
    </row>
    <row r="25" spans="1:7" ht="24" customHeight="1">
      <c r="A25" s="159">
        <v>5</v>
      </c>
      <c r="B25" s="160" t="s">
        <v>184</v>
      </c>
      <c r="C25" s="161">
        <f>+'62 chi TT 342'!D59</f>
        <v>354742</v>
      </c>
      <c r="D25" s="161"/>
      <c r="E25" s="161">
        <f t="shared" si="0"/>
        <v>-354742</v>
      </c>
      <c r="F25" s="162">
        <f t="shared" si="1"/>
        <v>0</v>
      </c>
    </row>
    <row r="26" spans="1:7" ht="21" customHeight="1">
      <c r="A26" s="159">
        <v>6</v>
      </c>
      <c r="B26" s="160" t="s">
        <v>1914</v>
      </c>
      <c r="C26" s="161"/>
      <c r="D26" s="161"/>
      <c r="E26" s="161">
        <f t="shared" si="0"/>
        <v>0</v>
      </c>
      <c r="F26" s="162"/>
    </row>
    <row r="27" spans="1:7" s="158" customFormat="1" ht="14.25" hidden="1">
      <c r="A27" s="153" t="s">
        <v>88</v>
      </c>
      <c r="B27" s="154" t="s">
        <v>1915</v>
      </c>
      <c r="C27" s="155"/>
      <c r="D27" s="155"/>
      <c r="E27" s="155">
        <f t="shared" si="0"/>
        <v>0</v>
      </c>
      <c r="F27" s="156"/>
    </row>
    <row r="28" spans="1:7" hidden="1">
      <c r="A28" s="159">
        <v>1</v>
      </c>
      <c r="B28" s="160" t="s">
        <v>1916</v>
      </c>
      <c r="C28" s="161"/>
      <c r="D28" s="161"/>
      <c r="E28" s="161">
        <f t="shared" si="0"/>
        <v>0</v>
      </c>
      <c r="F28" s="162"/>
    </row>
    <row r="29" spans="1:7" hidden="1">
      <c r="A29" s="159">
        <v>2</v>
      </c>
      <c r="B29" s="160" t="s">
        <v>1917</v>
      </c>
      <c r="C29" s="161"/>
      <c r="D29" s="161"/>
      <c r="E29" s="161">
        <f t="shared" si="0"/>
        <v>0</v>
      </c>
      <c r="F29" s="162"/>
    </row>
    <row r="30" spans="1:7" s="158" customFormat="1" ht="20.25" customHeight="1">
      <c r="A30" s="153" t="s">
        <v>88</v>
      </c>
      <c r="B30" s="154" t="s">
        <v>1918</v>
      </c>
      <c r="C30" s="155">
        <v>0</v>
      </c>
      <c r="D30" s="155">
        <f>+'62 chi TT 342'!E58</f>
        <v>11152402</v>
      </c>
      <c r="E30" s="155">
        <f t="shared" si="0"/>
        <v>11152402</v>
      </c>
      <c r="F30" s="156"/>
    </row>
    <row r="31" spans="1:7" s="158" customFormat="1" ht="18.75" customHeight="1">
      <c r="A31" s="153" t="s">
        <v>90</v>
      </c>
      <c r="B31" s="154" t="s">
        <v>1919</v>
      </c>
      <c r="C31" s="155"/>
      <c r="D31" s="155">
        <f>+'62 chi TT 342'!F65</f>
        <v>7127</v>
      </c>
      <c r="E31" s="155">
        <f t="shared" si="0"/>
        <v>7127</v>
      </c>
      <c r="F31" s="156"/>
    </row>
    <row r="32" spans="1:7" s="158" customFormat="1" ht="28.5">
      <c r="A32" s="153" t="s">
        <v>119</v>
      </c>
      <c r="B32" s="154" t="s">
        <v>1920</v>
      </c>
      <c r="C32" s="155">
        <f>+C37</f>
        <v>206400</v>
      </c>
      <c r="D32" s="155">
        <f>+D37</f>
        <v>193387</v>
      </c>
      <c r="E32" s="155">
        <f t="shared" si="0"/>
        <v>-13013</v>
      </c>
      <c r="F32" s="156"/>
    </row>
    <row r="33" spans="1:6" s="158" customFormat="1" ht="21.75" customHeight="1">
      <c r="A33" s="153" t="s">
        <v>129</v>
      </c>
      <c r="B33" s="154" t="s">
        <v>1921</v>
      </c>
      <c r="C33" s="155">
        <f>+C34+C35</f>
        <v>15900</v>
      </c>
      <c r="D33" s="155">
        <f>+D34+D35</f>
        <v>81264</v>
      </c>
      <c r="E33" s="155">
        <f t="shared" si="0"/>
        <v>65364</v>
      </c>
      <c r="F33" s="156"/>
    </row>
    <row r="34" spans="1:6" s="158" customFormat="1" ht="24" customHeight="1">
      <c r="A34" s="153" t="s">
        <v>51</v>
      </c>
      <c r="B34" s="154" t="s">
        <v>1922</v>
      </c>
      <c r="C34" s="155"/>
      <c r="D34" s="155"/>
      <c r="E34" s="155">
        <f t="shared" si="0"/>
        <v>0</v>
      </c>
      <c r="F34" s="156"/>
    </row>
    <row r="35" spans="1:6" s="158" customFormat="1" ht="28.5">
      <c r="A35" s="153" t="s">
        <v>88</v>
      </c>
      <c r="B35" s="154" t="s">
        <v>1923</v>
      </c>
      <c r="C35" s="155">
        <f>+'62 chi TT 342'!D67</f>
        <v>15900</v>
      </c>
      <c r="D35" s="155">
        <f>+'62 chi TT 342'!E67</f>
        <v>81264</v>
      </c>
      <c r="E35" s="155">
        <f t="shared" si="0"/>
        <v>65364</v>
      </c>
      <c r="F35" s="156">
        <f t="shared" si="1"/>
        <v>5.110943396226415</v>
      </c>
    </row>
    <row r="36" spans="1:6" s="158" customFormat="1" ht="20.25" customHeight="1">
      <c r="A36" s="153" t="s">
        <v>131</v>
      </c>
      <c r="B36" s="154" t="s">
        <v>1924</v>
      </c>
      <c r="C36" s="155">
        <f>+C37+C38</f>
        <v>236800</v>
      </c>
      <c r="D36" s="155">
        <f>+D37+D38</f>
        <v>193387</v>
      </c>
      <c r="E36" s="155">
        <f t="shared" si="0"/>
        <v>-43413</v>
      </c>
      <c r="F36" s="156">
        <f t="shared" si="1"/>
        <v>0.81666807432432431</v>
      </c>
    </row>
    <row r="37" spans="1:6" s="158" customFormat="1" ht="20.25" customHeight="1">
      <c r="A37" s="153" t="s">
        <v>51</v>
      </c>
      <c r="B37" s="154" t="s">
        <v>1925</v>
      </c>
      <c r="C37" s="155">
        <f>+'61 thu TT 342'!D90</f>
        <v>206400</v>
      </c>
      <c r="D37" s="155">
        <f>+'61 thu TT 342'!E90</f>
        <v>193387</v>
      </c>
      <c r="E37" s="155">
        <f t="shared" si="0"/>
        <v>-13013</v>
      </c>
      <c r="F37" s="156">
        <f t="shared" si="1"/>
        <v>0.93695251937984492</v>
      </c>
    </row>
    <row r="38" spans="1:6" s="158" customFormat="1" ht="20.25" customHeight="1">
      <c r="A38" s="153" t="s">
        <v>88</v>
      </c>
      <c r="B38" s="154" t="s">
        <v>1926</v>
      </c>
      <c r="C38" s="155">
        <f>+'61 thu TT 342'!D93</f>
        <v>30400</v>
      </c>
      <c r="D38" s="155">
        <f>+'61 thu TT 342'!E93</f>
        <v>0</v>
      </c>
      <c r="E38" s="155">
        <f t="shared" si="0"/>
        <v>-30400</v>
      </c>
      <c r="F38" s="156">
        <f t="shared" si="1"/>
        <v>0</v>
      </c>
    </row>
    <row r="39" spans="1:6" s="158" customFormat="1" ht="28.5">
      <c r="A39" s="153" t="s">
        <v>1927</v>
      </c>
      <c r="B39" s="154" t="s">
        <v>1928</v>
      </c>
      <c r="C39" s="433">
        <f>710667.969727168+C37</f>
        <v>917067.96972716798</v>
      </c>
      <c r="D39" s="433">
        <v>941688.46488618944</v>
      </c>
      <c r="E39" s="155">
        <f t="shared" si="0"/>
        <v>24620.495159021462</v>
      </c>
      <c r="F39" s="156">
        <f t="shared" si="1"/>
        <v>1.0268469687872166</v>
      </c>
    </row>
    <row r="40" spans="1:6">
      <c r="A40" s="498"/>
      <c r="B40" s="498"/>
      <c r="C40" s="498"/>
      <c r="D40" s="498"/>
      <c r="E40" s="498"/>
      <c r="F40" s="498"/>
    </row>
    <row r="41" spans="1:6" ht="16.5">
      <c r="A41" s="163"/>
      <c r="D41" s="558" t="s">
        <v>3019</v>
      </c>
    </row>
  </sheetData>
  <mergeCells count="10">
    <mergeCell ref="A40:F40"/>
    <mergeCell ref="A1:F1"/>
    <mergeCell ref="A2:F2"/>
    <mergeCell ref="A3:F3"/>
    <mergeCell ref="A4:F4"/>
    <mergeCell ref="A5:A6"/>
    <mergeCell ref="B5:B6"/>
    <mergeCell ref="C5:C6"/>
    <mergeCell ref="D5:D6"/>
    <mergeCell ref="E5:F5"/>
  </mergeCells>
  <pageMargins left="0.86" right="0.52" top="0.75" bottom="0.75" header="0.3" footer="0.3"/>
  <pageSetup paperSize="9" scale="80" fitToHeight="0" orientation="portrait" verticalDpi="0" r:id="rId1"/>
  <ignoredErrors>
    <ignoredError sqref="F39"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F24B3-FB43-4073-AD81-D380506D0C13}">
  <sheetPr>
    <tabColor rgb="FFFF0000"/>
  </sheetPr>
  <dimension ref="A1:G45"/>
  <sheetViews>
    <sheetView zoomScaleNormal="100" workbookViewId="0">
      <selection activeCell="D45" sqref="D45"/>
    </sheetView>
  </sheetViews>
  <sheetFormatPr defaultColWidth="9.140625" defaultRowHeight="15"/>
  <cols>
    <col min="1" max="1" width="6.5703125" style="152" customWidth="1"/>
    <col min="2" max="2" width="38.7109375" style="152" customWidth="1"/>
    <col min="3" max="3" width="12.7109375" style="152" customWidth="1"/>
    <col min="4" max="4" width="13.7109375" style="152" customWidth="1"/>
    <col min="5" max="5" width="14.85546875" style="152" customWidth="1"/>
    <col min="6" max="7" width="12.7109375" style="152" bestFit="1" customWidth="1"/>
    <col min="8" max="16384" width="9.140625" style="152"/>
  </cols>
  <sheetData>
    <row r="1" spans="1:5">
      <c r="A1" s="499" t="s">
        <v>1944</v>
      </c>
      <c r="B1" s="499"/>
      <c r="C1" s="499"/>
      <c r="D1" s="499"/>
      <c r="E1" s="499"/>
    </row>
    <row r="2" spans="1:5">
      <c r="A2" s="499" t="s">
        <v>1943</v>
      </c>
      <c r="B2" s="499"/>
      <c r="C2" s="499"/>
      <c r="D2" s="499"/>
      <c r="E2" s="499"/>
    </row>
    <row r="3" spans="1:5">
      <c r="A3" s="500" t="str">
        <f>+'B 48 - NĐ 31'!A3:F3</f>
        <v>(Kèm theo Nghị quyết số             /NQ-HĐND ngày 27/6/2025 của HĐND tỉnh Hà Tĩnh)</v>
      </c>
      <c r="B3" s="500"/>
      <c r="C3" s="500"/>
      <c r="D3" s="500"/>
      <c r="E3" s="500"/>
    </row>
    <row r="4" spans="1:5">
      <c r="A4" s="501" t="s">
        <v>917</v>
      </c>
      <c r="B4" s="501"/>
      <c r="C4" s="501"/>
      <c r="D4" s="501"/>
      <c r="E4" s="501"/>
    </row>
    <row r="5" spans="1:5">
      <c r="A5" s="164" t="s">
        <v>35</v>
      </c>
      <c r="B5" s="164" t="s">
        <v>36</v>
      </c>
      <c r="C5" s="164" t="s">
        <v>1894</v>
      </c>
      <c r="D5" s="164" t="s">
        <v>1895</v>
      </c>
      <c r="E5" s="164" t="s">
        <v>1931</v>
      </c>
    </row>
    <row r="6" spans="1:5">
      <c r="A6" s="153" t="s">
        <v>44</v>
      </c>
      <c r="B6" s="153" t="s">
        <v>45</v>
      </c>
      <c r="C6" s="153">
        <v>1</v>
      </c>
      <c r="D6" s="153">
        <v>2</v>
      </c>
      <c r="E6" s="153">
        <v>3</v>
      </c>
    </row>
    <row r="7" spans="1:5">
      <c r="A7" s="153" t="s">
        <v>44</v>
      </c>
      <c r="B7" s="154" t="s">
        <v>1932</v>
      </c>
      <c r="C7" s="161"/>
      <c r="D7" s="161"/>
      <c r="E7" s="159"/>
    </row>
    <row r="8" spans="1:5" s="158" customFormat="1" ht="14.25">
      <c r="A8" s="153" t="s">
        <v>51</v>
      </c>
      <c r="B8" s="154" t="s">
        <v>1933</v>
      </c>
      <c r="C8" s="155">
        <f>+C9+C10+C13+C14+C15+C16+C17</f>
        <v>17745539</v>
      </c>
      <c r="D8" s="155">
        <f>+D9+D10+D13+D14+D15+D16+D17</f>
        <v>25983643</v>
      </c>
      <c r="E8" s="156">
        <f>+D8/C8</f>
        <v>1.4642352086346884</v>
      </c>
    </row>
    <row r="9" spans="1:5">
      <c r="A9" s="159">
        <v>1</v>
      </c>
      <c r="B9" s="160" t="s">
        <v>1934</v>
      </c>
      <c r="C9" s="161">
        <f>5158995+550000</f>
        <v>5708995</v>
      </c>
      <c r="D9" s="161">
        <f>+'61 thu TT 342'!G10</f>
        <v>5541617</v>
      </c>
      <c r="E9" s="162">
        <f t="shared" ref="E9:E39" si="0">+D9/C9</f>
        <v>0.97068170492354611</v>
      </c>
    </row>
    <row r="10" spans="1:5">
      <c r="A10" s="159">
        <v>2</v>
      </c>
      <c r="B10" s="160" t="s">
        <v>121</v>
      </c>
      <c r="C10" s="161">
        <f>+C11+C12</f>
        <v>10802072</v>
      </c>
      <c r="D10" s="161">
        <f>+D11+D12</f>
        <v>11091512</v>
      </c>
      <c r="E10" s="162">
        <f t="shared" si="0"/>
        <v>1.0267948593566123</v>
      </c>
    </row>
    <row r="11" spans="1:5" s="169" customFormat="1">
      <c r="A11" s="165" t="s">
        <v>920</v>
      </c>
      <c r="B11" s="166" t="s">
        <v>777</v>
      </c>
      <c r="C11" s="167">
        <v>8041860</v>
      </c>
      <c r="D11" s="167">
        <f>+'61 thu TT 342'!G98</f>
        <v>8041860</v>
      </c>
      <c r="E11" s="168">
        <f t="shared" si="0"/>
        <v>1</v>
      </c>
    </row>
    <row r="12" spans="1:5" s="169" customFormat="1">
      <c r="A12" s="165" t="s">
        <v>920</v>
      </c>
      <c r="B12" s="166" t="s">
        <v>125</v>
      </c>
      <c r="C12" s="167">
        <v>2760212</v>
      </c>
      <c r="D12" s="167">
        <f>+'61 thu TT 342'!G99</f>
        <v>3049652</v>
      </c>
      <c r="E12" s="168">
        <f t="shared" si="0"/>
        <v>1.1048615106375888</v>
      </c>
    </row>
    <row r="13" spans="1:5">
      <c r="A13" s="159">
        <v>3</v>
      </c>
      <c r="B13" s="160" t="s">
        <v>113</v>
      </c>
      <c r="C13" s="161">
        <v>0</v>
      </c>
      <c r="D13" s="161">
        <v>0</v>
      </c>
      <c r="E13" s="162"/>
    </row>
    <row r="14" spans="1:5">
      <c r="A14" s="159">
        <v>4</v>
      </c>
      <c r="B14" s="160" t="s">
        <v>1908</v>
      </c>
      <c r="C14" s="161">
        <v>0</v>
      </c>
      <c r="D14" s="161">
        <f>+'61 thu TT 342'!G104</f>
        <v>92120</v>
      </c>
      <c r="E14" s="162"/>
    </row>
    <row r="15" spans="1:5" ht="30">
      <c r="A15" s="159">
        <v>5</v>
      </c>
      <c r="B15" s="160" t="s">
        <v>1909</v>
      </c>
      <c r="C15" s="161">
        <v>997672</v>
      </c>
      <c r="D15" s="161">
        <f>+'61 thu TT 342'!G103</f>
        <v>8987495</v>
      </c>
      <c r="E15" s="162"/>
    </row>
    <row r="16" spans="1:5">
      <c r="A16" s="159">
        <v>6</v>
      </c>
      <c r="B16" s="160" t="s">
        <v>1935</v>
      </c>
      <c r="C16" s="161"/>
      <c r="D16" s="161">
        <f>+'61 thu TT 342'!G102</f>
        <v>77512</v>
      </c>
      <c r="E16" s="162"/>
    </row>
    <row r="17" spans="1:7">
      <c r="A17" s="159">
        <v>7</v>
      </c>
      <c r="B17" s="160" t="s">
        <v>1910</v>
      </c>
      <c r="C17" s="161">
        <v>236800</v>
      </c>
      <c r="D17" s="161">
        <f>+'61 thu TT 342'!G89</f>
        <v>193387</v>
      </c>
      <c r="E17" s="162">
        <f t="shared" si="0"/>
        <v>0.81666807432432431</v>
      </c>
    </row>
    <row r="18" spans="1:7" s="158" customFormat="1" ht="14.25">
      <c r="A18" s="153" t="s">
        <v>88</v>
      </c>
      <c r="B18" s="154" t="s">
        <v>1936</v>
      </c>
      <c r="C18" s="155">
        <f>+C19+C20+C23+C24</f>
        <v>17745539</v>
      </c>
      <c r="D18" s="155">
        <f>+D19+D20+D23+D24</f>
        <v>25639210</v>
      </c>
      <c r="E18" s="156">
        <f t="shared" si="0"/>
        <v>1.4448256544926588</v>
      </c>
      <c r="F18" s="157"/>
    </row>
    <row r="19" spans="1:7">
      <c r="A19" s="159">
        <v>1</v>
      </c>
      <c r="B19" s="160" t="s">
        <v>1937</v>
      </c>
      <c r="C19" s="161">
        <v>10052056.229026001</v>
      </c>
      <c r="D19" s="161">
        <f>+'62 chi TT 342'!F10+'62 chi TT 342'!F42+'62 chi TT 342'!F43+'62 chi TT 342'!F57+'62 chi TT 342'!F66</f>
        <v>7582208</v>
      </c>
      <c r="E19" s="162">
        <f t="shared" si="0"/>
        <v>0.75429422868784346</v>
      </c>
      <c r="F19" s="170"/>
    </row>
    <row r="20" spans="1:7">
      <c r="A20" s="159">
        <v>2</v>
      </c>
      <c r="B20" s="160" t="s">
        <v>1524</v>
      </c>
      <c r="C20" s="161">
        <f>+C21+C22</f>
        <v>7693482.7709739991</v>
      </c>
      <c r="D20" s="161">
        <f>+D21+D22</f>
        <v>9656313</v>
      </c>
      <c r="E20" s="162">
        <f t="shared" si="0"/>
        <v>1.2551289562162113</v>
      </c>
      <c r="F20" s="170"/>
    </row>
    <row r="21" spans="1:7" s="169" customFormat="1">
      <c r="A21" s="165" t="s">
        <v>920</v>
      </c>
      <c r="B21" s="166" t="s">
        <v>1526</v>
      </c>
      <c r="C21" s="167">
        <f>7694183-C22-700-0.22902600094676</f>
        <v>7433482.7709739991</v>
      </c>
      <c r="D21" s="167">
        <f>+'62 chi TT 342'!F61</f>
        <v>7403843</v>
      </c>
      <c r="E21" s="168">
        <f t="shared" si="0"/>
        <v>0.99601266702470403</v>
      </c>
    </row>
    <row r="22" spans="1:7" s="169" customFormat="1">
      <c r="A22" s="165" t="s">
        <v>920</v>
      </c>
      <c r="B22" s="166" t="s">
        <v>1938</v>
      </c>
      <c r="C22" s="167">
        <v>260000</v>
      </c>
      <c r="D22" s="167">
        <f>+'62 chi TT 342'!F62</f>
        <v>2252470</v>
      </c>
      <c r="E22" s="168">
        <f t="shared" si="0"/>
        <v>8.6633461538461543</v>
      </c>
    </row>
    <row r="23" spans="1:7">
      <c r="A23" s="159">
        <v>3</v>
      </c>
      <c r="B23" s="160" t="s">
        <v>1918</v>
      </c>
      <c r="C23" s="161">
        <v>0</v>
      </c>
      <c r="D23" s="161">
        <f>+'62 chi TT 342'!F58</f>
        <v>8393562</v>
      </c>
      <c r="E23" s="162"/>
    </row>
    <row r="24" spans="1:7">
      <c r="A24" s="159">
        <v>4</v>
      </c>
      <c r="B24" s="160" t="s">
        <v>1919</v>
      </c>
      <c r="C24" s="161">
        <v>0</v>
      </c>
      <c r="D24" s="161">
        <f>+'62 chi TT 342'!F65</f>
        <v>7127</v>
      </c>
      <c r="E24" s="162"/>
    </row>
    <row r="25" spans="1:7" s="158" customFormat="1" ht="42.75">
      <c r="A25" s="153" t="s">
        <v>90</v>
      </c>
      <c r="B25" s="154" t="s">
        <v>1939</v>
      </c>
      <c r="C25" s="155"/>
      <c r="D25" s="155">
        <f>+'62 chi TT 342'!F67</f>
        <v>81264</v>
      </c>
      <c r="E25" s="156"/>
    </row>
    <row r="26" spans="1:7" s="158" customFormat="1" ht="21" customHeight="1">
      <c r="A26" s="153" t="s">
        <v>99</v>
      </c>
      <c r="B26" s="154" t="s">
        <v>1940</v>
      </c>
      <c r="C26" s="155">
        <f>+C8-C18-C25</f>
        <v>0</v>
      </c>
      <c r="D26" s="155">
        <f>+D8-D18-D25</f>
        <v>263169</v>
      </c>
      <c r="E26" s="156"/>
      <c r="F26" s="157"/>
    </row>
    <row r="27" spans="1:7" ht="18.75" customHeight="1">
      <c r="A27" s="153" t="s">
        <v>45</v>
      </c>
      <c r="B27" s="154" t="s">
        <v>1945</v>
      </c>
      <c r="C27" s="161"/>
      <c r="D27" s="161"/>
      <c r="E27" s="162"/>
    </row>
    <row r="28" spans="1:7" s="158" customFormat="1" ht="20.25" customHeight="1">
      <c r="A28" s="153" t="s">
        <v>51</v>
      </c>
      <c r="B28" s="154" t="s">
        <v>1933</v>
      </c>
      <c r="C28" s="155">
        <f>+C29+C30+C33+C34+C35</f>
        <v>9592326.7709739991</v>
      </c>
      <c r="D28" s="155">
        <f>+D29+D30+D33+D34+D35</f>
        <v>15558753</v>
      </c>
      <c r="E28" s="156">
        <f t="shared" si="0"/>
        <v>1.6219998934023152</v>
      </c>
      <c r="F28" s="157"/>
      <c r="G28" s="157"/>
    </row>
    <row r="29" spans="1:7">
      <c r="A29" s="159">
        <v>1</v>
      </c>
      <c r="B29" s="160" t="s">
        <v>1934</v>
      </c>
      <c r="C29" s="161">
        <v>1898844</v>
      </c>
      <c r="D29" s="161">
        <f>+'61 thu TT 342'!H10</f>
        <v>2762208</v>
      </c>
      <c r="E29" s="162">
        <f t="shared" si="0"/>
        <v>1.4546787413815985</v>
      </c>
      <c r="G29" s="170"/>
    </row>
    <row r="30" spans="1:7">
      <c r="A30" s="159">
        <v>2</v>
      </c>
      <c r="B30" s="160" t="s">
        <v>121</v>
      </c>
      <c r="C30" s="161">
        <f>+C31+C32</f>
        <v>7693482.7709739991</v>
      </c>
      <c r="D30" s="161">
        <f>+D31+D32</f>
        <v>9656313</v>
      </c>
      <c r="E30" s="162">
        <f t="shared" si="0"/>
        <v>1.2551289562162113</v>
      </c>
    </row>
    <row r="31" spans="1:7" s="169" customFormat="1">
      <c r="A31" s="165" t="s">
        <v>920</v>
      </c>
      <c r="B31" s="166" t="s">
        <v>1906</v>
      </c>
      <c r="C31" s="167">
        <v>7433482.7709739991</v>
      </c>
      <c r="D31" s="167">
        <f>+'61 thu TT 342'!H98</f>
        <v>7403843</v>
      </c>
      <c r="E31" s="168">
        <f t="shared" si="0"/>
        <v>0.99601266702470403</v>
      </c>
    </row>
    <row r="32" spans="1:7" s="169" customFormat="1">
      <c r="A32" s="165" t="s">
        <v>920</v>
      </c>
      <c r="B32" s="166" t="s">
        <v>1907</v>
      </c>
      <c r="C32" s="167">
        <v>260000</v>
      </c>
      <c r="D32" s="167">
        <f>+'61 thu TT 342'!H99</f>
        <v>2252470</v>
      </c>
      <c r="E32" s="168">
        <f t="shared" si="0"/>
        <v>8.6633461538461543</v>
      </c>
    </row>
    <row r="33" spans="1:5">
      <c r="A33" s="159">
        <v>3</v>
      </c>
      <c r="B33" s="160" t="s">
        <v>1908</v>
      </c>
      <c r="C33" s="161"/>
      <c r="D33" s="161">
        <f>+'61 thu TT 342'!H104</f>
        <v>191028</v>
      </c>
      <c r="E33" s="162"/>
    </row>
    <row r="34" spans="1:5" ht="30">
      <c r="A34" s="159">
        <v>4</v>
      </c>
      <c r="B34" s="160" t="s">
        <v>1909</v>
      </c>
      <c r="C34" s="161">
        <v>0</v>
      </c>
      <c r="D34" s="161">
        <f>+'61 thu TT 342'!H103</f>
        <v>2926722</v>
      </c>
      <c r="E34" s="162"/>
    </row>
    <row r="35" spans="1:5" ht="16.5" customHeight="1">
      <c r="A35" s="159">
        <v>5</v>
      </c>
      <c r="B35" s="160" t="s">
        <v>1935</v>
      </c>
      <c r="C35" s="161">
        <v>0</v>
      </c>
      <c r="D35" s="161">
        <f>+'61 thu TT 342'!H102</f>
        <v>22482</v>
      </c>
      <c r="E35" s="162"/>
    </row>
    <row r="36" spans="1:5" s="158" customFormat="1" ht="14.25">
      <c r="A36" s="153" t="s">
        <v>88</v>
      </c>
      <c r="B36" s="154" t="s">
        <v>1936</v>
      </c>
      <c r="C36" s="155">
        <f>+C37+C38+C41+C42</f>
        <v>9592326.7709739991</v>
      </c>
      <c r="D36" s="155">
        <f>+D37+D38+D41+D42</f>
        <v>15412010</v>
      </c>
      <c r="E36" s="156">
        <f t="shared" si="0"/>
        <v>1.6067019366600532</v>
      </c>
    </row>
    <row r="37" spans="1:5">
      <c r="A37" s="159">
        <v>1</v>
      </c>
      <c r="B37" s="160" t="s">
        <v>1941</v>
      </c>
      <c r="C37" s="161">
        <v>8191012</v>
      </c>
      <c r="D37" s="161">
        <f>+'62 chi TT 342'!G10+'62 chi TT 342'!G42+'62 chi TT 342'!G43+'62 chi TT 342'!G57</f>
        <v>9978424</v>
      </c>
      <c r="E37" s="162">
        <f t="shared" si="0"/>
        <v>1.2182162594805135</v>
      </c>
    </row>
    <row r="38" spans="1:5">
      <c r="A38" s="159">
        <v>2</v>
      </c>
      <c r="B38" s="160" t="s">
        <v>1524</v>
      </c>
      <c r="C38" s="161">
        <f>+C39+C40</f>
        <v>1401314.7709739991</v>
      </c>
      <c r="D38" s="161">
        <f>+D39+D40</f>
        <v>3010545</v>
      </c>
      <c r="E38" s="162">
        <f t="shared" si="0"/>
        <v>2.1483717023174513</v>
      </c>
    </row>
    <row r="39" spans="1:5" s="169" customFormat="1">
      <c r="A39" s="165" t="s">
        <v>920</v>
      </c>
      <c r="B39" s="166" t="s">
        <v>1526</v>
      </c>
      <c r="C39" s="167">
        <f>1402015-0.22902600094676-700</f>
        <v>1401314.7709739991</v>
      </c>
      <c r="D39" s="167">
        <f>+'62 chi TT 342'!G61</f>
        <v>1367170</v>
      </c>
      <c r="E39" s="168">
        <f t="shared" si="0"/>
        <v>0.97563376075008024</v>
      </c>
    </row>
    <row r="40" spans="1:5" s="169" customFormat="1">
      <c r="A40" s="165" t="s">
        <v>920</v>
      </c>
      <c r="B40" s="166" t="s">
        <v>1938</v>
      </c>
      <c r="C40" s="167"/>
      <c r="D40" s="167">
        <f>+'62 chi TT 342'!G62</f>
        <v>1643375</v>
      </c>
      <c r="E40" s="168"/>
    </row>
    <row r="41" spans="1:5">
      <c r="A41" s="159">
        <v>3</v>
      </c>
      <c r="B41" s="160" t="s">
        <v>1918</v>
      </c>
      <c r="C41" s="161">
        <v>0</v>
      </c>
      <c r="D41" s="161">
        <f>+'62 chi TT 342'!G58</f>
        <v>2345529</v>
      </c>
      <c r="E41" s="162"/>
    </row>
    <row r="42" spans="1:5">
      <c r="A42" s="159">
        <v>4</v>
      </c>
      <c r="B42" s="160" t="s">
        <v>1919</v>
      </c>
      <c r="C42" s="161">
        <v>0</v>
      </c>
      <c r="D42" s="161">
        <f>+'62 chi TT 342'!G65</f>
        <v>77512</v>
      </c>
      <c r="E42" s="162"/>
    </row>
    <row r="43" spans="1:5" s="158" customFormat="1" ht="18.75" customHeight="1">
      <c r="A43" s="153" t="s">
        <v>90</v>
      </c>
      <c r="B43" s="154" t="s">
        <v>1942</v>
      </c>
      <c r="C43" s="155">
        <f>+C28-C36</f>
        <v>0</v>
      </c>
      <c r="D43" s="155">
        <f>+D28-D36</f>
        <v>146743</v>
      </c>
      <c r="E43" s="156"/>
    </row>
    <row r="44" spans="1:5">
      <c r="A44" s="163"/>
    </row>
    <row r="45" spans="1:5" ht="16.5">
      <c r="D45" s="558" t="s">
        <v>3019</v>
      </c>
    </row>
  </sheetData>
  <mergeCells count="4">
    <mergeCell ref="A1:E1"/>
    <mergeCell ref="A2:E2"/>
    <mergeCell ref="A3:E3"/>
    <mergeCell ref="A4:E4"/>
  </mergeCells>
  <pageMargins left="0.8" right="0.6" top="0.56000000000000005" bottom="0.75" header="0.3" footer="0.3"/>
  <pageSetup paperSize="9" orientation="portrait" verticalDpi="0" r:id="rId1"/>
  <ignoredErrors>
    <ignoredError sqref="E8:E43"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C40D9-9198-4199-BF03-05BC3E8069BC}">
  <sheetPr>
    <tabColor rgb="FFFF0000"/>
  </sheetPr>
  <dimension ref="A1:I70"/>
  <sheetViews>
    <sheetView zoomScaleNormal="100" workbookViewId="0">
      <selection activeCell="F70" sqref="F70"/>
    </sheetView>
  </sheetViews>
  <sheetFormatPr defaultColWidth="9.140625" defaultRowHeight="15"/>
  <cols>
    <col min="1" max="1" width="8" style="152" customWidth="1"/>
    <col min="2" max="2" width="41" style="152" customWidth="1"/>
    <col min="3" max="4" width="10.85546875" style="152" bestFit="1" customWidth="1"/>
    <col min="5" max="5" width="11" style="152" customWidth="1"/>
    <col min="6" max="6" width="10.42578125" style="152" customWidth="1"/>
    <col min="7" max="16384" width="9.140625" style="152"/>
  </cols>
  <sheetData>
    <row r="1" spans="1:8">
      <c r="A1" s="499" t="s">
        <v>1977</v>
      </c>
      <c r="B1" s="499"/>
      <c r="C1" s="499"/>
      <c r="D1" s="499"/>
      <c r="E1" s="499"/>
      <c r="F1" s="499"/>
      <c r="G1" s="499"/>
      <c r="H1" s="499"/>
    </row>
    <row r="2" spans="1:8">
      <c r="A2" s="499" t="s">
        <v>1976</v>
      </c>
      <c r="B2" s="499"/>
      <c r="C2" s="499"/>
      <c r="D2" s="499"/>
      <c r="E2" s="499"/>
      <c r="F2" s="499"/>
      <c r="G2" s="499"/>
      <c r="H2" s="499"/>
    </row>
    <row r="3" spans="1:8">
      <c r="A3" s="500" t="str">
        <f>+'B 49 - NĐ 31'!A3:E3</f>
        <v>(Kèm theo Nghị quyết số             /NQ-HĐND ngày 27/6/2025 của HĐND tỉnh Hà Tĩnh)</v>
      </c>
      <c r="B3" s="500"/>
      <c r="C3" s="500"/>
      <c r="D3" s="500"/>
      <c r="E3" s="500"/>
      <c r="F3" s="500"/>
      <c r="G3" s="500"/>
      <c r="H3" s="500"/>
    </row>
    <row r="4" spans="1:8">
      <c r="A4" s="501" t="s">
        <v>917</v>
      </c>
      <c r="B4" s="501"/>
      <c r="C4" s="501"/>
      <c r="D4" s="501"/>
      <c r="E4" s="501"/>
      <c r="F4" s="501"/>
      <c r="G4" s="501"/>
      <c r="H4" s="501"/>
    </row>
    <row r="5" spans="1:8">
      <c r="A5" s="503" t="s">
        <v>35</v>
      </c>
      <c r="B5" s="503" t="s">
        <v>36</v>
      </c>
      <c r="C5" s="503" t="s">
        <v>1894</v>
      </c>
      <c r="D5" s="503"/>
      <c r="E5" s="503" t="s">
        <v>1895</v>
      </c>
      <c r="F5" s="503"/>
      <c r="G5" s="503" t="s">
        <v>1931</v>
      </c>
      <c r="H5" s="503"/>
    </row>
    <row r="6" spans="1:8" ht="25.5">
      <c r="A6" s="503"/>
      <c r="B6" s="503"/>
      <c r="C6" s="164" t="s">
        <v>206</v>
      </c>
      <c r="D6" s="164" t="s">
        <v>1946</v>
      </c>
      <c r="E6" s="164" t="s">
        <v>206</v>
      </c>
      <c r="F6" s="164" t="s">
        <v>1946</v>
      </c>
      <c r="G6" s="164" t="s">
        <v>206</v>
      </c>
      <c r="H6" s="164" t="s">
        <v>1946</v>
      </c>
    </row>
    <row r="7" spans="1:8" s="172" customFormat="1" ht="11.25">
      <c r="A7" s="171" t="s">
        <v>44</v>
      </c>
      <c r="B7" s="171" t="s">
        <v>45</v>
      </c>
      <c r="C7" s="171">
        <v>1</v>
      </c>
      <c r="D7" s="171">
        <v>2</v>
      </c>
      <c r="E7" s="171">
        <v>3</v>
      </c>
      <c r="F7" s="171">
        <v>4</v>
      </c>
      <c r="G7" s="171" t="s">
        <v>1947</v>
      </c>
      <c r="H7" s="171" t="s">
        <v>1948</v>
      </c>
    </row>
    <row r="8" spans="1:8">
      <c r="A8" s="164"/>
      <c r="B8" s="173" t="s">
        <v>1949</v>
      </c>
      <c r="C8" s="174">
        <f>+C9+C66+C67+C68</f>
        <v>18497672</v>
      </c>
      <c r="D8" s="174">
        <f t="shared" ref="D8:F8" si="0">+D9+D66+D67+D68</f>
        <v>8688272</v>
      </c>
      <c r="E8" s="174">
        <f t="shared" si="0"/>
        <v>30609877</v>
      </c>
      <c r="F8" s="174">
        <f t="shared" si="0"/>
        <v>22080802</v>
      </c>
      <c r="G8" s="175">
        <f>+E8/C8</f>
        <v>1.6547961819195409</v>
      </c>
      <c r="H8" s="175">
        <f>+F8/D8</f>
        <v>2.5414492087724692</v>
      </c>
    </row>
    <row r="9" spans="1:8" s="158" customFormat="1" ht="14.25">
      <c r="A9" s="164" t="s">
        <v>44</v>
      </c>
      <c r="B9" s="173" t="s">
        <v>1950</v>
      </c>
      <c r="C9" s="174">
        <f>+C10+C56+C57+C64+C65</f>
        <v>17500000</v>
      </c>
      <c r="D9" s="174">
        <f t="shared" ref="D9:E9" si="1">+D10+D56+D57+D64+D65</f>
        <v>7690600</v>
      </c>
      <c r="E9" s="174">
        <f t="shared" si="1"/>
        <v>18072024</v>
      </c>
      <c r="F9" s="174">
        <f>+F10+F56+F57+F64+F65</f>
        <v>9542949</v>
      </c>
      <c r="G9" s="175">
        <f t="shared" ref="G9:H63" si="2">+E9/C9</f>
        <v>1.0326870857142858</v>
      </c>
      <c r="H9" s="175">
        <f t="shared" si="2"/>
        <v>1.2408588406626271</v>
      </c>
    </row>
    <row r="10" spans="1:8" s="158" customFormat="1" ht="14.25">
      <c r="A10" s="164" t="s">
        <v>51</v>
      </c>
      <c r="B10" s="173" t="s">
        <v>52</v>
      </c>
      <c r="C10" s="174">
        <f>+C11+C16+C21+C28+C33+C34+C37+C38+C43+C44+C45+C46+C47+C48+C49+C50+C51+C52+C53+C54+C55</f>
        <v>8100000</v>
      </c>
      <c r="D10" s="174">
        <f t="shared" ref="D10:F10" si="3">+D11+D16+D21+D28+D33+D34+D37+D38+D43+D44+D45+D46+D47+D48+D49+D50+D51+D52+D53+D54+D55</f>
        <v>7690600</v>
      </c>
      <c r="E10" s="174">
        <f t="shared" si="3"/>
        <v>10234792</v>
      </c>
      <c r="F10" s="174">
        <f t="shared" si="3"/>
        <v>9424401</v>
      </c>
      <c r="G10" s="175">
        <f t="shared" si="2"/>
        <v>1.2635545679012345</v>
      </c>
      <c r="H10" s="175">
        <f t="shared" si="2"/>
        <v>1.2254441786076509</v>
      </c>
    </row>
    <row r="11" spans="1:8">
      <c r="A11" s="2">
        <v>1</v>
      </c>
      <c r="B11" s="176" t="s">
        <v>1951</v>
      </c>
      <c r="C11" s="177">
        <v>1075370</v>
      </c>
      <c r="D11" s="177">
        <v>1075370</v>
      </c>
      <c r="E11" s="177">
        <f>SUM(E12:E15)</f>
        <v>1227177</v>
      </c>
      <c r="F11" s="177">
        <f>SUM(F12:F15)</f>
        <v>1227177</v>
      </c>
      <c r="G11" s="178">
        <f t="shared" si="2"/>
        <v>1.141167226164018</v>
      </c>
      <c r="H11" s="178">
        <f t="shared" si="2"/>
        <v>1.141167226164018</v>
      </c>
    </row>
    <row r="12" spans="1:8" s="169" customFormat="1">
      <c r="A12" s="179"/>
      <c r="B12" s="180" t="s">
        <v>54</v>
      </c>
      <c r="C12" s="181"/>
      <c r="D12" s="181"/>
      <c r="E12" s="181">
        <f>+'61 thu TT 342'!E13</f>
        <v>384799</v>
      </c>
      <c r="F12" s="181">
        <f>+E12</f>
        <v>384799</v>
      </c>
      <c r="G12" s="182"/>
      <c r="H12" s="182"/>
    </row>
    <row r="13" spans="1:8" s="169" customFormat="1">
      <c r="A13" s="179"/>
      <c r="B13" s="180" t="s">
        <v>55</v>
      </c>
      <c r="C13" s="181"/>
      <c r="D13" s="181"/>
      <c r="E13" s="181">
        <f>+'61 thu TT 342'!E14</f>
        <v>123985</v>
      </c>
      <c r="F13" s="181">
        <f t="shared" ref="F13:F15" si="4">+E13</f>
        <v>123985</v>
      </c>
      <c r="G13" s="182"/>
      <c r="H13" s="182"/>
    </row>
    <row r="14" spans="1:8" s="169" customFormat="1">
      <c r="A14" s="179"/>
      <c r="B14" s="180" t="s">
        <v>56</v>
      </c>
      <c r="C14" s="181"/>
      <c r="D14" s="181"/>
      <c r="E14" s="181">
        <f>+'61 thu TT 342'!E15</f>
        <v>713547</v>
      </c>
      <c r="F14" s="181">
        <f t="shared" si="4"/>
        <v>713547</v>
      </c>
      <c r="G14" s="182"/>
      <c r="H14" s="182"/>
    </row>
    <row r="15" spans="1:8" s="169" customFormat="1">
      <c r="A15" s="179"/>
      <c r="B15" s="180" t="s">
        <v>57</v>
      </c>
      <c r="C15" s="181"/>
      <c r="D15" s="181"/>
      <c r="E15" s="181">
        <f>+'61 thu TT 342'!E16</f>
        <v>4846</v>
      </c>
      <c r="F15" s="181">
        <f t="shared" si="4"/>
        <v>4846</v>
      </c>
      <c r="G15" s="182"/>
      <c r="H15" s="182"/>
    </row>
    <row r="16" spans="1:8">
      <c r="A16" s="2">
        <v>2</v>
      </c>
      <c r="B16" s="176" t="s">
        <v>1952</v>
      </c>
      <c r="C16" s="177">
        <v>104630</v>
      </c>
      <c r="D16" s="177">
        <v>104630</v>
      </c>
      <c r="E16" s="177">
        <f>SUM(E17:E20)</f>
        <v>85637</v>
      </c>
      <c r="F16" s="177">
        <f>SUM(F17:F20)</f>
        <v>85637</v>
      </c>
      <c r="G16" s="178">
        <f t="shared" si="2"/>
        <v>0.81847462486858458</v>
      </c>
      <c r="H16" s="178">
        <f t="shared" si="2"/>
        <v>0.81847462486858458</v>
      </c>
    </row>
    <row r="17" spans="1:9" s="169" customFormat="1">
      <c r="A17" s="179"/>
      <c r="B17" s="180" t="s">
        <v>54</v>
      </c>
      <c r="C17" s="181"/>
      <c r="D17" s="181"/>
      <c r="E17" s="181">
        <f>+'61 thu TT 342'!E18</f>
        <v>37501</v>
      </c>
      <c r="F17" s="181">
        <f>+E17</f>
        <v>37501</v>
      </c>
      <c r="G17" s="182"/>
      <c r="H17" s="182"/>
    </row>
    <row r="18" spans="1:9" s="169" customFormat="1">
      <c r="A18" s="179"/>
      <c r="B18" s="180" t="s">
        <v>55</v>
      </c>
      <c r="C18" s="181"/>
      <c r="D18" s="181"/>
      <c r="E18" s="181">
        <f>+'61 thu TT 342'!E19</f>
        <v>37271</v>
      </c>
      <c r="F18" s="181">
        <f t="shared" ref="F18:F20" si="5">+E18</f>
        <v>37271</v>
      </c>
      <c r="G18" s="182"/>
      <c r="H18" s="182"/>
    </row>
    <row r="19" spans="1:9" s="169" customFormat="1">
      <c r="A19" s="179"/>
      <c r="B19" s="180" t="s">
        <v>56</v>
      </c>
      <c r="C19" s="181"/>
      <c r="D19" s="181"/>
      <c r="E19" s="181">
        <f>+'61 thu TT 342'!E20</f>
        <v>286</v>
      </c>
      <c r="F19" s="181">
        <f t="shared" si="5"/>
        <v>286</v>
      </c>
      <c r="G19" s="182"/>
      <c r="H19" s="182"/>
    </row>
    <row r="20" spans="1:9" s="169" customFormat="1">
      <c r="A20" s="179"/>
      <c r="B20" s="180" t="s">
        <v>57</v>
      </c>
      <c r="C20" s="181"/>
      <c r="D20" s="181"/>
      <c r="E20" s="181">
        <f>+'61 thu TT 342'!E21</f>
        <v>10579</v>
      </c>
      <c r="F20" s="181">
        <f t="shared" si="5"/>
        <v>10579</v>
      </c>
      <c r="G20" s="182"/>
      <c r="H20" s="182"/>
    </row>
    <row r="21" spans="1:9" ht="25.5">
      <c r="A21" s="2">
        <v>3</v>
      </c>
      <c r="B21" s="176" t="s">
        <v>59</v>
      </c>
      <c r="C21" s="177">
        <v>1950000</v>
      </c>
      <c r="D21" s="177">
        <v>1950000</v>
      </c>
      <c r="E21" s="177">
        <f>SUM(E22:E27)</f>
        <v>1087406</v>
      </c>
      <c r="F21" s="177">
        <f>SUM(F22:F27)</f>
        <v>1087406</v>
      </c>
      <c r="G21" s="178">
        <f t="shared" si="2"/>
        <v>0.55764410256410257</v>
      </c>
      <c r="H21" s="178">
        <f t="shared" si="2"/>
        <v>0.55764410256410257</v>
      </c>
    </row>
    <row r="22" spans="1:9" s="169" customFormat="1">
      <c r="A22" s="179"/>
      <c r="B22" s="180" t="s">
        <v>54</v>
      </c>
      <c r="C22" s="181"/>
      <c r="D22" s="181"/>
      <c r="E22" s="181">
        <f>+'61 thu TT 342'!E23</f>
        <v>265192</v>
      </c>
      <c r="F22" s="181">
        <f>+E22</f>
        <v>265192</v>
      </c>
      <c r="G22" s="182"/>
      <c r="H22" s="182"/>
    </row>
    <row r="23" spans="1:9" s="169" customFormat="1">
      <c r="A23" s="179"/>
      <c r="B23" s="180" t="s">
        <v>55</v>
      </c>
      <c r="C23" s="181"/>
      <c r="D23" s="181"/>
      <c r="E23" s="181">
        <f>+'61 thu TT 342'!E24</f>
        <v>821547</v>
      </c>
      <c r="F23" s="181">
        <f t="shared" ref="F23:F26" si="6">+E23</f>
        <v>821547</v>
      </c>
      <c r="G23" s="182"/>
      <c r="H23" s="182"/>
    </row>
    <row r="24" spans="1:9" s="169" customFormat="1" hidden="1">
      <c r="A24" s="179"/>
      <c r="B24" s="180" t="s">
        <v>60</v>
      </c>
      <c r="C24" s="181"/>
      <c r="D24" s="181"/>
      <c r="E24" s="181"/>
      <c r="F24" s="181">
        <f t="shared" si="6"/>
        <v>0</v>
      </c>
      <c r="G24" s="182"/>
      <c r="H24" s="182"/>
    </row>
    <row r="25" spans="1:9" s="169" customFormat="1" hidden="1">
      <c r="A25" s="179"/>
      <c r="B25" s="180" t="s">
        <v>56</v>
      </c>
      <c r="C25" s="181"/>
      <c r="D25" s="181"/>
      <c r="E25" s="181"/>
      <c r="F25" s="181">
        <f t="shared" si="6"/>
        <v>0</v>
      </c>
      <c r="G25" s="182"/>
      <c r="H25" s="182"/>
    </row>
    <row r="26" spans="1:9" s="169" customFormat="1">
      <c r="A26" s="179"/>
      <c r="B26" s="180" t="s">
        <v>57</v>
      </c>
      <c r="C26" s="181"/>
      <c r="D26" s="181"/>
      <c r="E26" s="181">
        <f>+'61 thu TT 342'!E27</f>
        <v>667</v>
      </c>
      <c r="F26" s="181">
        <f t="shared" si="6"/>
        <v>667</v>
      </c>
      <c r="G26" s="182"/>
      <c r="H26" s="182"/>
    </row>
    <row r="27" spans="1:9" s="169" customFormat="1" hidden="1">
      <c r="A27" s="179"/>
      <c r="B27" s="180" t="s">
        <v>61</v>
      </c>
      <c r="C27" s="181"/>
      <c r="D27" s="181"/>
      <c r="E27" s="181"/>
      <c r="F27" s="181"/>
      <c r="G27" s="182" t="e">
        <f t="shared" si="2"/>
        <v>#DIV/0!</v>
      </c>
      <c r="H27" s="182" t="e">
        <f t="shared" si="2"/>
        <v>#DIV/0!</v>
      </c>
    </row>
    <row r="28" spans="1:9">
      <c r="A28" s="2">
        <v>4</v>
      </c>
      <c r="B28" s="176" t="s">
        <v>62</v>
      </c>
      <c r="C28" s="177">
        <v>1181000</v>
      </c>
      <c r="D28" s="177">
        <v>1181000</v>
      </c>
      <c r="E28" s="177">
        <f>SUM(E29:E32)</f>
        <v>1570312</v>
      </c>
      <c r="F28" s="177">
        <f>SUM(F29:F32)</f>
        <v>1570311</v>
      </c>
      <c r="G28" s="178">
        <f t="shared" si="2"/>
        <v>1.3296460626587638</v>
      </c>
      <c r="H28" s="178">
        <f t="shared" si="2"/>
        <v>1.3296452159187129</v>
      </c>
      <c r="I28" s="170"/>
    </row>
    <row r="29" spans="1:9" s="169" customFormat="1">
      <c r="A29" s="179"/>
      <c r="B29" s="180" t="s">
        <v>54</v>
      </c>
      <c r="C29" s="181"/>
      <c r="D29" s="181"/>
      <c r="E29" s="181">
        <f>+'61 thu TT 342'!E30</f>
        <v>1167289</v>
      </c>
      <c r="F29" s="181">
        <f>+E29</f>
        <v>1167289</v>
      </c>
      <c r="G29" s="182"/>
      <c r="H29" s="182"/>
    </row>
    <row r="30" spans="1:9" s="169" customFormat="1">
      <c r="A30" s="179"/>
      <c r="B30" s="180" t="s">
        <v>55</v>
      </c>
      <c r="C30" s="181"/>
      <c r="D30" s="181"/>
      <c r="E30" s="181">
        <f>+'61 thu TT 342'!E31</f>
        <v>212084</v>
      </c>
      <c r="F30" s="181">
        <f t="shared" ref="F30:F32" si="7">+E30</f>
        <v>212084</v>
      </c>
      <c r="G30" s="182"/>
      <c r="H30" s="182"/>
    </row>
    <row r="31" spans="1:9" s="169" customFormat="1">
      <c r="A31" s="179"/>
      <c r="B31" s="180" t="s">
        <v>56</v>
      </c>
      <c r="C31" s="181"/>
      <c r="D31" s="181"/>
      <c r="E31" s="181">
        <f>+'61 thu TT 342'!E32</f>
        <v>83886</v>
      </c>
      <c r="F31" s="181">
        <f>+E31-1</f>
        <v>83885</v>
      </c>
      <c r="G31" s="182"/>
      <c r="H31" s="182"/>
    </row>
    <row r="32" spans="1:9" s="169" customFormat="1">
      <c r="A32" s="179"/>
      <c r="B32" s="180" t="s">
        <v>57</v>
      </c>
      <c r="C32" s="181"/>
      <c r="D32" s="181"/>
      <c r="E32" s="181">
        <f>+'61 thu TT 342'!E33</f>
        <v>107053</v>
      </c>
      <c r="F32" s="181">
        <f t="shared" si="7"/>
        <v>107053</v>
      </c>
      <c r="G32" s="182"/>
      <c r="H32" s="182"/>
    </row>
    <row r="33" spans="1:8">
      <c r="A33" s="2">
        <v>5</v>
      </c>
      <c r="B33" s="176" t="s">
        <v>66</v>
      </c>
      <c r="C33" s="177">
        <v>355000</v>
      </c>
      <c r="D33" s="177">
        <v>355000</v>
      </c>
      <c r="E33" s="177">
        <f>+'61 thu TT 342'!E37</f>
        <v>539557</v>
      </c>
      <c r="F33" s="177">
        <f>+E33</f>
        <v>539557</v>
      </c>
      <c r="G33" s="178">
        <f t="shared" si="2"/>
        <v>1.5198788732394366</v>
      </c>
      <c r="H33" s="178">
        <f t="shared" si="2"/>
        <v>1.5198788732394366</v>
      </c>
    </row>
    <row r="34" spans="1:8">
      <c r="A34" s="2">
        <v>6</v>
      </c>
      <c r="B34" s="176" t="s">
        <v>67</v>
      </c>
      <c r="C34" s="177">
        <v>660000</v>
      </c>
      <c r="D34" s="177">
        <f>+C34-264000</f>
        <v>396000</v>
      </c>
      <c r="E34" s="177">
        <f>+'61 thu TT 342'!E38</f>
        <v>1122685</v>
      </c>
      <c r="F34" s="177">
        <f>+E34-'61 thu TT 342'!F38</f>
        <v>675486</v>
      </c>
      <c r="G34" s="178">
        <f t="shared" si="2"/>
        <v>1.7010378787878788</v>
      </c>
      <c r="H34" s="178">
        <f t="shared" si="2"/>
        <v>1.7057727272727272</v>
      </c>
    </row>
    <row r="35" spans="1:8" ht="25.5" hidden="1">
      <c r="A35" s="2" t="s">
        <v>920</v>
      </c>
      <c r="B35" s="180" t="s">
        <v>1953</v>
      </c>
      <c r="C35" s="177"/>
      <c r="D35" s="177"/>
      <c r="E35" s="177"/>
      <c r="F35" s="177"/>
      <c r="G35" s="178" t="e">
        <f t="shared" si="2"/>
        <v>#DIV/0!</v>
      </c>
      <c r="H35" s="178" t="e">
        <f t="shared" si="2"/>
        <v>#DIV/0!</v>
      </c>
    </row>
    <row r="36" spans="1:8" hidden="1">
      <c r="A36" s="2" t="s">
        <v>920</v>
      </c>
      <c r="B36" s="180" t="s">
        <v>1954</v>
      </c>
      <c r="C36" s="177"/>
      <c r="D36" s="177"/>
      <c r="E36" s="177"/>
      <c r="F36" s="177"/>
      <c r="G36" s="178" t="e">
        <f t="shared" si="2"/>
        <v>#DIV/0!</v>
      </c>
      <c r="H36" s="178" t="e">
        <f t="shared" si="2"/>
        <v>#DIV/0!</v>
      </c>
    </row>
    <row r="37" spans="1:8">
      <c r="A37" s="2">
        <v>7</v>
      </c>
      <c r="B37" s="176" t="s">
        <v>63</v>
      </c>
      <c r="C37" s="177">
        <v>360000</v>
      </c>
      <c r="D37" s="177">
        <v>360000</v>
      </c>
      <c r="E37" s="177">
        <f>+'61 thu TT 342'!E34</f>
        <v>535972</v>
      </c>
      <c r="F37" s="177">
        <f>+E37</f>
        <v>535972</v>
      </c>
      <c r="G37" s="178">
        <f t="shared" si="2"/>
        <v>1.4888111111111111</v>
      </c>
      <c r="H37" s="178">
        <f t="shared" si="2"/>
        <v>1.4888111111111111</v>
      </c>
    </row>
    <row r="38" spans="1:8">
      <c r="A38" s="2">
        <v>8</v>
      </c>
      <c r="B38" s="176" t="s">
        <v>1955</v>
      </c>
      <c r="C38" s="177">
        <v>150000</v>
      </c>
      <c r="D38" s="177">
        <f>+C38-65000</f>
        <v>85000</v>
      </c>
      <c r="E38" s="177">
        <f>+'61 thu TT 342'!E41</f>
        <v>211077</v>
      </c>
      <c r="F38" s="177">
        <f>+E38-'61 thu TT 342'!F41</f>
        <v>129335</v>
      </c>
      <c r="G38" s="178">
        <f t="shared" si="2"/>
        <v>1.4071800000000001</v>
      </c>
      <c r="H38" s="178">
        <f t="shared" si="2"/>
        <v>1.5215882352941177</v>
      </c>
    </row>
    <row r="39" spans="1:8" hidden="1">
      <c r="A39" s="2" t="s">
        <v>920</v>
      </c>
      <c r="B39" s="180" t="s">
        <v>1956</v>
      </c>
      <c r="C39" s="177"/>
      <c r="D39" s="177"/>
      <c r="E39" s="177"/>
      <c r="F39" s="177"/>
      <c r="G39" s="178" t="e">
        <f t="shared" si="2"/>
        <v>#DIV/0!</v>
      </c>
      <c r="H39" s="178" t="e">
        <f t="shared" si="2"/>
        <v>#DIV/0!</v>
      </c>
    </row>
    <row r="40" spans="1:8" hidden="1">
      <c r="A40" s="2" t="s">
        <v>920</v>
      </c>
      <c r="B40" s="180" t="s">
        <v>1957</v>
      </c>
      <c r="C40" s="177"/>
      <c r="D40" s="177"/>
      <c r="E40" s="177"/>
      <c r="F40" s="177"/>
      <c r="G40" s="178" t="e">
        <f t="shared" si="2"/>
        <v>#DIV/0!</v>
      </c>
      <c r="H40" s="178" t="e">
        <f t="shared" si="2"/>
        <v>#DIV/0!</v>
      </c>
    </row>
    <row r="41" spans="1:8" hidden="1">
      <c r="A41" s="2" t="s">
        <v>920</v>
      </c>
      <c r="B41" s="180" t="s">
        <v>1958</v>
      </c>
      <c r="C41" s="177"/>
      <c r="D41" s="177"/>
      <c r="E41" s="177"/>
      <c r="F41" s="177"/>
      <c r="G41" s="178" t="e">
        <f t="shared" si="2"/>
        <v>#DIV/0!</v>
      </c>
      <c r="H41" s="178" t="e">
        <f t="shared" si="2"/>
        <v>#DIV/0!</v>
      </c>
    </row>
    <row r="42" spans="1:8" hidden="1">
      <c r="A42" s="2" t="s">
        <v>920</v>
      </c>
      <c r="B42" s="180" t="s">
        <v>1959</v>
      </c>
      <c r="C42" s="177"/>
      <c r="D42" s="177"/>
      <c r="E42" s="177"/>
      <c r="F42" s="177"/>
      <c r="G42" s="178" t="e">
        <f t="shared" si="2"/>
        <v>#DIV/0!</v>
      </c>
      <c r="H42" s="178" t="e">
        <f t="shared" si="2"/>
        <v>#DIV/0!</v>
      </c>
    </row>
    <row r="43" spans="1:8">
      <c r="A43" s="2">
        <v>9</v>
      </c>
      <c r="B43" s="176" t="s">
        <v>64</v>
      </c>
      <c r="C43" s="177"/>
      <c r="D43" s="177"/>
      <c r="E43" s="177"/>
      <c r="F43" s="177"/>
      <c r="G43" s="178"/>
      <c r="H43" s="178"/>
    </row>
    <row r="44" spans="1:8">
      <c r="A44" s="2">
        <v>10</v>
      </c>
      <c r="B44" s="176" t="s">
        <v>65</v>
      </c>
      <c r="C44" s="177">
        <v>17170</v>
      </c>
      <c r="D44" s="177">
        <v>17170</v>
      </c>
      <c r="E44" s="177">
        <f>+'61 thu TT 342'!E36</f>
        <v>26158</v>
      </c>
      <c r="F44" s="177">
        <f>+E44</f>
        <v>26158</v>
      </c>
      <c r="G44" s="178">
        <f t="shared" si="2"/>
        <v>1.5234711706464763</v>
      </c>
      <c r="H44" s="178">
        <f t="shared" si="2"/>
        <v>1.5234711706464763</v>
      </c>
    </row>
    <row r="45" spans="1:8">
      <c r="A45" s="2">
        <v>11</v>
      </c>
      <c r="B45" s="176" t="s">
        <v>1960</v>
      </c>
      <c r="C45" s="177">
        <v>71500</v>
      </c>
      <c r="D45" s="177">
        <v>71500</v>
      </c>
      <c r="E45" s="177">
        <f>+'61 thu TT 342'!E48</f>
        <v>100076</v>
      </c>
      <c r="F45" s="177">
        <f>+E45</f>
        <v>100076</v>
      </c>
      <c r="G45" s="178">
        <f t="shared" si="2"/>
        <v>1.3996643356643357</v>
      </c>
      <c r="H45" s="178">
        <f t="shared" si="2"/>
        <v>1.3996643356643357</v>
      </c>
    </row>
    <row r="46" spans="1:8">
      <c r="A46" s="2">
        <v>12</v>
      </c>
      <c r="B46" s="176" t="s">
        <v>719</v>
      </c>
      <c r="C46" s="177">
        <v>1900000</v>
      </c>
      <c r="D46" s="177">
        <v>1900000</v>
      </c>
      <c r="E46" s="177">
        <f>+'61 thu TT 342'!E47</f>
        <v>3073006</v>
      </c>
      <c r="F46" s="177">
        <f>+E46</f>
        <v>3073006</v>
      </c>
      <c r="G46" s="178">
        <f t="shared" si="2"/>
        <v>1.6173715789473684</v>
      </c>
      <c r="H46" s="178">
        <f t="shared" si="2"/>
        <v>1.6173715789473684</v>
      </c>
    </row>
    <row r="47" spans="1:8" ht="25.5">
      <c r="A47" s="2">
        <v>13</v>
      </c>
      <c r="B47" s="176" t="s">
        <v>1961</v>
      </c>
      <c r="C47" s="177"/>
      <c r="D47" s="177"/>
      <c r="E47" s="177"/>
      <c r="F47" s="177"/>
      <c r="G47" s="178"/>
      <c r="H47" s="178"/>
    </row>
    <row r="48" spans="1:8">
      <c r="A48" s="2">
        <v>14</v>
      </c>
      <c r="B48" s="176" t="s">
        <v>1962</v>
      </c>
      <c r="C48" s="177">
        <v>22000</v>
      </c>
      <c r="D48" s="177">
        <v>22000</v>
      </c>
      <c r="E48" s="177">
        <f>+'61 thu TT 342'!E68</f>
        <v>17538</v>
      </c>
      <c r="F48" s="177">
        <f>+E48</f>
        <v>17538</v>
      </c>
      <c r="G48" s="178">
        <f t="shared" si="2"/>
        <v>0.79718181818181821</v>
      </c>
      <c r="H48" s="178">
        <f t="shared" si="2"/>
        <v>0.79718181818181821</v>
      </c>
    </row>
    <row r="49" spans="1:9">
      <c r="A49" s="2">
        <v>15</v>
      </c>
      <c r="B49" s="176" t="s">
        <v>84</v>
      </c>
      <c r="C49" s="177">
        <v>41330</v>
      </c>
      <c r="D49" s="177">
        <f>+C49-6000*70%</f>
        <v>37130</v>
      </c>
      <c r="E49" s="177">
        <f>+'61 thu TT 342'!E63</f>
        <v>58265</v>
      </c>
      <c r="F49" s="177">
        <f>+E49-'61 thu TT 342'!F63</f>
        <v>55541</v>
      </c>
      <c r="G49" s="178">
        <f t="shared" si="2"/>
        <v>1.4097507863537382</v>
      </c>
      <c r="H49" s="178">
        <f t="shared" si="2"/>
        <v>1.495852410449771</v>
      </c>
    </row>
    <row r="50" spans="1:9">
      <c r="A50" s="2">
        <v>16</v>
      </c>
      <c r="B50" s="176" t="s">
        <v>83</v>
      </c>
      <c r="C50" s="177">
        <v>200000</v>
      </c>
      <c r="D50" s="177">
        <f>+C50-75000</f>
        <v>125000</v>
      </c>
      <c r="E50" s="177">
        <f>+'61 thu TT 342'!E59</f>
        <v>562649</v>
      </c>
      <c r="F50" s="177">
        <f>+E50-'61 thu TT 342'!F59</f>
        <v>283924</v>
      </c>
      <c r="G50" s="178">
        <f t="shared" si="2"/>
        <v>2.8132450000000002</v>
      </c>
      <c r="H50" s="178">
        <f t="shared" si="2"/>
        <v>2.2713920000000001</v>
      </c>
    </row>
    <row r="51" spans="1:9">
      <c r="A51" s="2">
        <v>17</v>
      </c>
      <c r="B51" s="176" t="s">
        <v>1963</v>
      </c>
      <c r="C51" s="177">
        <v>9500</v>
      </c>
      <c r="D51" s="177">
        <v>9500</v>
      </c>
      <c r="E51" s="177">
        <f>+'61 thu TT 342'!E66</f>
        <v>13904</v>
      </c>
      <c r="F51" s="177">
        <f>+E51</f>
        <v>13904</v>
      </c>
      <c r="G51" s="178">
        <f t="shared" si="2"/>
        <v>1.4635789473684211</v>
      </c>
      <c r="H51" s="178">
        <f t="shared" si="2"/>
        <v>1.4635789473684211</v>
      </c>
    </row>
    <row r="52" spans="1:9">
      <c r="A52" s="2">
        <v>18</v>
      </c>
      <c r="B52" s="176" t="s">
        <v>1964</v>
      </c>
      <c r="C52" s="177">
        <v>1300</v>
      </c>
      <c r="D52" s="177">
        <v>1300</v>
      </c>
      <c r="E52" s="177">
        <f>+'61 thu TT 342'!E67</f>
        <v>3373</v>
      </c>
      <c r="F52" s="177">
        <f>+E52</f>
        <v>3373</v>
      </c>
      <c r="G52" s="178">
        <f t="shared" si="2"/>
        <v>2.5946153846153845</v>
      </c>
      <c r="H52" s="178">
        <f t="shared" si="2"/>
        <v>2.5946153846153845</v>
      </c>
    </row>
    <row r="53" spans="1:9" ht="38.25">
      <c r="A53" s="2">
        <v>19</v>
      </c>
      <c r="B53" s="176" t="s">
        <v>1965</v>
      </c>
      <c r="C53" s="177"/>
      <c r="D53" s="177"/>
      <c r="E53" s="177"/>
      <c r="F53" s="177"/>
      <c r="G53" s="178"/>
      <c r="H53" s="178"/>
    </row>
    <row r="54" spans="1:9">
      <c r="A54" s="2">
        <v>20</v>
      </c>
      <c r="B54" s="176" t="s">
        <v>1966</v>
      </c>
      <c r="C54" s="177"/>
      <c r="D54" s="177"/>
      <c r="E54" s="177"/>
      <c r="F54" s="177"/>
      <c r="G54" s="178"/>
      <c r="H54" s="178"/>
    </row>
    <row r="55" spans="1:9">
      <c r="A55" s="2">
        <v>21</v>
      </c>
      <c r="B55" s="176" t="s">
        <v>75</v>
      </c>
      <c r="C55" s="177">
        <v>1200</v>
      </c>
      <c r="D55" s="177">
        <v>0</v>
      </c>
      <c r="E55" s="177"/>
      <c r="F55" s="177"/>
      <c r="G55" s="178">
        <f t="shared" si="2"/>
        <v>0</v>
      </c>
      <c r="H55" s="178"/>
    </row>
    <row r="56" spans="1:9" s="158" customFormat="1" ht="14.25">
      <c r="A56" s="164" t="s">
        <v>88</v>
      </c>
      <c r="B56" s="173" t="s">
        <v>1967</v>
      </c>
      <c r="C56" s="174"/>
      <c r="D56" s="174"/>
      <c r="E56" s="174"/>
      <c r="F56" s="174"/>
      <c r="G56" s="175"/>
      <c r="H56" s="175"/>
    </row>
    <row r="57" spans="1:9" s="158" customFormat="1" ht="14.25">
      <c r="A57" s="164" t="s">
        <v>90</v>
      </c>
      <c r="B57" s="173" t="s">
        <v>1968</v>
      </c>
      <c r="C57" s="174">
        <f>SUM(C58:C63)</f>
        <v>9400000</v>
      </c>
      <c r="D57" s="174">
        <f t="shared" ref="D57:F57" si="8">SUM(D58:D63)</f>
        <v>0</v>
      </c>
      <c r="E57" s="174">
        <f t="shared" si="8"/>
        <v>7706738</v>
      </c>
      <c r="F57" s="174">
        <f t="shared" si="8"/>
        <v>1</v>
      </c>
      <c r="G57" s="175">
        <f t="shared" si="2"/>
        <v>0.81986574468085105</v>
      </c>
      <c r="H57" s="175"/>
    </row>
    <row r="58" spans="1:9">
      <c r="A58" s="2">
        <v>1</v>
      </c>
      <c r="B58" s="176" t="s">
        <v>91</v>
      </c>
      <c r="C58" s="177">
        <v>10000</v>
      </c>
      <c r="D58" s="177"/>
      <c r="E58" s="177">
        <f>+'61 thu TT 342'!E71</f>
        <v>97278</v>
      </c>
      <c r="F58" s="177"/>
      <c r="G58" s="178">
        <f t="shared" si="2"/>
        <v>9.7278000000000002</v>
      </c>
      <c r="H58" s="178"/>
      <c r="I58" s="170"/>
    </row>
    <row r="59" spans="1:9">
      <c r="A59" s="2">
        <v>2</v>
      </c>
      <c r="B59" s="176" t="s">
        <v>92</v>
      </c>
      <c r="C59" s="177">
        <v>380000</v>
      </c>
      <c r="D59" s="177"/>
      <c r="E59" s="177">
        <f>+'61 thu TT 342'!E72</f>
        <v>117139</v>
      </c>
      <c r="F59" s="177"/>
      <c r="G59" s="178">
        <f t="shared" si="2"/>
        <v>0.30826052631578948</v>
      </c>
      <c r="H59" s="178"/>
    </row>
    <row r="60" spans="1:9">
      <c r="A60" s="2">
        <v>3</v>
      </c>
      <c r="B60" s="176" t="s">
        <v>1969</v>
      </c>
      <c r="C60" s="177"/>
      <c r="D60" s="177"/>
      <c r="E60" s="177">
        <f>+'61 thu TT 342'!E73</f>
        <v>859</v>
      </c>
      <c r="F60" s="177"/>
      <c r="G60" s="178"/>
      <c r="H60" s="178"/>
    </row>
    <row r="61" spans="1:9" ht="25.5">
      <c r="A61" s="2">
        <v>4</v>
      </c>
      <c r="B61" s="176" t="s">
        <v>1970</v>
      </c>
      <c r="C61" s="177">
        <v>82000</v>
      </c>
      <c r="D61" s="177"/>
      <c r="E61" s="177">
        <f>+'61 thu TT 342'!E76</f>
        <v>93186</v>
      </c>
      <c r="F61" s="177"/>
      <c r="G61" s="178">
        <f t="shared" si="2"/>
        <v>1.1364146341463415</v>
      </c>
      <c r="H61" s="178"/>
    </row>
    <row r="62" spans="1:9">
      <c r="A62" s="2">
        <v>5</v>
      </c>
      <c r="B62" s="176" t="s">
        <v>1971</v>
      </c>
      <c r="C62" s="177">
        <v>8926000</v>
      </c>
      <c r="D62" s="177"/>
      <c r="E62" s="177">
        <f>+'61 thu TT 342'!E74</f>
        <v>7395450</v>
      </c>
      <c r="F62" s="177"/>
      <c r="G62" s="178">
        <f t="shared" si="2"/>
        <v>0.82852901635671072</v>
      </c>
      <c r="H62" s="178"/>
    </row>
    <row r="63" spans="1:9">
      <c r="A63" s="2">
        <v>6</v>
      </c>
      <c r="B63" s="176" t="s">
        <v>98</v>
      </c>
      <c r="C63" s="177">
        <v>2000</v>
      </c>
      <c r="D63" s="177"/>
      <c r="E63" s="177">
        <f>+'61 thu TT 342'!E75+'61 thu TT 342'!E78</f>
        <v>2826</v>
      </c>
      <c r="F63" s="177">
        <v>1</v>
      </c>
      <c r="G63" s="178">
        <f t="shared" si="2"/>
        <v>1.413</v>
      </c>
      <c r="H63" s="178"/>
    </row>
    <row r="64" spans="1:9" s="158" customFormat="1" ht="14.25">
      <c r="A64" s="164" t="s">
        <v>99</v>
      </c>
      <c r="B64" s="173" t="s">
        <v>1972</v>
      </c>
      <c r="C64" s="174"/>
      <c r="D64" s="174"/>
      <c r="E64" s="174">
        <f>+'61 thu TT 342'!E79</f>
        <v>11947</v>
      </c>
      <c r="F64" s="174"/>
      <c r="G64" s="175"/>
      <c r="H64" s="175"/>
    </row>
    <row r="65" spans="1:8" s="158" customFormat="1" ht="14.25">
      <c r="A65" s="164" t="s">
        <v>101</v>
      </c>
      <c r="B65" s="173" t="s">
        <v>102</v>
      </c>
      <c r="C65" s="174"/>
      <c r="D65" s="174"/>
      <c r="E65" s="174">
        <f>+'61 thu TT 342'!E80</f>
        <v>118547</v>
      </c>
      <c r="F65" s="174">
        <f>+E65</f>
        <v>118547</v>
      </c>
      <c r="G65" s="175"/>
      <c r="H65" s="175"/>
    </row>
    <row r="66" spans="1:8" s="158" customFormat="1" ht="14.25">
      <c r="A66" s="164" t="s">
        <v>45</v>
      </c>
      <c r="B66" s="173" t="s">
        <v>1973</v>
      </c>
      <c r="C66" s="174"/>
      <c r="D66" s="174"/>
      <c r="E66" s="174"/>
      <c r="F66" s="174"/>
      <c r="G66" s="175"/>
      <c r="H66" s="175"/>
    </row>
    <row r="67" spans="1:8" s="158" customFormat="1" ht="14.25">
      <c r="A67" s="164" t="s">
        <v>119</v>
      </c>
      <c r="B67" s="173" t="s">
        <v>1974</v>
      </c>
      <c r="C67" s="174"/>
      <c r="D67" s="174"/>
      <c r="E67" s="174">
        <f>+'61 thu TT 342'!E104</f>
        <v>335070</v>
      </c>
      <c r="F67" s="174">
        <f>+E67</f>
        <v>335070</v>
      </c>
      <c r="G67" s="175"/>
      <c r="H67" s="175"/>
    </row>
    <row r="68" spans="1:8" s="158" customFormat="1" ht="25.5">
      <c r="A68" s="164" t="s">
        <v>129</v>
      </c>
      <c r="B68" s="173" t="s">
        <v>1975</v>
      </c>
      <c r="C68" s="174">
        <v>997672</v>
      </c>
      <c r="D68" s="174">
        <v>997672</v>
      </c>
      <c r="E68" s="174">
        <f>+'61 thu TT 342'!E103</f>
        <v>12202783</v>
      </c>
      <c r="F68" s="174">
        <f>+E68</f>
        <v>12202783</v>
      </c>
      <c r="G68" s="175"/>
      <c r="H68" s="175"/>
    </row>
    <row r="69" spans="1:8">
      <c r="A69" s="163"/>
    </row>
    <row r="70" spans="1:8" ht="16.5">
      <c r="F70" s="558" t="s">
        <v>3019</v>
      </c>
    </row>
  </sheetData>
  <mergeCells count="9">
    <mergeCell ref="A1:H1"/>
    <mergeCell ref="A2:H2"/>
    <mergeCell ref="A3:H3"/>
    <mergeCell ref="A4:H4"/>
    <mergeCell ref="A5:A6"/>
    <mergeCell ref="B5:B6"/>
    <mergeCell ref="C5:D5"/>
    <mergeCell ref="E5:F5"/>
    <mergeCell ref="G5:H5"/>
  </mergeCells>
  <pageMargins left="0.7" right="0.7" top="0.55000000000000004" bottom="0.42" header="0.3" footer="0.3"/>
  <pageSetup paperSize="9" scale="78" fitToHeight="0" orientation="portrait" verticalDpi="0" r:id="rId1"/>
  <ignoredErrors>
    <ignoredError sqref="F31 F16:F2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8AEAE-41DE-480E-A583-CB0A86633260}">
  <sheetPr>
    <tabColor rgb="FFFF0000"/>
  </sheetPr>
  <dimension ref="A1:F38"/>
  <sheetViews>
    <sheetView zoomScaleNormal="100" workbookViewId="0">
      <selection activeCell="C38" sqref="C38"/>
    </sheetView>
  </sheetViews>
  <sheetFormatPr defaultColWidth="9.140625" defaultRowHeight="15"/>
  <cols>
    <col min="1" max="1" width="7.140625" style="183" customWidth="1"/>
    <col min="2" max="2" width="58.7109375" style="183" customWidth="1"/>
    <col min="3" max="3" width="13.140625" style="183" customWidth="1"/>
    <col min="4" max="4" width="12.7109375" style="183" customWidth="1"/>
    <col min="5" max="5" width="13.42578125" style="183" customWidth="1"/>
    <col min="6" max="16384" width="9.140625" style="183"/>
  </cols>
  <sheetData>
    <row r="1" spans="1:6">
      <c r="A1" s="504" t="s">
        <v>1996</v>
      </c>
      <c r="B1" s="504"/>
      <c r="C1" s="504"/>
      <c r="D1" s="504"/>
      <c r="E1" s="504"/>
    </row>
    <row r="2" spans="1:6">
      <c r="A2" s="504" t="s">
        <v>1995</v>
      </c>
      <c r="B2" s="504"/>
      <c r="C2" s="504"/>
      <c r="D2" s="504"/>
      <c r="E2" s="504"/>
    </row>
    <row r="3" spans="1:6">
      <c r="A3" s="505" t="str">
        <f>+'B 50 - NĐ 31'!A3:H3</f>
        <v>(Kèm theo Nghị quyết số             /NQ-HĐND ngày 27/6/2025 của HĐND tỉnh Hà Tĩnh)</v>
      </c>
      <c r="B3" s="505"/>
      <c r="C3" s="505"/>
      <c r="D3" s="505"/>
      <c r="E3" s="505"/>
    </row>
    <row r="4" spans="1:6">
      <c r="A4" s="506" t="s">
        <v>917</v>
      </c>
      <c r="B4" s="506"/>
      <c r="C4" s="506"/>
      <c r="D4" s="506"/>
      <c r="E4" s="506"/>
    </row>
    <row r="5" spans="1:6">
      <c r="A5" s="153" t="s">
        <v>35</v>
      </c>
      <c r="B5" s="153" t="s">
        <v>1893</v>
      </c>
      <c r="C5" s="153" t="s">
        <v>1894</v>
      </c>
      <c r="D5" s="153" t="s">
        <v>1895</v>
      </c>
      <c r="E5" s="153" t="s">
        <v>1931</v>
      </c>
    </row>
    <row r="6" spans="1:6">
      <c r="A6" s="153" t="s">
        <v>44</v>
      </c>
      <c r="B6" s="153" t="s">
        <v>45</v>
      </c>
      <c r="C6" s="153">
        <v>1</v>
      </c>
      <c r="D6" s="153">
        <v>2</v>
      </c>
      <c r="E6" s="153" t="s">
        <v>1978</v>
      </c>
    </row>
    <row r="7" spans="1:6" s="185" customFormat="1" ht="14.25">
      <c r="A7" s="153"/>
      <c r="B7" s="154" t="s">
        <v>1979</v>
      </c>
      <c r="C7" s="184">
        <f>+C8+C32+C35</f>
        <v>20277144.229026001</v>
      </c>
      <c r="D7" s="184">
        <f>+D8+D32+D33+D34+D35</f>
        <v>32911626</v>
      </c>
      <c r="E7" s="156">
        <f>+D7/C7</f>
        <v>1.6230898014173116</v>
      </c>
      <c r="F7" s="192"/>
    </row>
    <row r="8" spans="1:6" s="185" customFormat="1" ht="14.25">
      <c r="A8" s="153" t="s">
        <v>44</v>
      </c>
      <c r="B8" s="154" t="s">
        <v>1980</v>
      </c>
      <c r="C8" s="184">
        <f>+C9+C19+C23+C24+C25+C26</f>
        <v>20261244.229026001</v>
      </c>
      <c r="D8" s="184">
        <f t="shared" ref="D8" si="0">+D9+D19+D23+D24+D25+D26</f>
        <v>21668233</v>
      </c>
      <c r="E8" s="156">
        <f t="shared" ref="E8:E24" si="1">+D8/C8</f>
        <v>1.0694423676586635</v>
      </c>
    </row>
    <row r="9" spans="1:6" s="185" customFormat="1" ht="14.25">
      <c r="A9" s="153" t="s">
        <v>51</v>
      </c>
      <c r="B9" s="154" t="s">
        <v>140</v>
      </c>
      <c r="C9" s="184">
        <f>+'62 chi TT 342'!D10</f>
        <v>5522969</v>
      </c>
      <c r="D9" s="184">
        <f>+'62 chi TT 342'!E10</f>
        <v>9114400</v>
      </c>
      <c r="E9" s="156">
        <f t="shared" si="1"/>
        <v>1.6502718012721056</v>
      </c>
    </row>
    <row r="10" spans="1:6">
      <c r="A10" s="159">
        <v>1</v>
      </c>
      <c r="B10" s="160" t="s">
        <v>1981</v>
      </c>
      <c r="C10" s="186">
        <f>+'62 chi TT 342'!D11</f>
        <v>5402219</v>
      </c>
      <c r="D10" s="186">
        <f>+'62 chi TT 342'!E11</f>
        <v>8985954</v>
      </c>
      <c r="E10" s="162"/>
    </row>
    <row r="11" spans="1:6">
      <c r="A11" s="159"/>
      <c r="B11" s="166" t="s">
        <v>1982</v>
      </c>
      <c r="C11" s="186"/>
      <c r="D11" s="186"/>
      <c r="E11" s="162"/>
    </row>
    <row r="12" spans="1:6">
      <c r="A12" s="159" t="s">
        <v>920</v>
      </c>
      <c r="B12" s="166" t="s">
        <v>1983</v>
      </c>
      <c r="C12" s="186"/>
      <c r="D12" s="186">
        <f>+'62 chi TT 342'!E14</f>
        <v>1087529</v>
      </c>
      <c r="E12" s="162"/>
    </row>
    <row r="13" spans="1:6">
      <c r="A13" s="159" t="s">
        <v>920</v>
      </c>
      <c r="B13" s="166" t="s">
        <v>1984</v>
      </c>
      <c r="C13" s="186"/>
      <c r="D13" s="186">
        <f>+'62 chi TT 342'!E15</f>
        <v>0</v>
      </c>
      <c r="E13" s="162"/>
    </row>
    <row r="14" spans="1:6" hidden="1">
      <c r="A14" s="159"/>
      <c r="B14" s="166" t="s">
        <v>1985</v>
      </c>
      <c r="C14" s="186"/>
      <c r="D14" s="186"/>
      <c r="E14" s="162"/>
    </row>
    <row r="15" spans="1:6" hidden="1">
      <c r="A15" s="159" t="s">
        <v>920</v>
      </c>
      <c r="B15" s="166" t="s">
        <v>1986</v>
      </c>
      <c r="C15" s="186"/>
      <c r="D15" s="186"/>
      <c r="E15" s="162"/>
    </row>
    <row r="16" spans="1:6" hidden="1">
      <c r="A16" s="159" t="s">
        <v>920</v>
      </c>
      <c r="B16" s="166" t="s">
        <v>1987</v>
      </c>
      <c r="C16" s="186"/>
      <c r="D16" s="186"/>
      <c r="E16" s="162"/>
    </row>
    <row r="17" spans="1:5" ht="57.75" customHeight="1">
      <c r="A17" s="159">
        <v>2</v>
      </c>
      <c r="B17" s="160" t="s">
        <v>1988</v>
      </c>
      <c r="C17" s="186"/>
      <c r="D17" s="186"/>
      <c r="E17" s="162"/>
    </row>
    <row r="18" spans="1:5" ht="21" customHeight="1">
      <c r="A18" s="159">
        <v>3</v>
      </c>
      <c r="B18" s="160" t="s">
        <v>169</v>
      </c>
      <c r="C18" s="186">
        <f>+'62 chi TT 342'!D26</f>
        <v>120750</v>
      </c>
      <c r="D18" s="186">
        <f>+'62 chi TT 342'!E26</f>
        <v>128446</v>
      </c>
      <c r="E18" s="162"/>
    </row>
    <row r="19" spans="1:5" s="185" customFormat="1" ht="20.25" customHeight="1">
      <c r="A19" s="153" t="s">
        <v>88</v>
      </c>
      <c r="B19" s="154" t="s">
        <v>170</v>
      </c>
      <c r="C19" s="184">
        <f>+'62 chi TT 342'!D43</f>
        <v>14367693.229026001</v>
      </c>
      <c r="D19" s="184">
        <f>+'62 chi TT 342'!E43</f>
        <v>12532408</v>
      </c>
      <c r="E19" s="156">
        <f t="shared" si="1"/>
        <v>0.87226305574799523</v>
      </c>
    </row>
    <row r="20" spans="1:5" ht="20.25" customHeight="1">
      <c r="A20" s="159"/>
      <c r="B20" s="166" t="s">
        <v>1651</v>
      </c>
      <c r="C20" s="186"/>
      <c r="D20" s="186"/>
      <c r="E20" s="162"/>
    </row>
    <row r="21" spans="1:5" ht="20.25" customHeight="1">
      <c r="A21" s="159">
        <v>1</v>
      </c>
      <c r="B21" s="166" t="s">
        <v>1983</v>
      </c>
      <c r="C21" s="186">
        <f>+'62 chi TT 342'!D46</f>
        <v>4967007</v>
      </c>
      <c r="D21" s="186">
        <f>+'62 chi TT 342'!E46</f>
        <v>5079491</v>
      </c>
      <c r="E21" s="162">
        <f t="shared" si="1"/>
        <v>1.0226462334359505</v>
      </c>
    </row>
    <row r="22" spans="1:5" ht="20.25" customHeight="1">
      <c r="A22" s="159">
        <v>2</v>
      </c>
      <c r="B22" s="166" t="s">
        <v>1989</v>
      </c>
      <c r="C22" s="186">
        <f>+'62 chi TT 342'!D47</f>
        <v>50620</v>
      </c>
      <c r="D22" s="186">
        <f>+'62 chi TT 342'!E47</f>
        <v>33117</v>
      </c>
      <c r="E22" s="162">
        <f t="shared" si="1"/>
        <v>0.65422757803239828</v>
      </c>
    </row>
    <row r="23" spans="1:5" s="185" customFormat="1" ht="24" customHeight="1">
      <c r="A23" s="153" t="s">
        <v>90</v>
      </c>
      <c r="B23" s="154" t="s">
        <v>1913</v>
      </c>
      <c r="C23" s="184">
        <f>+'62 chi TT 342'!D42</f>
        <v>14500</v>
      </c>
      <c r="D23" s="184">
        <f>+'62 chi TT 342'!E42</f>
        <v>20085</v>
      </c>
      <c r="E23" s="156">
        <f t="shared" si="1"/>
        <v>1.3851724137931034</v>
      </c>
    </row>
    <row r="24" spans="1:5" s="185" customFormat="1" ht="25.5" customHeight="1">
      <c r="A24" s="153" t="s">
        <v>99</v>
      </c>
      <c r="B24" s="154" t="s">
        <v>182</v>
      </c>
      <c r="C24" s="184">
        <f>+'62 chi TT 342'!D57</f>
        <v>1340</v>
      </c>
      <c r="D24" s="184">
        <f>+'62 chi TT 342'!E57</f>
        <v>1340</v>
      </c>
      <c r="E24" s="156">
        <f t="shared" si="1"/>
        <v>1</v>
      </c>
    </row>
    <row r="25" spans="1:5" s="185" customFormat="1" ht="23.25" customHeight="1">
      <c r="A25" s="153" t="s">
        <v>101</v>
      </c>
      <c r="B25" s="154" t="s">
        <v>184</v>
      </c>
      <c r="C25" s="184">
        <f>+'62 chi TT 342'!D59</f>
        <v>354742</v>
      </c>
      <c r="D25" s="184"/>
      <c r="E25" s="156">
        <f>+D25/C25</f>
        <v>0</v>
      </c>
    </row>
    <row r="26" spans="1:5" s="185" customFormat="1" ht="18.75" customHeight="1">
      <c r="A26" s="153" t="s">
        <v>105</v>
      </c>
      <c r="B26" s="154" t="s">
        <v>1914</v>
      </c>
      <c r="C26" s="184"/>
      <c r="D26" s="184"/>
      <c r="E26" s="156"/>
    </row>
    <row r="27" spans="1:5" s="191" customFormat="1" ht="14.25" hidden="1">
      <c r="A27" s="187" t="s">
        <v>45</v>
      </c>
      <c r="B27" s="188" t="s">
        <v>1990</v>
      </c>
      <c r="C27" s="189"/>
      <c r="D27" s="189"/>
      <c r="E27" s="190"/>
    </row>
    <row r="28" spans="1:5" s="191" customFormat="1" ht="14.25" hidden="1">
      <c r="A28" s="187" t="s">
        <v>51</v>
      </c>
      <c r="B28" s="188" t="s">
        <v>1916</v>
      </c>
      <c r="C28" s="189"/>
      <c r="D28" s="189"/>
      <c r="E28" s="190"/>
    </row>
    <row r="29" spans="1:5" s="191" customFormat="1" ht="14.25" hidden="1">
      <c r="A29" s="187"/>
      <c r="B29" s="188" t="s">
        <v>1991</v>
      </c>
      <c r="C29" s="189"/>
      <c r="D29" s="189"/>
      <c r="E29" s="190"/>
    </row>
    <row r="30" spans="1:5" s="191" customFormat="1" ht="14.25" hidden="1">
      <c r="A30" s="187" t="s">
        <v>88</v>
      </c>
      <c r="B30" s="188" t="s">
        <v>1992</v>
      </c>
      <c r="C30" s="189"/>
      <c r="D30" s="189"/>
      <c r="E30" s="190"/>
    </row>
    <row r="31" spans="1:5" s="191" customFormat="1" ht="14.25" hidden="1">
      <c r="A31" s="187"/>
      <c r="B31" s="188" t="s">
        <v>1993</v>
      </c>
      <c r="C31" s="189"/>
      <c r="D31" s="189"/>
      <c r="E31" s="190"/>
    </row>
    <row r="32" spans="1:5" s="185" customFormat="1" ht="21.75" customHeight="1">
      <c r="A32" s="153" t="s">
        <v>45</v>
      </c>
      <c r="B32" s="154" t="s">
        <v>1994</v>
      </c>
      <c r="C32" s="184"/>
      <c r="D32" s="184">
        <f>+'62 chi TT 342'!E58</f>
        <v>11152402</v>
      </c>
      <c r="E32" s="156"/>
    </row>
    <row r="33" spans="1:5" s="185" customFormat="1" ht="21.75" customHeight="1">
      <c r="A33" s="153" t="s">
        <v>119</v>
      </c>
      <c r="B33" s="154" t="s">
        <v>1886</v>
      </c>
      <c r="C33" s="184"/>
      <c r="D33" s="184">
        <f>+'62 chi TT 342'!E66</f>
        <v>2600</v>
      </c>
      <c r="E33" s="156"/>
    </row>
    <row r="34" spans="1:5" s="185" customFormat="1" ht="21.75" customHeight="1">
      <c r="A34" s="153" t="s">
        <v>129</v>
      </c>
      <c r="B34" s="154" t="s">
        <v>189</v>
      </c>
      <c r="C34" s="184"/>
      <c r="D34" s="184">
        <f>+'62 chi TT 342'!F65</f>
        <v>7127</v>
      </c>
      <c r="E34" s="156"/>
    </row>
    <row r="35" spans="1:5" s="185" customFormat="1" ht="21" customHeight="1">
      <c r="A35" s="153" t="s">
        <v>131</v>
      </c>
      <c r="B35" s="154" t="s">
        <v>192</v>
      </c>
      <c r="C35" s="184">
        <f>+'62 chi TT 342'!D67</f>
        <v>15900</v>
      </c>
      <c r="D35" s="184">
        <f>+'62 chi TT 342'!E67</f>
        <v>81264</v>
      </c>
      <c r="E35" s="156"/>
    </row>
    <row r="36" spans="1:5" ht="78" customHeight="1">
      <c r="B36" s="507" t="s">
        <v>1997</v>
      </c>
      <c r="C36" s="507"/>
      <c r="D36" s="507"/>
      <c r="E36" s="507"/>
    </row>
    <row r="38" spans="1:5" ht="15.75">
      <c r="C38" s="560" t="s">
        <v>3019</v>
      </c>
      <c r="D38" s="560"/>
    </row>
  </sheetData>
  <mergeCells count="5">
    <mergeCell ref="A1:E1"/>
    <mergeCell ref="A2:E2"/>
    <mergeCell ref="A3:E3"/>
    <mergeCell ref="A4:E4"/>
    <mergeCell ref="B36:E36"/>
  </mergeCells>
  <pageMargins left="0.82" right="0.56000000000000005" top="0.75" bottom="0.75" header="0.3" footer="0.3"/>
  <pageSetup paperSize="9" scale="80" orientation="portrait" verticalDpi="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AA881-ECAF-4CC4-AA3D-03007228BB5C}">
  <sheetPr>
    <tabColor rgb="FFFF0000"/>
  </sheetPr>
  <dimension ref="A1:H52"/>
  <sheetViews>
    <sheetView zoomScaleNormal="100" workbookViewId="0">
      <selection activeCell="D52" sqref="D52"/>
    </sheetView>
  </sheetViews>
  <sheetFormatPr defaultColWidth="9.140625" defaultRowHeight="15"/>
  <cols>
    <col min="1" max="1" width="6.140625" style="152" customWidth="1"/>
    <col min="2" max="2" width="57.42578125" style="152" customWidth="1"/>
    <col min="3" max="3" width="12.28515625" style="152" customWidth="1"/>
    <col min="4" max="4" width="12.140625" style="152" customWidth="1"/>
    <col min="5" max="5" width="12.42578125" style="152" customWidth="1"/>
    <col min="6" max="6" width="9.7109375" style="152" customWidth="1"/>
    <col min="7" max="7" width="12.7109375" style="152" bestFit="1" customWidth="1"/>
    <col min="8" max="8" width="11.28515625" style="152" customWidth="1"/>
    <col min="9" max="9" width="9.5703125" style="152" bestFit="1" customWidth="1"/>
    <col min="10" max="16384" width="9.140625" style="152"/>
  </cols>
  <sheetData>
    <row r="1" spans="1:7">
      <c r="A1" s="504" t="s">
        <v>2011</v>
      </c>
      <c r="B1" s="504"/>
      <c r="C1" s="504"/>
      <c r="D1" s="504"/>
      <c r="E1" s="504"/>
      <c r="F1" s="504"/>
    </row>
    <row r="2" spans="1:7">
      <c r="A2" s="504" t="s">
        <v>2012</v>
      </c>
      <c r="B2" s="504"/>
      <c r="C2" s="504"/>
      <c r="D2" s="504"/>
      <c r="E2" s="504"/>
      <c r="F2" s="504"/>
    </row>
    <row r="3" spans="1:7">
      <c r="A3" s="505" t="str">
        <f>+'B51- NĐ 31'!A3:E3</f>
        <v>(Kèm theo Nghị quyết số             /NQ-HĐND ngày 27/6/2025 của HĐND tỉnh Hà Tĩnh)</v>
      </c>
      <c r="B3" s="505"/>
      <c r="C3" s="505"/>
      <c r="D3" s="505"/>
      <c r="E3" s="505"/>
      <c r="F3" s="505"/>
    </row>
    <row r="4" spans="1:7">
      <c r="A4" s="506" t="s">
        <v>917</v>
      </c>
      <c r="B4" s="506"/>
      <c r="C4" s="506"/>
      <c r="D4" s="506"/>
      <c r="E4" s="506"/>
      <c r="F4" s="506"/>
    </row>
    <row r="5" spans="1:7">
      <c r="A5" s="502" t="s">
        <v>35</v>
      </c>
      <c r="B5" s="502" t="s">
        <v>36</v>
      </c>
      <c r="C5" s="502" t="s">
        <v>1894</v>
      </c>
      <c r="D5" s="502" t="s">
        <v>1895</v>
      </c>
      <c r="E5" s="502" t="s">
        <v>1896</v>
      </c>
      <c r="F5" s="502"/>
    </row>
    <row r="6" spans="1:7" ht="28.5">
      <c r="A6" s="502"/>
      <c r="B6" s="502"/>
      <c r="C6" s="502"/>
      <c r="D6" s="502"/>
      <c r="E6" s="153" t="s">
        <v>1897</v>
      </c>
      <c r="F6" s="153" t="s">
        <v>1898</v>
      </c>
    </row>
    <row r="7" spans="1:7">
      <c r="A7" s="153" t="s">
        <v>44</v>
      </c>
      <c r="B7" s="153" t="s">
        <v>45</v>
      </c>
      <c r="C7" s="153">
        <v>1</v>
      </c>
      <c r="D7" s="153">
        <v>2</v>
      </c>
      <c r="E7" s="153" t="s">
        <v>1899</v>
      </c>
      <c r="F7" s="153" t="s">
        <v>1900</v>
      </c>
    </row>
    <row r="8" spans="1:7" s="158" customFormat="1" ht="24.75" customHeight="1">
      <c r="A8" s="153"/>
      <c r="B8" s="154" t="s">
        <v>1911</v>
      </c>
      <c r="C8" s="155">
        <f>+C9+C10+C47+C49</f>
        <v>17761439</v>
      </c>
      <c r="D8" s="155">
        <f>+D9+D10+D47+D48+D49</f>
        <v>25720474</v>
      </c>
      <c r="E8" s="155">
        <f>+D8-C8</f>
        <v>7959035</v>
      </c>
      <c r="F8" s="156">
        <f>+D8/C8</f>
        <v>1.4481075547989102</v>
      </c>
      <c r="G8" s="157"/>
    </row>
    <row r="9" spans="1:7" s="158" customFormat="1" ht="21" customHeight="1">
      <c r="A9" s="153" t="s">
        <v>44</v>
      </c>
      <c r="B9" s="154" t="s">
        <v>1998</v>
      </c>
      <c r="C9" s="155">
        <f>+'B 49 - NĐ 31'!C20</f>
        <v>7693482.7709739991</v>
      </c>
      <c r="D9" s="155">
        <f>+'B 49 - NĐ 31'!D20</f>
        <v>9656313</v>
      </c>
      <c r="E9" s="155">
        <f t="shared" ref="E9:E49" si="0">+D9-C9</f>
        <v>1962830.2290260009</v>
      </c>
      <c r="F9" s="156">
        <f t="shared" ref="F9:F44" si="1">+D9/C9</f>
        <v>1.2551289562162113</v>
      </c>
      <c r="G9" s="157"/>
    </row>
    <row r="10" spans="1:7" s="158" customFormat="1" ht="21" customHeight="1">
      <c r="A10" s="153" t="s">
        <v>45</v>
      </c>
      <c r="B10" s="154" t="s">
        <v>1999</v>
      </c>
      <c r="C10" s="155">
        <v>10052056.229026001</v>
      </c>
      <c r="D10" s="155">
        <f>+D11+D28+D42+D43+D44+D45+D46</f>
        <v>7586735</v>
      </c>
      <c r="E10" s="155">
        <f t="shared" si="0"/>
        <v>-2465321.2290260009</v>
      </c>
      <c r="F10" s="156">
        <f t="shared" si="1"/>
        <v>0.75474458430632163</v>
      </c>
    </row>
    <row r="11" spans="1:7" s="158" customFormat="1" ht="18" customHeight="1">
      <c r="A11" s="153" t="s">
        <v>51</v>
      </c>
      <c r="B11" s="154" t="s">
        <v>2000</v>
      </c>
      <c r="C11" s="155">
        <v>3986329</v>
      </c>
      <c r="D11" s="155">
        <f>+'62 chi TT 342'!F10</f>
        <v>4197765</v>
      </c>
      <c r="E11" s="155">
        <f t="shared" si="0"/>
        <v>211436</v>
      </c>
      <c r="F11" s="156">
        <f t="shared" si="1"/>
        <v>1.0530402784115411</v>
      </c>
    </row>
    <row r="12" spans="1:7" ht="16.5" customHeight="1">
      <c r="A12" s="159">
        <v>1</v>
      </c>
      <c r="B12" s="160" t="s">
        <v>2001</v>
      </c>
      <c r="C12" s="161">
        <v>3865579</v>
      </c>
      <c r="D12" s="161">
        <f>+'62 chi TT 342'!F11</f>
        <v>4070319</v>
      </c>
      <c r="E12" s="161">
        <f t="shared" si="0"/>
        <v>204740</v>
      </c>
      <c r="F12" s="162"/>
    </row>
    <row r="13" spans="1:7" s="169" customFormat="1">
      <c r="A13" s="165" t="s">
        <v>920</v>
      </c>
      <c r="B13" s="166" t="s">
        <v>1983</v>
      </c>
      <c r="C13" s="167"/>
      <c r="D13" s="167">
        <f>+'62 chi TT 342'!F14</f>
        <v>118756</v>
      </c>
      <c r="E13" s="167">
        <f t="shared" si="0"/>
        <v>118756</v>
      </c>
      <c r="F13" s="168"/>
    </row>
    <row r="14" spans="1:7" s="169" customFormat="1">
      <c r="A14" s="165" t="s">
        <v>920</v>
      </c>
      <c r="B14" s="166" t="s">
        <v>1989</v>
      </c>
      <c r="C14" s="167"/>
      <c r="D14" s="167">
        <f>+'62 chi TT 342'!F15</f>
        <v>0</v>
      </c>
      <c r="E14" s="167">
        <f t="shared" si="0"/>
        <v>0</v>
      </c>
      <c r="F14" s="168"/>
    </row>
    <row r="15" spans="1:7" s="169" customFormat="1">
      <c r="A15" s="165" t="s">
        <v>920</v>
      </c>
      <c r="B15" s="166" t="s">
        <v>143</v>
      </c>
      <c r="C15" s="167"/>
      <c r="D15" s="167">
        <f>+'62 chi TT 342'!F12</f>
        <v>0</v>
      </c>
      <c r="E15" s="167">
        <f t="shared" si="0"/>
        <v>0</v>
      </c>
      <c r="F15" s="168"/>
    </row>
    <row r="16" spans="1:7" s="169" customFormat="1">
      <c r="A16" s="165" t="s">
        <v>920</v>
      </c>
      <c r="B16" s="166" t="s">
        <v>145</v>
      </c>
      <c r="C16" s="167"/>
      <c r="D16" s="167">
        <f>+'62 chi TT 342'!F13</f>
        <v>30055</v>
      </c>
      <c r="E16" s="167">
        <f t="shared" si="0"/>
        <v>30055</v>
      </c>
      <c r="F16" s="168"/>
    </row>
    <row r="17" spans="1:8" s="169" customFormat="1">
      <c r="A17" s="165" t="s">
        <v>920</v>
      </c>
      <c r="B17" s="166" t="s">
        <v>2002</v>
      </c>
      <c r="C17" s="167"/>
      <c r="D17" s="167">
        <f>+'62 chi TT 342'!F16</f>
        <v>367784</v>
      </c>
      <c r="E17" s="167">
        <f t="shared" si="0"/>
        <v>367784</v>
      </c>
      <c r="F17" s="168"/>
    </row>
    <row r="18" spans="1:8" s="169" customFormat="1">
      <c r="A18" s="165" t="s">
        <v>920</v>
      </c>
      <c r="B18" s="166" t="s">
        <v>2003</v>
      </c>
      <c r="C18" s="167"/>
      <c r="D18" s="167">
        <f>+'62 chi TT 342'!F17</f>
        <v>85306</v>
      </c>
      <c r="E18" s="167">
        <f t="shared" si="0"/>
        <v>85306</v>
      </c>
      <c r="F18" s="168"/>
    </row>
    <row r="19" spans="1:8" s="169" customFormat="1">
      <c r="A19" s="165" t="s">
        <v>920</v>
      </c>
      <c r="B19" s="166" t="s">
        <v>2004</v>
      </c>
      <c r="C19" s="167"/>
      <c r="D19" s="167">
        <f>+'62 chi TT 342'!F18</f>
        <v>0</v>
      </c>
      <c r="E19" s="167">
        <f t="shared" si="0"/>
        <v>0</v>
      </c>
      <c r="F19" s="168"/>
    </row>
    <row r="20" spans="1:8" s="169" customFormat="1">
      <c r="A20" s="165" t="s">
        <v>920</v>
      </c>
      <c r="B20" s="166" t="s">
        <v>2005</v>
      </c>
      <c r="C20" s="167"/>
      <c r="D20" s="167">
        <f>+'62 chi TT 342'!F19</f>
        <v>0</v>
      </c>
      <c r="E20" s="167">
        <f t="shared" si="0"/>
        <v>0</v>
      </c>
      <c r="F20" s="168"/>
    </row>
    <row r="21" spans="1:8" s="169" customFormat="1">
      <c r="A21" s="165" t="s">
        <v>920</v>
      </c>
      <c r="B21" s="166" t="s">
        <v>2006</v>
      </c>
      <c r="C21" s="167"/>
      <c r="D21" s="167">
        <f>+'62 chi TT 342'!F20</f>
        <v>595260</v>
      </c>
      <c r="E21" s="167">
        <f t="shared" si="0"/>
        <v>595260</v>
      </c>
      <c r="F21" s="168"/>
    </row>
    <row r="22" spans="1:8" s="169" customFormat="1">
      <c r="A22" s="165" t="s">
        <v>920</v>
      </c>
      <c r="B22" s="166" t="s">
        <v>161</v>
      </c>
      <c r="C22" s="167"/>
      <c r="D22" s="167">
        <f>+'62 chi TT 342'!F21</f>
        <v>2824810</v>
      </c>
      <c r="E22" s="167">
        <f t="shared" si="0"/>
        <v>2824810</v>
      </c>
      <c r="F22" s="168"/>
    </row>
    <row r="23" spans="1:8" s="169" customFormat="1" ht="15" customHeight="1">
      <c r="A23" s="165" t="s">
        <v>920</v>
      </c>
      <c r="B23" s="166" t="s">
        <v>2007</v>
      </c>
      <c r="C23" s="167"/>
      <c r="D23" s="167">
        <f>+'62 chi TT 342'!F22</f>
        <v>39493</v>
      </c>
      <c r="E23" s="167">
        <f t="shared" si="0"/>
        <v>39493</v>
      </c>
      <c r="F23" s="168"/>
    </row>
    <row r="24" spans="1:8" s="169" customFormat="1">
      <c r="A24" s="165" t="s">
        <v>920</v>
      </c>
      <c r="B24" s="166" t="s">
        <v>2008</v>
      </c>
      <c r="C24" s="167"/>
      <c r="D24" s="167">
        <f>+'62 chi TT 342'!F23</f>
        <v>8792</v>
      </c>
      <c r="E24" s="167">
        <f t="shared" si="0"/>
        <v>8792</v>
      </c>
      <c r="F24" s="168"/>
    </row>
    <row r="25" spans="1:8" s="169" customFormat="1">
      <c r="A25" s="165" t="s">
        <v>920</v>
      </c>
      <c r="B25" s="166" t="s">
        <v>2009</v>
      </c>
      <c r="C25" s="167"/>
      <c r="D25" s="167">
        <f>+'62 chi TT 342'!F24</f>
        <v>63</v>
      </c>
      <c r="E25" s="167">
        <f t="shared" si="0"/>
        <v>63</v>
      </c>
      <c r="F25" s="168"/>
    </row>
    <row r="26" spans="1:8" ht="51.75" customHeight="1">
      <c r="A26" s="159">
        <v>2</v>
      </c>
      <c r="B26" s="160" t="s">
        <v>1988</v>
      </c>
      <c r="C26" s="161"/>
      <c r="D26" s="161"/>
      <c r="E26" s="161">
        <f t="shared" si="0"/>
        <v>0</v>
      </c>
      <c r="F26" s="162"/>
    </row>
    <row r="27" spans="1:8">
      <c r="A27" s="159">
        <v>3</v>
      </c>
      <c r="B27" s="160" t="s">
        <v>169</v>
      </c>
      <c r="C27" s="161">
        <f>+'62 chi TT 342'!D26</f>
        <v>120750</v>
      </c>
      <c r="D27" s="161">
        <f>+'62 chi TT 342'!F26</f>
        <v>127446</v>
      </c>
      <c r="E27" s="161">
        <f t="shared" si="0"/>
        <v>6696</v>
      </c>
      <c r="F27" s="162"/>
    </row>
    <row r="28" spans="1:8" s="158" customFormat="1" ht="14.25">
      <c r="A28" s="153" t="s">
        <v>88</v>
      </c>
      <c r="B28" s="154" t="s">
        <v>170</v>
      </c>
      <c r="C28" s="155">
        <f>+C10-C11-C42-C43-C44-C45-C46-C49</f>
        <v>5819615.2290260009</v>
      </c>
      <c r="D28" s="155">
        <f>SUM(D29:D41)</f>
        <v>3360418</v>
      </c>
      <c r="E28" s="155">
        <f t="shared" si="0"/>
        <v>-2459197.2290260009</v>
      </c>
      <c r="F28" s="156">
        <f t="shared" si="1"/>
        <v>0.5774295838734369</v>
      </c>
      <c r="G28" s="157"/>
      <c r="H28" s="157"/>
    </row>
    <row r="29" spans="1:8" s="169" customFormat="1">
      <c r="A29" s="165" t="s">
        <v>920</v>
      </c>
      <c r="B29" s="166" t="s">
        <v>1983</v>
      </c>
      <c r="C29" s="167">
        <v>1244884</v>
      </c>
      <c r="D29" s="167">
        <f>+'62 chi TT 342'!F46</f>
        <v>1001045</v>
      </c>
      <c r="E29" s="167">
        <f t="shared" si="0"/>
        <v>-243839</v>
      </c>
      <c r="F29" s="168">
        <f t="shared" si="1"/>
        <v>0.80412713152390103</v>
      </c>
      <c r="G29" s="193"/>
    </row>
    <row r="30" spans="1:8" s="169" customFormat="1">
      <c r="A30" s="165" t="s">
        <v>920</v>
      </c>
      <c r="B30" s="166" t="s">
        <v>1984</v>
      </c>
      <c r="C30" s="167">
        <v>85620</v>
      </c>
      <c r="D30" s="167">
        <f>+'62 chi TT 342'!F47</f>
        <v>33117</v>
      </c>
      <c r="E30" s="167">
        <f t="shared" si="0"/>
        <v>-52503</v>
      </c>
      <c r="F30" s="168">
        <f t="shared" si="1"/>
        <v>0.38679046951646812</v>
      </c>
    </row>
    <row r="31" spans="1:8" s="169" customFormat="1">
      <c r="A31" s="165" t="s">
        <v>920</v>
      </c>
      <c r="B31" s="166" t="s">
        <v>143</v>
      </c>
      <c r="C31" s="167">
        <v>235800</v>
      </c>
      <c r="D31" s="167">
        <f>+'62 chi TT 342'!F44</f>
        <v>230121</v>
      </c>
      <c r="E31" s="167">
        <f t="shared" si="0"/>
        <v>-5679</v>
      </c>
      <c r="F31" s="168">
        <f t="shared" si="1"/>
        <v>0.97591603053435116</v>
      </c>
    </row>
    <row r="32" spans="1:8" s="169" customFormat="1">
      <c r="A32" s="165" t="s">
        <v>920</v>
      </c>
      <c r="B32" s="166" t="s">
        <v>145</v>
      </c>
      <c r="C32" s="167">
        <v>92000</v>
      </c>
      <c r="D32" s="167">
        <f>+'62 chi TT 342'!F45</f>
        <v>73735</v>
      </c>
      <c r="E32" s="167">
        <f t="shared" si="0"/>
        <v>-18265</v>
      </c>
      <c r="F32" s="168">
        <f t="shared" si="1"/>
        <v>0.80146739130434785</v>
      </c>
    </row>
    <row r="33" spans="1:6" s="169" customFormat="1">
      <c r="A33" s="165" t="s">
        <v>920</v>
      </c>
      <c r="B33" s="166" t="s">
        <v>2002</v>
      </c>
      <c r="C33" s="167">
        <v>860176</v>
      </c>
      <c r="D33" s="167">
        <f>+'62 chi TT 342'!F48</f>
        <v>690144</v>
      </c>
      <c r="E33" s="167">
        <f t="shared" si="0"/>
        <v>-170032</v>
      </c>
      <c r="F33" s="168">
        <f t="shared" si="1"/>
        <v>0.80232882572868813</v>
      </c>
    </row>
    <row r="34" spans="1:6" s="169" customFormat="1">
      <c r="A34" s="165" t="s">
        <v>920</v>
      </c>
      <c r="B34" s="166" t="s">
        <v>2003</v>
      </c>
      <c r="C34" s="167">
        <v>146760</v>
      </c>
      <c r="D34" s="167">
        <f>+'62 chi TT 342'!F49</f>
        <v>76122</v>
      </c>
      <c r="E34" s="167">
        <f t="shared" si="0"/>
        <v>-70638</v>
      </c>
      <c r="F34" s="168">
        <f t="shared" si="1"/>
        <v>0.5186835650040883</v>
      </c>
    </row>
    <row r="35" spans="1:6" s="169" customFormat="1">
      <c r="A35" s="165" t="s">
        <v>920</v>
      </c>
      <c r="B35" s="166" t="s">
        <v>2004</v>
      </c>
      <c r="C35" s="167">
        <v>40852</v>
      </c>
      <c r="D35" s="167">
        <f>+'62 chi TT 342'!F50</f>
        <v>48115</v>
      </c>
      <c r="E35" s="167">
        <f t="shared" si="0"/>
        <v>7263</v>
      </c>
      <c r="F35" s="168">
        <f t="shared" si="1"/>
        <v>1.1777881131890728</v>
      </c>
    </row>
    <row r="36" spans="1:6" s="169" customFormat="1">
      <c r="A36" s="165" t="s">
        <v>920</v>
      </c>
      <c r="B36" s="166" t="s">
        <v>2005</v>
      </c>
      <c r="C36" s="167">
        <f>+'62 chi TT 342'!D51</f>
        <v>130239</v>
      </c>
      <c r="D36" s="167">
        <f>+'62 chi TT 342'!F51</f>
        <v>75805</v>
      </c>
      <c r="E36" s="167">
        <f t="shared" si="0"/>
        <v>-54434</v>
      </c>
      <c r="F36" s="168">
        <f t="shared" si="1"/>
        <v>0.58204531668701387</v>
      </c>
    </row>
    <row r="37" spans="1:6" s="169" customFormat="1">
      <c r="A37" s="165" t="s">
        <v>920</v>
      </c>
      <c r="B37" s="166" t="s">
        <v>2006</v>
      </c>
      <c r="C37" s="167">
        <v>84750</v>
      </c>
      <c r="D37" s="167">
        <f>+'62 chi TT 342'!F52</f>
        <v>48839</v>
      </c>
      <c r="E37" s="167">
        <f t="shared" si="0"/>
        <v>-35911</v>
      </c>
      <c r="F37" s="168">
        <f t="shared" si="1"/>
        <v>0.57627138643067843</v>
      </c>
    </row>
    <row r="38" spans="1:6" s="169" customFormat="1">
      <c r="A38" s="165" t="s">
        <v>920</v>
      </c>
      <c r="B38" s="166" t="s">
        <v>161</v>
      </c>
      <c r="C38" s="167">
        <v>1491880</v>
      </c>
      <c r="D38" s="167">
        <f>+'62 chi TT 342'!F53</f>
        <v>311828</v>
      </c>
      <c r="E38" s="167">
        <f t="shared" si="0"/>
        <v>-1180052</v>
      </c>
      <c r="F38" s="168">
        <f t="shared" si="1"/>
        <v>0.20901681100356598</v>
      </c>
    </row>
    <row r="39" spans="1:6" s="169" customFormat="1" ht="16.5" customHeight="1">
      <c r="A39" s="165" t="s">
        <v>920</v>
      </c>
      <c r="B39" s="166" t="s">
        <v>2007</v>
      </c>
      <c r="C39" s="167">
        <v>1582654.229026</v>
      </c>
      <c r="D39" s="167">
        <f>+'62 chi TT 342'!F54</f>
        <v>693468</v>
      </c>
      <c r="E39" s="167">
        <f t="shared" si="0"/>
        <v>-889186.22902600002</v>
      </c>
      <c r="F39" s="168">
        <f t="shared" si="1"/>
        <v>0.43816772310827196</v>
      </c>
    </row>
    <row r="40" spans="1:6" s="169" customFormat="1">
      <c r="A40" s="165" t="s">
        <v>920</v>
      </c>
      <c r="B40" s="166" t="s">
        <v>2008</v>
      </c>
      <c r="C40" s="167">
        <v>161122</v>
      </c>
      <c r="D40" s="167">
        <f>+'62 chi TT 342'!F55</f>
        <v>66230</v>
      </c>
      <c r="E40" s="167">
        <f t="shared" si="0"/>
        <v>-94892</v>
      </c>
      <c r="F40" s="168">
        <f t="shared" si="1"/>
        <v>0.41105497697397003</v>
      </c>
    </row>
    <row r="41" spans="1:6" s="169" customFormat="1">
      <c r="A41" s="165" t="s">
        <v>920</v>
      </c>
      <c r="B41" s="166" t="s">
        <v>2010</v>
      </c>
      <c r="C41" s="167">
        <v>71060</v>
      </c>
      <c r="D41" s="167">
        <f>+'62 chi TT 342'!F56</f>
        <v>11849</v>
      </c>
      <c r="E41" s="167">
        <f t="shared" si="0"/>
        <v>-59211</v>
      </c>
      <c r="F41" s="168">
        <f t="shared" si="1"/>
        <v>0.16674641148325359</v>
      </c>
    </row>
    <row r="42" spans="1:6" s="158" customFormat="1" ht="20.25" customHeight="1">
      <c r="A42" s="153" t="s">
        <v>90</v>
      </c>
      <c r="B42" s="154" t="s">
        <v>1913</v>
      </c>
      <c r="C42" s="155">
        <f>+'62 chi TT 342'!D42</f>
        <v>14500</v>
      </c>
      <c r="D42" s="155">
        <f>+'62 chi TT 342'!F42</f>
        <v>20085</v>
      </c>
      <c r="E42" s="155">
        <f t="shared" si="0"/>
        <v>5585</v>
      </c>
      <c r="F42" s="156">
        <f t="shared" si="1"/>
        <v>1.3851724137931034</v>
      </c>
    </row>
    <row r="43" spans="1:6" s="158" customFormat="1" ht="19.5" customHeight="1">
      <c r="A43" s="153" t="s">
        <v>99</v>
      </c>
      <c r="B43" s="154" t="s">
        <v>182</v>
      </c>
      <c r="C43" s="155">
        <f>+'62 chi TT 342'!D57</f>
        <v>1340</v>
      </c>
      <c r="D43" s="155">
        <f>+'62 chi TT 342'!F57</f>
        <v>1340</v>
      </c>
      <c r="E43" s="155">
        <f t="shared" si="0"/>
        <v>0</v>
      </c>
      <c r="F43" s="156">
        <f t="shared" si="1"/>
        <v>1</v>
      </c>
    </row>
    <row r="44" spans="1:6" s="158" customFormat="1" ht="17.25" customHeight="1">
      <c r="A44" s="153" t="s">
        <v>101</v>
      </c>
      <c r="B44" s="154" t="s">
        <v>184</v>
      </c>
      <c r="C44" s="155">
        <v>214372</v>
      </c>
      <c r="D44" s="155"/>
      <c r="E44" s="155">
        <f t="shared" si="0"/>
        <v>-214372</v>
      </c>
      <c r="F44" s="156">
        <f t="shared" si="1"/>
        <v>0</v>
      </c>
    </row>
    <row r="45" spans="1:6" s="158" customFormat="1" ht="16.5" customHeight="1">
      <c r="A45" s="153" t="s">
        <v>105</v>
      </c>
      <c r="B45" s="154" t="s">
        <v>1914</v>
      </c>
      <c r="C45" s="155"/>
      <c r="D45" s="155"/>
      <c r="E45" s="155">
        <f t="shared" si="0"/>
        <v>0</v>
      </c>
      <c r="F45" s="156"/>
    </row>
    <row r="46" spans="1:6" s="158" customFormat="1" ht="18.75" customHeight="1">
      <c r="A46" s="153" t="s">
        <v>1852</v>
      </c>
      <c r="B46" s="154" t="s">
        <v>1919</v>
      </c>
      <c r="C46" s="155"/>
      <c r="D46" s="155">
        <f>+'62 chi TT 342'!F65</f>
        <v>7127</v>
      </c>
      <c r="E46" s="155">
        <f t="shared" si="0"/>
        <v>7127</v>
      </c>
      <c r="F46" s="156"/>
    </row>
    <row r="47" spans="1:6" s="158" customFormat="1" ht="19.5" customHeight="1">
      <c r="A47" s="153" t="s">
        <v>119</v>
      </c>
      <c r="B47" s="154" t="s">
        <v>1994</v>
      </c>
      <c r="C47" s="155"/>
      <c r="D47" s="155">
        <f>+'62 chi TT 342'!F58</f>
        <v>8393562</v>
      </c>
      <c r="E47" s="155">
        <f t="shared" si="0"/>
        <v>8393562</v>
      </c>
      <c r="F47" s="156"/>
    </row>
    <row r="48" spans="1:6" s="158" customFormat="1" ht="19.5" customHeight="1">
      <c r="A48" s="153" t="s">
        <v>129</v>
      </c>
      <c r="B48" s="154" t="s">
        <v>1886</v>
      </c>
      <c r="C48" s="155"/>
      <c r="D48" s="155">
        <f>+'62 chi TT 342'!F66</f>
        <v>2600</v>
      </c>
      <c r="E48" s="155"/>
      <c r="F48" s="156"/>
    </row>
    <row r="49" spans="1:6" s="158" customFormat="1" ht="16.5" customHeight="1">
      <c r="A49" s="153" t="s">
        <v>131</v>
      </c>
      <c r="B49" s="154" t="s">
        <v>192</v>
      </c>
      <c r="C49" s="155">
        <f>+'62 chi TT 342'!D67</f>
        <v>15900</v>
      </c>
      <c r="D49" s="155">
        <f>+'62 chi TT 342'!E67</f>
        <v>81264</v>
      </c>
      <c r="E49" s="155">
        <f t="shared" si="0"/>
        <v>65364</v>
      </c>
      <c r="F49" s="156"/>
    </row>
    <row r="50" spans="1:6" s="183" customFormat="1" ht="81" customHeight="1">
      <c r="B50" s="508" t="s">
        <v>2013</v>
      </c>
      <c r="C50" s="507"/>
      <c r="D50" s="507"/>
      <c r="E50" s="507"/>
      <c r="F50" s="507"/>
    </row>
    <row r="51" spans="1:6">
      <c r="A51" s="194"/>
    </row>
    <row r="52" spans="1:6" ht="15.75">
      <c r="D52" s="560" t="s">
        <v>3019</v>
      </c>
    </row>
  </sheetData>
  <mergeCells count="10">
    <mergeCell ref="B50:F50"/>
    <mergeCell ref="A1:F1"/>
    <mergeCell ref="A2:F2"/>
    <mergeCell ref="A3:F3"/>
    <mergeCell ref="A4:F4"/>
    <mergeCell ref="A5:A6"/>
    <mergeCell ref="B5:B6"/>
    <mergeCell ref="C5:C6"/>
    <mergeCell ref="D5:D6"/>
    <mergeCell ref="E5:F5"/>
  </mergeCells>
  <pageMargins left="0.62" right="0.54" top="0.56000000000000005" bottom="0.47" header="0.3" footer="0.3"/>
  <pageSetup paperSize="9" scale="80" fitToHeight="0" orientation="portrait" verticalDpi="0" r:id="rId1"/>
  <ignoredErrors>
    <ignoredError sqref="F29:F44" evalError="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8C64D-CF71-44FB-A434-1B3EFA74EFC7}">
  <sheetPr>
    <tabColor rgb="FFFF0000"/>
  </sheetPr>
  <dimension ref="A1:M39"/>
  <sheetViews>
    <sheetView zoomScale="85" zoomScaleNormal="85" workbookViewId="0">
      <selection activeCell="H38" sqref="H38"/>
    </sheetView>
  </sheetViews>
  <sheetFormatPr defaultColWidth="9.140625" defaultRowHeight="15"/>
  <cols>
    <col min="1" max="1" width="4.85546875" style="152" customWidth="1"/>
    <col min="2" max="2" width="54.7109375" style="152" customWidth="1"/>
    <col min="3" max="3" width="12.42578125" style="152" bestFit="1" customWidth="1"/>
    <col min="4" max="4" width="12.7109375" style="152" customWidth="1"/>
    <col min="5" max="5" width="11.5703125" style="152" customWidth="1"/>
    <col min="6" max="6" width="12.5703125" style="152" customWidth="1"/>
    <col min="7" max="7" width="12.7109375" style="152" customWidth="1"/>
    <col min="8" max="8" width="13.42578125" style="152" customWidth="1"/>
    <col min="9" max="10" width="9.140625" style="152"/>
    <col min="11" max="11" width="10.5703125" style="152" customWidth="1"/>
    <col min="12" max="12" width="11.28515625" style="152" bestFit="1" customWidth="1"/>
    <col min="13" max="16384" width="9.140625" style="152"/>
  </cols>
  <sheetData>
    <row r="1" spans="1:13">
      <c r="A1" s="504" t="s">
        <v>2024</v>
      </c>
      <c r="B1" s="504"/>
      <c r="C1" s="504"/>
      <c r="D1" s="504"/>
      <c r="E1" s="504"/>
      <c r="F1" s="504"/>
      <c r="G1" s="504"/>
      <c r="H1" s="504"/>
      <c r="I1" s="504"/>
      <c r="J1" s="504"/>
      <c r="K1" s="504"/>
    </row>
    <row r="2" spans="1:13">
      <c r="A2" s="509" t="s">
        <v>2025</v>
      </c>
      <c r="B2" s="509"/>
      <c r="C2" s="509"/>
      <c r="D2" s="509"/>
      <c r="E2" s="509"/>
      <c r="F2" s="509"/>
      <c r="G2" s="509"/>
      <c r="H2" s="509"/>
      <c r="I2" s="509"/>
      <c r="J2" s="509"/>
      <c r="K2" s="509"/>
    </row>
    <row r="3" spans="1:13">
      <c r="A3" s="505" t="str">
        <f>+'B52-NĐ 31'!A3:F3</f>
        <v>(Kèm theo Nghị quyết số             /NQ-HĐND ngày 27/6/2025 của HĐND tỉnh Hà Tĩnh)</v>
      </c>
      <c r="B3" s="505"/>
      <c r="C3" s="505"/>
      <c r="D3" s="505"/>
      <c r="E3" s="505"/>
      <c r="F3" s="505"/>
      <c r="G3" s="505"/>
      <c r="H3" s="505"/>
      <c r="I3" s="505"/>
      <c r="J3" s="505"/>
      <c r="K3" s="505"/>
    </row>
    <row r="4" spans="1:13">
      <c r="A4" s="510" t="s">
        <v>917</v>
      </c>
      <c r="B4" s="510"/>
      <c r="C4" s="510"/>
      <c r="D4" s="510"/>
      <c r="E4" s="510"/>
      <c r="F4" s="510"/>
      <c r="G4" s="510"/>
      <c r="H4" s="510"/>
      <c r="I4" s="510"/>
      <c r="J4" s="510"/>
      <c r="K4" s="510"/>
    </row>
    <row r="5" spans="1:13" s="195" customFormat="1" ht="12.75">
      <c r="A5" s="503" t="s">
        <v>35</v>
      </c>
      <c r="B5" s="503" t="s">
        <v>1893</v>
      </c>
      <c r="C5" s="503" t="s">
        <v>1894</v>
      </c>
      <c r="D5" s="503" t="s">
        <v>2014</v>
      </c>
      <c r="E5" s="503"/>
      <c r="F5" s="503" t="s">
        <v>1895</v>
      </c>
      <c r="G5" s="503" t="s">
        <v>2014</v>
      </c>
      <c r="H5" s="503"/>
      <c r="I5" s="503" t="s">
        <v>1931</v>
      </c>
      <c r="J5" s="503"/>
      <c r="K5" s="503"/>
    </row>
    <row r="6" spans="1:13" s="195" customFormat="1" ht="38.25">
      <c r="A6" s="503"/>
      <c r="B6" s="503"/>
      <c r="C6" s="503"/>
      <c r="D6" s="164" t="s">
        <v>2015</v>
      </c>
      <c r="E6" s="164" t="s">
        <v>2016</v>
      </c>
      <c r="F6" s="503"/>
      <c r="G6" s="164" t="s">
        <v>2015</v>
      </c>
      <c r="H6" s="164" t="s">
        <v>2016</v>
      </c>
      <c r="I6" s="164" t="s">
        <v>2017</v>
      </c>
      <c r="J6" s="164" t="s">
        <v>2015</v>
      </c>
      <c r="K6" s="164" t="s">
        <v>2016</v>
      </c>
    </row>
    <row r="7" spans="1:13">
      <c r="A7" s="153" t="s">
        <v>44</v>
      </c>
      <c r="B7" s="153" t="s">
        <v>45</v>
      </c>
      <c r="C7" s="153" t="s">
        <v>2018</v>
      </c>
      <c r="D7" s="153">
        <v>2</v>
      </c>
      <c r="E7" s="153">
        <v>3</v>
      </c>
      <c r="F7" s="153" t="s">
        <v>2019</v>
      </c>
      <c r="G7" s="153">
        <v>5</v>
      </c>
      <c r="H7" s="153">
        <v>6</v>
      </c>
      <c r="I7" s="153" t="s">
        <v>2020</v>
      </c>
      <c r="J7" s="153" t="s">
        <v>2021</v>
      </c>
      <c r="K7" s="153" t="s">
        <v>2022</v>
      </c>
      <c r="L7" s="170"/>
    </row>
    <row r="8" spans="1:13" s="158" customFormat="1" ht="14.25">
      <c r="A8" s="153"/>
      <c r="B8" s="154" t="s">
        <v>1911</v>
      </c>
      <c r="C8" s="196">
        <f>+C9+C34+C35+C36</f>
        <v>20277144.229026001</v>
      </c>
      <c r="D8" s="196">
        <f t="shared" ref="D8:H8" si="0">+D9+D34+D35+D36</f>
        <v>10052056.229026001</v>
      </c>
      <c r="E8" s="196">
        <f t="shared" si="0"/>
        <v>10225088</v>
      </c>
      <c r="F8" s="196">
        <f t="shared" si="0"/>
        <v>33011620</v>
      </c>
      <c r="G8" s="196">
        <f t="shared" si="0"/>
        <v>16064161</v>
      </c>
      <c r="H8" s="196">
        <f t="shared" si="0"/>
        <v>16947459</v>
      </c>
      <c r="I8" s="197">
        <f>+F8/C8</f>
        <v>1.6280211664493196</v>
      </c>
      <c r="J8" s="197">
        <f t="shared" ref="J8:K26" si="1">+G8/D8</f>
        <v>1.5980970096062173</v>
      </c>
      <c r="K8" s="197">
        <f t="shared" si="1"/>
        <v>1.6574389384228283</v>
      </c>
      <c r="L8" s="198"/>
      <c r="M8" s="198"/>
    </row>
    <row r="9" spans="1:13" s="158" customFormat="1" ht="14.25">
      <c r="A9" s="153" t="s">
        <v>44</v>
      </c>
      <c r="B9" s="154" t="s">
        <v>2023</v>
      </c>
      <c r="C9" s="196">
        <f>+C10+C20+C24+C25+C26+C27+C28</f>
        <v>20261244.229026001</v>
      </c>
      <c r="D9" s="196">
        <f t="shared" ref="D9:G9" si="2">+D10+D20+D24+D25+D26+D27+D28</f>
        <v>10036156.229026001</v>
      </c>
      <c r="E9" s="196">
        <f t="shared" si="2"/>
        <v>10225088</v>
      </c>
      <c r="F9" s="196">
        <f t="shared" si="2"/>
        <v>21775354</v>
      </c>
      <c r="G9" s="196">
        <f t="shared" si="2"/>
        <v>7586735</v>
      </c>
      <c r="H9" s="196">
        <f>+H10+H20+H24+H25+H26+H27+H28</f>
        <v>14188619</v>
      </c>
      <c r="I9" s="197">
        <f t="shared" ref="I9:I26" si="3">+F9/C9</f>
        <v>1.074729357874523</v>
      </c>
      <c r="J9" s="197">
        <f t="shared" si="1"/>
        <v>0.75594030492053088</v>
      </c>
      <c r="K9" s="197">
        <f t="shared" si="1"/>
        <v>1.3876280575775974</v>
      </c>
    </row>
    <row r="10" spans="1:13" s="158" customFormat="1" ht="14.25">
      <c r="A10" s="153" t="s">
        <v>51</v>
      </c>
      <c r="B10" s="154" t="s">
        <v>140</v>
      </c>
      <c r="C10" s="196">
        <f>+'62 chi TT 342'!D10</f>
        <v>5522969</v>
      </c>
      <c r="D10" s="196">
        <f>+'B52-NĐ 31'!C11</f>
        <v>3986329</v>
      </c>
      <c r="E10" s="196">
        <f>+C10-D10</f>
        <v>1536640</v>
      </c>
      <c r="F10" s="196">
        <f>+F11+F18+F19</f>
        <v>9114400</v>
      </c>
      <c r="G10" s="196">
        <f t="shared" ref="G10:H10" si="4">+G11+G18+G19</f>
        <v>4197765</v>
      </c>
      <c r="H10" s="196">
        <f t="shared" si="4"/>
        <v>4916635</v>
      </c>
      <c r="I10" s="197">
        <f t="shared" si="3"/>
        <v>1.6502718012721056</v>
      </c>
      <c r="J10" s="197">
        <f t="shared" si="1"/>
        <v>1.0530402784115411</v>
      </c>
      <c r="K10" s="197">
        <f t="shared" si="1"/>
        <v>3.1996010776759682</v>
      </c>
    </row>
    <row r="11" spans="1:13">
      <c r="A11" s="159">
        <v>1</v>
      </c>
      <c r="B11" s="160" t="s">
        <v>2001</v>
      </c>
      <c r="C11" s="199">
        <f>+'62 chi TT 342'!D11</f>
        <v>5402219</v>
      </c>
      <c r="D11" s="199">
        <f>+'B52-NĐ 31'!C12</f>
        <v>3865579</v>
      </c>
      <c r="E11" s="199">
        <f>+C11-D11</f>
        <v>1536640</v>
      </c>
      <c r="F11" s="199">
        <f>+'62 chi TT 342'!E11</f>
        <v>8985954</v>
      </c>
      <c r="G11" s="199">
        <f>+'62 chi TT 342'!F11</f>
        <v>4070319</v>
      </c>
      <c r="H11" s="199">
        <f>+F11-G11</f>
        <v>4915635</v>
      </c>
      <c r="I11" s="200"/>
      <c r="J11" s="200"/>
      <c r="K11" s="200"/>
    </row>
    <row r="12" spans="1:13" s="169" customFormat="1">
      <c r="A12" s="165"/>
      <c r="B12" s="166" t="s">
        <v>1982</v>
      </c>
      <c r="C12" s="201"/>
      <c r="D12" s="201"/>
      <c r="E12" s="201"/>
      <c r="F12" s="201"/>
      <c r="G12" s="201"/>
      <c r="H12" s="201"/>
      <c r="I12" s="202"/>
      <c r="J12" s="202"/>
      <c r="K12" s="202"/>
    </row>
    <row r="13" spans="1:13" s="169" customFormat="1">
      <c r="A13" s="165" t="s">
        <v>920</v>
      </c>
      <c r="B13" s="166" t="s">
        <v>1983</v>
      </c>
      <c r="C13" s="201"/>
      <c r="D13" s="201"/>
      <c r="E13" s="201"/>
      <c r="F13" s="201">
        <f>+'62 chi TT 342'!E14</f>
        <v>1087529</v>
      </c>
      <c r="G13" s="201">
        <f>+'62 chi TT 342'!F14</f>
        <v>118756</v>
      </c>
      <c r="H13" s="201">
        <f t="shared" ref="H13:H14" si="5">+F13-G13</f>
        <v>968773</v>
      </c>
      <c r="I13" s="202"/>
      <c r="J13" s="202"/>
      <c r="K13" s="202"/>
    </row>
    <row r="14" spans="1:13" s="169" customFormat="1">
      <c r="A14" s="165" t="s">
        <v>920</v>
      </c>
      <c r="B14" s="166" t="s">
        <v>1989</v>
      </c>
      <c r="C14" s="201"/>
      <c r="D14" s="201"/>
      <c r="E14" s="201"/>
      <c r="F14" s="201">
        <f>+'62 chi TT 342'!E15</f>
        <v>0</v>
      </c>
      <c r="G14" s="201">
        <f>+'62 chi TT 342'!F15</f>
        <v>0</v>
      </c>
      <c r="H14" s="201">
        <f t="shared" si="5"/>
        <v>0</v>
      </c>
      <c r="I14" s="202"/>
      <c r="J14" s="202"/>
      <c r="K14" s="202"/>
    </row>
    <row r="15" spans="1:13" hidden="1">
      <c r="A15" s="159"/>
      <c r="B15" s="166" t="s">
        <v>1985</v>
      </c>
      <c r="C15" s="199"/>
      <c r="D15" s="199"/>
      <c r="E15" s="199"/>
      <c r="F15" s="199">
        <f t="shared" ref="F15:F18" si="6">+G15+H15</f>
        <v>0</v>
      </c>
      <c r="G15" s="199"/>
      <c r="H15" s="199"/>
      <c r="I15" s="200"/>
      <c r="J15" s="200"/>
      <c r="K15" s="200"/>
    </row>
    <row r="16" spans="1:13" hidden="1">
      <c r="A16" s="159" t="s">
        <v>920</v>
      </c>
      <c r="B16" s="166" t="s">
        <v>1986</v>
      </c>
      <c r="C16" s="199"/>
      <c r="D16" s="199"/>
      <c r="E16" s="199"/>
      <c r="F16" s="199">
        <f t="shared" si="6"/>
        <v>0</v>
      </c>
      <c r="G16" s="199"/>
      <c r="H16" s="199"/>
      <c r="I16" s="200"/>
      <c r="J16" s="200"/>
      <c r="K16" s="200"/>
    </row>
    <row r="17" spans="1:11" hidden="1">
      <c r="A17" s="159" t="s">
        <v>920</v>
      </c>
      <c r="B17" s="166" t="s">
        <v>1987</v>
      </c>
      <c r="C17" s="199"/>
      <c r="D17" s="199"/>
      <c r="E17" s="199"/>
      <c r="F17" s="199">
        <f t="shared" si="6"/>
        <v>0</v>
      </c>
      <c r="G17" s="199"/>
      <c r="H17" s="199"/>
      <c r="I17" s="200"/>
      <c r="J17" s="200"/>
      <c r="K17" s="200"/>
    </row>
    <row r="18" spans="1:11" ht="64.5" customHeight="1">
      <c r="A18" s="159">
        <v>2</v>
      </c>
      <c r="B18" s="160" t="s">
        <v>1988</v>
      </c>
      <c r="C18" s="199"/>
      <c r="D18" s="199"/>
      <c r="E18" s="199"/>
      <c r="F18" s="199">
        <f t="shared" si="6"/>
        <v>0</v>
      </c>
      <c r="G18" s="199"/>
      <c r="H18" s="199"/>
      <c r="I18" s="200"/>
      <c r="J18" s="200"/>
      <c r="K18" s="200"/>
    </row>
    <row r="19" spans="1:11">
      <c r="A19" s="159">
        <v>3</v>
      </c>
      <c r="B19" s="160" t="s">
        <v>169</v>
      </c>
      <c r="C19" s="199">
        <f>+'62 chi TT 342'!D26</f>
        <v>120750</v>
      </c>
      <c r="D19" s="199">
        <f>+'B52-NĐ 31'!C27</f>
        <v>120750</v>
      </c>
      <c r="E19" s="199">
        <f t="shared" ref="E19:E20" si="7">+C19-D19</f>
        <v>0</v>
      </c>
      <c r="F19" s="199">
        <f>+'62 chi TT 342'!E26</f>
        <v>128446</v>
      </c>
      <c r="G19" s="199">
        <f>+'62 chi TT 342'!F26</f>
        <v>127446</v>
      </c>
      <c r="H19" s="199">
        <f t="shared" ref="H19:H20" si="8">+F19-G19</f>
        <v>1000</v>
      </c>
      <c r="I19" s="200"/>
      <c r="J19" s="200"/>
      <c r="K19" s="200"/>
    </row>
    <row r="20" spans="1:11" s="158" customFormat="1" ht="14.25">
      <c r="A20" s="153" t="s">
        <v>88</v>
      </c>
      <c r="B20" s="154" t="s">
        <v>170</v>
      </c>
      <c r="C20" s="196">
        <f>+'62 chi TT 342'!D43</f>
        <v>14367693.229026001</v>
      </c>
      <c r="D20" s="196">
        <f>+'B52-NĐ 31'!C28</f>
        <v>5819615.2290260009</v>
      </c>
      <c r="E20" s="196">
        <f t="shared" si="7"/>
        <v>8548078</v>
      </c>
      <c r="F20" s="196">
        <f>+'62 chi TT 342'!E43</f>
        <v>12532408</v>
      </c>
      <c r="G20" s="196">
        <f>+'62 chi TT 342'!F43</f>
        <v>3360418</v>
      </c>
      <c r="H20" s="196">
        <f t="shared" si="8"/>
        <v>9171990</v>
      </c>
      <c r="I20" s="197">
        <f t="shared" si="3"/>
        <v>0.87226305574799523</v>
      </c>
      <c r="J20" s="197">
        <f t="shared" si="1"/>
        <v>0.5774295838734369</v>
      </c>
      <c r="K20" s="197">
        <f t="shared" si="1"/>
        <v>1.0729885712320359</v>
      </c>
    </row>
    <row r="21" spans="1:11">
      <c r="A21" s="159"/>
      <c r="B21" s="160" t="s">
        <v>1651</v>
      </c>
      <c r="C21" s="199"/>
      <c r="D21" s="199"/>
      <c r="E21" s="199"/>
      <c r="F21" s="199"/>
      <c r="G21" s="199"/>
      <c r="H21" s="199"/>
      <c r="I21" s="200"/>
      <c r="J21" s="200"/>
      <c r="K21" s="200"/>
    </row>
    <row r="22" spans="1:11" s="169" customFormat="1">
      <c r="A22" s="165">
        <v>1</v>
      </c>
      <c r="B22" s="166" t="s">
        <v>1983</v>
      </c>
      <c r="C22" s="201">
        <f>+'62 chi TT 342'!D46</f>
        <v>4967007</v>
      </c>
      <c r="D22" s="201">
        <f>+'B52-NĐ 31'!C29</f>
        <v>1244884</v>
      </c>
      <c r="E22" s="201">
        <f t="shared" ref="E22:E26" si="9">+C22-D22</f>
        <v>3722123</v>
      </c>
      <c r="F22" s="201">
        <f>+'62 chi TT 342'!E46</f>
        <v>5079491</v>
      </c>
      <c r="G22" s="201">
        <f>+'62 chi TT 342'!F46</f>
        <v>1001045</v>
      </c>
      <c r="H22" s="201">
        <f t="shared" ref="H22:H26" si="10">+F22-G22</f>
        <v>4078446</v>
      </c>
      <c r="I22" s="202">
        <f t="shared" si="3"/>
        <v>1.0226462334359505</v>
      </c>
      <c r="J22" s="202">
        <f t="shared" si="1"/>
        <v>0.80412713152390103</v>
      </c>
      <c r="K22" s="202">
        <f t="shared" si="1"/>
        <v>1.0957311190414718</v>
      </c>
    </row>
    <row r="23" spans="1:11" s="169" customFormat="1">
      <c r="A23" s="165">
        <v>2</v>
      </c>
      <c r="B23" s="166" t="s">
        <v>1989</v>
      </c>
      <c r="C23" s="201">
        <f>+'62 chi TT 342'!D47</f>
        <v>50620</v>
      </c>
      <c r="D23" s="201">
        <f>+'B52-NĐ 31'!C30</f>
        <v>85620</v>
      </c>
      <c r="E23" s="201">
        <f t="shared" si="9"/>
        <v>-35000</v>
      </c>
      <c r="F23" s="201">
        <f>+'62 chi TT 342'!E47</f>
        <v>33117</v>
      </c>
      <c r="G23" s="201">
        <f>+'62 chi TT 342'!F47</f>
        <v>33117</v>
      </c>
      <c r="H23" s="201">
        <f t="shared" si="10"/>
        <v>0</v>
      </c>
      <c r="I23" s="202">
        <f t="shared" si="3"/>
        <v>0.65422757803239828</v>
      </c>
      <c r="J23" s="202">
        <f t="shared" si="1"/>
        <v>0.38679046951646812</v>
      </c>
      <c r="K23" s="202"/>
    </row>
    <row r="24" spans="1:11" s="158" customFormat="1" ht="14.25">
      <c r="A24" s="153" t="s">
        <v>90</v>
      </c>
      <c r="B24" s="154" t="s">
        <v>1913</v>
      </c>
      <c r="C24" s="196">
        <f>+'62 chi TT 342'!D42</f>
        <v>14500</v>
      </c>
      <c r="D24" s="196">
        <f>+'B52-NĐ 31'!C42</f>
        <v>14500</v>
      </c>
      <c r="E24" s="196">
        <f t="shared" si="9"/>
        <v>0</v>
      </c>
      <c r="F24" s="196">
        <f>+'62 chi TT 342'!E42</f>
        <v>20085</v>
      </c>
      <c r="G24" s="196">
        <f>+'62 chi TT 342'!F42</f>
        <v>20085</v>
      </c>
      <c r="H24" s="196">
        <f t="shared" si="10"/>
        <v>0</v>
      </c>
      <c r="I24" s="197">
        <f t="shared" si="3"/>
        <v>1.3851724137931034</v>
      </c>
      <c r="J24" s="197">
        <f t="shared" si="1"/>
        <v>1.3851724137931034</v>
      </c>
      <c r="K24" s="197"/>
    </row>
    <row r="25" spans="1:11" s="158" customFormat="1" ht="14.25">
      <c r="A25" s="153" t="s">
        <v>99</v>
      </c>
      <c r="B25" s="154" t="s">
        <v>182</v>
      </c>
      <c r="C25" s="196">
        <f>+'62 chi TT 342'!D57</f>
        <v>1340</v>
      </c>
      <c r="D25" s="196">
        <f>+'B52-NĐ 31'!C43</f>
        <v>1340</v>
      </c>
      <c r="E25" s="196">
        <f t="shared" si="9"/>
        <v>0</v>
      </c>
      <c r="F25" s="196">
        <f>+'62 chi TT 342'!E57</f>
        <v>1340</v>
      </c>
      <c r="G25" s="196">
        <f>+'62 chi TT 342'!F57</f>
        <v>1340</v>
      </c>
      <c r="H25" s="196">
        <f t="shared" si="10"/>
        <v>0</v>
      </c>
      <c r="I25" s="197">
        <f t="shared" si="3"/>
        <v>1</v>
      </c>
      <c r="J25" s="197">
        <f t="shared" si="1"/>
        <v>1</v>
      </c>
      <c r="K25" s="197"/>
    </row>
    <row r="26" spans="1:11" s="158" customFormat="1" ht="14.25">
      <c r="A26" s="153" t="s">
        <v>101</v>
      </c>
      <c r="B26" s="154" t="s">
        <v>184</v>
      </c>
      <c r="C26" s="196">
        <f>+'B 48 - NĐ 31'!C25</f>
        <v>354742</v>
      </c>
      <c r="D26" s="196">
        <f>+'B52-NĐ 31'!C44</f>
        <v>214372</v>
      </c>
      <c r="E26" s="196">
        <f t="shared" si="9"/>
        <v>140370</v>
      </c>
      <c r="F26" s="196">
        <f>+'62 chi TT 342'!E59</f>
        <v>0</v>
      </c>
      <c r="G26" s="196">
        <f>+'62 chi TT 342'!F59</f>
        <v>0</v>
      </c>
      <c r="H26" s="196">
        <f t="shared" si="10"/>
        <v>0</v>
      </c>
      <c r="I26" s="197">
        <f t="shared" si="3"/>
        <v>0</v>
      </c>
      <c r="J26" s="197">
        <f t="shared" si="1"/>
        <v>0</v>
      </c>
      <c r="K26" s="197">
        <f t="shared" si="1"/>
        <v>0</v>
      </c>
    </row>
    <row r="27" spans="1:11" s="158" customFormat="1" ht="14.25">
      <c r="A27" s="153" t="s">
        <v>105</v>
      </c>
      <c r="B27" s="154" t="s">
        <v>1914</v>
      </c>
      <c r="C27" s="196">
        <f t="shared" ref="C27:C34" si="11">+D27+E27</f>
        <v>0</v>
      </c>
      <c r="D27" s="196"/>
      <c r="E27" s="196"/>
      <c r="F27" s="196">
        <f t="shared" ref="F27:F33" si="12">+G27+H27</f>
        <v>0</v>
      </c>
      <c r="G27" s="196"/>
      <c r="H27" s="196"/>
      <c r="I27" s="197"/>
      <c r="J27" s="197"/>
      <c r="K27" s="197"/>
    </row>
    <row r="28" spans="1:11" s="158" customFormat="1" ht="19.5" customHeight="1">
      <c r="A28" s="153" t="s">
        <v>1852</v>
      </c>
      <c r="B28" s="154" t="s">
        <v>1919</v>
      </c>
      <c r="C28" s="196">
        <f t="shared" si="11"/>
        <v>0</v>
      </c>
      <c r="D28" s="196"/>
      <c r="E28" s="196"/>
      <c r="F28" s="196">
        <f>+'62 chi TT 342'!E65</f>
        <v>107121</v>
      </c>
      <c r="G28" s="196">
        <f>+'62 chi TT 342'!F65</f>
        <v>7127</v>
      </c>
      <c r="H28" s="196">
        <f t="shared" ref="H28:H36" si="13">+F28-G28</f>
        <v>99994</v>
      </c>
      <c r="I28" s="197"/>
      <c r="J28" s="197"/>
      <c r="K28" s="197"/>
    </row>
    <row r="29" spans="1:11" s="158" customFormat="1" ht="14.25" hidden="1">
      <c r="A29" s="153" t="s">
        <v>45</v>
      </c>
      <c r="B29" s="154" t="s">
        <v>1990</v>
      </c>
      <c r="C29" s="196">
        <f t="shared" si="11"/>
        <v>0</v>
      </c>
      <c r="D29" s="196"/>
      <c r="E29" s="196"/>
      <c r="F29" s="196">
        <f t="shared" ca="1" si="12"/>
        <v>0</v>
      </c>
      <c r="G29" s="196"/>
      <c r="H29" s="196">
        <f t="shared" ca="1" si="13"/>
        <v>4916635</v>
      </c>
      <c r="I29" s="197"/>
      <c r="J29" s="197"/>
      <c r="K29" s="197"/>
    </row>
    <row r="30" spans="1:11" s="158" customFormat="1" ht="14.25" hidden="1">
      <c r="A30" s="153" t="s">
        <v>51</v>
      </c>
      <c r="B30" s="154" t="s">
        <v>1916</v>
      </c>
      <c r="C30" s="196">
        <f t="shared" si="11"/>
        <v>0</v>
      </c>
      <c r="D30" s="196"/>
      <c r="E30" s="196"/>
      <c r="F30" s="196">
        <f t="shared" ca="1" si="12"/>
        <v>0</v>
      </c>
      <c r="G30" s="196"/>
      <c r="H30" s="196">
        <f t="shared" ca="1" si="13"/>
        <v>4916635</v>
      </c>
      <c r="I30" s="197"/>
      <c r="J30" s="197"/>
      <c r="K30" s="197"/>
    </row>
    <row r="31" spans="1:11" s="158" customFormat="1" ht="14.25" hidden="1">
      <c r="A31" s="153"/>
      <c r="B31" s="154" t="s">
        <v>1991</v>
      </c>
      <c r="C31" s="196">
        <f t="shared" si="11"/>
        <v>0</v>
      </c>
      <c r="D31" s="196"/>
      <c r="E31" s="196"/>
      <c r="F31" s="196">
        <f t="shared" ca="1" si="12"/>
        <v>0</v>
      </c>
      <c r="G31" s="196"/>
      <c r="H31" s="196">
        <f t="shared" ca="1" si="13"/>
        <v>4916635</v>
      </c>
      <c r="I31" s="197"/>
      <c r="J31" s="197"/>
      <c r="K31" s="197"/>
    </row>
    <row r="32" spans="1:11" s="158" customFormat="1" ht="14.25" hidden="1">
      <c r="A32" s="153" t="s">
        <v>88</v>
      </c>
      <c r="B32" s="154" t="s">
        <v>1917</v>
      </c>
      <c r="C32" s="196">
        <f t="shared" si="11"/>
        <v>0</v>
      </c>
      <c r="D32" s="196"/>
      <c r="E32" s="196"/>
      <c r="F32" s="196">
        <f t="shared" ca="1" si="12"/>
        <v>0</v>
      </c>
      <c r="G32" s="196"/>
      <c r="H32" s="196">
        <f t="shared" ca="1" si="13"/>
        <v>4916635</v>
      </c>
      <c r="I32" s="197"/>
      <c r="J32" s="197"/>
      <c r="K32" s="197"/>
    </row>
    <row r="33" spans="1:11" s="158" customFormat="1" ht="14.25" hidden="1">
      <c r="A33" s="153"/>
      <c r="B33" s="154" t="s">
        <v>1993</v>
      </c>
      <c r="C33" s="196">
        <f t="shared" si="11"/>
        <v>0</v>
      </c>
      <c r="D33" s="196"/>
      <c r="E33" s="196"/>
      <c r="F33" s="196">
        <f t="shared" ca="1" si="12"/>
        <v>0</v>
      </c>
      <c r="G33" s="196"/>
      <c r="H33" s="196">
        <f t="shared" ca="1" si="13"/>
        <v>4916635</v>
      </c>
      <c r="I33" s="197"/>
      <c r="J33" s="197"/>
      <c r="K33" s="197"/>
    </row>
    <row r="34" spans="1:11" s="158" customFormat="1" ht="14.25">
      <c r="A34" s="153" t="s">
        <v>45</v>
      </c>
      <c r="B34" s="154" t="s">
        <v>1994</v>
      </c>
      <c r="C34" s="196">
        <f t="shared" si="11"/>
        <v>0</v>
      </c>
      <c r="D34" s="196"/>
      <c r="E34" s="196"/>
      <c r="F34" s="196">
        <f>+'62 chi TT 342'!E58</f>
        <v>11152402</v>
      </c>
      <c r="G34" s="196">
        <f>+'62 chi TT 342'!F58</f>
        <v>8393562</v>
      </c>
      <c r="H34" s="196">
        <f t="shared" si="13"/>
        <v>2758840</v>
      </c>
      <c r="I34" s="197"/>
      <c r="J34" s="197"/>
      <c r="K34" s="197"/>
    </row>
    <row r="35" spans="1:11" s="158" customFormat="1" ht="14.25">
      <c r="A35" s="153" t="s">
        <v>119</v>
      </c>
      <c r="B35" s="154" t="s">
        <v>1886</v>
      </c>
      <c r="C35" s="196"/>
      <c r="D35" s="196"/>
      <c r="E35" s="196"/>
      <c r="F35" s="196">
        <f>+'62 chi TT 342'!E66</f>
        <v>2600</v>
      </c>
      <c r="G35" s="196">
        <f>+'62 chi TT 342'!F66</f>
        <v>2600</v>
      </c>
      <c r="H35" s="196">
        <f t="shared" si="13"/>
        <v>0</v>
      </c>
      <c r="I35" s="197"/>
      <c r="J35" s="197"/>
      <c r="K35" s="197"/>
    </row>
    <row r="36" spans="1:11" s="158" customFormat="1" ht="16.5" customHeight="1">
      <c r="A36" s="153" t="s">
        <v>129</v>
      </c>
      <c r="B36" s="154" t="s">
        <v>192</v>
      </c>
      <c r="C36" s="196">
        <f>+'62 chi TT 342'!D67</f>
        <v>15900</v>
      </c>
      <c r="D36" s="196">
        <f>+'B52-NĐ 31'!C49</f>
        <v>15900</v>
      </c>
      <c r="E36" s="196">
        <f>+C36-D36</f>
        <v>0</v>
      </c>
      <c r="F36" s="196">
        <f>+'62 chi TT 342'!E67</f>
        <v>81264</v>
      </c>
      <c r="G36" s="196">
        <f>+'62 chi TT 342'!F67</f>
        <v>81264</v>
      </c>
      <c r="H36" s="196">
        <f t="shared" si="13"/>
        <v>0</v>
      </c>
      <c r="I36" s="197">
        <f t="shared" ref="I36" si="14">+F36/C36</f>
        <v>5.110943396226415</v>
      </c>
      <c r="J36" s="197">
        <f t="shared" ref="J36" si="15">+G36/D36</f>
        <v>5.110943396226415</v>
      </c>
      <c r="K36" s="197"/>
    </row>
    <row r="37" spans="1:11">
      <c r="A37" s="203"/>
    </row>
    <row r="38" spans="1:11" ht="15.75">
      <c r="A38" s="204"/>
      <c r="F38" s="170"/>
      <c r="H38" s="560" t="s">
        <v>3019</v>
      </c>
    </row>
    <row r="39" spans="1:11">
      <c r="F39" s="170"/>
    </row>
  </sheetData>
  <mergeCells count="11">
    <mergeCell ref="I5:K5"/>
    <mergeCell ref="A1:K1"/>
    <mergeCell ref="A2:K2"/>
    <mergeCell ref="A3:K3"/>
    <mergeCell ref="A4:K4"/>
    <mergeCell ref="A5:A6"/>
    <mergeCell ref="B5:B6"/>
    <mergeCell ref="C5:C6"/>
    <mergeCell ref="D5:E5"/>
    <mergeCell ref="F5:F6"/>
    <mergeCell ref="G5:H5"/>
  </mergeCells>
  <pageMargins left="0.7" right="0.7" top="0.75" bottom="0.75" header="0.3" footer="0.3"/>
  <pageSetup paperSize="9" scale="80" fitToHeight="0"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40</vt:i4>
      </vt:variant>
    </vt:vector>
  </HeadingPairs>
  <TitlesOfParts>
    <vt:vector size="61" baseType="lpstr">
      <vt:lpstr>60 cân đối TT 342</vt:lpstr>
      <vt:lpstr>61 thu TT 342</vt:lpstr>
      <vt:lpstr>62 chi TT 342</vt:lpstr>
      <vt:lpstr>B 48 - NĐ 31</vt:lpstr>
      <vt:lpstr>B 49 - NĐ 31</vt:lpstr>
      <vt:lpstr>B 50 - NĐ 31</vt:lpstr>
      <vt:lpstr>B51- NĐ 31</vt:lpstr>
      <vt:lpstr>B52-NĐ 31</vt:lpstr>
      <vt:lpstr>B53-NĐ31</vt:lpstr>
      <vt:lpstr>Biểu 55</vt:lpstr>
      <vt:lpstr>Biểu 56</vt:lpstr>
      <vt:lpstr>Biểu 57</vt:lpstr>
      <vt:lpstr>Biểu 62</vt:lpstr>
      <vt:lpstr>B63-NĐ31</vt:lpstr>
      <vt:lpstr>Biểu 64</vt:lpstr>
      <vt:lpstr>B69</vt:lpstr>
      <vt:lpstr>Biểu 70</vt:lpstr>
      <vt:lpstr>No CQDP</vt:lpstr>
      <vt:lpstr>PL02.ChiNS2024</vt:lpstr>
      <vt:lpstr>63 thu theo MLNS</vt:lpstr>
      <vt:lpstr>64 chi theo MLNS</vt:lpstr>
      <vt:lpstr>'B 48 - NĐ 31'!chuong_phuluc_48</vt:lpstr>
      <vt:lpstr>'B 48 - NĐ 31'!chuong_phuluc_48_name</vt:lpstr>
      <vt:lpstr>'B 49 - NĐ 31'!chuong_phuluc_49</vt:lpstr>
      <vt:lpstr>'B 49 - NĐ 31'!chuong_phuluc_49_name</vt:lpstr>
      <vt:lpstr>'B 50 - NĐ 31'!chuong_phuluc_50</vt:lpstr>
      <vt:lpstr>'B 50 - NĐ 31'!chuong_phuluc_50_name</vt:lpstr>
      <vt:lpstr>'B51- NĐ 31'!chuong_phuluc_51</vt:lpstr>
      <vt:lpstr>'B51- NĐ 31'!chuong_phuluc_51_name</vt:lpstr>
      <vt:lpstr>'B52-NĐ 31'!chuong_phuluc_52</vt:lpstr>
      <vt:lpstr>'B52-NĐ 31'!chuong_phuluc_52_name</vt:lpstr>
      <vt:lpstr>'B53-NĐ31'!chuong_phuluc_53</vt:lpstr>
      <vt:lpstr>'B53-NĐ31'!chuong_phuluc_53_name</vt:lpstr>
      <vt:lpstr>'B63-NĐ31'!chuong_phuluc_63</vt:lpstr>
      <vt:lpstr>'B63-NĐ31'!chuong_phuluc_63_name</vt:lpstr>
      <vt:lpstr>'60 cân đối TT 342'!Print_Area</vt:lpstr>
      <vt:lpstr>'61 thu TT 342'!Print_Area</vt:lpstr>
      <vt:lpstr>'62 chi TT 342'!Print_Area</vt:lpstr>
      <vt:lpstr>'B 48 - NĐ 31'!Print_Area</vt:lpstr>
      <vt:lpstr>'B 49 - NĐ 31'!Print_Area</vt:lpstr>
      <vt:lpstr>'B 50 - NĐ 31'!Print_Area</vt:lpstr>
      <vt:lpstr>'B51- NĐ 31'!Print_Area</vt:lpstr>
      <vt:lpstr>'B52-NĐ 31'!Print_Area</vt:lpstr>
      <vt:lpstr>'B53-NĐ31'!Print_Area</vt:lpstr>
      <vt:lpstr>'B69'!Print_Area</vt:lpstr>
      <vt:lpstr>'Biểu 55'!Print_Area</vt:lpstr>
      <vt:lpstr>'Biểu 57'!Print_Area</vt:lpstr>
      <vt:lpstr>'Biểu 62'!Print_Area</vt:lpstr>
      <vt:lpstr>'Biểu 64'!Print_Area</vt:lpstr>
      <vt:lpstr>PL02.ChiNS2024!Print_Area</vt:lpstr>
      <vt:lpstr>'61 thu TT 342'!Print_Titles</vt:lpstr>
      <vt:lpstr>'62 chi TT 342'!Print_Titles</vt:lpstr>
      <vt:lpstr>'B52-NĐ 31'!Print_Titles</vt:lpstr>
      <vt:lpstr>'B63-NĐ31'!Print_Titles</vt:lpstr>
      <vt:lpstr>'B69'!Print_Titles</vt:lpstr>
      <vt:lpstr>'Biểu 55'!Print_Titles</vt:lpstr>
      <vt:lpstr>'Biểu 56'!Print_Titles</vt:lpstr>
      <vt:lpstr>'Biểu 57'!Print_Titles</vt:lpstr>
      <vt:lpstr>'Biểu 62'!Print_Titles</vt:lpstr>
      <vt:lpstr>'No CQDP'!Print_Titles</vt:lpstr>
      <vt:lpstr>PL02.ChiNS2024!Print_Titles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Hung NS</cp:lastModifiedBy>
  <cp:lastPrinted>2025-06-26T03:32:54Z</cp:lastPrinted>
  <dcterms:created xsi:type="dcterms:W3CDTF">2022-03-15T09:40:53Z</dcterms:created>
  <dcterms:modified xsi:type="dcterms:W3CDTF">2025-06-26T03:33:28Z</dcterms:modified>
</cp:coreProperties>
</file>